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12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" i="7" l="1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4" i="7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4" i="8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" i="2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7" i="1"/>
  <c r="AX5" i="16"/>
  <c r="AY5" i="16"/>
  <c r="AZ5" i="16"/>
  <c r="AX6" i="16"/>
  <c r="AY6" i="16"/>
  <c r="AZ6" i="16"/>
  <c r="AX7" i="16"/>
  <c r="AY7" i="16"/>
  <c r="AZ7" i="16"/>
  <c r="AX8" i="16"/>
  <c r="AY8" i="16"/>
  <c r="AZ8" i="16"/>
  <c r="AX9" i="16"/>
  <c r="AY9" i="16"/>
  <c r="AZ9" i="16"/>
  <c r="AX10" i="16"/>
  <c r="AY10" i="16"/>
  <c r="AZ10" i="16"/>
  <c r="AX11" i="16"/>
  <c r="AY11" i="16"/>
  <c r="AZ11" i="16"/>
  <c r="AX12" i="16"/>
  <c r="AY12" i="16"/>
  <c r="AZ12" i="16"/>
  <c r="AX13" i="16"/>
  <c r="AY13" i="16"/>
  <c r="AZ13" i="16"/>
  <c r="AX14" i="16"/>
  <c r="AY14" i="16"/>
  <c r="AZ14" i="16"/>
  <c r="AX15" i="16"/>
  <c r="AY15" i="16"/>
  <c r="AZ15" i="16"/>
  <c r="AX16" i="16"/>
  <c r="AY16" i="16"/>
  <c r="AZ16" i="16"/>
  <c r="AX17" i="16"/>
  <c r="AY17" i="16"/>
  <c r="AZ17" i="16"/>
  <c r="AX18" i="16"/>
  <c r="AY18" i="16"/>
  <c r="AZ18" i="16"/>
  <c r="AX19" i="16"/>
  <c r="AY19" i="16"/>
  <c r="AZ19" i="16"/>
  <c r="AX20" i="16"/>
  <c r="AY20" i="16"/>
  <c r="AZ20" i="16"/>
  <c r="AX21" i="16"/>
  <c r="AY21" i="16"/>
  <c r="AZ21" i="16"/>
  <c r="AX22" i="16"/>
  <c r="AY22" i="16"/>
  <c r="AZ22" i="16"/>
  <c r="AX23" i="16"/>
  <c r="AY23" i="16"/>
  <c r="AZ23" i="16"/>
  <c r="AX24" i="16"/>
  <c r="AY24" i="16"/>
  <c r="AZ24" i="16"/>
  <c r="AX25" i="16"/>
  <c r="AY25" i="16"/>
  <c r="AZ25" i="16"/>
  <c r="AX26" i="16"/>
  <c r="AY26" i="16"/>
  <c r="AZ26" i="16"/>
  <c r="AX27" i="16"/>
  <c r="AY27" i="16"/>
  <c r="AZ27" i="16"/>
  <c r="AX28" i="16"/>
  <c r="AY28" i="16"/>
  <c r="AZ28" i="16"/>
  <c r="AX29" i="16"/>
  <c r="AY29" i="16"/>
  <c r="AZ29" i="16"/>
  <c r="AX30" i="16"/>
  <c r="AY30" i="16"/>
  <c r="AZ30" i="16"/>
  <c r="AY4" i="16"/>
  <c r="AZ4" i="16"/>
  <c r="AX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4" i="16"/>
  <c r="S5" i="16"/>
  <c r="Z5" i="16"/>
  <c r="T5" i="16"/>
  <c r="AA5" i="16"/>
  <c r="U5" i="16"/>
  <c r="AB5" i="16"/>
  <c r="S6" i="16"/>
  <c r="Z6" i="16"/>
  <c r="T6" i="16"/>
  <c r="AA6" i="16"/>
  <c r="U6" i="16"/>
  <c r="AB6" i="16"/>
  <c r="S7" i="16"/>
  <c r="Z7" i="16"/>
  <c r="T7" i="16"/>
  <c r="AA7" i="16"/>
  <c r="U7" i="16"/>
  <c r="AB7" i="16"/>
  <c r="S8" i="16"/>
  <c r="Z8" i="16"/>
  <c r="T8" i="16"/>
  <c r="AA8" i="16"/>
  <c r="U8" i="16"/>
  <c r="AB8" i="16"/>
  <c r="S9" i="16"/>
  <c r="Z9" i="16"/>
  <c r="T9" i="16"/>
  <c r="AA9" i="16"/>
  <c r="U9" i="16"/>
  <c r="AB9" i="16"/>
  <c r="S10" i="16"/>
  <c r="Z10" i="16"/>
  <c r="T10" i="16"/>
  <c r="AA10" i="16"/>
  <c r="U10" i="16"/>
  <c r="AB10" i="16"/>
  <c r="S11" i="16"/>
  <c r="Z11" i="16"/>
  <c r="T11" i="16"/>
  <c r="AA11" i="16"/>
  <c r="U11" i="16"/>
  <c r="AB11" i="16"/>
  <c r="S12" i="16"/>
  <c r="Z12" i="16"/>
  <c r="T12" i="16"/>
  <c r="AA12" i="16"/>
  <c r="U12" i="16"/>
  <c r="AB12" i="16"/>
  <c r="S13" i="16"/>
  <c r="Z13" i="16"/>
  <c r="T13" i="16"/>
  <c r="AA13" i="16"/>
  <c r="U13" i="16"/>
  <c r="AB13" i="16"/>
  <c r="S14" i="16"/>
  <c r="Z14" i="16"/>
  <c r="T14" i="16"/>
  <c r="AA14" i="16"/>
  <c r="U14" i="16"/>
  <c r="AB14" i="16"/>
  <c r="S15" i="16"/>
  <c r="Z15" i="16"/>
  <c r="T15" i="16"/>
  <c r="AA15" i="16"/>
  <c r="U15" i="16"/>
  <c r="AB15" i="16"/>
  <c r="S16" i="16"/>
  <c r="Z16" i="16"/>
  <c r="T16" i="16"/>
  <c r="AA16" i="16"/>
  <c r="U16" i="16"/>
  <c r="AB16" i="16"/>
  <c r="S17" i="16"/>
  <c r="Z17" i="16"/>
  <c r="T17" i="16"/>
  <c r="AA17" i="16"/>
  <c r="U17" i="16"/>
  <c r="AB17" i="16"/>
  <c r="S18" i="16"/>
  <c r="Z18" i="16"/>
  <c r="T18" i="16"/>
  <c r="AA18" i="16"/>
  <c r="U18" i="16"/>
  <c r="AB18" i="16"/>
  <c r="S19" i="16"/>
  <c r="Z19" i="16"/>
  <c r="T19" i="16"/>
  <c r="AA19" i="16"/>
  <c r="U19" i="16"/>
  <c r="AB19" i="16"/>
  <c r="S20" i="16"/>
  <c r="Z20" i="16"/>
  <c r="T20" i="16"/>
  <c r="AA20" i="16"/>
  <c r="U20" i="16"/>
  <c r="AB20" i="16"/>
  <c r="S21" i="16"/>
  <c r="Z21" i="16"/>
  <c r="T21" i="16"/>
  <c r="AA21" i="16"/>
  <c r="U21" i="16"/>
  <c r="AB21" i="16"/>
  <c r="S22" i="16"/>
  <c r="Z22" i="16"/>
  <c r="T22" i="16"/>
  <c r="AA22" i="16"/>
  <c r="U22" i="16"/>
  <c r="AB22" i="16"/>
  <c r="S23" i="16"/>
  <c r="Z23" i="16"/>
  <c r="T23" i="16"/>
  <c r="AA23" i="16"/>
  <c r="U23" i="16"/>
  <c r="AB23" i="16"/>
  <c r="S24" i="16"/>
  <c r="Z24" i="16"/>
  <c r="T24" i="16"/>
  <c r="AA24" i="16"/>
  <c r="U24" i="16"/>
  <c r="AB24" i="16"/>
  <c r="S25" i="16"/>
  <c r="Z25" i="16"/>
  <c r="T25" i="16"/>
  <c r="AA25" i="16"/>
  <c r="U25" i="16"/>
  <c r="AB25" i="16"/>
  <c r="S26" i="16"/>
  <c r="Z26" i="16"/>
  <c r="T26" i="16"/>
  <c r="AA26" i="16"/>
  <c r="U26" i="16"/>
  <c r="AB26" i="16"/>
  <c r="S27" i="16"/>
  <c r="Z27" i="16"/>
  <c r="T27" i="16"/>
  <c r="AA27" i="16"/>
  <c r="U27" i="16"/>
  <c r="AB27" i="16"/>
  <c r="S28" i="16"/>
  <c r="Z28" i="16"/>
  <c r="T28" i="16"/>
  <c r="AA28" i="16"/>
  <c r="U28" i="16"/>
  <c r="AB28" i="16"/>
  <c r="S29" i="16"/>
  <c r="Z29" i="16"/>
  <c r="T29" i="16"/>
  <c r="AA29" i="16"/>
  <c r="U29" i="16"/>
  <c r="AB29" i="16"/>
  <c r="S30" i="16"/>
  <c r="Z30" i="16"/>
  <c r="T30" i="16"/>
  <c r="AA30" i="16"/>
  <c r="U30" i="16"/>
  <c r="AB30" i="16"/>
  <c r="T4" i="16"/>
  <c r="AA4" i="16"/>
  <c r="U4" i="16"/>
  <c r="AB4" i="16"/>
  <c r="S4" i="16"/>
  <c r="Z4" i="16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7" i="14"/>
  <c r="Q23" i="17"/>
  <c r="K23" i="17"/>
  <c r="L23" i="17"/>
  <c r="M23" i="17"/>
  <c r="N23" i="17"/>
  <c r="O23" i="17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7" i="15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7" i="14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Q5" i="7"/>
  <c r="R5" i="7"/>
  <c r="Q6" i="7"/>
  <c r="R6" i="7"/>
  <c r="Q7" i="7"/>
  <c r="R7" i="7"/>
  <c r="Q8" i="7"/>
  <c r="R8" i="7"/>
  <c r="Q9" i="7"/>
  <c r="R9" i="7"/>
  <c r="Q10" i="7"/>
  <c r="R10" i="7"/>
  <c r="Q11" i="7"/>
  <c r="R11" i="7"/>
  <c r="Q12" i="7"/>
  <c r="R12" i="7"/>
  <c r="Q13" i="7"/>
  <c r="R13" i="7"/>
  <c r="Q14" i="7"/>
  <c r="R14" i="7"/>
  <c r="Q15" i="7"/>
  <c r="R15" i="7"/>
  <c r="Q16" i="7"/>
  <c r="R16" i="7"/>
  <c r="Q17" i="7"/>
  <c r="R17" i="7"/>
  <c r="Q18" i="7"/>
  <c r="R18" i="7"/>
  <c r="Q19" i="7"/>
  <c r="R19" i="7"/>
  <c r="Q20" i="7"/>
  <c r="R20" i="7"/>
  <c r="Q21" i="7"/>
  <c r="R21" i="7"/>
  <c r="Q22" i="7"/>
  <c r="R22" i="7"/>
  <c r="Q23" i="7"/>
  <c r="R23" i="7"/>
  <c r="Q24" i="7"/>
  <c r="R24" i="7"/>
  <c r="Q25" i="7"/>
  <c r="R25" i="7"/>
  <c r="Q26" i="7"/>
  <c r="R26" i="7"/>
  <c r="Q27" i="7"/>
  <c r="R27" i="7"/>
  <c r="Q28" i="7"/>
  <c r="R28" i="7"/>
  <c r="Q29" i="7"/>
  <c r="R29" i="7"/>
  <c r="Q30" i="7"/>
  <c r="R30" i="7"/>
  <c r="Q31" i="7"/>
  <c r="R31" i="7"/>
  <c r="Q32" i="7"/>
  <c r="R32" i="7"/>
  <c r="Q33" i="7"/>
  <c r="R33" i="7"/>
  <c r="Q34" i="7"/>
  <c r="R34" i="7"/>
  <c r="Q35" i="7"/>
  <c r="R35" i="7"/>
  <c r="Q36" i="7"/>
  <c r="R36" i="7"/>
  <c r="Q37" i="7"/>
  <c r="R37" i="7"/>
  <c r="Q38" i="7"/>
  <c r="R38" i="7"/>
  <c r="Q39" i="7"/>
  <c r="R39" i="7"/>
  <c r="Q40" i="7"/>
  <c r="R40" i="7"/>
  <c r="Q41" i="7"/>
  <c r="R41" i="7"/>
  <c r="Q42" i="7"/>
  <c r="R42" i="7"/>
  <c r="Q43" i="7"/>
  <c r="R43" i="7"/>
  <c r="Q44" i="7"/>
  <c r="R44" i="7"/>
  <c r="Q45" i="7"/>
  <c r="R45" i="7"/>
  <c r="Q46" i="7"/>
  <c r="R46" i="7"/>
  <c r="Q47" i="7"/>
  <c r="R47" i="7"/>
  <c r="Q48" i="7"/>
  <c r="R48" i="7"/>
  <c r="Q49" i="7"/>
  <c r="R49" i="7"/>
  <c r="Q50" i="7"/>
  <c r="R50" i="7"/>
  <c r="Q51" i="7"/>
  <c r="R51" i="7"/>
  <c r="Q52" i="7"/>
  <c r="R52" i="7"/>
  <c r="Q53" i="7"/>
  <c r="R53" i="7"/>
  <c r="Q54" i="7"/>
  <c r="R54" i="7"/>
  <c r="Q55" i="7"/>
  <c r="R55" i="7"/>
  <c r="Q56" i="7"/>
  <c r="R56" i="7"/>
  <c r="Q57" i="7"/>
  <c r="R57" i="7"/>
  <c r="Q58" i="7"/>
  <c r="R58" i="7"/>
  <c r="Q59" i="7"/>
  <c r="R59" i="7"/>
  <c r="Q60" i="7"/>
  <c r="R60" i="7"/>
  <c r="Q61" i="7"/>
  <c r="R61" i="7"/>
  <c r="Q62" i="7"/>
  <c r="R62" i="7"/>
  <c r="Q63" i="7"/>
  <c r="R63" i="7"/>
  <c r="Q64" i="7"/>
  <c r="R64" i="7"/>
  <c r="Q65" i="7"/>
  <c r="R65" i="7"/>
  <c r="Q66" i="7"/>
  <c r="R66" i="7"/>
  <c r="Q67" i="7"/>
  <c r="R67" i="7"/>
  <c r="Q68" i="7"/>
  <c r="R68" i="7"/>
  <c r="Q69" i="7"/>
  <c r="R69" i="7"/>
  <c r="Q70" i="7"/>
  <c r="R70" i="7"/>
  <c r="Q71" i="7"/>
  <c r="R71" i="7"/>
  <c r="Q72" i="7"/>
  <c r="R72" i="7"/>
  <c r="Q73" i="7"/>
  <c r="R73" i="7"/>
  <c r="Q74" i="7"/>
  <c r="R74" i="7"/>
  <c r="Q75" i="7"/>
  <c r="R75" i="7"/>
  <c r="Q76" i="7"/>
  <c r="R76" i="7"/>
  <c r="Q77" i="7"/>
  <c r="R77" i="7"/>
  <c r="Q78" i="7"/>
  <c r="R78" i="7"/>
  <c r="Q79" i="7"/>
  <c r="R79" i="7"/>
  <c r="Q80" i="7"/>
  <c r="R80" i="7"/>
  <c r="Q81" i="7"/>
  <c r="R81" i="7"/>
  <c r="Q82" i="7"/>
  <c r="R82" i="7"/>
  <c r="Q83" i="7"/>
  <c r="R83" i="7"/>
  <c r="Q84" i="7"/>
  <c r="R84" i="7"/>
  <c r="Q85" i="7"/>
  <c r="R85" i="7"/>
  <c r="Q86" i="7"/>
  <c r="R86" i="7"/>
  <c r="Q87" i="7"/>
  <c r="R87" i="7"/>
  <c r="Q88" i="7"/>
  <c r="R88" i="7"/>
  <c r="Q89" i="7"/>
  <c r="R89" i="7"/>
  <c r="Q90" i="7"/>
  <c r="R90" i="7"/>
  <c r="Q91" i="7"/>
  <c r="R91" i="7"/>
  <c r="Q92" i="7"/>
  <c r="R92" i="7"/>
  <c r="Q93" i="7"/>
  <c r="R93" i="7"/>
  <c r="Q94" i="7"/>
  <c r="R94" i="7"/>
  <c r="Q95" i="7"/>
  <c r="R95" i="7"/>
  <c r="Q96" i="7"/>
  <c r="R96" i="7"/>
  <c r="Q97" i="7"/>
  <c r="R97" i="7"/>
  <c r="Q98" i="7"/>
  <c r="R98" i="7"/>
  <c r="Q99" i="7"/>
  <c r="R99" i="7"/>
  <c r="Q100" i="7"/>
  <c r="R100" i="7"/>
  <c r="Q101" i="7"/>
  <c r="R101" i="7"/>
  <c r="Q102" i="7"/>
  <c r="R102" i="7"/>
  <c r="Q103" i="7"/>
  <c r="R103" i="7"/>
  <c r="Q104" i="7"/>
  <c r="R104" i="7"/>
  <c r="Q105" i="7"/>
  <c r="R105" i="7"/>
  <c r="Q106" i="7"/>
  <c r="R106" i="7"/>
  <c r="Q107" i="7"/>
  <c r="R107" i="7"/>
  <c r="Q108" i="7"/>
  <c r="R108" i="7"/>
  <c r="Q109" i="7"/>
  <c r="R109" i="7"/>
  <c r="Q110" i="7"/>
  <c r="R110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Q117" i="7"/>
  <c r="R117" i="7"/>
  <c r="Q118" i="7"/>
  <c r="R118" i="7"/>
  <c r="Q119" i="7"/>
  <c r="R119" i="7"/>
  <c r="Q120" i="7"/>
  <c r="R120" i="7"/>
  <c r="Q121" i="7"/>
  <c r="R121" i="7"/>
  <c r="Q122" i="7"/>
  <c r="R122" i="7"/>
  <c r="Q123" i="7"/>
  <c r="R123" i="7"/>
  <c r="Q124" i="7"/>
  <c r="R124" i="7"/>
  <c r="Q125" i="7"/>
  <c r="R125" i="7"/>
  <c r="Q126" i="7"/>
  <c r="R126" i="7"/>
  <c r="Q127" i="7"/>
  <c r="R127" i="7"/>
  <c r="Q128" i="7"/>
  <c r="R128" i="7"/>
  <c r="Q129" i="7"/>
  <c r="R129" i="7"/>
  <c r="Q130" i="7"/>
  <c r="R130" i="7"/>
  <c r="Q131" i="7"/>
  <c r="R131" i="7"/>
  <c r="Q132" i="7"/>
  <c r="R132" i="7"/>
  <c r="Q133" i="7"/>
  <c r="R133" i="7"/>
  <c r="Q134" i="7"/>
  <c r="R134" i="7"/>
  <c r="Q135" i="7"/>
  <c r="R135" i="7"/>
  <c r="Q136" i="7"/>
  <c r="R136" i="7"/>
  <c r="Q137" i="7"/>
  <c r="R137" i="7"/>
  <c r="Q138" i="7"/>
  <c r="R138" i="7"/>
  <c r="Q139" i="7"/>
  <c r="R139" i="7"/>
  <c r="Q140" i="7"/>
  <c r="R140" i="7"/>
  <c r="Q141" i="7"/>
  <c r="R141" i="7"/>
  <c r="Q142" i="7"/>
  <c r="R142" i="7"/>
  <c r="Q143" i="7"/>
  <c r="R143" i="7"/>
  <c r="Q144" i="7"/>
  <c r="R144" i="7"/>
  <c r="Q145" i="7"/>
  <c r="R145" i="7"/>
  <c r="Q146" i="7"/>
  <c r="R146" i="7"/>
  <c r="Q147" i="7"/>
  <c r="R147" i="7"/>
  <c r="Q148" i="7"/>
  <c r="R148" i="7"/>
  <c r="Q149" i="7"/>
  <c r="R149" i="7"/>
  <c r="Q150" i="7"/>
  <c r="R150" i="7"/>
  <c r="Q151" i="7"/>
  <c r="R151" i="7"/>
  <c r="Q152" i="7"/>
  <c r="R152" i="7"/>
  <c r="Q153" i="7"/>
  <c r="R153" i="7"/>
  <c r="Q154" i="7"/>
  <c r="R154" i="7"/>
  <c r="Q155" i="7"/>
  <c r="R155" i="7"/>
  <c r="Q156" i="7"/>
  <c r="R156" i="7"/>
  <c r="Q157" i="7"/>
  <c r="R157" i="7"/>
  <c r="Q158" i="7"/>
  <c r="R158" i="7"/>
  <c r="Q159" i="7"/>
  <c r="R159" i="7"/>
  <c r="Q160" i="7"/>
  <c r="R160" i="7"/>
  <c r="Q161" i="7"/>
  <c r="R161" i="7"/>
  <c r="Q162" i="7"/>
  <c r="R162" i="7"/>
  <c r="Q163" i="7"/>
  <c r="R163" i="7"/>
  <c r="Q164" i="7"/>
  <c r="R164" i="7"/>
  <c r="Q165" i="7"/>
  <c r="R165" i="7"/>
  <c r="Q166" i="7"/>
  <c r="R166" i="7"/>
  <c r="Q167" i="7"/>
  <c r="R167" i="7"/>
  <c r="Q168" i="7"/>
  <c r="R168" i="7"/>
  <c r="Q169" i="7"/>
  <c r="R169" i="7"/>
  <c r="Q170" i="7"/>
  <c r="R170" i="7"/>
  <c r="Q171" i="7"/>
  <c r="R171" i="7"/>
  <c r="Q172" i="7"/>
  <c r="R172" i="7"/>
  <c r="Q173" i="7"/>
  <c r="R173" i="7"/>
  <c r="Q174" i="7"/>
  <c r="R174" i="7"/>
  <c r="Q175" i="7"/>
  <c r="R175" i="7"/>
  <c r="Q176" i="7"/>
  <c r="R176" i="7"/>
  <c r="Q177" i="7"/>
  <c r="R177" i="7"/>
  <c r="Q178" i="7"/>
  <c r="R178" i="7"/>
  <c r="Q179" i="7"/>
  <c r="R179" i="7"/>
  <c r="Q180" i="7"/>
  <c r="R180" i="7"/>
  <c r="Q181" i="7"/>
  <c r="R181" i="7"/>
  <c r="Q182" i="7"/>
  <c r="R182" i="7"/>
  <c r="Q183" i="7"/>
  <c r="R183" i="7"/>
  <c r="Q184" i="7"/>
  <c r="R184" i="7"/>
  <c r="Q185" i="7"/>
  <c r="R185" i="7"/>
  <c r="Q186" i="7"/>
  <c r="R186" i="7"/>
  <c r="Q187" i="7"/>
  <c r="R187" i="7"/>
  <c r="Q188" i="7"/>
  <c r="R188" i="7"/>
  <c r="Q189" i="7"/>
  <c r="R189" i="7"/>
  <c r="Q190" i="7"/>
  <c r="R190" i="7"/>
  <c r="Q191" i="7"/>
  <c r="R191" i="7"/>
  <c r="Q192" i="7"/>
  <c r="R192" i="7"/>
  <c r="Q193" i="7"/>
  <c r="R193" i="7"/>
  <c r="Q194" i="7"/>
  <c r="R194" i="7"/>
  <c r="Q195" i="7"/>
  <c r="R195" i="7"/>
  <c r="Q196" i="7"/>
  <c r="R196" i="7"/>
  <c r="Q197" i="7"/>
  <c r="R197" i="7"/>
  <c r="Q198" i="7"/>
  <c r="R198" i="7"/>
  <c r="Q199" i="7"/>
  <c r="R199" i="7"/>
  <c r="Q200" i="7"/>
  <c r="R200" i="7"/>
  <c r="Q201" i="7"/>
  <c r="R201" i="7"/>
  <c r="Q202" i="7"/>
  <c r="R202" i="7"/>
  <c r="Q203" i="7"/>
  <c r="R203" i="7"/>
  <c r="Q204" i="7"/>
  <c r="R204" i="7"/>
  <c r="Q205" i="7"/>
  <c r="R205" i="7"/>
  <c r="Q206" i="7"/>
  <c r="R206" i="7"/>
  <c r="Q207" i="7"/>
  <c r="R207" i="7"/>
  <c r="Q208" i="7"/>
  <c r="R208" i="7"/>
  <c r="Q209" i="7"/>
  <c r="R209" i="7"/>
  <c r="Q210" i="7"/>
  <c r="R210" i="7"/>
  <c r="Q211" i="7"/>
  <c r="R211" i="7"/>
  <c r="Q212" i="7"/>
  <c r="R212" i="7"/>
  <c r="Q213" i="7"/>
  <c r="R213" i="7"/>
  <c r="Q214" i="7"/>
  <c r="R214" i="7"/>
  <c r="Q215" i="7"/>
  <c r="R215" i="7"/>
  <c r="Q216" i="7"/>
  <c r="R216" i="7"/>
  <c r="Q217" i="7"/>
  <c r="R217" i="7"/>
  <c r="Q218" i="7"/>
  <c r="R218" i="7"/>
  <c r="Q219" i="7"/>
  <c r="R219" i="7"/>
  <c r="Q220" i="7"/>
  <c r="R220" i="7"/>
  <c r="Q221" i="7"/>
  <c r="R221" i="7"/>
  <c r="Q222" i="7"/>
  <c r="R222" i="7"/>
  <c r="Q223" i="7"/>
  <c r="R223" i="7"/>
  <c r="Q224" i="7"/>
  <c r="R224" i="7"/>
  <c r="Q225" i="7"/>
  <c r="R225" i="7"/>
  <c r="Q226" i="7"/>
  <c r="R226" i="7"/>
  <c r="Q227" i="7"/>
  <c r="R227" i="7"/>
  <c r="Q228" i="7"/>
  <c r="R228" i="7"/>
  <c r="Q229" i="7"/>
  <c r="R229" i="7"/>
  <c r="Q230" i="7"/>
  <c r="R230" i="7"/>
  <c r="Q231" i="7"/>
  <c r="R231" i="7"/>
  <c r="Q232" i="7"/>
  <c r="R232" i="7"/>
  <c r="Q233" i="7"/>
  <c r="R233" i="7"/>
  <c r="Q234" i="7"/>
  <c r="R234" i="7"/>
  <c r="Q235" i="7"/>
  <c r="R235" i="7"/>
  <c r="Q236" i="7"/>
  <c r="R236" i="7"/>
  <c r="Q237" i="7"/>
  <c r="R237" i="7"/>
  <c r="Q238" i="7"/>
  <c r="R238" i="7"/>
  <c r="Q239" i="7"/>
  <c r="R239" i="7"/>
  <c r="Q240" i="7"/>
  <c r="R240" i="7"/>
  <c r="Q241" i="7"/>
  <c r="R241" i="7"/>
  <c r="Q242" i="7"/>
  <c r="R242" i="7"/>
  <c r="Q243" i="7"/>
  <c r="R243" i="7"/>
  <c r="Q244" i="7"/>
  <c r="R244" i="7"/>
  <c r="Q245" i="7"/>
  <c r="R245" i="7"/>
  <c r="Q246" i="7"/>
  <c r="R246" i="7"/>
  <c r="Q247" i="7"/>
  <c r="R247" i="7"/>
  <c r="Q248" i="7"/>
  <c r="R248" i="7"/>
  <c r="Q249" i="7"/>
  <c r="R249" i="7"/>
  <c r="Q250" i="7"/>
  <c r="R250" i="7"/>
  <c r="Q251" i="7"/>
  <c r="R25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Q259" i="7"/>
  <c r="R259" i="7"/>
  <c r="Q260" i="7"/>
  <c r="R260" i="7"/>
  <c r="Q261" i="7"/>
  <c r="R261" i="7"/>
  <c r="Q262" i="7"/>
  <c r="R262" i="7"/>
  <c r="Q263" i="7"/>
  <c r="R263" i="7"/>
  <c r="Q264" i="7"/>
  <c r="R264" i="7"/>
  <c r="Q265" i="7"/>
  <c r="R265" i="7"/>
  <c r="Q266" i="7"/>
  <c r="R266" i="7"/>
  <c r="Q267" i="7"/>
  <c r="R267" i="7"/>
  <c r="Q268" i="7"/>
  <c r="R268" i="7"/>
  <c r="Q269" i="7"/>
  <c r="R269" i="7"/>
  <c r="Q270" i="7"/>
  <c r="R270" i="7"/>
  <c r="Q271" i="7"/>
  <c r="R271" i="7"/>
  <c r="Q272" i="7"/>
  <c r="R272" i="7"/>
  <c r="Q273" i="7"/>
  <c r="R273" i="7"/>
  <c r="Q274" i="7"/>
  <c r="R274" i="7"/>
  <c r="Q275" i="7"/>
  <c r="R275" i="7"/>
  <c r="Q276" i="7"/>
  <c r="R276" i="7"/>
  <c r="Q277" i="7"/>
  <c r="R277" i="7"/>
  <c r="Q278" i="7"/>
  <c r="R278" i="7"/>
  <c r="Q279" i="7"/>
  <c r="R279" i="7"/>
  <c r="Q280" i="7"/>
  <c r="R280" i="7"/>
  <c r="Q281" i="7"/>
  <c r="R281" i="7"/>
  <c r="Q282" i="7"/>
  <c r="R282" i="7"/>
  <c r="Q283" i="7"/>
  <c r="R283" i="7"/>
  <c r="Q284" i="7"/>
  <c r="R284" i="7"/>
  <c r="Q285" i="7"/>
  <c r="R285" i="7"/>
  <c r="Q286" i="7"/>
  <c r="R286" i="7"/>
  <c r="Q287" i="7"/>
  <c r="R287" i="7"/>
  <c r="Q288" i="7"/>
  <c r="R288" i="7"/>
  <c r="Q289" i="7"/>
  <c r="R289" i="7"/>
  <c r="Q290" i="7"/>
  <c r="R290" i="7"/>
  <c r="Q291" i="7"/>
  <c r="R291" i="7"/>
  <c r="Q292" i="7"/>
  <c r="R292" i="7"/>
  <c r="Q293" i="7"/>
  <c r="R293" i="7"/>
  <c r="Q294" i="7"/>
  <c r="R294" i="7"/>
  <c r="Q295" i="7"/>
  <c r="R295" i="7"/>
  <c r="Q296" i="7"/>
  <c r="R296" i="7"/>
  <c r="Q297" i="7"/>
  <c r="R297" i="7"/>
  <c r="Q298" i="7"/>
  <c r="R298" i="7"/>
  <c r="Q299" i="7"/>
  <c r="R299" i="7"/>
  <c r="Q300" i="7"/>
  <c r="R300" i="7"/>
  <c r="Q301" i="7"/>
  <c r="R301" i="7"/>
  <c r="Q302" i="7"/>
  <c r="R302" i="7"/>
  <c r="Q303" i="7"/>
  <c r="R303" i="7"/>
  <c r="Q304" i="7"/>
  <c r="R304" i="7"/>
  <c r="Q305" i="7"/>
  <c r="R305" i="7"/>
  <c r="Q306" i="7"/>
  <c r="R306" i="7"/>
  <c r="Q307" i="7"/>
  <c r="R307" i="7"/>
  <c r="Q308" i="7"/>
  <c r="R308" i="7"/>
  <c r="Q309" i="7"/>
  <c r="R309" i="7"/>
  <c r="Q310" i="7"/>
  <c r="R310" i="7"/>
  <c r="Q311" i="7"/>
  <c r="R311" i="7"/>
  <c r="Q312" i="7"/>
  <c r="R312" i="7"/>
  <c r="Q313" i="7"/>
  <c r="R313" i="7"/>
  <c r="Q314" i="7"/>
  <c r="R314" i="7"/>
  <c r="Q315" i="7"/>
  <c r="R315" i="7"/>
  <c r="Q316" i="7"/>
  <c r="R316" i="7"/>
  <c r="Q317" i="7"/>
  <c r="R317" i="7"/>
  <c r="Q318" i="7"/>
  <c r="R318" i="7"/>
  <c r="Q319" i="7"/>
  <c r="R319" i="7"/>
  <c r="Q320" i="7"/>
  <c r="R320" i="7"/>
  <c r="Q321" i="7"/>
  <c r="R321" i="7"/>
  <c r="Q322" i="7"/>
  <c r="R322" i="7"/>
  <c r="Q323" i="7"/>
  <c r="R323" i="7"/>
  <c r="Q324" i="7"/>
  <c r="R324" i="7"/>
  <c r="Q325" i="7"/>
  <c r="R325" i="7"/>
  <c r="Q326" i="7"/>
  <c r="R326" i="7"/>
  <c r="Q327" i="7"/>
  <c r="R327" i="7"/>
  <c r="Q328" i="7"/>
  <c r="R328" i="7"/>
  <c r="Q329" i="7"/>
  <c r="R329" i="7"/>
  <c r="Q330" i="7"/>
  <c r="R330" i="7"/>
  <c r="Q331" i="7"/>
  <c r="R331" i="7"/>
  <c r="Q332" i="7"/>
  <c r="R332" i="7"/>
  <c r="Q333" i="7"/>
  <c r="R333" i="7"/>
  <c r="Q334" i="7"/>
  <c r="R334" i="7"/>
  <c r="Q335" i="7"/>
  <c r="R335" i="7"/>
  <c r="Q336" i="7"/>
  <c r="R336" i="7"/>
  <c r="Q337" i="7"/>
  <c r="R337" i="7"/>
  <c r="Q338" i="7"/>
  <c r="R338" i="7"/>
  <c r="Q339" i="7"/>
  <c r="R339" i="7"/>
  <c r="Q340" i="7"/>
  <c r="R340" i="7"/>
  <c r="Q341" i="7"/>
  <c r="R341" i="7"/>
  <c r="Q342" i="7"/>
  <c r="R342" i="7"/>
  <c r="Q343" i="7"/>
  <c r="R343" i="7"/>
  <c r="Q344" i="7"/>
  <c r="R344" i="7"/>
  <c r="Q345" i="7"/>
  <c r="R345" i="7"/>
  <c r="Q346" i="7"/>
  <c r="R346" i="7"/>
  <c r="Q347" i="7"/>
  <c r="R347" i="7"/>
  <c r="Q348" i="7"/>
  <c r="R348" i="7"/>
  <c r="Q349" i="7"/>
  <c r="R349" i="7"/>
  <c r="Q350" i="7"/>
  <c r="R350" i="7"/>
  <c r="Q351" i="7"/>
  <c r="R351" i="7"/>
  <c r="Q352" i="7"/>
  <c r="R352" i="7"/>
  <c r="Q353" i="7"/>
  <c r="R353" i="7"/>
  <c r="Q354" i="7"/>
  <c r="R354" i="7"/>
  <c r="Q355" i="7"/>
  <c r="R355" i="7"/>
  <c r="Q356" i="7"/>
  <c r="R356" i="7"/>
  <c r="Q357" i="7"/>
  <c r="R357" i="7"/>
  <c r="Q358" i="7"/>
  <c r="R358" i="7"/>
  <c r="Q359" i="7"/>
  <c r="R359" i="7"/>
  <c r="Q360" i="7"/>
  <c r="R360" i="7"/>
  <c r="Q361" i="7"/>
  <c r="R361" i="7"/>
  <c r="Q362" i="7"/>
  <c r="R362" i="7"/>
  <c r="Q363" i="7"/>
  <c r="R363" i="7"/>
  <c r="Q364" i="7"/>
  <c r="R364" i="7"/>
  <c r="Q365" i="7"/>
  <c r="R365" i="7"/>
  <c r="Q366" i="7"/>
  <c r="R366" i="7"/>
  <c r="Q367" i="7"/>
  <c r="R367" i="7"/>
  <c r="Q368" i="7"/>
  <c r="R368" i="7"/>
  <c r="Q369" i="7"/>
  <c r="R369" i="7"/>
  <c r="Q370" i="7"/>
  <c r="R370" i="7"/>
  <c r="Q371" i="7"/>
  <c r="R371" i="7"/>
  <c r="Q372" i="7"/>
  <c r="R372" i="7"/>
  <c r="Q373" i="7"/>
  <c r="R373" i="7"/>
  <c r="Q374" i="7"/>
  <c r="R374" i="7"/>
  <c r="Q375" i="7"/>
  <c r="R375" i="7"/>
  <c r="Q376" i="7"/>
  <c r="R376" i="7"/>
  <c r="Q377" i="7"/>
  <c r="R377" i="7"/>
  <c r="Q378" i="7"/>
  <c r="R378" i="7"/>
  <c r="Q379" i="7"/>
  <c r="R379" i="7"/>
  <c r="Q380" i="7"/>
  <c r="R380" i="7"/>
  <c r="Q381" i="7"/>
  <c r="R381" i="7"/>
  <c r="Q382" i="7"/>
  <c r="R382" i="7"/>
  <c r="Q383" i="7"/>
  <c r="R383" i="7"/>
  <c r="Q384" i="7"/>
  <c r="R384" i="7"/>
  <c r="Q385" i="7"/>
  <c r="R385" i="7"/>
  <c r="Q386" i="7"/>
  <c r="R386" i="7"/>
  <c r="Q387" i="7"/>
  <c r="R387" i="7"/>
  <c r="Q388" i="7"/>
  <c r="R388" i="7"/>
  <c r="Q389" i="7"/>
  <c r="R389" i="7"/>
  <c r="Q390" i="7"/>
  <c r="R390" i="7"/>
  <c r="Q391" i="7"/>
  <c r="R391" i="7"/>
  <c r="Q392" i="7"/>
  <c r="R392" i="7"/>
  <c r="Q393" i="7"/>
  <c r="R393" i="7"/>
  <c r="Q394" i="7"/>
  <c r="R394" i="7"/>
  <c r="Q395" i="7"/>
  <c r="R395" i="7"/>
  <c r="Q396" i="7"/>
  <c r="R396" i="7"/>
  <c r="Q397" i="7"/>
  <c r="R397" i="7"/>
  <c r="Q398" i="7"/>
  <c r="R398" i="7"/>
  <c r="Q399" i="7"/>
  <c r="R399" i="7"/>
  <c r="Q400" i="7"/>
  <c r="R400" i="7"/>
  <c r="Q401" i="7"/>
  <c r="R401" i="7"/>
  <c r="Q402" i="7"/>
  <c r="R402" i="7"/>
  <c r="Q403" i="7"/>
  <c r="R403" i="7"/>
  <c r="Q404" i="7"/>
  <c r="R404" i="7"/>
  <c r="Q405" i="7"/>
  <c r="R405" i="7"/>
  <c r="Q406" i="7"/>
  <c r="R406" i="7"/>
  <c r="Q407" i="7"/>
  <c r="R407" i="7"/>
  <c r="Q408" i="7"/>
  <c r="R408" i="7"/>
  <c r="Q409" i="7"/>
  <c r="R409" i="7"/>
  <c r="Q410" i="7"/>
  <c r="R410" i="7"/>
  <c r="Q411" i="7"/>
  <c r="R411" i="7"/>
  <c r="Q412" i="7"/>
  <c r="R412" i="7"/>
  <c r="Q413" i="7"/>
  <c r="R413" i="7"/>
  <c r="Q414" i="7"/>
  <c r="R414" i="7"/>
  <c r="Q415" i="7"/>
  <c r="R415" i="7"/>
  <c r="Q416" i="7"/>
  <c r="R416" i="7"/>
  <c r="Q417" i="7"/>
  <c r="R417" i="7"/>
  <c r="Q418" i="7"/>
  <c r="R418" i="7"/>
  <c r="Q419" i="7"/>
  <c r="R419" i="7"/>
  <c r="Q420" i="7"/>
  <c r="R420" i="7"/>
  <c r="Q421" i="7"/>
  <c r="R421" i="7"/>
  <c r="Q422" i="7"/>
  <c r="R422" i="7"/>
  <c r="Q423" i="7"/>
  <c r="R423" i="7"/>
  <c r="Q424" i="7"/>
  <c r="R424" i="7"/>
  <c r="Q425" i="7"/>
  <c r="R425" i="7"/>
  <c r="Q426" i="7"/>
  <c r="R426" i="7"/>
  <c r="Q427" i="7"/>
  <c r="R427" i="7"/>
  <c r="Q428" i="7"/>
  <c r="R428" i="7"/>
  <c r="Q429" i="7"/>
  <c r="R429" i="7"/>
  <c r="Q430" i="7"/>
  <c r="R430" i="7"/>
  <c r="Q431" i="7"/>
  <c r="R431" i="7"/>
  <c r="Q432" i="7"/>
  <c r="R432" i="7"/>
  <c r="Q433" i="7"/>
  <c r="R433" i="7"/>
  <c r="Q434" i="7"/>
  <c r="R434" i="7"/>
  <c r="Q435" i="7"/>
  <c r="R435" i="7"/>
  <c r="Q436" i="7"/>
  <c r="R436" i="7"/>
  <c r="Q437" i="7"/>
  <c r="R437" i="7"/>
  <c r="Q438" i="7"/>
  <c r="R438" i="7"/>
  <c r="Q439" i="7"/>
  <c r="R439" i="7"/>
  <c r="Q440" i="7"/>
  <c r="R440" i="7"/>
  <c r="Q441" i="7"/>
  <c r="R441" i="7"/>
  <c r="Q442" i="7"/>
  <c r="R442" i="7"/>
  <c r="Q443" i="7"/>
  <c r="R443" i="7"/>
  <c r="Q444" i="7"/>
  <c r="R444" i="7"/>
  <c r="Q445" i="7"/>
  <c r="R445" i="7"/>
  <c r="Q446" i="7"/>
  <c r="R446" i="7"/>
  <c r="Q447" i="7"/>
  <c r="R447" i="7"/>
  <c r="Q448" i="7"/>
  <c r="R448" i="7"/>
  <c r="Q449" i="7"/>
  <c r="R449" i="7"/>
  <c r="Q450" i="7"/>
  <c r="R450" i="7"/>
  <c r="Q451" i="7"/>
  <c r="R451" i="7"/>
  <c r="Q452" i="7"/>
  <c r="R452" i="7"/>
  <c r="Q453" i="7"/>
  <c r="R453" i="7"/>
  <c r="Q454" i="7"/>
  <c r="R454" i="7"/>
  <c r="Q455" i="7"/>
  <c r="R455" i="7"/>
  <c r="Q456" i="7"/>
  <c r="R456" i="7"/>
  <c r="Q457" i="7"/>
  <c r="R457" i="7"/>
  <c r="Q458" i="7"/>
  <c r="R458" i="7"/>
  <c r="Q459" i="7"/>
  <c r="R459" i="7"/>
  <c r="Q460" i="7"/>
  <c r="R460" i="7"/>
  <c r="Q461" i="7"/>
  <c r="R461" i="7"/>
  <c r="Q462" i="7"/>
  <c r="R462" i="7"/>
  <c r="Q463" i="7"/>
  <c r="R463" i="7"/>
  <c r="Q464" i="7"/>
  <c r="R464" i="7"/>
  <c r="Q465" i="7"/>
  <c r="R465" i="7"/>
  <c r="Q466" i="7"/>
  <c r="R466" i="7"/>
  <c r="Q467" i="7"/>
  <c r="R467" i="7"/>
  <c r="Q468" i="7"/>
  <c r="R468" i="7"/>
  <c r="Q469" i="7"/>
  <c r="R469" i="7"/>
  <c r="Q470" i="7"/>
  <c r="R470" i="7"/>
  <c r="Q471" i="7"/>
  <c r="R471" i="7"/>
  <c r="Q472" i="7"/>
  <c r="R472" i="7"/>
  <c r="Q473" i="7"/>
  <c r="R473" i="7"/>
  <c r="Q474" i="7"/>
  <c r="R474" i="7"/>
  <c r="Q475" i="7"/>
  <c r="R475" i="7"/>
  <c r="Q476" i="7"/>
  <c r="R476" i="7"/>
  <c r="Q477" i="7"/>
  <c r="R477" i="7"/>
  <c r="Q478" i="7"/>
  <c r="R478" i="7"/>
  <c r="Q479" i="7"/>
  <c r="R479" i="7"/>
  <c r="Q480" i="7"/>
  <c r="R480" i="7"/>
  <c r="Q481" i="7"/>
  <c r="R481" i="7"/>
  <c r="Q482" i="7"/>
  <c r="R482" i="7"/>
  <c r="Q483" i="7"/>
  <c r="R483" i="7"/>
  <c r="Q484" i="7"/>
  <c r="R484" i="7"/>
  <c r="Q485" i="7"/>
  <c r="R485" i="7"/>
  <c r="Q486" i="7"/>
  <c r="R486" i="7"/>
  <c r="Q487" i="7"/>
  <c r="R487" i="7"/>
  <c r="Q488" i="7"/>
  <c r="R488" i="7"/>
  <c r="Q489" i="7"/>
  <c r="R489" i="7"/>
  <c r="Q490" i="7"/>
  <c r="R490" i="7"/>
  <c r="Q491" i="7"/>
  <c r="R491" i="7"/>
  <c r="Q492" i="7"/>
  <c r="R492" i="7"/>
  <c r="Q493" i="7"/>
  <c r="R493" i="7"/>
  <c r="Q494" i="7"/>
  <c r="R494" i="7"/>
  <c r="Q495" i="7"/>
  <c r="R495" i="7"/>
  <c r="Q496" i="7"/>
  <c r="R496" i="7"/>
  <c r="Q497" i="7"/>
  <c r="R497" i="7"/>
  <c r="Q498" i="7"/>
  <c r="R498" i="7"/>
  <c r="Q499" i="7"/>
  <c r="R499" i="7"/>
  <c r="Q500" i="7"/>
  <c r="R500" i="7"/>
  <c r="Q501" i="7"/>
  <c r="R501" i="7"/>
  <c r="Q502" i="7"/>
  <c r="R502" i="7"/>
  <c r="Q503" i="7"/>
  <c r="R503" i="7"/>
  <c r="Q504" i="7"/>
  <c r="R504" i="7"/>
  <c r="Q505" i="7"/>
  <c r="R505" i="7"/>
  <c r="Q506" i="7"/>
  <c r="R506" i="7"/>
  <c r="Q507" i="7"/>
  <c r="R507" i="7"/>
  <c r="Q508" i="7"/>
  <c r="R508" i="7"/>
  <c r="Q509" i="7"/>
  <c r="R509" i="7"/>
  <c r="Q510" i="7"/>
  <c r="R510" i="7"/>
  <c r="Q511" i="7"/>
  <c r="R511" i="7"/>
  <c r="Q512" i="7"/>
  <c r="R512" i="7"/>
  <c r="Q513" i="7"/>
  <c r="R513" i="7"/>
  <c r="Q514" i="7"/>
  <c r="R514" i="7"/>
  <c r="Q515" i="7"/>
  <c r="R515" i="7"/>
  <c r="Q516" i="7"/>
  <c r="R516" i="7"/>
  <c r="Q517" i="7"/>
  <c r="R517" i="7"/>
  <c r="Q518" i="7"/>
  <c r="R518" i="7"/>
  <c r="Q519" i="7"/>
  <c r="R519" i="7"/>
  <c r="Q520" i="7"/>
  <c r="R520" i="7"/>
  <c r="Q521" i="7"/>
  <c r="R521" i="7"/>
  <c r="Q522" i="7"/>
  <c r="R522" i="7"/>
  <c r="Q523" i="7"/>
  <c r="R523" i="7"/>
  <c r="Q524" i="7"/>
  <c r="R524" i="7"/>
  <c r="Q525" i="7"/>
  <c r="R525" i="7"/>
  <c r="Q526" i="7"/>
  <c r="R526" i="7"/>
  <c r="Q527" i="7"/>
  <c r="R527" i="7"/>
  <c r="Q528" i="7"/>
  <c r="R528" i="7"/>
  <c r="Q529" i="7"/>
  <c r="R529" i="7"/>
  <c r="Q530" i="7"/>
  <c r="R530" i="7"/>
  <c r="Q531" i="7"/>
  <c r="R531" i="7"/>
  <c r="Q532" i="7"/>
  <c r="R532" i="7"/>
  <c r="Q533" i="7"/>
  <c r="R533" i="7"/>
  <c r="Q534" i="7"/>
  <c r="R534" i="7"/>
  <c r="Q535" i="7"/>
  <c r="R535" i="7"/>
  <c r="Q536" i="7"/>
  <c r="R536" i="7"/>
  <c r="Q537" i="7"/>
  <c r="R537" i="7"/>
  <c r="Q538" i="7"/>
  <c r="R538" i="7"/>
  <c r="Q539" i="7"/>
  <c r="R539" i="7"/>
  <c r="Q540" i="7"/>
  <c r="R540" i="7"/>
  <c r="Q541" i="7"/>
  <c r="R541" i="7"/>
  <c r="Q542" i="7"/>
  <c r="R542" i="7"/>
  <c r="Q543" i="7"/>
  <c r="R543" i="7"/>
  <c r="Q544" i="7"/>
  <c r="R544" i="7"/>
  <c r="Q545" i="7"/>
  <c r="R545" i="7"/>
  <c r="Q546" i="7"/>
  <c r="R546" i="7"/>
  <c r="Q547" i="7"/>
  <c r="R547" i="7"/>
  <c r="Q548" i="7"/>
  <c r="R548" i="7"/>
  <c r="Q549" i="7"/>
  <c r="R549" i="7"/>
  <c r="Q550" i="7"/>
  <c r="R550" i="7"/>
  <c r="Q551" i="7"/>
  <c r="R551" i="7"/>
  <c r="Q552" i="7"/>
  <c r="R552" i="7"/>
  <c r="Q553" i="7"/>
  <c r="R553" i="7"/>
  <c r="Q554" i="7"/>
  <c r="R554" i="7"/>
  <c r="Q555" i="7"/>
  <c r="R555" i="7"/>
  <c r="Q556" i="7"/>
  <c r="R556" i="7"/>
  <c r="Q557" i="7"/>
  <c r="R557" i="7"/>
  <c r="Q558" i="7"/>
  <c r="R558" i="7"/>
  <c r="Q559" i="7"/>
  <c r="R559" i="7"/>
  <c r="Q560" i="7"/>
  <c r="R560" i="7"/>
  <c r="Q561" i="7"/>
  <c r="R561" i="7"/>
  <c r="Q562" i="7"/>
  <c r="R562" i="7"/>
  <c r="Q563" i="7"/>
  <c r="R563" i="7"/>
  <c r="Q564" i="7"/>
  <c r="R564" i="7"/>
  <c r="Q565" i="7"/>
  <c r="R565" i="7"/>
  <c r="Q566" i="7"/>
  <c r="R566" i="7"/>
  <c r="Q567" i="7"/>
  <c r="R567" i="7"/>
  <c r="Q568" i="7"/>
  <c r="R568" i="7"/>
  <c r="Q569" i="7"/>
  <c r="R569" i="7"/>
  <c r="Q570" i="7"/>
  <c r="R570" i="7"/>
  <c r="Q571" i="7"/>
  <c r="R571" i="7"/>
  <c r="Q572" i="7"/>
  <c r="R572" i="7"/>
  <c r="Q573" i="7"/>
  <c r="R573" i="7"/>
  <c r="Q574" i="7"/>
  <c r="R574" i="7"/>
  <c r="Q575" i="7"/>
  <c r="R575" i="7"/>
  <c r="Q576" i="7"/>
  <c r="R576" i="7"/>
  <c r="Q577" i="7"/>
  <c r="R577" i="7"/>
  <c r="Q578" i="7"/>
  <c r="R578" i="7"/>
  <c r="Q579" i="7"/>
  <c r="R579" i="7"/>
  <c r="Q580" i="7"/>
  <c r="R580" i="7"/>
  <c r="Q581" i="7"/>
  <c r="R581" i="7"/>
  <c r="Q582" i="7"/>
  <c r="R582" i="7"/>
  <c r="Q583" i="7"/>
  <c r="R583" i="7"/>
  <c r="Q584" i="7"/>
  <c r="R584" i="7"/>
  <c r="Q585" i="7"/>
  <c r="R585" i="7"/>
  <c r="Q586" i="7"/>
  <c r="R586" i="7"/>
  <c r="Q587" i="7"/>
  <c r="R587" i="7"/>
  <c r="Q588" i="7"/>
  <c r="R588" i="7"/>
  <c r="Q589" i="7"/>
  <c r="R589" i="7"/>
  <c r="Q590" i="7"/>
  <c r="R590" i="7"/>
  <c r="Q591" i="7"/>
  <c r="R591" i="7"/>
  <c r="Q592" i="7"/>
  <c r="R592" i="7"/>
  <c r="Q593" i="7"/>
  <c r="R593" i="7"/>
  <c r="Q594" i="7"/>
  <c r="R594" i="7"/>
  <c r="Q595" i="7"/>
  <c r="R595" i="7"/>
  <c r="Q596" i="7"/>
  <c r="R596" i="7"/>
  <c r="Q597" i="7"/>
  <c r="R597" i="7"/>
  <c r="Q598" i="7"/>
  <c r="R598" i="7"/>
  <c r="Q599" i="7"/>
  <c r="R599" i="7"/>
  <c r="Q600" i="7"/>
  <c r="R600" i="7"/>
  <c r="Q601" i="7"/>
  <c r="R601" i="7"/>
  <c r="Q602" i="7"/>
  <c r="R602" i="7"/>
  <c r="Q603" i="7"/>
  <c r="R603" i="7"/>
  <c r="Q604" i="7"/>
  <c r="R604" i="7"/>
  <c r="Q605" i="7"/>
  <c r="R605" i="7"/>
  <c r="Q606" i="7"/>
  <c r="R606" i="7"/>
  <c r="Q607" i="7"/>
  <c r="R607" i="7"/>
  <c r="Q608" i="7"/>
  <c r="R608" i="7"/>
  <c r="Q609" i="7"/>
  <c r="R609" i="7"/>
  <c r="Q610" i="7"/>
  <c r="R610" i="7"/>
  <c r="Q611" i="7"/>
  <c r="R611" i="7"/>
  <c r="Q612" i="7"/>
  <c r="R612" i="7"/>
  <c r="Q613" i="7"/>
  <c r="R613" i="7"/>
  <c r="Q614" i="7"/>
  <c r="R614" i="7"/>
  <c r="Q615" i="7"/>
  <c r="R615" i="7"/>
  <c r="Q616" i="7"/>
  <c r="R616" i="7"/>
  <c r="Q617" i="7"/>
  <c r="R617" i="7"/>
  <c r="Q618" i="7"/>
  <c r="R618" i="7"/>
  <c r="Q619" i="7"/>
  <c r="R619" i="7"/>
  <c r="Q620" i="7"/>
  <c r="R620" i="7"/>
  <c r="Q621" i="7"/>
  <c r="R621" i="7"/>
  <c r="Q622" i="7"/>
  <c r="R622" i="7"/>
  <c r="Q623" i="7"/>
  <c r="R623" i="7"/>
  <c r="Q624" i="7"/>
  <c r="R624" i="7"/>
  <c r="Q625" i="7"/>
  <c r="R625" i="7"/>
  <c r="Q626" i="7"/>
  <c r="R626" i="7"/>
  <c r="Q627" i="7"/>
  <c r="R627" i="7"/>
  <c r="Q628" i="7"/>
  <c r="R628" i="7"/>
  <c r="Q629" i="7"/>
  <c r="R629" i="7"/>
  <c r="Q630" i="7"/>
  <c r="R630" i="7"/>
  <c r="Q631" i="7"/>
  <c r="R631" i="7"/>
  <c r="Q632" i="7"/>
  <c r="R632" i="7"/>
  <c r="Q633" i="7"/>
  <c r="R633" i="7"/>
  <c r="Q634" i="7"/>
  <c r="R634" i="7"/>
  <c r="Q635" i="7"/>
  <c r="R635" i="7"/>
  <c r="Q636" i="7"/>
  <c r="R636" i="7"/>
  <c r="Q637" i="7"/>
  <c r="R637" i="7"/>
  <c r="Q638" i="7"/>
  <c r="R638" i="7"/>
  <c r="Q639" i="7"/>
  <c r="R639" i="7"/>
  <c r="Q640" i="7"/>
  <c r="R640" i="7"/>
  <c r="Q641" i="7"/>
  <c r="R641" i="7"/>
  <c r="Q642" i="7"/>
  <c r="R642" i="7"/>
  <c r="Q643" i="7"/>
  <c r="R643" i="7"/>
  <c r="Q644" i="7"/>
  <c r="R644" i="7"/>
  <c r="Q645" i="7"/>
  <c r="R645" i="7"/>
  <c r="Q646" i="7"/>
  <c r="R646" i="7"/>
  <c r="Q647" i="7"/>
  <c r="R647" i="7"/>
  <c r="Q648" i="7"/>
  <c r="R648" i="7"/>
  <c r="Q649" i="7"/>
  <c r="R649" i="7"/>
  <c r="Q650" i="7"/>
  <c r="R650" i="7"/>
  <c r="Q651" i="7"/>
  <c r="R651" i="7"/>
  <c r="Q652" i="7"/>
  <c r="R652" i="7"/>
  <c r="Q653" i="7"/>
  <c r="R653" i="7"/>
  <c r="Q654" i="7"/>
  <c r="R654" i="7"/>
  <c r="Q655" i="7"/>
  <c r="R655" i="7"/>
  <c r="Q656" i="7"/>
  <c r="R656" i="7"/>
  <c r="Q657" i="7"/>
  <c r="R657" i="7"/>
  <c r="Q658" i="7"/>
  <c r="R658" i="7"/>
  <c r="Q659" i="7"/>
  <c r="R659" i="7"/>
  <c r="Q660" i="7"/>
  <c r="R660" i="7"/>
  <c r="Q661" i="7"/>
  <c r="R661" i="7"/>
  <c r="Q662" i="7"/>
  <c r="R662" i="7"/>
  <c r="Q663" i="7"/>
  <c r="R663" i="7"/>
  <c r="Q664" i="7"/>
  <c r="R664" i="7"/>
  <c r="Q665" i="7"/>
  <c r="R665" i="7"/>
  <c r="Q666" i="7"/>
  <c r="R666" i="7"/>
  <c r="Q667" i="7"/>
  <c r="R667" i="7"/>
  <c r="Q668" i="7"/>
  <c r="R668" i="7"/>
  <c r="Q669" i="7"/>
  <c r="R669" i="7"/>
  <c r="Q670" i="7"/>
  <c r="R670" i="7"/>
  <c r="Q671" i="7"/>
  <c r="R671" i="7"/>
  <c r="Q672" i="7"/>
  <c r="R672" i="7"/>
  <c r="Q673" i="7"/>
  <c r="R673" i="7"/>
  <c r="Q674" i="7"/>
  <c r="R674" i="7"/>
  <c r="Q675" i="7"/>
  <c r="R675" i="7"/>
  <c r="Q676" i="7"/>
  <c r="R676" i="7"/>
  <c r="Q677" i="7"/>
  <c r="R677" i="7"/>
  <c r="Q678" i="7"/>
  <c r="R678" i="7"/>
  <c r="Q679" i="7"/>
  <c r="R679" i="7"/>
  <c r="Q680" i="7"/>
  <c r="R680" i="7"/>
  <c r="Q681" i="7"/>
  <c r="R681" i="7"/>
  <c r="Q682" i="7"/>
  <c r="R682" i="7"/>
  <c r="Q683" i="7"/>
  <c r="R683" i="7"/>
  <c r="Q684" i="7"/>
  <c r="R684" i="7"/>
  <c r="Q685" i="7"/>
  <c r="R685" i="7"/>
  <c r="Q686" i="7"/>
  <c r="R686" i="7"/>
  <c r="Q687" i="7"/>
  <c r="R687" i="7"/>
  <c r="Q688" i="7"/>
  <c r="R688" i="7"/>
  <c r="Q689" i="7"/>
  <c r="R689" i="7"/>
  <c r="Q690" i="7"/>
  <c r="R690" i="7"/>
  <c r="Q691" i="7"/>
  <c r="R691" i="7"/>
  <c r="Q692" i="7"/>
  <c r="R692" i="7"/>
  <c r="Q693" i="7"/>
  <c r="R693" i="7"/>
  <c r="Q694" i="7"/>
  <c r="R694" i="7"/>
  <c r="Q695" i="7"/>
  <c r="R695" i="7"/>
  <c r="Q696" i="7"/>
  <c r="R696" i="7"/>
  <c r="Q697" i="7"/>
  <c r="R697" i="7"/>
  <c r="Q698" i="7"/>
  <c r="R698" i="7"/>
  <c r="Q699" i="7"/>
  <c r="R699" i="7"/>
  <c r="Q700" i="7"/>
  <c r="R700" i="7"/>
  <c r="Q701" i="7"/>
  <c r="R701" i="7"/>
  <c r="Q702" i="7"/>
  <c r="R702" i="7"/>
  <c r="Q703" i="7"/>
  <c r="R703" i="7"/>
  <c r="Q704" i="7"/>
  <c r="R704" i="7"/>
  <c r="Q705" i="7"/>
  <c r="R705" i="7"/>
  <c r="Q706" i="7"/>
  <c r="R706" i="7"/>
  <c r="Q707" i="7"/>
  <c r="R707" i="7"/>
  <c r="Q708" i="7"/>
  <c r="R708" i="7"/>
  <c r="Q709" i="7"/>
  <c r="R709" i="7"/>
  <c r="Q710" i="7"/>
  <c r="R710" i="7"/>
  <c r="Q711" i="7"/>
  <c r="R711" i="7"/>
  <c r="Q712" i="7"/>
  <c r="R712" i="7"/>
  <c r="Q713" i="7"/>
  <c r="R713" i="7"/>
  <c r="Q714" i="7"/>
  <c r="R714" i="7"/>
  <c r="Q715" i="7"/>
  <c r="R715" i="7"/>
  <c r="Q716" i="7"/>
  <c r="R716" i="7"/>
  <c r="Q717" i="7"/>
  <c r="R717" i="7"/>
  <c r="Q718" i="7"/>
  <c r="R718" i="7"/>
  <c r="Q719" i="7"/>
  <c r="R719" i="7"/>
  <c r="Q720" i="7"/>
  <c r="R720" i="7"/>
  <c r="Q721" i="7"/>
  <c r="R721" i="7"/>
  <c r="Q722" i="7"/>
  <c r="R722" i="7"/>
  <c r="Q723" i="7"/>
  <c r="R723" i="7"/>
  <c r="Q724" i="7"/>
  <c r="R724" i="7"/>
  <c r="Q725" i="7"/>
  <c r="R725" i="7"/>
  <c r="Q726" i="7"/>
  <c r="R726" i="7"/>
  <c r="Q727" i="7"/>
  <c r="R727" i="7"/>
  <c r="Q728" i="7"/>
  <c r="R728" i="7"/>
  <c r="Q729" i="7"/>
  <c r="R729" i="7"/>
  <c r="Q730" i="7"/>
  <c r="R730" i="7"/>
  <c r="Q731" i="7"/>
  <c r="R731" i="7"/>
  <c r="Q732" i="7"/>
  <c r="R732" i="7"/>
  <c r="Q733" i="7"/>
  <c r="R733" i="7"/>
  <c r="Q734" i="7"/>
  <c r="R734" i="7"/>
  <c r="Q735" i="7"/>
  <c r="R735" i="7"/>
  <c r="Q736" i="7"/>
  <c r="R736" i="7"/>
  <c r="Q737" i="7"/>
  <c r="R737" i="7"/>
  <c r="Q738" i="7"/>
  <c r="R738" i="7"/>
  <c r="Q739" i="7"/>
  <c r="R739" i="7"/>
  <c r="Q740" i="7"/>
  <c r="R740" i="7"/>
  <c r="Q741" i="7"/>
  <c r="R741" i="7"/>
  <c r="Q742" i="7"/>
  <c r="R742" i="7"/>
  <c r="Q743" i="7"/>
  <c r="R743" i="7"/>
  <c r="Q744" i="7"/>
  <c r="R744" i="7"/>
  <c r="Q745" i="7"/>
  <c r="R745" i="7"/>
  <c r="Q746" i="7"/>
  <c r="R746" i="7"/>
  <c r="Q747" i="7"/>
  <c r="R747" i="7"/>
  <c r="Q748" i="7"/>
  <c r="R748" i="7"/>
  <c r="Q749" i="7"/>
  <c r="R749" i="7"/>
  <c r="Q750" i="7"/>
  <c r="R750" i="7"/>
  <c r="Q751" i="7"/>
  <c r="R751" i="7"/>
  <c r="Q752" i="7"/>
  <c r="R752" i="7"/>
  <c r="Q753" i="7"/>
  <c r="R753" i="7"/>
  <c r="Q754" i="7"/>
  <c r="R754" i="7"/>
  <c r="Q755" i="7"/>
  <c r="R755" i="7"/>
  <c r="Q756" i="7"/>
  <c r="R756" i="7"/>
  <c r="Q757" i="7"/>
  <c r="R757" i="7"/>
  <c r="Q758" i="7"/>
  <c r="R758" i="7"/>
  <c r="Q759" i="7"/>
  <c r="R759" i="7"/>
  <c r="Q760" i="7"/>
  <c r="R760" i="7"/>
  <c r="Q761" i="7"/>
  <c r="R761" i="7"/>
  <c r="Q762" i="7"/>
  <c r="R762" i="7"/>
  <c r="Q763" i="7"/>
  <c r="R763" i="7"/>
  <c r="Q764" i="7"/>
  <c r="R764" i="7"/>
  <c r="Q765" i="7"/>
  <c r="R765" i="7"/>
  <c r="Q766" i="7"/>
  <c r="R766" i="7"/>
  <c r="Q767" i="7"/>
  <c r="R767" i="7"/>
  <c r="Q768" i="7"/>
  <c r="R768" i="7"/>
  <c r="Q769" i="7"/>
  <c r="R769" i="7"/>
  <c r="Q770" i="7"/>
  <c r="R770" i="7"/>
  <c r="Q771" i="7"/>
  <c r="R771" i="7"/>
  <c r="Q772" i="7"/>
  <c r="R772" i="7"/>
  <c r="Q773" i="7"/>
  <c r="R773" i="7"/>
  <c r="Q774" i="7"/>
  <c r="R774" i="7"/>
  <c r="Q775" i="7"/>
  <c r="R775" i="7"/>
  <c r="Q776" i="7"/>
  <c r="R776" i="7"/>
  <c r="Q777" i="7"/>
  <c r="R777" i="7"/>
  <c r="Q778" i="7"/>
  <c r="R778" i="7"/>
  <c r="Q779" i="7"/>
  <c r="R779" i="7"/>
  <c r="Q780" i="7"/>
  <c r="R780" i="7"/>
  <c r="Q781" i="7"/>
  <c r="R781" i="7"/>
  <c r="Q782" i="7"/>
  <c r="R782" i="7"/>
  <c r="Q783" i="7"/>
  <c r="R783" i="7"/>
  <c r="Q784" i="7"/>
  <c r="R784" i="7"/>
  <c r="Q785" i="7"/>
  <c r="R785" i="7"/>
  <c r="Q786" i="7"/>
  <c r="R786" i="7"/>
  <c r="Q787" i="7"/>
  <c r="R787" i="7"/>
  <c r="Q788" i="7"/>
  <c r="R788" i="7"/>
  <c r="Q789" i="7"/>
  <c r="R789" i="7"/>
  <c r="Q790" i="7"/>
  <c r="R790" i="7"/>
  <c r="Q791" i="7"/>
  <c r="R791" i="7"/>
  <c r="Q792" i="7"/>
  <c r="R792" i="7"/>
  <c r="Q793" i="7"/>
  <c r="R793" i="7"/>
  <c r="Q794" i="7"/>
  <c r="R794" i="7"/>
  <c r="Q795" i="7"/>
  <c r="R795" i="7"/>
  <c r="Q796" i="7"/>
  <c r="R796" i="7"/>
  <c r="Q797" i="7"/>
  <c r="R797" i="7"/>
  <c r="Q798" i="7"/>
  <c r="R798" i="7"/>
  <c r="Q799" i="7"/>
  <c r="R799" i="7"/>
  <c r="Q800" i="7"/>
  <c r="R800" i="7"/>
  <c r="Q801" i="7"/>
  <c r="R801" i="7"/>
  <c r="Q802" i="7"/>
  <c r="R802" i="7"/>
  <c r="Q803" i="7"/>
  <c r="R803" i="7"/>
  <c r="Q804" i="7"/>
  <c r="R804" i="7"/>
  <c r="Q805" i="7"/>
  <c r="R805" i="7"/>
  <c r="Q806" i="7"/>
  <c r="R806" i="7"/>
  <c r="Q807" i="7"/>
  <c r="R807" i="7"/>
  <c r="Q808" i="7"/>
  <c r="R808" i="7"/>
  <c r="Q809" i="7"/>
  <c r="R809" i="7"/>
  <c r="Q810" i="7"/>
  <c r="R810" i="7"/>
  <c r="Q811" i="7"/>
  <c r="R811" i="7"/>
  <c r="Q812" i="7"/>
  <c r="R812" i="7"/>
  <c r="Q813" i="7"/>
  <c r="R813" i="7"/>
  <c r="Q814" i="7"/>
  <c r="R814" i="7"/>
  <c r="Q815" i="7"/>
  <c r="R815" i="7"/>
  <c r="Q816" i="7"/>
  <c r="R816" i="7"/>
  <c r="Q817" i="7"/>
  <c r="R817" i="7"/>
  <c r="Q818" i="7"/>
  <c r="R818" i="7"/>
  <c r="Q819" i="7"/>
  <c r="R819" i="7"/>
  <c r="Q820" i="7"/>
  <c r="R820" i="7"/>
  <c r="Q821" i="7"/>
  <c r="R821" i="7"/>
  <c r="Q822" i="7"/>
  <c r="R822" i="7"/>
  <c r="Q823" i="7"/>
  <c r="R823" i="7"/>
  <c r="Q824" i="7"/>
  <c r="R824" i="7"/>
  <c r="Q825" i="7"/>
  <c r="R825" i="7"/>
  <c r="Q826" i="7"/>
  <c r="R826" i="7"/>
  <c r="Q827" i="7"/>
  <c r="R827" i="7"/>
  <c r="Q828" i="7"/>
  <c r="R828" i="7"/>
  <c r="Q829" i="7"/>
  <c r="R829" i="7"/>
  <c r="Q830" i="7"/>
  <c r="R830" i="7"/>
  <c r="Q831" i="7"/>
  <c r="R831" i="7"/>
  <c r="Q832" i="7"/>
  <c r="R832" i="7"/>
  <c r="Q833" i="7"/>
  <c r="R833" i="7"/>
  <c r="Q834" i="7"/>
  <c r="R834" i="7"/>
  <c r="Q835" i="7"/>
  <c r="R835" i="7"/>
  <c r="Q836" i="7"/>
  <c r="R836" i="7"/>
  <c r="Q837" i="7"/>
  <c r="R837" i="7"/>
  <c r="Q838" i="7"/>
  <c r="R838" i="7"/>
  <c r="Q839" i="7"/>
  <c r="R839" i="7"/>
  <c r="Q840" i="7"/>
  <c r="R840" i="7"/>
  <c r="Q841" i="7"/>
  <c r="R841" i="7"/>
  <c r="Q842" i="7"/>
  <c r="R842" i="7"/>
  <c r="Q843" i="7"/>
  <c r="R843" i="7"/>
  <c r="Q844" i="7"/>
  <c r="R844" i="7"/>
  <c r="Q845" i="7"/>
  <c r="R845" i="7"/>
  <c r="Q846" i="7"/>
  <c r="R846" i="7"/>
  <c r="Q847" i="7"/>
  <c r="R847" i="7"/>
  <c r="Q848" i="7"/>
  <c r="R848" i="7"/>
  <c r="Q849" i="7"/>
  <c r="R849" i="7"/>
  <c r="Q850" i="7"/>
  <c r="R850" i="7"/>
  <c r="Q851" i="7"/>
  <c r="R851" i="7"/>
  <c r="Q852" i="7"/>
  <c r="R852" i="7"/>
  <c r="Q853" i="7"/>
  <c r="R853" i="7"/>
  <c r="Q854" i="7"/>
  <c r="R854" i="7"/>
  <c r="Q855" i="7"/>
  <c r="R855" i="7"/>
  <c r="Q856" i="7"/>
  <c r="R856" i="7"/>
  <c r="Q857" i="7"/>
  <c r="R857" i="7"/>
  <c r="Q858" i="7"/>
  <c r="R858" i="7"/>
  <c r="Q859" i="7"/>
  <c r="R859" i="7"/>
  <c r="Q860" i="7"/>
  <c r="R860" i="7"/>
  <c r="Q861" i="7"/>
  <c r="R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R868" i="7"/>
  <c r="Q869" i="7"/>
  <c r="R869" i="7"/>
  <c r="Q870" i="7"/>
  <c r="R870" i="7"/>
  <c r="Q871" i="7"/>
  <c r="R871" i="7"/>
  <c r="Q872" i="7"/>
  <c r="R872" i="7"/>
  <c r="Q873" i="7"/>
  <c r="R873" i="7"/>
  <c r="Q874" i="7"/>
  <c r="R874" i="7"/>
  <c r="Q875" i="7"/>
  <c r="R875" i="7"/>
  <c r="Q876" i="7"/>
  <c r="R876" i="7"/>
  <c r="Q877" i="7"/>
  <c r="R877" i="7"/>
  <c r="Q878" i="7"/>
  <c r="R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Q887" i="7"/>
  <c r="R887" i="7"/>
  <c r="Q888" i="7"/>
  <c r="R888" i="7"/>
  <c r="Q889" i="7"/>
  <c r="R889" i="7"/>
  <c r="Q890" i="7"/>
  <c r="R890" i="7"/>
  <c r="Q891" i="7"/>
  <c r="R891" i="7"/>
  <c r="Q892" i="7"/>
  <c r="R892" i="7"/>
  <c r="Q893" i="7"/>
  <c r="R893" i="7"/>
  <c r="Q894" i="7"/>
  <c r="R894" i="7"/>
  <c r="Q895" i="7"/>
  <c r="R895" i="7"/>
  <c r="Q896" i="7"/>
  <c r="R896" i="7"/>
  <c r="Q897" i="7"/>
  <c r="R897" i="7"/>
  <c r="Q898" i="7"/>
  <c r="R898" i="7"/>
  <c r="Q899" i="7"/>
  <c r="R899" i="7"/>
  <c r="Q900" i="7"/>
  <c r="R900" i="7"/>
  <c r="Q901" i="7"/>
  <c r="R901" i="7"/>
  <c r="Q902" i="7"/>
  <c r="R902" i="7"/>
  <c r="Q903" i="7"/>
  <c r="R903" i="7"/>
  <c r="Q904" i="7"/>
  <c r="R904" i="7"/>
  <c r="Q905" i="7"/>
  <c r="R905" i="7"/>
  <c r="Q906" i="7"/>
  <c r="R906" i="7"/>
  <c r="Q907" i="7"/>
  <c r="R907" i="7"/>
  <c r="Q908" i="7"/>
  <c r="R908" i="7"/>
  <c r="Q909" i="7"/>
  <c r="R909" i="7"/>
  <c r="Q910" i="7"/>
  <c r="R910" i="7"/>
  <c r="Q911" i="7"/>
  <c r="R911" i="7"/>
  <c r="Q912" i="7"/>
  <c r="R912" i="7"/>
  <c r="Q913" i="7"/>
  <c r="R913" i="7"/>
  <c r="Q914" i="7"/>
  <c r="R914" i="7"/>
  <c r="Q915" i="7"/>
  <c r="R915" i="7"/>
  <c r="Q916" i="7"/>
  <c r="R916" i="7"/>
  <c r="Q917" i="7"/>
  <c r="R917" i="7"/>
  <c r="Q918" i="7"/>
  <c r="R918" i="7"/>
  <c r="Q919" i="7"/>
  <c r="R919" i="7"/>
  <c r="Q920" i="7"/>
  <c r="R920" i="7"/>
  <c r="Q921" i="7"/>
  <c r="R921" i="7"/>
  <c r="Q922" i="7"/>
  <c r="R922" i="7"/>
  <c r="Q923" i="7"/>
  <c r="R923" i="7"/>
  <c r="Q924" i="7"/>
  <c r="R924" i="7"/>
  <c r="Q925" i="7"/>
  <c r="R925" i="7"/>
  <c r="Q926" i="7"/>
  <c r="R926" i="7"/>
  <c r="Q927" i="7"/>
  <c r="R927" i="7"/>
  <c r="Q928" i="7"/>
  <c r="R928" i="7"/>
  <c r="Q929" i="7"/>
  <c r="R929" i="7"/>
  <c r="Q930" i="7"/>
  <c r="R930" i="7"/>
  <c r="Q931" i="7"/>
  <c r="R931" i="7"/>
  <c r="Q932" i="7"/>
  <c r="R932" i="7"/>
  <c r="Q933" i="7"/>
  <c r="R933" i="7"/>
  <c r="Q934" i="7"/>
  <c r="R934" i="7"/>
  <c r="Q935" i="7"/>
  <c r="R935" i="7"/>
  <c r="Q936" i="7"/>
  <c r="R936" i="7"/>
  <c r="Q937" i="7"/>
  <c r="R937" i="7"/>
  <c r="Q938" i="7"/>
  <c r="R938" i="7"/>
  <c r="Q939" i="7"/>
  <c r="R939" i="7"/>
  <c r="Q940" i="7"/>
  <c r="R940" i="7"/>
  <c r="Q941" i="7"/>
  <c r="R941" i="7"/>
  <c r="Q942" i="7"/>
  <c r="R942" i="7"/>
  <c r="Q943" i="7"/>
  <c r="R943" i="7"/>
  <c r="Q944" i="7"/>
  <c r="R944" i="7"/>
  <c r="Q945" i="7"/>
  <c r="R945" i="7"/>
  <c r="Q946" i="7"/>
  <c r="R946" i="7"/>
  <c r="Q947" i="7"/>
  <c r="R947" i="7"/>
  <c r="Q948" i="7"/>
  <c r="R948" i="7"/>
  <c r="Q949" i="7"/>
  <c r="R949" i="7"/>
  <c r="Q950" i="7"/>
  <c r="R950" i="7"/>
  <c r="Q951" i="7"/>
  <c r="R951" i="7"/>
  <c r="Q952" i="7"/>
  <c r="R952" i="7"/>
  <c r="Q953" i="7"/>
  <c r="R953" i="7"/>
  <c r="Q954" i="7"/>
  <c r="R954" i="7"/>
  <c r="Q955" i="7"/>
  <c r="R955" i="7"/>
  <c r="Q956" i="7"/>
  <c r="R956" i="7"/>
  <c r="Q957" i="7"/>
  <c r="R957" i="7"/>
  <c r="Q958" i="7"/>
  <c r="R958" i="7"/>
  <c r="Q959" i="7"/>
  <c r="R959" i="7"/>
  <c r="Q960" i="7"/>
  <c r="R960" i="7"/>
  <c r="Q961" i="7"/>
  <c r="R961" i="7"/>
  <c r="Q962" i="7"/>
  <c r="R962" i="7"/>
  <c r="Q963" i="7"/>
  <c r="R963" i="7"/>
  <c r="Q964" i="7"/>
  <c r="R964" i="7"/>
  <c r="Q965" i="7"/>
  <c r="R965" i="7"/>
  <c r="Q966" i="7"/>
  <c r="R966" i="7"/>
  <c r="Q967" i="7"/>
  <c r="R967" i="7"/>
  <c r="Q968" i="7"/>
  <c r="R968" i="7"/>
  <c r="Q969" i="7"/>
  <c r="R969" i="7"/>
  <c r="Q970" i="7"/>
  <c r="R970" i="7"/>
  <c r="Q971" i="7"/>
  <c r="R971" i="7"/>
  <c r="Q972" i="7"/>
  <c r="R972" i="7"/>
  <c r="Q973" i="7"/>
  <c r="R973" i="7"/>
  <c r="Q974" i="7"/>
  <c r="R974" i="7"/>
  <c r="Q975" i="7"/>
  <c r="R975" i="7"/>
  <c r="Q976" i="7"/>
  <c r="R976" i="7"/>
  <c r="Q977" i="7"/>
  <c r="R977" i="7"/>
  <c r="Q978" i="7"/>
  <c r="R978" i="7"/>
  <c r="Q979" i="7"/>
  <c r="R979" i="7"/>
  <c r="Q980" i="7"/>
  <c r="R980" i="7"/>
  <c r="Q981" i="7"/>
  <c r="R981" i="7"/>
  <c r="Q982" i="7"/>
  <c r="R982" i="7"/>
  <c r="Q983" i="7"/>
  <c r="R983" i="7"/>
  <c r="Q984" i="7"/>
  <c r="R984" i="7"/>
  <c r="Q985" i="7"/>
  <c r="R985" i="7"/>
  <c r="Q986" i="7"/>
  <c r="R986" i="7"/>
  <c r="Q987" i="7"/>
  <c r="R987" i="7"/>
  <c r="Q988" i="7"/>
  <c r="R988" i="7"/>
  <c r="Q989" i="7"/>
  <c r="R989" i="7"/>
  <c r="Q990" i="7"/>
  <c r="R990" i="7"/>
  <c r="Q991" i="7"/>
  <c r="R991" i="7"/>
  <c r="Q992" i="7"/>
  <c r="R992" i="7"/>
  <c r="Q993" i="7"/>
  <c r="R993" i="7"/>
  <c r="Q994" i="7"/>
  <c r="R994" i="7"/>
  <c r="Q995" i="7"/>
  <c r="R995" i="7"/>
  <c r="Q996" i="7"/>
  <c r="R996" i="7"/>
  <c r="Q997" i="7"/>
  <c r="R997" i="7"/>
  <c r="Q998" i="7"/>
  <c r="R998" i="7"/>
  <c r="Q999" i="7"/>
  <c r="R999" i="7"/>
  <c r="Q1000" i="7"/>
  <c r="R1000" i="7"/>
  <c r="Q1001" i="7"/>
  <c r="R1001" i="7"/>
  <c r="Q1002" i="7"/>
  <c r="R1002" i="7"/>
  <c r="Q1003" i="7"/>
  <c r="R1003" i="7"/>
  <c r="Q1004" i="7"/>
  <c r="R1004" i="7"/>
  <c r="Q1005" i="7"/>
  <c r="R1005" i="7"/>
  <c r="Q1006" i="7"/>
  <c r="R1006" i="7"/>
  <c r="Q1007" i="7"/>
  <c r="R1007" i="7"/>
  <c r="Q1008" i="7"/>
  <c r="R1008" i="7"/>
  <c r="Q1009" i="7"/>
  <c r="R1009" i="7"/>
  <c r="Q1010" i="7"/>
  <c r="R1010" i="7"/>
  <c r="Q1011" i="7"/>
  <c r="R1011" i="7"/>
  <c r="Q1012" i="7"/>
  <c r="R1012" i="7"/>
  <c r="Q1013" i="7"/>
  <c r="R1013" i="7"/>
  <c r="Q1014" i="7"/>
  <c r="R1014" i="7"/>
  <c r="Q1015" i="7"/>
  <c r="R1015" i="7"/>
  <c r="Q1016" i="7"/>
  <c r="R1016" i="7"/>
  <c r="Q1017" i="7"/>
  <c r="R1017" i="7"/>
  <c r="Q1018" i="7"/>
  <c r="R1018" i="7"/>
  <c r="Q1019" i="7"/>
  <c r="R1019" i="7"/>
  <c r="Q1020" i="7"/>
  <c r="R1020" i="7"/>
  <c r="Q1021" i="7"/>
  <c r="R1021" i="7"/>
  <c r="Q1022" i="7"/>
  <c r="R1022" i="7"/>
  <c r="Q1023" i="7"/>
  <c r="R1023" i="7"/>
  <c r="Q1024" i="7"/>
  <c r="R1024" i="7"/>
  <c r="Q1025" i="7"/>
  <c r="R1025" i="7"/>
  <c r="Q1026" i="7"/>
  <c r="R1026" i="7"/>
  <c r="Q1027" i="7"/>
  <c r="R1027" i="7"/>
  <c r="Q1028" i="7"/>
  <c r="R1028" i="7"/>
  <c r="Q1029" i="7"/>
  <c r="R1029" i="7"/>
  <c r="Q1030" i="7"/>
  <c r="R1030" i="7"/>
  <c r="Q1031" i="7"/>
  <c r="R1031" i="7"/>
  <c r="Q1032" i="7"/>
  <c r="R1032" i="7"/>
  <c r="Q1033" i="7"/>
  <c r="R1033" i="7"/>
  <c r="Q1034" i="7"/>
  <c r="R1034" i="7"/>
  <c r="Q1035" i="7"/>
  <c r="R1035" i="7"/>
  <c r="Q1036" i="7"/>
  <c r="R1036" i="7"/>
  <c r="Q1037" i="7"/>
  <c r="R1037" i="7"/>
  <c r="Q1038" i="7"/>
  <c r="R1038" i="7"/>
  <c r="Q1039" i="7"/>
  <c r="R1039" i="7"/>
  <c r="Q1040" i="7"/>
  <c r="R1040" i="7"/>
  <c r="Q1041" i="7"/>
  <c r="R1041" i="7"/>
  <c r="Q1042" i="7"/>
  <c r="R1042" i="7"/>
  <c r="Q1043" i="7"/>
  <c r="R1043" i="7"/>
  <c r="Q1044" i="7"/>
  <c r="R1044" i="7"/>
  <c r="Q1045" i="7"/>
  <c r="R1045" i="7"/>
  <c r="Q1046" i="7"/>
  <c r="R1046" i="7"/>
  <c r="Q1047" i="7"/>
  <c r="R1047" i="7"/>
  <c r="Q1048" i="7"/>
  <c r="R1048" i="7"/>
  <c r="Q1049" i="7"/>
  <c r="R1049" i="7"/>
  <c r="Q1050" i="7"/>
  <c r="R1050" i="7"/>
  <c r="Q1051" i="7"/>
  <c r="R1051" i="7"/>
  <c r="Q1052" i="7"/>
  <c r="R1052" i="7"/>
  <c r="Q1053" i="7"/>
  <c r="R1053" i="7"/>
  <c r="Q1054" i="7"/>
  <c r="R1054" i="7"/>
  <c r="Q1055" i="7"/>
  <c r="R1055" i="7"/>
  <c r="Q1056" i="7"/>
  <c r="R1056" i="7"/>
  <c r="Q1057" i="7"/>
  <c r="R1057" i="7"/>
  <c r="Q1058" i="7"/>
  <c r="R1058" i="7"/>
  <c r="Q1059" i="7"/>
  <c r="R1059" i="7"/>
  <c r="Q1060" i="7"/>
  <c r="R1060" i="7"/>
  <c r="Q1061" i="7"/>
  <c r="R1061" i="7"/>
  <c r="Q1062" i="7"/>
  <c r="R1062" i="7"/>
  <c r="Q1063" i="7"/>
  <c r="R1063" i="7"/>
  <c r="Q1064" i="7"/>
  <c r="R1064" i="7"/>
  <c r="Q1065" i="7"/>
  <c r="R1065" i="7"/>
  <c r="Q1066" i="7"/>
  <c r="R1066" i="7"/>
  <c r="Q1067" i="7"/>
  <c r="R1067" i="7"/>
  <c r="Q1068" i="7"/>
  <c r="R1068" i="7"/>
  <c r="Q1069" i="7"/>
  <c r="R1069" i="7"/>
  <c r="Q1070" i="7"/>
  <c r="R1070" i="7"/>
  <c r="Q1071" i="7"/>
  <c r="R1071" i="7"/>
  <c r="Q1072" i="7"/>
  <c r="R1072" i="7"/>
  <c r="Q1073" i="7"/>
  <c r="R1073" i="7"/>
  <c r="Q1074" i="7"/>
  <c r="R1074" i="7"/>
  <c r="Q1075" i="7"/>
  <c r="R1075" i="7"/>
  <c r="Q1076" i="7"/>
  <c r="R1076" i="7"/>
  <c r="Q1077" i="7"/>
  <c r="R1077" i="7"/>
  <c r="Q1078" i="7"/>
  <c r="R1078" i="7"/>
  <c r="Q1079" i="7"/>
  <c r="R1079" i="7"/>
  <c r="Q1080" i="7"/>
  <c r="R1080" i="7"/>
  <c r="Q1081" i="7"/>
  <c r="R1081" i="7"/>
  <c r="Q1082" i="7"/>
  <c r="R1082" i="7"/>
  <c r="Q1083" i="7"/>
  <c r="R1083" i="7"/>
  <c r="Q1084" i="7"/>
  <c r="R1084" i="7"/>
  <c r="Q1085" i="7"/>
  <c r="R1085" i="7"/>
  <c r="Q1086" i="7"/>
  <c r="R1086" i="7"/>
  <c r="Q1087" i="7"/>
  <c r="R1087" i="7"/>
  <c r="Q1088" i="7"/>
  <c r="R1088" i="7"/>
  <c r="Q1089" i="7"/>
  <c r="R1089" i="7"/>
  <c r="Q1090" i="7"/>
  <c r="R1090" i="7"/>
  <c r="Q1091" i="7"/>
  <c r="R1091" i="7"/>
  <c r="Q1092" i="7"/>
  <c r="R1092" i="7"/>
  <c r="Q1093" i="7"/>
  <c r="R1093" i="7"/>
  <c r="Q1094" i="7"/>
  <c r="R1094" i="7"/>
  <c r="Q1095" i="7"/>
  <c r="R1095" i="7"/>
  <c r="Q1096" i="7"/>
  <c r="R1096" i="7"/>
  <c r="Q1097" i="7"/>
  <c r="R1097" i="7"/>
  <c r="Q1098" i="7"/>
  <c r="R1098" i="7"/>
  <c r="Q1099" i="7"/>
  <c r="R1099" i="7"/>
  <c r="Q1100" i="7"/>
  <c r="R1100" i="7"/>
  <c r="Q1101" i="7"/>
  <c r="R1101" i="7"/>
  <c r="Q1102" i="7"/>
  <c r="R1102" i="7"/>
  <c r="Q1103" i="7"/>
  <c r="R1103" i="7"/>
  <c r="Q1104" i="7"/>
  <c r="R1104" i="7"/>
  <c r="Q1105" i="7"/>
  <c r="R1105" i="7"/>
  <c r="Q1106" i="7"/>
  <c r="R1106" i="7"/>
  <c r="Q1107" i="7"/>
  <c r="R1107" i="7"/>
  <c r="Q1108" i="7"/>
  <c r="R1108" i="7"/>
  <c r="Q1109" i="7"/>
  <c r="R1109" i="7"/>
  <c r="Q1110" i="7"/>
  <c r="R1110" i="7"/>
  <c r="Q1111" i="7"/>
  <c r="R1111" i="7"/>
  <c r="Q1112" i="7"/>
  <c r="R1112" i="7"/>
  <c r="Q1113" i="7"/>
  <c r="R1113" i="7"/>
  <c r="Q1114" i="7"/>
  <c r="R1114" i="7"/>
  <c r="Q1115" i="7"/>
  <c r="R1115" i="7"/>
  <c r="Q1116" i="7"/>
  <c r="R1116" i="7"/>
  <c r="Q1117" i="7"/>
  <c r="R1117" i="7"/>
  <c r="Q1118" i="7"/>
  <c r="R1118" i="7"/>
  <c r="Q1119" i="7"/>
  <c r="R1119" i="7"/>
  <c r="Q1120" i="7"/>
  <c r="R1120" i="7"/>
  <c r="Q1121" i="7"/>
  <c r="R1121" i="7"/>
  <c r="Q1122" i="7"/>
  <c r="R1122" i="7"/>
  <c r="Q1123" i="7"/>
  <c r="R1123" i="7"/>
  <c r="Q1124" i="7"/>
  <c r="R1124" i="7"/>
  <c r="Q1125" i="7"/>
  <c r="R1125" i="7"/>
  <c r="Q1126" i="7"/>
  <c r="R1126" i="7"/>
  <c r="Q1127" i="7"/>
  <c r="R1127" i="7"/>
  <c r="Q1128" i="7"/>
  <c r="R1128" i="7"/>
  <c r="Q1129" i="7"/>
  <c r="R1129" i="7"/>
  <c r="Q1130" i="7"/>
  <c r="R1130" i="7"/>
  <c r="Q1131" i="7"/>
  <c r="R1131" i="7"/>
  <c r="Q1132" i="7"/>
  <c r="R1132" i="7"/>
  <c r="Q1133" i="7"/>
  <c r="R1133" i="7"/>
  <c r="Q1134" i="7"/>
  <c r="R1134" i="7"/>
  <c r="Q1135" i="7"/>
  <c r="R1135" i="7"/>
  <c r="Q1136" i="7"/>
  <c r="R1136" i="7"/>
  <c r="Q1137" i="7"/>
  <c r="R1137" i="7"/>
  <c r="Q1138" i="7"/>
  <c r="R1138" i="7"/>
  <c r="Q1139" i="7"/>
  <c r="R1139" i="7"/>
  <c r="Q1140" i="7"/>
  <c r="R1140" i="7"/>
  <c r="Q1141" i="7"/>
  <c r="R1141" i="7"/>
  <c r="Q1142" i="7"/>
  <c r="R1142" i="7"/>
  <c r="Q1143" i="7"/>
  <c r="R1143" i="7"/>
  <c r="Q1144" i="7"/>
  <c r="R1144" i="7"/>
  <c r="Q1145" i="7"/>
  <c r="R1145" i="7"/>
  <c r="Q1146" i="7"/>
  <c r="R1146" i="7"/>
  <c r="Q1147" i="7"/>
  <c r="R1147" i="7"/>
  <c r="Q1148" i="7"/>
  <c r="R1148" i="7"/>
  <c r="Q1149" i="7"/>
  <c r="R1149" i="7"/>
  <c r="Q1150" i="7"/>
  <c r="R1150" i="7"/>
  <c r="Q1151" i="7"/>
  <c r="R1151" i="7"/>
  <c r="Q1152" i="7"/>
  <c r="R1152" i="7"/>
  <c r="Q1153" i="7"/>
  <c r="R1153" i="7"/>
  <c r="Q1154" i="7"/>
  <c r="R1154" i="7"/>
  <c r="Q1155" i="7"/>
  <c r="R1155" i="7"/>
  <c r="Q1156" i="7"/>
  <c r="R1156" i="7"/>
  <c r="Q1157" i="7"/>
  <c r="R1157" i="7"/>
  <c r="Q1158" i="7"/>
  <c r="R1158" i="7"/>
  <c r="Q1159" i="7"/>
  <c r="R1159" i="7"/>
  <c r="Q1160" i="7"/>
  <c r="R1160" i="7"/>
  <c r="Q1161" i="7"/>
  <c r="R1161" i="7"/>
  <c r="Q1162" i="7"/>
  <c r="R1162" i="7"/>
  <c r="Q1163" i="7"/>
  <c r="R1163" i="7"/>
  <c r="Q1164" i="7"/>
  <c r="R1164" i="7"/>
  <c r="Q1165" i="7"/>
  <c r="R1165" i="7"/>
  <c r="Q1166" i="7"/>
  <c r="R1166" i="7"/>
  <c r="Q1167" i="7"/>
  <c r="R1167" i="7"/>
  <c r="Q1168" i="7"/>
  <c r="R1168" i="7"/>
  <c r="Q1169" i="7"/>
  <c r="R1169" i="7"/>
  <c r="Q1170" i="7"/>
  <c r="R1170" i="7"/>
  <c r="Q1171" i="7"/>
  <c r="R1171" i="7"/>
  <c r="Q1172" i="7"/>
  <c r="R1172" i="7"/>
  <c r="Q1173" i="7"/>
  <c r="R1173" i="7"/>
  <c r="Q1174" i="7"/>
  <c r="R1174" i="7"/>
  <c r="Q1175" i="7"/>
  <c r="R1175" i="7"/>
  <c r="Q1176" i="7"/>
  <c r="R1176" i="7"/>
  <c r="Q1177" i="7"/>
  <c r="R1177" i="7"/>
  <c r="Q1178" i="7"/>
  <c r="R1178" i="7"/>
  <c r="Q1179" i="7"/>
  <c r="R1179" i="7"/>
  <c r="Q1180" i="7"/>
  <c r="R1180" i="7"/>
  <c r="Q1181" i="7"/>
  <c r="R1181" i="7"/>
  <c r="Q1182" i="7"/>
  <c r="R1182" i="7"/>
  <c r="Q1183" i="7"/>
  <c r="R1183" i="7"/>
  <c r="Q1184" i="7"/>
  <c r="R1184" i="7"/>
  <c r="Q1185" i="7"/>
  <c r="R1185" i="7"/>
  <c r="Q1186" i="7"/>
  <c r="R1186" i="7"/>
  <c r="Q1187" i="7"/>
  <c r="R1187" i="7"/>
  <c r="Q1188" i="7"/>
  <c r="R1188" i="7"/>
  <c r="Q1189" i="7"/>
  <c r="R1189" i="7"/>
  <c r="Q1190" i="7"/>
  <c r="R1190" i="7"/>
  <c r="Q1191" i="7"/>
  <c r="R1191" i="7"/>
  <c r="Q1192" i="7"/>
  <c r="R1192" i="7"/>
  <c r="Q1193" i="7"/>
  <c r="R1193" i="7"/>
  <c r="Q1194" i="7"/>
  <c r="R1194" i="7"/>
  <c r="Q1195" i="7"/>
  <c r="R1195" i="7"/>
  <c r="Q1196" i="7"/>
  <c r="R1196" i="7"/>
  <c r="Q1197" i="7"/>
  <c r="R1197" i="7"/>
  <c r="Q1198" i="7"/>
  <c r="R1198" i="7"/>
  <c r="Q1199" i="7"/>
  <c r="R1199" i="7"/>
  <c r="Q1200" i="7"/>
  <c r="R1200" i="7"/>
  <c r="Q1201" i="7"/>
  <c r="R1201" i="7"/>
  <c r="Q1202" i="7"/>
  <c r="R1202" i="7"/>
  <c r="Q1203" i="7"/>
  <c r="R1203" i="7"/>
  <c r="Q1204" i="7"/>
  <c r="R1204" i="7"/>
  <c r="Q1205" i="7"/>
  <c r="R1205" i="7"/>
  <c r="Q1206" i="7"/>
  <c r="R1206" i="7"/>
  <c r="Q1207" i="7"/>
  <c r="R1207" i="7"/>
  <c r="Q1208" i="7"/>
  <c r="R1208" i="7"/>
  <c r="Q1209" i="7"/>
  <c r="R1209" i="7"/>
  <c r="Q1210" i="7"/>
  <c r="R1210" i="7"/>
  <c r="Q1211" i="7"/>
  <c r="R1211" i="7"/>
  <c r="Q1212" i="7"/>
  <c r="R1212" i="7"/>
  <c r="Q1213" i="7"/>
  <c r="R1213" i="7"/>
  <c r="Q1214" i="7"/>
  <c r="R1214" i="7"/>
  <c r="Q1215" i="7"/>
  <c r="R1215" i="7"/>
  <c r="Q1216" i="7"/>
  <c r="R1216" i="7"/>
  <c r="Q1217" i="7"/>
  <c r="R1217" i="7"/>
  <c r="Q1218" i="7"/>
  <c r="R1218" i="7"/>
  <c r="Q1219" i="7"/>
  <c r="R1219" i="7"/>
  <c r="Q1220" i="7"/>
  <c r="R1220" i="7"/>
  <c r="Q1221" i="7"/>
  <c r="R1221" i="7"/>
  <c r="Q1222" i="7"/>
  <c r="R1222" i="7"/>
  <c r="Q1223" i="7"/>
  <c r="R1223" i="7"/>
  <c r="Q1224" i="7"/>
  <c r="R1224" i="7"/>
  <c r="Q1225" i="7"/>
  <c r="R1225" i="7"/>
  <c r="Q1226" i="7"/>
  <c r="R1226" i="7"/>
  <c r="Q1227" i="7"/>
  <c r="R1227" i="7"/>
  <c r="Q1228" i="7"/>
  <c r="R1228" i="7"/>
  <c r="Q1229" i="7"/>
  <c r="R1229" i="7"/>
  <c r="Q1230" i="7"/>
  <c r="R1230" i="7"/>
  <c r="Q1231" i="7"/>
  <c r="R1231" i="7"/>
  <c r="Q1232" i="7"/>
  <c r="R1232" i="7"/>
  <c r="Q1233" i="7"/>
  <c r="R1233" i="7"/>
  <c r="Q1234" i="7"/>
  <c r="R1234" i="7"/>
  <c r="Q1235" i="7"/>
  <c r="R1235" i="7"/>
  <c r="Q1236" i="7"/>
  <c r="R1236" i="7"/>
  <c r="Q1237" i="7"/>
  <c r="R1237" i="7"/>
  <c r="Q1238" i="7"/>
  <c r="R1238" i="7"/>
  <c r="Q1239" i="7"/>
  <c r="R1239" i="7"/>
  <c r="Q1240" i="7"/>
  <c r="R1240" i="7"/>
  <c r="Q1241" i="7"/>
  <c r="R1241" i="7"/>
  <c r="Q1242" i="7"/>
  <c r="R1242" i="7"/>
  <c r="Q1243" i="7"/>
  <c r="R1243" i="7"/>
  <c r="Q1244" i="7"/>
  <c r="R1244" i="7"/>
  <c r="Q1245" i="7"/>
  <c r="R1245" i="7"/>
  <c r="Q1246" i="7"/>
  <c r="R1246" i="7"/>
  <c r="Q1247" i="7"/>
  <c r="R1247" i="7"/>
  <c r="Q1248" i="7"/>
  <c r="R1248" i="7"/>
  <c r="Q1249" i="7"/>
  <c r="R1249" i="7"/>
  <c r="Q1250" i="7"/>
  <c r="R1250" i="7"/>
  <c r="Q1251" i="7"/>
  <c r="R1251" i="7"/>
  <c r="Q1252" i="7"/>
  <c r="R1252" i="7"/>
  <c r="Q1253" i="7"/>
  <c r="R1253" i="7"/>
  <c r="Q1254" i="7"/>
  <c r="R1254" i="7"/>
  <c r="Q1255" i="7"/>
  <c r="R1255" i="7"/>
  <c r="Q1256" i="7"/>
  <c r="R1256" i="7"/>
  <c r="Q1257" i="7"/>
  <c r="R1257" i="7"/>
  <c r="Q1258" i="7"/>
  <c r="R1258" i="7"/>
  <c r="Q1259" i="7"/>
  <c r="R1259" i="7"/>
  <c r="Q1260" i="7"/>
  <c r="R1260" i="7"/>
  <c r="Q1261" i="7"/>
  <c r="R1261" i="7"/>
  <c r="Q1262" i="7"/>
  <c r="R1262" i="7"/>
  <c r="Q1263" i="7"/>
  <c r="R1263" i="7"/>
  <c r="Q1264" i="7"/>
  <c r="R1264" i="7"/>
  <c r="Q1265" i="7"/>
  <c r="R1265" i="7"/>
  <c r="Q1266" i="7"/>
  <c r="R1266" i="7"/>
  <c r="Q1267" i="7"/>
  <c r="R1267" i="7"/>
  <c r="Q1268" i="7"/>
  <c r="R1268" i="7"/>
  <c r="Q1269" i="7"/>
  <c r="R1269" i="7"/>
  <c r="Q1270" i="7"/>
  <c r="R1270" i="7"/>
  <c r="Q1271" i="7"/>
  <c r="R1271" i="7"/>
  <c r="Q1272" i="7"/>
  <c r="R1272" i="7"/>
  <c r="Q1273" i="7"/>
  <c r="R1273" i="7"/>
  <c r="Q1274" i="7"/>
  <c r="R1274" i="7"/>
  <c r="Q1275" i="7"/>
  <c r="R1275" i="7"/>
  <c r="Q1276" i="7"/>
  <c r="R1276" i="7"/>
  <c r="Q1277" i="7"/>
  <c r="R1277" i="7"/>
  <c r="Q1278" i="7"/>
  <c r="R1278" i="7"/>
  <c r="Q1279" i="7"/>
  <c r="R1279" i="7"/>
  <c r="Q1280" i="7"/>
  <c r="R1280" i="7"/>
  <c r="Q1281" i="7"/>
  <c r="R1281" i="7"/>
  <c r="Q1282" i="7"/>
  <c r="R1282" i="7"/>
  <c r="Q1283" i="7"/>
  <c r="R1283" i="7"/>
  <c r="Q1284" i="7"/>
  <c r="R1284" i="7"/>
  <c r="Q1285" i="7"/>
  <c r="R1285" i="7"/>
  <c r="Q1286" i="7"/>
  <c r="R1286" i="7"/>
  <c r="Q1287" i="7"/>
  <c r="R1287" i="7"/>
  <c r="Q1288" i="7"/>
  <c r="R1288" i="7"/>
  <c r="Q1289" i="7"/>
  <c r="R1289" i="7"/>
  <c r="Q1290" i="7"/>
  <c r="R1290" i="7"/>
  <c r="Q1291" i="7"/>
  <c r="R1291" i="7"/>
  <c r="Q1292" i="7"/>
  <c r="R1292" i="7"/>
  <c r="Q1293" i="7"/>
  <c r="R1293" i="7"/>
  <c r="Q1294" i="7"/>
  <c r="R1294" i="7"/>
  <c r="Q1295" i="7"/>
  <c r="R1295" i="7"/>
  <c r="Q1296" i="7"/>
  <c r="R1296" i="7"/>
  <c r="Q1297" i="7"/>
  <c r="R1297" i="7"/>
  <c r="Q1298" i="7"/>
  <c r="R1298" i="7"/>
  <c r="Q1299" i="7"/>
  <c r="R1299" i="7"/>
  <c r="Q1300" i="7"/>
  <c r="R1300" i="7"/>
  <c r="Q1301" i="7"/>
  <c r="R1301" i="7"/>
  <c r="Q1302" i="7"/>
  <c r="R1302" i="7"/>
  <c r="Q1303" i="7"/>
  <c r="R1303" i="7"/>
  <c r="Q1304" i="7"/>
  <c r="R1304" i="7"/>
  <c r="Q1305" i="7"/>
  <c r="R1305" i="7"/>
  <c r="Q1306" i="7"/>
  <c r="R1306" i="7"/>
  <c r="Q1307" i="7"/>
  <c r="R1307" i="7"/>
  <c r="Q1308" i="7"/>
  <c r="R1308" i="7"/>
  <c r="Q1309" i="7"/>
  <c r="R1309" i="7"/>
  <c r="Q1310" i="7"/>
  <c r="R1310" i="7"/>
  <c r="Q1311" i="7"/>
  <c r="R1311" i="7"/>
  <c r="Q1312" i="7"/>
  <c r="R1312" i="7"/>
  <c r="Q1313" i="7"/>
  <c r="R1313" i="7"/>
  <c r="Q1314" i="7"/>
  <c r="R1314" i="7"/>
  <c r="Q1315" i="7"/>
  <c r="R1315" i="7"/>
  <c r="Q1316" i="7"/>
  <c r="R1316" i="7"/>
  <c r="Q1317" i="7"/>
  <c r="R1317" i="7"/>
  <c r="Q1318" i="7"/>
  <c r="R1318" i="7"/>
  <c r="Q1319" i="7"/>
  <c r="R1319" i="7"/>
  <c r="Q1320" i="7"/>
  <c r="R1320" i="7"/>
  <c r="Q1321" i="7"/>
  <c r="R1321" i="7"/>
  <c r="Q1322" i="7"/>
  <c r="R1322" i="7"/>
  <c r="Q1323" i="7"/>
  <c r="R1323" i="7"/>
  <c r="Q1324" i="7"/>
  <c r="R1324" i="7"/>
  <c r="Q1325" i="7"/>
  <c r="R1325" i="7"/>
  <c r="Q1326" i="7"/>
  <c r="R1326" i="7"/>
  <c r="Q1327" i="7"/>
  <c r="R1327" i="7"/>
  <c r="Q1328" i="7"/>
  <c r="R1328" i="7"/>
  <c r="Q1329" i="7"/>
  <c r="R1329" i="7"/>
  <c r="Q1330" i="7"/>
  <c r="R1330" i="7"/>
  <c r="Q1331" i="7"/>
  <c r="R1331" i="7"/>
  <c r="Q1332" i="7"/>
  <c r="R1332" i="7"/>
  <c r="Q1333" i="7"/>
  <c r="R1333" i="7"/>
  <c r="Q1334" i="7"/>
  <c r="R1334" i="7"/>
  <c r="Q1335" i="7"/>
  <c r="R1335" i="7"/>
  <c r="Q1336" i="7"/>
  <c r="R1336" i="7"/>
  <c r="Q1337" i="7"/>
  <c r="R1337" i="7"/>
  <c r="Q1338" i="7"/>
  <c r="R1338" i="7"/>
  <c r="Q1339" i="7"/>
  <c r="R1339" i="7"/>
  <c r="Q1340" i="7"/>
  <c r="R1340" i="7"/>
  <c r="Q1341" i="7"/>
  <c r="R1341" i="7"/>
  <c r="Q1342" i="7"/>
  <c r="R1342" i="7"/>
  <c r="Q1343" i="7"/>
  <c r="R1343" i="7"/>
  <c r="Q1344" i="7"/>
  <c r="R1344" i="7"/>
  <c r="Q1345" i="7"/>
  <c r="R1345" i="7"/>
  <c r="Q1346" i="7"/>
  <c r="R1346" i="7"/>
  <c r="Q1347" i="7"/>
  <c r="R1347" i="7"/>
  <c r="Q1348" i="7"/>
  <c r="R1348" i="7"/>
  <c r="Q1349" i="7"/>
  <c r="R1349" i="7"/>
  <c r="Q1350" i="7"/>
  <c r="R1350" i="7"/>
  <c r="Q1351" i="7"/>
  <c r="R1351" i="7"/>
  <c r="Q1352" i="7"/>
  <c r="R1352" i="7"/>
  <c r="Q1353" i="7"/>
  <c r="R1353" i="7"/>
  <c r="Q1354" i="7"/>
  <c r="R1354" i="7"/>
  <c r="Q1355" i="7"/>
  <c r="R1355" i="7"/>
  <c r="Q1356" i="7"/>
  <c r="R1356" i="7"/>
  <c r="Q1357" i="7"/>
  <c r="R1357" i="7"/>
  <c r="Q1358" i="7"/>
  <c r="R1358" i="7"/>
  <c r="Q1359" i="7"/>
  <c r="R1359" i="7"/>
  <c r="Q1360" i="7"/>
  <c r="R1360" i="7"/>
  <c r="Q1361" i="7"/>
  <c r="R1361" i="7"/>
  <c r="Q1362" i="7"/>
  <c r="R1362" i="7"/>
  <c r="Q1363" i="7"/>
  <c r="R1363" i="7"/>
  <c r="Q1364" i="7"/>
  <c r="R1364" i="7"/>
  <c r="Q1365" i="7"/>
  <c r="R1365" i="7"/>
  <c r="Q1366" i="7"/>
  <c r="R1366" i="7"/>
  <c r="Q1367" i="7"/>
  <c r="R1367" i="7"/>
  <c r="Q1368" i="7"/>
  <c r="R1368" i="7"/>
  <c r="Q1369" i="7"/>
  <c r="R1369" i="7"/>
  <c r="Q1370" i="7"/>
  <c r="R1370" i="7"/>
  <c r="Q1371" i="7"/>
  <c r="R1371" i="7"/>
  <c r="Q1372" i="7"/>
  <c r="R1372" i="7"/>
  <c r="Q1373" i="7"/>
  <c r="R1373" i="7"/>
  <c r="Q1374" i="7"/>
  <c r="R1374" i="7"/>
  <c r="Q1375" i="7"/>
  <c r="R1375" i="7"/>
  <c r="Q1376" i="7"/>
  <c r="R1376" i="7"/>
  <c r="Q1377" i="7"/>
  <c r="R1377" i="7"/>
  <c r="Q1378" i="7"/>
  <c r="R1378" i="7"/>
  <c r="Q1379" i="7"/>
  <c r="R1379" i="7"/>
  <c r="Q1380" i="7"/>
  <c r="R1380" i="7"/>
  <c r="Q1381" i="7"/>
  <c r="R1381" i="7"/>
  <c r="Q1382" i="7"/>
  <c r="R1382" i="7"/>
  <c r="Q1383" i="7"/>
  <c r="R1383" i="7"/>
  <c r="Q1384" i="7"/>
  <c r="R1384" i="7"/>
  <c r="Q1385" i="7"/>
  <c r="R1385" i="7"/>
  <c r="Q1386" i="7"/>
  <c r="R1386" i="7"/>
  <c r="Q1387" i="7"/>
  <c r="R1387" i="7"/>
  <c r="Q1388" i="7"/>
  <c r="R1388" i="7"/>
  <c r="Q1389" i="7"/>
  <c r="R1389" i="7"/>
  <c r="Q1390" i="7"/>
  <c r="R1390" i="7"/>
  <c r="Q1391" i="7"/>
  <c r="R1391" i="7"/>
  <c r="Q1392" i="7"/>
  <c r="R1392" i="7"/>
  <c r="Q1393" i="7"/>
  <c r="R1393" i="7"/>
  <c r="Q1394" i="7"/>
  <c r="R1394" i="7"/>
  <c r="Q1395" i="7"/>
  <c r="R1395" i="7"/>
  <c r="Q1396" i="7"/>
  <c r="R1396" i="7"/>
  <c r="Q1397" i="7"/>
  <c r="R1397" i="7"/>
  <c r="Q1398" i="7"/>
  <c r="R1398" i="7"/>
  <c r="Q1399" i="7"/>
  <c r="R1399" i="7"/>
  <c r="Q1400" i="7"/>
  <c r="R1400" i="7"/>
  <c r="Q1401" i="7"/>
  <c r="R1401" i="7"/>
  <c r="Q1402" i="7"/>
  <c r="R1402" i="7"/>
  <c r="Q1403" i="7"/>
  <c r="R1403" i="7"/>
  <c r="Q1404" i="7"/>
  <c r="R1404" i="7"/>
  <c r="Q1405" i="7"/>
  <c r="R1405" i="7"/>
  <c r="Q1406" i="7"/>
  <c r="R1406" i="7"/>
  <c r="Q1407" i="7"/>
  <c r="R1407" i="7"/>
  <c r="Q1408" i="7"/>
  <c r="R1408" i="7"/>
  <c r="Q1409" i="7"/>
  <c r="R1409" i="7"/>
  <c r="Q1410" i="7"/>
  <c r="R1410" i="7"/>
  <c r="Q1411" i="7"/>
  <c r="R1411" i="7"/>
  <c r="Q1412" i="7"/>
  <c r="R1412" i="7"/>
  <c r="Q1413" i="7"/>
  <c r="R1413" i="7"/>
  <c r="Q1414" i="7"/>
  <c r="R1414" i="7"/>
  <c r="Q1415" i="7"/>
  <c r="R1415" i="7"/>
  <c r="Q1416" i="7"/>
  <c r="R1416" i="7"/>
  <c r="Q1417" i="7"/>
  <c r="R1417" i="7"/>
  <c r="Q1418" i="7"/>
  <c r="R1418" i="7"/>
  <c r="Q1419" i="7"/>
  <c r="R1419" i="7"/>
  <c r="Q1420" i="7"/>
  <c r="R1420" i="7"/>
  <c r="Q1421" i="7"/>
  <c r="R1421" i="7"/>
  <c r="Q1422" i="7"/>
  <c r="R1422" i="7"/>
  <c r="Q1423" i="7"/>
  <c r="R1423" i="7"/>
  <c r="Q1424" i="7"/>
  <c r="R1424" i="7"/>
  <c r="Q1425" i="7"/>
  <c r="R1425" i="7"/>
  <c r="Q1426" i="7"/>
  <c r="R1426" i="7"/>
  <c r="Q1427" i="7"/>
  <c r="R1427" i="7"/>
  <c r="Q1428" i="7"/>
  <c r="R1428" i="7"/>
  <c r="Q1429" i="7"/>
  <c r="R1429" i="7"/>
  <c r="Q1430" i="7"/>
  <c r="R1430" i="7"/>
  <c r="Q1431" i="7"/>
  <c r="R1431" i="7"/>
  <c r="Q1432" i="7"/>
  <c r="R1432" i="7"/>
  <c r="Q1433" i="7"/>
  <c r="R1433" i="7"/>
  <c r="Q1434" i="7"/>
  <c r="R1434" i="7"/>
  <c r="Q1435" i="7"/>
  <c r="R1435" i="7"/>
  <c r="Q1436" i="7"/>
  <c r="R1436" i="7"/>
  <c r="Q1437" i="7"/>
  <c r="R1437" i="7"/>
  <c r="Q1438" i="7"/>
  <c r="R1438" i="7"/>
  <c r="Q1439" i="7"/>
  <c r="R1439" i="7"/>
  <c r="Q1440" i="7"/>
  <c r="R1440" i="7"/>
  <c r="Q1441" i="7"/>
  <c r="R1441" i="7"/>
  <c r="Q1442" i="7"/>
  <c r="R1442" i="7"/>
  <c r="Q1443" i="7"/>
  <c r="R1443" i="7"/>
  <c r="Q1444" i="7"/>
  <c r="R1444" i="7"/>
  <c r="Q1445" i="7"/>
  <c r="R1445" i="7"/>
  <c r="Q1446" i="7"/>
  <c r="R1446" i="7"/>
  <c r="Q1447" i="7"/>
  <c r="R1447" i="7"/>
  <c r="Q1448" i="7"/>
  <c r="R1448" i="7"/>
  <c r="Q1449" i="7"/>
  <c r="R1449" i="7"/>
  <c r="Q1450" i="7"/>
  <c r="R1450" i="7"/>
  <c r="Q1451" i="7"/>
  <c r="R1451" i="7"/>
  <c r="Q1452" i="7"/>
  <c r="R1452" i="7"/>
  <c r="Q1453" i="7"/>
  <c r="R1453" i="7"/>
  <c r="Q1454" i="7"/>
  <c r="R1454" i="7"/>
  <c r="Q1455" i="7"/>
  <c r="R1455" i="7"/>
  <c r="Q1456" i="7"/>
  <c r="R1456" i="7"/>
  <c r="Q1457" i="7"/>
  <c r="R1457" i="7"/>
  <c r="Q1458" i="7"/>
  <c r="R1458" i="7"/>
  <c r="Q1459" i="7"/>
  <c r="R1459" i="7"/>
  <c r="Q1460" i="7"/>
  <c r="R1460" i="7"/>
  <c r="Q1461" i="7"/>
  <c r="R1461" i="7"/>
  <c r="Q1462" i="7"/>
  <c r="R1462" i="7"/>
  <c r="Q1463" i="7"/>
  <c r="R1463" i="7"/>
  <c r="Q1464" i="7"/>
  <c r="R1464" i="7"/>
  <c r="Q1465" i="7"/>
  <c r="R1465" i="7"/>
  <c r="Q1466" i="7"/>
  <c r="R1466" i="7"/>
  <c r="Q1467" i="7"/>
  <c r="R1467" i="7"/>
  <c r="Q1468" i="7"/>
  <c r="R1468" i="7"/>
  <c r="Q1469" i="7"/>
  <c r="R1469" i="7"/>
  <c r="Q1470" i="7"/>
  <c r="R1470" i="7"/>
  <c r="Q1471" i="7"/>
  <c r="R1471" i="7"/>
  <c r="Q1472" i="7"/>
  <c r="R1472" i="7"/>
  <c r="Q1473" i="7"/>
  <c r="R1473" i="7"/>
  <c r="Q1474" i="7"/>
  <c r="R1474" i="7"/>
  <c r="Q1475" i="7"/>
  <c r="R1475" i="7"/>
  <c r="Q1476" i="7"/>
  <c r="R1476" i="7"/>
  <c r="Q1477" i="7"/>
  <c r="R1477" i="7"/>
  <c r="Q1478" i="7"/>
  <c r="R1478" i="7"/>
  <c r="Q1479" i="7"/>
  <c r="R1479" i="7"/>
  <c r="Q1480" i="7"/>
  <c r="R1480" i="7"/>
  <c r="Q1481" i="7"/>
  <c r="R1481" i="7"/>
  <c r="Q1482" i="7"/>
  <c r="R1482" i="7"/>
  <c r="Q1483" i="7"/>
  <c r="R1483" i="7"/>
  <c r="Q1484" i="7"/>
  <c r="R1484" i="7"/>
  <c r="Q1485" i="7"/>
  <c r="R1485" i="7"/>
  <c r="Q1486" i="7"/>
  <c r="R1486" i="7"/>
  <c r="Q1487" i="7"/>
  <c r="R1487" i="7"/>
  <c r="Q1488" i="7"/>
  <c r="R1488" i="7"/>
  <c r="Q1489" i="7"/>
  <c r="R1489" i="7"/>
  <c r="Q1490" i="7"/>
  <c r="R1490" i="7"/>
  <c r="Q1491" i="7"/>
  <c r="R1491" i="7"/>
  <c r="Q1492" i="7"/>
  <c r="R1492" i="7"/>
  <c r="Q1493" i="7"/>
  <c r="R1493" i="7"/>
  <c r="Q1494" i="7"/>
  <c r="R1494" i="7"/>
  <c r="Q1495" i="7"/>
  <c r="R1495" i="7"/>
  <c r="Q1496" i="7"/>
  <c r="R1496" i="7"/>
  <c r="Q1497" i="7"/>
  <c r="R1497" i="7"/>
  <c r="Q1498" i="7"/>
  <c r="R1498" i="7"/>
  <c r="Q1499" i="7"/>
  <c r="R1499" i="7"/>
  <c r="Q1500" i="7"/>
  <c r="R1500" i="7"/>
  <c r="Q1501" i="7"/>
  <c r="R1501" i="7"/>
  <c r="Q1502" i="7"/>
  <c r="R1502" i="7"/>
  <c r="Q1503" i="7"/>
  <c r="R1503" i="7"/>
  <c r="Q1504" i="7"/>
  <c r="R1504" i="7"/>
  <c r="Q1505" i="7"/>
  <c r="R1505" i="7"/>
  <c r="Q1506" i="7"/>
  <c r="R1506" i="7"/>
  <c r="Q1507" i="7"/>
  <c r="R1507" i="7"/>
  <c r="Q1508" i="7"/>
  <c r="R1508" i="7"/>
  <c r="Q1509" i="7"/>
  <c r="R1509" i="7"/>
  <c r="Q1510" i="7"/>
  <c r="R1510" i="7"/>
  <c r="Q1511" i="7"/>
  <c r="R1511" i="7"/>
  <c r="Q1512" i="7"/>
  <c r="R1512" i="7"/>
  <c r="Q1513" i="7"/>
  <c r="R1513" i="7"/>
  <c r="Q1514" i="7"/>
  <c r="R1514" i="7"/>
  <c r="Q1515" i="7"/>
  <c r="R1515" i="7"/>
  <c r="Q1516" i="7"/>
  <c r="R1516" i="7"/>
  <c r="Q1517" i="7"/>
  <c r="R1517" i="7"/>
  <c r="Q1518" i="7"/>
  <c r="R1518" i="7"/>
  <c r="Q1519" i="7"/>
  <c r="R1519" i="7"/>
  <c r="Q1520" i="7"/>
  <c r="R1520" i="7"/>
  <c r="Q1521" i="7"/>
  <c r="R1521" i="7"/>
  <c r="Q1522" i="7"/>
  <c r="R1522" i="7"/>
  <c r="Q1523" i="7"/>
  <c r="R1523" i="7"/>
  <c r="Q1524" i="7"/>
  <c r="R1524" i="7"/>
  <c r="Q1525" i="7"/>
  <c r="R1525" i="7"/>
  <c r="Q1526" i="7"/>
  <c r="R1526" i="7"/>
  <c r="Q1527" i="7"/>
  <c r="R1527" i="7"/>
  <c r="Q1528" i="7"/>
  <c r="R1528" i="7"/>
  <c r="Q1529" i="7"/>
  <c r="R1529" i="7"/>
  <c r="Q1530" i="7"/>
  <c r="R1530" i="7"/>
  <c r="Q1531" i="7"/>
  <c r="R1531" i="7"/>
  <c r="Q1532" i="7"/>
  <c r="R1532" i="7"/>
  <c r="Q1533" i="7"/>
  <c r="R1533" i="7"/>
  <c r="Q1534" i="7"/>
  <c r="R1534" i="7"/>
  <c r="Q1535" i="7"/>
  <c r="R1535" i="7"/>
  <c r="Q1536" i="7"/>
  <c r="R1536" i="7"/>
  <c r="Q1537" i="7"/>
  <c r="R1537" i="7"/>
  <c r="Q1538" i="7"/>
  <c r="R1538" i="7"/>
  <c r="Q1539" i="7"/>
  <c r="R1539" i="7"/>
  <c r="Q1540" i="7"/>
  <c r="R1540" i="7"/>
  <c r="Q1541" i="7"/>
  <c r="R1541" i="7"/>
  <c r="Q1542" i="7"/>
  <c r="R1542" i="7"/>
  <c r="Q1543" i="7"/>
  <c r="R1543" i="7"/>
  <c r="Q1544" i="7"/>
  <c r="R1544" i="7"/>
  <c r="Q1545" i="7"/>
  <c r="R1545" i="7"/>
  <c r="Q1546" i="7"/>
  <c r="R1546" i="7"/>
  <c r="Q1547" i="7"/>
  <c r="R1547" i="7"/>
  <c r="Q1548" i="7"/>
  <c r="R1548" i="7"/>
  <c r="Q1549" i="7"/>
  <c r="R1549" i="7"/>
  <c r="Q1550" i="7"/>
  <c r="R1550" i="7"/>
  <c r="Q1551" i="7"/>
  <c r="R1551" i="7"/>
  <c r="Q1552" i="7"/>
  <c r="R1552" i="7"/>
  <c r="Q1553" i="7"/>
  <c r="R1553" i="7"/>
  <c r="Q1554" i="7"/>
  <c r="R1554" i="7"/>
  <c r="Q1555" i="7"/>
  <c r="R1555" i="7"/>
  <c r="Q1556" i="7"/>
  <c r="R1556" i="7"/>
  <c r="Q1557" i="7"/>
  <c r="R1557" i="7"/>
  <c r="Q1558" i="7"/>
  <c r="R1558" i="7"/>
  <c r="Q1559" i="7"/>
  <c r="R1559" i="7"/>
  <c r="Q1560" i="7"/>
  <c r="R1560" i="7"/>
  <c r="Q1561" i="7"/>
  <c r="R1561" i="7"/>
  <c r="Q1562" i="7"/>
  <c r="R1562" i="7"/>
  <c r="Q1563" i="7"/>
  <c r="R1563" i="7"/>
  <c r="Q1564" i="7"/>
  <c r="R1564" i="7"/>
  <c r="Q1565" i="7"/>
  <c r="R1565" i="7"/>
  <c r="Q1566" i="7"/>
  <c r="R1566" i="7"/>
  <c r="Q1567" i="7"/>
  <c r="R1567" i="7"/>
  <c r="Q1568" i="7"/>
  <c r="R1568" i="7"/>
  <c r="Q1569" i="7"/>
  <c r="R1569" i="7"/>
  <c r="Q1570" i="7"/>
  <c r="R1570" i="7"/>
  <c r="Q1571" i="7"/>
  <c r="R1571" i="7"/>
  <c r="Q1572" i="7"/>
  <c r="R1572" i="7"/>
  <c r="Q1573" i="7"/>
  <c r="R1573" i="7"/>
  <c r="Q1574" i="7"/>
  <c r="R1574" i="7"/>
  <c r="Q1575" i="7"/>
  <c r="R1575" i="7"/>
  <c r="Q1576" i="7"/>
  <c r="R1576" i="7"/>
  <c r="Q1577" i="7"/>
  <c r="R1577" i="7"/>
  <c r="Q1578" i="7"/>
  <c r="R1578" i="7"/>
  <c r="Q1579" i="7"/>
  <c r="R1579" i="7"/>
  <c r="Q1580" i="7"/>
  <c r="R1580" i="7"/>
  <c r="Q1581" i="7"/>
  <c r="R1581" i="7"/>
  <c r="Q1582" i="7"/>
  <c r="R1582" i="7"/>
  <c r="Q1583" i="7"/>
  <c r="R1583" i="7"/>
  <c r="Q1584" i="7"/>
  <c r="R1584" i="7"/>
  <c r="Q1585" i="7"/>
  <c r="R1585" i="7"/>
  <c r="Q1586" i="7"/>
  <c r="R1586" i="7"/>
  <c r="Q1587" i="7"/>
  <c r="R1587" i="7"/>
  <c r="Q1588" i="7"/>
  <c r="R1588" i="7"/>
  <c r="Q1589" i="7"/>
  <c r="R1589" i="7"/>
  <c r="Q1590" i="7"/>
  <c r="R1590" i="7"/>
  <c r="Q1591" i="7"/>
  <c r="R1591" i="7"/>
  <c r="Q1592" i="7"/>
  <c r="R1592" i="7"/>
  <c r="Q1593" i="7"/>
  <c r="R1593" i="7"/>
  <c r="Q1594" i="7"/>
  <c r="R1594" i="7"/>
  <c r="Q1595" i="7"/>
  <c r="R1595" i="7"/>
  <c r="Q1596" i="7"/>
  <c r="R1596" i="7"/>
  <c r="Q1597" i="7"/>
  <c r="R1597" i="7"/>
  <c r="Q1598" i="7"/>
  <c r="R1598" i="7"/>
  <c r="Q1599" i="7"/>
  <c r="R1599" i="7"/>
  <c r="Q1600" i="7"/>
  <c r="R1600" i="7"/>
  <c r="Q1601" i="7"/>
  <c r="R1601" i="7"/>
  <c r="Q1602" i="7"/>
  <c r="R1602" i="7"/>
  <c r="Q1603" i="7"/>
  <c r="R1603" i="7"/>
  <c r="Q1604" i="7"/>
  <c r="R1604" i="7"/>
  <c r="Q1605" i="7"/>
  <c r="R1605" i="7"/>
  <c r="Q1606" i="7"/>
  <c r="R1606" i="7"/>
  <c r="Q1607" i="7"/>
  <c r="R1607" i="7"/>
  <c r="Q1608" i="7"/>
  <c r="R1608" i="7"/>
  <c r="Q1609" i="7"/>
  <c r="R1609" i="7"/>
  <c r="Q1610" i="7"/>
  <c r="R1610" i="7"/>
  <c r="Q1611" i="7"/>
  <c r="R1611" i="7"/>
  <c r="Q1612" i="7"/>
  <c r="R1612" i="7"/>
  <c r="Q1613" i="7"/>
  <c r="R1613" i="7"/>
  <c r="Q1614" i="7"/>
  <c r="R1614" i="7"/>
  <c r="Q1615" i="7"/>
  <c r="R1615" i="7"/>
  <c r="Q1616" i="7"/>
  <c r="R1616" i="7"/>
  <c r="Q1617" i="7"/>
  <c r="R1617" i="7"/>
  <c r="Q1618" i="7"/>
  <c r="R1618" i="7"/>
  <c r="Q1619" i="7"/>
  <c r="R1619" i="7"/>
  <c r="Q1620" i="7"/>
  <c r="R1620" i="7"/>
  <c r="Q1621" i="7"/>
  <c r="R1621" i="7"/>
  <c r="Q1622" i="7"/>
  <c r="R1622" i="7"/>
  <c r="Q1623" i="7"/>
  <c r="R1623" i="7"/>
  <c r="Q4" i="7"/>
  <c r="R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4" i="7"/>
  <c r="Z147" i="3"/>
  <c r="BL147" i="3"/>
  <c r="P147" i="3"/>
  <c r="Z148" i="3"/>
  <c r="BL148" i="3"/>
  <c r="P148" i="3"/>
  <c r="Z149" i="3"/>
  <c r="BL149" i="3"/>
  <c r="P149" i="3"/>
  <c r="Z150" i="3"/>
  <c r="BL150" i="3"/>
  <c r="P150" i="3"/>
  <c r="Z151" i="3"/>
  <c r="BL151" i="3"/>
  <c r="P151" i="3"/>
  <c r="Z152" i="3"/>
  <c r="BL152" i="3"/>
  <c r="P152" i="3"/>
  <c r="Z153" i="3"/>
  <c r="BL153" i="3"/>
  <c r="P153" i="3"/>
  <c r="Z154" i="3"/>
  <c r="BL154" i="3"/>
  <c r="P154" i="3"/>
  <c r="Z155" i="3"/>
  <c r="BL155" i="3"/>
  <c r="P155" i="3"/>
  <c r="Z156" i="3"/>
  <c r="BL156" i="3"/>
  <c r="P156" i="3"/>
  <c r="Z157" i="3"/>
  <c r="BL157" i="3"/>
  <c r="P157" i="3"/>
  <c r="K22" i="17"/>
  <c r="L22" i="17"/>
  <c r="Z158" i="3"/>
  <c r="BL158" i="3"/>
  <c r="P158" i="3"/>
  <c r="Z159" i="3"/>
  <c r="BL159" i="3"/>
  <c r="P159" i="3"/>
  <c r="Z160" i="3"/>
  <c r="BL160" i="3"/>
  <c r="P160" i="3"/>
  <c r="Z161" i="3"/>
  <c r="BL161" i="3"/>
  <c r="P161" i="3"/>
  <c r="Z162" i="3"/>
  <c r="BL162" i="3"/>
  <c r="P162" i="3"/>
  <c r="Z163" i="3"/>
  <c r="BL163" i="3"/>
  <c r="P163" i="3"/>
  <c r="Z164" i="3"/>
  <c r="BL164" i="3"/>
  <c r="P164" i="3"/>
  <c r="Z165" i="3"/>
  <c r="BL165" i="3"/>
  <c r="P165" i="3"/>
  <c r="Z166" i="3"/>
  <c r="BL166" i="3"/>
  <c r="P166" i="3"/>
  <c r="Z167" i="3"/>
  <c r="BL167" i="3"/>
  <c r="P167" i="3"/>
  <c r="Z168" i="3"/>
  <c r="BL168" i="3"/>
  <c r="P168" i="3"/>
  <c r="Z169" i="3"/>
  <c r="BL169" i="3"/>
  <c r="P169" i="3"/>
  <c r="Z170" i="3"/>
  <c r="BL170" i="3"/>
  <c r="P170" i="3"/>
  <c r="Z171" i="3"/>
  <c r="BL171" i="3"/>
  <c r="P171" i="3"/>
  <c r="Z172" i="3"/>
  <c r="BL172" i="3"/>
  <c r="P172" i="3"/>
  <c r="Z173" i="3"/>
  <c r="BL173" i="3"/>
  <c r="P173" i="3"/>
  <c r="Z174" i="3"/>
  <c r="BL174" i="3"/>
  <c r="P174" i="3"/>
  <c r="Z175" i="3"/>
  <c r="BL175" i="3"/>
  <c r="P175" i="3"/>
  <c r="Z176" i="3"/>
  <c r="BL176" i="3"/>
  <c r="P176" i="3"/>
  <c r="Z177" i="3"/>
  <c r="BL177" i="3"/>
  <c r="P177" i="3"/>
  <c r="Z178" i="3"/>
  <c r="BL178" i="3"/>
  <c r="P178" i="3"/>
  <c r="Z179" i="3"/>
  <c r="BL179" i="3"/>
  <c r="P179" i="3"/>
  <c r="Z180" i="3"/>
  <c r="BL180" i="3"/>
  <c r="P180" i="3"/>
  <c r="Z181" i="3"/>
  <c r="BL181" i="3"/>
  <c r="P181" i="3"/>
  <c r="Z182" i="3"/>
  <c r="BL182" i="3"/>
  <c r="P182" i="3"/>
  <c r="Z183" i="3"/>
  <c r="BL183" i="3"/>
  <c r="P183" i="3"/>
  <c r="Z184" i="3"/>
  <c r="BL184" i="3"/>
  <c r="P184" i="3"/>
  <c r="Z185" i="3"/>
  <c r="BL185" i="3"/>
  <c r="P185" i="3"/>
  <c r="Z186" i="3"/>
  <c r="BL186" i="3"/>
  <c r="P186" i="3"/>
  <c r="Z187" i="3"/>
  <c r="BL187" i="3"/>
  <c r="P187" i="3"/>
  <c r="Z188" i="3"/>
  <c r="BL188" i="3"/>
  <c r="P188" i="3"/>
  <c r="Z189" i="3"/>
  <c r="BL189" i="3"/>
  <c r="P189" i="3"/>
  <c r="Z190" i="3"/>
  <c r="BL190" i="3"/>
  <c r="P190" i="3"/>
  <c r="Z191" i="3"/>
  <c r="BL191" i="3"/>
  <c r="P191" i="3"/>
  <c r="Z192" i="3"/>
  <c r="BL192" i="3"/>
  <c r="P192" i="3"/>
  <c r="Z193" i="3"/>
  <c r="BL193" i="3"/>
  <c r="P193" i="3"/>
  <c r="Z194" i="3"/>
  <c r="BL194" i="3"/>
  <c r="P194" i="3"/>
  <c r="Z195" i="3"/>
  <c r="BL195" i="3"/>
  <c r="P195" i="3"/>
  <c r="Z196" i="3"/>
  <c r="BL196" i="3"/>
  <c r="P196" i="3"/>
  <c r="Z197" i="3"/>
  <c r="BL197" i="3"/>
  <c r="P197" i="3"/>
  <c r="Z198" i="3"/>
  <c r="BL198" i="3"/>
  <c r="P198" i="3"/>
  <c r="Z199" i="3"/>
  <c r="BL199" i="3"/>
  <c r="P199" i="3"/>
  <c r="Z200" i="3"/>
  <c r="BL200" i="3"/>
  <c r="P200" i="3"/>
  <c r="Z201" i="3"/>
  <c r="BL201" i="3"/>
  <c r="P201" i="3"/>
  <c r="Z202" i="3"/>
  <c r="BL202" i="3"/>
  <c r="P202" i="3"/>
  <c r="Z203" i="3"/>
  <c r="BL203" i="3"/>
  <c r="P203" i="3"/>
  <c r="Z204" i="3"/>
  <c r="BL204" i="3"/>
  <c r="P204" i="3"/>
  <c r="Z205" i="3"/>
  <c r="BL205" i="3"/>
  <c r="P205" i="3"/>
  <c r="Z206" i="3"/>
  <c r="BL206" i="3"/>
  <c r="P206" i="3"/>
  <c r="Z207" i="3"/>
  <c r="BL207" i="3"/>
  <c r="P207" i="3"/>
  <c r="Z208" i="3"/>
  <c r="BL208" i="3"/>
  <c r="P208" i="3"/>
  <c r="Z209" i="3"/>
  <c r="BL209" i="3"/>
  <c r="P209" i="3"/>
  <c r="Z210" i="3"/>
  <c r="BL210" i="3"/>
  <c r="P210" i="3"/>
  <c r="Z211" i="3"/>
  <c r="BL211" i="3"/>
  <c r="P211" i="3"/>
  <c r="Z212" i="3"/>
  <c r="BL212" i="3"/>
  <c r="P212" i="3"/>
  <c r="Z213" i="3"/>
  <c r="BL213" i="3"/>
  <c r="P213" i="3"/>
  <c r="Z214" i="3"/>
  <c r="BL214" i="3"/>
  <c r="P214" i="3"/>
  <c r="Z215" i="3"/>
  <c r="BL215" i="3"/>
  <c r="P215" i="3"/>
  <c r="Z216" i="3"/>
  <c r="BL216" i="3"/>
  <c r="P216" i="3"/>
  <c r="Z217" i="3"/>
  <c r="BL217" i="3"/>
  <c r="P217" i="3"/>
  <c r="M22" i="17"/>
  <c r="Z218" i="3"/>
  <c r="BL218" i="3"/>
  <c r="P218" i="3"/>
  <c r="Z219" i="3"/>
  <c r="BL219" i="3"/>
  <c r="P219" i="3"/>
  <c r="Z220" i="3"/>
  <c r="BL220" i="3"/>
  <c r="P220" i="3"/>
  <c r="Z221" i="3"/>
  <c r="BL221" i="3"/>
  <c r="P221" i="3"/>
  <c r="Z222" i="3"/>
  <c r="BL222" i="3"/>
  <c r="P222" i="3"/>
  <c r="Z223" i="3"/>
  <c r="BL223" i="3"/>
  <c r="P223" i="3"/>
  <c r="Z224" i="3"/>
  <c r="BL224" i="3"/>
  <c r="P224" i="3"/>
  <c r="Z225" i="3"/>
  <c r="BL225" i="3"/>
  <c r="P225" i="3"/>
  <c r="Z226" i="3"/>
  <c r="BL226" i="3"/>
  <c r="P226" i="3"/>
  <c r="Z227" i="3"/>
  <c r="BL227" i="3"/>
  <c r="P227" i="3"/>
  <c r="Z228" i="3"/>
  <c r="BL228" i="3"/>
  <c r="P228" i="3"/>
  <c r="Z229" i="3"/>
  <c r="BL229" i="3"/>
  <c r="P229" i="3"/>
  <c r="Z230" i="3"/>
  <c r="BL230" i="3"/>
  <c r="P230" i="3"/>
  <c r="Z231" i="3"/>
  <c r="BL231" i="3"/>
  <c r="P231" i="3"/>
  <c r="Z232" i="3"/>
  <c r="BL232" i="3"/>
  <c r="P232" i="3"/>
  <c r="Z233" i="3"/>
  <c r="BL233" i="3"/>
  <c r="P233" i="3"/>
  <c r="Z234" i="3"/>
  <c r="BL234" i="3"/>
  <c r="P234" i="3"/>
  <c r="Z235" i="3"/>
  <c r="BL235" i="3"/>
  <c r="P235" i="3"/>
  <c r="Z236" i="3"/>
  <c r="BL236" i="3"/>
  <c r="P236" i="3"/>
  <c r="Z237" i="3"/>
  <c r="BL237" i="3"/>
  <c r="P237" i="3"/>
  <c r="Z238" i="3"/>
  <c r="BL238" i="3"/>
  <c r="P238" i="3"/>
  <c r="Z239" i="3"/>
  <c r="BL239" i="3"/>
  <c r="P239" i="3"/>
  <c r="Z240" i="3"/>
  <c r="BL240" i="3"/>
  <c r="P240" i="3"/>
  <c r="Z241" i="3"/>
  <c r="BL241" i="3"/>
  <c r="P241" i="3"/>
  <c r="Z242" i="3"/>
  <c r="BL242" i="3"/>
  <c r="P242" i="3"/>
  <c r="Z243" i="3"/>
  <c r="BL243" i="3"/>
  <c r="P243" i="3"/>
  <c r="Z244" i="3"/>
  <c r="BL244" i="3"/>
  <c r="P244" i="3"/>
  <c r="Z245" i="3"/>
  <c r="BL245" i="3"/>
  <c r="P245" i="3"/>
  <c r="Z246" i="3"/>
  <c r="BL246" i="3"/>
  <c r="P246" i="3"/>
  <c r="Z247" i="3"/>
  <c r="BL247" i="3"/>
  <c r="P247" i="3"/>
  <c r="Z248" i="3"/>
  <c r="BL248" i="3"/>
  <c r="P248" i="3"/>
  <c r="Z249" i="3"/>
  <c r="BL249" i="3"/>
  <c r="P249" i="3"/>
  <c r="Z250" i="3"/>
  <c r="BL250" i="3"/>
  <c r="P250" i="3"/>
  <c r="Z251" i="3"/>
  <c r="BL251" i="3"/>
  <c r="P251" i="3"/>
  <c r="Z252" i="3"/>
  <c r="BL252" i="3"/>
  <c r="P252" i="3"/>
  <c r="Z253" i="3"/>
  <c r="BL253" i="3"/>
  <c r="P253" i="3"/>
  <c r="Z254" i="3"/>
  <c r="BL254" i="3"/>
  <c r="P254" i="3"/>
  <c r="Z255" i="3"/>
  <c r="BL255" i="3"/>
  <c r="P255" i="3"/>
  <c r="Z256" i="3"/>
  <c r="BL256" i="3"/>
  <c r="P256" i="3"/>
  <c r="Z257" i="3"/>
  <c r="BL257" i="3"/>
  <c r="P257" i="3"/>
  <c r="Z258" i="3"/>
  <c r="BL258" i="3"/>
  <c r="P258" i="3"/>
  <c r="Z259" i="3"/>
  <c r="BL259" i="3"/>
  <c r="P259" i="3"/>
  <c r="Z260" i="3"/>
  <c r="BL260" i="3"/>
  <c r="P260" i="3"/>
  <c r="Z261" i="3"/>
  <c r="BL261" i="3"/>
  <c r="P261" i="3"/>
  <c r="Z262" i="3"/>
  <c r="BL262" i="3"/>
  <c r="P262" i="3"/>
  <c r="Z263" i="3"/>
  <c r="BL263" i="3"/>
  <c r="P263" i="3"/>
  <c r="Z264" i="3"/>
  <c r="BL264" i="3"/>
  <c r="P264" i="3"/>
  <c r="Z265" i="3"/>
  <c r="BL265" i="3"/>
  <c r="P265" i="3"/>
  <c r="Z266" i="3"/>
  <c r="BL266" i="3"/>
  <c r="P266" i="3"/>
  <c r="Z267" i="3"/>
  <c r="BL267" i="3"/>
  <c r="P267" i="3"/>
  <c r="Z268" i="3"/>
  <c r="BL268" i="3"/>
  <c r="P268" i="3"/>
  <c r="Z269" i="3"/>
  <c r="BL269" i="3"/>
  <c r="P269" i="3"/>
  <c r="Z270" i="3"/>
  <c r="BL270" i="3"/>
  <c r="P270" i="3"/>
  <c r="Z271" i="3"/>
  <c r="BL271" i="3"/>
  <c r="P271" i="3"/>
  <c r="Z272" i="3"/>
  <c r="BL272" i="3"/>
  <c r="P272" i="3"/>
  <c r="Z273" i="3"/>
  <c r="BL273" i="3"/>
  <c r="P273" i="3"/>
  <c r="Z274" i="3"/>
  <c r="BL274" i="3"/>
  <c r="P274" i="3"/>
  <c r="Z275" i="3"/>
  <c r="BL275" i="3"/>
  <c r="P275" i="3"/>
  <c r="Z276" i="3"/>
  <c r="BL276" i="3"/>
  <c r="P276" i="3"/>
  <c r="Z277" i="3"/>
  <c r="BL277" i="3"/>
  <c r="P277" i="3"/>
  <c r="N22" i="17"/>
  <c r="Z278" i="3"/>
  <c r="BL278" i="3"/>
  <c r="P278" i="3"/>
  <c r="Z279" i="3"/>
  <c r="BL279" i="3"/>
  <c r="P279" i="3"/>
  <c r="Z280" i="3"/>
  <c r="BL280" i="3"/>
  <c r="P280" i="3"/>
  <c r="Z281" i="3"/>
  <c r="BL281" i="3"/>
  <c r="P281" i="3"/>
  <c r="Z282" i="3"/>
  <c r="BL282" i="3"/>
  <c r="P282" i="3"/>
  <c r="Z283" i="3"/>
  <c r="BL283" i="3"/>
  <c r="P283" i="3"/>
  <c r="Z284" i="3"/>
  <c r="BL284" i="3"/>
  <c r="P284" i="3"/>
  <c r="Z285" i="3"/>
  <c r="BL285" i="3"/>
  <c r="P285" i="3"/>
  <c r="Z286" i="3"/>
  <c r="BL286" i="3"/>
  <c r="P286" i="3"/>
  <c r="Z287" i="3"/>
  <c r="BL287" i="3"/>
  <c r="P287" i="3"/>
  <c r="Z288" i="3"/>
  <c r="BL288" i="3"/>
  <c r="P288" i="3"/>
  <c r="Z289" i="3"/>
  <c r="BL289" i="3"/>
  <c r="P289" i="3"/>
  <c r="Z290" i="3"/>
  <c r="BL290" i="3"/>
  <c r="P290" i="3"/>
  <c r="Z291" i="3"/>
  <c r="BL291" i="3"/>
  <c r="P291" i="3"/>
  <c r="Z292" i="3"/>
  <c r="BL292" i="3"/>
  <c r="P292" i="3"/>
  <c r="Z293" i="3"/>
  <c r="BL293" i="3"/>
  <c r="P293" i="3"/>
  <c r="Z294" i="3"/>
  <c r="BL294" i="3"/>
  <c r="P294" i="3"/>
  <c r="Z295" i="3"/>
  <c r="BL295" i="3"/>
  <c r="P295" i="3"/>
  <c r="Z296" i="3"/>
  <c r="BL296" i="3"/>
  <c r="P296" i="3"/>
  <c r="Z297" i="3"/>
  <c r="BL297" i="3"/>
  <c r="P297" i="3"/>
  <c r="Z298" i="3"/>
  <c r="BL298" i="3"/>
  <c r="P298" i="3"/>
  <c r="Z299" i="3"/>
  <c r="BL299" i="3"/>
  <c r="P299" i="3"/>
  <c r="Z300" i="3"/>
  <c r="BL300" i="3"/>
  <c r="P300" i="3"/>
  <c r="Z301" i="3"/>
  <c r="BL301" i="3"/>
  <c r="P301" i="3"/>
  <c r="Z302" i="3"/>
  <c r="BL302" i="3"/>
  <c r="P302" i="3"/>
  <c r="Z303" i="3"/>
  <c r="BL303" i="3"/>
  <c r="P303" i="3"/>
  <c r="Z304" i="3"/>
  <c r="BL304" i="3"/>
  <c r="P304" i="3"/>
  <c r="Z305" i="3"/>
  <c r="BL305" i="3"/>
  <c r="P305" i="3"/>
  <c r="Z306" i="3"/>
  <c r="BL306" i="3"/>
  <c r="P306" i="3"/>
  <c r="Z307" i="3"/>
  <c r="BL307" i="3"/>
  <c r="P307" i="3"/>
  <c r="Z308" i="3"/>
  <c r="BL308" i="3"/>
  <c r="P308" i="3"/>
  <c r="Z309" i="3"/>
  <c r="BL309" i="3"/>
  <c r="P309" i="3"/>
  <c r="Z310" i="3"/>
  <c r="BL310" i="3"/>
  <c r="P310" i="3"/>
  <c r="Z311" i="3"/>
  <c r="BL311" i="3"/>
  <c r="P311" i="3"/>
  <c r="Z312" i="3"/>
  <c r="BL312" i="3"/>
  <c r="P312" i="3"/>
  <c r="Z313" i="3"/>
  <c r="BL313" i="3"/>
  <c r="P313" i="3"/>
  <c r="Z314" i="3"/>
  <c r="BL314" i="3"/>
  <c r="P314" i="3"/>
  <c r="Z315" i="3"/>
  <c r="BL315" i="3"/>
  <c r="P315" i="3"/>
  <c r="Z316" i="3"/>
  <c r="BL316" i="3"/>
  <c r="P316" i="3"/>
  <c r="Z317" i="3"/>
  <c r="BL317" i="3"/>
  <c r="P317" i="3"/>
  <c r="Z318" i="3"/>
  <c r="BL318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Z439" i="3"/>
  <c r="BL439" i="3"/>
  <c r="P439" i="3"/>
  <c r="Z440" i="3"/>
  <c r="BL440" i="3"/>
  <c r="P440" i="3"/>
  <c r="Z441" i="3"/>
  <c r="BL441" i="3"/>
  <c r="P441" i="3"/>
  <c r="Z442" i="3"/>
  <c r="BL442" i="3"/>
  <c r="P442" i="3"/>
  <c r="Z443" i="3"/>
  <c r="BL443" i="3"/>
  <c r="P443" i="3"/>
  <c r="Z444" i="3"/>
  <c r="BL444" i="3"/>
  <c r="P444" i="3"/>
  <c r="Z445" i="3"/>
  <c r="BL445" i="3"/>
  <c r="P445" i="3"/>
  <c r="Z446" i="3"/>
  <c r="BL446" i="3"/>
  <c r="P446" i="3"/>
  <c r="Z447" i="3"/>
  <c r="BL447" i="3"/>
  <c r="P447" i="3"/>
  <c r="Z448" i="3"/>
  <c r="BL448" i="3"/>
  <c r="P448" i="3"/>
  <c r="Z449" i="3"/>
  <c r="BL449" i="3"/>
  <c r="P449" i="3"/>
  <c r="Z450" i="3"/>
  <c r="BL450" i="3"/>
  <c r="P450" i="3"/>
  <c r="Z451" i="3"/>
  <c r="BL451" i="3"/>
  <c r="P451" i="3"/>
  <c r="Z452" i="3"/>
  <c r="BL452" i="3"/>
  <c r="P452" i="3"/>
  <c r="Z453" i="3"/>
  <c r="BL453" i="3"/>
  <c r="P453" i="3"/>
  <c r="Z454" i="3"/>
  <c r="BL454" i="3"/>
  <c r="P454" i="3"/>
  <c r="Z455" i="3"/>
  <c r="BL455" i="3"/>
  <c r="P455" i="3"/>
  <c r="Z456" i="3"/>
  <c r="BL456" i="3"/>
  <c r="P456" i="3"/>
  <c r="Z457" i="3"/>
  <c r="BL457" i="3"/>
  <c r="P457" i="3"/>
  <c r="Z458" i="3"/>
  <c r="BL458" i="3"/>
  <c r="P458" i="3"/>
  <c r="Z459" i="3"/>
  <c r="BL459" i="3"/>
  <c r="P459" i="3"/>
  <c r="Z460" i="3"/>
  <c r="BL460" i="3"/>
  <c r="P460" i="3"/>
  <c r="Z461" i="3"/>
  <c r="BL461" i="3"/>
  <c r="P461" i="3"/>
  <c r="Z462" i="3"/>
  <c r="BL462" i="3"/>
  <c r="P462" i="3"/>
  <c r="Z463" i="3"/>
  <c r="BL463" i="3"/>
  <c r="P463" i="3"/>
  <c r="Z464" i="3"/>
  <c r="BL464" i="3"/>
  <c r="P464" i="3"/>
  <c r="Z465" i="3"/>
  <c r="BL465" i="3"/>
  <c r="P465" i="3"/>
  <c r="Z466" i="3"/>
  <c r="BL466" i="3"/>
  <c r="P466" i="3"/>
  <c r="Z467" i="3"/>
  <c r="BL467" i="3"/>
  <c r="P467" i="3"/>
  <c r="Z468" i="3"/>
  <c r="BL468" i="3"/>
  <c r="P468" i="3"/>
  <c r="Z469" i="3"/>
  <c r="BL469" i="3"/>
  <c r="P469" i="3"/>
  <c r="Z470" i="3"/>
  <c r="BL470" i="3"/>
  <c r="P470" i="3"/>
  <c r="Z471" i="3"/>
  <c r="BL471" i="3"/>
  <c r="P471" i="3"/>
  <c r="Z472" i="3"/>
  <c r="BL472" i="3"/>
  <c r="P472" i="3"/>
  <c r="Z473" i="3"/>
  <c r="BL473" i="3"/>
  <c r="P473" i="3"/>
  <c r="Z474" i="3"/>
  <c r="BL474" i="3"/>
  <c r="P474" i="3"/>
  <c r="Z475" i="3"/>
  <c r="BL475" i="3"/>
  <c r="P475" i="3"/>
  <c r="Z476" i="3"/>
  <c r="BL476" i="3"/>
  <c r="P476" i="3"/>
  <c r="Z477" i="3"/>
  <c r="BL477" i="3"/>
  <c r="P477" i="3"/>
  <c r="Z478" i="3"/>
  <c r="BL478" i="3"/>
  <c r="P478" i="3"/>
  <c r="Z479" i="3"/>
  <c r="BL479" i="3"/>
  <c r="P479" i="3"/>
  <c r="Z480" i="3"/>
  <c r="BL480" i="3"/>
  <c r="P480" i="3"/>
  <c r="Z481" i="3"/>
  <c r="BL481" i="3"/>
  <c r="P481" i="3"/>
  <c r="Z482" i="3"/>
  <c r="BL482" i="3"/>
  <c r="P482" i="3"/>
  <c r="Z483" i="3"/>
  <c r="BL483" i="3"/>
  <c r="P483" i="3"/>
  <c r="Z484" i="3"/>
  <c r="BL484" i="3"/>
  <c r="P484" i="3"/>
  <c r="Z485" i="3"/>
  <c r="BL485" i="3"/>
  <c r="P485" i="3"/>
  <c r="Z486" i="3"/>
  <c r="BL486" i="3"/>
  <c r="P486" i="3"/>
  <c r="Z487" i="3"/>
  <c r="BL487" i="3"/>
  <c r="P487" i="3"/>
  <c r="Z488" i="3"/>
  <c r="BL488" i="3"/>
  <c r="P488" i="3"/>
  <c r="Z489" i="3"/>
  <c r="BL489" i="3"/>
  <c r="P489" i="3"/>
  <c r="Z490" i="3"/>
  <c r="BL490" i="3"/>
  <c r="P490" i="3"/>
  <c r="Z491" i="3"/>
  <c r="BL491" i="3"/>
  <c r="P491" i="3"/>
  <c r="Z492" i="3"/>
  <c r="BL492" i="3"/>
  <c r="P492" i="3"/>
  <c r="Z493" i="3"/>
  <c r="BL493" i="3"/>
  <c r="P493" i="3"/>
  <c r="Z494" i="3"/>
  <c r="BL494" i="3"/>
  <c r="P494" i="3"/>
  <c r="Z495" i="3"/>
  <c r="BL495" i="3"/>
  <c r="P495" i="3"/>
  <c r="Z496" i="3"/>
  <c r="BL496" i="3"/>
  <c r="P496" i="3"/>
  <c r="Z497" i="3"/>
  <c r="BL497" i="3"/>
  <c r="P497" i="3"/>
  <c r="Z498" i="3"/>
  <c r="BL498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Z519" i="3"/>
  <c r="BL519" i="3"/>
  <c r="P519" i="3"/>
  <c r="Z520" i="3"/>
  <c r="BL520" i="3"/>
  <c r="P520" i="3"/>
  <c r="Z521" i="3"/>
  <c r="BL521" i="3"/>
  <c r="P521" i="3"/>
  <c r="Z522" i="3"/>
  <c r="BL522" i="3"/>
  <c r="P522" i="3"/>
  <c r="Z523" i="3"/>
  <c r="BL523" i="3"/>
  <c r="P523" i="3"/>
  <c r="Z524" i="3"/>
  <c r="BL524" i="3"/>
  <c r="P524" i="3"/>
  <c r="Z525" i="3"/>
  <c r="BL525" i="3"/>
  <c r="P525" i="3"/>
  <c r="Z526" i="3"/>
  <c r="BL526" i="3"/>
  <c r="P526" i="3"/>
  <c r="Z527" i="3"/>
  <c r="BL527" i="3"/>
  <c r="P527" i="3"/>
  <c r="Z528" i="3"/>
  <c r="BL528" i="3"/>
  <c r="P528" i="3"/>
  <c r="Z529" i="3"/>
  <c r="BL529" i="3"/>
  <c r="P529" i="3"/>
  <c r="Z530" i="3"/>
  <c r="BL530" i="3"/>
  <c r="P530" i="3"/>
  <c r="Z531" i="3"/>
  <c r="BL531" i="3"/>
  <c r="P531" i="3"/>
  <c r="Z532" i="3"/>
  <c r="BL532" i="3"/>
  <c r="P532" i="3"/>
  <c r="Z533" i="3"/>
  <c r="BL533" i="3"/>
  <c r="P533" i="3"/>
  <c r="Z534" i="3"/>
  <c r="BL534" i="3"/>
  <c r="P534" i="3"/>
  <c r="Z535" i="3"/>
  <c r="BL535" i="3"/>
  <c r="P535" i="3"/>
  <c r="Z536" i="3"/>
  <c r="BL536" i="3"/>
  <c r="P536" i="3"/>
  <c r="Z537" i="3"/>
  <c r="BL537" i="3"/>
  <c r="P537" i="3"/>
  <c r="Z538" i="3"/>
  <c r="BL538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Z579" i="3"/>
  <c r="BL579" i="3"/>
  <c r="P579" i="3"/>
  <c r="Z580" i="3"/>
  <c r="BL580" i="3"/>
  <c r="P580" i="3"/>
  <c r="Z581" i="3"/>
  <c r="BL581" i="3"/>
  <c r="P581" i="3"/>
  <c r="Z582" i="3"/>
  <c r="BL582" i="3"/>
  <c r="P582" i="3"/>
  <c r="Z583" i="3"/>
  <c r="BL583" i="3"/>
  <c r="P583" i="3"/>
  <c r="Z584" i="3"/>
  <c r="BL584" i="3"/>
  <c r="P584" i="3"/>
  <c r="Z585" i="3"/>
  <c r="BL585" i="3"/>
  <c r="P585" i="3"/>
  <c r="Z586" i="3"/>
  <c r="BL586" i="3"/>
  <c r="P586" i="3"/>
  <c r="Z587" i="3"/>
  <c r="BL587" i="3"/>
  <c r="P587" i="3"/>
  <c r="Z588" i="3"/>
  <c r="BL588" i="3"/>
  <c r="P588" i="3"/>
  <c r="Z589" i="3"/>
  <c r="BL589" i="3"/>
  <c r="P589" i="3"/>
  <c r="Z590" i="3"/>
  <c r="BL590" i="3"/>
  <c r="P590" i="3"/>
  <c r="Z591" i="3"/>
  <c r="BL591" i="3"/>
  <c r="P591" i="3"/>
  <c r="Z592" i="3"/>
  <c r="BL592" i="3"/>
  <c r="P592" i="3"/>
  <c r="Z593" i="3"/>
  <c r="BL593" i="3"/>
  <c r="P593" i="3"/>
  <c r="Z594" i="3"/>
  <c r="BL594" i="3"/>
  <c r="P594" i="3"/>
  <c r="Z595" i="3"/>
  <c r="BL595" i="3"/>
  <c r="P595" i="3"/>
  <c r="Z596" i="3"/>
  <c r="BL596" i="3"/>
  <c r="P596" i="3"/>
  <c r="Z597" i="3"/>
  <c r="BL597" i="3"/>
  <c r="P597" i="3"/>
  <c r="Z598" i="3"/>
  <c r="BL598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Z639" i="3"/>
  <c r="BL639" i="3"/>
  <c r="P639" i="3"/>
  <c r="Z640" i="3"/>
  <c r="BL640" i="3"/>
  <c r="P640" i="3"/>
  <c r="Z641" i="3"/>
  <c r="BL641" i="3"/>
  <c r="P641" i="3"/>
  <c r="Z642" i="3"/>
  <c r="BL642" i="3"/>
  <c r="P642" i="3"/>
  <c r="Z643" i="3"/>
  <c r="BL643" i="3"/>
  <c r="P643" i="3"/>
  <c r="Z644" i="3"/>
  <c r="BL644" i="3"/>
  <c r="P644" i="3"/>
  <c r="Z645" i="3"/>
  <c r="BL645" i="3"/>
  <c r="P645" i="3"/>
  <c r="Z646" i="3"/>
  <c r="BL646" i="3"/>
  <c r="P646" i="3"/>
  <c r="Z647" i="3"/>
  <c r="BL647" i="3"/>
  <c r="P647" i="3"/>
  <c r="Z648" i="3"/>
  <c r="BL648" i="3"/>
  <c r="P648" i="3"/>
  <c r="Z649" i="3"/>
  <c r="BL649" i="3"/>
  <c r="P649" i="3"/>
  <c r="Z650" i="3"/>
  <c r="BL650" i="3"/>
  <c r="P650" i="3"/>
  <c r="Z651" i="3"/>
  <c r="BL651" i="3"/>
  <c r="P651" i="3"/>
  <c r="Z652" i="3"/>
  <c r="BL652" i="3"/>
  <c r="P652" i="3"/>
  <c r="Z653" i="3"/>
  <c r="BL653" i="3"/>
  <c r="P653" i="3"/>
  <c r="Z654" i="3"/>
  <c r="BL654" i="3"/>
  <c r="P654" i="3"/>
  <c r="Z655" i="3"/>
  <c r="BL655" i="3"/>
  <c r="P655" i="3"/>
  <c r="Z656" i="3"/>
  <c r="BL656" i="3"/>
  <c r="P656" i="3"/>
  <c r="Z657" i="3"/>
  <c r="BL657" i="3"/>
  <c r="P657" i="3"/>
  <c r="O22" i="17"/>
  <c r="Z658" i="3"/>
  <c r="BL658" i="3"/>
  <c r="P658" i="3"/>
  <c r="U659" i="3"/>
  <c r="BL659" i="3"/>
  <c r="P659" i="3"/>
  <c r="U660" i="3"/>
  <c r="BL660" i="3"/>
  <c r="P660" i="3"/>
  <c r="U661" i="3"/>
  <c r="BL661" i="3"/>
  <c r="P661" i="3"/>
  <c r="U662" i="3"/>
  <c r="BL662" i="3"/>
  <c r="P662" i="3"/>
  <c r="U663" i="3"/>
  <c r="BL663" i="3"/>
  <c r="P663" i="3"/>
  <c r="U664" i="3"/>
  <c r="BL664" i="3"/>
  <c r="P664" i="3"/>
  <c r="U665" i="3"/>
  <c r="BL665" i="3"/>
  <c r="P665" i="3"/>
  <c r="U666" i="3"/>
  <c r="BL666" i="3"/>
  <c r="P666" i="3"/>
  <c r="U667" i="3"/>
  <c r="BL667" i="3"/>
  <c r="P667" i="3"/>
  <c r="U668" i="3"/>
  <c r="BL668" i="3"/>
  <c r="P668" i="3"/>
  <c r="U669" i="3"/>
  <c r="BL669" i="3"/>
  <c r="P669" i="3"/>
  <c r="U670" i="3"/>
  <c r="BL670" i="3"/>
  <c r="P670" i="3"/>
  <c r="U671" i="3"/>
  <c r="BL671" i="3"/>
  <c r="P671" i="3"/>
  <c r="U672" i="3"/>
  <c r="BL672" i="3"/>
  <c r="P672" i="3"/>
  <c r="U673" i="3"/>
  <c r="BL673" i="3"/>
  <c r="P673" i="3"/>
  <c r="U674" i="3"/>
  <c r="BL674" i="3"/>
  <c r="P674" i="3"/>
  <c r="U675" i="3"/>
  <c r="BL675" i="3"/>
  <c r="P675" i="3"/>
  <c r="U676" i="3"/>
  <c r="BL676" i="3"/>
  <c r="P676" i="3"/>
  <c r="U677" i="3"/>
  <c r="BL677" i="3"/>
  <c r="P677" i="3"/>
  <c r="U678" i="3"/>
  <c r="BL678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Z699" i="3"/>
  <c r="BL699" i="3"/>
  <c r="P699" i="3"/>
  <c r="Z700" i="3"/>
  <c r="BL700" i="3"/>
  <c r="P700" i="3"/>
  <c r="Z701" i="3"/>
  <c r="BL701" i="3"/>
  <c r="P701" i="3"/>
  <c r="Z702" i="3"/>
  <c r="BL702" i="3"/>
  <c r="P702" i="3"/>
  <c r="Z703" i="3"/>
  <c r="BL703" i="3"/>
  <c r="P703" i="3"/>
  <c r="Z704" i="3"/>
  <c r="BL704" i="3"/>
  <c r="P704" i="3"/>
  <c r="Z705" i="3"/>
  <c r="BL705" i="3"/>
  <c r="P705" i="3"/>
  <c r="Z706" i="3"/>
  <c r="BL706" i="3"/>
  <c r="P706" i="3"/>
  <c r="Z707" i="3"/>
  <c r="BL707" i="3"/>
  <c r="P707" i="3"/>
  <c r="Z708" i="3"/>
  <c r="BL708" i="3"/>
  <c r="P708" i="3"/>
  <c r="Z709" i="3"/>
  <c r="BL709" i="3"/>
  <c r="P709" i="3"/>
  <c r="Z710" i="3"/>
  <c r="BL710" i="3"/>
  <c r="P710" i="3"/>
  <c r="Z711" i="3"/>
  <c r="BL711" i="3"/>
  <c r="P711" i="3"/>
  <c r="Z712" i="3"/>
  <c r="BL712" i="3"/>
  <c r="P712" i="3"/>
  <c r="Z713" i="3"/>
  <c r="BL713" i="3"/>
  <c r="P713" i="3"/>
  <c r="Z714" i="3"/>
  <c r="BL714" i="3"/>
  <c r="P714" i="3"/>
  <c r="Z715" i="3"/>
  <c r="BL715" i="3"/>
  <c r="P715" i="3"/>
  <c r="Z716" i="3"/>
  <c r="BL716" i="3"/>
  <c r="P716" i="3"/>
  <c r="Z717" i="3"/>
  <c r="BL717" i="3"/>
  <c r="P717" i="3"/>
  <c r="Z718" i="3"/>
  <c r="BL718" i="3"/>
  <c r="P718" i="3"/>
  <c r="U719" i="3"/>
  <c r="BL719" i="3"/>
  <c r="P719" i="3"/>
  <c r="U720" i="3"/>
  <c r="BL720" i="3"/>
  <c r="P720" i="3"/>
  <c r="U721" i="3"/>
  <c r="BL721" i="3"/>
  <c r="P721" i="3"/>
  <c r="U722" i="3"/>
  <c r="BL722" i="3"/>
  <c r="P722" i="3"/>
  <c r="U723" i="3"/>
  <c r="BL723" i="3"/>
  <c r="P723" i="3"/>
  <c r="U724" i="3"/>
  <c r="BL724" i="3"/>
  <c r="P724" i="3"/>
  <c r="U725" i="3"/>
  <c r="BL725" i="3"/>
  <c r="P725" i="3"/>
  <c r="U726" i="3"/>
  <c r="BL726" i="3"/>
  <c r="P726" i="3"/>
  <c r="U727" i="3"/>
  <c r="BL727" i="3"/>
  <c r="P727" i="3"/>
  <c r="U728" i="3"/>
  <c r="BL728" i="3"/>
  <c r="P728" i="3"/>
  <c r="U729" i="3"/>
  <c r="BL729" i="3"/>
  <c r="P729" i="3"/>
  <c r="U730" i="3"/>
  <c r="BL730" i="3"/>
  <c r="P730" i="3"/>
  <c r="U731" i="3"/>
  <c r="BL731" i="3"/>
  <c r="P731" i="3"/>
  <c r="U732" i="3"/>
  <c r="BL732" i="3"/>
  <c r="P732" i="3"/>
  <c r="U733" i="3"/>
  <c r="BL733" i="3"/>
  <c r="P733" i="3"/>
  <c r="U734" i="3"/>
  <c r="BL734" i="3"/>
  <c r="P734" i="3"/>
  <c r="U735" i="3"/>
  <c r="BL735" i="3"/>
  <c r="P735" i="3"/>
  <c r="U736" i="3"/>
  <c r="BL736" i="3"/>
  <c r="P736" i="3"/>
  <c r="U737" i="3"/>
  <c r="BL737" i="3"/>
  <c r="P737" i="3"/>
  <c r="U738" i="3"/>
  <c r="BL738" i="3"/>
  <c r="P738" i="3"/>
  <c r="U739" i="3"/>
  <c r="BL739" i="3"/>
  <c r="P739" i="3"/>
  <c r="U740" i="3"/>
  <c r="BL740" i="3"/>
  <c r="P740" i="3"/>
  <c r="U741" i="3"/>
  <c r="BL741" i="3"/>
  <c r="P741" i="3"/>
  <c r="U742" i="3"/>
  <c r="BL742" i="3"/>
  <c r="P742" i="3"/>
  <c r="U743" i="3"/>
  <c r="BL743" i="3"/>
  <c r="P743" i="3"/>
  <c r="U744" i="3"/>
  <c r="BL744" i="3"/>
  <c r="P744" i="3"/>
  <c r="U745" i="3"/>
  <c r="BL745" i="3"/>
  <c r="P745" i="3"/>
  <c r="U746" i="3"/>
  <c r="BL746" i="3"/>
  <c r="P746" i="3"/>
  <c r="U747" i="3"/>
  <c r="BL747" i="3"/>
  <c r="P747" i="3"/>
  <c r="U748" i="3"/>
  <c r="BL748" i="3"/>
  <c r="P748" i="3"/>
  <c r="U749" i="3"/>
  <c r="BL749" i="3"/>
  <c r="P749" i="3"/>
  <c r="U750" i="3"/>
  <c r="BL750" i="3"/>
  <c r="P750" i="3"/>
  <c r="U751" i="3"/>
  <c r="BL751" i="3"/>
  <c r="P751" i="3"/>
  <c r="U752" i="3"/>
  <c r="BL752" i="3"/>
  <c r="P752" i="3"/>
  <c r="U753" i="3"/>
  <c r="BL753" i="3"/>
  <c r="P753" i="3"/>
  <c r="U754" i="3"/>
  <c r="BL754" i="3"/>
  <c r="P754" i="3"/>
  <c r="U755" i="3"/>
  <c r="BL755" i="3"/>
  <c r="P755" i="3"/>
  <c r="U756" i="3"/>
  <c r="BL756" i="3"/>
  <c r="P756" i="3"/>
  <c r="U757" i="3"/>
  <c r="BL757" i="3"/>
  <c r="P757" i="3"/>
  <c r="U758" i="3"/>
  <c r="BL758" i="3"/>
  <c r="P758" i="3"/>
  <c r="Z139" i="3"/>
  <c r="BL139" i="3"/>
  <c r="P139" i="3"/>
  <c r="Z140" i="3"/>
  <c r="BL140" i="3"/>
  <c r="P140" i="3"/>
  <c r="Z141" i="3"/>
  <c r="BL141" i="3"/>
  <c r="P141" i="3"/>
  <c r="Z142" i="3"/>
  <c r="BL142" i="3"/>
  <c r="P142" i="3"/>
  <c r="Z143" i="3"/>
  <c r="BL143" i="3"/>
  <c r="P143" i="3"/>
  <c r="Z144" i="3"/>
  <c r="BL144" i="3"/>
  <c r="P144" i="3"/>
  <c r="Z145" i="3"/>
  <c r="BL145" i="3"/>
  <c r="P145" i="3"/>
  <c r="Z146" i="3"/>
  <c r="BL146" i="3"/>
  <c r="P146" i="3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" i="2"/>
  <c r="BG4" i="16"/>
  <c r="BH4" i="16"/>
  <c r="BI4" i="16"/>
  <c r="BJ4" i="16"/>
  <c r="AS4" i="16"/>
  <c r="W4" i="16"/>
  <c r="P8" i="1"/>
  <c r="BG11" i="16"/>
  <c r="BH11" i="16"/>
  <c r="BI11" i="16"/>
  <c r="BJ11" i="16"/>
  <c r="AS11" i="16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BK4" i="16"/>
  <c r="BL4" i="16"/>
  <c r="BM4" i="16"/>
  <c r="BN4" i="16"/>
  <c r="AT4" i="16"/>
  <c r="X4" i="16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BO4" i="16"/>
  <c r="BP4" i="16"/>
  <c r="BQ4" i="16"/>
  <c r="BR4" i="16"/>
  <c r="AU4" i="16"/>
  <c r="Y4" i="16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BG5" i="16"/>
  <c r="BH5" i="16"/>
  <c r="BI5" i="16"/>
  <c r="BJ5" i="16"/>
  <c r="AS5" i="16"/>
  <c r="W5" i="16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BK5" i="16"/>
  <c r="BL5" i="16"/>
  <c r="BM5" i="16"/>
  <c r="BN5" i="16"/>
  <c r="AT5" i="16"/>
  <c r="X5" i="16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BO5" i="16"/>
  <c r="BP5" i="16"/>
  <c r="BQ5" i="16"/>
  <c r="BR5" i="16"/>
  <c r="AU5" i="16"/>
  <c r="Y5" i="16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BG6" i="16"/>
  <c r="BH6" i="16"/>
  <c r="BI6" i="16"/>
  <c r="BJ6" i="16"/>
  <c r="AS6" i="16"/>
  <c r="W6" i="16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BK6" i="16"/>
  <c r="BL6" i="16"/>
  <c r="BM6" i="16"/>
  <c r="BN6" i="16"/>
  <c r="AT6" i="16"/>
  <c r="X6" i="16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BO6" i="16"/>
  <c r="BP6" i="16"/>
  <c r="BQ6" i="16"/>
  <c r="BR6" i="16"/>
  <c r="AU6" i="16"/>
  <c r="Y6" i="16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BG7" i="16"/>
  <c r="BH7" i="16"/>
  <c r="BI7" i="16"/>
  <c r="BJ7" i="16"/>
  <c r="AS7" i="16"/>
  <c r="W7" i="16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BK7" i="16"/>
  <c r="BL7" i="16"/>
  <c r="BM7" i="16"/>
  <c r="BN7" i="16"/>
  <c r="AT7" i="16"/>
  <c r="X7" i="16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BO7" i="16"/>
  <c r="BP7" i="16"/>
  <c r="BQ7" i="16"/>
  <c r="BR7" i="16"/>
  <c r="AU7" i="16"/>
  <c r="Y7" i="16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BG8" i="16"/>
  <c r="BH8" i="16"/>
  <c r="BI8" i="16"/>
  <c r="BJ8" i="16"/>
  <c r="AS8" i="16"/>
  <c r="W8" i="16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BK8" i="16"/>
  <c r="BL8" i="16"/>
  <c r="BM8" i="16"/>
  <c r="BN8" i="16"/>
  <c r="AT8" i="16"/>
  <c r="X8" i="16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BO8" i="16"/>
  <c r="BP8" i="16"/>
  <c r="BQ8" i="16"/>
  <c r="BR8" i="16"/>
  <c r="AU8" i="16"/>
  <c r="Y8" i="16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BG9" i="16"/>
  <c r="BH9" i="16"/>
  <c r="BI9" i="16"/>
  <c r="BJ9" i="16"/>
  <c r="AS9" i="16"/>
  <c r="W9" i="16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BK9" i="16"/>
  <c r="BL9" i="16"/>
  <c r="BM9" i="16"/>
  <c r="BN9" i="16"/>
  <c r="AT9" i="16"/>
  <c r="X9" i="16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BO9" i="16"/>
  <c r="BP9" i="16"/>
  <c r="BQ9" i="16"/>
  <c r="BR9" i="16"/>
  <c r="AU9" i="16"/>
  <c r="Y9" i="16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BG10" i="16"/>
  <c r="BH10" i="16"/>
  <c r="BI10" i="16"/>
  <c r="BJ10" i="16"/>
  <c r="AS10" i="16"/>
  <c r="W10" i="16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BK10" i="16"/>
  <c r="BL10" i="16"/>
  <c r="BM10" i="16"/>
  <c r="BN10" i="16"/>
  <c r="AT10" i="16"/>
  <c r="X10" i="16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BO10" i="16"/>
  <c r="BP10" i="16"/>
  <c r="BQ10" i="16"/>
  <c r="BR10" i="16"/>
  <c r="AU10" i="16"/>
  <c r="Y10" i="16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W11" i="16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BK11" i="16"/>
  <c r="BL11" i="16"/>
  <c r="BM11" i="16"/>
  <c r="BN11" i="16"/>
  <c r="AT11" i="16"/>
  <c r="X11" i="16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BO11" i="16"/>
  <c r="BP11" i="16"/>
  <c r="BQ11" i="16"/>
  <c r="BR11" i="16"/>
  <c r="AU11" i="16"/>
  <c r="Y11" i="16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BG12" i="16"/>
  <c r="BH12" i="16"/>
  <c r="BI12" i="16"/>
  <c r="BJ12" i="16"/>
  <c r="AS12" i="16"/>
  <c r="W12" i="16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BK12" i="16"/>
  <c r="BL12" i="16"/>
  <c r="BM12" i="16"/>
  <c r="BN12" i="16"/>
  <c r="AT12" i="16"/>
  <c r="X12" i="16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BO12" i="16"/>
  <c r="BP12" i="16"/>
  <c r="BQ12" i="16"/>
  <c r="BR12" i="16"/>
  <c r="AU12" i="16"/>
  <c r="Y12" i="16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BG13" i="16"/>
  <c r="BH13" i="16"/>
  <c r="BI13" i="16"/>
  <c r="BJ13" i="16"/>
  <c r="AS13" i="16"/>
  <c r="W13" i="16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BK13" i="16"/>
  <c r="BL13" i="16"/>
  <c r="BM13" i="16"/>
  <c r="BN13" i="16"/>
  <c r="AT13" i="16"/>
  <c r="X13" i="16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BO13" i="16"/>
  <c r="BP13" i="16"/>
  <c r="BQ13" i="16"/>
  <c r="BR13" i="16"/>
  <c r="AU13" i="16"/>
  <c r="Y13" i="16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BG14" i="16"/>
  <c r="BH14" i="16"/>
  <c r="BI14" i="16"/>
  <c r="BJ14" i="16"/>
  <c r="AS14" i="16"/>
  <c r="W14" i="16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BK14" i="16"/>
  <c r="BL14" i="16"/>
  <c r="BM14" i="16"/>
  <c r="BN14" i="16"/>
  <c r="AT14" i="16"/>
  <c r="X14" i="16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BO14" i="16"/>
  <c r="BP14" i="16"/>
  <c r="BQ14" i="16"/>
  <c r="BR14" i="16"/>
  <c r="AU14" i="16"/>
  <c r="Y14" i="16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BG15" i="16"/>
  <c r="BH15" i="16"/>
  <c r="BI15" i="16"/>
  <c r="BJ15" i="16"/>
  <c r="AS15" i="16"/>
  <c r="W15" i="16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BK15" i="16"/>
  <c r="BL15" i="16"/>
  <c r="BM15" i="16"/>
  <c r="BN15" i="16"/>
  <c r="AT15" i="16"/>
  <c r="X15" i="16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BO15" i="16"/>
  <c r="BP15" i="16"/>
  <c r="BQ15" i="16"/>
  <c r="BR15" i="16"/>
  <c r="AU15" i="16"/>
  <c r="Y15" i="16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BG16" i="16"/>
  <c r="BH16" i="16"/>
  <c r="BI16" i="16"/>
  <c r="BJ16" i="16"/>
  <c r="AS16" i="16"/>
  <c r="W16" i="16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BK16" i="16"/>
  <c r="BL16" i="16"/>
  <c r="BM16" i="16"/>
  <c r="BN16" i="16"/>
  <c r="AT16" i="16"/>
  <c r="X16" i="16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BO16" i="16"/>
  <c r="BP16" i="16"/>
  <c r="BQ16" i="16"/>
  <c r="BR16" i="16"/>
  <c r="AU16" i="16"/>
  <c r="Y16" i="16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BG17" i="16"/>
  <c r="BH17" i="16"/>
  <c r="BI17" i="16"/>
  <c r="BJ17" i="16"/>
  <c r="AS17" i="16"/>
  <c r="W17" i="16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BK17" i="16"/>
  <c r="BL17" i="16"/>
  <c r="BM17" i="16"/>
  <c r="BN17" i="16"/>
  <c r="AT17" i="16"/>
  <c r="X17" i="16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BO17" i="16"/>
  <c r="BP17" i="16"/>
  <c r="BQ17" i="16"/>
  <c r="BR17" i="16"/>
  <c r="AU17" i="16"/>
  <c r="Y17" i="16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BG18" i="16"/>
  <c r="BH18" i="16"/>
  <c r="BI18" i="16"/>
  <c r="BJ18" i="16"/>
  <c r="AS18" i="16"/>
  <c r="W18" i="16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BK18" i="16"/>
  <c r="BL18" i="16"/>
  <c r="BM18" i="16"/>
  <c r="BN18" i="16"/>
  <c r="AT18" i="16"/>
  <c r="X18" i="16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BO18" i="16"/>
  <c r="BP18" i="16"/>
  <c r="BQ18" i="16"/>
  <c r="BR18" i="16"/>
  <c r="AU18" i="16"/>
  <c r="Y18" i="16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BG19" i="16"/>
  <c r="BH19" i="16"/>
  <c r="BI19" i="16"/>
  <c r="BJ19" i="16"/>
  <c r="AS19" i="16"/>
  <c r="W19" i="16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BK19" i="16"/>
  <c r="BL19" i="16"/>
  <c r="BM19" i="16"/>
  <c r="BN19" i="16"/>
  <c r="AT19" i="16"/>
  <c r="X19" i="16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BO19" i="16"/>
  <c r="BP19" i="16"/>
  <c r="BQ19" i="16"/>
  <c r="BR19" i="16"/>
  <c r="AU19" i="16"/>
  <c r="Y19" i="16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BG20" i="16"/>
  <c r="BH20" i="16"/>
  <c r="BI20" i="16"/>
  <c r="BJ20" i="16"/>
  <c r="AS20" i="16"/>
  <c r="W20" i="16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BK20" i="16"/>
  <c r="BL20" i="16"/>
  <c r="BM20" i="16"/>
  <c r="BN20" i="16"/>
  <c r="AT20" i="16"/>
  <c r="X20" i="16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BO20" i="16"/>
  <c r="BP20" i="16"/>
  <c r="BQ20" i="16"/>
  <c r="BR20" i="16"/>
  <c r="AU20" i="16"/>
  <c r="Y20" i="16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BG21" i="16"/>
  <c r="BH21" i="16"/>
  <c r="BI21" i="16"/>
  <c r="BJ21" i="16"/>
  <c r="AS21" i="16"/>
  <c r="W21" i="16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BK21" i="16"/>
  <c r="BL21" i="16"/>
  <c r="BM21" i="16"/>
  <c r="BN21" i="16"/>
  <c r="AT21" i="16"/>
  <c r="X21" i="16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BO21" i="16"/>
  <c r="BP21" i="16"/>
  <c r="BQ21" i="16"/>
  <c r="BR21" i="16"/>
  <c r="AU21" i="16"/>
  <c r="Y21" i="16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BG22" i="16"/>
  <c r="BH22" i="16"/>
  <c r="BI22" i="16"/>
  <c r="BJ22" i="16"/>
  <c r="AS22" i="16"/>
  <c r="W22" i="16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BK22" i="16"/>
  <c r="BL22" i="16"/>
  <c r="BM22" i="16"/>
  <c r="BN22" i="16"/>
  <c r="AT22" i="16"/>
  <c r="X22" i="16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BO22" i="16"/>
  <c r="BP22" i="16"/>
  <c r="BQ22" i="16"/>
  <c r="BR22" i="16"/>
  <c r="AU22" i="16"/>
  <c r="Y22" i="16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BG23" i="16"/>
  <c r="BH23" i="16"/>
  <c r="BI23" i="16"/>
  <c r="BJ23" i="16"/>
  <c r="AS23" i="16"/>
  <c r="W23" i="16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BK23" i="16"/>
  <c r="BL23" i="16"/>
  <c r="BM23" i="16"/>
  <c r="BN23" i="16"/>
  <c r="AT23" i="16"/>
  <c r="X23" i="16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BO23" i="16"/>
  <c r="BP23" i="16"/>
  <c r="BQ23" i="16"/>
  <c r="BR23" i="16"/>
  <c r="AU23" i="16"/>
  <c r="Y23" i="16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BG24" i="16"/>
  <c r="BH24" i="16"/>
  <c r="BI24" i="16"/>
  <c r="BJ24" i="16"/>
  <c r="AS24" i="16"/>
  <c r="W24" i="16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BK24" i="16"/>
  <c r="BL24" i="16"/>
  <c r="BM24" i="16"/>
  <c r="BN24" i="16"/>
  <c r="AT24" i="16"/>
  <c r="X24" i="16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BO24" i="16"/>
  <c r="BP24" i="16"/>
  <c r="BQ24" i="16"/>
  <c r="BR24" i="16"/>
  <c r="AU24" i="16"/>
  <c r="Y24" i="16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BG25" i="16"/>
  <c r="BH25" i="16"/>
  <c r="BI25" i="16"/>
  <c r="BJ25" i="16"/>
  <c r="AS25" i="16"/>
  <c r="W25" i="16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BK25" i="16"/>
  <c r="BL25" i="16"/>
  <c r="BM25" i="16"/>
  <c r="BN25" i="16"/>
  <c r="AT25" i="16"/>
  <c r="X25" i="16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BO25" i="16"/>
  <c r="BP25" i="16"/>
  <c r="BQ25" i="16"/>
  <c r="BR25" i="16"/>
  <c r="AU25" i="16"/>
  <c r="Y25" i="16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BG26" i="16"/>
  <c r="BH26" i="16"/>
  <c r="BI26" i="16"/>
  <c r="BJ26" i="16"/>
  <c r="AS26" i="16"/>
  <c r="W26" i="16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BK26" i="16"/>
  <c r="BL26" i="16"/>
  <c r="BM26" i="16"/>
  <c r="BN26" i="16"/>
  <c r="AT26" i="16"/>
  <c r="X26" i="16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BO26" i="16"/>
  <c r="BP26" i="16"/>
  <c r="BQ26" i="16"/>
  <c r="BR26" i="16"/>
  <c r="AU26" i="16"/>
  <c r="Y26" i="16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BG27" i="16"/>
  <c r="BH27" i="16"/>
  <c r="BI27" i="16"/>
  <c r="BJ27" i="16"/>
  <c r="AS27" i="16"/>
  <c r="W27" i="16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BK27" i="16"/>
  <c r="BL27" i="16"/>
  <c r="BM27" i="16"/>
  <c r="BN27" i="16"/>
  <c r="AT27" i="16"/>
  <c r="X27" i="16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BO27" i="16"/>
  <c r="BP27" i="16"/>
  <c r="BQ27" i="16"/>
  <c r="BR27" i="16"/>
  <c r="AU27" i="16"/>
  <c r="Y27" i="16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BG28" i="16"/>
  <c r="BH28" i="16"/>
  <c r="BI28" i="16"/>
  <c r="BJ28" i="16"/>
  <c r="AS28" i="16"/>
  <c r="W28" i="16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BK28" i="16"/>
  <c r="BL28" i="16"/>
  <c r="BM28" i="16"/>
  <c r="BN28" i="16"/>
  <c r="AT28" i="16"/>
  <c r="X28" i="16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BO28" i="16"/>
  <c r="BP28" i="16"/>
  <c r="BQ28" i="16"/>
  <c r="BR28" i="16"/>
  <c r="AU28" i="16"/>
  <c r="Y28" i="16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BG29" i="16"/>
  <c r="BH29" i="16"/>
  <c r="BI29" i="16"/>
  <c r="BJ29" i="16"/>
  <c r="AS29" i="16"/>
  <c r="W29" i="16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BK29" i="16"/>
  <c r="BL29" i="16"/>
  <c r="BM29" i="16"/>
  <c r="BN29" i="16"/>
  <c r="AT29" i="16"/>
  <c r="X29" i="16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BO29" i="16"/>
  <c r="BP29" i="16"/>
  <c r="BQ29" i="16"/>
  <c r="BR29" i="16"/>
  <c r="AU29" i="16"/>
  <c r="Y29" i="16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BG30" i="16"/>
  <c r="BH30" i="16"/>
  <c r="BI30" i="16"/>
  <c r="BJ30" i="16"/>
  <c r="AS30" i="16"/>
  <c r="W30" i="16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BK30" i="16"/>
  <c r="BL30" i="16"/>
  <c r="BM30" i="16"/>
  <c r="BN30" i="16"/>
  <c r="AT30" i="16"/>
  <c r="X30" i="16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BO30" i="16"/>
  <c r="BP30" i="16"/>
  <c r="BQ30" i="16"/>
  <c r="BR30" i="16"/>
  <c r="AU30" i="16"/>
  <c r="Y30" i="16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4" i="16"/>
  <c r="C67" i="1"/>
  <c r="K3" i="17"/>
  <c r="AB67" i="1"/>
  <c r="I67" i="1"/>
  <c r="P5" i="16"/>
  <c r="C87" i="1"/>
  <c r="AB87" i="1"/>
  <c r="I87" i="1"/>
  <c r="Q5" i="16"/>
  <c r="C107" i="1"/>
  <c r="AB107" i="1"/>
  <c r="I107" i="1"/>
  <c r="R5" i="16"/>
  <c r="C127" i="1"/>
  <c r="AB127" i="1"/>
  <c r="I127" i="1"/>
  <c r="P6" i="16"/>
  <c r="C147" i="1"/>
  <c r="AB147" i="1"/>
  <c r="I147" i="1"/>
  <c r="Q6" i="16"/>
  <c r="C167" i="1"/>
  <c r="AB167" i="1"/>
  <c r="I167" i="1"/>
  <c r="R6" i="16"/>
  <c r="C187" i="1"/>
  <c r="AB187" i="1"/>
  <c r="I187" i="1"/>
  <c r="P7" i="16"/>
  <c r="C207" i="1"/>
  <c r="AB207" i="1"/>
  <c r="I207" i="1"/>
  <c r="Q7" i="16"/>
  <c r="C227" i="1"/>
  <c r="AB227" i="1"/>
  <c r="I227" i="1"/>
  <c r="R7" i="16"/>
  <c r="C247" i="1"/>
  <c r="AB247" i="1"/>
  <c r="I247" i="1"/>
  <c r="P8" i="16"/>
  <c r="C267" i="1"/>
  <c r="AB267" i="1"/>
  <c r="I267" i="1"/>
  <c r="Q8" i="16"/>
  <c r="C287" i="1"/>
  <c r="AB287" i="1"/>
  <c r="I287" i="1"/>
  <c r="R8" i="16"/>
  <c r="P9" i="16"/>
  <c r="Q9" i="16"/>
  <c r="R9" i="16"/>
  <c r="C367" i="1"/>
  <c r="AB367" i="1"/>
  <c r="I367" i="1"/>
  <c r="P10" i="16"/>
  <c r="C387" i="1"/>
  <c r="AB387" i="1"/>
  <c r="I387" i="1"/>
  <c r="Q10" i="16"/>
  <c r="C407" i="1"/>
  <c r="AB407" i="1"/>
  <c r="I407" i="1"/>
  <c r="R10" i="16"/>
  <c r="C427" i="1"/>
  <c r="AB427" i="1"/>
  <c r="I427" i="1"/>
  <c r="P11" i="16"/>
  <c r="C447" i="1"/>
  <c r="AB447" i="1"/>
  <c r="I447" i="1"/>
  <c r="Q11" i="16"/>
  <c r="C467" i="1"/>
  <c r="AB467" i="1"/>
  <c r="I467" i="1"/>
  <c r="R11" i="16"/>
  <c r="C487" i="1"/>
  <c r="AB487" i="1"/>
  <c r="I487" i="1"/>
  <c r="P12" i="16"/>
  <c r="N3" i="17"/>
  <c r="U8" i="3"/>
  <c r="BL8" i="3"/>
  <c r="P8" i="3"/>
  <c r="BA507" i="1"/>
  <c r="I507" i="1"/>
  <c r="Q12" i="16"/>
  <c r="M3" i="17"/>
  <c r="Z29" i="3"/>
  <c r="BL29" i="3"/>
  <c r="P29" i="3"/>
  <c r="BA527" i="1"/>
  <c r="BB527" i="1"/>
  <c r="I527" i="1"/>
  <c r="R12" i="16"/>
  <c r="C547" i="1"/>
  <c r="AB547" i="1"/>
  <c r="I547" i="1"/>
  <c r="P13" i="16"/>
  <c r="C567" i="1"/>
  <c r="AB567" i="1"/>
  <c r="I567" i="1"/>
  <c r="Q13" i="16"/>
  <c r="Z49" i="3"/>
  <c r="BL49" i="3"/>
  <c r="P49" i="3"/>
  <c r="BA587" i="1"/>
  <c r="I587" i="1"/>
  <c r="R13" i="16"/>
  <c r="P14" i="16"/>
  <c r="Q14" i="16"/>
  <c r="R14" i="16"/>
  <c r="C667" i="1"/>
  <c r="AB667" i="1"/>
  <c r="I667" i="1"/>
  <c r="P15" i="16"/>
  <c r="C687" i="1"/>
  <c r="AB687" i="1"/>
  <c r="I687" i="1"/>
  <c r="Q15" i="16"/>
  <c r="C707" i="1"/>
  <c r="AB707" i="1"/>
  <c r="I707" i="1"/>
  <c r="R15" i="16"/>
  <c r="C727" i="1"/>
  <c r="AB727" i="1"/>
  <c r="I727" i="1"/>
  <c r="P16" i="16"/>
  <c r="C747" i="1"/>
  <c r="AB747" i="1"/>
  <c r="I747" i="1"/>
  <c r="Q16" i="16"/>
  <c r="C767" i="1"/>
  <c r="AB767" i="1"/>
  <c r="I767" i="1"/>
  <c r="R16" i="16"/>
  <c r="C787" i="1"/>
  <c r="AB787" i="1"/>
  <c r="I787" i="1"/>
  <c r="P17" i="16"/>
  <c r="C807" i="1"/>
  <c r="AB807" i="1"/>
  <c r="I807" i="1"/>
  <c r="Q17" i="16"/>
  <c r="C827" i="1"/>
  <c r="AB827" i="1"/>
  <c r="I827" i="1"/>
  <c r="R17" i="16"/>
  <c r="C847" i="1"/>
  <c r="AB847" i="1"/>
  <c r="I847" i="1"/>
  <c r="P18" i="16"/>
  <c r="C867" i="1"/>
  <c r="AB867" i="1"/>
  <c r="I867" i="1"/>
  <c r="Q18" i="16"/>
  <c r="C887" i="1"/>
  <c r="AB887" i="1"/>
  <c r="I887" i="1"/>
  <c r="R18" i="16"/>
  <c r="C907" i="1"/>
  <c r="AB907" i="1"/>
  <c r="I907" i="1"/>
  <c r="P19" i="16"/>
  <c r="BA927" i="1"/>
  <c r="I927" i="1"/>
  <c r="Q19" i="16"/>
  <c r="C947" i="1"/>
  <c r="AB947" i="1"/>
  <c r="I947" i="1"/>
  <c r="R19" i="16"/>
  <c r="C967" i="1"/>
  <c r="AB967" i="1"/>
  <c r="I967" i="1"/>
  <c r="P20" i="16"/>
  <c r="C987" i="1"/>
  <c r="AB987" i="1"/>
  <c r="I987" i="1"/>
  <c r="Q20" i="16"/>
  <c r="C1007" i="1"/>
  <c r="AB1007" i="1"/>
  <c r="I1007" i="1"/>
  <c r="R20" i="16"/>
  <c r="C1027" i="1"/>
  <c r="AB1027" i="1"/>
  <c r="I1027" i="1"/>
  <c r="P21" i="16"/>
  <c r="C1047" i="1"/>
  <c r="AB1047" i="1"/>
  <c r="I1047" i="1"/>
  <c r="Q21" i="16"/>
  <c r="C1067" i="1"/>
  <c r="AB1067" i="1"/>
  <c r="I1067" i="1"/>
  <c r="R21" i="16"/>
  <c r="C1087" i="1"/>
  <c r="AB1087" i="1"/>
  <c r="I1087" i="1"/>
  <c r="P22" i="16"/>
  <c r="Z71" i="3"/>
  <c r="BL71" i="3"/>
  <c r="P71" i="3"/>
  <c r="BA1107" i="1"/>
  <c r="I1107" i="1"/>
  <c r="Q22" i="16"/>
  <c r="C1127" i="1"/>
  <c r="AB1127" i="1"/>
  <c r="I1127" i="1"/>
  <c r="R22" i="16"/>
  <c r="C1147" i="1"/>
  <c r="AB1147" i="1"/>
  <c r="I1147" i="1"/>
  <c r="P23" i="16"/>
  <c r="C1167" i="1"/>
  <c r="AB1167" i="1"/>
  <c r="I1167" i="1"/>
  <c r="Q23" i="16"/>
  <c r="C1187" i="1"/>
  <c r="AB1187" i="1"/>
  <c r="I1187" i="1"/>
  <c r="R23" i="16"/>
  <c r="C1207" i="1"/>
  <c r="AB1207" i="1"/>
  <c r="I1207" i="1"/>
  <c r="P24" i="16"/>
  <c r="BA1227" i="1"/>
  <c r="I1227" i="1"/>
  <c r="Q24" i="16"/>
  <c r="BA1247" i="1"/>
  <c r="I1247" i="1"/>
  <c r="R24" i="16"/>
  <c r="C1267" i="1"/>
  <c r="AB1267" i="1"/>
  <c r="I1267" i="1"/>
  <c r="P25" i="16"/>
  <c r="C1287" i="1"/>
  <c r="AB1287" i="1"/>
  <c r="I1287" i="1"/>
  <c r="Q25" i="16"/>
  <c r="C1307" i="1"/>
  <c r="AB1307" i="1"/>
  <c r="I1307" i="1"/>
  <c r="R25" i="16"/>
  <c r="C1327" i="1"/>
  <c r="AB1327" i="1"/>
  <c r="I1327" i="1"/>
  <c r="P26" i="16"/>
  <c r="C1347" i="1"/>
  <c r="AB1347" i="1"/>
  <c r="I1347" i="1"/>
  <c r="Q26" i="16"/>
  <c r="C1367" i="1"/>
  <c r="AB1367" i="1"/>
  <c r="I1367" i="1"/>
  <c r="R26" i="16"/>
  <c r="C1387" i="1"/>
  <c r="AB1387" i="1"/>
  <c r="I1387" i="1"/>
  <c r="P27" i="16"/>
  <c r="U96" i="3"/>
  <c r="BL96" i="3"/>
  <c r="P96" i="3"/>
  <c r="BA1407" i="1"/>
  <c r="I1407" i="1"/>
  <c r="Q27" i="16"/>
  <c r="BA1427" i="1"/>
  <c r="I1427" i="1"/>
  <c r="R27" i="16"/>
  <c r="C1447" i="1"/>
  <c r="AB1447" i="1"/>
  <c r="I1447" i="1"/>
  <c r="P28" i="16"/>
  <c r="Z117" i="3"/>
  <c r="BL117" i="3"/>
  <c r="P117" i="3"/>
  <c r="BA1467" i="1"/>
  <c r="I1467" i="1"/>
  <c r="Q28" i="16"/>
  <c r="BA1487" i="1"/>
  <c r="I1487" i="1"/>
  <c r="R28" i="16"/>
  <c r="C1507" i="1"/>
  <c r="AB1507" i="1"/>
  <c r="I1507" i="1"/>
  <c r="P29" i="16"/>
  <c r="C1527" i="1"/>
  <c r="AB1527" i="1"/>
  <c r="I1527" i="1"/>
  <c r="Q29" i="16"/>
  <c r="C1547" i="1"/>
  <c r="AB1547" i="1"/>
  <c r="I1547" i="1"/>
  <c r="R29" i="16"/>
  <c r="C1567" i="1"/>
  <c r="AB1567" i="1"/>
  <c r="I1567" i="1"/>
  <c r="P30" i="16"/>
  <c r="C1587" i="1"/>
  <c r="AB1587" i="1"/>
  <c r="I1587" i="1"/>
  <c r="Q30" i="16"/>
  <c r="C1607" i="1"/>
  <c r="AB1607" i="1"/>
  <c r="I1607" i="1"/>
  <c r="R30" i="16"/>
  <c r="C27" i="1"/>
  <c r="AB27" i="1"/>
  <c r="I27" i="1"/>
  <c r="Q4" i="16"/>
  <c r="C47" i="1"/>
  <c r="AB47" i="1"/>
  <c r="I47" i="1"/>
  <c r="R4" i="16"/>
  <c r="C7" i="1"/>
  <c r="AB7" i="1"/>
  <c r="I7" i="1"/>
  <c r="P4" i="16"/>
  <c r="M5" i="16"/>
  <c r="N5" i="16"/>
  <c r="O5" i="16"/>
  <c r="M6" i="16"/>
  <c r="N6" i="16"/>
  <c r="O6" i="16"/>
  <c r="M7" i="16"/>
  <c r="N7" i="16"/>
  <c r="O7" i="16"/>
  <c r="M8" i="16"/>
  <c r="N8" i="16"/>
  <c r="O8" i="16"/>
  <c r="M9" i="16"/>
  <c r="N9" i="16"/>
  <c r="O9" i="16"/>
  <c r="M10" i="16"/>
  <c r="N10" i="16"/>
  <c r="O10" i="16"/>
  <c r="M11" i="16"/>
  <c r="N11" i="16"/>
  <c r="O11" i="16"/>
  <c r="M12" i="16"/>
  <c r="N12" i="16"/>
  <c r="O12" i="16"/>
  <c r="M13" i="16"/>
  <c r="N13" i="16"/>
  <c r="O13" i="16"/>
  <c r="M14" i="16"/>
  <c r="N14" i="16"/>
  <c r="O14" i="16"/>
  <c r="M15" i="16"/>
  <c r="N15" i="16"/>
  <c r="O15" i="16"/>
  <c r="M16" i="16"/>
  <c r="N16" i="16"/>
  <c r="O16" i="16"/>
  <c r="M17" i="16"/>
  <c r="N17" i="16"/>
  <c r="O17" i="16"/>
  <c r="M18" i="16"/>
  <c r="N18" i="16"/>
  <c r="O18" i="16"/>
  <c r="M19" i="16"/>
  <c r="N19" i="16"/>
  <c r="O19" i="16"/>
  <c r="M20" i="16"/>
  <c r="N20" i="16"/>
  <c r="O20" i="16"/>
  <c r="M21" i="16"/>
  <c r="N21" i="16"/>
  <c r="O21" i="16"/>
  <c r="M22" i="16"/>
  <c r="N22" i="16"/>
  <c r="O22" i="16"/>
  <c r="M23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M28" i="16"/>
  <c r="N28" i="16"/>
  <c r="O28" i="16"/>
  <c r="M29" i="16"/>
  <c r="N29" i="16"/>
  <c r="O29" i="16"/>
  <c r="M30" i="16"/>
  <c r="N30" i="16"/>
  <c r="O30" i="16"/>
  <c r="N4" i="16"/>
  <c r="O4" i="16"/>
  <c r="M4" i="16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K4" i="17"/>
  <c r="N4" i="17"/>
  <c r="U9" i="3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K5" i="17"/>
  <c r="N5" i="17"/>
  <c r="U10" i="3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K6" i="17"/>
  <c r="N6" i="17"/>
  <c r="U11" i="3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K7" i="17"/>
  <c r="N7" i="17"/>
  <c r="U12" i="3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K8" i="17"/>
  <c r="N8" i="17"/>
  <c r="U13" i="3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K9" i="17"/>
  <c r="N9" i="17"/>
  <c r="U14" i="3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K10" i="17"/>
  <c r="N10" i="17"/>
  <c r="U15" i="3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K11" i="17"/>
  <c r="N11" i="17"/>
  <c r="U16" i="3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K12" i="17"/>
  <c r="N12" i="17"/>
  <c r="U17" i="3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K13" i="17"/>
  <c r="N13" i="17"/>
  <c r="U18" i="3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K14" i="17"/>
  <c r="N14" i="17"/>
  <c r="U19" i="3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K15" i="17"/>
  <c r="N15" i="17"/>
  <c r="U20" i="3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K16" i="17"/>
  <c r="N16" i="17"/>
  <c r="U21" i="3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K17" i="17"/>
  <c r="N17" i="17"/>
  <c r="U22" i="3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K18" i="17"/>
  <c r="N18" i="17"/>
  <c r="U23" i="3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K19" i="17"/>
  <c r="N19" i="17"/>
  <c r="U24" i="3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K20" i="17"/>
  <c r="N20" i="17"/>
  <c r="U25" i="3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K21" i="17"/>
  <c r="N21" i="17"/>
  <c r="U26" i="3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U27" i="3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BF29" i="3"/>
  <c r="AI29" i="3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M4" i="17"/>
  <c r="Z30" i="3"/>
  <c r="BF30" i="3"/>
  <c r="AI30" i="3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M5" i="17"/>
  <c r="Z31" i="3"/>
  <c r="BF31" i="3"/>
  <c r="AI31" i="3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M6" i="17"/>
  <c r="Z32" i="3"/>
  <c r="BF32" i="3"/>
  <c r="AI32" i="3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M7" i="17"/>
  <c r="Z33" i="3"/>
  <c r="BF33" i="3"/>
  <c r="AI33" i="3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M8" i="17"/>
  <c r="Z34" i="3"/>
  <c r="BF34" i="3"/>
  <c r="AI34" i="3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M9" i="17"/>
  <c r="Z35" i="3"/>
  <c r="BF35" i="3"/>
  <c r="AI35" i="3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M10" i="17"/>
  <c r="Z36" i="3"/>
  <c r="BF36" i="3"/>
  <c r="AI36" i="3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M11" i="17"/>
  <c r="Z37" i="3"/>
  <c r="BF37" i="3"/>
  <c r="AI37" i="3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M12" i="17"/>
  <c r="Z38" i="3"/>
  <c r="BF38" i="3"/>
  <c r="AI38" i="3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M13" i="17"/>
  <c r="Z39" i="3"/>
  <c r="BF39" i="3"/>
  <c r="AI39" i="3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M14" i="17"/>
  <c r="Z40" i="3"/>
  <c r="BF40" i="3"/>
  <c r="AI40" i="3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A40" i="9"/>
  <c r="B40" i="9"/>
  <c r="C40" i="9"/>
  <c r="D40" i="9"/>
  <c r="E40" i="9"/>
  <c r="F40" i="9"/>
  <c r="G40" i="9"/>
  <c r="H40" i="9"/>
  <c r="M15" i="17"/>
  <c r="Z41" i="3"/>
  <c r="BF41" i="3"/>
  <c r="AI41" i="3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M16" i="17"/>
  <c r="Z42" i="3"/>
  <c r="BF42" i="3"/>
  <c r="AI42" i="3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M17" i="17"/>
  <c r="Z43" i="3"/>
  <c r="BF43" i="3"/>
  <c r="AI43" i="3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M18" i="17"/>
  <c r="Z44" i="3"/>
  <c r="BF44" i="3"/>
  <c r="AI44" i="3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M19" i="17"/>
  <c r="Z45" i="3"/>
  <c r="BF45" i="3"/>
  <c r="AI45" i="3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M20" i="17"/>
  <c r="Z46" i="3"/>
  <c r="BF46" i="3"/>
  <c r="AI46" i="3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M21" i="17"/>
  <c r="Z47" i="3"/>
  <c r="BF47" i="3"/>
  <c r="AI47" i="3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Z48" i="3"/>
  <c r="BF48" i="3"/>
  <c r="AI48" i="3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BF49" i="3"/>
  <c r="AI49" i="3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Z50" i="3"/>
  <c r="BF50" i="3"/>
  <c r="AI50" i="3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Z51" i="3"/>
  <c r="BF51" i="3"/>
  <c r="AI51" i="3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Z52" i="3"/>
  <c r="BF52" i="3"/>
  <c r="AI52" i="3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Z53" i="3"/>
  <c r="BF53" i="3"/>
  <c r="AI53" i="3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Z54" i="3"/>
  <c r="BF54" i="3"/>
  <c r="AI54" i="3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Z55" i="3"/>
  <c r="BF55" i="3"/>
  <c r="AI55" i="3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Z56" i="3"/>
  <c r="BF56" i="3"/>
  <c r="AI56" i="3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Z57" i="3"/>
  <c r="BF57" i="3"/>
  <c r="AI57" i="3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Z58" i="3"/>
  <c r="BF58" i="3"/>
  <c r="AI58" i="3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Z59" i="3"/>
  <c r="BF59" i="3"/>
  <c r="AI59" i="3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Z60" i="3"/>
  <c r="BF60" i="3"/>
  <c r="AI60" i="3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Z61" i="3"/>
  <c r="BF61" i="3"/>
  <c r="AI61" i="3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Z62" i="3"/>
  <c r="BF62" i="3"/>
  <c r="AI62" i="3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Z63" i="3"/>
  <c r="BF63" i="3"/>
  <c r="AI63" i="3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Z64" i="3"/>
  <c r="BF64" i="3"/>
  <c r="AI64" i="3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Z65" i="3"/>
  <c r="BF65" i="3"/>
  <c r="AI65" i="3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Z66" i="3"/>
  <c r="BF66" i="3"/>
  <c r="AI66" i="3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Z67" i="3"/>
  <c r="BF67" i="3"/>
  <c r="AI67" i="3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Z68" i="3"/>
  <c r="BF68" i="3"/>
  <c r="AI68" i="3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BF71" i="3"/>
  <c r="AI71" i="3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Z72" i="3"/>
  <c r="BF72" i="3"/>
  <c r="AI72" i="3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Z73" i="3"/>
  <c r="BF73" i="3"/>
  <c r="AI73" i="3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Z74" i="3"/>
  <c r="BF74" i="3"/>
  <c r="AI74" i="3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Z75" i="3"/>
  <c r="BF75" i="3"/>
  <c r="AI75" i="3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Z76" i="3"/>
  <c r="BF76" i="3"/>
  <c r="AI76" i="3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Z77" i="3"/>
  <c r="BF77" i="3"/>
  <c r="AI77" i="3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Z78" i="3"/>
  <c r="BF78" i="3"/>
  <c r="AI78" i="3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Z79" i="3"/>
  <c r="BF79" i="3"/>
  <c r="AI79" i="3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Z80" i="3"/>
  <c r="BF80" i="3"/>
  <c r="AI80" i="3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Z81" i="3"/>
  <c r="BF81" i="3"/>
  <c r="AI81" i="3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Z82" i="3"/>
  <c r="BF82" i="3"/>
  <c r="AI82" i="3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Z83" i="3"/>
  <c r="BF83" i="3"/>
  <c r="AI83" i="3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Z84" i="3"/>
  <c r="BF84" i="3"/>
  <c r="AI84" i="3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Z85" i="3"/>
  <c r="BF85" i="3"/>
  <c r="AI85" i="3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Z86" i="3"/>
  <c r="BF86" i="3"/>
  <c r="AI86" i="3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Z87" i="3"/>
  <c r="BF87" i="3"/>
  <c r="AI87" i="3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Z88" i="3"/>
  <c r="BF88" i="3"/>
  <c r="AI88" i="3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Z89" i="3"/>
  <c r="BF89" i="3"/>
  <c r="AI89" i="3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Z90" i="3"/>
  <c r="BF90" i="3"/>
  <c r="AI90" i="3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U97" i="3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U98" i="3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U99" i="3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U100" i="3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U101" i="3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U102" i="3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U103" i="3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U104" i="3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U105" i="3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U106" i="3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U107" i="3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U108" i="3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U109" i="3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U110" i="3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U111" i="3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U112" i="3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U113" i="3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U114" i="3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U115" i="3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BF117" i="3"/>
  <c r="AI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Z118" i="3"/>
  <c r="BF118" i="3"/>
  <c r="AI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Z119" i="3"/>
  <c r="BF119" i="3"/>
  <c r="AI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Z120" i="3"/>
  <c r="BF120" i="3"/>
  <c r="AI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Z121" i="3"/>
  <c r="BF121" i="3"/>
  <c r="AI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Z122" i="3"/>
  <c r="BF122" i="3"/>
  <c r="AI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Z123" i="3"/>
  <c r="BF123" i="3"/>
  <c r="AI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Z124" i="3"/>
  <c r="BF124" i="3"/>
  <c r="AI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Z125" i="3"/>
  <c r="BF125" i="3"/>
  <c r="AI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Z126" i="3"/>
  <c r="BF126" i="3"/>
  <c r="AI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Z127" i="3"/>
  <c r="BF127" i="3"/>
  <c r="AI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Z128" i="3"/>
  <c r="BF128" i="3"/>
  <c r="AI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Z129" i="3"/>
  <c r="BF129" i="3"/>
  <c r="AI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Z130" i="3"/>
  <c r="BF130" i="3"/>
  <c r="AI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Z131" i="3"/>
  <c r="BF131" i="3"/>
  <c r="AI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Z132" i="3"/>
  <c r="BF132" i="3"/>
  <c r="AI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Z133" i="3"/>
  <c r="BF133" i="3"/>
  <c r="AI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Z134" i="3"/>
  <c r="BF134" i="3"/>
  <c r="AI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Z135" i="3"/>
  <c r="BF135" i="3"/>
  <c r="AI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Z136" i="3"/>
  <c r="BF136" i="3"/>
  <c r="AI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L3" i="17"/>
  <c r="BF139" i="3"/>
  <c r="AI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L4" i="17"/>
  <c r="BF140" i="3"/>
  <c r="AI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L5" i="17"/>
  <c r="BF141" i="3"/>
  <c r="AI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L6" i="17"/>
  <c r="BF142" i="3"/>
  <c r="AI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L7" i="17"/>
  <c r="BF143" i="3"/>
  <c r="AI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L8" i="17"/>
  <c r="BF144" i="3"/>
  <c r="AI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L9" i="17"/>
  <c r="BF145" i="3"/>
  <c r="AI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L10" i="17"/>
  <c r="BF146" i="3"/>
  <c r="AI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L11" i="17"/>
  <c r="BF147" i="3"/>
  <c r="AI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L12" i="17"/>
  <c r="BF148" i="3"/>
  <c r="AI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L13" i="17"/>
  <c r="BF149" i="3"/>
  <c r="AI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L14" i="17"/>
  <c r="BF150" i="3"/>
  <c r="AI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L15" i="17"/>
  <c r="BF151" i="3"/>
  <c r="AI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L16" i="17"/>
  <c r="BF152" i="3"/>
  <c r="AI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L17" i="17"/>
  <c r="BF153" i="3"/>
  <c r="AI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L18" i="17"/>
  <c r="BF154" i="3"/>
  <c r="AI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L19" i="17"/>
  <c r="BF155" i="3"/>
  <c r="AI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L20" i="17"/>
  <c r="BF156" i="3"/>
  <c r="AI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L21" i="17"/>
  <c r="BF157" i="3"/>
  <c r="AI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BF158" i="3"/>
  <c r="AI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BF159" i="3"/>
  <c r="AI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BF160" i="3"/>
  <c r="AI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BF161" i="3"/>
  <c r="AI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BF162" i="3"/>
  <c r="AI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BF163" i="3"/>
  <c r="AI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BF164" i="3"/>
  <c r="AI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BF165" i="3"/>
  <c r="AI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BF166" i="3"/>
  <c r="AI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BF167" i="3"/>
  <c r="AI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BF168" i="3"/>
  <c r="AI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BF169" i="3"/>
  <c r="AI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BF170" i="3"/>
  <c r="AI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BF171" i="3"/>
  <c r="AI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BF172" i="3"/>
  <c r="AI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BF173" i="3"/>
  <c r="AI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BF174" i="3"/>
  <c r="AI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BF175" i="3"/>
  <c r="AI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BF176" i="3"/>
  <c r="AI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BF177" i="3"/>
  <c r="AI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BF178" i="3"/>
  <c r="AI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BF179" i="3"/>
  <c r="AI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BF180" i="3"/>
  <c r="AI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BF181" i="3"/>
  <c r="AI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BF182" i="3"/>
  <c r="AI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BF183" i="3"/>
  <c r="AI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BF184" i="3"/>
  <c r="AI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BF185" i="3"/>
  <c r="AI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BF186" i="3"/>
  <c r="AI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BF187" i="3"/>
  <c r="AI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BF188" i="3"/>
  <c r="AI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BF189" i="3"/>
  <c r="AI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BF190" i="3"/>
  <c r="AI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BF191" i="3"/>
  <c r="AI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BF192" i="3"/>
  <c r="AI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192" i="9"/>
  <c r="B192" i="9"/>
  <c r="C192" i="9"/>
  <c r="D192" i="9"/>
  <c r="E192" i="9"/>
  <c r="F192" i="9"/>
  <c r="G192" i="9"/>
  <c r="H192" i="9"/>
  <c r="BF193" i="3"/>
  <c r="AI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BF194" i="3"/>
  <c r="AI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BF195" i="3"/>
  <c r="AI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BF196" i="3"/>
  <c r="AI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BF197" i="3"/>
  <c r="AI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BF198" i="3"/>
  <c r="AI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BF199" i="3"/>
  <c r="AI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BF200" i="3"/>
  <c r="AI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BF201" i="3"/>
  <c r="AI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BF202" i="3"/>
  <c r="AI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BF203" i="3"/>
  <c r="AI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BF204" i="3"/>
  <c r="AI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BF205" i="3"/>
  <c r="AI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BF206" i="3"/>
  <c r="AI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BF207" i="3"/>
  <c r="AI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BF208" i="3"/>
  <c r="AI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BF209" i="3"/>
  <c r="AI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BF210" i="3"/>
  <c r="AI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BF211" i="3"/>
  <c r="AI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BF212" i="3"/>
  <c r="AI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BF213" i="3"/>
  <c r="AI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BF214" i="3"/>
  <c r="AI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BF215" i="3"/>
  <c r="AI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BF216" i="3"/>
  <c r="AI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BF217" i="3"/>
  <c r="AI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BF218" i="3"/>
  <c r="AI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BF219" i="3"/>
  <c r="AI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BF220" i="3"/>
  <c r="AI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BF221" i="3"/>
  <c r="AI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BF222" i="3"/>
  <c r="AI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BF223" i="3"/>
  <c r="AI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BF224" i="3"/>
  <c r="AI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BF225" i="3"/>
  <c r="AI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BF226" i="3"/>
  <c r="AI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BF227" i="3"/>
  <c r="AI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BF228" i="3"/>
  <c r="AI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BF229" i="3"/>
  <c r="AI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BF230" i="3"/>
  <c r="AI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BF231" i="3"/>
  <c r="AI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BF232" i="3"/>
  <c r="AI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BF233" i="3"/>
  <c r="AI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BF234" i="3"/>
  <c r="AI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BF235" i="3"/>
  <c r="AI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BF236" i="3"/>
  <c r="AI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BF237" i="3"/>
  <c r="AI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BF238" i="3"/>
  <c r="AI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BF239" i="3"/>
  <c r="AI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BF240" i="3"/>
  <c r="AI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BF241" i="3"/>
  <c r="AI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BF242" i="3"/>
  <c r="AI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BF243" i="3"/>
  <c r="AI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BF244" i="3"/>
  <c r="AI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BF245" i="3"/>
  <c r="AI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BF246" i="3"/>
  <c r="AI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BF247" i="3"/>
  <c r="AI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BF248" i="3"/>
  <c r="AI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BF249" i="3"/>
  <c r="AI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BF250" i="3"/>
  <c r="AI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BF251" i="3"/>
  <c r="AI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BF252" i="3"/>
  <c r="AI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BF253" i="3"/>
  <c r="AI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BF254" i="3"/>
  <c r="AI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BF255" i="3"/>
  <c r="AI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BF256" i="3"/>
  <c r="AI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BF257" i="3"/>
  <c r="AI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BF258" i="3"/>
  <c r="AI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BF259" i="3"/>
  <c r="AI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BF260" i="3"/>
  <c r="AI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BF261" i="3"/>
  <c r="AI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BF262" i="3"/>
  <c r="AI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BF263" i="3"/>
  <c r="AI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BF264" i="3"/>
  <c r="AI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BF265" i="3"/>
  <c r="AI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BF266" i="3"/>
  <c r="AI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BF267" i="3"/>
  <c r="AI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BF268" i="3"/>
  <c r="AI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BF269" i="3"/>
  <c r="AI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BF270" i="3"/>
  <c r="AI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BF271" i="3"/>
  <c r="AI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BF272" i="3"/>
  <c r="AI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BF273" i="3"/>
  <c r="AI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BF274" i="3"/>
  <c r="AI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BF275" i="3"/>
  <c r="AI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BF276" i="3"/>
  <c r="AI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BF277" i="3"/>
  <c r="AI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BF278" i="3"/>
  <c r="AI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BF279" i="3"/>
  <c r="AI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BF280" i="3"/>
  <c r="AI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BF281" i="3"/>
  <c r="AI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BF282" i="3"/>
  <c r="AI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BF283" i="3"/>
  <c r="AI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BF284" i="3"/>
  <c r="AI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BF285" i="3"/>
  <c r="AI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BF286" i="3"/>
  <c r="AI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BF287" i="3"/>
  <c r="AI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BF288" i="3"/>
  <c r="AI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BF289" i="3"/>
  <c r="AI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BF290" i="3"/>
  <c r="AI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BF291" i="3"/>
  <c r="AI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BF292" i="3"/>
  <c r="AI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BF293" i="3"/>
  <c r="AI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BF294" i="3"/>
  <c r="AI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BF295" i="3"/>
  <c r="AI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BF296" i="3"/>
  <c r="AI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BF297" i="3"/>
  <c r="AI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BF298" i="3"/>
  <c r="AI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BF299" i="3"/>
  <c r="AI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BF300" i="3"/>
  <c r="AI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BF301" i="3"/>
  <c r="AI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BF302" i="3"/>
  <c r="AI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BF303" i="3"/>
  <c r="AI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BF304" i="3"/>
  <c r="AI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BF305" i="3"/>
  <c r="AI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BF306" i="3"/>
  <c r="AI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BF307" i="3"/>
  <c r="AI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BF308" i="3"/>
  <c r="AI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BF309" i="3"/>
  <c r="AI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BF310" i="3"/>
  <c r="AI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BF311" i="3"/>
  <c r="AI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BF312" i="3"/>
  <c r="AI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BF313" i="3"/>
  <c r="AI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BF314" i="3"/>
  <c r="AI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BF315" i="3"/>
  <c r="AI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BF316" i="3"/>
  <c r="AI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BF317" i="3"/>
  <c r="AI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BF318" i="3"/>
  <c r="AI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BF439" i="3"/>
  <c r="AI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BF440" i="3"/>
  <c r="AI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BF441" i="3"/>
  <c r="AI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BF442" i="3"/>
  <c r="AI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BF443" i="3"/>
  <c r="AI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BF444" i="3"/>
  <c r="AI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BF445" i="3"/>
  <c r="AI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BF446" i="3"/>
  <c r="AI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BF447" i="3"/>
  <c r="AI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BF448" i="3"/>
  <c r="AI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BF449" i="3"/>
  <c r="AI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BF450" i="3"/>
  <c r="AI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BF451" i="3"/>
  <c r="AI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BF452" i="3"/>
  <c r="AI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BF453" i="3"/>
  <c r="AI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BF454" i="3"/>
  <c r="AI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BF455" i="3"/>
  <c r="AI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BF456" i="3"/>
  <c r="AI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BF457" i="3"/>
  <c r="AI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BF458" i="3"/>
  <c r="AI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BF459" i="3"/>
  <c r="AI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BF460" i="3"/>
  <c r="AI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BF461" i="3"/>
  <c r="AI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BF462" i="3"/>
  <c r="AI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BF463" i="3"/>
  <c r="AI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BF464" i="3"/>
  <c r="AI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BF465" i="3"/>
  <c r="AI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BF466" i="3"/>
  <c r="AI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BF467" i="3"/>
  <c r="AI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BF468" i="3"/>
  <c r="AI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BF469" i="3"/>
  <c r="AI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BF470" i="3"/>
  <c r="AI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BF471" i="3"/>
  <c r="AI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BF472" i="3"/>
  <c r="AI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BF473" i="3"/>
  <c r="AI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BF474" i="3"/>
  <c r="AI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BF475" i="3"/>
  <c r="AI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BF476" i="3"/>
  <c r="AI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BF477" i="3"/>
  <c r="AI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BF478" i="3"/>
  <c r="AI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BF479" i="3"/>
  <c r="AI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BF480" i="3"/>
  <c r="AI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BF481" i="3"/>
  <c r="AI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BF482" i="3"/>
  <c r="AI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BF483" i="3"/>
  <c r="AI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BF484" i="3"/>
  <c r="AI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BF485" i="3"/>
  <c r="AI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BF486" i="3"/>
  <c r="AI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BF487" i="3"/>
  <c r="AI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BF488" i="3"/>
  <c r="AI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BF489" i="3"/>
  <c r="AI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BF490" i="3"/>
  <c r="AI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BF491" i="3"/>
  <c r="AI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BF492" i="3"/>
  <c r="AI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BF493" i="3"/>
  <c r="AI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BF494" i="3"/>
  <c r="AI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BF495" i="3"/>
  <c r="AI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BF496" i="3"/>
  <c r="AI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BF497" i="3"/>
  <c r="AI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BF498" i="3"/>
  <c r="AI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BF519" i="3"/>
  <c r="AI519" i="3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BF520" i="3"/>
  <c r="AI520" i="3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BF521" i="3"/>
  <c r="AI521" i="3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BF522" i="3"/>
  <c r="AI522" i="3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BF523" i="3"/>
  <c r="AI523" i="3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BF524" i="3"/>
  <c r="AI524" i="3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BF525" i="3"/>
  <c r="AI525" i="3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BF526" i="3"/>
  <c r="AI526" i="3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BF527" i="3"/>
  <c r="AI527" i="3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BF528" i="3"/>
  <c r="AI528" i="3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BF529" i="3"/>
  <c r="AI529" i="3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BF530" i="3"/>
  <c r="AI530" i="3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BF531" i="3"/>
  <c r="AI531" i="3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BF532" i="3"/>
  <c r="AI532" i="3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BF533" i="3"/>
  <c r="AI533" i="3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BF534" i="3"/>
  <c r="AI534" i="3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BF535" i="3"/>
  <c r="AI535" i="3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BF536" i="3"/>
  <c r="AI536" i="3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BF537" i="3"/>
  <c r="AI537" i="3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BF538" i="3"/>
  <c r="AI538" i="3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BF579" i="3"/>
  <c r="AI579" i="3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BF580" i="3"/>
  <c r="AI580" i="3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BF581" i="3"/>
  <c r="AI581" i="3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BF582" i="3"/>
  <c r="AI582" i="3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BF583" i="3"/>
  <c r="AI583" i="3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BF584" i="3"/>
  <c r="AI584" i="3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BF585" i="3"/>
  <c r="AI585" i="3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BF586" i="3"/>
  <c r="AI586" i="3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BF587" i="3"/>
  <c r="AI587" i="3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BF588" i="3"/>
  <c r="AI588" i="3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BF589" i="3"/>
  <c r="AI589" i="3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BF590" i="3"/>
  <c r="AI590" i="3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BF591" i="3"/>
  <c r="AI591" i="3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BF592" i="3"/>
  <c r="AI592" i="3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BF593" i="3"/>
  <c r="AI593" i="3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BF594" i="3"/>
  <c r="AI594" i="3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BF595" i="3"/>
  <c r="AI595" i="3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BF596" i="3"/>
  <c r="AI596" i="3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BF597" i="3"/>
  <c r="AI597" i="3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BF598" i="3"/>
  <c r="AI598" i="3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O3" i="17"/>
  <c r="BF639" i="3"/>
  <c r="AI639" i="3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O4" i="17"/>
  <c r="BF640" i="3"/>
  <c r="AI640" i="3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O5" i="17"/>
  <c r="BF641" i="3"/>
  <c r="AI641" i="3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O6" i="17"/>
  <c r="BF642" i="3"/>
  <c r="AI642" i="3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O7" i="17"/>
  <c r="BF643" i="3"/>
  <c r="AI643" i="3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O8" i="17"/>
  <c r="BF644" i="3"/>
  <c r="AI644" i="3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O9" i="17"/>
  <c r="BF645" i="3"/>
  <c r="AI645" i="3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O10" i="17"/>
  <c r="BF646" i="3"/>
  <c r="AI646" i="3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O11" i="17"/>
  <c r="BF647" i="3"/>
  <c r="AI647" i="3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O12" i="17"/>
  <c r="BF648" i="3"/>
  <c r="AI648" i="3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O13" i="17"/>
  <c r="BF649" i="3"/>
  <c r="AI649" i="3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O14" i="17"/>
  <c r="BF650" i="3"/>
  <c r="AI650" i="3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O15" i="17"/>
  <c r="BF651" i="3"/>
  <c r="AI651" i="3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O16" i="17"/>
  <c r="BF652" i="3"/>
  <c r="AI652" i="3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O17" i="17"/>
  <c r="BF653" i="3"/>
  <c r="AI653" i="3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O18" i="17"/>
  <c r="BF654" i="3"/>
  <c r="AI654" i="3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O19" i="17"/>
  <c r="BF655" i="3"/>
  <c r="AI655" i="3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O20" i="17"/>
  <c r="BF656" i="3"/>
  <c r="AI656" i="3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O21" i="17"/>
  <c r="BF657" i="3"/>
  <c r="AI657" i="3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BF658" i="3"/>
  <c r="AI658" i="3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BF699" i="3"/>
  <c r="AI699" i="3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BF700" i="3"/>
  <c r="AI700" i="3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BF701" i="3"/>
  <c r="AI701" i="3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BF702" i="3"/>
  <c r="AI702" i="3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BF703" i="3"/>
  <c r="AI703" i="3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BF704" i="3"/>
  <c r="AI704" i="3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BF705" i="3"/>
  <c r="AI705" i="3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BF706" i="3"/>
  <c r="AI706" i="3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BF707" i="3"/>
  <c r="AI707" i="3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BF708" i="3"/>
  <c r="AI708" i="3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BF709" i="3"/>
  <c r="AI709" i="3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BF710" i="3"/>
  <c r="AI710" i="3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BF711" i="3"/>
  <c r="AI711" i="3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BF712" i="3"/>
  <c r="AI712" i="3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BF713" i="3"/>
  <c r="AI713" i="3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BF714" i="3"/>
  <c r="AI714" i="3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BF715" i="3"/>
  <c r="AI715" i="3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BF716" i="3"/>
  <c r="AI716" i="3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BF717" i="3"/>
  <c r="AI717" i="3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BF718" i="3"/>
  <c r="AI718" i="3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I7" i="2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S7" i="2"/>
  <c r="T7" i="2"/>
  <c r="U7" i="2"/>
  <c r="V7" i="2"/>
  <c r="W7" i="2"/>
  <c r="K7" i="2"/>
  <c r="E5" i="8"/>
  <c r="A6" i="8"/>
  <c r="B6" i="8"/>
  <c r="I8" i="2"/>
  <c r="C6" i="8"/>
  <c r="D6" i="8"/>
  <c r="S8" i="2"/>
  <c r="T8" i="2"/>
  <c r="U8" i="2"/>
  <c r="V8" i="2"/>
  <c r="W8" i="2"/>
  <c r="K8" i="2"/>
  <c r="E6" i="8"/>
  <c r="A7" i="8"/>
  <c r="B7" i="8"/>
  <c r="I9" i="2"/>
  <c r="C7" i="8"/>
  <c r="D7" i="8"/>
  <c r="S9" i="2"/>
  <c r="T9" i="2"/>
  <c r="U9" i="2"/>
  <c r="V9" i="2"/>
  <c r="W9" i="2"/>
  <c r="K9" i="2"/>
  <c r="E7" i="8"/>
  <c r="A8" i="8"/>
  <c r="B8" i="8"/>
  <c r="I10" i="2"/>
  <c r="C8" i="8"/>
  <c r="D8" i="8"/>
  <c r="S10" i="2"/>
  <c r="T10" i="2"/>
  <c r="U10" i="2"/>
  <c r="V10" i="2"/>
  <c r="W10" i="2"/>
  <c r="K10" i="2"/>
  <c r="E8" i="8"/>
  <c r="A9" i="8"/>
  <c r="B9" i="8"/>
  <c r="I11" i="2"/>
  <c r="C9" i="8"/>
  <c r="D9" i="8"/>
  <c r="S11" i="2"/>
  <c r="T11" i="2"/>
  <c r="U11" i="2"/>
  <c r="V11" i="2"/>
  <c r="W11" i="2"/>
  <c r="K11" i="2"/>
  <c r="E9" i="8"/>
  <c r="A10" i="8"/>
  <c r="B10" i="8"/>
  <c r="I12" i="2"/>
  <c r="C10" i="8"/>
  <c r="D10" i="8"/>
  <c r="S12" i="2"/>
  <c r="T12" i="2"/>
  <c r="U12" i="2"/>
  <c r="V12" i="2"/>
  <c r="W12" i="2"/>
  <c r="K12" i="2"/>
  <c r="E10" i="8"/>
  <c r="A11" i="8"/>
  <c r="B11" i="8"/>
  <c r="I13" i="2"/>
  <c r="C11" i="8"/>
  <c r="D11" i="8"/>
  <c r="S13" i="2"/>
  <c r="T13" i="2"/>
  <c r="U13" i="2"/>
  <c r="V13" i="2"/>
  <c r="W13" i="2"/>
  <c r="K13" i="2"/>
  <c r="E11" i="8"/>
  <c r="A12" i="8"/>
  <c r="B12" i="8"/>
  <c r="I14" i="2"/>
  <c r="C12" i="8"/>
  <c r="D12" i="8"/>
  <c r="S14" i="2"/>
  <c r="T14" i="2"/>
  <c r="U14" i="2"/>
  <c r="V14" i="2"/>
  <c r="W14" i="2"/>
  <c r="K14" i="2"/>
  <c r="E12" i="8"/>
  <c r="A13" i="8"/>
  <c r="B13" i="8"/>
  <c r="I15" i="2"/>
  <c r="C13" i="8"/>
  <c r="D13" i="8"/>
  <c r="S15" i="2"/>
  <c r="T15" i="2"/>
  <c r="U15" i="2"/>
  <c r="V15" i="2"/>
  <c r="W15" i="2"/>
  <c r="K15" i="2"/>
  <c r="E13" i="8"/>
  <c r="A14" i="8"/>
  <c r="B14" i="8"/>
  <c r="I16" i="2"/>
  <c r="C14" i="8"/>
  <c r="D14" i="8"/>
  <c r="S16" i="2"/>
  <c r="T16" i="2"/>
  <c r="U16" i="2"/>
  <c r="V16" i="2"/>
  <c r="W16" i="2"/>
  <c r="K16" i="2"/>
  <c r="E14" i="8"/>
  <c r="A15" i="8"/>
  <c r="B15" i="8"/>
  <c r="I17" i="2"/>
  <c r="C15" i="8"/>
  <c r="D15" i="8"/>
  <c r="S17" i="2"/>
  <c r="T17" i="2"/>
  <c r="U17" i="2"/>
  <c r="V17" i="2"/>
  <c r="W17" i="2"/>
  <c r="K17" i="2"/>
  <c r="E15" i="8"/>
  <c r="A16" i="8"/>
  <c r="B16" i="8"/>
  <c r="I18" i="2"/>
  <c r="C16" i="8"/>
  <c r="D16" i="8"/>
  <c r="S18" i="2"/>
  <c r="T18" i="2"/>
  <c r="U18" i="2"/>
  <c r="V18" i="2"/>
  <c r="W18" i="2"/>
  <c r="K18" i="2"/>
  <c r="E16" i="8"/>
  <c r="A17" i="8"/>
  <c r="B17" i="8"/>
  <c r="I19" i="2"/>
  <c r="C17" i="8"/>
  <c r="D17" i="8"/>
  <c r="S19" i="2"/>
  <c r="T19" i="2"/>
  <c r="U19" i="2"/>
  <c r="V19" i="2"/>
  <c r="W19" i="2"/>
  <c r="K19" i="2"/>
  <c r="E17" i="8"/>
  <c r="A18" i="8"/>
  <c r="B18" i="8"/>
  <c r="I20" i="2"/>
  <c r="C18" i="8"/>
  <c r="D18" i="8"/>
  <c r="S20" i="2"/>
  <c r="T20" i="2"/>
  <c r="U20" i="2"/>
  <c r="V20" i="2"/>
  <c r="W20" i="2"/>
  <c r="K20" i="2"/>
  <c r="E18" i="8"/>
  <c r="A19" i="8"/>
  <c r="B19" i="8"/>
  <c r="I21" i="2"/>
  <c r="C19" i="8"/>
  <c r="D19" i="8"/>
  <c r="S21" i="2"/>
  <c r="T21" i="2"/>
  <c r="U21" i="2"/>
  <c r="V21" i="2"/>
  <c r="W21" i="2"/>
  <c r="K21" i="2"/>
  <c r="E19" i="8"/>
  <c r="A20" i="8"/>
  <c r="B20" i="8"/>
  <c r="I22" i="2"/>
  <c r="C20" i="8"/>
  <c r="D20" i="8"/>
  <c r="S22" i="2"/>
  <c r="T22" i="2"/>
  <c r="U22" i="2"/>
  <c r="V22" i="2"/>
  <c r="W22" i="2"/>
  <c r="K22" i="2"/>
  <c r="E20" i="8"/>
  <c r="A21" i="8"/>
  <c r="B21" i="8"/>
  <c r="I23" i="2"/>
  <c r="C21" i="8"/>
  <c r="D21" i="8"/>
  <c r="S23" i="2"/>
  <c r="T23" i="2"/>
  <c r="U23" i="2"/>
  <c r="V23" i="2"/>
  <c r="W23" i="2"/>
  <c r="K23" i="2"/>
  <c r="E21" i="8"/>
  <c r="A22" i="8"/>
  <c r="B22" i="8"/>
  <c r="I24" i="2"/>
  <c r="C22" i="8"/>
  <c r="D22" i="8"/>
  <c r="S24" i="2"/>
  <c r="T24" i="2"/>
  <c r="U24" i="2"/>
  <c r="V24" i="2"/>
  <c r="W24" i="2"/>
  <c r="K24" i="2"/>
  <c r="E22" i="8"/>
  <c r="A23" i="8"/>
  <c r="B23" i="8"/>
  <c r="I25" i="2"/>
  <c r="C23" i="8"/>
  <c r="D23" i="8"/>
  <c r="S25" i="2"/>
  <c r="T25" i="2"/>
  <c r="U25" i="2"/>
  <c r="V25" i="2"/>
  <c r="W25" i="2"/>
  <c r="K25" i="2"/>
  <c r="E23" i="8"/>
  <c r="A24" i="8"/>
  <c r="B24" i="8"/>
  <c r="I26" i="2"/>
  <c r="C24" i="8"/>
  <c r="D24" i="8"/>
  <c r="S26" i="2"/>
  <c r="T26" i="2"/>
  <c r="U26" i="2"/>
  <c r="V26" i="2"/>
  <c r="W26" i="2"/>
  <c r="K26" i="2"/>
  <c r="E24" i="8"/>
  <c r="A25" i="8"/>
  <c r="B25" i="8"/>
  <c r="I27" i="2"/>
  <c r="C25" i="8"/>
  <c r="D25" i="8"/>
  <c r="S27" i="2"/>
  <c r="T27" i="2"/>
  <c r="U27" i="2"/>
  <c r="V27" i="2"/>
  <c r="W27" i="2"/>
  <c r="K27" i="2"/>
  <c r="E25" i="8"/>
  <c r="A26" i="8"/>
  <c r="B26" i="8"/>
  <c r="I28" i="2"/>
  <c r="C26" i="8"/>
  <c r="D26" i="8"/>
  <c r="S28" i="2"/>
  <c r="T28" i="2"/>
  <c r="U28" i="2"/>
  <c r="V28" i="2"/>
  <c r="W28" i="2"/>
  <c r="K28" i="2"/>
  <c r="E26" i="8"/>
  <c r="A27" i="8"/>
  <c r="B27" i="8"/>
  <c r="I29" i="2"/>
  <c r="C27" i="8"/>
  <c r="D27" i="8"/>
  <c r="S29" i="2"/>
  <c r="T29" i="2"/>
  <c r="U29" i="2"/>
  <c r="V29" i="2"/>
  <c r="W29" i="2"/>
  <c r="K29" i="2"/>
  <c r="E27" i="8"/>
  <c r="A28" i="8"/>
  <c r="B28" i="8"/>
  <c r="I30" i="2"/>
  <c r="C28" i="8"/>
  <c r="D28" i="8"/>
  <c r="S30" i="2"/>
  <c r="T30" i="2"/>
  <c r="U30" i="2"/>
  <c r="V30" i="2"/>
  <c r="W30" i="2"/>
  <c r="K30" i="2"/>
  <c r="E28" i="8"/>
  <c r="A29" i="8"/>
  <c r="B29" i="8"/>
  <c r="I31" i="2"/>
  <c r="C29" i="8"/>
  <c r="D29" i="8"/>
  <c r="S31" i="2"/>
  <c r="T31" i="2"/>
  <c r="U31" i="2"/>
  <c r="V31" i="2"/>
  <c r="W31" i="2"/>
  <c r="K31" i="2"/>
  <c r="E29" i="8"/>
  <c r="A30" i="8"/>
  <c r="B30" i="8"/>
  <c r="I32" i="2"/>
  <c r="C30" i="8"/>
  <c r="D30" i="8"/>
  <c r="S32" i="2"/>
  <c r="T32" i="2"/>
  <c r="U32" i="2"/>
  <c r="V32" i="2"/>
  <c r="W32" i="2"/>
  <c r="K32" i="2"/>
  <c r="E30" i="8"/>
  <c r="A31" i="8"/>
  <c r="B31" i="8"/>
  <c r="I33" i="2"/>
  <c r="C31" i="8"/>
  <c r="D31" i="8"/>
  <c r="S33" i="2"/>
  <c r="T33" i="2"/>
  <c r="U33" i="2"/>
  <c r="V33" i="2"/>
  <c r="W33" i="2"/>
  <c r="K33" i="2"/>
  <c r="E31" i="8"/>
  <c r="A32" i="8"/>
  <c r="B32" i="8"/>
  <c r="I34" i="2"/>
  <c r="C32" i="8"/>
  <c r="D32" i="8"/>
  <c r="S34" i="2"/>
  <c r="T34" i="2"/>
  <c r="U34" i="2"/>
  <c r="V34" i="2"/>
  <c r="W34" i="2"/>
  <c r="K34" i="2"/>
  <c r="E32" i="8"/>
  <c r="A33" i="8"/>
  <c r="B33" i="8"/>
  <c r="I35" i="2"/>
  <c r="C33" i="8"/>
  <c r="D33" i="8"/>
  <c r="S35" i="2"/>
  <c r="T35" i="2"/>
  <c r="U35" i="2"/>
  <c r="V35" i="2"/>
  <c r="W35" i="2"/>
  <c r="K35" i="2"/>
  <c r="E33" i="8"/>
  <c r="A34" i="8"/>
  <c r="B34" i="8"/>
  <c r="I36" i="2"/>
  <c r="C34" i="8"/>
  <c r="D34" i="8"/>
  <c r="S36" i="2"/>
  <c r="T36" i="2"/>
  <c r="U36" i="2"/>
  <c r="V36" i="2"/>
  <c r="W36" i="2"/>
  <c r="K36" i="2"/>
  <c r="E34" i="8"/>
  <c r="A35" i="8"/>
  <c r="B35" i="8"/>
  <c r="I37" i="2"/>
  <c r="C35" i="8"/>
  <c r="D35" i="8"/>
  <c r="S37" i="2"/>
  <c r="T37" i="2"/>
  <c r="U37" i="2"/>
  <c r="V37" i="2"/>
  <c r="W37" i="2"/>
  <c r="K37" i="2"/>
  <c r="E35" i="8"/>
  <c r="A36" i="8"/>
  <c r="B36" i="8"/>
  <c r="I38" i="2"/>
  <c r="C36" i="8"/>
  <c r="D36" i="8"/>
  <c r="S38" i="2"/>
  <c r="T38" i="2"/>
  <c r="U38" i="2"/>
  <c r="V38" i="2"/>
  <c r="W38" i="2"/>
  <c r="K38" i="2"/>
  <c r="E36" i="8"/>
  <c r="A37" i="8"/>
  <c r="B37" i="8"/>
  <c r="I39" i="2"/>
  <c r="C37" i="8"/>
  <c r="D37" i="8"/>
  <c r="S39" i="2"/>
  <c r="T39" i="2"/>
  <c r="U39" i="2"/>
  <c r="V39" i="2"/>
  <c r="W39" i="2"/>
  <c r="K39" i="2"/>
  <c r="E37" i="8"/>
  <c r="A38" i="8"/>
  <c r="B38" i="8"/>
  <c r="I40" i="2"/>
  <c r="C38" i="8"/>
  <c r="D38" i="8"/>
  <c r="S40" i="2"/>
  <c r="T40" i="2"/>
  <c r="U40" i="2"/>
  <c r="V40" i="2"/>
  <c r="W40" i="2"/>
  <c r="K40" i="2"/>
  <c r="E38" i="8"/>
  <c r="A39" i="8"/>
  <c r="B39" i="8"/>
  <c r="I41" i="2"/>
  <c r="C39" i="8"/>
  <c r="D39" i="8"/>
  <c r="S41" i="2"/>
  <c r="T41" i="2"/>
  <c r="U41" i="2"/>
  <c r="V41" i="2"/>
  <c r="W41" i="2"/>
  <c r="K41" i="2"/>
  <c r="E39" i="8"/>
  <c r="A40" i="8"/>
  <c r="B40" i="8"/>
  <c r="I42" i="2"/>
  <c r="C40" i="8"/>
  <c r="D40" i="8"/>
  <c r="S42" i="2"/>
  <c r="T42" i="2"/>
  <c r="U42" i="2"/>
  <c r="V42" i="2"/>
  <c r="W42" i="2"/>
  <c r="K42" i="2"/>
  <c r="E40" i="8"/>
  <c r="A41" i="8"/>
  <c r="B41" i="8"/>
  <c r="I43" i="2"/>
  <c r="C41" i="8"/>
  <c r="D41" i="8"/>
  <c r="S43" i="2"/>
  <c r="T43" i="2"/>
  <c r="U43" i="2"/>
  <c r="V43" i="2"/>
  <c r="W43" i="2"/>
  <c r="K43" i="2"/>
  <c r="E41" i="8"/>
  <c r="A42" i="8"/>
  <c r="B42" i="8"/>
  <c r="I44" i="2"/>
  <c r="C42" i="8"/>
  <c r="D42" i="8"/>
  <c r="S44" i="2"/>
  <c r="T44" i="2"/>
  <c r="U44" i="2"/>
  <c r="V44" i="2"/>
  <c r="W44" i="2"/>
  <c r="K44" i="2"/>
  <c r="E42" i="8"/>
  <c r="A43" i="8"/>
  <c r="B43" i="8"/>
  <c r="I45" i="2"/>
  <c r="C43" i="8"/>
  <c r="D43" i="8"/>
  <c r="S45" i="2"/>
  <c r="T45" i="2"/>
  <c r="U45" i="2"/>
  <c r="V45" i="2"/>
  <c r="W45" i="2"/>
  <c r="K45" i="2"/>
  <c r="E43" i="8"/>
  <c r="A44" i="8"/>
  <c r="B44" i="8"/>
  <c r="I46" i="2"/>
  <c r="C44" i="8"/>
  <c r="D44" i="8"/>
  <c r="S46" i="2"/>
  <c r="T46" i="2"/>
  <c r="U46" i="2"/>
  <c r="V46" i="2"/>
  <c r="W46" i="2"/>
  <c r="K46" i="2"/>
  <c r="E44" i="8"/>
  <c r="A45" i="8"/>
  <c r="B45" i="8"/>
  <c r="I47" i="2"/>
  <c r="C45" i="8"/>
  <c r="D45" i="8"/>
  <c r="S47" i="2"/>
  <c r="T47" i="2"/>
  <c r="U47" i="2"/>
  <c r="V47" i="2"/>
  <c r="W47" i="2"/>
  <c r="K47" i="2"/>
  <c r="E45" i="8"/>
  <c r="A46" i="8"/>
  <c r="B46" i="8"/>
  <c r="I48" i="2"/>
  <c r="C46" i="8"/>
  <c r="D46" i="8"/>
  <c r="S48" i="2"/>
  <c r="T48" i="2"/>
  <c r="U48" i="2"/>
  <c r="V48" i="2"/>
  <c r="W48" i="2"/>
  <c r="K48" i="2"/>
  <c r="E46" i="8"/>
  <c r="A47" i="8"/>
  <c r="B47" i="8"/>
  <c r="I49" i="2"/>
  <c r="C47" i="8"/>
  <c r="D47" i="8"/>
  <c r="S49" i="2"/>
  <c r="T49" i="2"/>
  <c r="U49" i="2"/>
  <c r="V49" i="2"/>
  <c r="W49" i="2"/>
  <c r="K49" i="2"/>
  <c r="E47" i="8"/>
  <c r="A48" i="8"/>
  <c r="B48" i="8"/>
  <c r="I50" i="2"/>
  <c r="C48" i="8"/>
  <c r="D48" i="8"/>
  <c r="S50" i="2"/>
  <c r="T50" i="2"/>
  <c r="U50" i="2"/>
  <c r="V50" i="2"/>
  <c r="W50" i="2"/>
  <c r="K50" i="2"/>
  <c r="E48" i="8"/>
  <c r="A49" i="8"/>
  <c r="B49" i="8"/>
  <c r="I51" i="2"/>
  <c r="C49" i="8"/>
  <c r="D49" i="8"/>
  <c r="S51" i="2"/>
  <c r="T51" i="2"/>
  <c r="U51" i="2"/>
  <c r="V51" i="2"/>
  <c r="W51" i="2"/>
  <c r="K51" i="2"/>
  <c r="E49" i="8"/>
  <c r="A50" i="8"/>
  <c r="B50" i="8"/>
  <c r="I52" i="2"/>
  <c r="C50" i="8"/>
  <c r="D50" i="8"/>
  <c r="S52" i="2"/>
  <c r="T52" i="2"/>
  <c r="U52" i="2"/>
  <c r="V52" i="2"/>
  <c r="W52" i="2"/>
  <c r="K52" i="2"/>
  <c r="E50" i="8"/>
  <c r="A51" i="8"/>
  <c r="B51" i="8"/>
  <c r="I53" i="2"/>
  <c r="C51" i="8"/>
  <c r="D51" i="8"/>
  <c r="S53" i="2"/>
  <c r="T53" i="2"/>
  <c r="U53" i="2"/>
  <c r="V53" i="2"/>
  <c r="W53" i="2"/>
  <c r="K53" i="2"/>
  <c r="E51" i="8"/>
  <c r="A52" i="8"/>
  <c r="B52" i="8"/>
  <c r="I54" i="2"/>
  <c r="C52" i="8"/>
  <c r="D52" i="8"/>
  <c r="S54" i="2"/>
  <c r="T54" i="2"/>
  <c r="U54" i="2"/>
  <c r="V54" i="2"/>
  <c r="W54" i="2"/>
  <c r="K54" i="2"/>
  <c r="E52" i="8"/>
  <c r="A53" i="8"/>
  <c r="B53" i="8"/>
  <c r="I55" i="2"/>
  <c r="C53" i="8"/>
  <c r="D53" i="8"/>
  <c r="S55" i="2"/>
  <c r="T55" i="2"/>
  <c r="U55" i="2"/>
  <c r="V55" i="2"/>
  <c r="W55" i="2"/>
  <c r="K55" i="2"/>
  <c r="E53" i="8"/>
  <c r="A54" i="8"/>
  <c r="B54" i="8"/>
  <c r="I56" i="2"/>
  <c r="C54" i="8"/>
  <c r="D54" i="8"/>
  <c r="S56" i="2"/>
  <c r="T56" i="2"/>
  <c r="U56" i="2"/>
  <c r="V56" i="2"/>
  <c r="W56" i="2"/>
  <c r="K56" i="2"/>
  <c r="E54" i="8"/>
  <c r="A55" i="8"/>
  <c r="B55" i="8"/>
  <c r="I57" i="2"/>
  <c r="C55" i="8"/>
  <c r="D55" i="8"/>
  <c r="S57" i="2"/>
  <c r="T57" i="2"/>
  <c r="U57" i="2"/>
  <c r="V57" i="2"/>
  <c r="W57" i="2"/>
  <c r="K57" i="2"/>
  <c r="E55" i="8"/>
  <c r="A56" i="8"/>
  <c r="B56" i="8"/>
  <c r="I58" i="2"/>
  <c r="C56" i="8"/>
  <c r="D56" i="8"/>
  <c r="S58" i="2"/>
  <c r="T58" i="2"/>
  <c r="U58" i="2"/>
  <c r="V58" i="2"/>
  <c r="W58" i="2"/>
  <c r="K58" i="2"/>
  <c r="E56" i="8"/>
  <c r="A57" i="8"/>
  <c r="B57" i="8"/>
  <c r="I59" i="2"/>
  <c r="C57" i="8"/>
  <c r="D57" i="8"/>
  <c r="S59" i="2"/>
  <c r="T59" i="2"/>
  <c r="U59" i="2"/>
  <c r="V59" i="2"/>
  <c r="W59" i="2"/>
  <c r="K59" i="2"/>
  <c r="E57" i="8"/>
  <c r="A58" i="8"/>
  <c r="B58" i="8"/>
  <c r="I60" i="2"/>
  <c r="C58" i="8"/>
  <c r="D58" i="8"/>
  <c r="S60" i="2"/>
  <c r="T60" i="2"/>
  <c r="U60" i="2"/>
  <c r="V60" i="2"/>
  <c r="W60" i="2"/>
  <c r="K60" i="2"/>
  <c r="E58" i="8"/>
  <c r="A59" i="8"/>
  <c r="B59" i="8"/>
  <c r="I61" i="2"/>
  <c r="C59" i="8"/>
  <c r="D59" i="8"/>
  <c r="S61" i="2"/>
  <c r="T61" i="2"/>
  <c r="U61" i="2"/>
  <c r="V61" i="2"/>
  <c r="W61" i="2"/>
  <c r="K61" i="2"/>
  <c r="E59" i="8"/>
  <c r="A60" i="8"/>
  <c r="B60" i="8"/>
  <c r="I62" i="2"/>
  <c r="C60" i="8"/>
  <c r="D60" i="8"/>
  <c r="S62" i="2"/>
  <c r="T62" i="2"/>
  <c r="U62" i="2"/>
  <c r="V62" i="2"/>
  <c r="W62" i="2"/>
  <c r="K62" i="2"/>
  <c r="E60" i="8"/>
  <c r="A61" i="8"/>
  <c r="B61" i="8"/>
  <c r="I63" i="2"/>
  <c r="C61" i="8"/>
  <c r="D61" i="8"/>
  <c r="S63" i="2"/>
  <c r="T63" i="2"/>
  <c r="U63" i="2"/>
  <c r="V63" i="2"/>
  <c r="W63" i="2"/>
  <c r="K63" i="2"/>
  <c r="E61" i="8"/>
  <c r="A62" i="8"/>
  <c r="B62" i="8"/>
  <c r="I64" i="2"/>
  <c r="C62" i="8"/>
  <c r="D62" i="8"/>
  <c r="S64" i="2"/>
  <c r="T64" i="2"/>
  <c r="U64" i="2"/>
  <c r="V64" i="2"/>
  <c r="W64" i="2"/>
  <c r="K64" i="2"/>
  <c r="E62" i="8"/>
  <c r="A63" i="8"/>
  <c r="B63" i="8"/>
  <c r="I65" i="2"/>
  <c r="C63" i="8"/>
  <c r="D63" i="8"/>
  <c r="S65" i="2"/>
  <c r="T65" i="2"/>
  <c r="U65" i="2"/>
  <c r="V65" i="2"/>
  <c r="W65" i="2"/>
  <c r="K65" i="2"/>
  <c r="E63" i="8"/>
  <c r="A64" i="8"/>
  <c r="B64" i="8"/>
  <c r="I66" i="2"/>
  <c r="C64" i="8"/>
  <c r="D64" i="8"/>
  <c r="S66" i="2"/>
  <c r="T66" i="2"/>
  <c r="U66" i="2"/>
  <c r="V66" i="2"/>
  <c r="W66" i="2"/>
  <c r="K66" i="2"/>
  <c r="E64" i="8"/>
  <c r="A65" i="8"/>
  <c r="B65" i="8"/>
  <c r="I67" i="2"/>
  <c r="C65" i="8"/>
  <c r="D65" i="8"/>
  <c r="S67" i="2"/>
  <c r="T67" i="2"/>
  <c r="U67" i="2"/>
  <c r="V67" i="2"/>
  <c r="W67" i="2"/>
  <c r="K67" i="2"/>
  <c r="E65" i="8"/>
  <c r="A66" i="8"/>
  <c r="B66" i="8"/>
  <c r="I68" i="2"/>
  <c r="C66" i="8"/>
  <c r="D66" i="8"/>
  <c r="S68" i="2"/>
  <c r="T68" i="2"/>
  <c r="U68" i="2"/>
  <c r="V68" i="2"/>
  <c r="W68" i="2"/>
  <c r="K68" i="2"/>
  <c r="E66" i="8"/>
  <c r="A67" i="8"/>
  <c r="B67" i="8"/>
  <c r="I69" i="2"/>
  <c r="C67" i="8"/>
  <c r="D67" i="8"/>
  <c r="S69" i="2"/>
  <c r="T69" i="2"/>
  <c r="U69" i="2"/>
  <c r="V69" i="2"/>
  <c r="W69" i="2"/>
  <c r="K69" i="2"/>
  <c r="E67" i="8"/>
  <c r="A68" i="8"/>
  <c r="B68" i="8"/>
  <c r="I70" i="2"/>
  <c r="C68" i="8"/>
  <c r="D68" i="8"/>
  <c r="S70" i="2"/>
  <c r="T70" i="2"/>
  <c r="U70" i="2"/>
  <c r="V70" i="2"/>
  <c r="W70" i="2"/>
  <c r="K70" i="2"/>
  <c r="E68" i="8"/>
  <c r="A69" i="8"/>
  <c r="B69" i="8"/>
  <c r="I71" i="2"/>
  <c r="C69" i="8"/>
  <c r="D69" i="8"/>
  <c r="S71" i="2"/>
  <c r="T71" i="2"/>
  <c r="U71" i="2"/>
  <c r="V71" i="2"/>
  <c r="W71" i="2"/>
  <c r="K71" i="2"/>
  <c r="E69" i="8"/>
  <c r="A70" i="8"/>
  <c r="B70" i="8"/>
  <c r="I72" i="2"/>
  <c r="C70" i="8"/>
  <c r="D70" i="8"/>
  <c r="S72" i="2"/>
  <c r="T72" i="2"/>
  <c r="U72" i="2"/>
  <c r="V72" i="2"/>
  <c r="W72" i="2"/>
  <c r="K72" i="2"/>
  <c r="E70" i="8"/>
  <c r="A71" i="8"/>
  <c r="B71" i="8"/>
  <c r="I73" i="2"/>
  <c r="C71" i="8"/>
  <c r="D71" i="8"/>
  <c r="S73" i="2"/>
  <c r="T73" i="2"/>
  <c r="U73" i="2"/>
  <c r="V73" i="2"/>
  <c r="W73" i="2"/>
  <c r="K73" i="2"/>
  <c r="E71" i="8"/>
  <c r="A72" i="8"/>
  <c r="B72" i="8"/>
  <c r="I74" i="2"/>
  <c r="C72" i="8"/>
  <c r="D72" i="8"/>
  <c r="S74" i="2"/>
  <c r="T74" i="2"/>
  <c r="U74" i="2"/>
  <c r="V74" i="2"/>
  <c r="W74" i="2"/>
  <c r="K74" i="2"/>
  <c r="E72" i="8"/>
  <c r="A73" i="8"/>
  <c r="B73" i="8"/>
  <c r="I75" i="2"/>
  <c r="C73" i="8"/>
  <c r="D73" i="8"/>
  <c r="S75" i="2"/>
  <c r="T75" i="2"/>
  <c r="U75" i="2"/>
  <c r="V75" i="2"/>
  <c r="W75" i="2"/>
  <c r="K75" i="2"/>
  <c r="E73" i="8"/>
  <c r="A74" i="8"/>
  <c r="B74" i="8"/>
  <c r="I76" i="2"/>
  <c r="C74" i="8"/>
  <c r="D74" i="8"/>
  <c r="S76" i="2"/>
  <c r="T76" i="2"/>
  <c r="U76" i="2"/>
  <c r="V76" i="2"/>
  <c r="W76" i="2"/>
  <c r="K76" i="2"/>
  <c r="E74" i="8"/>
  <c r="A75" i="8"/>
  <c r="B75" i="8"/>
  <c r="I77" i="2"/>
  <c r="C75" i="8"/>
  <c r="D75" i="8"/>
  <c r="S77" i="2"/>
  <c r="T77" i="2"/>
  <c r="U77" i="2"/>
  <c r="V77" i="2"/>
  <c r="W77" i="2"/>
  <c r="K77" i="2"/>
  <c r="E75" i="8"/>
  <c r="A76" i="8"/>
  <c r="B76" i="8"/>
  <c r="I78" i="2"/>
  <c r="C76" i="8"/>
  <c r="D76" i="8"/>
  <c r="S78" i="2"/>
  <c r="T78" i="2"/>
  <c r="U78" i="2"/>
  <c r="V78" i="2"/>
  <c r="W78" i="2"/>
  <c r="K78" i="2"/>
  <c r="E76" i="8"/>
  <c r="A77" i="8"/>
  <c r="B77" i="8"/>
  <c r="I79" i="2"/>
  <c r="C77" i="8"/>
  <c r="D77" i="8"/>
  <c r="S79" i="2"/>
  <c r="T79" i="2"/>
  <c r="U79" i="2"/>
  <c r="V79" i="2"/>
  <c r="W79" i="2"/>
  <c r="K79" i="2"/>
  <c r="E77" i="8"/>
  <c r="A78" i="8"/>
  <c r="B78" i="8"/>
  <c r="I80" i="2"/>
  <c r="C78" i="8"/>
  <c r="D78" i="8"/>
  <c r="S80" i="2"/>
  <c r="T80" i="2"/>
  <c r="U80" i="2"/>
  <c r="V80" i="2"/>
  <c r="W80" i="2"/>
  <c r="K80" i="2"/>
  <c r="E78" i="8"/>
  <c r="A79" i="8"/>
  <c r="B79" i="8"/>
  <c r="I81" i="2"/>
  <c r="C79" i="8"/>
  <c r="D79" i="8"/>
  <c r="S81" i="2"/>
  <c r="T81" i="2"/>
  <c r="U81" i="2"/>
  <c r="V81" i="2"/>
  <c r="W81" i="2"/>
  <c r="K81" i="2"/>
  <c r="E79" i="8"/>
  <c r="A80" i="8"/>
  <c r="B80" i="8"/>
  <c r="I82" i="2"/>
  <c r="C80" i="8"/>
  <c r="D80" i="8"/>
  <c r="S82" i="2"/>
  <c r="T82" i="2"/>
  <c r="U82" i="2"/>
  <c r="V82" i="2"/>
  <c r="W82" i="2"/>
  <c r="K82" i="2"/>
  <c r="E80" i="8"/>
  <c r="A81" i="8"/>
  <c r="B81" i="8"/>
  <c r="I83" i="2"/>
  <c r="C81" i="8"/>
  <c r="D81" i="8"/>
  <c r="S83" i="2"/>
  <c r="T83" i="2"/>
  <c r="U83" i="2"/>
  <c r="V83" i="2"/>
  <c r="W83" i="2"/>
  <c r="K83" i="2"/>
  <c r="E81" i="8"/>
  <c r="A82" i="8"/>
  <c r="B82" i="8"/>
  <c r="I84" i="2"/>
  <c r="C82" i="8"/>
  <c r="D82" i="8"/>
  <c r="S84" i="2"/>
  <c r="T84" i="2"/>
  <c r="U84" i="2"/>
  <c r="V84" i="2"/>
  <c r="W84" i="2"/>
  <c r="K84" i="2"/>
  <c r="E82" i="8"/>
  <c r="A83" i="8"/>
  <c r="B83" i="8"/>
  <c r="I85" i="2"/>
  <c r="C83" i="8"/>
  <c r="D83" i="8"/>
  <c r="S85" i="2"/>
  <c r="T85" i="2"/>
  <c r="U85" i="2"/>
  <c r="V85" i="2"/>
  <c r="W85" i="2"/>
  <c r="K85" i="2"/>
  <c r="E83" i="8"/>
  <c r="A84" i="8"/>
  <c r="B84" i="8"/>
  <c r="I86" i="2"/>
  <c r="C84" i="8"/>
  <c r="D84" i="8"/>
  <c r="S86" i="2"/>
  <c r="T86" i="2"/>
  <c r="U86" i="2"/>
  <c r="V86" i="2"/>
  <c r="W86" i="2"/>
  <c r="K86" i="2"/>
  <c r="E84" i="8"/>
  <c r="A85" i="8"/>
  <c r="B85" i="8"/>
  <c r="I87" i="2"/>
  <c r="C85" i="8"/>
  <c r="D85" i="8"/>
  <c r="S87" i="2"/>
  <c r="T87" i="2"/>
  <c r="U87" i="2"/>
  <c r="V87" i="2"/>
  <c r="W87" i="2"/>
  <c r="K87" i="2"/>
  <c r="E85" i="8"/>
  <c r="A86" i="8"/>
  <c r="B86" i="8"/>
  <c r="I88" i="2"/>
  <c r="C86" i="8"/>
  <c r="D86" i="8"/>
  <c r="S88" i="2"/>
  <c r="T88" i="2"/>
  <c r="U88" i="2"/>
  <c r="V88" i="2"/>
  <c r="W88" i="2"/>
  <c r="K88" i="2"/>
  <c r="E86" i="8"/>
  <c r="A87" i="8"/>
  <c r="B87" i="8"/>
  <c r="I89" i="2"/>
  <c r="C87" i="8"/>
  <c r="D87" i="8"/>
  <c r="S89" i="2"/>
  <c r="T89" i="2"/>
  <c r="U89" i="2"/>
  <c r="V89" i="2"/>
  <c r="W89" i="2"/>
  <c r="K89" i="2"/>
  <c r="E87" i="8"/>
  <c r="A88" i="8"/>
  <c r="B88" i="8"/>
  <c r="I90" i="2"/>
  <c r="C88" i="8"/>
  <c r="D88" i="8"/>
  <c r="S90" i="2"/>
  <c r="T90" i="2"/>
  <c r="U90" i="2"/>
  <c r="V90" i="2"/>
  <c r="W90" i="2"/>
  <c r="K90" i="2"/>
  <c r="E88" i="8"/>
  <c r="A89" i="8"/>
  <c r="B89" i="8"/>
  <c r="I91" i="2"/>
  <c r="C89" i="8"/>
  <c r="D89" i="8"/>
  <c r="S91" i="2"/>
  <c r="T91" i="2"/>
  <c r="U91" i="2"/>
  <c r="V91" i="2"/>
  <c r="W91" i="2"/>
  <c r="K91" i="2"/>
  <c r="E89" i="8"/>
  <c r="A90" i="8"/>
  <c r="B90" i="8"/>
  <c r="I92" i="2"/>
  <c r="C90" i="8"/>
  <c r="D90" i="8"/>
  <c r="S92" i="2"/>
  <c r="T92" i="2"/>
  <c r="U92" i="2"/>
  <c r="V92" i="2"/>
  <c r="W92" i="2"/>
  <c r="K92" i="2"/>
  <c r="E90" i="8"/>
  <c r="A91" i="8"/>
  <c r="B91" i="8"/>
  <c r="I93" i="2"/>
  <c r="C91" i="8"/>
  <c r="D91" i="8"/>
  <c r="S93" i="2"/>
  <c r="T93" i="2"/>
  <c r="U93" i="2"/>
  <c r="V93" i="2"/>
  <c r="W93" i="2"/>
  <c r="K93" i="2"/>
  <c r="E91" i="8"/>
  <c r="A92" i="8"/>
  <c r="B92" i="8"/>
  <c r="I94" i="2"/>
  <c r="C92" i="8"/>
  <c r="D92" i="8"/>
  <c r="S94" i="2"/>
  <c r="T94" i="2"/>
  <c r="U94" i="2"/>
  <c r="V94" i="2"/>
  <c r="W94" i="2"/>
  <c r="K94" i="2"/>
  <c r="E92" i="8"/>
  <c r="A93" i="8"/>
  <c r="B93" i="8"/>
  <c r="I95" i="2"/>
  <c r="C93" i="8"/>
  <c r="D93" i="8"/>
  <c r="S95" i="2"/>
  <c r="T95" i="2"/>
  <c r="U95" i="2"/>
  <c r="V95" i="2"/>
  <c r="W95" i="2"/>
  <c r="K95" i="2"/>
  <c r="E93" i="8"/>
  <c r="A94" i="8"/>
  <c r="B94" i="8"/>
  <c r="I96" i="2"/>
  <c r="C94" i="8"/>
  <c r="D94" i="8"/>
  <c r="S96" i="2"/>
  <c r="T96" i="2"/>
  <c r="U96" i="2"/>
  <c r="V96" i="2"/>
  <c r="W96" i="2"/>
  <c r="K96" i="2"/>
  <c r="E94" i="8"/>
  <c r="A95" i="8"/>
  <c r="B95" i="8"/>
  <c r="I97" i="2"/>
  <c r="C95" i="8"/>
  <c r="D95" i="8"/>
  <c r="S97" i="2"/>
  <c r="T97" i="2"/>
  <c r="U97" i="2"/>
  <c r="V97" i="2"/>
  <c r="W97" i="2"/>
  <c r="K97" i="2"/>
  <c r="E95" i="8"/>
  <c r="A96" i="8"/>
  <c r="B96" i="8"/>
  <c r="I98" i="2"/>
  <c r="C96" i="8"/>
  <c r="D96" i="8"/>
  <c r="S98" i="2"/>
  <c r="T98" i="2"/>
  <c r="U98" i="2"/>
  <c r="V98" i="2"/>
  <c r="W98" i="2"/>
  <c r="K98" i="2"/>
  <c r="E96" i="8"/>
  <c r="A97" i="8"/>
  <c r="B97" i="8"/>
  <c r="I99" i="2"/>
  <c r="C97" i="8"/>
  <c r="D97" i="8"/>
  <c r="S99" i="2"/>
  <c r="T99" i="2"/>
  <c r="U99" i="2"/>
  <c r="V99" i="2"/>
  <c r="W99" i="2"/>
  <c r="K99" i="2"/>
  <c r="E97" i="8"/>
  <c r="A98" i="8"/>
  <c r="B98" i="8"/>
  <c r="I100" i="2"/>
  <c r="C98" i="8"/>
  <c r="D98" i="8"/>
  <c r="S100" i="2"/>
  <c r="T100" i="2"/>
  <c r="U100" i="2"/>
  <c r="V100" i="2"/>
  <c r="W100" i="2"/>
  <c r="K100" i="2"/>
  <c r="E98" i="8"/>
  <c r="A99" i="8"/>
  <c r="B99" i="8"/>
  <c r="I101" i="2"/>
  <c r="C99" i="8"/>
  <c r="D99" i="8"/>
  <c r="S101" i="2"/>
  <c r="T101" i="2"/>
  <c r="U101" i="2"/>
  <c r="V101" i="2"/>
  <c r="W101" i="2"/>
  <c r="K101" i="2"/>
  <c r="E99" i="8"/>
  <c r="A100" i="8"/>
  <c r="B100" i="8"/>
  <c r="I102" i="2"/>
  <c r="C100" i="8"/>
  <c r="D100" i="8"/>
  <c r="S102" i="2"/>
  <c r="T102" i="2"/>
  <c r="U102" i="2"/>
  <c r="V102" i="2"/>
  <c r="W102" i="2"/>
  <c r="K102" i="2"/>
  <c r="E100" i="8"/>
  <c r="A101" i="8"/>
  <c r="B101" i="8"/>
  <c r="I103" i="2"/>
  <c r="C101" i="8"/>
  <c r="D101" i="8"/>
  <c r="S103" i="2"/>
  <c r="T103" i="2"/>
  <c r="U103" i="2"/>
  <c r="V103" i="2"/>
  <c r="W103" i="2"/>
  <c r="K103" i="2"/>
  <c r="E101" i="8"/>
  <c r="A102" i="8"/>
  <c r="B102" i="8"/>
  <c r="I104" i="2"/>
  <c r="C102" i="8"/>
  <c r="D102" i="8"/>
  <c r="S104" i="2"/>
  <c r="T104" i="2"/>
  <c r="U104" i="2"/>
  <c r="V104" i="2"/>
  <c r="W104" i="2"/>
  <c r="K104" i="2"/>
  <c r="E102" i="8"/>
  <c r="A103" i="8"/>
  <c r="B103" i="8"/>
  <c r="I105" i="2"/>
  <c r="C103" i="8"/>
  <c r="D103" i="8"/>
  <c r="S105" i="2"/>
  <c r="T105" i="2"/>
  <c r="U105" i="2"/>
  <c r="V105" i="2"/>
  <c r="W105" i="2"/>
  <c r="K105" i="2"/>
  <c r="E103" i="8"/>
  <c r="A104" i="8"/>
  <c r="B104" i="8"/>
  <c r="I106" i="2"/>
  <c r="C104" i="8"/>
  <c r="D104" i="8"/>
  <c r="S106" i="2"/>
  <c r="T106" i="2"/>
  <c r="U106" i="2"/>
  <c r="V106" i="2"/>
  <c r="W106" i="2"/>
  <c r="K106" i="2"/>
  <c r="E104" i="8"/>
  <c r="A105" i="8"/>
  <c r="B105" i="8"/>
  <c r="I107" i="2"/>
  <c r="C105" i="8"/>
  <c r="D105" i="8"/>
  <c r="S107" i="2"/>
  <c r="T107" i="2"/>
  <c r="U107" i="2"/>
  <c r="V107" i="2"/>
  <c r="W107" i="2"/>
  <c r="K107" i="2"/>
  <c r="E105" i="8"/>
  <c r="A106" i="8"/>
  <c r="B106" i="8"/>
  <c r="I108" i="2"/>
  <c r="C106" i="8"/>
  <c r="D106" i="8"/>
  <c r="S108" i="2"/>
  <c r="T108" i="2"/>
  <c r="U108" i="2"/>
  <c r="V108" i="2"/>
  <c r="W108" i="2"/>
  <c r="K108" i="2"/>
  <c r="E106" i="8"/>
  <c r="A107" i="8"/>
  <c r="B107" i="8"/>
  <c r="I109" i="2"/>
  <c r="C107" i="8"/>
  <c r="D107" i="8"/>
  <c r="S109" i="2"/>
  <c r="T109" i="2"/>
  <c r="U109" i="2"/>
  <c r="V109" i="2"/>
  <c r="W109" i="2"/>
  <c r="K109" i="2"/>
  <c r="E107" i="8"/>
  <c r="A108" i="8"/>
  <c r="B108" i="8"/>
  <c r="I110" i="2"/>
  <c r="C108" i="8"/>
  <c r="D108" i="8"/>
  <c r="S110" i="2"/>
  <c r="T110" i="2"/>
  <c r="U110" i="2"/>
  <c r="V110" i="2"/>
  <c r="W110" i="2"/>
  <c r="K110" i="2"/>
  <c r="E108" i="8"/>
  <c r="A109" i="8"/>
  <c r="B109" i="8"/>
  <c r="I111" i="2"/>
  <c r="C109" i="8"/>
  <c r="D109" i="8"/>
  <c r="S111" i="2"/>
  <c r="T111" i="2"/>
  <c r="U111" i="2"/>
  <c r="V111" i="2"/>
  <c r="W111" i="2"/>
  <c r="K111" i="2"/>
  <c r="E109" i="8"/>
  <c r="A110" i="8"/>
  <c r="B110" i="8"/>
  <c r="I112" i="2"/>
  <c r="C110" i="8"/>
  <c r="D110" i="8"/>
  <c r="S112" i="2"/>
  <c r="T112" i="2"/>
  <c r="U112" i="2"/>
  <c r="V112" i="2"/>
  <c r="W112" i="2"/>
  <c r="K112" i="2"/>
  <c r="E110" i="8"/>
  <c r="A111" i="8"/>
  <c r="B111" i="8"/>
  <c r="I113" i="2"/>
  <c r="C111" i="8"/>
  <c r="D111" i="8"/>
  <c r="S113" i="2"/>
  <c r="T113" i="2"/>
  <c r="U113" i="2"/>
  <c r="V113" i="2"/>
  <c r="W113" i="2"/>
  <c r="K113" i="2"/>
  <c r="E111" i="8"/>
  <c r="A112" i="8"/>
  <c r="B112" i="8"/>
  <c r="I114" i="2"/>
  <c r="C112" i="8"/>
  <c r="D112" i="8"/>
  <c r="S114" i="2"/>
  <c r="T114" i="2"/>
  <c r="U114" i="2"/>
  <c r="V114" i="2"/>
  <c r="W114" i="2"/>
  <c r="K114" i="2"/>
  <c r="E112" i="8"/>
  <c r="A113" i="8"/>
  <c r="B113" i="8"/>
  <c r="I115" i="2"/>
  <c r="C113" i="8"/>
  <c r="D113" i="8"/>
  <c r="S115" i="2"/>
  <c r="T115" i="2"/>
  <c r="U115" i="2"/>
  <c r="V115" i="2"/>
  <c r="W115" i="2"/>
  <c r="K115" i="2"/>
  <c r="E113" i="8"/>
  <c r="A114" i="8"/>
  <c r="B114" i="8"/>
  <c r="I116" i="2"/>
  <c r="C114" i="8"/>
  <c r="D114" i="8"/>
  <c r="S116" i="2"/>
  <c r="T116" i="2"/>
  <c r="U116" i="2"/>
  <c r="V116" i="2"/>
  <c r="W116" i="2"/>
  <c r="K116" i="2"/>
  <c r="E114" i="8"/>
  <c r="A115" i="8"/>
  <c r="B115" i="8"/>
  <c r="I117" i="2"/>
  <c r="C115" i="8"/>
  <c r="D115" i="8"/>
  <c r="S117" i="2"/>
  <c r="T117" i="2"/>
  <c r="U117" i="2"/>
  <c r="V117" i="2"/>
  <c r="W117" i="2"/>
  <c r="K117" i="2"/>
  <c r="E115" i="8"/>
  <c r="A116" i="8"/>
  <c r="B116" i="8"/>
  <c r="I118" i="2"/>
  <c r="C116" i="8"/>
  <c r="D116" i="8"/>
  <c r="S118" i="2"/>
  <c r="T118" i="2"/>
  <c r="U118" i="2"/>
  <c r="V118" i="2"/>
  <c r="W118" i="2"/>
  <c r="K118" i="2"/>
  <c r="E116" i="8"/>
  <c r="A117" i="8"/>
  <c r="B117" i="8"/>
  <c r="I119" i="2"/>
  <c r="C117" i="8"/>
  <c r="D117" i="8"/>
  <c r="S119" i="2"/>
  <c r="T119" i="2"/>
  <c r="U119" i="2"/>
  <c r="V119" i="2"/>
  <c r="W119" i="2"/>
  <c r="K119" i="2"/>
  <c r="E117" i="8"/>
  <c r="A118" i="8"/>
  <c r="B118" i="8"/>
  <c r="I120" i="2"/>
  <c r="C118" i="8"/>
  <c r="D118" i="8"/>
  <c r="S120" i="2"/>
  <c r="T120" i="2"/>
  <c r="U120" i="2"/>
  <c r="V120" i="2"/>
  <c r="W120" i="2"/>
  <c r="K120" i="2"/>
  <c r="E118" i="8"/>
  <c r="A119" i="8"/>
  <c r="B119" i="8"/>
  <c r="I121" i="2"/>
  <c r="C119" i="8"/>
  <c r="D119" i="8"/>
  <c r="S121" i="2"/>
  <c r="T121" i="2"/>
  <c r="U121" i="2"/>
  <c r="V121" i="2"/>
  <c r="W121" i="2"/>
  <c r="K121" i="2"/>
  <c r="E119" i="8"/>
  <c r="A120" i="8"/>
  <c r="B120" i="8"/>
  <c r="I122" i="2"/>
  <c r="C120" i="8"/>
  <c r="D120" i="8"/>
  <c r="S122" i="2"/>
  <c r="T122" i="2"/>
  <c r="U122" i="2"/>
  <c r="V122" i="2"/>
  <c r="W122" i="2"/>
  <c r="K122" i="2"/>
  <c r="E120" i="8"/>
  <c r="A121" i="8"/>
  <c r="B121" i="8"/>
  <c r="I123" i="2"/>
  <c r="C121" i="8"/>
  <c r="D121" i="8"/>
  <c r="S123" i="2"/>
  <c r="T123" i="2"/>
  <c r="U123" i="2"/>
  <c r="V123" i="2"/>
  <c r="W123" i="2"/>
  <c r="K123" i="2"/>
  <c r="E121" i="8"/>
  <c r="A122" i="8"/>
  <c r="B122" i="8"/>
  <c r="I124" i="2"/>
  <c r="C122" i="8"/>
  <c r="D122" i="8"/>
  <c r="S124" i="2"/>
  <c r="T124" i="2"/>
  <c r="U124" i="2"/>
  <c r="V124" i="2"/>
  <c r="W124" i="2"/>
  <c r="K124" i="2"/>
  <c r="E122" i="8"/>
  <c r="A123" i="8"/>
  <c r="B123" i="8"/>
  <c r="I125" i="2"/>
  <c r="C123" i="8"/>
  <c r="D123" i="8"/>
  <c r="S125" i="2"/>
  <c r="T125" i="2"/>
  <c r="U125" i="2"/>
  <c r="V125" i="2"/>
  <c r="W125" i="2"/>
  <c r="K125" i="2"/>
  <c r="E123" i="8"/>
  <c r="A124" i="8"/>
  <c r="B124" i="8"/>
  <c r="I126" i="2"/>
  <c r="C124" i="8"/>
  <c r="D124" i="8"/>
  <c r="S126" i="2"/>
  <c r="T126" i="2"/>
  <c r="U126" i="2"/>
  <c r="V126" i="2"/>
  <c r="W126" i="2"/>
  <c r="K126" i="2"/>
  <c r="E124" i="8"/>
  <c r="A125" i="8"/>
  <c r="B125" i="8"/>
  <c r="I127" i="2"/>
  <c r="C125" i="8"/>
  <c r="D125" i="8"/>
  <c r="S127" i="2"/>
  <c r="T127" i="2"/>
  <c r="U127" i="2"/>
  <c r="V127" i="2"/>
  <c r="W127" i="2"/>
  <c r="K127" i="2"/>
  <c r="E125" i="8"/>
  <c r="A126" i="8"/>
  <c r="B126" i="8"/>
  <c r="I128" i="2"/>
  <c r="C126" i="8"/>
  <c r="D126" i="8"/>
  <c r="S128" i="2"/>
  <c r="T128" i="2"/>
  <c r="U128" i="2"/>
  <c r="V128" i="2"/>
  <c r="W128" i="2"/>
  <c r="K128" i="2"/>
  <c r="E126" i="8"/>
  <c r="A127" i="8"/>
  <c r="B127" i="8"/>
  <c r="I129" i="2"/>
  <c r="C127" i="8"/>
  <c r="D127" i="8"/>
  <c r="S129" i="2"/>
  <c r="T129" i="2"/>
  <c r="U129" i="2"/>
  <c r="V129" i="2"/>
  <c r="W129" i="2"/>
  <c r="K129" i="2"/>
  <c r="E127" i="8"/>
  <c r="A128" i="8"/>
  <c r="B128" i="8"/>
  <c r="I130" i="2"/>
  <c r="C128" i="8"/>
  <c r="D128" i="8"/>
  <c r="S130" i="2"/>
  <c r="T130" i="2"/>
  <c r="U130" i="2"/>
  <c r="V130" i="2"/>
  <c r="W130" i="2"/>
  <c r="K130" i="2"/>
  <c r="E128" i="8"/>
  <c r="A129" i="8"/>
  <c r="B129" i="8"/>
  <c r="I131" i="2"/>
  <c r="C129" i="8"/>
  <c r="D129" i="8"/>
  <c r="S131" i="2"/>
  <c r="T131" i="2"/>
  <c r="U131" i="2"/>
  <c r="V131" i="2"/>
  <c r="W131" i="2"/>
  <c r="K131" i="2"/>
  <c r="E129" i="8"/>
  <c r="A130" i="8"/>
  <c r="B130" i="8"/>
  <c r="I132" i="2"/>
  <c r="C130" i="8"/>
  <c r="D130" i="8"/>
  <c r="S132" i="2"/>
  <c r="T132" i="2"/>
  <c r="U132" i="2"/>
  <c r="V132" i="2"/>
  <c r="W132" i="2"/>
  <c r="K132" i="2"/>
  <c r="E130" i="8"/>
  <c r="A131" i="8"/>
  <c r="B131" i="8"/>
  <c r="I133" i="2"/>
  <c r="C131" i="8"/>
  <c r="D131" i="8"/>
  <c r="S133" i="2"/>
  <c r="T133" i="2"/>
  <c r="U133" i="2"/>
  <c r="V133" i="2"/>
  <c r="W133" i="2"/>
  <c r="K133" i="2"/>
  <c r="E131" i="8"/>
  <c r="A132" i="8"/>
  <c r="B132" i="8"/>
  <c r="I134" i="2"/>
  <c r="C132" i="8"/>
  <c r="D132" i="8"/>
  <c r="S134" i="2"/>
  <c r="T134" i="2"/>
  <c r="U134" i="2"/>
  <c r="V134" i="2"/>
  <c r="W134" i="2"/>
  <c r="K134" i="2"/>
  <c r="E132" i="8"/>
  <c r="A133" i="8"/>
  <c r="B133" i="8"/>
  <c r="I135" i="2"/>
  <c r="C133" i="8"/>
  <c r="D133" i="8"/>
  <c r="S135" i="2"/>
  <c r="T135" i="2"/>
  <c r="U135" i="2"/>
  <c r="V135" i="2"/>
  <c r="W135" i="2"/>
  <c r="K135" i="2"/>
  <c r="E133" i="8"/>
  <c r="A134" i="8"/>
  <c r="B134" i="8"/>
  <c r="I136" i="2"/>
  <c r="C134" i="8"/>
  <c r="D134" i="8"/>
  <c r="S136" i="2"/>
  <c r="T136" i="2"/>
  <c r="U136" i="2"/>
  <c r="V136" i="2"/>
  <c r="W136" i="2"/>
  <c r="K136" i="2"/>
  <c r="E134" i="8"/>
  <c r="A135" i="8"/>
  <c r="B135" i="8"/>
  <c r="I137" i="2"/>
  <c r="C135" i="8"/>
  <c r="D135" i="8"/>
  <c r="S137" i="2"/>
  <c r="T137" i="2"/>
  <c r="U137" i="2"/>
  <c r="V137" i="2"/>
  <c r="W137" i="2"/>
  <c r="K137" i="2"/>
  <c r="E135" i="8"/>
  <c r="A136" i="8"/>
  <c r="B136" i="8"/>
  <c r="I138" i="2"/>
  <c r="C136" i="8"/>
  <c r="D136" i="8"/>
  <c r="S138" i="2"/>
  <c r="T138" i="2"/>
  <c r="U138" i="2"/>
  <c r="V138" i="2"/>
  <c r="W138" i="2"/>
  <c r="K138" i="2"/>
  <c r="E136" i="8"/>
  <c r="A137" i="8"/>
  <c r="B137" i="8"/>
  <c r="I139" i="2"/>
  <c r="C137" i="8"/>
  <c r="D137" i="8"/>
  <c r="S139" i="2"/>
  <c r="T139" i="2"/>
  <c r="U139" i="2"/>
  <c r="V139" i="2"/>
  <c r="W139" i="2"/>
  <c r="K139" i="2"/>
  <c r="E137" i="8"/>
  <c r="A138" i="8"/>
  <c r="B138" i="8"/>
  <c r="I140" i="2"/>
  <c r="C138" i="8"/>
  <c r="D138" i="8"/>
  <c r="S140" i="2"/>
  <c r="T140" i="2"/>
  <c r="U140" i="2"/>
  <c r="V140" i="2"/>
  <c r="W140" i="2"/>
  <c r="K140" i="2"/>
  <c r="E138" i="8"/>
  <c r="A139" i="8"/>
  <c r="B139" i="8"/>
  <c r="I141" i="2"/>
  <c r="C139" i="8"/>
  <c r="D139" i="8"/>
  <c r="S141" i="2"/>
  <c r="T141" i="2"/>
  <c r="U141" i="2"/>
  <c r="V141" i="2"/>
  <c r="W141" i="2"/>
  <c r="K141" i="2"/>
  <c r="E139" i="8"/>
  <c r="A140" i="8"/>
  <c r="B140" i="8"/>
  <c r="I142" i="2"/>
  <c r="C140" i="8"/>
  <c r="D140" i="8"/>
  <c r="S142" i="2"/>
  <c r="T142" i="2"/>
  <c r="U142" i="2"/>
  <c r="V142" i="2"/>
  <c r="W142" i="2"/>
  <c r="K142" i="2"/>
  <c r="E140" i="8"/>
  <c r="A141" i="8"/>
  <c r="B141" i="8"/>
  <c r="I143" i="2"/>
  <c r="C141" i="8"/>
  <c r="D141" i="8"/>
  <c r="S143" i="2"/>
  <c r="T143" i="2"/>
  <c r="U143" i="2"/>
  <c r="V143" i="2"/>
  <c r="W143" i="2"/>
  <c r="K143" i="2"/>
  <c r="E141" i="8"/>
  <c r="A142" i="8"/>
  <c r="B142" i="8"/>
  <c r="I144" i="2"/>
  <c r="C142" i="8"/>
  <c r="D142" i="8"/>
  <c r="S144" i="2"/>
  <c r="T144" i="2"/>
  <c r="U144" i="2"/>
  <c r="V144" i="2"/>
  <c r="W144" i="2"/>
  <c r="K144" i="2"/>
  <c r="E142" i="8"/>
  <c r="A143" i="8"/>
  <c r="B143" i="8"/>
  <c r="I145" i="2"/>
  <c r="C143" i="8"/>
  <c r="D143" i="8"/>
  <c r="S145" i="2"/>
  <c r="T145" i="2"/>
  <c r="U145" i="2"/>
  <c r="V145" i="2"/>
  <c r="W145" i="2"/>
  <c r="K145" i="2"/>
  <c r="E143" i="8"/>
  <c r="A144" i="8"/>
  <c r="B144" i="8"/>
  <c r="I146" i="2"/>
  <c r="C144" i="8"/>
  <c r="D144" i="8"/>
  <c r="S146" i="2"/>
  <c r="T146" i="2"/>
  <c r="U146" i="2"/>
  <c r="V146" i="2"/>
  <c r="W146" i="2"/>
  <c r="K146" i="2"/>
  <c r="E144" i="8"/>
  <c r="A145" i="8"/>
  <c r="B145" i="8"/>
  <c r="I147" i="2"/>
  <c r="C145" i="8"/>
  <c r="D145" i="8"/>
  <c r="S147" i="2"/>
  <c r="T147" i="2"/>
  <c r="U147" i="2"/>
  <c r="V147" i="2"/>
  <c r="W147" i="2"/>
  <c r="K147" i="2"/>
  <c r="E145" i="8"/>
  <c r="A146" i="8"/>
  <c r="B146" i="8"/>
  <c r="I148" i="2"/>
  <c r="C146" i="8"/>
  <c r="D146" i="8"/>
  <c r="S148" i="2"/>
  <c r="T148" i="2"/>
  <c r="U148" i="2"/>
  <c r="V148" i="2"/>
  <c r="W148" i="2"/>
  <c r="K148" i="2"/>
  <c r="E146" i="8"/>
  <c r="A147" i="8"/>
  <c r="B147" i="8"/>
  <c r="I149" i="2"/>
  <c r="C147" i="8"/>
  <c r="D147" i="8"/>
  <c r="S149" i="2"/>
  <c r="T149" i="2"/>
  <c r="U149" i="2"/>
  <c r="V149" i="2"/>
  <c r="W149" i="2"/>
  <c r="K149" i="2"/>
  <c r="E147" i="8"/>
  <c r="A148" i="8"/>
  <c r="B148" i="8"/>
  <c r="I150" i="2"/>
  <c r="C148" i="8"/>
  <c r="D148" i="8"/>
  <c r="S150" i="2"/>
  <c r="T150" i="2"/>
  <c r="U150" i="2"/>
  <c r="V150" i="2"/>
  <c r="W150" i="2"/>
  <c r="K150" i="2"/>
  <c r="E148" i="8"/>
  <c r="A149" i="8"/>
  <c r="B149" i="8"/>
  <c r="I151" i="2"/>
  <c r="C149" i="8"/>
  <c r="D149" i="8"/>
  <c r="S151" i="2"/>
  <c r="T151" i="2"/>
  <c r="U151" i="2"/>
  <c r="V151" i="2"/>
  <c r="W151" i="2"/>
  <c r="K151" i="2"/>
  <c r="E149" i="8"/>
  <c r="A150" i="8"/>
  <c r="B150" i="8"/>
  <c r="I152" i="2"/>
  <c r="C150" i="8"/>
  <c r="D150" i="8"/>
  <c r="S152" i="2"/>
  <c r="T152" i="2"/>
  <c r="U152" i="2"/>
  <c r="V152" i="2"/>
  <c r="W152" i="2"/>
  <c r="K152" i="2"/>
  <c r="E150" i="8"/>
  <c r="A151" i="8"/>
  <c r="B151" i="8"/>
  <c r="I153" i="2"/>
  <c r="C151" i="8"/>
  <c r="D151" i="8"/>
  <c r="S153" i="2"/>
  <c r="T153" i="2"/>
  <c r="U153" i="2"/>
  <c r="V153" i="2"/>
  <c r="W153" i="2"/>
  <c r="K153" i="2"/>
  <c r="E151" i="8"/>
  <c r="A152" i="8"/>
  <c r="B152" i="8"/>
  <c r="I154" i="2"/>
  <c r="C152" i="8"/>
  <c r="D152" i="8"/>
  <c r="S154" i="2"/>
  <c r="T154" i="2"/>
  <c r="U154" i="2"/>
  <c r="V154" i="2"/>
  <c r="W154" i="2"/>
  <c r="K154" i="2"/>
  <c r="E152" i="8"/>
  <c r="A153" i="8"/>
  <c r="B153" i="8"/>
  <c r="I155" i="2"/>
  <c r="C153" i="8"/>
  <c r="D153" i="8"/>
  <c r="S155" i="2"/>
  <c r="T155" i="2"/>
  <c r="U155" i="2"/>
  <c r="V155" i="2"/>
  <c r="W155" i="2"/>
  <c r="K155" i="2"/>
  <c r="E153" i="8"/>
  <c r="A154" i="8"/>
  <c r="B154" i="8"/>
  <c r="I156" i="2"/>
  <c r="C154" i="8"/>
  <c r="D154" i="8"/>
  <c r="S156" i="2"/>
  <c r="T156" i="2"/>
  <c r="U156" i="2"/>
  <c r="V156" i="2"/>
  <c r="W156" i="2"/>
  <c r="K156" i="2"/>
  <c r="E154" i="8"/>
  <c r="A155" i="8"/>
  <c r="B155" i="8"/>
  <c r="I157" i="2"/>
  <c r="C155" i="8"/>
  <c r="D155" i="8"/>
  <c r="S157" i="2"/>
  <c r="T157" i="2"/>
  <c r="U157" i="2"/>
  <c r="V157" i="2"/>
  <c r="W157" i="2"/>
  <c r="K157" i="2"/>
  <c r="E155" i="8"/>
  <c r="A156" i="8"/>
  <c r="B156" i="8"/>
  <c r="I158" i="2"/>
  <c r="C156" i="8"/>
  <c r="D156" i="8"/>
  <c r="S158" i="2"/>
  <c r="T158" i="2"/>
  <c r="U158" i="2"/>
  <c r="V158" i="2"/>
  <c r="W158" i="2"/>
  <c r="K158" i="2"/>
  <c r="E156" i="8"/>
  <c r="A157" i="8"/>
  <c r="B157" i="8"/>
  <c r="I159" i="2"/>
  <c r="C157" i="8"/>
  <c r="D157" i="8"/>
  <c r="S159" i="2"/>
  <c r="T159" i="2"/>
  <c r="U159" i="2"/>
  <c r="V159" i="2"/>
  <c r="W159" i="2"/>
  <c r="K159" i="2"/>
  <c r="E157" i="8"/>
  <c r="A158" i="8"/>
  <c r="B158" i="8"/>
  <c r="I160" i="2"/>
  <c r="C158" i="8"/>
  <c r="D158" i="8"/>
  <c r="S160" i="2"/>
  <c r="T160" i="2"/>
  <c r="U160" i="2"/>
  <c r="V160" i="2"/>
  <c r="W160" i="2"/>
  <c r="K160" i="2"/>
  <c r="E158" i="8"/>
  <c r="A159" i="8"/>
  <c r="B159" i="8"/>
  <c r="I161" i="2"/>
  <c r="C159" i="8"/>
  <c r="D159" i="8"/>
  <c r="S161" i="2"/>
  <c r="T161" i="2"/>
  <c r="U161" i="2"/>
  <c r="V161" i="2"/>
  <c r="W161" i="2"/>
  <c r="K161" i="2"/>
  <c r="E159" i="8"/>
  <c r="A160" i="8"/>
  <c r="B160" i="8"/>
  <c r="I162" i="2"/>
  <c r="C160" i="8"/>
  <c r="D160" i="8"/>
  <c r="S162" i="2"/>
  <c r="T162" i="2"/>
  <c r="U162" i="2"/>
  <c r="V162" i="2"/>
  <c r="W162" i="2"/>
  <c r="K162" i="2"/>
  <c r="E160" i="8"/>
  <c r="A161" i="8"/>
  <c r="B161" i="8"/>
  <c r="I163" i="2"/>
  <c r="C161" i="8"/>
  <c r="D161" i="8"/>
  <c r="S163" i="2"/>
  <c r="T163" i="2"/>
  <c r="U163" i="2"/>
  <c r="V163" i="2"/>
  <c r="W163" i="2"/>
  <c r="K163" i="2"/>
  <c r="E161" i="8"/>
  <c r="A162" i="8"/>
  <c r="B162" i="8"/>
  <c r="I164" i="2"/>
  <c r="C162" i="8"/>
  <c r="D162" i="8"/>
  <c r="S164" i="2"/>
  <c r="T164" i="2"/>
  <c r="U164" i="2"/>
  <c r="V164" i="2"/>
  <c r="W164" i="2"/>
  <c r="K164" i="2"/>
  <c r="E162" i="8"/>
  <c r="A163" i="8"/>
  <c r="B163" i="8"/>
  <c r="I165" i="2"/>
  <c r="C163" i="8"/>
  <c r="D163" i="8"/>
  <c r="S165" i="2"/>
  <c r="T165" i="2"/>
  <c r="U165" i="2"/>
  <c r="V165" i="2"/>
  <c r="W165" i="2"/>
  <c r="K165" i="2"/>
  <c r="E163" i="8"/>
  <c r="A164" i="8"/>
  <c r="B164" i="8"/>
  <c r="I166" i="2"/>
  <c r="C164" i="8"/>
  <c r="D164" i="8"/>
  <c r="S166" i="2"/>
  <c r="T166" i="2"/>
  <c r="U166" i="2"/>
  <c r="V166" i="2"/>
  <c r="W166" i="2"/>
  <c r="K166" i="2"/>
  <c r="E164" i="8"/>
  <c r="A165" i="8"/>
  <c r="B165" i="8"/>
  <c r="I167" i="2"/>
  <c r="C165" i="8"/>
  <c r="D165" i="8"/>
  <c r="S167" i="2"/>
  <c r="T167" i="2"/>
  <c r="U167" i="2"/>
  <c r="V167" i="2"/>
  <c r="W167" i="2"/>
  <c r="K167" i="2"/>
  <c r="E165" i="8"/>
  <c r="A166" i="8"/>
  <c r="B166" i="8"/>
  <c r="I168" i="2"/>
  <c r="C166" i="8"/>
  <c r="D166" i="8"/>
  <c r="S168" i="2"/>
  <c r="T168" i="2"/>
  <c r="U168" i="2"/>
  <c r="V168" i="2"/>
  <c r="W168" i="2"/>
  <c r="K168" i="2"/>
  <c r="E166" i="8"/>
  <c r="A167" i="8"/>
  <c r="B167" i="8"/>
  <c r="I169" i="2"/>
  <c r="C167" i="8"/>
  <c r="D167" i="8"/>
  <c r="S169" i="2"/>
  <c r="T169" i="2"/>
  <c r="U169" i="2"/>
  <c r="V169" i="2"/>
  <c r="W169" i="2"/>
  <c r="K169" i="2"/>
  <c r="E167" i="8"/>
  <c r="A168" i="8"/>
  <c r="B168" i="8"/>
  <c r="I170" i="2"/>
  <c r="C168" i="8"/>
  <c r="D168" i="8"/>
  <c r="S170" i="2"/>
  <c r="T170" i="2"/>
  <c r="U170" i="2"/>
  <c r="V170" i="2"/>
  <c r="W170" i="2"/>
  <c r="K170" i="2"/>
  <c r="E168" i="8"/>
  <c r="A169" i="8"/>
  <c r="B169" i="8"/>
  <c r="I171" i="2"/>
  <c r="C169" i="8"/>
  <c r="D169" i="8"/>
  <c r="S171" i="2"/>
  <c r="T171" i="2"/>
  <c r="U171" i="2"/>
  <c r="V171" i="2"/>
  <c r="W171" i="2"/>
  <c r="K171" i="2"/>
  <c r="E169" i="8"/>
  <c r="A170" i="8"/>
  <c r="B170" i="8"/>
  <c r="I172" i="2"/>
  <c r="C170" i="8"/>
  <c r="D170" i="8"/>
  <c r="S172" i="2"/>
  <c r="T172" i="2"/>
  <c r="U172" i="2"/>
  <c r="V172" i="2"/>
  <c r="W172" i="2"/>
  <c r="K172" i="2"/>
  <c r="E170" i="8"/>
  <c r="A171" i="8"/>
  <c r="B171" i="8"/>
  <c r="I173" i="2"/>
  <c r="C171" i="8"/>
  <c r="D171" i="8"/>
  <c r="S173" i="2"/>
  <c r="T173" i="2"/>
  <c r="U173" i="2"/>
  <c r="V173" i="2"/>
  <c r="W173" i="2"/>
  <c r="K173" i="2"/>
  <c r="E171" i="8"/>
  <c r="A172" i="8"/>
  <c r="B172" i="8"/>
  <c r="I174" i="2"/>
  <c r="C172" i="8"/>
  <c r="D172" i="8"/>
  <c r="S174" i="2"/>
  <c r="T174" i="2"/>
  <c r="U174" i="2"/>
  <c r="V174" i="2"/>
  <c r="W174" i="2"/>
  <c r="K174" i="2"/>
  <c r="E172" i="8"/>
  <c r="A173" i="8"/>
  <c r="B173" i="8"/>
  <c r="I175" i="2"/>
  <c r="C173" i="8"/>
  <c r="D173" i="8"/>
  <c r="S175" i="2"/>
  <c r="T175" i="2"/>
  <c r="U175" i="2"/>
  <c r="V175" i="2"/>
  <c r="W175" i="2"/>
  <c r="K175" i="2"/>
  <c r="E173" i="8"/>
  <c r="A174" i="8"/>
  <c r="B174" i="8"/>
  <c r="I176" i="2"/>
  <c r="C174" i="8"/>
  <c r="D174" i="8"/>
  <c r="S176" i="2"/>
  <c r="T176" i="2"/>
  <c r="U176" i="2"/>
  <c r="V176" i="2"/>
  <c r="W176" i="2"/>
  <c r="K176" i="2"/>
  <c r="E174" i="8"/>
  <c r="A175" i="8"/>
  <c r="B175" i="8"/>
  <c r="I177" i="2"/>
  <c r="C175" i="8"/>
  <c r="D175" i="8"/>
  <c r="S177" i="2"/>
  <c r="T177" i="2"/>
  <c r="U177" i="2"/>
  <c r="V177" i="2"/>
  <c r="W177" i="2"/>
  <c r="K177" i="2"/>
  <c r="E175" i="8"/>
  <c r="A176" i="8"/>
  <c r="B176" i="8"/>
  <c r="I178" i="2"/>
  <c r="C176" i="8"/>
  <c r="D176" i="8"/>
  <c r="S178" i="2"/>
  <c r="T178" i="2"/>
  <c r="U178" i="2"/>
  <c r="V178" i="2"/>
  <c r="W178" i="2"/>
  <c r="K178" i="2"/>
  <c r="E176" i="8"/>
  <c r="A177" i="8"/>
  <c r="B177" i="8"/>
  <c r="I179" i="2"/>
  <c r="C177" i="8"/>
  <c r="D177" i="8"/>
  <c r="S179" i="2"/>
  <c r="T179" i="2"/>
  <c r="U179" i="2"/>
  <c r="V179" i="2"/>
  <c r="W179" i="2"/>
  <c r="K179" i="2"/>
  <c r="E177" i="8"/>
  <c r="A178" i="8"/>
  <c r="B178" i="8"/>
  <c r="I180" i="2"/>
  <c r="C178" i="8"/>
  <c r="D178" i="8"/>
  <c r="S180" i="2"/>
  <c r="T180" i="2"/>
  <c r="U180" i="2"/>
  <c r="V180" i="2"/>
  <c r="W180" i="2"/>
  <c r="K180" i="2"/>
  <c r="E178" i="8"/>
  <c r="A179" i="8"/>
  <c r="B179" i="8"/>
  <c r="I181" i="2"/>
  <c r="C179" i="8"/>
  <c r="D179" i="8"/>
  <c r="S181" i="2"/>
  <c r="T181" i="2"/>
  <c r="U181" i="2"/>
  <c r="V181" i="2"/>
  <c r="W181" i="2"/>
  <c r="K181" i="2"/>
  <c r="E179" i="8"/>
  <c r="A180" i="8"/>
  <c r="B180" i="8"/>
  <c r="I182" i="2"/>
  <c r="C180" i="8"/>
  <c r="D180" i="8"/>
  <c r="S182" i="2"/>
  <c r="T182" i="2"/>
  <c r="U182" i="2"/>
  <c r="V182" i="2"/>
  <c r="W182" i="2"/>
  <c r="K182" i="2"/>
  <c r="E180" i="8"/>
  <c r="A181" i="8"/>
  <c r="B181" i="8"/>
  <c r="I183" i="2"/>
  <c r="C181" i="8"/>
  <c r="D181" i="8"/>
  <c r="S183" i="2"/>
  <c r="T183" i="2"/>
  <c r="U183" i="2"/>
  <c r="V183" i="2"/>
  <c r="W183" i="2"/>
  <c r="K183" i="2"/>
  <c r="E181" i="8"/>
  <c r="A182" i="8"/>
  <c r="B182" i="8"/>
  <c r="I184" i="2"/>
  <c r="C182" i="8"/>
  <c r="D182" i="8"/>
  <c r="S184" i="2"/>
  <c r="T184" i="2"/>
  <c r="U184" i="2"/>
  <c r="V184" i="2"/>
  <c r="W184" i="2"/>
  <c r="K184" i="2"/>
  <c r="E182" i="8"/>
  <c r="A183" i="8"/>
  <c r="B183" i="8"/>
  <c r="I185" i="2"/>
  <c r="C183" i="8"/>
  <c r="D183" i="8"/>
  <c r="S185" i="2"/>
  <c r="T185" i="2"/>
  <c r="U185" i="2"/>
  <c r="V185" i="2"/>
  <c r="W185" i="2"/>
  <c r="K185" i="2"/>
  <c r="E183" i="8"/>
  <c r="A184" i="8"/>
  <c r="B184" i="8"/>
  <c r="I186" i="2"/>
  <c r="C184" i="8"/>
  <c r="D184" i="8"/>
  <c r="S186" i="2"/>
  <c r="T186" i="2"/>
  <c r="U186" i="2"/>
  <c r="V186" i="2"/>
  <c r="W186" i="2"/>
  <c r="K186" i="2"/>
  <c r="E184" i="8"/>
  <c r="A185" i="8"/>
  <c r="B185" i="8"/>
  <c r="I187" i="2"/>
  <c r="C185" i="8"/>
  <c r="D185" i="8"/>
  <c r="S187" i="2"/>
  <c r="T187" i="2"/>
  <c r="U187" i="2"/>
  <c r="V187" i="2"/>
  <c r="W187" i="2"/>
  <c r="K187" i="2"/>
  <c r="E185" i="8"/>
  <c r="A186" i="8"/>
  <c r="B186" i="8"/>
  <c r="I188" i="2"/>
  <c r="C186" i="8"/>
  <c r="D186" i="8"/>
  <c r="S188" i="2"/>
  <c r="T188" i="2"/>
  <c r="U188" i="2"/>
  <c r="V188" i="2"/>
  <c r="W188" i="2"/>
  <c r="K188" i="2"/>
  <c r="E186" i="8"/>
  <c r="A187" i="8"/>
  <c r="B187" i="8"/>
  <c r="I189" i="2"/>
  <c r="C187" i="8"/>
  <c r="D187" i="8"/>
  <c r="S189" i="2"/>
  <c r="T189" i="2"/>
  <c r="U189" i="2"/>
  <c r="V189" i="2"/>
  <c r="W189" i="2"/>
  <c r="K189" i="2"/>
  <c r="E187" i="8"/>
  <c r="A188" i="8"/>
  <c r="B188" i="8"/>
  <c r="I190" i="2"/>
  <c r="C188" i="8"/>
  <c r="D188" i="8"/>
  <c r="S190" i="2"/>
  <c r="T190" i="2"/>
  <c r="U190" i="2"/>
  <c r="V190" i="2"/>
  <c r="W190" i="2"/>
  <c r="K190" i="2"/>
  <c r="E188" i="8"/>
  <c r="A189" i="8"/>
  <c r="B189" i="8"/>
  <c r="I191" i="2"/>
  <c r="C189" i="8"/>
  <c r="D189" i="8"/>
  <c r="S191" i="2"/>
  <c r="T191" i="2"/>
  <c r="U191" i="2"/>
  <c r="V191" i="2"/>
  <c r="W191" i="2"/>
  <c r="K191" i="2"/>
  <c r="E189" i="8"/>
  <c r="A190" i="8"/>
  <c r="B190" i="8"/>
  <c r="I192" i="2"/>
  <c r="C190" i="8"/>
  <c r="D190" i="8"/>
  <c r="S192" i="2"/>
  <c r="T192" i="2"/>
  <c r="U192" i="2"/>
  <c r="V192" i="2"/>
  <c r="W192" i="2"/>
  <c r="K192" i="2"/>
  <c r="E190" i="8"/>
  <c r="A191" i="8"/>
  <c r="B191" i="8"/>
  <c r="I193" i="2"/>
  <c r="C191" i="8"/>
  <c r="D191" i="8"/>
  <c r="S193" i="2"/>
  <c r="T193" i="2"/>
  <c r="U193" i="2"/>
  <c r="V193" i="2"/>
  <c r="W193" i="2"/>
  <c r="K193" i="2"/>
  <c r="E191" i="8"/>
  <c r="A192" i="8"/>
  <c r="B192" i="8"/>
  <c r="I194" i="2"/>
  <c r="C192" i="8"/>
  <c r="D192" i="8"/>
  <c r="S194" i="2"/>
  <c r="T194" i="2"/>
  <c r="U194" i="2"/>
  <c r="V194" i="2"/>
  <c r="W194" i="2"/>
  <c r="K194" i="2"/>
  <c r="E192" i="8"/>
  <c r="A193" i="8"/>
  <c r="B193" i="8"/>
  <c r="I195" i="2"/>
  <c r="C193" i="8"/>
  <c r="D193" i="8"/>
  <c r="S195" i="2"/>
  <c r="T195" i="2"/>
  <c r="U195" i="2"/>
  <c r="V195" i="2"/>
  <c r="W195" i="2"/>
  <c r="K195" i="2"/>
  <c r="E193" i="8"/>
  <c r="A194" i="8"/>
  <c r="B194" i="8"/>
  <c r="I196" i="2"/>
  <c r="C194" i="8"/>
  <c r="D194" i="8"/>
  <c r="S196" i="2"/>
  <c r="T196" i="2"/>
  <c r="U196" i="2"/>
  <c r="V196" i="2"/>
  <c r="W196" i="2"/>
  <c r="K196" i="2"/>
  <c r="E194" i="8"/>
  <c r="A195" i="8"/>
  <c r="B195" i="8"/>
  <c r="I197" i="2"/>
  <c r="C195" i="8"/>
  <c r="D195" i="8"/>
  <c r="S197" i="2"/>
  <c r="T197" i="2"/>
  <c r="U197" i="2"/>
  <c r="V197" i="2"/>
  <c r="W197" i="2"/>
  <c r="K197" i="2"/>
  <c r="E195" i="8"/>
  <c r="A196" i="8"/>
  <c r="B196" i="8"/>
  <c r="I198" i="2"/>
  <c r="C196" i="8"/>
  <c r="D196" i="8"/>
  <c r="S198" i="2"/>
  <c r="T198" i="2"/>
  <c r="U198" i="2"/>
  <c r="V198" i="2"/>
  <c r="W198" i="2"/>
  <c r="K198" i="2"/>
  <c r="E196" i="8"/>
  <c r="A197" i="8"/>
  <c r="B197" i="8"/>
  <c r="I199" i="2"/>
  <c r="C197" i="8"/>
  <c r="D197" i="8"/>
  <c r="S199" i="2"/>
  <c r="T199" i="2"/>
  <c r="U199" i="2"/>
  <c r="V199" i="2"/>
  <c r="W199" i="2"/>
  <c r="K199" i="2"/>
  <c r="E197" i="8"/>
  <c r="A198" i="8"/>
  <c r="B198" i="8"/>
  <c r="I200" i="2"/>
  <c r="C198" i="8"/>
  <c r="D198" i="8"/>
  <c r="S200" i="2"/>
  <c r="T200" i="2"/>
  <c r="U200" i="2"/>
  <c r="V200" i="2"/>
  <c r="W200" i="2"/>
  <c r="K200" i="2"/>
  <c r="E198" i="8"/>
  <c r="A199" i="8"/>
  <c r="B199" i="8"/>
  <c r="I201" i="2"/>
  <c r="C199" i="8"/>
  <c r="D199" i="8"/>
  <c r="S201" i="2"/>
  <c r="T201" i="2"/>
  <c r="U201" i="2"/>
  <c r="V201" i="2"/>
  <c r="W201" i="2"/>
  <c r="K201" i="2"/>
  <c r="E199" i="8"/>
  <c r="A200" i="8"/>
  <c r="B200" i="8"/>
  <c r="I202" i="2"/>
  <c r="C200" i="8"/>
  <c r="D200" i="8"/>
  <c r="S202" i="2"/>
  <c r="T202" i="2"/>
  <c r="U202" i="2"/>
  <c r="V202" i="2"/>
  <c r="W202" i="2"/>
  <c r="K202" i="2"/>
  <c r="E200" i="8"/>
  <c r="A201" i="8"/>
  <c r="B201" i="8"/>
  <c r="I203" i="2"/>
  <c r="C201" i="8"/>
  <c r="D201" i="8"/>
  <c r="S203" i="2"/>
  <c r="T203" i="2"/>
  <c r="U203" i="2"/>
  <c r="V203" i="2"/>
  <c r="W203" i="2"/>
  <c r="K203" i="2"/>
  <c r="E201" i="8"/>
  <c r="A202" i="8"/>
  <c r="B202" i="8"/>
  <c r="I204" i="2"/>
  <c r="C202" i="8"/>
  <c r="D202" i="8"/>
  <c r="S204" i="2"/>
  <c r="T204" i="2"/>
  <c r="U204" i="2"/>
  <c r="V204" i="2"/>
  <c r="W204" i="2"/>
  <c r="K204" i="2"/>
  <c r="E202" i="8"/>
  <c r="A203" i="8"/>
  <c r="B203" i="8"/>
  <c r="I205" i="2"/>
  <c r="C203" i="8"/>
  <c r="D203" i="8"/>
  <c r="S205" i="2"/>
  <c r="T205" i="2"/>
  <c r="U205" i="2"/>
  <c r="V205" i="2"/>
  <c r="W205" i="2"/>
  <c r="K205" i="2"/>
  <c r="E203" i="8"/>
  <c r="A204" i="8"/>
  <c r="B204" i="8"/>
  <c r="I206" i="2"/>
  <c r="C204" i="8"/>
  <c r="D204" i="8"/>
  <c r="S206" i="2"/>
  <c r="T206" i="2"/>
  <c r="U206" i="2"/>
  <c r="V206" i="2"/>
  <c r="W206" i="2"/>
  <c r="K206" i="2"/>
  <c r="E204" i="8"/>
  <c r="A205" i="8"/>
  <c r="B205" i="8"/>
  <c r="I207" i="2"/>
  <c r="C205" i="8"/>
  <c r="D205" i="8"/>
  <c r="S207" i="2"/>
  <c r="T207" i="2"/>
  <c r="U207" i="2"/>
  <c r="V207" i="2"/>
  <c r="W207" i="2"/>
  <c r="K207" i="2"/>
  <c r="E205" i="8"/>
  <c r="A206" i="8"/>
  <c r="B206" i="8"/>
  <c r="I208" i="2"/>
  <c r="C206" i="8"/>
  <c r="D206" i="8"/>
  <c r="S208" i="2"/>
  <c r="T208" i="2"/>
  <c r="U208" i="2"/>
  <c r="V208" i="2"/>
  <c r="W208" i="2"/>
  <c r="K208" i="2"/>
  <c r="E206" i="8"/>
  <c r="A207" i="8"/>
  <c r="B207" i="8"/>
  <c r="I209" i="2"/>
  <c r="C207" i="8"/>
  <c r="D207" i="8"/>
  <c r="S209" i="2"/>
  <c r="T209" i="2"/>
  <c r="U209" i="2"/>
  <c r="V209" i="2"/>
  <c r="W209" i="2"/>
  <c r="K209" i="2"/>
  <c r="E207" i="8"/>
  <c r="A208" i="8"/>
  <c r="B208" i="8"/>
  <c r="I210" i="2"/>
  <c r="C208" i="8"/>
  <c r="D208" i="8"/>
  <c r="S210" i="2"/>
  <c r="T210" i="2"/>
  <c r="U210" i="2"/>
  <c r="V210" i="2"/>
  <c r="W210" i="2"/>
  <c r="K210" i="2"/>
  <c r="E208" i="8"/>
  <c r="A209" i="8"/>
  <c r="B209" i="8"/>
  <c r="I211" i="2"/>
  <c r="C209" i="8"/>
  <c r="D209" i="8"/>
  <c r="S211" i="2"/>
  <c r="T211" i="2"/>
  <c r="U211" i="2"/>
  <c r="V211" i="2"/>
  <c r="W211" i="2"/>
  <c r="K211" i="2"/>
  <c r="E209" i="8"/>
  <c r="A210" i="8"/>
  <c r="B210" i="8"/>
  <c r="I212" i="2"/>
  <c r="C210" i="8"/>
  <c r="D210" i="8"/>
  <c r="S212" i="2"/>
  <c r="T212" i="2"/>
  <c r="U212" i="2"/>
  <c r="V212" i="2"/>
  <c r="W212" i="2"/>
  <c r="K212" i="2"/>
  <c r="E210" i="8"/>
  <c r="A211" i="8"/>
  <c r="B211" i="8"/>
  <c r="I213" i="2"/>
  <c r="C211" i="8"/>
  <c r="D211" i="8"/>
  <c r="S213" i="2"/>
  <c r="T213" i="2"/>
  <c r="U213" i="2"/>
  <c r="V213" i="2"/>
  <c r="W213" i="2"/>
  <c r="K213" i="2"/>
  <c r="E211" i="8"/>
  <c r="A212" i="8"/>
  <c r="B212" i="8"/>
  <c r="I214" i="2"/>
  <c r="C212" i="8"/>
  <c r="D212" i="8"/>
  <c r="S214" i="2"/>
  <c r="T214" i="2"/>
  <c r="U214" i="2"/>
  <c r="V214" i="2"/>
  <c r="W214" i="2"/>
  <c r="K214" i="2"/>
  <c r="E212" i="8"/>
  <c r="A213" i="8"/>
  <c r="B213" i="8"/>
  <c r="I215" i="2"/>
  <c r="C213" i="8"/>
  <c r="D213" i="8"/>
  <c r="S215" i="2"/>
  <c r="T215" i="2"/>
  <c r="U215" i="2"/>
  <c r="V215" i="2"/>
  <c r="W215" i="2"/>
  <c r="K215" i="2"/>
  <c r="E213" i="8"/>
  <c r="A214" i="8"/>
  <c r="B214" i="8"/>
  <c r="I216" i="2"/>
  <c r="C214" i="8"/>
  <c r="D214" i="8"/>
  <c r="S216" i="2"/>
  <c r="T216" i="2"/>
  <c r="U216" i="2"/>
  <c r="V216" i="2"/>
  <c r="W216" i="2"/>
  <c r="K216" i="2"/>
  <c r="E214" i="8"/>
  <c r="A215" i="8"/>
  <c r="B215" i="8"/>
  <c r="I217" i="2"/>
  <c r="C215" i="8"/>
  <c r="D215" i="8"/>
  <c r="S217" i="2"/>
  <c r="T217" i="2"/>
  <c r="U217" i="2"/>
  <c r="V217" i="2"/>
  <c r="W217" i="2"/>
  <c r="K217" i="2"/>
  <c r="E215" i="8"/>
  <c r="A216" i="8"/>
  <c r="B216" i="8"/>
  <c r="I218" i="2"/>
  <c r="C216" i="8"/>
  <c r="D216" i="8"/>
  <c r="S218" i="2"/>
  <c r="T218" i="2"/>
  <c r="U218" i="2"/>
  <c r="V218" i="2"/>
  <c r="W218" i="2"/>
  <c r="K218" i="2"/>
  <c r="E216" i="8"/>
  <c r="A217" i="8"/>
  <c r="B217" i="8"/>
  <c r="I219" i="2"/>
  <c r="C217" i="8"/>
  <c r="D217" i="8"/>
  <c r="S219" i="2"/>
  <c r="T219" i="2"/>
  <c r="U219" i="2"/>
  <c r="V219" i="2"/>
  <c r="W219" i="2"/>
  <c r="K219" i="2"/>
  <c r="E217" i="8"/>
  <c r="A218" i="8"/>
  <c r="B218" i="8"/>
  <c r="I220" i="2"/>
  <c r="C218" i="8"/>
  <c r="D218" i="8"/>
  <c r="S220" i="2"/>
  <c r="T220" i="2"/>
  <c r="U220" i="2"/>
  <c r="V220" i="2"/>
  <c r="W220" i="2"/>
  <c r="K220" i="2"/>
  <c r="E218" i="8"/>
  <c r="A219" i="8"/>
  <c r="B219" i="8"/>
  <c r="I221" i="2"/>
  <c r="C219" i="8"/>
  <c r="D219" i="8"/>
  <c r="S221" i="2"/>
  <c r="T221" i="2"/>
  <c r="U221" i="2"/>
  <c r="V221" i="2"/>
  <c r="W221" i="2"/>
  <c r="K221" i="2"/>
  <c r="E219" i="8"/>
  <c r="A220" i="8"/>
  <c r="B220" i="8"/>
  <c r="I222" i="2"/>
  <c r="C220" i="8"/>
  <c r="D220" i="8"/>
  <c r="S222" i="2"/>
  <c r="T222" i="2"/>
  <c r="U222" i="2"/>
  <c r="V222" i="2"/>
  <c r="W222" i="2"/>
  <c r="K222" i="2"/>
  <c r="E220" i="8"/>
  <c r="A221" i="8"/>
  <c r="B221" i="8"/>
  <c r="I223" i="2"/>
  <c r="C221" i="8"/>
  <c r="D221" i="8"/>
  <c r="S223" i="2"/>
  <c r="T223" i="2"/>
  <c r="U223" i="2"/>
  <c r="V223" i="2"/>
  <c r="W223" i="2"/>
  <c r="K223" i="2"/>
  <c r="E221" i="8"/>
  <c r="A222" i="8"/>
  <c r="B222" i="8"/>
  <c r="I224" i="2"/>
  <c r="C222" i="8"/>
  <c r="D222" i="8"/>
  <c r="S224" i="2"/>
  <c r="T224" i="2"/>
  <c r="U224" i="2"/>
  <c r="V224" i="2"/>
  <c r="W224" i="2"/>
  <c r="K224" i="2"/>
  <c r="E222" i="8"/>
  <c r="A223" i="8"/>
  <c r="B223" i="8"/>
  <c r="I225" i="2"/>
  <c r="C223" i="8"/>
  <c r="D223" i="8"/>
  <c r="S225" i="2"/>
  <c r="T225" i="2"/>
  <c r="U225" i="2"/>
  <c r="V225" i="2"/>
  <c r="W225" i="2"/>
  <c r="K225" i="2"/>
  <c r="E223" i="8"/>
  <c r="A224" i="8"/>
  <c r="B224" i="8"/>
  <c r="I226" i="2"/>
  <c r="C224" i="8"/>
  <c r="D224" i="8"/>
  <c r="S226" i="2"/>
  <c r="T226" i="2"/>
  <c r="U226" i="2"/>
  <c r="V226" i="2"/>
  <c r="W226" i="2"/>
  <c r="K226" i="2"/>
  <c r="E224" i="8"/>
  <c r="A225" i="8"/>
  <c r="B225" i="8"/>
  <c r="I227" i="2"/>
  <c r="C225" i="8"/>
  <c r="D225" i="8"/>
  <c r="S227" i="2"/>
  <c r="T227" i="2"/>
  <c r="U227" i="2"/>
  <c r="V227" i="2"/>
  <c r="W227" i="2"/>
  <c r="K227" i="2"/>
  <c r="E225" i="8"/>
  <c r="A226" i="8"/>
  <c r="B226" i="8"/>
  <c r="I228" i="2"/>
  <c r="C226" i="8"/>
  <c r="D226" i="8"/>
  <c r="S228" i="2"/>
  <c r="T228" i="2"/>
  <c r="U228" i="2"/>
  <c r="V228" i="2"/>
  <c r="W228" i="2"/>
  <c r="K228" i="2"/>
  <c r="E226" i="8"/>
  <c r="A227" i="8"/>
  <c r="B227" i="8"/>
  <c r="I229" i="2"/>
  <c r="C227" i="8"/>
  <c r="D227" i="8"/>
  <c r="S229" i="2"/>
  <c r="T229" i="2"/>
  <c r="U229" i="2"/>
  <c r="V229" i="2"/>
  <c r="W229" i="2"/>
  <c r="K229" i="2"/>
  <c r="E227" i="8"/>
  <c r="A228" i="8"/>
  <c r="B228" i="8"/>
  <c r="I230" i="2"/>
  <c r="C228" i="8"/>
  <c r="D228" i="8"/>
  <c r="S230" i="2"/>
  <c r="T230" i="2"/>
  <c r="U230" i="2"/>
  <c r="V230" i="2"/>
  <c r="W230" i="2"/>
  <c r="K230" i="2"/>
  <c r="E228" i="8"/>
  <c r="A229" i="8"/>
  <c r="B229" i="8"/>
  <c r="I231" i="2"/>
  <c r="C229" i="8"/>
  <c r="D229" i="8"/>
  <c r="S231" i="2"/>
  <c r="T231" i="2"/>
  <c r="U231" i="2"/>
  <c r="V231" i="2"/>
  <c r="W231" i="2"/>
  <c r="K231" i="2"/>
  <c r="E229" i="8"/>
  <c r="A230" i="8"/>
  <c r="B230" i="8"/>
  <c r="I232" i="2"/>
  <c r="C230" i="8"/>
  <c r="D230" i="8"/>
  <c r="S232" i="2"/>
  <c r="T232" i="2"/>
  <c r="U232" i="2"/>
  <c r="V232" i="2"/>
  <c r="W232" i="2"/>
  <c r="K232" i="2"/>
  <c r="E230" i="8"/>
  <c r="A231" i="8"/>
  <c r="B231" i="8"/>
  <c r="I233" i="2"/>
  <c r="C231" i="8"/>
  <c r="D231" i="8"/>
  <c r="S233" i="2"/>
  <c r="T233" i="2"/>
  <c r="U233" i="2"/>
  <c r="V233" i="2"/>
  <c r="W233" i="2"/>
  <c r="K233" i="2"/>
  <c r="E231" i="8"/>
  <c r="A232" i="8"/>
  <c r="B232" i="8"/>
  <c r="I234" i="2"/>
  <c r="C232" i="8"/>
  <c r="D232" i="8"/>
  <c r="S234" i="2"/>
  <c r="T234" i="2"/>
  <c r="U234" i="2"/>
  <c r="V234" i="2"/>
  <c r="W234" i="2"/>
  <c r="K234" i="2"/>
  <c r="E232" i="8"/>
  <c r="A233" i="8"/>
  <c r="B233" i="8"/>
  <c r="I235" i="2"/>
  <c r="C233" i="8"/>
  <c r="D233" i="8"/>
  <c r="S235" i="2"/>
  <c r="T235" i="2"/>
  <c r="U235" i="2"/>
  <c r="V235" i="2"/>
  <c r="W235" i="2"/>
  <c r="K235" i="2"/>
  <c r="E233" i="8"/>
  <c r="A234" i="8"/>
  <c r="B234" i="8"/>
  <c r="I236" i="2"/>
  <c r="C234" i="8"/>
  <c r="D234" i="8"/>
  <c r="S236" i="2"/>
  <c r="T236" i="2"/>
  <c r="U236" i="2"/>
  <c r="V236" i="2"/>
  <c r="W236" i="2"/>
  <c r="K236" i="2"/>
  <c r="E234" i="8"/>
  <c r="A235" i="8"/>
  <c r="B235" i="8"/>
  <c r="I237" i="2"/>
  <c r="C235" i="8"/>
  <c r="D235" i="8"/>
  <c r="S237" i="2"/>
  <c r="T237" i="2"/>
  <c r="U237" i="2"/>
  <c r="V237" i="2"/>
  <c r="W237" i="2"/>
  <c r="K237" i="2"/>
  <c r="E235" i="8"/>
  <c r="A236" i="8"/>
  <c r="B236" i="8"/>
  <c r="I238" i="2"/>
  <c r="C236" i="8"/>
  <c r="D236" i="8"/>
  <c r="S238" i="2"/>
  <c r="T238" i="2"/>
  <c r="U238" i="2"/>
  <c r="V238" i="2"/>
  <c r="W238" i="2"/>
  <c r="K238" i="2"/>
  <c r="E236" i="8"/>
  <c r="A237" i="8"/>
  <c r="B237" i="8"/>
  <c r="I239" i="2"/>
  <c r="C237" i="8"/>
  <c r="D237" i="8"/>
  <c r="S239" i="2"/>
  <c r="T239" i="2"/>
  <c r="U239" i="2"/>
  <c r="V239" i="2"/>
  <c r="W239" i="2"/>
  <c r="K239" i="2"/>
  <c r="E237" i="8"/>
  <c r="A238" i="8"/>
  <c r="B238" i="8"/>
  <c r="I240" i="2"/>
  <c r="C238" i="8"/>
  <c r="D238" i="8"/>
  <c r="S240" i="2"/>
  <c r="T240" i="2"/>
  <c r="U240" i="2"/>
  <c r="V240" i="2"/>
  <c r="W240" i="2"/>
  <c r="K240" i="2"/>
  <c r="E238" i="8"/>
  <c r="A239" i="8"/>
  <c r="B239" i="8"/>
  <c r="I241" i="2"/>
  <c r="C239" i="8"/>
  <c r="D239" i="8"/>
  <c r="S241" i="2"/>
  <c r="T241" i="2"/>
  <c r="U241" i="2"/>
  <c r="V241" i="2"/>
  <c r="W241" i="2"/>
  <c r="K241" i="2"/>
  <c r="E239" i="8"/>
  <c r="A240" i="8"/>
  <c r="B240" i="8"/>
  <c r="I242" i="2"/>
  <c r="C240" i="8"/>
  <c r="D240" i="8"/>
  <c r="S242" i="2"/>
  <c r="T242" i="2"/>
  <c r="U242" i="2"/>
  <c r="V242" i="2"/>
  <c r="W242" i="2"/>
  <c r="K242" i="2"/>
  <c r="E240" i="8"/>
  <c r="A241" i="8"/>
  <c r="B241" i="8"/>
  <c r="I243" i="2"/>
  <c r="C241" i="8"/>
  <c r="D241" i="8"/>
  <c r="S243" i="2"/>
  <c r="T243" i="2"/>
  <c r="U243" i="2"/>
  <c r="V243" i="2"/>
  <c r="W243" i="2"/>
  <c r="K243" i="2"/>
  <c r="E241" i="8"/>
  <c r="A242" i="8"/>
  <c r="B242" i="8"/>
  <c r="I244" i="2"/>
  <c r="C242" i="8"/>
  <c r="D242" i="8"/>
  <c r="S244" i="2"/>
  <c r="T244" i="2"/>
  <c r="U244" i="2"/>
  <c r="V244" i="2"/>
  <c r="W244" i="2"/>
  <c r="K244" i="2"/>
  <c r="E242" i="8"/>
  <c r="A243" i="8"/>
  <c r="B243" i="8"/>
  <c r="I245" i="2"/>
  <c r="C243" i="8"/>
  <c r="D243" i="8"/>
  <c r="S245" i="2"/>
  <c r="T245" i="2"/>
  <c r="U245" i="2"/>
  <c r="V245" i="2"/>
  <c r="W245" i="2"/>
  <c r="K245" i="2"/>
  <c r="E243" i="8"/>
  <c r="A244" i="8"/>
  <c r="B244" i="8"/>
  <c r="I246" i="2"/>
  <c r="C244" i="8"/>
  <c r="D244" i="8"/>
  <c r="S246" i="2"/>
  <c r="T246" i="2"/>
  <c r="U246" i="2"/>
  <c r="V246" i="2"/>
  <c r="W246" i="2"/>
  <c r="K246" i="2"/>
  <c r="E244" i="8"/>
  <c r="A245" i="8"/>
  <c r="B245" i="8"/>
  <c r="I247" i="2"/>
  <c r="C245" i="8"/>
  <c r="D245" i="8"/>
  <c r="S247" i="2"/>
  <c r="T247" i="2"/>
  <c r="U247" i="2"/>
  <c r="V247" i="2"/>
  <c r="W247" i="2"/>
  <c r="K247" i="2"/>
  <c r="E245" i="8"/>
  <c r="A246" i="8"/>
  <c r="B246" i="8"/>
  <c r="I248" i="2"/>
  <c r="C246" i="8"/>
  <c r="D246" i="8"/>
  <c r="S248" i="2"/>
  <c r="T248" i="2"/>
  <c r="U248" i="2"/>
  <c r="V248" i="2"/>
  <c r="W248" i="2"/>
  <c r="K248" i="2"/>
  <c r="E246" i="8"/>
  <c r="A247" i="8"/>
  <c r="B247" i="8"/>
  <c r="I249" i="2"/>
  <c r="C247" i="8"/>
  <c r="D247" i="8"/>
  <c r="S249" i="2"/>
  <c r="T249" i="2"/>
  <c r="U249" i="2"/>
  <c r="V249" i="2"/>
  <c r="W249" i="2"/>
  <c r="K249" i="2"/>
  <c r="E247" i="8"/>
  <c r="A248" i="8"/>
  <c r="B248" i="8"/>
  <c r="I250" i="2"/>
  <c r="C248" i="8"/>
  <c r="D248" i="8"/>
  <c r="S250" i="2"/>
  <c r="T250" i="2"/>
  <c r="U250" i="2"/>
  <c r="V250" i="2"/>
  <c r="W250" i="2"/>
  <c r="K250" i="2"/>
  <c r="E248" i="8"/>
  <c r="A249" i="8"/>
  <c r="B249" i="8"/>
  <c r="I251" i="2"/>
  <c r="C249" i="8"/>
  <c r="D249" i="8"/>
  <c r="S251" i="2"/>
  <c r="T251" i="2"/>
  <c r="U251" i="2"/>
  <c r="V251" i="2"/>
  <c r="W251" i="2"/>
  <c r="K251" i="2"/>
  <c r="E249" i="8"/>
  <c r="A250" i="8"/>
  <c r="B250" i="8"/>
  <c r="I252" i="2"/>
  <c r="C250" i="8"/>
  <c r="D250" i="8"/>
  <c r="S252" i="2"/>
  <c r="T252" i="2"/>
  <c r="U252" i="2"/>
  <c r="V252" i="2"/>
  <c r="W252" i="2"/>
  <c r="K252" i="2"/>
  <c r="E250" i="8"/>
  <c r="A251" i="8"/>
  <c r="B251" i="8"/>
  <c r="I253" i="2"/>
  <c r="C251" i="8"/>
  <c r="D251" i="8"/>
  <c r="S253" i="2"/>
  <c r="T253" i="2"/>
  <c r="U253" i="2"/>
  <c r="V253" i="2"/>
  <c r="W253" i="2"/>
  <c r="K253" i="2"/>
  <c r="E251" i="8"/>
  <c r="A252" i="8"/>
  <c r="B252" i="8"/>
  <c r="I254" i="2"/>
  <c r="C252" i="8"/>
  <c r="D252" i="8"/>
  <c r="S254" i="2"/>
  <c r="T254" i="2"/>
  <c r="U254" i="2"/>
  <c r="V254" i="2"/>
  <c r="W254" i="2"/>
  <c r="K254" i="2"/>
  <c r="E252" i="8"/>
  <c r="A253" i="8"/>
  <c r="B253" i="8"/>
  <c r="I255" i="2"/>
  <c r="C253" i="8"/>
  <c r="D253" i="8"/>
  <c r="S255" i="2"/>
  <c r="T255" i="2"/>
  <c r="U255" i="2"/>
  <c r="V255" i="2"/>
  <c r="W255" i="2"/>
  <c r="K255" i="2"/>
  <c r="E253" i="8"/>
  <c r="A254" i="8"/>
  <c r="B254" i="8"/>
  <c r="I256" i="2"/>
  <c r="C254" i="8"/>
  <c r="D254" i="8"/>
  <c r="S256" i="2"/>
  <c r="T256" i="2"/>
  <c r="U256" i="2"/>
  <c r="V256" i="2"/>
  <c r="W256" i="2"/>
  <c r="K256" i="2"/>
  <c r="E254" i="8"/>
  <c r="A255" i="8"/>
  <c r="B255" i="8"/>
  <c r="I257" i="2"/>
  <c r="C255" i="8"/>
  <c r="D255" i="8"/>
  <c r="S257" i="2"/>
  <c r="T257" i="2"/>
  <c r="U257" i="2"/>
  <c r="V257" i="2"/>
  <c r="W257" i="2"/>
  <c r="K257" i="2"/>
  <c r="E255" i="8"/>
  <c r="A256" i="8"/>
  <c r="B256" i="8"/>
  <c r="I258" i="2"/>
  <c r="C256" i="8"/>
  <c r="D256" i="8"/>
  <c r="S258" i="2"/>
  <c r="T258" i="2"/>
  <c r="U258" i="2"/>
  <c r="V258" i="2"/>
  <c r="W258" i="2"/>
  <c r="K258" i="2"/>
  <c r="E256" i="8"/>
  <c r="A257" i="8"/>
  <c r="B257" i="8"/>
  <c r="I259" i="2"/>
  <c r="C257" i="8"/>
  <c r="D257" i="8"/>
  <c r="S259" i="2"/>
  <c r="T259" i="2"/>
  <c r="U259" i="2"/>
  <c r="V259" i="2"/>
  <c r="W259" i="2"/>
  <c r="K259" i="2"/>
  <c r="E257" i="8"/>
  <c r="A258" i="8"/>
  <c r="B258" i="8"/>
  <c r="I260" i="2"/>
  <c r="C258" i="8"/>
  <c r="D258" i="8"/>
  <c r="S260" i="2"/>
  <c r="T260" i="2"/>
  <c r="U260" i="2"/>
  <c r="V260" i="2"/>
  <c r="W260" i="2"/>
  <c r="K260" i="2"/>
  <c r="E258" i="8"/>
  <c r="A259" i="8"/>
  <c r="B259" i="8"/>
  <c r="I261" i="2"/>
  <c r="C259" i="8"/>
  <c r="D259" i="8"/>
  <c r="S261" i="2"/>
  <c r="T261" i="2"/>
  <c r="U261" i="2"/>
  <c r="V261" i="2"/>
  <c r="W261" i="2"/>
  <c r="K261" i="2"/>
  <c r="E259" i="8"/>
  <c r="A260" i="8"/>
  <c r="B260" i="8"/>
  <c r="I262" i="2"/>
  <c r="C260" i="8"/>
  <c r="D260" i="8"/>
  <c r="S262" i="2"/>
  <c r="T262" i="2"/>
  <c r="U262" i="2"/>
  <c r="V262" i="2"/>
  <c r="W262" i="2"/>
  <c r="K262" i="2"/>
  <c r="E260" i="8"/>
  <c r="A261" i="8"/>
  <c r="B261" i="8"/>
  <c r="I263" i="2"/>
  <c r="C261" i="8"/>
  <c r="D261" i="8"/>
  <c r="S263" i="2"/>
  <c r="T263" i="2"/>
  <c r="U263" i="2"/>
  <c r="V263" i="2"/>
  <c r="W263" i="2"/>
  <c r="K263" i="2"/>
  <c r="E261" i="8"/>
  <c r="A262" i="8"/>
  <c r="B262" i="8"/>
  <c r="I264" i="2"/>
  <c r="C262" i="8"/>
  <c r="D262" i="8"/>
  <c r="S264" i="2"/>
  <c r="T264" i="2"/>
  <c r="U264" i="2"/>
  <c r="V264" i="2"/>
  <c r="W264" i="2"/>
  <c r="K264" i="2"/>
  <c r="E262" i="8"/>
  <c r="A263" i="8"/>
  <c r="B263" i="8"/>
  <c r="I265" i="2"/>
  <c r="C263" i="8"/>
  <c r="D263" i="8"/>
  <c r="S265" i="2"/>
  <c r="T265" i="2"/>
  <c r="U265" i="2"/>
  <c r="V265" i="2"/>
  <c r="W265" i="2"/>
  <c r="K265" i="2"/>
  <c r="E263" i="8"/>
  <c r="A264" i="8"/>
  <c r="B264" i="8"/>
  <c r="I266" i="2"/>
  <c r="C264" i="8"/>
  <c r="D264" i="8"/>
  <c r="S266" i="2"/>
  <c r="T266" i="2"/>
  <c r="U266" i="2"/>
  <c r="V266" i="2"/>
  <c r="W266" i="2"/>
  <c r="K266" i="2"/>
  <c r="E264" i="8"/>
  <c r="A265" i="8"/>
  <c r="B265" i="8"/>
  <c r="I267" i="2"/>
  <c r="C265" i="8"/>
  <c r="D265" i="8"/>
  <c r="S267" i="2"/>
  <c r="T267" i="2"/>
  <c r="U267" i="2"/>
  <c r="V267" i="2"/>
  <c r="W267" i="2"/>
  <c r="K267" i="2"/>
  <c r="E265" i="8"/>
  <c r="A266" i="8"/>
  <c r="B266" i="8"/>
  <c r="I268" i="2"/>
  <c r="C266" i="8"/>
  <c r="D266" i="8"/>
  <c r="S268" i="2"/>
  <c r="T268" i="2"/>
  <c r="U268" i="2"/>
  <c r="V268" i="2"/>
  <c r="W268" i="2"/>
  <c r="K268" i="2"/>
  <c r="E266" i="8"/>
  <c r="A267" i="8"/>
  <c r="B267" i="8"/>
  <c r="I269" i="2"/>
  <c r="C267" i="8"/>
  <c r="D267" i="8"/>
  <c r="S269" i="2"/>
  <c r="T269" i="2"/>
  <c r="U269" i="2"/>
  <c r="V269" i="2"/>
  <c r="W269" i="2"/>
  <c r="K269" i="2"/>
  <c r="E267" i="8"/>
  <c r="A268" i="8"/>
  <c r="B268" i="8"/>
  <c r="I270" i="2"/>
  <c r="C268" i="8"/>
  <c r="D268" i="8"/>
  <c r="S270" i="2"/>
  <c r="T270" i="2"/>
  <c r="U270" i="2"/>
  <c r="V270" i="2"/>
  <c r="W270" i="2"/>
  <c r="K270" i="2"/>
  <c r="E268" i="8"/>
  <c r="A269" i="8"/>
  <c r="B269" i="8"/>
  <c r="I271" i="2"/>
  <c r="C269" i="8"/>
  <c r="D269" i="8"/>
  <c r="S271" i="2"/>
  <c r="T271" i="2"/>
  <c r="U271" i="2"/>
  <c r="V271" i="2"/>
  <c r="W271" i="2"/>
  <c r="K271" i="2"/>
  <c r="E269" i="8"/>
  <c r="A270" i="8"/>
  <c r="B270" i="8"/>
  <c r="I272" i="2"/>
  <c r="C270" i="8"/>
  <c r="D270" i="8"/>
  <c r="S272" i="2"/>
  <c r="T272" i="2"/>
  <c r="U272" i="2"/>
  <c r="V272" i="2"/>
  <c r="W272" i="2"/>
  <c r="K272" i="2"/>
  <c r="E270" i="8"/>
  <c r="A271" i="8"/>
  <c r="B271" i="8"/>
  <c r="I273" i="2"/>
  <c r="C271" i="8"/>
  <c r="D271" i="8"/>
  <c r="S273" i="2"/>
  <c r="T273" i="2"/>
  <c r="U273" i="2"/>
  <c r="V273" i="2"/>
  <c r="W273" i="2"/>
  <c r="K273" i="2"/>
  <c r="E271" i="8"/>
  <c r="A272" i="8"/>
  <c r="B272" i="8"/>
  <c r="I274" i="2"/>
  <c r="C272" i="8"/>
  <c r="D272" i="8"/>
  <c r="S274" i="2"/>
  <c r="T274" i="2"/>
  <c r="U274" i="2"/>
  <c r="V274" i="2"/>
  <c r="W274" i="2"/>
  <c r="K274" i="2"/>
  <c r="E272" i="8"/>
  <c r="A273" i="8"/>
  <c r="B273" i="8"/>
  <c r="I275" i="2"/>
  <c r="C273" i="8"/>
  <c r="D273" i="8"/>
  <c r="S275" i="2"/>
  <c r="T275" i="2"/>
  <c r="U275" i="2"/>
  <c r="V275" i="2"/>
  <c r="W275" i="2"/>
  <c r="K275" i="2"/>
  <c r="E273" i="8"/>
  <c r="A274" i="8"/>
  <c r="B274" i="8"/>
  <c r="I276" i="2"/>
  <c r="C274" i="8"/>
  <c r="D274" i="8"/>
  <c r="S276" i="2"/>
  <c r="T276" i="2"/>
  <c r="U276" i="2"/>
  <c r="V276" i="2"/>
  <c r="W276" i="2"/>
  <c r="K276" i="2"/>
  <c r="E274" i="8"/>
  <c r="A275" i="8"/>
  <c r="B275" i="8"/>
  <c r="I277" i="2"/>
  <c r="C275" i="8"/>
  <c r="D275" i="8"/>
  <c r="S277" i="2"/>
  <c r="T277" i="2"/>
  <c r="U277" i="2"/>
  <c r="V277" i="2"/>
  <c r="W277" i="2"/>
  <c r="K277" i="2"/>
  <c r="E275" i="8"/>
  <c r="A276" i="8"/>
  <c r="B276" i="8"/>
  <c r="I278" i="2"/>
  <c r="C276" i="8"/>
  <c r="D276" i="8"/>
  <c r="S278" i="2"/>
  <c r="T278" i="2"/>
  <c r="U278" i="2"/>
  <c r="V278" i="2"/>
  <c r="W278" i="2"/>
  <c r="K278" i="2"/>
  <c r="E276" i="8"/>
  <c r="A277" i="8"/>
  <c r="B277" i="8"/>
  <c r="I279" i="2"/>
  <c r="C277" i="8"/>
  <c r="D277" i="8"/>
  <c r="S279" i="2"/>
  <c r="T279" i="2"/>
  <c r="U279" i="2"/>
  <c r="V279" i="2"/>
  <c r="W279" i="2"/>
  <c r="K279" i="2"/>
  <c r="E277" i="8"/>
  <c r="A278" i="8"/>
  <c r="B278" i="8"/>
  <c r="I280" i="2"/>
  <c r="C278" i="8"/>
  <c r="D278" i="8"/>
  <c r="S280" i="2"/>
  <c r="T280" i="2"/>
  <c r="U280" i="2"/>
  <c r="V280" i="2"/>
  <c r="W280" i="2"/>
  <c r="K280" i="2"/>
  <c r="E278" i="8"/>
  <c r="A279" i="8"/>
  <c r="B279" i="8"/>
  <c r="I281" i="2"/>
  <c r="C279" i="8"/>
  <c r="D279" i="8"/>
  <c r="S281" i="2"/>
  <c r="T281" i="2"/>
  <c r="U281" i="2"/>
  <c r="V281" i="2"/>
  <c r="W281" i="2"/>
  <c r="K281" i="2"/>
  <c r="E279" i="8"/>
  <c r="A280" i="8"/>
  <c r="B280" i="8"/>
  <c r="I282" i="2"/>
  <c r="C280" i="8"/>
  <c r="D280" i="8"/>
  <c r="S282" i="2"/>
  <c r="T282" i="2"/>
  <c r="U282" i="2"/>
  <c r="V282" i="2"/>
  <c r="W282" i="2"/>
  <c r="K282" i="2"/>
  <c r="E280" i="8"/>
  <c r="A281" i="8"/>
  <c r="B281" i="8"/>
  <c r="I283" i="2"/>
  <c r="C281" i="8"/>
  <c r="D281" i="8"/>
  <c r="S283" i="2"/>
  <c r="T283" i="2"/>
  <c r="U283" i="2"/>
  <c r="V283" i="2"/>
  <c r="W283" i="2"/>
  <c r="K283" i="2"/>
  <c r="E281" i="8"/>
  <c r="A282" i="8"/>
  <c r="B282" i="8"/>
  <c r="I284" i="2"/>
  <c r="C282" i="8"/>
  <c r="D282" i="8"/>
  <c r="S284" i="2"/>
  <c r="T284" i="2"/>
  <c r="U284" i="2"/>
  <c r="V284" i="2"/>
  <c r="W284" i="2"/>
  <c r="K284" i="2"/>
  <c r="E282" i="8"/>
  <c r="A283" i="8"/>
  <c r="B283" i="8"/>
  <c r="I285" i="2"/>
  <c r="C283" i="8"/>
  <c r="D283" i="8"/>
  <c r="S285" i="2"/>
  <c r="T285" i="2"/>
  <c r="U285" i="2"/>
  <c r="V285" i="2"/>
  <c r="W285" i="2"/>
  <c r="K285" i="2"/>
  <c r="E283" i="8"/>
  <c r="A284" i="8"/>
  <c r="B284" i="8"/>
  <c r="I286" i="2"/>
  <c r="C284" i="8"/>
  <c r="D284" i="8"/>
  <c r="S286" i="2"/>
  <c r="T286" i="2"/>
  <c r="U286" i="2"/>
  <c r="V286" i="2"/>
  <c r="W286" i="2"/>
  <c r="K286" i="2"/>
  <c r="E284" i="8"/>
  <c r="A285" i="8"/>
  <c r="B285" i="8"/>
  <c r="I287" i="2"/>
  <c r="C285" i="8"/>
  <c r="D285" i="8"/>
  <c r="S287" i="2"/>
  <c r="T287" i="2"/>
  <c r="U287" i="2"/>
  <c r="V287" i="2"/>
  <c r="W287" i="2"/>
  <c r="K287" i="2"/>
  <c r="E285" i="8"/>
  <c r="A286" i="8"/>
  <c r="B286" i="8"/>
  <c r="I288" i="2"/>
  <c r="C286" i="8"/>
  <c r="D286" i="8"/>
  <c r="S288" i="2"/>
  <c r="T288" i="2"/>
  <c r="U288" i="2"/>
  <c r="V288" i="2"/>
  <c r="W288" i="2"/>
  <c r="K288" i="2"/>
  <c r="E286" i="8"/>
  <c r="A287" i="8"/>
  <c r="B287" i="8"/>
  <c r="I289" i="2"/>
  <c r="C287" i="8"/>
  <c r="D287" i="8"/>
  <c r="S289" i="2"/>
  <c r="T289" i="2"/>
  <c r="U289" i="2"/>
  <c r="V289" i="2"/>
  <c r="W289" i="2"/>
  <c r="K289" i="2"/>
  <c r="E287" i="8"/>
  <c r="A288" i="8"/>
  <c r="B288" i="8"/>
  <c r="I290" i="2"/>
  <c r="C288" i="8"/>
  <c r="D288" i="8"/>
  <c r="S290" i="2"/>
  <c r="T290" i="2"/>
  <c r="U290" i="2"/>
  <c r="V290" i="2"/>
  <c r="W290" i="2"/>
  <c r="K290" i="2"/>
  <c r="E288" i="8"/>
  <c r="A289" i="8"/>
  <c r="B289" i="8"/>
  <c r="I291" i="2"/>
  <c r="C289" i="8"/>
  <c r="D289" i="8"/>
  <c r="S291" i="2"/>
  <c r="T291" i="2"/>
  <c r="U291" i="2"/>
  <c r="V291" i="2"/>
  <c r="W291" i="2"/>
  <c r="K291" i="2"/>
  <c r="E289" i="8"/>
  <c r="A290" i="8"/>
  <c r="B290" i="8"/>
  <c r="I292" i="2"/>
  <c r="C290" i="8"/>
  <c r="D290" i="8"/>
  <c r="S292" i="2"/>
  <c r="T292" i="2"/>
  <c r="U292" i="2"/>
  <c r="V292" i="2"/>
  <c r="W292" i="2"/>
  <c r="K292" i="2"/>
  <c r="E290" i="8"/>
  <c r="A291" i="8"/>
  <c r="B291" i="8"/>
  <c r="I293" i="2"/>
  <c r="C291" i="8"/>
  <c r="D291" i="8"/>
  <c r="S293" i="2"/>
  <c r="T293" i="2"/>
  <c r="U293" i="2"/>
  <c r="V293" i="2"/>
  <c r="W293" i="2"/>
  <c r="K293" i="2"/>
  <c r="E291" i="8"/>
  <c r="A292" i="8"/>
  <c r="B292" i="8"/>
  <c r="I294" i="2"/>
  <c r="C292" i="8"/>
  <c r="D292" i="8"/>
  <c r="S294" i="2"/>
  <c r="T294" i="2"/>
  <c r="U294" i="2"/>
  <c r="V294" i="2"/>
  <c r="W294" i="2"/>
  <c r="K294" i="2"/>
  <c r="E292" i="8"/>
  <c r="A293" i="8"/>
  <c r="B293" i="8"/>
  <c r="I295" i="2"/>
  <c r="C293" i="8"/>
  <c r="D293" i="8"/>
  <c r="S295" i="2"/>
  <c r="T295" i="2"/>
  <c r="U295" i="2"/>
  <c r="V295" i="2"/>
  <c r="W295" i="2"/>
  <c r="K295" i="2"/>
  <c r="E293" i="8"/>
  <c r="A294" i="8"/>
  <c r="B294" i="8"/>
  <c r="I296" i="2"/>
  <c r="C294" i="8"/>
  <c r="D294" i="8"/>
  <c r="S296" i="2"/>
  <c r="T296" i="2"/>
  <c r="U296" i="2"/>
  <c r="V296" i="2"/>
  <c r="W296" i="2"/>
  <c r="K296" i="2"/>
  <c r="E294" i="8"/>
  <c r="A295" i="8"/>
  <c r="B295" i="8"/>
  <c r="I297" i="2"/>
  <c r="C295" i="8"/>
  <c r="D295" i="8"/>
  <c r="S297" i="2"/>
  <c r="T297" i="2"/>
  <c r="U297" i="2"/>
  <c r="V297" i="2"/>
  <c r="W297" i="2"/>
  <c r="K297" i="2"/>
  <c r="E295" i="8"/>
  <c r="A296" i="8"/>
  <c r="B296" i="8"/>
  <c r="I298" i="2"/>
  <c r="C296" i="8"/>
  <c r="D296" i="8"/>
  <c r="S298" i="2"/>
  <c r="T298" i="2"/>
  <c r="U298" i="2"/>
  <c r="V298" i="2"/>
  <c r="W298" i="2"/>
  <c r="K298" i="2"/>
  <c r="E296" i="8"/>
  <c r="A297" i="8"/>
  <c r="B297" i="8"/>
  <c r="I299" i="2"/>
  <c r="C297" i="8"/>
  <c r="D297" i="8"/>
  <c r="S299" i="2"/>
  <c r="T299" i="2"/>
  <c r="U299" i="2"/>
  <c r="V299" i="2"/>
  <c r="W299" i="2"/>
  <c r="K299" i="2"/>
  <c r="E297" i="8"/>
  <c r="A298" i="8"/>
  <c r="B298" i="8"/>
  <c r="I300" i="2"/>
  <c r="C298" i="8"/>
  <c r="D298" i="8"/>
  <c r="S300" i="2"/>
  <c r="T300" i="2"/>
  <c r="U300" i="2"/>
  <c r="V300" i="2"/>
  <c r="W300" i="2"/>
  <c r="K300" i="2"/>
  <c r="E298" i="8"/>
  <c r="A299" i="8"/>
  <c r="B299" i="8"/>
  <c r="I301" i="2"/>
  <c r="C299" i="8"/>
  <c r="D299" i="8"/>
  <c r="S301" i="2"/>
  <c r="T301" i="2"/>
  <c r="U301" i="2"/>
  <c r="V301" i="2"/>
  <c r="W301" i="2"/>
  <c r="K301" i="2"/>
  <c r="E299" i="8"/>
  <c r="A300" i="8"/>
  <c r="B300" i="8"/>
  <c r="I302" i="2"/>
  <c r="C300" i="8"/>
  <c r="D300" i="8"/>
  <c r="S302" i="2"/>
  <c r="T302" i="2"/>
  <c r="U302" i="2"/>
  <c r="V302" i="2"/>
  <c r="W302" i="2"/>
  <c r="K302" i="2"/>
  <c r="E300" i="8"/>
  <c r="A301" i="8"/>
  <c r="B301" i="8"/>
  <c r="I303" i="2"/>
  <c r="C301" i="8"/>
  <c r="D301" i="8"/>
  <c r="S303" i="2"/>
  <c r="T303" i="2"/>
  <c r="U303" i="2"/>
  <c r="V303" i="2"/>
  <c r="W303" i="2"/>
  <c r="K303" i="2"/>
  <c r="E301" i="8"/>
  <c r="A302" i="8"/>
  <c r="B302" i="8"/>
  <c r="I304" i="2"/>
  <c r="C302" i="8"/>
  <c r="D302" i="8"/>
  <c r="S304" i="2"/>
  <c r="T304" i="2"/>
  <c r="U304" i="2"/>
  <c r="V304" i="2"/>
  <c r="W304" i="2"/>
  <c r="K304" i="2"/>
  <c r="E302" i="8"/>
  <c r="A303" i="8"/>
  <c r="B303" i="8"/>
  <c r="I305" i="2"/>
  <c r="C303" i="8"/>
  <c r="D303" i="8"/>
  <c r="S305" i="2"/>
  <c r="T305" i="2"/>
  <c r="U305" i="2"/>
  <c r="V305" i="2"/>
  <c r="W305" i="2"/>
  <c r="K305" i="2"/>
  <c r="E303" i="8"/>
  <c r="A304" i="8"/>
  <c r="B304" i="8"/>
  <c r="I306" i="2"/>
  <c r="C304" i="8"/>
  <c r="D304" i="8"/>
  <c r="S306" i="2"/>
  <c r="T306" i="2"/>
  <c r="U306" i="2"/>
  <c r="V306" i="2"/>
  <c r="W306" i="2"/>
  <c r="K306" i="2"/>
  <c r="E304" i="8"/>
  <c r="A305" i="8"/>
  <c r="B305" i="8"/>
  <c r="I307" i="2"/>
  <c r="C305" i="8"/>
  <c r="D305" i="8"/>
  <c r="S307" i="2"/>
  <c r="T307" i="2"/>
  <c r="U307" i="2"/>
  <c r="V307" i="2"/>
  <c r="W307" i="2"/>
  <c r="K307" i="2"/>
  <c r="E305" i="8"/>
  <c r="A306" i="8"/>
  <c r="B306" i="8"/>
  <c r="I308" i="2"/>
  <c r="C306" i="8"/>
  <c r="D306" i="8"/>
  <c r="S308" i="2"/>
  <c r="T308" i="2"/>
  <c r="U308" i="2"/>
  <c r="V308" i="2"/>
  <c r="W308" i="2"/>
  <c r="K308" i="2"/>
  <c r="E306" i="8"/>
  <c r="A307" i="8"/>
  <c r="B307" i="8"/>
  <c r="I309" i="2"/>
  <c r="C307" i="8"/>
  <c r="D307" i="8"/>
  <c r="S309" i="2"/>
  <c r="T309" i="2"/>
  <c r="U309" i="2"/>
  <c r="V309" i="2"/>
  <c r="W309" i="2"/>
  <c r="K309" i="2"/>
  <c r="E307" i="8"/>
  <c r="A308" i="8"/>
  <c r="B308" i="8"/>
  <c r="I310" i="2"/>
  <c r="C308" i="8"/>
  <c r="D308" i="8"/>
  <c r="S310" i="2"/>
  <c r="T310" i="2"/>
  <c r="U310" i="2"/>
  <c r="V310" i="2"/>
  <c r="W310" i="2"/>
  <c r="K310" i="2"/>
  <c r="E308" i="8"/>
  <c r="A309" i="8"/>
  <c r="B309" i="8"/>
  <c r="I311" i="2"/>
  <c r="C309" i="8"/>
  <c r="D309" i="8"/>
  <c r="S311" i="2"/>
  <c r="T311" i="2"/>
  <c r="U311" i="2"/>
  <c r="V311" i="2"/>
  <c r="W311" i="2"/>
  <c r="K311" i="2"/>
  <c r="E309" i="8"/>
  <c r="A310" i="8"/>
  <c r="B310" i="8"/>
  <c r="I312" i="2"/>
  <c r="C310" i="8"/>
  <c r="D310" i="8"/>
  <c r="S312" i="2"/>
  <c r="T312" i="2"/>
  <c r="U312" i="2"/>
  <c r="V312" i="2"/>
  <c r="W312" i="2"/>
  <c r="K312" i="2"/>
  <c r="E310" i="8"/>
  <c r="A311" i="8"/>
  <c r="B311" i="8"/>
  <c r="I313" i="2"/>
  <c r="C311" i="8"/>
  <c r="D311" i="8"/>
  <c r="S313" i="2"/>
  <c r="T313" i="2"/>
  <c r="U313" i="2"/>
  <c r="V313" i="2"/>
  <c r="W313" i="2"/>
  <c r="K313" i="2"/>
  <c r="E311" i="8"/>
  <c r="A312" i="8"/>
  <c r="B312" i="8"/>
  <c r="I314" i="2"/>
  <c r="C312" i="8"/>
  <c r="D312" i="8"/>
  <c r="S314" i="2"/>
  <c r="T314" i="2"/>
  <c r="U314" i="2"/>
  <c r="V314" i="2"/>
  <c r="W314" i="2"/>
  <c r="K314" i="2"/>
  <c r="E312" i="8"/>
  <c r="A313" i="8"/>
  <c r="B313" i="8"/>
  <c r="I315" i="2"/>
  <c r="C313" i="8"/>
  <c r="D313" i="8"/>
  <c r="S315" i="2"/>
  <c r="T315" i="2"/>
  <c r="U315" i="2"/>
  <c r="V315" i="2"/>
  <c r="W315" i="2"/>
  <c r="K315" i="2"/>
  <c r="E313" i="8"/>
  <c r="A314" i="8"/>
  <c r="B314" i="8"/>
  <c r="I316" i="2"/>
  <c r="C314" i="8"/>
  <c r="D314" i="8"/>
  <c r="S316" i="2"/>
  <c r="T316" i="2"/>
  <c r="U316" i="2"/>
  <c r="V316" i="2"/>
  <c r="W316" i="2"/>
  <c r="K316" i="2"/>
  <c r="E314" i="8"/>
  <c r="A315" i="8"/>
  <c r="B315" i="8"/>
  <c r="I317" i="2"/>
  <c r="C315" i="8"/>
  <c r="D315" i="8"/>
  <c r="S317" i="2"/>
  <c r="T317" i="2"/>
  <c r="U317" i="2"/>
  <c r="V317" i="2"/>
  <c r="W317" i="2"/>
  <c r="K317" i="2"/>
  <c r="E315" i="8"/>
  <c r="A316" i="8"/>
  <c r="B316" i="8"/>
  <c r="I318" i="2"/>
  <c r="C316" i="8"/>
  <c r="D316" i="8"/>
  <c r="S318" i="2"/>
  <c r="T318" i="2"/>
  <c r="U318" i="2"/>
  <c r="V318" i="2"/>
  <c r="W318" i="2"/>
  <c r="K318" i="2"/>
  <c r="E316" i="8"/>
  <c r="A317" i="8"/>
  <c r="B317" i="8"/>
  <c r="I319" i="2"/>
  <c r="C317" i="8"/>
  <c r="D317" i="8"/>
  <c r="S319" i="2"/>
  <c r="T319" i="2"/>
  <c r="U319" i="2"/>
  <c r="V319" i="2"/>
  <c r="W319" i="2"/>
  <c r="K319" i="2"/>
  <c r="E317" i="8"/>
  <c r="A318" i="8"/>
  <c r="B318" i="8"/>
  <c r="I320" i="2"/>
  <c r="C318" i="8"/>
  <c r="D318" i="8"/>
  <c r="S320" i="2"/>
  <c r="T320" i="2"/>
  <c r="U320" i="2"/>
  <c r="V320" i="2"/>
  <c r="W320" i="2"/>
  <c r="K320" i="2"/>
  <c r="E318" i="8"/>
  <c r="A319" i="8"/>
  <c r="B319" i="8"/>
  <c r="I321" i="2"/>
  <c r="C319" i="8"/>
  <c r="D319" i="8"/>
  <c r="S321" i="2"/>
  <c r="T321" i="2"/>
  <c r="U321" i="2"/>
  <c r="V321" i="2"/>
  <c r="W321" i="2"/>
  <c r="K321" i="2"/>
  <c r="E319" i="8"/>
  <c r="A320" i="8"/>
  <c r="B320" i="8"/>
  <c r="I322" i="2"/>
  <c r="C320" i="8"/>
  <c r="D320" i="8"/>
  <c r="S322" i="2"/>
  <c r="T322" i="2"/>
  <c r="U322" i="2"/>
  <c r="V322" i="2"/>
  <c r="W322" i="2"/>
  <c r="K322" i="2"/>
  <c r="E320" i="8"/>
  <c r="A321" i="8"/>
  <c r="B321" i="8"/>
  <c r="I323" i="2"/>
  <c r="C321" i="8"/>
  <c r="D321" i="8"/>
  <c r="S323" i="2"/>
  <c r="T323" i="2"/>
  <c r="U323" i="2"/>
  <c r="V323" i="2"/>
  <c r="W323" i="2"/>
  <c r="K323" i="2"/>
  <c r="E321" i="8"/>
  <c r="A322" i="8"/>
  <c r="B322" i="8"/>
  <c r="I324" i="2"/>
  <c r="C322" i="8"/>
  <c r="D322" i="8"/>
  <c r="S324" i="2"/>
  <c r="T324" i="2"/>
  <c r="U324" i="2"/>
  <c r="V324" i="2"/>
  <c r="W324" i="2"/>
  <c r="K324" i="2"/>
  <c r="E322" i="8"/>
  <c r="A323" i="8"/>
  <c r="B323" i="8"/>
  <c r="I325" i="2"/>
  <c r="C323" i="8"/>
  <c r="D323" i="8"/>
  <c r="S325" i="2"/>
  <c r="T325" i="2"/>
  <c r="U325" i="2"/>
  <c r="V325" i="2"/>
  <c r="W325" i="2"/>
  <c r="K325" i="2"/>
  <c r="E323" i="8"/>
  <c r="A324" i="8"/>
  <c r="B324" i="8"/>
  <c r="I326" i="2"/>
  <c r="C324" i="8"/>
  <c r="D324" i="8"/>
  <c r="S326" i="2"/>
  <c r="T326" i="2"/>
  <c r="U326" i="2"/>
  <c r="V326" i="2"/>
  <c r="W326" i="2"/>
  <c r="K326" i="2"/>
  <c r="E324" i="8"/>
  <c r="A325" i="8"/>
  <c r="B325" i="8"/>
  <c r="I327" i="2"/>
  <c r="C325" i="8"/>
  <c r="D325" i="8"/>
  <c r="S327" i="2"/>
  <c r="T327" i="2"/>
  <c r="U327" i="2"/>
  <c r="V327" i="2"/>
  <c r="W327" i="2"/>
  <c r="K327" i="2"/>
  <c r="E325" i="8"/>
  <c r="A326" i="8"/>
  <c r="B326" i="8"/>
  <c r="I328" i="2"/>
  <c r="C326" i="8"/>
  <c r="D326" i="8"/>
  <c r="S328" i="2"/>
  <c r="T328" i="2"/>
  <c r="U328" i="2"/>
  <c r="V328" i="2"/>
  <c r="W328" i="2"/>
  <c r="K328" i="2"/>
  <c r="E326" i="8"/>
  <c r="A327" i="8"/>
  <c r="B327" i="8"/>
  <c r="I329" i="2"/>
  <c r="C327" i="8"/>
  <c r="D327" i="8"/>
  <c r="S329" i="2"/>
  <c r="T329" i="2"/>
  <c r="U329" i="2"/>
  <c r="V329" i="2"/>
  <c r="W329" i="2"/>
  <c r="K329" i="2"/>
  <c r="E327" i="8"/>
  <c r="A328" i="8"/>
  <c r="B328" i="8"/>
  <c r="I330" i="2"/>
  <c r="C328" i="8"/>
  <c r="D328" i="8"/>
  <c r="S330" i="2"/>
  <c r="T330" i="2"/>
  <c r="U330" i="2"/>
  <c r="V330" i="2"/>
  <c r="W330" i="2"/>
  <c r="K330" i="2"/>
  <c r="E328" i="8"/>
  <c r="A329" i="8"/>
  <c r="B329" i="8"/>
  <c r="I331" i="2"/>
  <c r="C329" i="8"/>
  <c r="D329" i="8"/>
  <c r="S331" i="2"/>
  <c r="T331" i="2"/>
  <c r="U331" i="2"/>
  <c r="V331" i="2"/>
  <c r="W331" i="2"/>
  <c r="K331" i="2"/>
  <c r="E329" i="8"/>
  <c r="A330" i="8"/>
  <c r="B330" i="8"/>
  <c r="I332" i="2"/>
  <c r="C330" i="8"/>
  <c r="D330" i="8"/>
  <c r="S332" i="2"/>
  <c r="T332" i="2"/>
  <c r="U332" i="2"/>
  <c r="V332" i="2"/>
  <c r="W332" i="2"/>
  <c r="K332" i="2"/>
  <c r="E330" i="8"/>
  <c r="A331" i="8"/>
  <c r="B331" i="8"/>
  <c r="I333" i="2"/>
  <c r="C331" i="8"/>
  <c r="D331" i="8"/>
  <c r="S333" i="2"/>
  <c r="T333" i="2"/>
  <c r="U333" i="2"/>
  <c r="V333" i="2"/>
  <c r="W333" i="2"/>
  <c r="K333" i="2"/>
  <c r="E331" i="8"/>
  <c r="A332" i="8"/>
  <c r="B332" i="8"/>
  <c r="I334" i="2"/>
  <c r="C332" i="8"/>
  <c r="D332" i="8"/>
  <c r="S334" i="2"/>
  <c r="T334" i="2"/>
  <c r="U334" i="2"/>
  <c r="V334" i="2"/>
  <c r="W334" i="2"/>
  <c r="K334" i="2"/>
  <c r="E332" i="8"/>
  <c r="A333" i="8"/>
  <c r="B333" i="8"/>
  <c r="I335" i="2"/>
  <c r="C333" i="8"/>
  <c r="D333" i="8"/>
  <c r="S335" i="2"/>
  <c r="T335" i="2"/>
  <c r="U335" i="2"/>
  <c r="V335" i="2"/>
  <c r="W335" i="2"/>
  <c r="K335" i="2"/>
  <c r="E333" i="8"/>
  <c r="A334" i="8"/>
  <c r="B334" i="8"/>
  <c r="I336" i="2"/>
  <c r="C334" i="8"/>
  <c r="D334" i="8"/>
  <c r="S336" i="2"/>
  <c r="T336" i="2"/>
  <c r="U336" i="2"/>
  <c r="V336" i="2"/>
  <c r="W336" i="2"/>
  <c r="K336" i="2"/>
  <c r="E334" i="8"/>
  <c r="A335" i="8"/>
  <c r="B335" i="8"/>
  <c r="I337" i="2"/>
  <c r="C335" i="8"/>
  <c r="D335" i="8"/>
  <c r="S337" i="2"/>
  <c r="T337" i="2"/>
  <c r="U337" i="2"/>
  <c r="V337" i="2"/>
  <c r="W337" i="2"/>
  <c r="K337" i="2"/>
  <c r="E335" i="8"/>
  <c r="A336" i="8"/>
  <c r="B336" i="8"/>
  <c r="I338" i="2"/>
  <c r="C336" i="8"/>
  <c r="D336" i="8"/>
  <c r="S338" i="2"/>
  <c r="T338" i="2"/>
  <c r="U338" i="2"/>
  <c r="V338" i="2"/>
  <c r="W338" i="2"/>
  <c r="K338" i="2"/>
  <c r="E336" i="8"/>
  <c r="A337" i="8"/>
  <c r="B337" i="8"/>
  <c r="I339" i="2"/>
  <c r="C337" i="8"/>
  <c r="D337" i="8"/>
  <c r="S339" i="2"/>
  <c r="T339" i="2"/>
  <c r="U339" i="2"/>
  <c r="V339" i="2"/>
  <c r="W339" i="2"/>
  <c r="K339" i="2"/>
  <c r="E337" i="8"/>
  <c r="A338" i="8"/>
  <c r="B338" i="8"/>
  <c r="I340" i="2"/>
  <c r="C338" i="8"/>
  <c r="D338" i="8"/>
  <c r="S340" i="2"/>
  <c r="T340" i="2"/>
  <c r="U340" i="2"/>
  <c r="V340" i="2"/>
  <c r="W340" i="2"/>
  <c r="K340" i="2"/>
  <c r="E338" i="8"/>
  <c r="A339" i="8"/>
  <c r="B339" i="8"/>
  <c r="I341" i="2"/>
  <c r="C339" i="8"/>
  <c r="D339" i="8"/>
  <c r="S341" i="2"/>
  <c r="T341" i="2"/>
  <c r="U341" i="2"/>
  <c r="V341" i="2"/>
  <c r="W341" i="2"/>
  <c r="K341" i="2"/>
  <c r="E339" i="8"/>
  <c r="A340" i="8"/>
  <c r="B340" i="8"/>
  <c r="I342" i="2"/>
  <c r="C340" i="8"/>
  <c r="D340" i="8"/>
  <c r="S342" i="2"/>
  <c r="T342" i="2"/>
  <c r="U342" i="2"/>
  <c r="V342" i="2"/>
  <c r="W342" i="2"/>
  <c r="K342" i="2"/>
  <c r="E340" i="8"/>
  <c r="A341" i="8"/>
  <c r="B341" i="8"/>
  <c r="I343" i="2"/>
  <c r="C341" i="8"/>
  <c r="D341" i="8"/>
  <c r="S343" i="2"/>
  <c r="T343" i="2"/>
  <c r="U343" i="2"/>
  <c r="V343" i="2"/>
  <c r="W343" i="2"/>
  <c r="K343" i="2"/>
  <c r="E341" i="8"/>
  <c r="A342" i="8"/>
  <c r="B342" i="8"/>
  <c r="I344" i="2"/>
  <c r="C342" i="8"/>
  <c r="D342" i="8"/>
  <c r="S344" i="2"/>
  <c r="T344" i="2"/>
  <c r="U344" i="2"/>
  <c r="V344" i="2"/>
  <c r="W344" i="2"/>
  <c r="K344" i="2"/>
  <c r="E342" i="8"/>
  <c r="A343" i="8"/>
  <c r="B343" i="8"/>
  <c r="I345" i="2"/>
  <c r="C343" i="8"/>
  <c r="D343" i="8"/>
  <c r="S345" i="2"/>
  <c r="T345" i="2"/>
  <c r="U345" i="2"/>
  <c r="V345" i="2"/>
  <c r="W345" i="2"/>
  <c r="K345" i="2"/>
  <c r="E343" i="8"/>
  <c r="A344" i="8"/>
  <c r="B344" i="8"/>
  <c r="I346" i="2"/>
  <c r="C344" i="8"/>
  <c r="D344" i="8"/>
  <c r="S346" i="2"/>
  <c r="T346" i="2"/>
  <c r="U346" i="2"/>
  <c r="V346" i="2"/>
  <c r="W346" i="2"/>
  <c r="K346" i="2"/>
  <c r="E344" i="8"/>
  <c r="A345" i="8"/>
  <c r="B345" i="8"/>
  <c r="I347" i="2"/>
  <c r="C345" i="8"/>
  <c r="D345" i="8"/>
  <c r="S347" i="2"/>
  <c r="T347" i="2"/>
  <c r="U347" i="2"/>
  <c r="V347" i="2"/>
  <c r="W347" i="2"/>
  <c r="K347" i="2"/>
  <c r="E345" i="8"/>
  <c r="A346" i="8"/>
  <c r="B346" i="8"/>
  <c r="I348" i="2"/>
  <c r="C346" i="8"/>
  <c r="D346" i="8"/>
  <c r="S348" i="2"/>
  <c r="T348" i="2"/>
  <c r="U348" i="2"/>
  <c r="V348" i="2"/>
  <c r="W348" i="2"/>
  <c r="K348" i="2"/>
  <c r="E346" i="8"/>
  <c r="A347" i="8"/>
  <c r="B347" i="8"/>
  <c r="I349" i="2"/>
  <c r="C347" i="8"/>
  <c r="D347" i="8"/>
  <c r="S349" i="2"/>
  <c r="T349" i="2"/>
  <c r="U349" i="2"/>
  <c r="V349" i="2"/>
  <c r="W349" i="2"/>
  <c r="K349" i="2"/>
  <c r="E347" i="8"/>
  <c r="A348" i="8"/>
  <c r="B348" i="8"/>
  <c r="I350" i="2"/>
  <c r="C348" i="8"/>
  <c r="D348" i="8"/>
  <c r="S350" i="2"/>
  <c r="T350" i="2"/>
  <c r="U350" i="2"/>
  <c r="V350" i="2"/>
  <c r="W350" i="2"/>
  <c r="K350" i="2"/>
  <c r="E348" i="8"/>
  <c r="A349" i="8"/>
  <c r="B349" i="8"/>
  <c r="I351" i="2"/>
  <c r="C349" i="8"/>
  <c r="D349" i="8"/>
  <c r="S351" i="2"/>
  <c r="T351" i="2"/>
  <c r="U351" i="2"/>
  <c r="V351" i="2"/>
  <c r="W351" i="2"/>
  <c r="K351" i="2"/>
  <c r="E349" i="8"/>
  <c r="A350" i="8"/>
  <c r="B350" i="8"/>
  <c r="I352" i="2"/>
  <c r="C350" i="8"/>
  <c r="D350" i="8"/>
  <c r="S352" i="2"/>
  <c r="T352" i="2"/>
  <c r="U352" i="2"/>
  <c r="V352" i="2"/>
  <c r="W352" i="2"/>
  <c r="K352" i="2"/>
  <c r="E350" i="8"/>
  <c r="A351" i="8"/>
  <c r="B351" i="8"/>
  <c r="I353" i="2"/>
  <c r="C351" i="8"/>
  <c r="D351" i="8"/>
  <c r="S353" i="2"/>
  <c r="T353" i="2"/>
  <c r="U353" i="2"/>
  <c r="V353" i="2"/>
  <c r="W353" i="2"/>
  <c r="K353" i="2"/>
  <c r="E351" i="8"/>
  <c r="A352" i="8"/>
  <c r="B352" i="8"/>
  <c r="I354" i="2"/>
  <c r="C352" i="8"/>
  <c r="D352" i="8"/>
  <c r="S354" i="2"/>
  <c r="T354" i="2"/>
  <c r="U354" i="2"/>
  <c r="V354" i="2"/>
  <c r="W354" i="2"/>
  <c r="K354" i="2"/>
  <c r="E352" i="8"/>
  <c r="A353" i="8"/>
  <c r="B353" i="8"/>
  <c r="I355" i="2"/>
  <c r="C353" i="8"/>
  <c r="D353" i="8"/>
  <c r="S355" i="2"/>
  <c r="T355" i="2"/>
  <c r="U355" i="2"/>
  <c r="V355" i="2"/>
  <c r="W355" i="2"/>
  <c r="K355" i="2"/>
  <c r="E353" i="8"/>
  <c r="A354" i="8"/>
  <c r="B354" i="8"/>
  <c r="I356" i="2"/>
  <c r="C354" i="8"/>
  <c r="D354" i="8"/>
  <c r="S356" i="2"/>
  <c r="T356" i="2"/>
  <c r="U356" i="2"/>
  <c r="V356" i="2"/>
  <c r="W356" i="2"/>
  <c r="K356" i="2"/>
  <c r="E354" i="8"/>
  <c r="A355" i="8"/>
  <c r="B355" i="8"/>
  <c r="I357" i="2"/>
  <c r="C355" i="8"/>
  <c r="D355" i="8"/>
  <c r="S357" i="2"/>
  <c r="T357" i="2"/>
  <c r="U357" i="2"/>
  <c r="V357" i="2"/>
  <c r="W357" i="2"/>
  <c r="K357" i="2"/>
  <c r="E355" i="8"/>
  <c r="A356" i="8"/>
  <c r="B356" i="8"/>
  <c r="I358" i="2"/>
  <c r="C356" i="8"/>
  <c r="D356" i="8"/>
  <c r="S358" i="2"/>
  <c r="T358" i="2"/>
  <c r="U358" i="2"/>
  <c r="V358" i="2"/>
  <c r="W358" i="2"/>
  <c r="K358" i="2"/>
  <c r="E356" i="8"/>
  <c r="A357" i="8"/>
  <c r="B357" i="8"/>
  <c r="I359" i="2"/>
  <c r="C357" i="8"/>
  <c r="D357" i="8"/>
  <c r="S359" i="2"/>
  <c r="T359" i="2"/>
  <c r="U359" i="2"/>
  <c r="V359" i="2"/>
  <c r="W359" i="2"/>
  <c r="K359" i="2"/>
  <c r="E357" i="8"/>
  <c r="A358" i="8"/>
  <c r="B358" i="8"/>
  <c r="I360" i="2"/>
  <c r="C358" i="8"/>
  <c r="D358" i="8"/>
  <c r="S360" i="2"/>
  <c r="T360" i="2"/>
  <c r="U360" i="2"/>
  <c r="V360" i="2"/>
  <c r="W360" i="2"/>
  <c r="K360" i="2"/>
  <c r="E358" i="8"/>
  <c r="A359" i="8"/>
  <c r="B359" i="8"/>
  <c r="I361" i="2"/>
  <c r="C359" i="8"/>
  <c r="D359" i="8"/>
  <c r="S361" i="2"/>
  <c r="T361" i="2"/>
  <c r="U361" i="2"/>
  <c r="V361" i="2"/>
  <c r="W361" i="2"/>
  <c r="K361" i="2"/>
  <c r="E359" i="8"/>
  <c r="A360" i="8"/>
  <c r="B360" i="8"/>
  <c r="I362" i="2"/>
  <c r="C360" i="8"/>
  <c r="D360" i="8"/>
  <c r="S362" i="2"/>
  <c r="T362" i="2"/>
  <c r="U362" i="2"/>
  <c r="V362" i="2"/>
  <c r="W362" i="2"/>
  <c r="K362" i="2"/>
  <c r="E360" i="8"/>
  <c r="A361" i="8"/>
  <c r="B361" i="8"/>
  <c r="I363" i="2"/>
  <c r="C361" i="8"/>
  <c r="D361" i="8"/>
  <c r="S363" i="2"/>
  <c r="T363" i="2"/>
  <c r="U363" i="2"/>
  <c r="V363" i="2"/>
  <c r="W363" i="2"/>
  <c r="K363" i="2"/>
  <c r="E361" i="8"/>
  <c r="A362" i="8"/>
  <c r="B362" i="8"/>
  <c r="I364" i="2"/>
  <c r="C362" i="8"/>
  <c r="D362" i="8"/>
  <c r="S364" i="2"/>
  <c r="T364" i="2"/>
  <c r="U364" i="2"/>
  <c r="V364" i="2"/>
  <c r="W364" i="2"/>
  <c r="K364" i="2"/>
  <c r="E362" i="8"/>
  <c r="A363" i="8"/>
  <c r="B363" i="8"/>
  <c r="I365" i="2"/>
  <c r="C363" i="8"/>
  <c r="D363" i="8"/>
  <c r="S365" i="2"/>
  <c r="T365" i="2"/>
  <c r="U365" i="2"/>
  <c r="V365" i="2"/>
  <c r="W365" i="2"/>
  <c r="K365" i="2"/>
  <c r="E363" i="8"/>
  <c r="A364" i="8"/>
  <c r="B364" i="8"/>
  <c r="I366" i="2"/>
  <c r="C364" i="8"/>
  <c r="D364" i="8"/>
  <c r="S366" i="2"/>
  <c r="T366" i="2"/>
  <c r="U366" i="2"/>
  <c r="V366" i="2"/>
  <c r="W366" i="2"/>
  <c r="K366" i="2"/>
  <c r="E364" i="8"/>
  <c r="A365" i="8"/>
  <c r="B365" i="8"/>
  <c r="I367" i="2"/>
  <c r="C365" i="8"/>
  <c r="D365" i="8"/>
  <c r="S367" i="2"/>
  <c r="T367" i="2"/>
  <c r="U367" i="2"/>
  <c r="V367" i="2"/>
  <c r="W367" i="2"/>
  <c r="K367" i="2"/>
  <c r="E365" i="8"/>
  <c r="A366" i="8"/>
  <c r="B366" i="8"/>
  <c r="I368" i="2"/>
  <c r="C366" i="8"/>
  <c r="D366" i="8"/>
  <c r="S368" i="2"/>
  <c r="T368" i="2"/>
  <c r="U368" i="2"/>
  <c r="V368" i="2"/>
  <c r="W368" i="2"/>
  <c r="K368" i="2"/>
  <c r="E366" i="8"/>
  <c r="A367" i="8"/>
  <c r="B367" i="8"/>
  <c r="I369" i="2"/>
  <c r="C367" i="8"/>
  <c r="D367" i="8"/>
  <c r="S369" i="2"/>
  <c r="T369" i="2"/>
  <c r="U369" i="2"/>
  <c r="V369" i="2"/>
  <c r="W369" i="2"/>
  <c r="K369" i="2"/>
  <c r="E367" i="8"/>
  <c r="A368" i="8"/>
  <c r="B368" i="8"/>
  <c r="I370" i="2"/>
  <c r="C368" i="8"/>
  <c r="D368" i="8"/>
  <c r="S370" i="2"/>
  <c r="T370" i="2"/>
  <c r="U370" i="2"/>
  <c r="V370" i="2"/>
  <c r="W370" i="2"/>
  <c r="K370" i="2"/>
  <c r="E368" i="8"/>
  <c r="A369" i="8"/>
  <c r="B369" i="8"/>
  <c r="I371" i="2"/>
  <c r="C369" i="8"/>
  <c r="D369" i="8"/>
  <c r="S371" i="2"/>
  <c r="T371" i="2"/>
  <c r="U371" i="2"/>
  <c r="V371" i="2"/>
  <c r="W371" i="2"/>
  <c r="K371" i="2"/>
  <c r="E369" i="8"/>
  <c r="A370" i="8"/>
  <c r="B370" i="8"/>
  <c r="I372" i="2"/>
  <c r="C370" i="8"/>
  <c r="D370" i="8"/>
  <c r="S372" i="2"/>
  <c r="T372" i="2"/>
  <c r="U372" i="2"/>
  <c r="V372" i="2"/>
  <c r="W372" i="2"/>
  <c r="K372" i="2"/>
  <c r="E370" i="8"/>
  <c r="A371" i="8"/>
  <c r="B371" i="8"/>
  <c r="I373" i="2"/>
  <c r="C371" i="8"/>
  <c r="D371" i="8"/>
  <c r="S373" i="2"/>
  <c r="T373" i="2"/>
  <c r="U373" i="2"/>
  <c r="V373" i="2"/>
  <c r="W373" i="2"/>
  <c r="K373" i="2"/>
  <c r="E371" i="8"/>
  <c r="A372" i="8"/>
  <c r="B372" i="8"/>
  <c r="I374" i="2"/>
  <c r="C372" i="8"/>
  <c r="D372" i="8"/>
  <c r="S374" i="2"/>
  <c r="T374" i="2"/>
  <c r="U374" i="2"/>
  <c r="V374" i="2"/>
  <c r="W374" i="2"/>
  <c r="K374" i="2"/>
  <c r="E372" i="8"/>
  <c r="A373" i="8"/>
  <c r="B373" i="8"/>
  <c r="I375" i="2"/>
  <c r="C373" i="8"/>
  <c r="D373" i="8"/>
  <c r="S375" i="2"/>
  <c r="T375" i="2"/>
  <c r="U375" i="2"/>
  <c r="V375" i="2"/>
  <c r="W375" i="2"/>
  <c r="K375" i="2"/>
  <c r="E373" i="8"/>
  <c r="A374" i="8"/>
  <c r="B374" i="8"/>
  <c r="I376" i="2"/>
  <c r="C374" i="8"/>
  <c r="D374" i="8"/>
  <c r="S376" i="2"/>
  <c r="T376" i="2"/>
  <c r="U376" i="2"/>
  <c r="V376" i="2"/>
  <c r="W376" i="2"/>
  <c r="K376" i="2"/>
  <c r="E374" i="8"/>
  <c r="A375" i="8"/>
  <c r="B375" i="8"/>
  <c r="I377" i="2"/>
  <c r="C375" i="8"/>
  <c r="D375" i="8"/>
  <c r="S377" i="2"/>
  <c r="T377" i="2"/>
  <c r="U377" i="2"/>
  <c r="V377" i="2"/>
  <c r="W377" i="2"/>
  <c r="K377" i="2"/>
  <c r="E375" i="8"/>
  <c r="A376" i="8"/>
  <c r="B376" i="8"/>
  <c r="I378" i="2"/>
  <c r="C376" i="8"/>
  <c r="D376" i="8"/>
  <c r="S378" i="2"/>
  <c r="T378" i="2"/>
  <c r="U378" i="2"/>
  <c r="V378" i="2"/>
  <c r="W378" i="2"/>
  <c r="K378" i="2"/>
  <c r="E376" i="8"/>
  <c r="A377" i="8"/>
  <c r="B377" i="8"/>
  <c r="I379" i="2"/>
  <c r="C377" i="8"/>
  <c r="D377" i="8"/>
  <c r="S379" i="2"/>
  <c r="T379" i="2"/>
  <c r="U379" i="2"/>
  <c r="V379" i="2"/>
  <c r="W379" i="2"/>
  <c r="K379" i="2"/>
  <c r="E377" i="8"/>
  <c r="A378" i="8"/>
  <c r="B378" i="8"/>
  <c r="I380" i="2"/>
  <c r="C378" i="8"/>
  <c r="D378" i="8"/>
  <c r="S380" i="2"/>
  <c r="T380" i="2"/>
  <c r="U380" i="2"/>
  <c r="V380" i="2"/>
  <c r="W380" i="2"/>
  <c r="K380" i="2"/>
  <c r="E378" i="8"/>
  <c r="A379" i="8"/>
  <c r="B379" i="8"/>
  <c r="I381" i="2"/>
  <c r="C379" i="8"/>
  <c r="D379" i="8"/>
  <c r="S381" i="2"/>
  <c r="T381" i="2"/>
  <c r="U381" i="2"/>
  <c r="V381" i="2"/>
  <c r="W381" i="2"/>
  <c r="K381" i="2"/>
  <c r="E379" i="8"/>
  <c r="A380" i="8"/>
  <c r="B380" i="8"/>
  <c r="I382" i="2"/>
  <c r="C380" i="8"/>
  <c r="D380" i="8"/>
  <c r="S382" i="2"/>
  <c r="T382" i="2"/>
  <c r="U382" i="2"/>
  <c r="V382" i="2"/>
  <c r="W382" i="2"/>
  <c r="K382" i="2"/>
  <c r="E380" i="8"/>
  <c r="A381" i="8"/>
  <c r="B381" i="8"/>
  <c r="I383" i="2"/>
  <c r="C381" i="8"/>
  <c r="D381" i="8"/>
  <c r="S383" i="2"/>
  <c r="T383" i="2"/>
  <c r="U383" i="2"/>
  <c r="V383" i="2"/>
  <c r="W383" i="2"/>
  <c r="K383" i="2"/>
  <c r="E381" i="8"/>
  <c r="A382" i="8"/>
  <c r="B382" i="8"/>
  <c r="I384" i="2"/>
  <c r="C382" i="8"/>
  <c r="D382" i="8"/>
  <c r="S384" i="2"/>
  <c r="T384" i="2"/>
  <c r="U384" i="2"/>
  <c r="V384" i="2"/>
  <c r="W384" i="2"/>
  <c r="K384" i="2"/>
  <c r="E382" i="8"/>
  <c r="A383" i="8"/>
  <c r="B383" i="8"/>
  <c r="I385" i="2"/>
  <c r="C383" i="8"/>
  <c r="D383" i="8"/>
  <c r="S385" i="2"/>
  <c r="T385" i="2"/>
  <c r="U385" i="2"/>
  <c r="V385" i="2"/>
  <c r="W385" i="2"/>
  <c r="K385" i="2"/>
  <c r="E383" i="8"/>
  <c r="A384" i="8"/>
  <c r="B384" i="8"/>
  <c r="I386" i="2"/>
  <c r="C384" i="8"/>
  <c r="D384" i="8"/>
  <c r="S386" i="2"/>
  <c r="T386" i="2"/>
  <c r="U386" i="2"/>
  <c r="V386" i="2"/>
  <c r="W386" i="2"/>
  <c r="K386" i="2"/>
  <c r="E384" i="8"/>
  <c r="A385" i="8"/>
  <c r="B385" i="8"/>
  <c r="I387" i="2"/>
  <c r="C385" i="8"/>
  <c r="D385" i="8"/>
  <c r="S387" i="2"/>
  <c r="T387" i="2"/>
  <c r="U387" i="2"/>
  <c r="V387" i="2"/>
  <c r="W387" i="2"/>
  <c r="K387" i="2"/>
  <c r="E385" i="8"/>
  <c r="A386" i="8"/>
  <c r="B386" i="8"/>
  <c r="I388" i="2"/>
  <c r="C386" i="8"/>
  <c r="D386" i="8"/>
  <c r="S388" i="2"/>
  <c r="T388" i="2"/>
  <c r="U388" i="2"/>
  <c r="V388" i="2"/>
  <c r="W388" i="2"/>
  <c r="K388" i="2"/>
  <c r="E386" i="8"/>
  <c r="A387" i="8"/>
  <c r="B387" i="8"/>
  <c r="I389" i="2"/>
  <c r="C387" i="8"/>
  <c r="D387" i="8"/>
  <c r="S389" i="2"/>
  <c r="T389" i="2"/>
  <c r="U389" i="2"/>
  <c r="V389" i="2"/>
  <c r="W389" i="2"/>
  <c r="K389" i="2"/>
  <c r="E387" i="8"/>
  <c r="A388" i="8"/>
  <c r="B388" i="8"/>
  <c r="I390" i="2"/>
  <c r="C388" i="8"/>
  <c r="D388" i="8"/>
  <c r="S390" i="2"/>
  <c r="T390" i="2"/>
  <c r="U390" i="2"/>
  <c r="V390" i="2"/>
  <c r="W390" i="2"/>
  <c r="K390" i="2"/>
  <c r="E388" i="8"/>
  <c r="A389" i="8"/>
  <c r="B389" i="8"/>
  <c r="I391" i="2"/>
  <c r="C389" i="8"/>
  <c r="D389" i="8"/>
  <c r="S391" i="2"/>
  <c r="T391" i="2"/>
  <c r="U391" i="2"/>
  <c r="V391" i="2"/>
  <c r="W391" i="2"/>
  <c r="K391" i="2"/>
  <c r="E389" i="8"/>
  <c r="A390" i="8"/>
  <c r="B390" i="8"/>
  <c r="I392" i="2"/>
  <c r="C390" i="8"/>
  <c r="D390" i="8"/>
  <c r="S392" i="2"/>
  <c r="T392" i="2"/>
  <c r="U392" i="2"/>
  <c r="V392" i="2"/>
  <c r="W392" i="2"/>
  <c r="K392" i="2"/>
  <c r="E390" i="8"/>
  <c r="A391" i="8"/>
  <c r="B391" i="8"/>
  <c r="I393" i="2"/>
  <c r="C391" i="8"/>
  <c r="D391" i="8"/>
  <c r="S393" i="2"/>
  <c r="T393" i="2"/>
  <c r="U393" i="2"/>
  <c r="V393" i="2"/>
  <c r="W393" i="2"/>
  <c r="K393" i="2"/>
  <c r="E391" i="8"/>
  <c r="A392" i="8"/>
  <c r="B392" i="8"/>
  <c r="I394" i="2"/>
  <c r="C392" i="8"/>
  <c r="D392" i="8"/>
  <c r="S394" i="2"/>
  <c r="T394" i="2"/>
  <c r="U394" i="2"/>
  <c r="V394" i="2"/>
  <c r="W394" i="2"/>
  <c r="K394" i="2"/>
  <c r="E392" i="8"/>
  <c r="A393" i="8"/>
  <c r="B393" i="8"/>
  <c r="I395" i="2"/>
  <c r="C393" i="8"/>
  <c r="D393" i="8"/>
  <c r="S395" i="2"/>
  <c r="T395" i="2"/>
  <c r="U395" i="2"/>
  <c r="V395" i="2"/>
  <c r="W395" i="2"/>
  <c r="K395" i="2"/>
  <c r="E393" i="8"/>
  <c r="A394" i="8"/>
  <c r="B394" i="8"/>
  <c r="I396" i="2"/>
  <c r="C394" i="8"/>
  <c r="D394" i="8"/>
  <c r="S396" i="2"/>
  <c r="T396" i="2"/>
  <c r="U396" i="2"/>
  <c r="V396" i="2"/>
  <c r="W396" i="2"/>
  <c r="K396" i="2"/>
  <c r="E394" i="8"/>
  <c r="A395" i="8"/>
  <c r="B395" i="8"/>
  <c r="I397" i="2"/>
  <c r="C395" i="8"/>
  <c r="D395" i="8"/>
  <c r="S397" i="2"/>
  <c r="T397" i="2"/>
  <c r="U397" i="2"/>
  <c r="V397" i="2"/>
  <c r="W397" i="2"/>
  <c r="K397" i="2"/>
  <c r="E395" i="8"/>
  <c r="A396" i="8"/>
  <c r="B396" i="8"/>
  <c r="I398" i="2"/>
  <c r="C396" i="8"/>
  <c r="D396" i="8"/>
  <c r="S398" i="2"/>
  <c r="T398" i="2"/>
  <c r="U398" i="2"/>
  <c r="V398" i="2"/>
  <c r="W398" i="2"/>
  <c r="K398" i="2"/>
  <c r="E396" i="8"/>
  <c r="A397" i="8"/>
  <c r="B397" i="8"/>
  <c r="I399" i="2"/>
  <c r="C397" i="8"/>
  <c r="D397" i="8"/>
  <c r="S399" i="2"/>
  <c r="T399" i="2"/>
  <c r="U399" i="2"/>
  <c r="V399" i="2"/>
  <c r="W399" i="2"/>
  <c r="K399" i="2"/>
  <c r="E397" i="8"/>
  <c r="A398" i="8"/>
  <c r="B398" i="8"/>
  <c r="I400" i="2"/>
  <c r="C398" i="8"/>
  <c r="D398" i="8"/>
  <c r="S400" i="2"/>
  <c r="T400" i="2"/>
  <c r="U400" i="2"/>
  <c r="V400" i="2"/>
  <c r="W400" i="2"/>
  <c r="K400" i="2"/>
  <c r="E398" i="8"/>
  <c r="A399" i="8"/>
  <c r="B399" i="8"/>
  <c r="I401" i="2"/>
  <c r="C399" i="8"/>
  <c r="D399" i="8"/>
  <c r="S401" i="2"/>
  <c r="T401" i="2"/>
  <c r="U401" i="2"/>
  <c r="V401" i="2"/>
  <c r="W401" i="2"/>
  <c r="K401" i="2"/>
  <c r="E399" i="8"/>
  <c r="A400" i="8"/>
  <c r="B400" i="8"/>
  <c r="I402" i="2"/>
  <c r="C400" i="8"/>
  <c r="D400" i="8"/>
  <c r="S402" i="2"/>
  <c r="T402" i="2"/>
  <c r="U402" i="2"/>
  <c r="V402" i="2"/>
  <c r="W402" i="2"/>
  <c r="K402" i="2"/>
  <c r="E400" i="8"/>
  <c r="A401" i="8"/>
  <c r="B401" i="8"/>
  <c r="I403" i="2"/>
  <c r="C401" i="8"/>
  <c r="D401" i="8"/>
  <c r="S403" i="2"/>
  <c r="T403" i="2"/>
  <c r="U403" i="2"/>
  <c r="V403" i="2"/>
  <c r="W403" i="2"/>
  <c r="K403" i="2"/>
  <c r="E401" i="8"/>
  <c r="A402" i="8"/>
  <c r="B402" i="8"/>
  <c r="I404" i="2"/>
  <c r="C402" i="8"/>
  <c r="D402" i="8"/>
  <c r="S404" i="2"/>
  <c r="T404" i="2"/>
  <c r="U404" i="2"/>
  <c r="V404" i="2"/>
  <c r="W404" i="2"/>
  <c r="K404" i="2"/>
  <c r="E402" i="8"/>
  <c r="A403" i="8"/>
  <c r="B403" i="8"/>
  <c r="I405" i="2"/>
  <c r="C403" i="8"/>
  <c r="D403" i="8"/>
  <c r="S405" i="2"/>
  <c r="T405" i="2"/>
  <c r="U405" i="2"/>
  <c r="V405" i="2"/>
  <c r="W405" i="2"/>
  <c r="K405" i="2"/>
  <c r="E403" i="8"/>
  <c r="A404" i="8"/>
  <c r="B404" i="8"/>
  <c r="I406" i="2"/>
  <c r="C404" i="8"/>
  <c r="D404" i="8"/>
  <c r="S406" i="2"/>
  <c r="T406" i="2"/>
  <c r="U406" i="2"/>
  <c r="V406" i="2"/>
  <c r="W406" i="2"/>
  <c r="K406" i="2"/>
  <c r="E404" i="8"/>
  <c r="A405" i="8"/>
  <c r="B405" i="8"/>
  <c r="I407" i="2"/>
  <c r="C405" i="8"/>
  <c r="D405" i="8"/>
  <c r="S407" i="2"/>
  <c r="T407" i="2"/>
  <c r="U407" i="2"/>
  <c r="V407" i="2"/>
  <c r="W407" i="2"/>
  <c r="K407" i="2"/>
  <c r="E405" i="8"/>
  <c r="A406" i="8"/>
  <c r="B406" i="8"/>
  <c r="I408" i="2"/>
  <c r="C406" i="8"/>
  <c r="D406" i="8"/>
  <c r="S408" i="2"/>
  <c r="T408" i="2"/>
  <c r="U408" i="2"/>
  <c r="V408" i="2"/>
  <c r="W408" i="2"/>
  <c r="K408" i="2"/>
  <c r="E406" i="8"/>
  <c r="A407" i="8"/>
  <c r="B407" i="8"/>
  <c r="I409" i="2"/>
  <c r="C407" i="8"/>
  <c r="D407" i="8"/>
  <c r="S409" i="2"/>
  <c r="T409" i="2"/>
  <c r="U409" i="2"/>
  <c r="V409" i="2"/>
  <c r="W409" i="2"/>
  <c r="K409" i="2"/>
  <c r="E407" i="8"/>
  <c r="A408" i="8"/>
  <c r="B408" i="8"/>
  <c r="I410" i="2"/>
  <c r="C408" i="8"/>
  <c r="D408" i="8"/>
  <c r="S410" i="2"/>
  <c r="T410" i="2"/>
  <c r="U410" i="2"/>
  <c r="V410" i="2"/>
  <c r="W410" i="2"/>
  <c r="K410" i="2"/>
  <c r="E408" i="8"/>
  <c r="A409" i="8"/>
  <c r="B409" i="8"/>
  <c r="I411" i="2"/>
  <c r="C409" i="8"/>
  <c r="D409" i="8"/>
  <c r="S411" i="2"/>
  <c r="T411" i="2"/>
  <c r="U411" i="2"/>
  <c r="V411" i="2"/>
  <c r="W411" i="2"/>
  <c r="K411" i="2"/>
  <c r="E409" i="8"/>
  <c r="A410" i="8"/>
  <c r="B410" i="8"/>
  <c r="I412" i="2"/>
  <c r="C410" i="8"/>
  <c r="D410" i="8"/>
  <c r="S412" i="2"/>
  <c r="T412" i="2"/>
  <c r="U412" i="2"/>
  <c r="V412" i="2"/>
  <c r="W412" i="2"/>
  <c r="K412" i="2"/>
  <c r="E410" i="8"/>
  <c r="A411" i="8"/>
  <c r="B411" i="8"/>
  <c r="I413" i="2"/>
  <c r="C411" i="8"/>
  <c r="D411" i="8"/>
  <c r="S413" i="2"/>
  <c r="T413" i="2"/>
  <c r="U413" i="2"/>
  <c r="V413" i="2"/>
  <c r="W413" i="2"/>
  <c r="K413" i="2"/>
  <c r="E411" i="8"/>
  <c r="A412" i="8"/>
  <c r="B412" i="8"/>
  <c r="I414" i="2"/>
  <c r="C412" i="8"/>
  <c r="D412" i="8"/>
  <c r="S414" i="2"/>
  <c r="T414" i="2"/>
  <c r="U414" i="2"/>
  <c r="V414" i="2"/>
  <c r="W414" i="2"/>
  <c r="K414" i="2"/>
  <c r="E412" i="8"/>
  <c r="A413" i="8"/>
  <c r="B413" i="8"/>
  <c r="I415" i="2"/>
  <c r="C413" i="8"/>
  <c r="D413" i="8"/>
  <c r="S415" i="2"/>
  <c r="T415" i="2"/>
  <c r="U415" i="2"/>
  <c r="V415" i="2"/>
  <c r="W415" i="2"/>
  <c r="K415" i="2"/>
  <c r="E413" i="8"/>
  <c r="A414" i="8"/>
  <c r="B414" i="8"/>
  <c r="I416" i="2"/>
  <c r="C414" i="8"/>
  <c r="D414" i="8"/>
  <c r="S416" i="2"/>
  <c r="T416" i="2"/>
  <c r="U416" i="2"/>
  <c r="V416" i="2"/>
  <c r="W416" i="2"/>
  <c r="K416" i="2"/>
  <c r="E414" i="8"/>
  <c r="A415" i="8"/>
  <c r="B415" i="8"/>
  <c r="I417" i="2"/>
  <c r="C415" i="8"/>
  <c r="D415" i="8"/>
  <c r="S417" i="2"/>
  <c r="T417" i="2"/>
  <c r="U417" i="2"/>
  <c r="V417" i="2"/>
  <c r="W417" i="2"/>
  <c r="K417" i="2"/>
  <c r="E415" i="8"/>
  <c r="A416" i="8"/>
  <c r="B416" i="8"/>
  <c r="I418" i="2"/>
  <c r="C416" i="8"/>
  <c r="D416" i="8"/>
  <c r="S418" i="2"/>
  <c r="T418" i="2"/>
  <c r="U418" i="2"/>
  <c r="V418" i="2"/>
  <c r="W418" i="2"/>
  <c r="K418" i="2"/>
  <c r="E416" i="8"/>
  <c r="A417" i="8"/>
  <c r="B417" i="8"/>
  <c r="I419" i="2"/>
  <c r="C417" i="8"/>
  <c r="D417" i="8"/>
  <c r="S419" i="2"/>
  <c r="T419" i="2"/>
  <c r="U419" i="2"/>
  <c r="V419" i="2"/>
  <c r="W419" i="2"/>
  <c r="K419" i="2"/>
  <c r="E417" i="8"/>
  <c r="A418" i="8"/>
  <c r="B418" i="8"/>
  <c r="I420" i="2"/>
  <c r="C418" i="8"/>
  <c r="D418" i="8"/>
  <c r="S420" i="2"/>
  <c r="T420" i="2"/>
  <c r="U420" i="2"/>
  <c r="V420" i="2"/>
  <c r="W420" i="2"/>
  <c r="K420" i="2"/>
  <c r="E418" i="8"/>
  <c r="A419" i="8"/>
  <c r="B419" i="8"/>
  <c r="I421" i="2"/>
  <c r="C419" i="8"/>
  <c r="D419" i="8"/>
  <c r="S421" i="2"/>
  <c r="T421" i="2"/>
  <c r="U421" i="2"/>
  <c r="V421" i="2"/>
  <c r="W421" i="2"/>
  <c r="K421" i="2"/>
  <c r="E419" i="8"/>
  <c r="A420" i="8"/>
  <c r="B420" i="8"/>
  <c r="I422" i="2"/>
  <c r="C420" i="8"/>
  <c r="D420" i="8"/>
  <c r="S422" i="2"/>
  <c r="T422" i="2"/>
  <c r="U422" i="2"/>
  <c r="V422" i="2"/>
  <c r="W422" i="2"/>
  <c r="K422" i="2"/>
  <c r="E420" i="8"/>
  <c r="A421" i="8"/>
  <c r="B421" i="8"/>
  <c r="I423" i="2"/>
  <c r="C421" i="8"/>
  <c r="D421" i="8"/>
  <c r="S423" i="2"/>
  <c r="T423" i="2"/>
  <c r="U423" i="2"/>
  <c r="V423" i="2"/>
  <c r="W423" i="2"/>
  <c r="K423" i="2"/>
  <c r="E421" i="8"/>
  <c r="A422" i="8"/>
  <c r="B422" i="8"/>
  <c r="I424" i="2"/>
  <c r="C422" i="8"/>
  <c r="D422" i="8"/>
  <c r="S424" i="2"/>
  <c r="T424" i="2"/>
  <c r="U424" i="2"/>
  <c r="V424" i="2"/>
  <c r="W424" i="2"/>
  <c r="K424" i="2"/>
  <c r="E422" i="8"/>
  <c r="A423" i="8"/>
  <c r="B423" i="8"/>
  <c r="I425" i="2"/>
  <c r="C423" i="8"/>
  <c r="D423" i="8"/>
  <c r="S425" i="2"/>
  <c r="T425" i="2"/>
  <c r="U425" i="2"/>
  <c r="V425" i="2"/>
  <c r="W425" i="2"/>
  <c r="K425" i="2"/>
  <c r="E423" i="8"/>
  <c r="A424" i="8"/>
  <c r="B424" i="8"/>
  <c r="I426" i="2"/>
  <c r="C424" i="8"/>
  <c r="D424" i="8"/>
  <c r="S426" i="2"/>
  <c r="T426" i="2"/>
  <c r="U426" i="2"/>
  <c r="V426" i="2"/>
  <c r="W426" i="2"/>
  <c r="K426" i="2"/>
  <c r="E424" i="8"/>
  <c r="A425" i="8"/>
  <c r="B425" i="8"/>
  <c r="I427" i="2"/>
  <c r="C425" i="8"/>
  <c r="D425" i="8"/>
  <c r="S427" i="2"/>
  <c r="T427" i="2"/>
  <c r="U427" i="2"/>
  <c r="V427" i="2"/>
  <c r="W427" i="2"/>
  <c r="K427" i="2"/>
  <c r="E425" i="8"/>
  <c r="A426" i="8"/>
  <c r="B426" i="8"/>
  <c r="I428" i="2"/>
  <c r="C426" i="8"/>
  <c r="D426" i="8"/>
  <c r="S428" i="2"/>
  <c r="T428" i="2"/>
  <c r="U428" i="2"/>
  <c r="V428" i="2"/>
  <c r="W428" i="2"/>
  <c r="K428" i="2"/>
  <c r="E426" i="8"/>
  <c r="A427" i="8"/>
  <c r="B427" i="8"/>
  <c r="I429" i="2"/>
  <c r="C427" i="8"/>
  <c r="D427" i="8"/>
  <c r="S429" i="2"/>
  <c r="T429" i="2"/>
  <c r="U429" i="2"/>
  <c r="V429" i="2"/>
  <c r="W429" i="2"/>
  <c r="K429" i="2"/>
  <c r="E427" i="8"/>
  <c r="A428" i="8"/>
  <c r="B428" i="8"/>
  <c r="I430" i="2"/>
  <c r="C428" i="8"/>
  <c r="D428" i="8"/>
  <c r="S430" i="2"/>
  <c r="T430" i="2"/>
  <c r="U430" i="2"/>
  <c r="V430" i="2"/>
  <c r="W430" i="2"/>
  <c r="K430" i="2"/>
  <c r="E428" i="8"/>
  <c r="A429" i="8"/>
  <c r="B429" i="8"/>
  <c r="I431" i="2"/>
  <c r="C429" i="8"/>
  <c r="D429" i="8"/>
  <c r="S431" i="2"/>
  <c r="T431" i="2"/>
  <c r="U431" i="2"/>
  <c r="V431" i="2"/>
  <c r="W431" i="2"/>
  <c r="K431" i="2"/>
  <c r="E429" i="8"/>
  <c r="A430" i="8"/>
  <c r="B430" i="8"/>
  <c r="I432" i="2"/>
  <c r="C430" i="8"/>
  <c r="D430" i="8"/>
  <c r="S432" i="2"/>
  <c r="T432" i="2"/>
  <c r="U432" i="2"/>
  <c r="V432" i="2"/>
  <c r="W432" i="2"/>
  <c r="K432" i="2"/>
  <c r="E430" i="8"/>
  <c r="A431" i="8"/>
  <c r="B431" i="8"/>
  <c r="I433" i="2"/>
  <c r="C431" i="8"/>
  <c r="D431" i="8"/>
  <c r="S433" i="2"/>
  <c r="T433" i="2"/>
  <c r="U433" i="2"/>
  <c r="V433" i="2"/>
  <c r="W433" i="2"/>
  <c r="K433" i="2"/>
  <c r="E431" i="8"/>
  <c r="A432" i="8"/>
  <c r="B432" i="8"/>
  <c r="I434" i="2"/>
  <c r="C432" i="8"/>
  <c r="D432" i="8"/>
  <c r="S434" i="2"/>
  <c r="T434" i="2"/>
  <c r="U434" i="2"/>
  <c r="V434" i="2"/>
  <c r="W434" i="2"/>
  <c r="K434" i="2"/>
  <c r="E432" i="8"/>
  <c r="A433" i="8"/>
  <c r="B433" i="8"/>
  <c r="I435" i="2"/>
  <c r="C433" i="8"/>
  <c r="D433" i="8"/>
  <c r="S435" i="2"/>
  <c r="T435" i="2"/>
  <c r="U435" i="2"/>
  <c r="V435" i="2"/>
  <c r="W435" i="2"/>
  <c r="K435" i="2"/>
  <c r="E433" i="8"/>
  <c r="A434" i="8"/>
  <c r="B434" i="8"/>
  <c r="I436" i="2"/>
  <c r="C434" i="8"/>
  <c r="D434" i="8"/>
  <c r="S436" i="2"/>
  <c r="T436" i="2"/>
  <c r="U436" i="2"/>
  <c r="V436" i="2"/>
  <c r="W436" i="2"/>
  <c r="K436" i="2"/>
  <c r="E434" i="8"/>
  <c r="A435" i="8"/>
  <c r="B435" i="8"/>
  <c r="I437" i="2"/>
  <c r="C435" i="8"/>
  <c r="D435" i="8"/>
  <c r="S437" i="2"/>
  <c r="T437" i="2"/>
  <c r="U437" i="2"/>
  <c r="V437" i="2"/>
  <c r="W437" i="2"/>
  <c r="K437" i="2"/>
  <c r="E435" i="8"/>
  <c r="A436" i="8"/>
  <c r="B436" i="8"/>
  <c r="I438" i="2"/>
  <c r="C436" i="8"/>
  <c r="D436" i="8"/>
  <c r="S438" i="2"/>
  <c r="T438" i="2"/>
  <c r="U438" i="2"/>
  <c r="V438" i="2"/>
  <c r="W438" i="2"/>
  <c r="K438" i="2"/>
  <c r="E436" i="8"/>
  <c r="A437" i="8"/>
  <c r="B437" i="8"/>
  <c r="I439" i="2"/>
  <c r="C437" i="8"/>
  <c r="D437" i="8"/>
  <c r="S439" i="2"/>
  <c r="T439" i="2"/>
  <c r="U439" i="2"/>
  <c r="V439" i="2"/>
  <c r="W439" i="2"/>
  <c r="K439" i="2"/>
  <c r="E437" i="8"/>
  <c r="A438" i="8"/>
  <c r="B438" i="8"/>
  <c r="I440" i="2"/>
  <c r="C438" i="8"/>
  <c r="D438" i="8"/>
  <c r="S440" i="2"/>
  <c r="T440" i="2"/>
  <c r="U440" i="2"/>
  <c r="V440" i="2"/>
  <c r="W440" i="2"/>
  <c r="K440" i="2"/>
  <c r="E438" i="8"/>
  <c r="A439" i="8"/>
  <c r="B439" i="8"/>
  <c r="I441" i="2"/>
  <c r="C439" i="8"/>
  <c r="D439" i="8"/>
  <c r="S441" i="2"/>
  <c r="T441" i="2"/>
  <c r="U441" i="2"/>
  <c r="V441" i="2"/>
  <c r="W441" i="2"/>
  <c r="K441" i="2"/>
  <c r="E439" i="8"/>
  <c r="A440" i="8"/>
  <c r="B440" i="8"/>
  <c r="I442" i="2"/>
  <c r="C440" i="8"/>
  <c r="D440" i="8"/>
  <c r="S442" i="2"/>
  <c r="T442" i="2"/>
  <c r="U442" i="2"/>
  <c r="V442" i="2"/>
  <c r="W442" i="2"/>
  <c r="K442" i="2"/>
  <c r="E440" i="8"/>
  <c r="A441" i="8"/>
  <c r="B441" i="8"/>
  <c r="I443" i="2"/>
  <c r="C441" i="8"/>
  <c r="D441" i="8"/>
  <c r="S443" i="2"/>
  <c r="T443" i="2"/>
  <c r="U443" i="2"/>
  <c r="V443" i="2"/>
  <c r="W443" i="2"/>
  <c r="K443" i="2"/>
  <c r="E441" i="8"/>
  <c r="A442" i="8"/>
  <c r="B442" i="8"/>
  <c r="I444" i="2"/>
  <c r="C442" i="8"/>
  <c r="D442" i="8"/>
  <c r="S444" i="2"/>
  <c r="T444" i="2"/>
  <c r="U444" i="2"/>
  <c r="V444" i="2"/>
  <c r="W444" i="2"/>
  <c r="K444" i="2"/>
  <c r="E442" i="8"/>
  <c r="A443" i="8"/>
  <c r="B443" i="8"/>
  <c r="I445" i="2"/>
  <c r="C443" i="8"/>
  <c r="D443" i="8"/>
  <c r="S445" i="2"/>
  <c r="T445" i="2"/>
  <c r="U445" i="2"/>
  <c r="V445" i="2"/>
  <c r="W445" i="2"/>
  <c r="K445" i="2"/>
  <c r="E443" i="8"/>
  <c r="A444" i="8"/>
  <c r="B444" i="8"/>
  <c r="I446" i="2"/>
  <c r="C444" i="8"/>
  <c r="D444" i="8"/>
  <c r="S446" i="2"/>
  <c r="T446" i="2"/>
  <c r="U446" i="2"/>
  <c r="V446" i="2"/>
  <c r="W446" i="2"/>
  <c r="K446" i="2"/>
  <c r="E444" i="8"/>
  <c r="A445" i="8"/>
  <c r="B445" i="8"/>
  <c r="I447" i="2"/>
  <c r="C445" i="8"/>
  <c r="D445" i="8"/>
  <c r="S447" i="2"/>
  <c r="T447" i="2"/>
  <c r="U447" i="2"/>
  <c r="V447" i="2"/>
  <c r="W447" i="2"/>
  <c r="K447" i="2"/>
  <c r="E445" i="8"/>
  <c r="A446" i="8"/>
  <c r="B446" i="8"/>
  <c r="I448" i="2"/>
  <c r="C446" i="8"/>
  <c r="D446" i="8"/>
  <c r="S448" i="2"/>
  <c r="T448" i="2"/>
  <c r="U448" i="2"/>
  <c r="V448" i="2"/>
  <c r="W448" i="2"/>
  <c r="K448" i="2"/>
  <c r="E446" i="8"/>
  <c r="A447" i="8"/>
  <c r="B447" i="8"/>
  <c r="I449" i="2"/>
  <c r="C447" i="8"/>
  <c r="D447" i="8"/>
  <c r="S449" i="2"/>
  <c r="T449" i="2"/>
  <c r="U449" i="2"/>
  <c r="V449" i="2"/>
  <c r="W449" i="2"/>
  <c r="K449" i="2"/>
  <c r="E447" i="8"/>
  <c r="A448" i="8"/>
  <c r="B448" i="8"/>
  <c r="I450" i="2"/>
  <c r="C448" i="8"/>
  <c r="D448" i="8"/>
  <c r="S450" i="2"/>
  <c r="T450" i="2"/>
  <c r="U450" i="2"/>
  <c r="V450" i="2"/>
  <c r="W450" i="2"/>
  <c r="K450" i="2"/>
  <c r="E448" i="8"/>
  <c r="A449" i="8"/>
  <c r="B449" i="8"/>
  <c r="I451" i="2"/>
  <c r="C449" i="8"/>
  <c r="D449" i="8"/>
  <c r="S451" i="2"/>
  <c r="T451" i="2"/>
  <c r="U451" i="2"/>
  <c r="V451" i="2"/>
  <c r="W451" i="2"/>
  <c r="K451" i="2"/>
  <c r="E449" i="8"/>
  <c r="A450" i="8"/>
  <c r="B450" i="8"/>
  <c r="I452" i="2"/>
  <c r="C450" i="8"/>
  <c r="D450" i="8"/>
  <c r="S452" i="2"/>
  <c r="T452" i="2"/>
  <c r="U452" i="2"/>
  <c r="V452" i="2"/>
  <c r="W452" i="2"/>
  <c r="K452" i="2"/>
  <c r="E450" i="8"/>
  <c r="A451" i="8"/>
  <c r="B451" i="8"/>
  <c r="I453" i="2"/>
  <c r="C451" i="8"/>
  <c r="D451" i="8"/>
  <c r="S453" i="2"/>
  <c r="T453" i="2"/>
  <c r="U453" i="2"/>
  <c r="V453" i="2"/>
  <c r="W453" i="2"/>
  <c r="K453" i="2"/>
  <c r="E451" i="8"/>
  <c r="A452" i="8"/>
  <c r="B452" i="8"/>
  <c r="I454" i="2"/>
  <c r="C452" i="8"/>
  <c r="D452" i="8"/>
  <c r="S454" i="2"/>
  <c r="T454" i="2"/>
  <c r="U454" i="2"/>
  <c r="V454" i="2"/>
  <c r="W454" i="2"/>
  <c r="K454" i="2"/>
  <c r="E452" i="8"/>
  <c r="A453" i="8"/>
  <c r="B453" i="8"/>
  <c r="I455" i="2"/>
  <c r="C453" i="8"/>
  <c r="D453" i="8"/>
  <c r="S455" i="2"/>
  <c r="T455" i="2"/>
  <c r="U455" i="2"/>
  <c r="V455" i="2"/>
  <c r="W455" i="2"/>
  <c r="K455" i="2"/>
  <c r="E453" i="8"/>
  <c r="A454" i="8"/>
  <c r="B454" i="8"/>
  <c r="I456" i="2"/>
  <c r="C454" i="8"/>
  <c r="D454" i="8"/>
  <c r="S456" i="2"/>
  <c r="T456" i="2"/>
  <c r="U456" i="2"/>
  <c r="V456" i="2"/>
  <c r="W456" i="2"/>
  <c r="K456" i="2"/>
  <c r="E454" i="8"/>
  <c r="A455" i="8"/>
  <c r="B455" i="8"/>
  <c r="I457" i="2"/>
  <c r="C455" i="8"/>
  <c r="D455" i="8"/>
  <c r="S457" i="2"/>
  <c r="T457" i="2"/>
  <c r="U457" i="2"/>
  <c r="V457" i="2"/>
  <c r="W457" i="2"/>
  <c r="K457" i="2"/>
  <c r="E455" i="8"/>
  <c r="A456" i="8"/>
  <c r="B456" i="8"/>
  <c r="I458" i="2"/>
  <c r="C456" i="8"/>
  <c r="D456" i="8"/>
  <c r="S458" i="2"/>
  <c r="T458" i="2"/>
  <c r="U458" i="2"/>
  <c r="V458" i="2"/>
  <c r="W458" i="2"/>
  <c r="K458" i="2"/>
  <c r="E456" i="8"/>
  <c r="A457" i="8"/>
  <c r="B457" i="8"/>
  <c r="I459" i="2"/>
  <c r="C457" i="8"/>
  <c r="D457" i="8"/>
  <c r="S459" i="2"/>
  <c r="T459" i="2"/>
  <c r="U459" i="2"/>
  <c r="V459" i="2"/>
  <c r="W459" i="2"/>
  <c r="K459" i="2"/>
  <c r="E457" i="8"/>
  <c r="A458" i="8"/>
  <c r="B458" i="8"/>
  <c r="I460" i="2"/>
  <c r="C458" i="8"/>
  <c r="D458" i="8"/>
  <c r="S460" i="2"/>
  <c r="T460" i="2"/>
  <c r="U460" i="2"/>
  <c r="V460" i="2"/>
  <c r="W460" i="2"/>
  <c r="K460" i="2"/>
  <c r="E458" i="8"/>
  <c r="A459" i="8"/>
  <c r="B459" i="8"/>
  <c r="I461" i="2"/>
  <c r="C459" i="8"/>
  <c r="D459" i="8"/>
  <c r="S461" i="2"/>
  <c r="T461" i="2"/>
  <c r="U461" i="2"/>
  <c r="V461" i="2"/>
  <c r="W461" i="2"/>
  <c r="K461" i="2"/>
  <c r="E459" i="8"/>
  <c r="A460" i="8"/>
  <c r="B460" i="8"/>
  <c r="I462" i="2"/>
  <c r="C460" i="8"/>
  <c r="D460" i="8"/>
  <c r="S462" i="2"/>
  <c r="T462" i="2"/>
  <c r="U462" i="2"/>
  <c r="V462" i="2"/>
  <c r="W462" i="2"/>
  <c r="K462" i="2"/>
  <c r="E460" i="8"/>
  <c r="A461" i="8"/>
  <c r="B461" i="8"/>
  <c r="I463" i="2"/>
  <c r="C461" i="8"/>
  <c r="D461" i="8"/>
  <c r="S463" i="2"/>
  <c r="T463" i="2"/>
  <c r="U463" i="2"/>
  <c r="V463" i="2"/>
  <c r="W463" i="2"/>
  <c r="K463" i="2"/>
  <c r="E461" i="8"/>
  <c r="A462" i="8"/>
  <c r="B462" i="8"/>
  <c r="I464" i="2"/>
  <c r="C462" i="8"/>
  <c r="D462" i="8"/>
  <c r="S464" i="2"/>
  <c r="T464" i="2"/>
  <c r="U464" i="2"/>
  <c r="V464" i="2"/>
  <c r="W464" i="2"/>
  <c r="K464" i="2"/>
  <c r="E462" i="8"/>
  <c r="A463" i="8"/>
  <c r="B463" i="8"/>
  <c r="I465" i="2"/>
  <c r="C463" i="8"/>
  <c r="D463" i="8"/>
  <c r="S465" i="2"/>
  <c r="T465" i="2"/>
  <c r="U465" i="2"/>
  <c r="V465" i="2"/>
  <c r="W465" i="2"/>
  <c r="K465" i="2"/>
  <c r="E463" i="8"/>
  <c r="A464" i="8"/>
  <c r="B464" i="8"/>
  <c r="I466" i="2"/>
  <c r="C464" i="8"/>
  <c r="D464" i="8"/>
  <c r="S466" i="2"/>
  <c r="T466" i="2"/>
  <c r="U466" i="2"/>
  <c r="V466" i="2"/>
  <c r="W466" i="2"/>
  <c r="K466" i="2"/>
  <c r="E464" i="8"/>
  <c r="A465" i="8"/>
  <c r="B465" i="8"/>
  <c r="I467" i="2"/>
  <c r="C465" i="8"/>
  <c r="D465" i="8"/>
  <c r="S467" i="2"/>
  <c r="T467" i="2"/>
  <c r="U467" i="2"/>
  <c r="V467" i="2"/>
  <c r="W467" i="2"/>
  <c r="K467" i="2"/>
  <c r="E465" i="8"/>
  <c r="A466" i="8"/>
  <c r="B466" i="8"/>
  <c r="I468" i="2"/>
  <c r="C466" i="8"/>
  <c r="D466" i="8"/>
  <c r="S468" i="2"/>
  <c r="T468" i="2"/>
  <c r="U468" i="2"/>
  <c r="V468" i="2"/>
  <c r="W468" i="2"/>
  <c r="K468" i="2"/>
  <c r="E466" i="8"/>
  <c r="A467" i="8"/>
  <c r="B467" i="8"/>
  <c r="I469" i="2"/>
  <c r="C467" i="8"/>
  <c r="D467" i="8"/>
  <c r="S469" i="2"/>
  <c r="T469" i="2"/>
  <c r="U469" i="2"/>
  <c r="V469" i="2"/>
  <c r="W469" i="2"/>
  <c r="K469" i="2"/>
  <c r="E467" i="8"/>
  <c r="A468" i="8"/>
  <c r="B468" i="8"/>
  <c r="I470" i="2"/>
  <c r="C468" i="8"/>
  <c r="D468" i="8"/>
  <c r="S470" i="2"/>
  <c r="T470" i="2"/>
  <c r="U470" i="2"/>
  <c r="V470" i="2"/>
  <c r="W470" i="2"/>
  <c r="K470" i="2"/>
  <c r="E468" i="8"/>
  <c r="A469" i="8"/>
  <c r="B469" i="8"/>
  <c r="I471" i="2"/>
  <c r="C469" i="8"/>
  <c r="D469" i="8"/>
  <c r="S471" i="2"/>
  <c r="T471" i="2"/>
  <c r="U471" i="2"/>
  <c r="V471" i="2"/>
  <c r="W471" i="2"/>
  <c r="K471" i="2"/>
  <c r="E469" i="8"/>
  <c r="A470" i="8"/>
  <c r="B470" i="8"/>
  <c r="I472" i="2"/>
  <c r="C470" i="8"/>
  <c r="D470" i="8"/>
  <c r="S472" i="2"/>
  <c r="T472" i="2"/>
  <c r="U472" i="2"/>
  <c r="V472" i="2"/>
  <c r="W472" i="2"/>
  <c r="K472" i="2"/>
  <c r="E470" i="8"/>
  <c r="A471" i="8"/>
  <c r="B471" i="8"/>
  <c r="I473" i="2"/>
  <c r="C471" i="8"/>
  <c r="D471" i="8"/>
  <c r="S473" i="2"/>
  <c r="T473" i="2"/>
  <c r="U473" i="2"/>
  <c r="V473" i="2"/>
  <c r="W473" i="2"/>
  <c r="K473" i="2"/>
  <c r="E471" i="8"/>
  <c r="A472" i="8"/>
  <c r="B472" i="8"/>
  <c r="I474" i="2"/>
  <c r="C472" i="8"/>
  <c r="D472" i="8"/>
  <c r="S474" i="2"/>
  <c r="T474" i="2"/>
  <c r="U474" i="2"/>
  <c r="V474" i="2"/>
  <c r="W474" i="2"/>
  <c r="K474" i="2"/>
  <c r="E472" i="8"/>
  <c r="A473" i="8"/>
  <c r="B473" i="8"/>
  <c r="I475" i="2"/>
  <c r="C473" i="8"/>
  <c r="D473" i="8"/>
  <c r="S475" i="2"/>
  <c r="T475" i="2"/>
  <c r="U475" i="2"/>
  <c r="V475" i="2"/>
  <c r="W475" i="2"/>
  <c r="K475" i="2"/>
  <c r="E473" i="8"/>
  <c r="A474" i="8"/>
  <c r="B474" i="8"/>
  <c r="I476" i="2"/>
  <c r="C474" i="8"/>
  <c r="D474" i="8"/>
  <c r="S476" i="2"/>
  <c r="T476" i="2"/>
  <c r="U476" i="2"/>
  <c r="V476" i="2"/>
  <c r="W476" i="2"/>
  <c r="K476" i="2"/>
  <c r="E474" i="8"/>
  <c r="A475" i="8"/>
  <c r="B475" i="8"/>
  <c r="I477" i="2"/>
  <c r="C475" i="8"/>
  <c r="D475" i="8"/>
  <c r="S477" i="2"/>
  <c r="T477" i="2"/>
  <c r="U477" i="2"/>
  <c r="V477" i="2"/>
  <c r="W477" i="2"/>
  <c r="K477" i="2"/>
  <c r="E475" i="8"/>
  <c r="A476" i="8"/>
  <c r="B476" i="8"/>
  <c r="I478" i="2"/>
  <c r="C476" i="8"/>
  <c r="D476" i="8"/>
  <c r="S478" i="2"/>
  <c r="T478" i="2"/>
  <c r="U478" i="2"/>
  <c r="V478" i="2"/>
  <c r="W478" i="2"/>
  <c r="K478" i="2"/>
  <c r="E476" i="8"/>
  <c r="A477" i="8"/>
  <c r="B477" i="8"/>
  <c r="I479" i="2"/>
  <c r="C477" i="8"/>
  <c r="D477" i="8"/>
  <c r="S479" i="2"/>
  <c r="T479" i="2"/>
  <c r="U479" i="2"/>
  <c r="V479" i="2"/>
  <c r="W479" i="2"/>
  <c r="K479" i="2"/>
  <c r="E477" i="8"/>
  <c r="A478" i="8"/>
  <c r="B478" i="8"/>
  <c r="I480" i="2"/>
  <c r="C478" i="8"/>
  <c r="D478" i="8"/>
  <c r="S480" i="2"/>
  <c r="T480" i="2"/>
  <c r="U480" i="2"/>
  <c r="V480" i="2"/>
  <c r="W480" i="2"/>
  <c r="K480" i="2"/>
  <c r="E478" i="8"/>
  <c r="A479" i="8"/>
  <c r="B479" i="8"/>
  <c r="I481" i="2"/>
  <c r="C479" i="8"/>
  <c r="D479" i="8"/>
  <c r="S481" i="2"/>
  <c r="T481" i="2"/>
  <c r="U481" i="2"/>
  <c r="V481" i="2"/>
  <c r="W481" i="2"/>
  <c r="K481" i="2"/>
  <c r="E479" i="8"/>
  <c r="A480" i="8"/>
  <c r="B480" i="8"/>
  <c r="I482" i="2"/>
  <c r="C480" i="8"/>
  <c r="D480" i="8"/>
  <c r="S482" i="2"/>
  <c r="T482" i="2"/>
  <c r="U482" i="2"/>
  <c r="V482" i="2"/>
  <c r="W482" i="2"/>
  <c r="K482" i="2"/>
  <c r="E480" i="8"/>
  <c r="A481" i="8"/>
  <c r="B481" i="8"/>
  <c r="I483" i="2"/>
  <c r="C481" i="8"/>
  <c r="D481" i="8"/>
  <c r="S483" i="2"/>
  <c r="T483" i="2"/>
  <c r="U483" i="2"/>
  <c r="V483" i="2"/>
  <c r="W483" i="2"/>
  <c r="K483" i="2"/>
  <c r="E481" i="8"/>
  <c r="A482" i="8"/>
  <c r="B482" i="8"/>
  <c r="I484" i="2"/>
  <c r="C482" i="8"/>
  <c r="D482" i="8"/>
  <c r="S484" i="2"/>
  <c r="T484" i="2"/>
  <c r="U484" i="2"/>
  <c r="V484" i="2"/>
  <c r="W484" i="2"/>
  <c r="K484" i="2"/>
  <c r="E482" i="8"/>
  <c r="A483" i="8"/>
  <c r="B483" i="8"/>
  <c r="I485" i="2"/>
  <c r="C483" i="8"/>
  <c r="D483" i="8"/>
  <c r="S485" i="2"/>
  <c r="T485" i="2"/>
  <c r="U485" i="2"/>
  <c r="V485" i="2"/>
  <c r="W485" i="2"/>
  <c r="K485" i="2"/>
  <c r="E483" i="8"/>
  <c r="A484" i="8"/>
  <c r="B484" i="8"/>
  <c r="I486" i="2"/>
  <c r="C484" i="8"/>
  <c r="D484" i="8"/>
  <c r="S486" i="2"/>
  <c r="T486" i="2"/>
  <c r="U486" i="2"/>
  <c r="V486" i="2"/>
  <c r="W486" i="2"/>
  <c r="K486" i="2"/>
  <c r="E484" i="8"/>
  <c r="A485" i="8"/>
  <c r="B485" i="8"/>
  <c r="I487" i="2"/>
  <c r="C485" i="8"/>
  <c r="D485" i="8"/>
  <c r="S487" i="2"/>
  <c r="T487" i="2"/>
  <c r="U487" i="2"/>
  <c r="V487" i="2"/>
  <c r="W487" i="2"/>
  <c r="K487" i="2"/>
  <c r="E485" i="8"/>
  <c r="A486" i="8"/>
  <c r="B486" i="8"/>
  <c r="I488" i="2"/>
  <c r="C486" i="8"/>
  <c r="D486" i="8"/>
  <c r="S488" i="2"/>
  <c r="T488" i="2"/>
  <c r="U488" i="2"/>
  <c r="V488" i="2"/>
  <c r="W488" i="2"/>
  <c r="K488" i="2"/>
  <c r="E486" i="8"/>
  <c r="A487" i="8"/>
  <c r="B487" i="8"/>
  <c r="I489" i="2"/>
  <c r="C487" i="8"/>
  <c r="D487" i="8"/>
  <c r="S489" i="2"/>
  <c r="T489" i="2"/>
  <c r="U489" i="2"/>
  <c r="V489" i="2"/>
  <c r="W489" i="2"/>
  <c r="K489" i="2"/>
  <c r="E487" i="8"/>
  <c r="A488" i="8"/>
  <c r="B488" i="8"/>
  <c r="I490" i="2"/>
  <c r="C488" i="8"/>
  <c r="D488" i="8"/>
  <c r="S490" i="2"/>
  <c r="T490" i="2"/>
  <c r="U490" i="2"/>
  <c r="V490" i="2"/>
  <c r="W490" i="2"/>
  <c r="K490" i="2"/>
  <c r="E488" i="8"/>
  <c r="A489" i="8"/>
  <c r="B489" i="8"/>
  <c r="I491" i="2"/>
  <c r="C489" i="8"/>
  <c r="D489" i="8"/>
  <c r="S491" i="2"/>
  <c r="T491" i="2"/>
  <c r="U491" i="2"/>
  <c r="V491" i="2"/>
  <c r="W491" i="2"/>
  <c r="K491" i="2"/>
  <c r="E489" i="8"/>
  <c r="A490" i="8"/>
  <c r="B490" i="8"/>
  <c r="I492" i="2"/>
  <c r="C490" i="8"/>
  <c r="D490" i="8"/>
  <c r="S492" i="2"/>
  <c r="T492" i="2"/>
  <c r="U492" i="2"/>
  <c r="V492" i="2"/>
  <c r="W492" i="2"/>
  <c r="K492" i="2"/>
  <c r="E490" i="8"/>
  <c r="A491" i="8"/>
  <c r="B491" i="8"/>
  <c r="I493" i="2"/>
  <c r="C491" i="8"/>
  <c r="D491" i="8"/>
  <c r="S493" i="2"/>
  <c r="T493" i="2"/>
  <c r="U493" i="2"/>
  <c r="V493" i="2"/>
  <c r="W493" i="2"/>
  <c r="K493" i="2"/>
  <c r="E491" i="8"/>
  <c r="A492" i="8"/>
  <c r="B492" i="8"/>
  <c r="I494" i="2"/>
  <c r="C492" i="8"/>
  <c r="D492" i="8"/>
  <c r="S494" i="2"/>
  <c r="T494" i="2"/>
  <c r="U494" i="2"/>
  <c r="V494" i="2"/>
  <c r="W494" i="2"/>
  <c r="K494" i="2"/>
  <c r="E492" i="8"/>
  <c r="A493" i="8"/>
  <c r="B493" i="8"/>
  <c r="I495" i="2"/>
  <c r="C493" i="8"/>
  <c r="D493" i="8"/>
  <c r="S495" i="2"/>
  <c r="T495" i="2"/>
  <c r="U495" i="2"/>
  <c r="V495" i="2"/>
  <c r="W495" i="2"/>
  <c r="K495" i="2"/>
  <c r="E493" i="8"/>
  <c r="A494" i="8"/>
  <c r="B494" i="8"/>
  <c r="I496" i="2"/>
  <c r="C494" i="8"/>
  <c r="D494" i="8"/>
  <c r="S496" i="2"/>
  <c r="T496" i="2"/>
  <c r="U496" i="2"/>
  <c r="V496" i="2"/>
  <c r="W496" i="2"/>
  <c r="K496" i="2"/>
  <c r="E494" i="8"/>
  <c r="A495" i="8"/>
  <c r="B495" i="8"/>
  <c r="I497" i="2"/>
  <c r="C495" i="8"/>
  <c r="D495" i="8"/>
  <c r="S497" i="2"/>
  <c r="T497" i="2"/>
  <c r="U497" i="2"/>
  <c r="V497" i="2"/>
  <c r="W497" i="2"/>
  <c r="K497" i="2"/>
  <c r="E495" i="8"/>
  <c r="A496" i="8"/>
  <c r="B496" i="8"/>
  <c r="I498" i="2"/>
  <c r="C496" i="8"/>
  <c r="D496" i="8"/>
  <c r="S498" i="2"/>
  <c r="T498" i="2"/>
  <c r="U498" i="2"/>
  <c r="V498" i="2"/>
  <c r="W498" i="2"/>
  <c r="K498" i="2"/>
  <c r="E496" i="8"/>
  <c r="A497" i="8"/>
  <c r="B497" i="8"/>
  <c r="I499" i="2"/>
  <c r="C497" i="8"/>
  <c r="D497" i="8"/>
  <c r="S499" i="2"/>
  <c r="T499" i="2"/>
  <c r="U499" i="2"/>
  <c r="V499" i="2"/>
  <c r="W499" i="2"/>
  <c r="K499" i="2"/>
  <c r="E497" i="8"/>
  <c r="A498" i="8"/>
  <c r="B498" i="8"/>
  <c r="I500" i="2"/>
  <c r="C498" i="8"/>
  <c r="D498" i="8"/>
  <c r="S500" i="2"/>
  <c r="T500" i="2"/>
  <c r="U500" i="2"/>
  <c r="V500" i="2"/>
  <c r="W500" i="2"/>
  <c r="K500" i="2"/>
  <c r="E498" i="8"/>
  <c r="A499" i="8"/>
  <c r="B499" i="8"/>
  <c r="I501" i="2"/>
  <c r="C499" i="8"/>
  <c r="D499" i="8"/>
  <c r="S501" i="2"/>
  <c r="T501" i="2"/>
  <c r="U501" i="2"/>
  <c r="V501" i="2"/>
  <c r="W501" i="2"/>
  <c r="K501" i="2"/>
  <c r="E499" i="8"/>
  <c r="A500" i="8"/>
  <c r="B500" i="8"/>
  <c r="I502" i="2"/>
  <c r="C500" i="8"/>
  <c r="D500" i="8"/>
  <c r="S502" i="2"/>
  <c r="T502" i="2"/>
  <c r="U502" i="2"/>
  <c r="V502" i="2"/>
  <c r="W502" i="2"/>
  <c r="K502" i="2"/>
  <c r="E500" i="8"/>
  <c r="A501" i="8"/>
  <c r="B501" i="8"/>
  <c r="I503" i="2"/>
  <c r="C501" i="8"/>
  <c r="D501" i="8"/>
  <c r="S503" i="2"/>
  <c r="T503" i="2"/>
  <c r="U503" i="2"/>
  <c r="V503" i="2"/>
  <c r="W503" i="2"/>
  <c r="K503" i="2"/>
  <c r="E501" i="8"/>
  <c r="A502" i="8"/>
  <c r="B502" i="8"/>
  <c r="I504" i="2"/>
  <c r="C502" i="8"/>
  <c r="D502" i="8"/>
  <c r="S504" i="2"/>
  <c r="T504" i="2"/>
  <c r="U504" i="2"/>
  <c r="V504" i="2"/>
  <c r="W504" i="2"/>
  <c r="K504" i="2"/>
  <c r="E502" i="8"/>
  <c r="A503" i="8"/>
  <c r="B503" i="8"/>
  <c r="I505" i="2"/>
  <c r="C503" i="8"/>
  <c r="D503" i="8"/>
  <c r="S505" i="2"/>
  <c r="T505" i="2"/>
  <c r="U505" i="2"/>
  <c r="V505" i="2"/>
  <c r="W505" i="2"/>
  <c r="K505" i="2"/>
  <c r="E503" i="8"/>
  <c r="A504" i="8"/>
  <c r="B504" i="8"/>
  <c r="I506" i="2"/>
  <c r="C504" i="8"/>
  <c r="D504" i="8"/>
  <c r="S506" i="2"/>
  <c r="T506" i="2"/>
  <c r="U506" i="2"/>
  <c r="V506" i="2"/>
  <c r="W506" i="2"/>
  <c r="K506" i="2"/>
  <c r="E504" i="8"/>
  <c r="A505" i="8"/>
  <c r="B505" i="8"/>
  <c r="I507" i="2"/>
  <c r="C505" i="8"/>
  <c r="D505" i="8"/>
  <c r="S507" i="2"/>
  <c r="T507" i="2"/>
  <c r="U507" i="2"/>
  <c r="V507" i="2"/>
  <c r="W507" i="2"/>
  <c r="K507" i="2"/>
  <c r="E505" i="8"/>
  <c r="A506" i="8"/>
  <c r="B506" i="8"/>
  <c r="I508" i="2"/>
  <c r="C506" i="8"/>
  <c r="D506" i="8"/>
  <c r="S508" i="2"/>
  <c r="T508" i="2"/>
  <c r="U508" i="2"/>
  <c r="V508" i="2"/>
  <c r="W508" i="2"/>
  <c r="K508" i="2"/>
  <c r="E506" i="8"/>
  <c r="A507" i="8"/>
  <c r="B507" i="8"/>
  <c r="I509" i="2"/>
  <c r="C507" i="8"/>
  <c r="D507" i="8"/>
  <c r="S509" i="2"/>
  <c r="T509" i="2"/>
  <c r="U509" i="2"/>
  <c r="V509" i="2"/>
  <c r="W509" i="2"/>
  <c r="K509" i="2"/>
  <c r="E507" i="8"/>
  <c r="A508" i="8"/>
  <c r="B508" i="8"/>
  <c r="I510" i="2"/>
  <c r="C508" i="8"/>
  <c r="D508" i="8"/>
  <c r="S510" i="2"/>
  <c r="T510" i="2"/>
  <c r="U510" i="2"/>
  <c r="V510" i="2"/>
  <c r="W510" i="2"/>
  <c r="K510" i="2"/>
  <c r="E508" i="8"/>
  <c r="A509" i="8"/>
  <c r="B509" i="8"/>
  <c r="I511" i="2"/>
  <c r="C509" i="8"/>
  <c r="D509" i="8"/>
  <c r="S511" i="2"/>
  <c r="T511" i="2"/>
  <c r="U511" i="2"/>
  <c r="V511" i="2"/>
  <c r="W511" i="2"/>
  <c r="K511" i="2"/>
  <c r="E509" i="8"/>
  <c r="A510" i="8"/>
  <c r="B510" i="8"/>
  <c r="I512" i="2"/>
  <c r="C510" i="8"/>
  <c r="D510" i="8"/>
  <c r="S512" i="2"/>
  <c r="T512" i="2"/>
  <c r="U512" i="2"/>
  <c r="V512" i="2"/>
  <c r="W512" i="2"/>
  <c r="K512" i="2"/>
  <c r="E510" i="8"/>
  <c r="A511" i="8"/>
  <c r="B511" i="8"/>
  <c r="I513" i="2"/>
  <c r="C511" i="8"/>
  <c r="D511" i="8"/>
  <c r="S513" i="2"/>
  <c r="T513" i="2"/>
  <c r="U513" i="2"/>
  <c r="V513" i="2"/>
  <c r="W513" i="2"/>
  <c r="K513" i="2"/>
  <c r="E511" i="8"/>
  <c r="A512" i="8"/>
  <c r="B512" i="8"/>
  <c r="I514" i="2"/>
  <c r="C512" i="8"/>
  <c r="D512" i="8"/>
  <c r="S514" i="2"/>
  <c r="T514" i="2"/>
  <c r="U514" i="2"/>
  <c r="V514" i="2"/>
  <c r="W514" i="2"/>
  <c r="K514" i="2"/>
  <c r="E512" i="8"/>
  <c r="A513" i="8"/>
  <c r="B513" i="8"/>
  <c r="I515" i="2"/>
  <c r="C513" i="8"/>
  <c r="D513" i="8"/>
  <c r="S515" i="2"/>
  <c r="T515" i="2"/>
  <c r="U515" i="2"/>
  <c r="V515" i="2"/>
  <c r="W515" i="2"/>
  <c r="K515" i="2"/>
  <c r="E513" i="8"/>
  <c r="A514" i="8"/>
  <c r="B514" i="8"/>
  <c r="I516" i="2"/>
  <c r="C514" i="8"/>
  <c r="D514" i="8"/>
  <c r="S516" i="2"/>
  <c r="T516" i="2"/>
  <c r="U516" i="2"/>
  <c r="V516" i="2"/>
  <c r="W516" i="2"/>
  <c r="K516" i="2"/>
  <c r="E514" i="8"/>
  <c r="A515" i="8"/>
  <c r="B515" i="8"/>
  <c r="I517" i="2"/>
  <c r="C515" i="8"/>
  <c r="D515" i="8"/>
  <c r="S517" i="2"/>
  <c r="T517" i="2"/>
  <c r="U517" i="2"/>
  <c r="V517" i="2"/>
  <c r="W517" i="2"/>
  <c r="K517" i="2"/>
  <c r="E515" i="8"/>
  <c r="A516" i="8"/>
  <c r="B516" i="8"/>
  <c r="I518" i="2"/>
  <c r="C516" i="8"/>
  <c r="D516" i="8"/>
  <c r="S518" i="2"/>
  <c r="T518" i="2"/>
  <c r="U518" i="2"/>
  <c r="V518" i="2"/>
  <c r="W518" i="2"/>
  <c r="K518" i="2"/>
  <c r="E516" i="8"/>
  <c r="A517" i="8"/>
  <c r="B517" i="8"/>
  <c r="I519" i="2"/>
  <c r="C517" i="8"/>
  <c r="D517" i="8"/>
  <c r="S519" i="2"/>
  <c r="T519" i="2"/>
  <c r="U519" i="2"/>
  <c r="V519" i="2"/>
  <c r="W519" i="2"/>
  <c r="K519" i="2"/>
  <c r="E517" i="8"/>
  <c r="A518" i="8"/>
  <c r="B518" i="8"/>
  <c r="I520" i="2"/>
  <c r="C518" i="8"/>
  <c r="D518" i="8"/>
  <c r="S520" i="2"/>
  <c r="T520" i="2"/>
  <c r="U520" i="2"/>
  <c r="V520" i="2"/>
  <c r="W520" i="2"/>
  <c r="K520" i="2"/>
  <c r="E518" i="8"/>
  <c r="A519" i="8"/>
  <c r="B519" i="8"/>
  <c r="I521" i="2"/>
  <c r="C519" i="8"/>
  <c r="D519" i="8"/>
  <c r="S521" i="2"/>
  <c r="T521" i="2"/>
  <c r="U521" i="2"/>
  <c r="V521" i="2"/>
  <c r="W521" i="2"/>
  <c r="K521" i="2"/>
  <c r="E519" i="8"/>
  <c r="A520" i="8"/>
  <c r="B520" i="8"/>
  <c r="I522" i="2"/>
  <c r="C520" i="8"/>
  <c r="D520" i="8"/>
  <c r="S522" i="2"/>
  <c r="T522" i="2"/>
  <c r="U522" i="2"/>
  <c r="V522" i="2"/>
  <c r="W522" i="2"/>
  <c r="K522" i="2"/>
  <c r="E520" i="8"/>
  <c r="A521" i="8"/>
  <c r="B521" i="8"/>
  <c r="I523" i="2"/>
  <c r="C521" i="8"/>
  <c r="D521" i="8"/>
  <c r="S523" i="2"/>
  <c r="T523" i="2"/>
  <c r="U523" i="2"/>
  <c r="V523" i="2"/>
  <c r="W523" i="2"/>
  <c r="K523" i="2"/>
  <c r="E521" i="8"/>
  <c r="A522" i="8"/>
  <c r="B522" i="8"/>
  <c r="I524" i="2"/>
  <c r="C522" i="8"/>
  <c r="D522" i="8"/>
  <c r="S524" i="2"/>
  <c r="T524" i="2"/>
  <c r="U524" i="2"/>
  <c r="V524" i="2"/>
  <c r="W524" i="2"/>
  <c r="K524" i="2"/>
  <c r="E522" i="8"/>
  <c r="A523" i="8"/>
  <c r="B523" i="8"/>
  <c r="I525" i="2"/>
  <c r="C523" i="8"/>
  <c r="D523" i="8"/>
  <c r="S525" i="2"/>
  <c r="T525" i="2"/>
  <c r="U525" i="2"/>
  <c r="V525" i="2"/>
  <c r="W525" i="2"/>
  <c r="K525" i="2"/>
  <c r="E523" i="8"/>
  <c r="A524" i="8"/>
  <c r="B524" i="8"/>
  <c r="I526" i="2"/>
  <c r="C524" i="8"/>
  <c r="D524" i="8"/>
  <c r="S526" i="2"/>
  <c r="T526" i="2"/>
  <c r="U526" i="2"/>
  <c r="V526" i="2"/>
  <c r="W526" i="2"/>
  <c r="K526" i="2"/>
  <c r="E524" i="8"/>
  <c r="A525" i="8"/>
  <c r="B525" i="8"/>
  <c r="I527" i="2"/>
  <c r="C525" i="8"/>
  <c r="D525" i="8"/>
  <c r="S527" i="2"/>
  <c r="T527" i="2"/>
  <c r="U527" i="2"/>
  <c r="V527" i="2"/>
  <c r="W527" i="2"/>
  <c r="K527" i="2"/>
  <c r="E525" i="8"/>
  <c r="A526" i="8"/>
  <c r="B526" i="8"/>
  <c r="I528" i="2"/>
  <c r="C526" i="8"/>
  <c r="D526" i="8"/>
  <c r="S528" i="2"/>
  <c r="T528" i="2"/>
  <c r="U528" i="2"/>
  <c r="V528" i="2"/>
  <c r="W528" i="2"/>
  <c r="K528" i="2"/>
  <c r="E526" i="8"/>
  <c r="A527" i="8"/>
  <c r="B527" i="8"/>
  <c r="I529" i="2"/>
  <c r="C527" i="8"/>
  <c r="D527" i="8"/>
  <c r="S529" i="2"/>
  <c r="T529" i="2"/>
  <c r="U529" i="2"/>
  <c r="V529" i="2"/>
  <c r="W529" i="2"/>
  <c r="K529" i="2"/>
  <c r="E527" i="8"/>
  <c r="A528" i="8"/>
  <c r="B528" i="8"/>
  <c r="I530" i="2"/>
  <c r="C528" i="8"/>
  <c r="D528" i="8"/>
  <c r="S530" i="2"/>
  <c r="T530" i="2"/>
  <c r="U530" i="2"/>
  <c r="V530" i="2"/>
  <c r="W530" i="2"/>
  <c r="K530" i="2"/>
  <c r="E528" i="8"/>
  <c r="A529" i="8"/>
  <c r="B529" i="8"/>
  <c r="I531" i="2"/>
  <c r="C529" i="8"/>
  <c r="D529" i="8"/>
  <c r="S531" i="2"/>
  <c r="T531" i="2"/>
  <c r="U531" i="2"/>
  <c r="V531" i="2"/>
  <c r="W531" i="2"/>
  <c r="K531" i="2"/>
  <c r="E529" i="8"/>
  <c r="A530" i="8"/>
  <c r="B530" i="8"/>
  <c r="I532" i="2"/>
  <c r="C530" i="8"/>
  <c r="D530" i="8"/>
  <c r="S532" i="2"/>
  <c r="T532" i="2"/>
  <c r="U532" i="2"/>
  <c r="V532" i="2"/>
  <c r="W532" i="2"/>
  <c r="K532" i="2"/>
  <c r="E530" i="8"/>
  <c r="A531" i="8"/>
  <c r="B531" i="8"/>
  <c r="I533" i="2"/>
  <c r="C531" i="8"/>
  <c r="D531" i="8"/>
  <c r="S533" i="2"/>
  <c r="T533" i="2"/>
  <c r="U533" i="2"/>
  <c r="V533" i="2"/>
  <c r="W533" i="2"/>
  <c r="K533" i="2"/>
  <c r="E531" i="8"/>
  <c r="A532" i="8"/>
  <c r="B532" i="8"/>
  <c r="I534" i="2"/>
  <c r="C532" i="8"/>
  <c r="D532" i="8"/>
  <c r="S534" i="2"/>
  <c r="T534" i="2"/>
  <c r="U534" i="2"/>
  <c r="V534" i="2"/>
  <c r="W534" i="2"/>
  <c r="K534" i="2"/>
  <c r="E532" i="8"/>
  <c r="A533" i="8"/>
  <c r="B533" i="8"/>
  <c r="I535" i="2"/>
  <c r="C533" i="8"/>
  <c r="D533" i="8"/>
  <c r="S535" i="2"/>
  <c r="T535" i="2"/>
  <c r="U535" i="2"/>
  <c r="V535" i="2"/>
  <c r="W535" i="2"/>
  <c r="K535" i="2"/>
  <c r="E533" i="8"/>
  <c r="A534" i="8"/>
  <c r="B534" i="8"/>
  <c r="I536" i="2"/>
  <c r="C534" i="8"/>
  <c r="D534" i="8"/>
  <c r="S536" i="2"/>
  <c r="T536" i="2"/>
  <c r="U536" i="2"/>
  <c r="V536" i="2"/>
  <c r="W536" i="2"/>
  <c r="K536" i="2"/>
  <c r="E534" i="8"/>
  <c r="A535" i="8"/>
  <c r="B535" i="8"/>
  <c r="I537" i="2"/>
  <c r="C535" i="8"/>
  <c r="D535" i="8"/>
  <c r="S537" i="2"/>
  <c r="T537" i="2"/>
  <c r="U537" i="2"/>
  <c r="V537" i="2"/>
  <c r="W537" i="2"/>
  <c r="K537" i="2"/>
  <c r="E535" i="8"/>
  <c r="A536" i="8"/>
  <c r="B536" i="8"/>
  <c r="I538" i="2"/>
  <c r="C536" i="8"/>
  <c r="D536" i="8"/>
  <c r="S538" i="2"/>
  <c r="T538" i="2"/>
  <c r="U538" i="2"/>
  <c r="V538" i="2"/>
  <c r="W538" i="2"/>
  <c r="K538" i="2"/>
  <c r="E536" i="8"/>
  <c r="A537" i="8"/>
  <c r="B537" i="8"/>
  <c r="I539" i="2"/>
  <c r="C537" i="8"/>
  <c r="D537" i="8"/>
  <c r="S539" i="2"/>
  <c r="T539" i="2"/>
  <c r="U539" i="2"/>
  <c r="V539" i="2"/>
  <c r="W539" i="2"/>
  <c r="K539" i="2"/>
  <c r="E537" i="8"/>
  <c r="A538" i="8"/>
  <c r="B538" i="8"/>
  <c r="I540" i="2"/>
  <c r="C538" i="8"/>
  <c r="D538" i="8"/>
  <c r="S540" i="2"/>
  <c r="T540" i="2"/>
  <c r="U540" i="2"/>
  <c r="V540" i="2"/>
  <c r="W540" i="2"/>
  <c r="K540" i="2"/>
  <c r="E538" i="8"/>
  <c r="A539" i="8"/>
  <c r="B539" i="8"/>
  <c r="I541" i="2"/>
  <c r="C539" i="8"/>
  <c r="D539" i="8"/>
  <c r="S541" i="2"/>
  <c r="T541" i="2"/>
  <c r="U541" i="2"/>
  <c r="V541" i="2"/>
  <c r="W541" i="2"/>
  <c r="K541" i="2"/>
  <c r="E539" i="8"/>
  <c r="A540" i="8"/>
  <c r="B540" i="8"/>
  <c r="I542" i="2"/>
  <c r="C540" i="8"/>
  <c r="D540" i="8"/>
  <c r="S542" i="2"/>
  <c r="T542" i="2"/>
  <c r="U542" i="2"/>
  <c r="V542" i="2"/>
  <c r="W542" i="2"/>
  <c r="K542" i="2"/>
  <c r="E540" i="8"/>
  <c r="A541" i="8"/>
  <c r="B541" i="8"/>
  <c r="I543" i="2"/>
  <c r="C541" i="8"/>
  <c r="D541" i="8"/>
  <c r="S543" i="2"/>
  <c r="T543" i="2"/>
  <c r="U543" i="2"/>
  <c r="V543" i="2"/>
  <c r="W543" i="2"/>
  <c r="K543" i="2"/>
  <c r="E541" i="8"/>
  <c r="A542" i="8"/>
  <c r="B542" i="8"/>
  <c r="I544" i="2"/>
  <c r="C542" i="8"/>
  <c r="D542" i="8"/>
  <c r="S544" i="2"/>
  <c r="T544" i="2"/>
  <c r="U544" i="2"/>
  <c r="V544" i="2"/>
  <c r="W544" i="2"/>
  <c r="K544" i="2"/>
  <c r="E542" i="8"/>
  <c r="A543" i="8"/>
  <c r="B543" i="8"/>
  <c r="I545" i="2"/>
  <c r="C543" i="8"/>
  <c r="D543" i="8"/>
  <c r="S545" i="2"/>
  <c r="T545" i="2"/>
  <c r="U545" i="2"/>
  <c r="V545" i="2"/>
  <c r="W545" i="2"/>
  <c r="K545" i="2"/>
  <c r="E543" i="8"/>
  <c r="A544" i="8"/>
  <c r="B544" i="8"/>
  <c r="I546" i="2"/>
  <c r="C544" i="8"/>
  <c r="D544" i="8"/>
  <c r="S546" i="2"/>
  <c r="T546" i="2"/>
  <c r="U546" i="2"/>
  <c r="V546" i="2"/>
  <c r="W546" i="2"/>
  <c r="K546" i="2"/>
  <c r="E544" i="8"/>
  <c r="A545" i="8"/>
  <c r="B545" i="8"/>
  <c r="I547" i="2"/>
  <c r="C545" i="8"/>
  <c r="D545" i="8"/>
  <c r="S547" i="2"/>
  <c r="T547" i="2"/>
  <c r="U547" i="2"/>
  <c r="V547" i="2"/>
  <c r="W547" i="2"/>
  <c r="K547" i="2"/>
  <c r="E545" i="8"/>
  <c r="A546" i="8"/>
  <c r="B546" i="8"/>
  <c r="I548" i="2"/>
  <c r="C546" i="8"/>
  <c r="D546" i="8"/>
  <c r="S548" i="2"/>
  <c r="T548" i="2"/>
  <c r="U548" i="2"/>
  <c r="V548" i="2"/>
  <c r="W548" i="2"/>
  <c r="K548" i="2"/>
  <c r="E546" i="8"/>
  <c r="A547" i="8"/>
  <c r="B547" i="8"/>
  <c r="I549" i="2"/>
  <c r="C547" i="8"/>
  <c r="D547" i="8"/>
  <c r="S549" i="2"/>
  <c r="T549" i="2"/>
  <c r="U549" i="2"/>
  <c r="V549" i="2"/>
  <c r="W549" i="2"/>
  <c r="K549" i="2"/>
  <c r="E547" i="8"/>
  <c r="A548" i="8"/>
  <c r="B548" i="8"/>
  <c r="I550" i="2"/>
  <c r="C548" i="8"/>
  <c r="D548" i="8"/>
  <c r="S550" i="2"/>
  <c r="T550" i="2"/>
  <c r="U550" i="2"/>
  <c r="V550" i="2"/>
  <c r="W550" i="2"/>
  <c r="K550" i="2"/>
  <c r="E548" i="8"/>
  <c r="A549" i="8"/>
  <c r="B549" i="8"/>
  <c r="I551" i="2"/>
  <c r="C549" i="8"/>
  <c r="D549" i="8"/>
  <c r="S551" i="2"/>
  <c r="T551" i="2"/>
  <c r="U551" i="2"/>
  <c r="V551" i="2"/>
  <c r="W551" i="2"/>
  <c r="K551" i="2"/>
  <c r="E549" i="8"/>
  <c r="A550" i="8"/>
  <c r="B550" i="8"/>
  <c r="I552" i="2"/>
  <c r="C550" i="8"/>
  <c r="D550" i="8"/>
  <c r="S552" i="2"/>
  <c r="T552" i="2"/>
  <c r="U552" i="2"/>
  <c r="V552" i="2"/>
  <c r="W552" i="2"/>
  <c r="K552" i="2"/>
  <c r="E550" i="8"/>
  <c r="A551" i="8"/>
  <c r="B551" i="8"/>
  <c r="I553" i="2"/>
  <c r="C551" i="8"/>
  <c r="D551" i="8"/>
  <c r="S553" i="2"/>
  <c r="T553" i="2"/>
  <c r="U553" i="2"/>
  <c r="V553" i="2"/>
  <c r="W553" i="2"/>
  <c r="K553" i="2"/>
  <c r="E551" i="8"/>
  <c r="A552" i="8"/>
  <c r="B552" i="8"/>
  <c r="I554" i="2"/>
  <c r="C552" i="8"/>
  <c r="D552" i="8"/>
  <c r="S554" i="2"/>
  <c r="T554" i="2"/>
  <c r="U554" i="2"/>
  <c r="V554" i="2"/>
  <c r="W554" i="2"/>
  <c r="K554" i="2"/>
  <c r="E552" i="8"/>
  <c r="A553" i="8"/>
  <c r="B553" i="8"/>
  <c r="I555" i="2"/>
  <c r="C553" i="8"/>
  <c r="D553" i="8"/>
  <c r="S555" i="2"/>
  <c r="T555" i="2"/>
  <c r="U555" i="2"/>
  <c r="V555" i="2"/>
  <c r="W555" i="2"/>
  <c r="K555" i="2"/>
  <c r="E553" i="8"/>
  <c r="A554" i="8"/>
  <c r="B554" i="8"/>
  <c r="I556" i="2"/>
  <c r="C554" i="8"/>
  <c r="D554" i="8"/>
  <c r="S556" i="2"/>
  <c r="T556" i="2"/>
  <c r="U556" i="2"/>
  <c r="V556" i="2"/>
  <c r="W556" i="2"/>
  <c r="K556" i="2"/>
  <c r="E554" i="8"/>
  <c r="A555" i="8"/>
  <c r="B555" i="8"/>
  <c r="I557" i="2"/>
  <c r="C555" i="8"/>
  <c r="D555" i="8"/>
  <c r="S557" i="2"/>
  <c r="T557" i="2"/>
  <c r="U557" i="2"/>
  <c r="V557" i="2"/>
  <c r="W557" i="2"/>
  <c r="K557" i="2"/>
  <c r="E555" i="8"/>
  <c r="A556" i="8"/>
  <c r="B556" i="8"/>
  <c r="I558" i="2"/>
  <c r="C556" i="8"/>
  <c r="D556" i="8"/>
  <c r="S558" i="2"/>
  <c r="T558" i="2"/>
  <c r="U558" i="2"/>
  <c r="V558" i="2"/>
  <c r="W558" i="2"/>
  <c r="K558" i="2"/>
  <c r="E556" i="8"/>
  <c r="A557" i="8"/>
  <c r="B557" i="8"/>
  <c r="I559" i="2"/>
  <c r="C557" i="8"/>
  <c r="D557" i="8"/>
  <c r="S559" i="2"/>
  <c r="T559" i="2"/>
  <c r="U559" i="2"/>
  <c r="V559" i="2"/>
  <c r="W559" i="2"/>
  <c r="K559" i="2"/>
  <c r="E557" i="8"/>
  <c r="A558" i="8"/>
  <c r="B558" i="8"/>
  <c r="I560" i="2"/>
  <c r="C558" i="8"/>
  <c r="D558" i="8"/>
  <c r="S560" i="2"/>
  <c r="T560" i="2"/>
  <c r="U560" i="2"/>
  <c r="V560" i="2"/>
  <c r="W560" i="2"/>
  <c r="K560" i="2"/>
  <c r="E558" i="8"/>
  <c r="A559" i="8"/>
  <c r="B559" i="8"/>
  <c r="I561" i="2"/>
  <c r="C559" i="8"/>
  <c r="D559" i="8"/>
  <c r="S561" i="2"/>
  <c r="T561" i="2"/>
  <c r="U561" i="2"/>
  <c r="V561" i="2"/>
  <c r="W561" i="2"/>
  <c r="K561" i="2"/>
  <c r="E559" i="8"/>
  <c r="A560" i="8"/>
  <c r="B560" i="8"/>
  <c r="I562" i="2"/>
  <c r="C560" i="8"/>
  <c r="D560" i="8"/>
  <c r="S562" i="2"/>
  <c r="T562" i="2"/>
  <c r="U562" i="2"/>
  <c r="V562" i="2"/>
  <c r="W562" i="2"/>
  <c r="K562" i="2"/>
  <c r="E560" i="8"/>
  <c r="A561" i="8"/>
  <c r="B561" i="8"/>
  <c r="I563" i="2"/>
  <c r="C561" i="8"/>
  <c r="D561" i="8"/>
  <c r="S563" i="2"/>
  <c r="T563" i="2"/>
  <c r="U563" i="2"/>
  <c r="V563" i="2"/>
  <c r="W563" i="2"/>
  <c r="K563" i="2"/>
  <c r="E561" i="8"/>
  <c r="A562" i="8"/>
  <c r="B562" i="8"/>
  <c r="I564" i="2"/>
  <c r="C562" i="8"/>
  <c r="D562" i="8"/>
  <c r="S564" i="2"/>
  <c r="T564" i="2"/>
  <c r="U564" i="2"/>
  <c r="V564" i="2"/>
  <c r="W564" i="2"/>
  <c r="K564" i="2"/>
  <c r="E562" i="8"/>
  <c r="A563" i="8"/>
  <c r="B563" i="8"/>
  <c r="I565" i="2"/>
  <c r="C563" i="8"/>
  <c r="D563" i="8"/>
  <c r="S565" i="2"/>
  <c r="T565" i="2"/>
  <c r="U565" i="2"/>
  <c r="V565" i="2"/>
  <c r="W565" i="2"/>
  <c r="K565" i="2"/>
  <c r="E563" i="8"/>
  <c r="A564" i="8"/>
  <c r="B564" i="8"/>
  <c r="I566" i="2"/>
  <c r="C564" i="8"/>
  <c r="D564" i="8"/>
  <c r="S566" i="2"/>
  <c r="T566" i="2"/>
  <c r="U566" i="2"/>
  <c r="V566" i="2"/>
  <c r="W566" i="2"/>
  <c r="K566" i="2"/>
  <c r="E564" i="8"/>
  <c r="A565" i="8"/>
  <c r="B565" i="8"/>
  <c r="I567" i="2"/>
  <c r="C565" i="8"/>
  <c r="D565" i="8"/>
  <c r="S567" i="2"/>
  <c r="T567" i="2"/>
  <c r="U567" i="2"/>
  <c r="V567" i="2"/>
  <c r="W567" i="2"/>
  <c r="K567" i="2"/>
  <c r="E565" i="8"/>
  <c r="A566" i="8"/>
  <c r="B566" i="8"/>
  <c r="I568" i="2"/>
  <c r="C566" i="8"/>
  <c r="D566" i="8"/>
  <c r="S568" i="2"/>
  <c r="T568" i="2"/>
  <c r="U568" i="2"/>
  <c r="V568" i="2"/>
  <c r="W568" i="2"/>
  <c r="K568" i="2"/>
  <c r="E566" i="8"/>
  <c r="A567" i="8"/>
  <c r="B567" i="8"/>
  <c r="I569" i="2"/>
  <c r="C567" i="8"/>
  <c r="D567" i="8"/>
  <c r="S569" i="2"/>
  <c r="T569" i="2"/>
  <c r="U569" i="2"/>
  <c r="V569" i="2"/>
  <c r="W569" i="2"/>
  <c r="K569" i="2"/>
  <c r="E567" i="8"/>
  <c r="A568" i="8"/>
  <c r="B568" i="8"/>
  <c r="I570" i="2"/>
  <c r="C568" i="8"/>
  <c r="D568" i="8"/>
  <c r="S570" i="2"/>
  <c r="T570" i="2"/>
  <c r="U570" i="2"/>
  <c r="V570" i="2"/>
  <c r="W570" i="2"/>
  <c r="K570" i="2"/>
  <c r="E568" i="8"/>
  <c r="A569" i="8"/>
  <c r="B569" i="8"/>
  <c r="I571" i="2"/>
  <c r="C569" i="8"/>
  <c r="D569" i="8"/>
  <c r="S571" i="2"/>
  <c r="T571" i="2"/>
  <c r="U571" i="2"/>
  <c r="V571" i="2"/>
  <c r="W571" i="2"/>
  <c r="K571" i="2"/>
  <c r="E569" i="8"/>
  <c r="A570" i="8"/>
  <c r="B570" i="8"/>
  <c r="I572" i="2"/>
  <c r="C570" i="8"/>
  <c r="D570" i="8"/>
  <c r="S572" i="2"/>
  <c r="T572" i="2"/>
  <c r="U572" i="2"/>
  <c r="V572" i="2"/>
  <c r="W572" i="2"/>
  <c r="K572" i="2"/>
  <c r="E570" i="8"/>
  <c r="A571" i="8"/>
  <c r="B571" i="8"/>
  <c r="I573" i="2"/>
  <c r="C571" i="8"/>
  <c r="D571" i="8"/>
  <c r="S573" i="2"/>
  <c r="T573" i="2"/>
  <c r="U573" i="2"/>
  <c r="V573" i="2"/>
  <c r="W573" i="2"/>
  <c r="K573" i="2"/>
  <c r="E571" i="8"/>
  <c r="A572" i="8"/>
  <c r="B572" i="8"/>
  <c r="I574" i="2"/>
  <c r="C572" i="8"/>
  <c r="D572" i="8"/>
  <c r="S574" i="2"/>
  <c r="T574" i="2"/>
  <c r="U574" i="2"/>
  <c r="V574" i="2"/>
  <c r="W574" i="2"/>
  <c r="K574" i="2"/>
  <c r="E572" i="8"/>
  <c r="A573" i="8"/>
  <c r="B573" i="8"/>
  <c r="I575" i="2"/>
  <c r="C573" i="8"/>
  <c r="D573" i="8"/>
  <c r="S575" i="2"/>
  <c r="T575" i="2"/>
  <c r="U575" i="2"/>
  <c r="V575" i="2"/>
  <c r="W575" i="2"/>
  <c r="K575" i="2"/>
  <c r="E573" i="8"/>
  <c r="A574" i="8"/>
  <c r="B574" i="8"/>
  <c r="I576" i="2"/>
  <c r="C574" i="8"/>
  <c r="D574" i="8"/>
  <c r="S576" i="2"/>
  <c r="T576" i="2"/>
  <c r="U576" i="2"/>
  <c r="V576" i="2"/>
  <c r="W576" i="2"/>
  <c r="K576" i="2"/>
  <c r="E574" i="8"/>
  <c r="A575" i="8"/>
  <c r="B575" i="8"/>
  <c r="I577" i="2"/>
  <c r="C575" i="8"/>
  <c r="D575" i="8"/>
  <c r="S577" i="2"/>
  <c r="T577" i="2"/>
  <c r="U577" i="2"/>
  <c r="V577" i="2"/>
  <c r="W577" i="2"/>
  <c r="K577" i="2"/>
  <c r="E575" i="8"/>
  <c r="A576" i="8"/>
  <c r="B576" i="8"/>
  <c r="I578" i="2"/>
  <c r="C576" i="8"/>
  <c r="D576" i="8"/>
  <c r="S578" i="2"/>
  <c r="T578" i="2"/>
  <c r="U578" i="2"/>
  <c r="V578" i="2"/>
  <c r="W578" i="2"/>
  <c r="K578" i="2"/>
  <c r="E576" i="8"/>
  <c r="A577" i="8"/>
  <c r="B577" i="8"/>
  <c r="I579" i="2"/>
  <c r="C577" i="8"/>
  <c r="D577" i="8"/>
  <c r="S579" i="2"/>
  <c r="T579" i="2"/>
  <c r="U579" i="2"/>
  <c r="V579" i="2"/>
  <c r="W579" i="2"/>
  <c r="K579" i="2"/>
  <c r="E577" i="8"/>
  <c r="A578" i="8"/>
  <c r="B578" i="8"/>
  <c r="I580" i="2"/>
  <c r="C578" i="8"/>
  <c r="D578" i="8"/>
  <c r="S580" i="2"/>
  <c r="T580" i="2"/>
  <c r="U580" i="2"/>
  <c r="V580" i="2"/>
  <c r="W580" i="2"/>
  <c r="K580" i="2"/>
  <c r="E578" i="8"/>
  <c r="A579" i="8"/>
  <c r="B579" i="8"/>
  <c r="I581" i="2"/>
  <c r="C579" i="8"/>
  <c r="D579" i="8"/>
  <c r="S581" i="2"/>
  <c r="T581" i="2"/>
  <c r="U581" i="2"/>
  <c r="V581" i="2"/>
  <c r="W581" i="2"/>
  <c r="K581" i="2"/>
  <c r="E579" i="8"/>
  <c r="A580" i="8"/>
  <c r="B580" i="8"/>
  <c r="I582" i="2"/>
  <c r="C580" i="8"/>
  <c r="D580" i="8"/>
  <c r="S582" i="2"/>
  <c r="T582" i="2"/>
  <c r="U582" i="2"/>
  <c r="V582" i="2"/>
  <c r="W582" i="2"/>
  <c r="K582" i="2"/>
  <c r="E580" i="8"/>
  <c r="A581" i="8"/>
  <c r="B581" i="8"/>
  <c r="I583" i="2"/>
  <c r="C581" i="8"/>
  <c r="D581" i="8"/>
  <c r="S583" i="2"/>
  <c r="T583" i="2"/>
  <c r="U583" i="2"/>
  <c r="V583" i="2"/>
  <c r="W583" i="2"/>
  <c r="K583" i="2"/>
  <c r="E581" i="8"/>
  <c r="A582" i="8"/>
  <c r="B582" i="8"/>
  <c r="I584" i="2"/>
  <c r="C582" i="8"/>
  <c r="D582" i="8"/>
  <c r="S584" i="2"/>
  <c r="T584" i="2"/>
  <c r="U584" i="2"/>
  <c r="V584" i="2"/>
  <c r="W584" i="2"/>
  <c r="K584" i="2"/>
  <c r="E582" i="8"/>
  <c r="A583" i="8"/>
  <c r="B583" i="8"/>
  <c r="I585" i="2"/>
  <c r="C583" i="8"/>
  <c r="D583" i="8"/>
  <c r="S585" i="2"/>
  <c r="T585" i="2"/>
  <c r="U585" i="2"/>
  <c r="V585" i="2"/>
  <c r="W585" i="2"/>
  <c r="K585" i="2"/>
  <c r="E583" i="8"/>
  <c r="A584" i="8"/>
  <c r="B584" i="8"/>
  <c r="I586" i="2"/>
  <c r="C584" i="8"/>
  <c r="D584" i="8"/>
  <c r="S586" i="2"/>
  <c r="T586" i="2"/>
  <c r="U586" i="2"/>
  <c r="V586" i="2"/>
  <c r="W586" i="2"/>
  <c r="K586" i="2"/>
  <c r="E584" i="8"/>
  <c r="A585" i="8"/>
  <c r="B585" i="8"/>
  <c r="I587" i="2"/>
  <c r="C585" i="8"/>
  <c r="D585" i="8"/>
  <c r="S587" i="2"/>
  <c r="T587" i="2"/>
  <c r="U587" i="2"/>
  <c r="V587" i="2"/>
  <c r="W587" i="2"/>
  <c r="K587" i="2"/>
  <c r="E585" i="8"/>
  <c r="A586" i="8"/>
  <c r="B586" i="8"/>
  <c r="I588" i="2"/>
  <c r="C586" i="8"/>
  <c r="D586" i="8"/>
  <c r="S588" i="2"/>
  <c r="T588" i="2"/>
  <c r="U588" i="2"/>
  <c r="V588" i="2"/>
  <c r="W588" i="2"/>
  <c r="K588" i="2"/>
  <c r="E586" i="8"/>
  <c r="A587" i="8"/>
  <c r="B587" i="8"/>
  <c r="I589" i="2"/>
  <c r="C587" i="8"/>
  <c r="D587" i="8"/>
  <c r="S589" i="2"/>
  <c r="T589" i="2"/>
  <c r="U589" i="2"/>
  <c r="V589" i="2"/>
  <c r="W589" i="2"/>
  <c r="K589" i="2"/>
  <c r="E587" i="8"/>
  <c r="A588" i="8"/>
  <c r="B588" i="8"/>
  <c r="I590" i="2"/>
  <c r="C588" i="8"/>
  <c r="D588" i="8"/>
  <c r="S590" i="2"/>
  <c r="T590" i="2"/>
  <c r="U590" i="2"/>
  <c r="V590" i="2"/>
  <c r="W590" i="2"/>
  <c r="K590" i="2"/>
  <c r="E588" i="8"/>
  <c r="A589" i="8"/>
  <c r="B589" i="8"/>
  <c r="I591" i="2"/>
  <c r="C589" i="8"/>
  <c r="D589" i="8"/>
  <c r="S591" i="2"/>
  <c r="T591" i="2"/>
  <c r="U591" i="2"/>
  <c r="V591" i="2"/>
  <c r="W591" i="2"/>
  <c r="K591" i="2"/>
  <c r="E589" i="8"/>
  <c r="A590" i="8"/>
  <c r="B590" i="8"/>
  <c r="I592" i="2"/>
  <c r="C590" i="8"/>
  <c r="D590" i="8"/>
  <c r="S592" i="2"/>
  <c r="T592" i="2"/>
  <c r="U592" i="2"/>
  <c r="V592" i="2"/>
  <c r="W592" i="2"/>
  <c r="K592" i="2"/>
  <c r="E590" i="8"/>
  <c r="A591" i="8"/>
  <c r="B591" i="8"/>
  <c r="I593" i="2"/>
  <c r="C591" i="8"/>
  <c r="D591" i="8"/>
  <c r="S593" i="2"/>
  <c r="T593" i="2"/>
  <c r="U593" i="2"/>
  <c r="V593" i="2"/>
  <c r="W593" i="2"/>
  <c r="K593" i="2"/>
  <c r="E591" i="8"/>
  <c r="A592" i="8"/>
  <c r="B592" i="8"/>
  <c r="I594" i="2"/>
  <c r="C592" i="8"/>
  <c r="D592" i="8"/>
  <c r="S594" i="2"/>
  <c r="T594" i="2"/>
  <c r="U594" i="2"/>
  <c r="V594" i="2"/>
  <c r="W594" i="2"/>
  <c r="K594" i="2"/>
  <c r="E592" i="8"/>
  <c r="A593" i="8"/>
  <c r="B593" i="8"/>
  <c r="I595" i="2"/>
  <c r="C593" i="8"/>
  <c r="D593" i="8"/>
  <c r="S595" i="2"/>
  <c r="T595" i="2"/>
  <c r="U595" i="2"/>
  <c r="V595" i="2"/>
  <c r="W595" i="2"/>
  <c r="K595" i="2"/>
  <c r="E593" i="8"/>
  <c r="A594" i="8"/>
  <c r="B594" i="8"/>
  <c r="I596" i="2"/>
  <c r="C594" i="8"/>
  <c r="D594" i="8"/>
  <c r="S596" i="2"/>
  <c r="T596" i="2"/>
  <c r="U596" i="2"/>
  <c r="V596" i="2"/>
  <c r="W596" i="2"/>
  <c r="K596" i="2"/>
  <c r="E594" i="8"/>
  <c r="A595" i="8"/>
  <c r="B595" i="8"/>
  <c r="I597" i="2"/>
  <c r="C595" i="8"/>
  <c r="D595" i="8"/>
  <c r="S597" i="2"/>
  <c r="T597" i="2"/>
  <c r="U597" i="2"/>
  <c r="V597" i="2"/>
  <c r="W597" i="2"/>
  <c r="K597" i="2"/>
  <c r="E595" i="8"/>
  <c r="A596" i="8"/>
  <c r="B596" i="8"/>
  <c r="I598" i="2"/>
  <c r="C596" i="8"/>
  <c r="D596" i="8"/>
  <c r="S598" i="2"/>
  <c r="T598" i="2"/>
  <c r="U598" i="2"/>
  <c r="V598" i="2"/>
  <c r="W598" i="2"/>
  <c r="K598" i="2"/>
  <c r="E596" i="8"/>
  <c r="A597" i="8"/>
  <c r="B597" i="8"/>
  <c r="I599" i="2"/>
  <c r="C597" i="8"/>
  <c r="D597" i="8"/>
  <c r="S599" i="2"/>
  <c r="T599" i="2"/>
  <c r="U599" i="2"/>
  <c r="V599" i="2"/>
  <c r="W599" i="2"/>
  <c r="K599" i="2"/>
  <c r="E597" i="8"/>
  <c r="A598" i="8"/>
  <c r="B598" i="8"/>
  <c r="I600" i="2"/>
  <c r="C598" i="8"/>
  <c r="D598" i="8"/>
  <c r="S600" i="2"/>
  <c r="T600" i="2"/>
  <c r="U600" i="2"/>
  <c r="V600" i="2"/>
  <c r="W600" i="2"/>
  <c r="K600" i="2"/>
  <c r="E598" i="8"/>
  <c r="A599" i="8"/>
  <c r="B599" i="8"/>
  <c r="I601" i="2"/>
  <c r="C599" i="8"/>
  <c r="D599" i="8"/>
  <c r="S601" i="2"/>
  <c r="T601" i="2"/>
  <c r="U601" i="2"/>
  <c r="V601" i="2"/>
  <c r="W601" i="2"/>
  <c r="K601" i="2"/>
  <c r="E599" i="8"/>
  <c r="A600" i="8"/>
  <c r="B600" i="8"/>
  <c r="I602" i="2"/>
  <c r="C600" i="8"/>
  <c r="D600" i="8"/>
  <c r="S602" i="2"/>
  <c r="T602" i="2"/>
  <c r="U602" i="2"/>
  <c r="V602" i="2"/>
  <c r="W602" i="2"/>
  <c r="K602" i="2"/>
  <c r="E600" i="8"/>
  <c r="A601" i="8"/>
  <c r="B601" i="8"/>
  <c r="I603" i="2"/>
  <c r="C601" i="8"/>
  <c r="D601" i="8"/>
  <c r="S603" i="2"/>
  <c r="T603" i="2"/>
  <c r="U603" i="2"/>
  <c r="V603" i="2"/>
  <c r="W603" i="2"/>
  <c r="K603" i="2"/>
  <c r="E601" i="8"/>
  <c r="A602" i="8"/>
  <c r="B602" i="8"/>
  <c r="I604" i="2"/>
  <c r="C602" i="8"/>
  <c r="D602" i="8"/>
  <c r="S604" i="2"/>
  <c r="T604" i="2"/>
  <c r="U604" i="2"/>
  <c r="V604" i="2"/>
  <c r="W604" i="2"/>
  <c r="K604" i="2"/>
  <c r="E602" i="8"/>
  <c r="A603" i="8"/>
  <c r="B603" i="8"/>
  <c r="I605" i="2"/>
  <c r="C603" i="8"/>
  <c r="D603" i="8"/>
  <c r="S605" i="2"/>
  <c r="T605" i="2"/>
  <c r="U605" i="2"/>
  <c r="V605" i="2"/>
  <c r="W605" i="2"/>
  <c r="K605" i="2"/>
  <c r="E603" i="8"/>
  <c r="A604" i="8"/>
  <c r="B604" i="8"/>
  <c r="I606" i="2"/>
  <c r="C604" i="8"/>
  <c r="D604" i="8"/>
  <c r="S606" i="2"/>
  <c r="T606" i="2"/>
  <c r="U606" i="2"/>
  <c r="V606" i="2"/>
  <c r="W606" i="2"/>
  <c r="K606" i="2"/>
  <c r="E604" i="8"/>
  <c r="A605" i="8"/>
  <c r="B605" i="8"/>
  <c r="I607" i="2"/>
  <c r="C605" i="8"/>
  <c r="D605" i="8"/>
  <c r="S607" i="2"/>
  <c r="T607" i="2"/>
  <c r="U607" i="2"/>
  <c r="V607" i="2"/>
  <c r="W607" i="2"/>
  <c r="K607" i="2"/>
  <c r="E605" i="8"/>
  <c r="A606" i="8"/>
  <c r="B606" i="8"/>
  <c r="I608" i="2"/>
  <c r="C606" i="8"/>
  <c r="D606" i="8"/>
  <c r="S608" i="2"/>
  <c r="T608" i="2"/>
  <c r="U608" i="2"/>
  <c r="V608" i="2"/>
  <c r="W608" i="2"/>
  <c r="K608" i="2"/>
  <c r="E606" i="8"/>
  <c r="A607" i="8"/>
  <c r="B607" i="8"/>
  <c r="I609" i="2"/>
  <c r="C607" i="8"/>
  <c r="D607" i="8"/>
  <c r="S609" i="2"/>
  <c r="T609" i="2"/>
  <c r="U609" i="2"/>
  <c r="V609" i="2"/>
  <c r="W609" i="2"/>
  <c r="K609" i="2"/>
  <c r="E607" i="8"/>
  <c r="A608" i="8"/>
  <c r="B608" i="8"/>
  <c r="I610" i="2"/>
  <c r="C608" i="8"/>
  <c r="D608" i="8"/>
  <c r="S610" i="2"/>
  <c r="T610" i="2"/>
  <c r="U610" i="2"/>
  <c r="V610" i="2"/>
  <c r="W610" i="2"/>
  <c r="K610" i="2"/>
  <c r="E608" i="8"/>
  <c r="A609" i="8"/>
  <c r="B609" i="8"/>
  <c r="I611" i="2"/>
  <c r="C609" i="8"/>
  <c r="D609" i="8"/>
  <c r="S611" i="2"/>
  <c r="T611" i="2"/>
  <c r="U611" i="2"/>
  <c r="V611" i="2"/>
  <c r="W611" i="2"/>
  <c r="K611" i="2"/>
  <c r="E609" i="8"/>
  <c r="A610" i="8"/>
  <c r="B610" i="8"/>
  <c r="I612" i="2"/>
  <c r="C610" i="8"/>
  <c r="D610" i="8"/>
  <c r="S612" i="2"/>
  <c r="T612" i="2"/>
  <c r="U612" i="2"/>
  <c r="V612" i="2"/>
  <c r="W612" i="2"/>
  <c r="K612" i="2"/>
  <c r="E610" i="8"/>
  <c r="A611" i="8"/>
  <c r="B611" i="8"/>
  <c r="I613" i="2"/>
  <c r="C611" i="8"/>
  <c r="D611" i="8"/>
  <c r="S613" i="2"/>
  <c r="T613" i="2"/>
  <c r="U613" i="2"/>
  <c r="V613" i="2"/>
  <c r="W613" i="2"/>
  <c r="K613" i="2"/>
  <c r="E611" i="8"/>
  <c r="A612" i="8"/>
  <c r="B612" i="8"/>
  <c r="I614" i="2"/>
  <c r="C612" i="8"/>
  <c r="D612" i="8"/>
  <c r="S614" i="2"/>
  <c r="T614" i="2"/>
  <c r="U614" i="2"/>
  <c r="V614" i="2"/>
  <c r="W614" i="2"/>
  <c r="K614" i="2"/>
  <c r="E612" i="8"/>
  <c r="A613" i="8"/>
  <c r="B613" i="8"/>
  <c r="I615" i="2"/>
  <c r="C613" i="8"/>
  <c r="D613" i="8"/>
  <c r="S615" i="2"/>
  <c r="T615" i="2"/>
  <c r="U615" i="2"/>
  <c r="V615" i="2"/>
  <c r="W615" i="2"/>
  <c r="K615" i="2"/>
  <c r="E613" i="8"/>
  <c r="A614" i="8"/>
  <c r="B614" i="8"/>
  <c r="I616" i="2"/>
  <c r="C614" i="8"/>
  <c r="D614" i="8"/>
  <c r="S616" i="2"/>
  <c r="T616" i="2"/>
  <c r="U616" i="2"/>
  <c r="V616" i="2"/>
  <c r="W616" i="2"/>
  <c r="K616" i="2"/>
  <c r="E614" i="8"/>
  <c r="A615" i="8"/>
  <c r="B615" i="8"/>
  <c r="I617" i="2"/>
  <c r="C615" i="8"/>
  <c r="D615" i="8"/>
  <c r="S617" i="2"/>
  <c r="T617" i="2"/>
  <c r="U617" i="2"/>
  <c r="V617" i="2"/>
  <c r="W617" i="2"/>
  <c r="K617" i="2"/>
  <c r="E615" i="8"/>
  <c r="A616" i="8"/>
  <c r="B616" i="8"/>
  <c r="I618" i="2"/>
  <c r="C616" i="8"/>
  <c r="D616" i="8"/>
  <c r="S618" i="2"/>
  <c r="T618" i="2"/>
  <c r="U618" i="2"/>
  <c r="V618" i="2"/>
  <c r="W618" i="2"/>
  <c r="K618" i="2"/>
  <c r="E616" i="8"/>
  <c r="A617" i="8"/>
  <c r="B617" i="8"/>
  <c r="I619" i="2"/>
  <c r="C617" i="8"/>
  <c r="D617" i="8"/>
  <c r="S619" i="2"/>
  <c r="T619" i="2"/>
  <c r="U619" i="2"/>
  <c r="V619" i="2"/>
  <c r="W619" i="2"/>
  <c r="K619" i="2"/>
  <c r="E617" i="8"/>
  <c r="A618" i="8"/>
  <c r="B618" i="8"/>
  <c r="I620" i="2"/>
  <c r="C618" i="8"/>
  <c r="D618" i="8"/>
  <c r="S620" i="2"/>
  <c r="T620" i="2"/>
  <c r="U620" i="2"/>
  <c r="V620" i="2"/>
  <c r="W620" i="2"/>
  <c r="K620" i="2"/>
  <c r="E618" i="8"/>
  <c r="A619" i="8"/>
  <c r="B619" i="8"/>
  <c r="I621" i="2"/>
  <c r="C619" i="8"/>
  <c r="D619" i="8"/>
  <c r="S621" i="2"/>
  <c r="T621" i="2"/>
  <c r="U621" i="2"/>
  <c r="V621" i="2"/>
  <c r="W621" i="2"/>
  <c r="K621" i="2"/>
  <c r="E619" i="8"/>
  <c r="A620" i="8"/>
  <c r="B620" i="8"/>
  <c r="I622" i="2"/>
  <c r="C620" i="8"/>
  <c r="D620" i="8"/>
  <c r="S622" i="2"/>
  <c r="T622" i="2"/>
  <c r="U622" i="2"/>
  <c r="V622" i="2"/>
  <c r="W622" i="2"/>
  <c r="K622" i="2"/>
  <c r="E620" i="8"/>
  <c r="A621" i="8"/>
  <c r="B621" i="8"/>
  <c r="I623" i="2"/>
  <c r="C621" i="8"/>
  <c r="D621" i="8"/>
  <c r="S623" i="2"/>
  <c r="T623" i="2"/>
  <c r="U623" i="2"/>
  <c r="V623" i="2"/>
  <c r="W623" i="2"/>
  <c r="K623" i="2"/>
  <c r="E621" i="8"/>
  <c r="A622" i="8"/>
  <c r="B622" i="8"/>
  <c r="I624" i="2"/>
  <c r="C622" i="8"/>
  <c r="D622" i="8"/>
  <c r="S624" i="2"/>
  <c r="T624" i="2"/>
  <c r="U624" i="2"/>
  <c r="V624" i="2"/>
  <c r="W624" i="2"/>
  <c r="K624" i="2"/>
  <c r="E622" i="8"/>
  <c r="A623" i="8"/>
  <c r="B623" i="8"/>
  <c r="I625" i="2"/>
  <c r="C623" i="8"/>
  <c r="D623" i="8"/>
  <c r="S625" i="2"/>
  <c r="T625" i="2"/>
  <c r="U625" i="2"/>
  <c r="V625" i="2"/>
  <c r="W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Y8" i="1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Y9" i="1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Y10" i="1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Y11" i="1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Y12" i="1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Y13" i="1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Y14" i="1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Y15" i="1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Y16" i="1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Y17" i="1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Y18" i="1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Y19" i="1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Y20" i="1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Y21" i="1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Y22" i="1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Y23" i="1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Y24" i="1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Y25" i="1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Y26" i="1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Y27" i="1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Y28" i="1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Y29" i="1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Y30" i="1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Y31" i="1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Y32" i="1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Y33" i="1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Y34" i="1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Y35" i="1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Y36" i="1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Y37" i="1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Y38" i="1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Y39" i="1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Y40" i="1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Y41" i="1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Y42" i="1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Y43" i="1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Y44" i="1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Y45" i="1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Y46" i="1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Y47" i="1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Y48" i="1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Y49" i="1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Y50" i="1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Y51" i="1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Y52" i="1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Y53" i="1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Y54" i="1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Y55" i="1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Y56" i="1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Y57" i="1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Y58" i="1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Y59" i="1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Y60" i="1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Y61" i="1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Y62" i="1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Y63" i="1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Y64" i="1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Y65" i="1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Y66" i="1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Y67" i="1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Y68" i="1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Y69" i="1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Y70" i="1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Y71" i="1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Y72" i="1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Y73" i="1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Y74" i="1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Y75" i="1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Y76" i="1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Y77" i="1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Y78" i="1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Y79" i="1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Y80" i="1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Y81" i="1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Y82" i="1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Y83" i="1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Y84" i="1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Y85" i="1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Y86" i="1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Y87" i="1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Y88" i="1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Y89" i="1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Y90" i="1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Y91" i="1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Y92" i="1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Y93" i="1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Y94" i="1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Y95" i="1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Y96" i="1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Y97" i="1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Y98" i="1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Y99" i="1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Y100" i="1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Y101" i="1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Y102" i="1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Y103" i="1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Y104" i="1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Y105" i="1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Y106" i="1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Y107" i="1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Y108" i="1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Y109" i="1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Y110" i="1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Y111" i="1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Y112" i="1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Y113" i="1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Y114" i="1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Y115" i="1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Y116" i="1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Y117" i="1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Y118" i="1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Y119" i="1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Y120" i="1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Y121" i="1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Y122" i="1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Y123" i="1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Y124" i="1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Y125" i="1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Y126" i="1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Y127" i="1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Y128" i="1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Y129" i="1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Y130" i="1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Y131" i="1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Y132" i="1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Y133" i="1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Y134" i="1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Y135" i="1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Y136" i="1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Y137" i="1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Y138" i="1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Y139" i="1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Y140" i="1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Y141" i="1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Y142" i="1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Y143" i="1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Y144" i="1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Y145" i="1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Y146" i="1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Y147" i="1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Y148" i="1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Y149" i="1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Y150" i="1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Y151" i="1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Y152" i="1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Y153" i="1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Y154" i="1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Y155" i="1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Y156" i="1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Y157" i="1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Y158" i="1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Y159" i="1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Y160" i="1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Y161" i="1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Y162" i="1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Y163" i="1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Y164" i="1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Y165" i="1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Y166" i="1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Y167" i="1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Y168" i="1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Y169" i="1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Y170" i="1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Y171" i="1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Y172" i="1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Y173" i="1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Y174" i="1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Y175" i="1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Y176" i="1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Y177" i="1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Y178" i="1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Y179" i="1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Y180" i="1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Y181" i="1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Y182" i="1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Y183" i="1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Y184" i="1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Y185" i="1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Y186" i="1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Y187" i="1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Y188" i="1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Y189" i="1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Y190" i="1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Y191" i="1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Y192" i="1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Y193" i="1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Y194" i="1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Y195" i="1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Y196" i="1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Y197" i="1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Y198" i="1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Y199" i="1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Y200" i="1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Y201" i="1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Y202" i="1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Y203" i="1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Y204" i="1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Y205" i="1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Y206" i="1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Y207" i="1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Y208" i="1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Y209" i="1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Y210" i="1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Y211" i="1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Y212" i="1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Y213" i="1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Y214" i="1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Y215" i="1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Y216" i="1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Y217" i="1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Y218" i="1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Y219" i="1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Y220" i="1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Y221" i="1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Y222" i="1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Y223" i="1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Y224" i="1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Y225" i="1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Y226" i="1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Y227" i="1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Y228" i="1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Y229" i="1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Y230" i="1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Y231" i="1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Y232" i="1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Y233" i="1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Y234" i="1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Y235" i="1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Y236" i="1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Y237" i="1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Y238" i="1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Y239" i="1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Y240" i="1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Y241" i="1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Y242" i="1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Y243" i="1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Y244" i="1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Y245" i="1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Y246" i="1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Y247" i="1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Y248" i="1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Y249" i="1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Y250" i="1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Y251" i="1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Y252" i="1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Y253" i="1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Y254" i="1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Y255" i="1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Y256" i="1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Y257" i="1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Y258" i="1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Y259" i="1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Y260" i="1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Y261" i="1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Y262" i="1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Y263" i="1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Y264" i="1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Y265" i="1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Y266" i="1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Y267" i="1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Y268" i="1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Y269" i="1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Y270" i="1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Y271" i="1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Y272" i="1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Y273" i="1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Y274" i="1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Y275" i="1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Y276" i="1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Y277" i="1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Y278" i="1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Y279" i="1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Y280" i="1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Y281" i="1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Y282" i="1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Y283" i="1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Y284" i="1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Y285" i="1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Y286" i="1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Y287" i="1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Y288" i="1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Y289" i="1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Y290" i="1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Y291" i="1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Y292" i="1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Y293" i="1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Y294" i="1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Y295" i="1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Y296" i="1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Y297" i="1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Y298" i="1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Y299" i="1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Y300" i="1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Y301" i="1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Y302" i="1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Y303" i="1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Y304" i="1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Y305" i="1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Y306" i="1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Y307" i="1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Y308" i="1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Y309" i="1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Y310" i="1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Y311" i="1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Y312" i="1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Y313" i="1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Y314" i="1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Y315" i="1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Y316" i="1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Y317" i="1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Y318" i="1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Y319" i="1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Y320" i="1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Y321" i="1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Y322" i="1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Y323" i="1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Y324" i="1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Y325" i="1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Y326" i="1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Y327" i="1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Y328" i="1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Y329" i="1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Y330" i="1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Y331" i="1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Y332" i="1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Y333" i="1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Y334" i="1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Y335" i="1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Y336" i="1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Y337" i="1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Y338" i="1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Y339" i="1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Y340" i="1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Y341" i="1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Y342" i="1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Y343" i="1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Y344" i="1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Y345" i="1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Y346" i="1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Y347" i="1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Y348" i="1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Y349" i="1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Y350" i="1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Y351" i="1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Y352" i="1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Y353" i="1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Y354" i="1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Y355" i="1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Y356" i="1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Y357" i="1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Y358" i="1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Y359" i="1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Y360" i="1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Y361" i="1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Y362" i="1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Y363" i="1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Y364" i="1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Y365" i="1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Y366" i="1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Y367" i="1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Y368" i="1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Y369" i="1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Y370" i="1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Y371" i="1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Y372" i="1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Y373" i="1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Y374" i="1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Y375" i="1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Y376" i="1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Y377" i="1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Y378" i="1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Y379" i="1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Y380" i="1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Y381" i="1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Y382" i="1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Y383" i="1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Y384" i="1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Y385" i="1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Y386" i="1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Y387" i="1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Y388" i="1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Y389" i="1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Y390" i="1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Y391" i="1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Y392" i="1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Y393" i="1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Y394" i="1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Y395" i="1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Y396" i="1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Y397" i="1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Y398" i="1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Y399" i="1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Y400" i="1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Y401" i="1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Y402" i="1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Y403" i="1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Y404" i="1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Y405" i="1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Y406" i="1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Y407" i="1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Y408" i="1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Y409" i="1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Y410" i="1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Y411" i="1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Y412" i="1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Y413" i="1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Y414" i="1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Y415" i="1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Y416" i="1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Y417" i="1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Y418" i="1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Y419" i="1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Y420" i="1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Y421" i="1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Y422" i="1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Y423" i="1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Y424" i="1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Y425" i="1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Y426" i="1"/>
  <c r="S423" i="7"/>
  <c r="T423" i="7"/>
  <c r="U423" i="7"/>
  <c r="V423" i="7"/>
  <c r="W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Y427" i="1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Y428" i="1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Y429" i="1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Y430" i="1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Y431" i="1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Y432" i="1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Y433" i="1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Y434" i="1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Y435" i="1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Y436" i="1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Y437" i="1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Y438" i="1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Y439" i="1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Y440" i="1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Y441" i="1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Y442" i="1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Y443" i="1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Y444" i="1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Y445" i="1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Y446" i="1"/>
  <c r="S443" i="7"/>
  <c r="T443" i="7"/>
  <c r="U443" i="7"/>
  <c r="V443" i="7"/>
  <c r="W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Y447" i="1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Y448" i="1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Y449" i="1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Y450" i="1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Y451" i="1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Y452" i="1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Y453" i="1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Y454" i="1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Y455" i="1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Y456" i="1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Y457" i="1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Y458" i="1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Y459" i="1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Y460" i="1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Y461" i="1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Y462" i="1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Y463" i="1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Y464" i="1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Y465" i="1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Y466" i="1"/>
  <c r="S463" i="7"/>
  <c r="T463" i="7"/>
  <c r="U463" i="7"/>
  <c r="V463" i="7"/>
  <c r="W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Y467" i="1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Y468" i="1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Y469" i="1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Y470" i="1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Y471" i="1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Y472" i="1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Y473" i="1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Y474" i="1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Y475" i="1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Y476" i="1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Y477" i="1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Y478" i="1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Y479" i="1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Y480" i="1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Y481" i="1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Y482" i="1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Y483" i="1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Y484" i="1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Y485" i="1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Y486" i="1"/>
  <c r="S483" i="7"/>
  <c r="T483" i="7"/>
  <c r="U483" i="7"/>
  <c r="V483" i="7"/>
  <c r="W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Y487" i="1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Y488" i="1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Y489" i="1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Y490" i="1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Y491" i="1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Y492" i="1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Y493" i="1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Y494" i="1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Y495" i="1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Y496" i="1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Y497" i="1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Y498" i="1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Y499" i="1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Y500" i="1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Y501" i="1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Y502" i="1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Y503" i="1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Y504" i="1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Y505" i="1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Y506" i="1"/>
  <c r="S503" i="7"/>
  <c r="T503" i="7"/>
  <c r="U503" i="7"/>
  <c r="V503" i="7"/>
  <c r="W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Y507" i="1"/>
  <c r="S504" i="7"/>
  <c r="T504" i="7"/>
  <c r="U504" i="7"/>
  <c r="V504" i="7"/>
  <c r="W504" i="7"/>
  <c r="A505" i="7"/>
  <c r="B505" i="7"/>
  <c r="BL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Y508" i="1"/>
  <c r="S505" i="7"/>
  <c r="T505" i="7"/>
  <c r="U505" i="7"/>
  <c r="V505" i="7"/>
  <c r="W505" i="7"/>
  <c r="A506" i="7"/>
  <c r="B506" i="7"/>
  <c r="BL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Y509" i="1"/>
  <c r="S506" i="7"/>
  <c r="T506" i="7"/>
  <c r="U506" i="7"/>
  <c r="V506" i="7"/>
  <c r="W506" i="7"/>
  <c r="A507" i="7"/>
  <c r="B507" i="7"/>
  <c r="BL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Y510" i="1"/>
  <c r="S507" i="7"/>
  <c r="T507" i="7"/>
  <c r="U507" i="7"/>
  <c r="V507" i="7"/>
  <c r="W507" i="7"/>
  <c r="A508" i="7"/>
  <c r="B508" i="7"/>
  <c r="BL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Y511" i="1"/>
  <c r="S508" i="7"/>
  <c r="T508" i="7"/>
  <c r="U508" i="7"/>
  <c r="V508" i="7"/>
  <c r="W508" i="7"/>
  <c r="A509" i="7"/>
  <c r="B509" i="7"/>
  <c r="BL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Y512" i="1"/>
  <c r="S509" i="7"/>
  <c r="T509" i="7"/>
  <c r="U509" i="7"/>
  <c r="V509" i="7"/>
  <c r="W509" i="7"/>
  <c r="A510" i="7"/>
  <c r="B510" i="7"/>
  <c r="BL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Y513" i="1"/>
  <c r="S510" i="7"/>
  <c r="T510" i="7"/>
  <c r="U510" i="7"/>
  <c r="V510" i="7"/>
  <c r="W510" i="7"/>
  <c r="A511" i="7"/>
  <c r="B511" i="7"/>
  <c r="BL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Y514" i="1"/>
  <c r="S511" i="7"/>
  <c r="T511" i="7"/>
  <c r="U511" i="7"/>
  <c r="V511" i="7"/>
  <c r="W511" i="7"/>
  <c r="A512" i="7"/>
  <c r="B512" i="7"/>
  <c r="BL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Y515" i="1"/>
  <c r="S512" i="7"/>
  <c r="T512" i="7"/>
  <c r="U512" i="7"/>
  <c r="V512" i="7"/>
  <c r="W512" i="7"/>
  <c r="A513" i="7"/>
  <c r="B513" i="7"/>
  <c r="BL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Y516" i="1"/>
  <c r="S513" i="7"/>
  <c r="T513" i="7"/>
  <c r="U513" i="7"/>
  <c r="V513" i="7"/>
  <c r="W513" i="7"/>
  <c r="A514" i="7"/>
  <c r="B514" i="7"/>
  <c r="BL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Y517" i="1"/>
  <c r="S514" i="7"/>
  <c r="T514" i="7"/>
  <c r="U514" i="7"/>
  <c r="V514" i="7"/>
  <c r="W514" i="7"/>
  <c r="A515" i="7"/>
  <c r="B515" i="7"/>
  <c r="BL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Y518" i="1"/>
  <c r="S515" i="7"/>
  <c r="T515" i="7"/>
  <c r="U515" i="7"/>
  <c r="V515" i="7"/>
  <c r="W515" i="7"/>
  <c r="A516" i="7"/>
  <c r="B516" i="7"/>
  <c r="BL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Y519" i="1"/>
  <c r="S516" i="7"/>
  <c r="T516" i="7"/>
  <c r="U516" i="7"/>
  <c r="V516" i="7"/>
  <c r="W516" i="7"/>
  <c r="A517" i="7"/>
  <c r="B517" i="7"/>
  <c r="BL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Y520" i="1"/>
  <c r="S517" i="7"/>
  <c r="T517" i="7"/>
  <c r="U517" i="7"/>
  <c r="V517" i="7"/>
  <c r="W517" i="7"/>
  <c r="A518" i="7"/>
  <c r="B518" i="7"/>
  <c r="BL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Y521" i="1"/>
  <c r="S518" i="7"/>
  <c r="T518" i="7"/>
  <c r="U518" i="7"/>
  <c r="V518" i="7"/>
  <c r="W518" i="7"/>
  <c r="A519" i="7"/>
  <c r="B519" i="7"/>
  <c r="BL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Y522" i="1"/>
  <c r="S519" i="7"/>
  <c r="T519" i="7"/>
  <c r="U519" i="7"/>
  <c r="V519" i="7"/>
  <c r="W519" i="7"/>
  <c r="A520" i="7"/>
  <c r="B520" i="7"/>
  <c r="BL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Y523" i="1"/>
  <c r="S520" i="7"/>
  <c r="T520" i="7"/>
  <c r="U520" i="7"/>
  <c r="V520" i="7"/>
  <c r="W520" i="7"/>
  <c r="A521" i="7"/>
  <c r="B521" i="7"/>
  <c r="BL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Y524" i="1"/>
  <c r="S521" i="7"/>
  <c r="T521" i="7"/>
  <c r="U521" i="7"/>
  <c r="V521" i="7"/>
  <c r="W521" i="7"/>
  <c r="A522" i="7"/>
  <c r="B522" i="7"/>
  <c r="BL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Y525" i="1"/>
  <c r="S522" i="7"/>
  <c r="T522" i="7"/>
  <c r="U522" i="7"/>
  <c r="V522" i="7"/>
  <c r="W522" i="7"/>
  <c r="A523" i="7"/>
  <c r="B523" i="7"/>
  <c r="BL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Y526" i="1"/>
  <c r="S523" i="7"/>
  <c r="T523" i="7"/>
  <c r="U523" i="7"/>
  <c r="V523" i="7"/>
  <c r="W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Y527" i="1"/>
  <c r="S524" i="7"/>
  <c r="T524" i="7"/>
  <c r="U524" i="7"/>
  <c r="V524" i="7"/>
  <c r="W524" i="7"/>
  <c r="A525" i="7"/>
  <c r="B525" i="7"/>
  <c r="BL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Y528" i="1"/>
  <c r="S525" i="7"/>
  <c r="T525" i="7"/>
  <c r="U525" i="7"/>
  <c r="V525" i="7"/>
  <c r="W525" i="7"/>
  <c r="A526" i="7"/>
  <c r="B526" i="7"/>
  <c r="BL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Y529" i="1"/>
  <c r="S526" i="7"/>
  <c r="T526" i="7"/>
  <c r="U526" i="7"/>
  <c r="V526" i="7"/>
  <c r="W526" i="7"/>
  <c r="A527" i="7"/>
  <c r="B527" i="7"/>
  <c r="BL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Y530" i="1"/>
  <c r="S527" i="7"/>
  <c r="T527" i="7"/>
  <c r="U527" i="7"/>
  <c r="V527" i="7"/>
  <c r="W527" i="7"/>
  <c r="A528" i="7"/>
  <c r="B528" i="7"/>
  <c r="BL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Y531" i="1"/>
  <c r="S528" i="7"/>
  <c r="T528" i="7"/>
  <c r="U528" i="7"/>
  <c r="V528" i="7"/>
  <c r="W528" i="7"/>
  <c r="A529" i="7"/>
  <c r="B529" i="7"/>
  <c r="BL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Y532" i="1"/>
  <c r="S529" i="7"/>
  <c r="T529" i="7"/>
  <c r="U529" i="7"/>
  <c r="V529" i="7"/>
  <c r="W529" i="7"/>
  <c r="A530" i="7"/>
  <c r="B530" i="7"/>
  <c r="BL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Y533" i="1"/>
  <c r="S530" i="7"/>
  <c r="T530" i="7"/>
  <c r="U530" i="7"/>
  <c r="V530" i="7"/>
  <c r="W530" i="7"/>
  <c r="A531" i="7"/>
  <c r="B531" i="7"/>
  <c r="BL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Y534" i="1"/>
  <c r="S531" i="7"/>
  <c r="T531" i="7"/>
  <c r="U531" i="7"/>
  <c r="V531" i="7"/>
  <c r="W531" i="7"/>
  <c r="A532" i="7"/>
  <c r="B532" i="7"/>
  <c r="BL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Y535" i="1"/>
  <c r="S532" i="7"/>
  <c r="T532" i="7"/>
  <c r="U532" i="7"/>
  <c r="V532" i="7"/>
  <c r="W532" i="7"/>
  <c r="A533" i="7"/>
  <c r="B533" i="7"/>
  <c r="BL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Y536" i="1"/>
  <c r="S533" i="7"/>
  <c r="T533" i="7"/>
  <c r="U533" i="7"/>
  <c r="V533" i="7"/>
  <c r="W533" i="7"/>
  <c r="A534" i="7"/>
  <c r="B534" i="7"/>
  <c r="BL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Y537" i="1"/>
  <c r="S534" i="7"/>
  <c r="T534" i="7"/>
  <c r="U534" i="7"/>
  <c r="V534" i="7"/>
  <c r="W534" i="7"/>
  <c r="A535" i="7"/>
  <c r="B535" i="7"/>
  <c r="BL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Y538" i="1"/>
  <c r="S535" i="7"/>
  <c r="T535" i="7"/>
  <c r="U535" i="7"/>
  <c r="V535" i="7"/>
  <c r="W535" i="7"/>
  <c r="A536" i="7"/>
  <c r="B536" i="7"/>
  <c r="BL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Y539" i="1"/>
  <c r="S536" i="7"/>
  <c r="T536" i="7"/>
  <c r="U536" i="7"/>
  <c r="V536" i="7"/>
  <c r="W536" i="7"/>
  <c r="A537" i="7"/>
  <c r="B537" i="7"/>
  <c r="BL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Y540" i="1"/>
  <c r="S537" i="7"/>
  <c r="T537" i="7"/>
  <c r="U537" i="7"/>
  <c r="V537" i="7"/>
  <c r="W537" i="7"/>
  <c r="A538" i="7"/>
  <c r="B538" i="7"/>
  <c r="BL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Y541" i="1"/>
  <c r="S538" i="7"/>
  <c r="T538" i="7"/>
  <c r="U538" i="7"/>
  <c r="V538" i="7"/>
  <c r="W538" i="7"/>
  <c r="A539" i="7"/>
  <c r="B539" i="7"/>
  <c r="BL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Y542" i="1"/>
  <c r="S539" i="7"/>
  <c r="T539" i="7"/>
  <c r="U539" i="7"/>
  <c r="V539" i="7"/>
  <c r="W539" i="7"/>
  <c r="A540" i="7"/>
  <c r="B540" i="7"/>
  <c r="BL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Y543" i="1"/>
  <c r="S540" i="7"/>
  <c r="T540" i="7"/>
  <c r="U540" i="7"/>
  <c r="V540" i="7"/>
  <c r="W540" i="7"/>
  <c r="A541" i="7"/>
  <c r="B541" i="7"/>
  <c r="BL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Y544" i="1"/>
  <c r="S541" i="7"/>
  <c r="T541" i="7"/>
  <c r="U541" i="7"/>
  <c r="V541" i="7"/>
  <c r="W541" i="7"/>
  <c r="A542" i="7"/>
  <c r="B542" i="7"/>
  <c r="BL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Y545" i="1"/>
  <c r="S542" i="7"/>
  <c r="T542" i="7"/>
  <c r="U542" i="7"/>
  <c r="V542" i="7"/>
  <c r="W542" i="7"/>
  <c r="A543" i="7"/>
  <c r="B543" i="7"/>
  <c r="BL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Y546" i="1"/>
  <c r="S543" i="7"/>
  <c r="T543" i="7"/>
  <c r="U543" i="7"/>
  <c r="V543" i="7"/>
  <c r="W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Y547" i="1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Y548" i="1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Y549" i="1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Y550" i="1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Y551" i="1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Y552" i="1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Y553" i="1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Y554" i="1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Y555" i="1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Y556" i="1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Y557" i="1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Y558" i="1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Y559" i="1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Y560" i="1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Y561" i="1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Y562" i="1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Y563" i="1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Y564" i="1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Y565" i="1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Y566" i="1"/>
  <c r="S563" i="7"/>
  <c r="T563" i="7"/>
  <c r="U563" i="7"/>
  <c r="V563" i="7"/>
  <c r="W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Y567" i="1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Y568" i="1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Y569" i="1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Y570" i="1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Y571" i="1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Y572" i="1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Y573" i="1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Y574" i="1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Y575" i="1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Y576" i="1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Y577" i="1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Y578" i="1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Y579" i="1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Y580" i="1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Y581" i="1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Y582" i="1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Y583" i="1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Y584" i="1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Y585" i="1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Y586" i="1"/>
  <c r="S583" i="7"/>
  <c r="T583" i="7"/>
  <c r="U583" i="7"/>
  <c r="V583" i="7"/>
  <c r="W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Y587" i="1"/>
  <c r="S584" i="7"/>
  <c r="T584" i="7"/>
  <c r="U584" i="7"/>
  <c r="V584" i="7"/>
  <c r="W584" i="7"/>
  <c r="A585" i="7"/>
  <c r="B585" i="7"/>
  <c r="BL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Y588" i="1"/>
  <c r="S585" i="7"/>
  <c r="T585" i="7"/>
  <c r="U585" i="7"/>
  <c r="V585" i="7"/>
  <c r="W585" i="7"/>
  <c r="A586" i="7"/>
  <c r="B586" i="7"/>
  <c r="BL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Y589" i="1"/>
  <c r="S586" i="7"/>
  <c r="T586" i="7"/>
  <c r="U586" i="7"/>
  <c r="V586" i="7"/>
  <c r="W586" i="7"/>
  <c r="A587" i="7"/>
  <c r="B587" i="7"/>
  <c r="BL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Y590" i="1"/>
  <c r="S587" i="7"/>
  <c r="T587" i="7"/>
  <c r="U587" i="7"/>
  <c r="V587" i="7"/>
  <c r="W587" i="7"/>
  <c r="A588" i="7"/>
  <c r="B588" i="7"/>
  <c r="BL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Y591" i="1"/>
  <c r="S588" i="7"/>
  <c r="T588" i="7"/>
  <c r="U588" i="7"/>
  <c r="V588" i="7"/>
  <c r="W588" i="7"/>
  <c r="A589" i="7"/>
  <c r="B589" i="7"/>
  <c r="BL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Y592" i="1"/>
  <c r="S589" i="7"/>
  <c r="T589" i="7"/>
  <c r="U589" i="7"/>
  <c r="V589" i="7"/>
  <c r="W589" i="7"/>
  <c r="A590" i="7"/>
  <c r="B590" i="7"/>
  <c r="BL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Y593" i="1"/>
  <c r="S590" i="7"/>
  <c r="T590" i="7"/>
  <c r="U590" i="7"/>
  <c r="V590" i="7"/>
  <c r="W590" i="7"/>
  <c r="A591" i="7"/>
  <c r="B591" i="7"/>
  <c r="BL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Y594" i="1"/>
  <c r="S591" i="7"/>
  <c r="T591" i="7"/>
  <c r="U591" i="7"/>
  <c r="V591" i="7"/>
  <c r="W591" i="7"/>
  <c r="A592" i="7"/>
  <c r="B592" i="7"/>
  <c r="BL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Y595" i="1"/>
  <c r="S592" i="7"/>
  <c r="T592" i="7"/>
  <c r="U592" i="7"/>
  <c r="V592" i="7"/>
  <c r="W592" i="7"/>
  <c r="A593" i="7"/>
  <c r="B593" i="7"/>
  <c r="BL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Y596" i="1"/>
  <c r="S593" i="7"/>
  <c r="T593" i="7"/>
  <c r="U593" i="7"/>
  <c r="V593" i="7"/>
  <c r="W593" i="7"/>
  <c r="A594" i="7"/>
  <c r="B594" i="7"/>
  <c r="BL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Y597" i="1"/>
  <c r="S594" i="7"/>
  <c r="T594" i="7"/>
  <c r="U594" i="7"/>
  <c r="V594" i="7"/>
  <c r="W594" i="7"/>
  <c r="A595" i="7"/>
  <c r="B595" i="7"/>
  <c r="BL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Y598" i="1"/>
  <c r="S595" i="7"/>
  <c r="T595" i="7"/>
  <c r="U595" i="7"/>
  <c r="V595" i="7"/>
  <c r="W595" i="7"/>
  <c r="A596" i="7"/>
  <c r="B596" i="7"/>
  <c r="BL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Y599" i="1"/>
  <c r="S596" i="7"/>
  <c r="T596" i="7"/>
  <c r="U596" i="7"/>
  <c r="V596" i="7"/>
  <c r="W596" i="7"/>
  <c r="A597" i="7"/>
  <c r="B597" i="7"/>
  <c r="BL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Y600" i="1"/>
  <c r="S597" i="7"/>
  <c r="T597" i="7"/>
  <c r="U597" i="7"/>
  <c r="V597" i="7"/>
  <c r="W597" i="7"/>
  <c r="A598" i="7"/>
  <c r="B598" i="7"/>
  <c r="BL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Y601" i="1"/>
  <c r="S598" i="7"/>
  <c r="T598" i="7"/>
  <c r="U598" i="7"/>
  <c r="V598" i="7"/>
  <c r="W598" i="7"/>
  <c r="A599" i="7"/>
  <c r="B599" i="7"/>
  <c r="BL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Y602" i="1"/>
  <c r="S599" i="7"/>
  <c r="T599" i="7"/>
  <c r="U599" i="7"/>
  <c r="V599" i="7"/>
  <c r="W599" i="7"/>
  <c r="A600" i="7"/>
  <c r="B600" i="7"/>
  <c r="BL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Y603" i="1"/>
  <c r="S600" i="7"/>
  <c r="T600" i="7"/>
  <c r="U600" i="7"/>
  <c r="V600" i="7"/>
  <c r="W600" i="7"/>
  <c r="A601" i="7"/>
  <c r="B601" i="7"/>
  <c r="BL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Y604" i="1"/>
  <c r="S601" i="7"/>
  <c r="T601" i="7"/>
  <c r="U601" i="7"/>
  <c r="V601" i="7"/>
  <c r="W601" i="7"/>
  <c r="A602" i="7"/>
  <c r="B602" i="7"/>
  <c r="BL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Y605" i="1"/>
  <c r="S602" i="7"/>
  <c r="T602" i="7"/>
  <c r="U602" i="7"/>
  <c r="V602" i="7"/>
  <c r="W602" i="7"/>
  <c r="A603" i="7"/>
  <c r="B603" i="7"/>
  <c r="BL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Y606" i="1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Y607" i="1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Y608" i="1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Y609" i="1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Y610" i="1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Y611" i="1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Y612" i="1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Y613" i="1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Y614" i="1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Y615" i="1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Y616" i="1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Y617" i="1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Y618" i="1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Y619" i="1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Y620" i="1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Y621" i="1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Y622" i="1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Y623" i="1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Y624" i="1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Y625" i="1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Y626" i="1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Y627" i="1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Y628" i="1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Y629" i="1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Y630" i="1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Y631" i="1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Y632" i="1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Y633" i="1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Y634" i="1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Y635" i="1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Y636" i="1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Y637" i="1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Y638" i="1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Y639" i="1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Y640" i="1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Y641" i="1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Y642" i="1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Y643" i="1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Y644" i="1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Y645" i="1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Y646" i="1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Y647" i="1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Y648" i="1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Y649" i="1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Y650" i="1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Y651" i="1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Y652" i="1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Y653" i="1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Y654" i="1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Y655" i="1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Y656" i="1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Y657" i="1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Y658" i="1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Y659" i="1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Y660" i="1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Y661" i="1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Y662" i="1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Y663" i="1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Y664" i="1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Y665" i="1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Y666" i="1"/>
  <c r="S663" i="7"/>
  <c r="T663" i="7"/>
  <c r="U663" i="7"/>
  <c r="V663" i="7"/>
  <c r="W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Y667" i="1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Y668" i="1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Y669" i="1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Y670" i="1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Y671" i="1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Y672" i="1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Y673" i="1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Y674" i="1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Y675" i="1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Y676" i="1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Y677" i="1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Y678" i="1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Y679" i="1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Y680" i="1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Y681" i="1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Y682" i="1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Y683" i="1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Y684" i="1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Y685" i="1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Y686" i="1"/>
  <c r="S683" i="7"/>
  <c r="T683" i="7"/>
  <c r="U683" i="7"/>
  <c r="V683" i="7"/>
  <c r="W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Y687" i="1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Y688" i="1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Y689" i="1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Y690" i="1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Y691" i="1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Y692" i="1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Y693" i="1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Y694" i="1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Y695" i="1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Y696" i="1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Y697" i="1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Y698" i="1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Y699" i="1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Y700" i="1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Y701" i="1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Y702" i="1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Y703" i="1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Y704" i="1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Y705" i="1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Y706" i="1"/>
  <c r="S703" i="7"/>
  <c r="T703" i="7"/>
  <c r="U703" i="7"/>
  <c r="V703" i="7"/>
  <c r="W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Y707" i="1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Y708" i="1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Y709" i="1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Y710" i="1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Y711" i="1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Y712" i="1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Y713" i="1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Y714" i="1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Y715" i="1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Y716" i="1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Y717" i="1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Y718" i="1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Y719" i="1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Y720" i="1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Y721" i="1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Y722" i="1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Y723" i="1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Y724" i="1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Y725" i="1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Y726" i="1"/>
  <c r="S723" i="7"/>
  <c r="T723" i="7"/>
  <c r="U723" i="7"/>
  <c r="V723" i="7"/>
  <c r="W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Y727" i="1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Y728" i="1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Y729" i="1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Y730" i="1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Y731" i="1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Y732" i="1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Y733" i="1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Y734" i="1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Y735" i="1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Y736" i="1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Y737" i="1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Y738" i="1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Y739" i="1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Y740" i="1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Y741" i="1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Y742" i="1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Y743" i="1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Y744" i="1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Y745" i="1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Y746" i="1"/>
  <c r="S743" i="7"/>
  <c r="T743" i="7"/>
  <c r="U743" i="7"/>
  <c r="V743" i="7"/>
  <c r="W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Y747" i="1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Y748" i="1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Y749" i="1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Y750" i="1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Y751" i="1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Y752" i="1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Y753" i="1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Y754" i="1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Y755" i="1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Y756" i="1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Y757" i="1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Y758" i="1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Y759" i="1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Y760" i="1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Y761" i="1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Y762" i="1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Y763" i="1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Y764" i="1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Y765" i="1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Y766" i="1"/>
  <c r="S763" i="7"/>
  <c r="T763" i="7"/>
  <c r="U763" i="7"/>
  <c r="V763" i="7"/>
  <c r="W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Y767" i="1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Y768" i="1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Y769" i="1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Y770" i="1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Y771" i="1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Y772" i="1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Y773" i="1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Y774" i="1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Y775" i="1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Y776" i="1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Y777" i="1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Y778" i="1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Y779" i="1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Y780" i="1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Y781" i="1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Y782" i="1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Y783" i="1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Y784" i="1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Y785" i="1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Y786" i="1"/>
  <c r="S783" i="7"/>
  <c r="T783" i="7"/>
  <c r="U783" i="7"/>
  <c r="V783" i="7"/>
  <c r="W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Y787" i="1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Y788" i="1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Y789" i="1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Y790" i="1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Y791" i="1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Y792" i="1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Y793" i="1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Y794" i="1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Y795" i="1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Y796" i="1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Y797" i="1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Y798" i="1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Y799" i="1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Y800" i="1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Y801" i="1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Y802" i="1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Y803" i="1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Y804" i="1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Y805" i="1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Y806" i="1"/>
  <c r="S803" i="7"/>
  <c r="T803" i="7"/>
  <c r="U803" i="7"/>
  <c r="V803" i="7"/>
  <c r="W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Y807" i="1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Y808" i="1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Y809" i="1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Y810" i="1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Y811" i="1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Y812" i="1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Y813" i="1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Y814" i="1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Y815" i="1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Y816" i="1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Y817" i="1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Y818" i="1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Y819" i="1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Y820" i="1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Y821" i="1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Y822" i="1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Y823" i="1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Y824" i="1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Y825" i="1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Y826" i="1"/>
  <c r="S823" i="7"/>
  <c r="T823" i="7"/>
  <c r="U823" i="7"/>
  <c r="V823" i="7"/>
  <c r="W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Y827" i="1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Y828" i="1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Y829" i="1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Y830" i="1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Y831" i="1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Y832" i="1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Y833" i="1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Y834" i="1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Y835" i="1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Y836" i="1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Y837" i="1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Y838" i="1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Y839" i="1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Y840" i="1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Y841" i="1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Y842" i="1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Y843" i="1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Y844" i="1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Y845" i="1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Y846" i="1"/>
  <c r="S843" i="7"/>
  <c r="T843" i="7"/>
  <c r="U843" i="7"/>
  <c r="V843" i="7"/>
  <c r="W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Y847" i="1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Y848" i="1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Y849" i="1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Y850" i="1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Y851" i="1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Y852" i="1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Y853" i="1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Y854" i="1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Y855" i="1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Y856" i="1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Y857" i="1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Y858" i="1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Y859" i="1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Y860" i="1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Y861" i="1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Y862" i="1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Y863" i="1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Y864" i="1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Y865" i="1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Y866" i="1"/>
  <c r="S863" i="7"/>
  <c r="T863" i="7"/>
  <c r="U863" i="7"/>
  <c r="V863" i="7"/>
  <c r="W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Y867" i="1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Y868" i="1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Y869" i="1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Y870" i="1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Y871" i="1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Y872" i="1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Y873" i="1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Y874" i="1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Y875" i="1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Y876" i="1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Y877" i="1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Y878" i="1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Y879" i="1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Y880" i="1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Y881" i="1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Y882" i="1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Y883" i="1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Y884" i="1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Y885" i="1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Y886" i="1"/>
  <c r="S883" i="7"/>
  <c r="T883" i="7"/>
  <c r="U883" i="7"/>
  <c r="V883" i="7"/>
  <c r="W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Y887" i="1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Y888" i="1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Y889" i="1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Y890" i="1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Y891" i="1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Y892" i="1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Y893" i="1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Y894" i="1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Y895" i="1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Y896" i="1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Y897" i="1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Y898" i="1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Y899" i="1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Y900" i="1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Y901" i="1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Y902" i="1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Y903" i="1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Y904" i="1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Y905" i="1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Y906" i="1"/>
  <c r="S903" i="7"/>
  <c r="T903" i="7"/>
  <c r="U903" i="7"/>
  <c r="V903" i="7"/>
  <c r="W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Y907" i="1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Y908" i="1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Y909" i="1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Y910" i="1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Y911" i="1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Y912" i="1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Y913" i="1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Y914" i="1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Y915" i="1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Y916" i="1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Y917" i="1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Y918" i="1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Y919" i="1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Y920" i="1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Y921" i="1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Y922" i="1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Y923" i="1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Y924" i="1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Y925" i="1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Y926" i="1"/>
  <c r="S923" i="7"/>
  <c r="T923" i="7"/>
  <c r="U923" i="7"/>
  <c r="V923" i="7"/>
  <c r="W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Y927" i="1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Y928" i="1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Y929" i="1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Y930" i="1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Y931" i="1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Y932" i="1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Y933" i="1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Y934" i="1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Y935" i="1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Y936" i="1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Y937" i="1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Y938" i="1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Y939" i="1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Y940" i="1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Y941" i="1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Y942" i="1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Y943" i="1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Y944" i="1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Y945" i="1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Y946" i="1"/>
  <c r="S943" i="7"/>
  <c r="T943" i="7"/>
  <c r="U943" i="7"/>
  <c r="V943" i="7"/>
  <c r="W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Y947" i="1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Y948" i="1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Y949" i="1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Y950" i="1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Y951" i="1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Y952" i="1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Y953" i="1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Y954" i="1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Y955" i="1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Y956" i="1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Y957" i="1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Y958" i="1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Y959" i="1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Y960" i="1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Y961" i="1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Y962" i="1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Y963" i="1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Y964" i="1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Y965" i="1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Y966" i="1"/>
  <c r="S963" i="7"/>
  <c r="T963" i="7"/>
  <c r="U963" i="7"/>
  <c r="V963" i="7"/>
  <c r="W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Y967" i="1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Y968" i="1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Y969" i="1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Y970" i="1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Y971" i="1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Y972" i="1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Y973" i="1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Y974" i="1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Y975" i="1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Y976" i="1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Y977" i="1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Y978" i="1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Y979" i="1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Y980" i="1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Y981" i="1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Y982" i="1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Y983" i="1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Y984" i="1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Y985" i="1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Y986" i="1"/>
  <c r="S983" i="7"/>
  <c r="T983" i="7"/>
  <c r="U983" i="7"/>
  <c r="V983" i="7"/>
  <c r="W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Y987" i="1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Y988" i="1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Y989" i="1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Y990" i="1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Y991" i="1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Y992" i="1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Y993" i="1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Y994" i="1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Y995" i="1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Y996" i="1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Y997" i="1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Y998" i="1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Y999" i="1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Y1000" i="1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Y1001" i="1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Y1002" i="1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Y1003" i="1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Y1004" i="1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Y1005" i="1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Y1006" i="1"/>
  <c r="S1003" i="7"/>
  <c r="T1003" i="7"/>
  <c r="U1003" i="7"/>
  <c r="V1003" i="7"/>
  <c r="W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Y1007" i="1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Y1008" i="1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Y1009" i="1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Y1010" i="1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Y1011" i="1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Y1012" i="1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Y1013" i="1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Y1014" i="1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Y1015" i="1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Y1016" i="1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Y1017" i="1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Y1018" i="1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Y1019" i="1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Y1020" i="1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Y1021" i="1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Y1022" i="1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Y1023" i="1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Y1024" i="1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Y1025" i="1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Y1026" i="1"/>
  <c r="S1023" i="7"/>
  <c r="T1023" i="7"/>
  <c r="U1023" i="7"/>
  <c r="V1023" i="7"/>
  <c r="W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Y1027" i="1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Y1028" i="1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Y1029" i="1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Y1030" i="1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Y1031" i="1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Y1032" i="1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Y1033" i="1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Y1034" i="1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Y1035" i="1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Y1036" i="1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Y1037" i="1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Y1038" i="1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Y1039" i="1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Y1040" i="1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Y1041" i="1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Y1042" i="1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Y1043" i="1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Y1044" i="1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Y1045" i="1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Y1046" i="1"/>
  <c r="S1043" i="7"/>
  <c r="T1043" i="7"/>
  <c r="U1043" i="7"/>
  <c r="V1043" i="7"/>
  <c r="W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Y1047" i="1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Y1048" i="1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Y1049" i="1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Y1050" i="1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Y1051" i="1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Y1052" i="1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Y1053" i="1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Y1054" i="1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Y1055" i="1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Y1056" i="1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Y1057" i="1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Y1058" i="1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Y1059" i="1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Y1060" i="1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Y1061" i="1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Y1062" i="1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Y1063" i="1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Y1064" i="1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Y1065" i="1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Y1066" i="1"/>
  <c r="S1063" i="7"/>
  <c r="T1063" i="7"/>
  <c r="U1063" i="7"/>
  <c r="V1063" i="7"/>
  <c r="W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Y1067" i="1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Y1068" i="1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Y1069" i="1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Y1070" i="1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Y1071" i="1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Y1072" i="1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Y1073" i="1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Y1074" i="1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Y1075" i="1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Y1076" i="1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Y1077" i="1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Y1078" i="1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Y1079" i="1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Y1080" i="1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Y1081" i="1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Y1082" i="1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Y1083" i="1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Y1084" i="1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Y1085" i="1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Y1086" i="1"/>
  <c r="S1083" i="7"/>
  <c r="T1083" i="7"/>
  <c r="U1083" i="7"/>
  <c r="V1083" i="7"/>
  <c r="W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Y1087" i="1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Y1088" i="1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Y1089" i="1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Y1090" i="1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Y1091" i="1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Y1092" i="1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Y1093" i="1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Y1094" i="1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Y1095" i="1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Y1096" i="1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Y1097" i="1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Y1098" i="1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Y1099" i="1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Y1100" i="1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Y1101" i="1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Y1102" i="1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Y1103" i="1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Y1104" i="1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Y1105" i="1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Y1106" i="1"/>
  <c r="S1103" i="7"/>
  <c r="T1103" i="7"/>
  <c r="U1103" i="7"/>
  <c r="V1103" i="7"/>
  <c r="W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Y1107" i="1"/>
  <c r="S1104" i="7"/>
  <c r="T1104" i="7"/>
  <c r="U1104" i="7"/>
  <c r="V1104" i="7"/>
  <c r="W1104" i="7"/>
  <c r="A1105" i="7"/>
  <c r="B1105" i="7"/>
  <c r="BL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Y1108" i="1"/>
  <c r="S1105" i="7"/>
  <c r="T1105" i="7"/>
  <c r="U1105" i="7"/>
  <c r="V1105" i="7"/>
  <c r="W1105" i="7"/>
  <c r="A1106" i="7"/>
  <c r="B1106" i="7"/>
  <c r="BL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Y1109" i="1"/>
  <c r="S1106" i="7"/>
  <c r="T1106" i="7"/>
  <c r="U1106" i="7"/>
  <c r="V1106" i="7"/>
  <c r="W1106" i="7"/>
  <c r="A1107" i="7"/>
  <c r="B1107" i="7"/>
  <c r="BL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Y1110" i="1"/>
  <c r="S1107" i="7"/>
  <c r="T1107" i="7"/>
  <c r="U1107" i="7"/>
  <c r="V1107" i="7"/>
  <c r="W1107" i="7"/>
  <c r="A1108" i="7"/>
  <c r="B1108" i="7"/>
  <c r="BL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Y1111" i="1"/>
  <c r="S1108" i="7"/>
  <c r="T1108" i="7"/>
  <c r="U1108" i="7"/>
  <c r="V1108" i="7"/>
  <c r="W1108" i="7"/>
  <c r="A1109" i="7"/>
  <c r="B1109" i="7"/>
  <c r="BL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Y1112" i="1"/>
  <c r="S1109" i="7"/>
  <c r="T1109" i="7"/>
  <c r="U1109" i="7"/>
  <c r="V1109" i="7"/>
  <c r="W1109" i="7"/>
  <c r="A1110" i="7"/>
  <c r="B1110" i="7"/>
  <c r="BL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Y1113" i="1"/>
  <c r="S1110" i="7"/>
  <c r="T1110" i="7"/>
  <c r="U1110" i="7"/>
  <c r="V1110" i="7"/>
  <c r="W1110" i="7"/>
  <c r="A1111" i="7"/>
  <c r="B1111" i="7"/>
  <c r="BL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Y1114" i="1"/>
  <c r="S1111" i="7"/>
  <c r="T1111" i="7"/>
  <c r="U1111" i="7"/>
  <c r="V1111" i="7"/>
  <c r="W1111" i="7"/>
  <c r="A1112" i="7"/>
  <c r="B1112" i="7"/>
  <c r="BL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Y1115" i="1"/>
  <c r="S1112" i="7"/>
  <c r="T1112" i="7"/>
  <c r="U1112" i="7"/>
  <c r="V1112" i="7"/>
  <c r="W1112" i="7"/>
  <c r="A1113" i="7"/>
  <c r="B1113" i="7"/>
  <c r="BL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Y1116" i="1"/>
  <c r="S1113" i="7"/>
  <c r="T1113" i="7"/>
  <c r="U1113" i="7"/>
  <c r="V1113" i="7"/>
  <c r="W1113" i="7"/>
  <c r="A1114" i="7"/>
  <c r="B1114" i="7"/>
  <c r="BL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Y1117" i="1"/>
  <c r="S1114" i="7"/>
  <c r="T1114" i="7"/>
  <c r="U1114" i="7"/>
  <c r="V1114" i="7"/>
  <c r="W1114" i="7"/>
  <c r="A1115" i="7"/>
  <c r="B1115" i="7"/>
  <c r="BL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Y1118" i="1"/>
  <c r="S1115" i="7"/>
  <c r="T1115" i="7"/>
  <c r="U1115" i="7"/>
  <c r="V1115" i="7"/>
  <c r="W1115" i="7"/>
  <c r="A1116" i="7"/>
  <c r="B1116" i="7"/>
  <c r="BL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Y1119" i="1"/>
  <c r="S1116" i="7"/>
  <c r="T1116" i="7"/>
  <c r="U1116" i="7"/>
  <c r="V1116" i="7"/>
  <c r="W1116" i="7"/>
  <c r="A1117" i="7"/>
  <c r="B1117" i="7"/>
  <c r="BL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Y1120" i="1"/>
  <c r="S1117" i="7"/>
  <c r="T1117" i="7"/>
  <c r="U1117" i="7"/>
  <c r="V1117" i="7"/>
  <c r="W1117" i="7"/>
  <c r="A1118" i="7"/>
  <c r="B1118" i="7"/>
  <c r="BL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Y1121" i="1"/>
  <c r="S1118" i="7"/>
  <c r="T1118" i="7"/>
  <c r="U1118" i="7"/>
  <c r="V1118" i="7"/>
  <c r="W1118" i="7"/>
  <c r="A1119" i="7"/>
  <c r="B1119" i="7"/>
  <c r="BL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Y1122" i="1"/>
  <c r="S1119" i="7"/>
  <c r="T1119" i="7"/>
  <c r="U1119" i="7"/>
  <c r="V1119" i="7"/>
  <c r="W1119" i="7"/>
  <c r="A1120" i="7"/>
  <c r="B1120" i="7"/>
  <c r="BL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Y1123" i="1"/>
  <c r="S1120" i="7"/>
  <c r="T1120" i="7"/>
  <c r="U1120" i="7"/>
  <c r="V1120" i="7"/>
  <c r="W1120" i="7"/>
  <c r="A1121" i="7"/>
  <c r="B1121" i="7"/>
  <c r="BL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Y1124" i="1"/>
  <c r="S1121" i="7"/>
  <c r="T1121" i="7"/>
  <c r="U1121" i="7"/>
  <c r="V1121" i="7"/>
  <c r="W1121" i="7"/>
  <c r="A1122" i="7"/>
  <c r="B1122" i="7"/>
  <c r="BL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Y1125" i="1"/>
  <c r="S1122" i="7"/>
  <c r="T1122" i="7"/>
  <c r="U1122" i="7"/>
  <c r="V1122" i="7"/>
  <c r="W1122" i="7"/>
  <c r="A1123" i="7"/>
  <c r="B1123" i="7"/>
  <c r="BL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Y1126" i="1"/>
  <c r="S1123" i="7"/>
  <c r="T1123" i="7"/>
  <c r="U1123" i="7"/>
  <c r="V1123" i="7"/>
  <c r="W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Y1127" i="1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Y1128" i="1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Y1129" i="1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Y1130" i="1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Y1131" i="1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Y1132" i="1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Y1133" i="1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Y1134" i="1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Y1135" i="1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Y1136" i="1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Y1137" i="1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Y1138" i="1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Y1139" i="1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Y1140" i="1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Y1141" i="1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Y1142" i="1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Y1143" i="1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Y1144" i="1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Y1145" i="1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Y1146" i="1"/>
  <c r="S1143" i="7"/>
  <c r="T1143" i="7"/>
  <c r="U1143" i="7"/>
  <c r="V1143" i="7"/>
  <c r="W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Y1147" i="1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Y1148" i="1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Y1149" i="1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Y1150" i="1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Y1151" i="1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Y1152" i="1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Y1153" i="1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Y1154" i="1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Y1155" i="1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Y1156" i="1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Y1157" i="1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Y1158" i="1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Y1159" i="1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Y1160" i="1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Y1161" i="1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Y1162" i="1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Y1163" i="1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Y1164" i="1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Y1165" i="1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Y1166" i="1"/>
  <c r="S1163" i="7"/>
  <c r="T1163" i="7"/>
  <c r="U1163" i="7"/>
  <c r="V1163" i="7"/>
  <c r="W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Y1167" i="1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Y1168" i="1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Y1169" i="1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Y1170" i="1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Y1171" i="1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Y1172" i="1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Y1173" i="1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Y1174" i="1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Y1175" i="1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Y1176" i="1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Y1177" i="1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Y1178" i="1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Y1179" i="1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Y1180" i="1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Y1181" i="1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Y1182" i="1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Y1183" i="1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Y1184" i="1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Y1185" i="1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Y1186" i="1"/>
  <c r="S1183" i="7"/>
  <c r="T1183" i="7"/>
  <c r="U1183" i="7"/>
  <c r="V1183" i="7"/>
  <c r="W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Y1187" i="1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Y1188" i="1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Y1189" i="1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Y1190" i="1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Y1191" i="1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Y1192" i="1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Y1193" i="1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Y1194" i="1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Y1195" i="1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Y1196" i="1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Y1197" i="1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Y1198" i="1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Y1199" i="1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Y1200" i="1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Y1201" i="1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Y1202" i="1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Y1203" i="1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Y1204" i="1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Y1205" i="1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Y1206" i="1"/>
  <c r="S1203" i="7"/>
  <c r="T1203" i="7"/>
  <c r="U1203" i="7"/>
  <c r="V1203" i="7"/>
  <c r="W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Y1207" i="1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Y1208" i="1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Y1209" i="1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Y1210" i="1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Y1211" i="1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Y1212" i="1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Y1213" i="1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Y1214" i="1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Y1215" i="1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Y1216" i="1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Y1217" i="1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Y1218" i="1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Y1219" i="1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Y1220" i="1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Y1221" i="1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Y1222" i="1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Y1223" i="1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Y1224" i="1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Y1225" i="1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Y1226" i="1"/>
  <c r="S1223" i="7"/>
  <c r="T1223" i="7"/>
  <c r="U1223" i="7"/>
  <c r="V1223" i="7"/>
  <c r="W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Y1227" i="1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Y1228" i="1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Y1229" i="1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Y1230" i="1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Y1231" i="1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Y1232" i="1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Y1233" i="1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Y1234" i="1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Y1235" i="1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Y1236" i="1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Y1237" i="1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Y1238" i="1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Y1239" i="1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Y1240" i="1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Y1241" i="1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Y1242" i="1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Y1243" i="1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Y1244" i="1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Y1245" i="1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Y1246" i="1"/>
  <c r="S1243" i="7"/>
  <c r="T1243" i="7"/>
  <c r="U1243" i="7"/>
  <c r="V1243" i="7"/>
  <c r="W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Y1247" i="1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Y1248" i="1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Y1249" i="1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Y1250" i="1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Y1251" i="1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Y1252" i="1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Y1253" i="1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Y1254" i="1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Y1255" i="1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Y1256" i="1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Y1257" i="1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Y1258" i="1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Y1259" i="1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Y1260" i="1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Y1261" i="1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Y1262" i="1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Y1263" i="1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Y1264" i="1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Y1265" i="1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Y1266" i="1"/>
  <c r="S1263" i="7"/>
  <c r="T1263" i="7"/>
  <c r="U1263" i="7"/>
  <c r="V1263" i="7"/>
  <c r="W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Y1267" i="1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Y1268" i="1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Y1269" i="1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Y1270" i="1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Y1271" i="1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Y1272" i="1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Y1273" i="1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Y1274" i="1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Y1275" i="1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Y1276" i="1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Y1277" i="1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Y1278" i="1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Y1279" i="1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Y1280" i="1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Y1281" i="1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Y1282" i="1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Y1283" i="1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Y1284" i="1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Y1285" i="1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Y1286" i="1"/>
  <c r="S1283" i="7"/>
  <c r="T1283" i="7"/>
  <c r="U1283" i="7"/>
  <c r="V1283" i="7"/>
  <c r="W1283" i="7"/>
  <c r="A1284" i="7"/>
  <c r="B1284" i="7"/>
  <c r="C1284" i="7"/>
  <c r="D1284" i="7"/>
  <c r="E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Y1287" i="1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Y1288" i="1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Y1289" i="1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Y1290" i="1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Y1291" i="1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Y1292" i="1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Y1293" i="1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Y1294" i="1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Y1295" i="1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Y1296" i="1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Y1297" i="1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Y1298" i="1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Y1299" i="1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Y1300" i="1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Y1301" i="1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Y1302" i="1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Y1303" i="1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Y1304" i="1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Y1305" i="1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Y1306" i="1"/>
  <c r="S1303" i="7"/>
  <c r="T1303" i="7"/>
  <c r="U1303" i="7"/>
  <c r="V1303" i="7"/>
  <c r="W1303" i="7"/>
  <c r="A1304" i="7"/>
  <c r="B1304" i="7"/>
  <c r="C1304" i="7"/>
  <c r="D1304" i="7"/>
  <c r="E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Y1307" i="1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Y1308" i="1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Y1309" i="1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Y1310" i="1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Y1311" i="1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Y1312" i="1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Y1313" i="1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Y1314" i="1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Y1315" i="1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Y1316" i="1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Y1317" i="1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Y1318" i="1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Y1319" i="1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Y1320" i="1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Y1321" i="1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Y1322" i="1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Y1323" i="1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Y1324" i="1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Y1325" i="1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Y1326" i="1"/>
  <c r="S1323" i="7"/>
  <c r="T1323" i="7"/>
  <c r="U1323" i="7"/>
  <c r="V1323" i="7"/>
  <c r="W1323" i="7"/>
  <c r="A1324" i="7"/>
  <c r="B1324" i="7"/>
  <c r="C1324" i="7"/>
  <c r="D1324" i="7"/>
  <c r="E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Y1327" i="1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Y1328" i="1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Y1329" i="1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1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Y1331" i="1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Y1332" i="1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Y1333" i="1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Y1334" i="1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Y1335" i="1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Y1336" i="1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Y1337" i="1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Y1338" i="1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Y1339" i="1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Y1340" i="1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Y1341" i="1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Y1342" i="1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Y1343" i="1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Y1344" i="1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Y1345" i="1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Y1346" i="1"/>
  <c r="S1343" i="7"/>
  <c r="T1343" i="7"/>
  <c r="U1343" i="7"/>
  <c r="V1343" i="7"/>
  <c r="W1343" i="7"/>
  <c r="A1344" i="7"/>
  <c r="B1344" i="7"/>
  <c r="C1344" i="7"/>
  <c r="D1344" i="7"/>
  <c r="E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Y1347" i="1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Y1348" i="1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Y1349" i="1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Y1350" i="1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Y1351" i="1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Y1352" i="1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Y1353" i="1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Y1354" i="1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Y1355" i="1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Y1356" i="1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Y1357" i="1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Y1358" i="1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Y1359" i="1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Y1360" i="1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Y1361" i="1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Y1362" i="1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Y1363" i="1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Y1364" i="1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Y1365" i="1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Y1366" i="1"/>
  <c r="S1363" i="7"/>
  <c r="T1363" i="7"/>
  <c r="U1363" i="7"/>
  <c r="V1363" i="7"/>
  <c r="W1363" i="7"/>
  <c r="A1364" i="7"/>
  <c r="B1364" i="7"/>
  <c r="C1364" i="7"/>
  <c r="D1364" i="7"/>
  <c r="E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Y1367" i="1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Y1368" i="1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Y1369" i="1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Y1370" i="1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Y1371" i="1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Y1372" i="1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Y1373" i="1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Y1374" i="1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Y1375" i="1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Y1376" i="1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Y1377" i="1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Y1378" i="1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Y1379" i="1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Y1380" i="1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Y1381" i="1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Y1382" i="1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Y1383" i="1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Y1384" i="1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Y1385" i="1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Y1386" i="1"/>
  <c r="S1383" i="7"/>
  <c r="T1383" i="7"/>
  <c r="U1383" i="7"/>
  <c r="V1383" i="7"/>
  <c r="W1383" i="7"/>
  <c r="A1384" i="7"/>
  <c r="B1384" i="7"/>
  <c r="C1384" i="7"/>
  <c r="D1384" i="7"/>
  <c r="E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Y1387" i="1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Y1388" i="1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Y1389" i="1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Y1390" i="1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Y1391" i="1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Y1392" i="1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Y1393" i="1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Y1394" i="1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Y1395" i="1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Y1396" i="1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Y1397" i="1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Y1398" i="1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Y1399" i="1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Y1400" i="1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Y1401" i="1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Y1402" i="1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Y1403" i="1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Y1404" i="1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Y1405" i="1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Y1406" i="1"/>
  <c r="S1403" i="7"/>
  <c r="T1403" i="7"/>
  <c r="U1403" i="7"/>
  <c r="V1403" i="7"/>
  <c r="W1403" i="7"/>
  <c r="A1404" i="7"/>
  <c r="B1404" i="7"/>
  <c r="C1404" i="7"/>
  <c r="D1404" i="7"/>
  <c r="E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Y1407" i="1"/>
  <c r="S1404" i="7"/>
  <c r="T1404" i="7"/>
  <c r="U1404" i="7"/>
  <c r="V1404" i="7"/>
  <c r="W1404" i="7"/>
  <c r="A1405" i="7"/>
  <c r="B1405" i="7"/>
  <c r="BL97" i="3"/>
  <c r="P97" i="3"/>
  <c r="BA1408" i="1"/>
  <c r="I1408" i="1"/>
  <c r="C1405" i="7"/>
  <c r="D1405" i="7"/>
  <c r="E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Y1408" i="1"/>
  <c r="S1405" i="7"/>
  <c r="T1405" i="7"/>
  <c r="U1405" i="7"/>
  <c r="V1405" i="7"/>
  <c r="W1405" i="7"/>
  <c r="A1406" i="7"/>
  <c r="B1406" i="7"/>
  <c r="BL98" i="3"/>
  <c r="P98" i="3"/>
  <c r="BA1409" i="1"/>
  <c r="I1409" i="1"/>
  <c r="C1406" i="7"/>
  <c r="D1406" i="7"/>
  <c r="E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Y1409" i="1"/>
  <c r="S1406" i="7"/>
  <c r="T1406" i="7"/>
  <c r="U1406" i="7"/>
  <c r="V1406" i="7"/>
  <c r="W1406" i="7"/>
  <c r="A1407" i="7"/>
  <c r="B1407" i="7"/>
  <c r="BL99" i="3"/>
  <c r="P99" i="3"/>
  <c r="BA1410" i="1"/>
  <c r="I1410" i="1"/>
  <c r="C1407" i="7"/>
  <c r="D1407" i="7"/>
  <c r="E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Y1410" i="1"/>
  <c r="S1407" i="7"/>
  <c r="T1407" i="7"/>
  <c r="U1407" i="7"/>
  <c r="V1407" i="7"/>
  <c r="W1407" i="7"/>
  <c r="A1408" i="7"/>
  <c r="B1408" i="7"/>
  <c r="BL100" i="3"/>
  <c r="P100" i="3"/>
  <c r="BA1411" i="1"/>
  <c r="I1411" i="1"/>
  <c r="C1408" i="7"/>
  <c r="D1408" i="7"/>
  <c r="E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Y1411" i="1"/>
  <c r="S1408" i="7"/>
  <c r="T1408" i="7"/>
  <c r="U1408" i="7"/>
  <c r="V1408" i="7"/>
  <c r="W1408" i="7"/>
  <c r="A1409" i="7"/>
  <c r="B1409" i="7"/>
  <c r="BL101" i="3"/>
  <c r="P101" i="3"/>
  <c r="BA1412" i="1"/>
  <c r="I1412" i="1"/>
  <c r="C1409" i="7"/>
  <c r="D1409" i="7"/>
  <c r="E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Y1412" i="1"/>
  <c r="S1409" i="7"/>
  <c r="T1409" i="7"/>
  <c r="U1409" i="7"/>
  <c r="V1409" i="7"/>
  <c r="W1409" i="7"/>
  <c r="A1410" i="7"/>
  <c r="B1410" i="7"/>
  <c r="BL102" i="3"/>
  <c r="P102" i="3"/>
  <c r="BA1413" i="1"/>
  <c r="I1413" i="1"/>
  <c r="C1410" i="7"/>
  <c r="D1410" i="7"/>
  <c r="E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Y1413" i="1"/>
  <c r="S1410" i="7"/>
  <c r="T1410" i="7"/>
  <c r="U1410" i="7"/>
  <c r="V1410" i="7"/>
  <c r="W1410" i="7"/>
  <c r="A1411" i="7"/>
  <c r="B1411" i="7"/>
  <c r="BL103" i="3"/>
  <c r="P103" i="3"/>
  <c r="BA1414" i="1"/>
  <c r="I1414" i="1"/>
  <c r="C1411" i="7"/>
  <c r="D1411" i="7"/>
  <c r="E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Y1414" i="1"/>
  <c r="S1411" i="7"/>
  <c r="T1411" i="7"/>
  <c r="U1411" i="7"/>
  <c r="V1411" i="7"/>
  <c r="W1411" i="7"/>
  <c r="A1412" i="7"/>
  <c r="B1412" i="7"/>
  <c r="BL104" i="3"/>
  <c r="P104" i="3"/>
  <c r="BA1415" i="1"/>
  <c r="I1415" i="1"/>
  <c r="C1412" i="7"/>
  <c r="D1412" i="7"/>
  <c r="E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Y1415" i="1"/>
  <c r="S1412" i="7"/>
  <c r="T1412" i="7"/>
  <c r="U1412" i="7"/>
  <c r="V1412" i="7"/>
  <c r="W1412" i="7"/>
  <c r="A1413" i="7"/>
  <c r="B1413" i="7"/>
  <c r="BL105" i="3"/>
  <c r="P105" i="3"/>
  <c r="BA1416" i="1"/>
  <c r="I1416" i="1"/>
  <c r="C1413" i="7"/>
  <c r="D1413" i="7"/>
  <c r="E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Y1416" i="1"/>
  <c r="S1413" i="7"/>
  <c r="T1413" i="7"/>
  <c r="U1413" i="7"/>
  <c r="V1413" i="7"/>
  <c r="W1413" i="7"/>
  <c r="A1414" i="7"/>
  <c r="B1414" i="7"/>
  <c r="BL106" i="3"/>
  <c r="P106" i="3"/>
  <c r="BA1417" i="1"/>
  <c r="I1417" i="1"/>
  <c r="C1414" i="7"/>
  <c r="D1414" i="7"/>
  <c r="E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Y1417" i="1"/>
  <c r="S1414" i="7"/>
  <c r="T1414" i="7"/>
  <c r="U1414" i="7"/>
  <c r="V1414" i="7"/>
  <c r="W1414" i="7"/>
  <c r="A1415" i="7"/>
  <c r="B1415" i="7"/>
  <c r="BL107" i="3"/>
  <c r="P107" i="3"/>
  <c r="BA1418" i="1"/>
  <c r="I1418" i="1"/>
  <c r="C1415" i="7"/>
  <c r="D1415" i="7"/>
  <c r="E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Y1418" i="1"/>
  <c r="S1415" i="7"/>
  <c r="T1415" i="7"/>
  <c r="U1415" i="7"/>
  <c r="V1415" i="7"/>
  <c r="W1415" i="7"/>
  <c r="A1416" i="7"/>
  <c r="B1416" i="7"/>
  <c r="BL108" i="3"/>
  <c r="P108" i="3"/>
  <c r="BA1419" i="1"/>
  <c r="I1419" i="1"/>
  <c r="C1416" i="7"/>
  <c r="D1416" i="7"/>
  <c r="E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Y1419" i="1"/>
  <c r="S1416" i="7"/>
  <c r="T1416" i="7"/>
  <c r="U1416" i="7"/>
  <c r="V1416" i="7"/>
  <c r="W1416" i="7"/>
  <c r="A1417" i="7"/>
  <c r="B1417" i="7"/>
  <c r="BL109" i="3"/>
  <c r="P109" i="3"/>
  <c r="BA1420" i="1"/>
  <c r="I1420" i="1"/>
  <c r="C1417" i="7"/>
  <c r="D1417" i="7"/>
  <c r="E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Y1420" i="1"/>
  <c r="S1417" i="7"/>
  <c r="T1417" i="7"/>
  <c r="U1417" i="7"/>
  <c r="V1417" i="7"/>
  <c r="W1417" i="7"/>
  <c r="A1418" i="7"/>
  <c r="B1418" i="7"/>
  <c r="BL110" i="3"/>
  <c r="P110" i="3"/>
  <c r="BA1421" i="1"/>
  <c r="I1421" i="1"/>
  <c r="C1418" i="7"/>
  <c r="D1418" i="7"/>
  <c r="E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Y1421" i="1"/>
  <c r="S1418" i="7"/>
  <c r="T1418" i="7"/>
  <c r="U1418" i="7"/>
  <c r="V1418" i="7"/>
  <c r="W1418" i="7"/>
  <c r="A1419" i="7"/>
  <c r="B1419" i="7"/>
  <c r="BL111" i="3"/>
  <c r="P111" i="3"/>
  <c r="BA1422" i="1"/>
  <c r="I1422" i="1"/>
  <c r="C1419" i="7"/>
  <c r="D1419" i="7"/>
  <c r="E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Y1422" i="1"/>
  <c r="S1419" i="7"/>
  <c r="T1419" i="7"/>
  <c r="U1419" i="7"/>
  <c r="V1419" i="7"/>
  <c r="W1419" i="7"/>
  <c r="A1420" i="7"/>
  <c r="B1420" i="7"/>
  <c r="BL112" i="3"/>
  <c r="P112" i="3"/>
  <c r="BA1423" i="1"/>
  <c r="I1423" i="1"/>
  <c r="C1420" i="7"/>
  <c r="D1420" i="7"/>
  <c r="E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Y1423" i="1"/>
  <c r="S1420" i="7"/>
  <c r="T1420" i="7"/>
  <c r="U1420" i="7"/>
  <c r="V1420" i="7"/>
  <c r="W1420" i="7"/>
  <c r="A1421" i="7"/>
  <c r="B1421" i="7"/>
  <c r="BL113" i="3"/>
  <c r="P113" i="3"/>
  <c r="BA1424" i="1"/>
  <c r="I1424" i="1"/>
  <c r="C1421" i="7"/>
  <c r="D1421" i="7"/>
  <c r="E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Y1424" i="1"/>
  <c r="S1421" i="7"/>
  <c r="T1421" i="7"/>
  <c r="U1421" i="7"/>
  <c r="V1421" i="7"/>
  <c r="W1421" i="7"/>
  <c r="A1422" i="7"/>
  <c r="B1422" i="7"/>
  <c r="BL114" i="3"/>
  <c r="P114" i="3"/>
  <c r="BA1425" i="1"/>
  <c r="I1425" i="1"/>
  <c r="C1422" i="7"/>
  <c r="D1422" i="7"/>
  <c r="E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Y1425" i="1"/>
  <c r="S1422" i="7"/>
  <c r="T1422" i="7"/>
  <c r="U1422" i="7"/>
  <c r="V1422" i="7"/>
  <c r="W1422" i="7"/>
  <c r="A1423" i="7"/>
  <c r="B1423" i="7"/>
  <c r="BL115" i="3"/>
  <c r="P115" i="3"/>
  <c r="BA1426" i="1"/>
  <c r="I1426" i="1"/>
  <c r="C1423" i="7"/>
  <c r="D1423" i="7"/>
  <c r="E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Y1426" i="1"/>
  <c r="S1423" i="7"/>
  <c r="T1423" i="7"/>
  <c r="U1423" i="7"/>
  <c r="V1423" i="7"/>
  <c r="W1423" i="7"/>
  <c r="A1424" i="7"/>
  <c r="B1424" i="7"/>
  <c r="C1424" i="7"/>
  <c r="D1424" i="7"/>
  <c r="E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Y1427" i="1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Y1428" i="1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Y1429" i="1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Y1430" i="1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Y1431" i="1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Y1432" i="1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Y1433" i="1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Y1434" i="1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Y1435" i="1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Y1436" i="1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Y1437" i="1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Y1438" i="1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Y1439" i="1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Y1440" i="1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Y1441" i="1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Y1442" i="1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Y1443" i="1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Y1444" i="1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Y1445" i="1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Y1446" i="1"/>
  <c r="S1443" i="7"/>
  <c r="T1443" i="7"/>
  <c r="U1443" i="7"/>
  <c r="V1443" i="7"/>
  <c r="W1443" i="7"/>
  <c r="A1444" i="7"/>
  <c r="B1444" i="7"/>
  <c r="C1444" i="7"/>
  <c r="D1444" i="7"/>
  <c r="E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Y1447" i="1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Y1448" i="1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Y1449" i="1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Y1450" i="1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Y1451" i="1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Y1452" i="1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Y1453" i="1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Y1454" i="1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Y1455" i="1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Y1456" i="1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Y1457" i="1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Y1458" i="1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Y1459" i="1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Y1460" i="1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Y1461" i="1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Y1462" i="1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Y1463" i="1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Y1464" i="1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Y1465" i="1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Y1466" i="1"/>
  <c r="S1463" i="7"/>
  <c r="T1463" i="7"/>
  <c r="U1463" i="7"/>
  <c r="V1463" i="7"/>
  <c r="W1463" i="7"/>
  <c r="A1464" i="7"/>
  <c r="B1464" i="7"/>
  <c r="C1464" i="7"/>
  <c r="D1464" i="7"/>
  <c r="E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Y1467" i="1"/>
  <c r="S1464" i="7"/>
  <c r="T1464" i="7"/>
  <c r="U1464" i="7"/>
  <c r="V1464" i="7"/>
  <c r="W1464" i="7"/>
  <c r="A1465" i="7"/>
  <c r="B1465" i="7"/>
  <c r="BL118" i="3"/>
  <c r="P118" i="3"/>
  <c r="BA1468" i="1"/>
  <c r="I1468" i="1"/>
  <c r="C1465" i="7"/>
  <c r="D1465" i="7"/>
  <c r="E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Y1468" i="1"/>
  <c r="S1465" i="7"/>
  <c r="T1465" i="7"/>
  <c r="U1465" i="7"/>
  <c r="V1465" i="7"/>
  <c r="W1465" i="7"/>
  <c r="A1466" i="7"/>
  <c r="B1466" i="7"/>
  <c r="BL119" i="3"/>
  <c r="P119" i="3"/>
  <c r="BA1469" i="1"/>
  <c r="I1469" i="1"/>
  <c r="C1466" i="7"/>
  <c r="D1466" i="7"/>
  <c r="E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Y1469" i="1"/>
  <c r="S1466" i="7"/>
  <c r="T1466" i="7"/>
  <c r="U1466" i="7"/>
  <c r="V1466" i="7"/>
  <c r="W1466" i="7"/>
  <c r="A1467" i="7"/>
  <c r="B1467" i="7"/>
  <c r="BL120" i="3"/>
  <c r="P120" i="3"/>
  <c r="BA1470" i="1"/>
  <c r="I1470" i="1"/>
  <c r="C1467" i="7"/>
  <c r="D1467" i="7"/>
  <c r="E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Y1470" i="1"/>
  <c r="S1467" i="7"/>
  <c r="T1467" i="7"/>
  <c r="U1467" i="7"/>
  <c r="V1467" i="7"/>
  <c r="W1467" i="7"/>
  <c r="A1468" i="7"/>
  <c r="B1468" i="7"/>
  <c r="BL121" i="3"/>
  <c r="P121" i="3"/>
  <c r="BA1471" i="1"/>
  <c r="I1471" i="1"/>
  <c r="C1468" i="7"/>
  <c r="D1468" i="7"/>
  <c r="E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Y1471" i="1"/>
  <c r="S1468" i="7"/>
  <c r="T1468" i="7"/>
  <c r="U1468" i="7"/>
  <c r="V1468" i="7"/>
  <c r="W1468" i="7"/>
  <c r="A1469" i="7"/>
  <c r="B1469" i="7"/>
  <c r="BL122" i="3"/>
  <c r="P122" i="3"/>
  <c r="BA1472" i="1"/>
  <c r="I1472" i="1"/>
  <c r="C1469" i="7"/>
  <c r="D1469" i="7"/>
  <c r="E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Y1472" i="1"/>
  <c r="S1469" i="7"/>
  <c r="T1469" i="7"/>
  <c r="U1469" i="7"/>
  <c r="V1469" i="7"/>
  <c r="W1469" i="7"/>
  <c r="A1470" i="7"/>
  <c r="B1470" i="7"/>
  <c r="BL123" i="3"/>
  <c r="P123" i="3"/>
  <c r="BA1473" i="1"/>
  <c r="I1473" i="1"/>
  <c r="C1470" i="7"/>
  <c r="D1470" i="7"/>
  <c r="E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Y1473" i="1"/>
  <c r="S1470" i="7"/>
  <c r="T1470" i="7"/>
  <c r="U1470" i="7"/>
  <c r="V1470" i="7"/>
  <c r="W1470" i="7"/>
  <c r="A1471" i="7"/>
  <c r="B1471" i="7"/>
  <c r="BL124" i="3"/>
  <c r="P124" i="3"/>
  <c r="BA1474" i="1"/>
  <c r="I1474" i="1"/>
  <c r="C1471" i="7"/>
  <c r="D1471" i="7"/>
  <c r="E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Y1474" i="1"/>
  <c r="S1471" i="7"/>
  <c r="T1471" i="7"/>
  <c r="U1471" i="7"/>
  <c r="V1471" i="7"/>
  <c r="W1471" i="7"/>
  <c r="A1472" i="7"/>
  <c r="B1472" i="7"/>
  <c r="BL125" i="3"/>
  <c r="P125" i="3"/>
  <c r="BA1475" i="1"/>
  <c r="I1475" i="1"/>
  <c r="C1472" i="7"/>
  <c r="D1472" i="7"/>
  <c r="E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Y1475" i="1"/>
  <c r="S1472" i="7"/>
  <c r="T1472" i="7"/>
  <c r="U1472" i="7"/>
  <c r="V1472" i="7"/>
  <c r="W1472" i="7"/>
  <c r="A1473" i="7"/>
  <c r="B1473" i="7"/>
  <c r="BL126" i="3"/>
  <c r="P126" i="3"/>
  <c r="BA1476" i="1"/>
  <c r="I1476" i="1"/>
  <c r="C1473" i="7"/>
  <c r="D1473" i="7"/>
  <c r="E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Y1476" i="1"/>
  <c r="S1473" i="7"/>
  <c r="T1473" i="7"/>
  <c r="U1473" i="7"/>
  <c r="V1473" i="7"/>
  <c r="W1473" i="7"/>
  <c r="A1474" i="7"/>
  <c r="B1474" i="7"/>
  <c r="BL127" i="3"/>
  <c r="P127" i="3"/>
  <c r="BA1477" i="1"/>
  <c r="I1477" i="1"/>
  <c r="C1474" i="7"/>
  <c r="D1474" i="7"/>
  <c r="E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Y1477" i="1"/>
  <c r="S1474" i="7"/>
  <c r="T1474" i="7"/>
  <c r="U1474" i="7"/>
  <c r="V1474" i="7"/>
  <c r="W1474" i="7"/>
  <c r="A1475" i="7"/>
  <c r="B1475" i="7"/>
  <c r="BL128" i="3"/>
  <c r="P128" i="3"/>
  <c r="BA1478" i="1"/>
  <c r="I1478" i="1"/>
  <c r="C1475" i="7"/>
  <c r="D1475" i="7"/>
  <c r="E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Y1478" i="1"/>
  <c r="S1475" i="7"/>
  <c r="T1475" i="7"/>
  <c r="U1475" i="7"/>
  <c r="V1475" i="7"/>
  <c r="W1475" i="7"/>
  <c r="A1476" i="7"/>
  <c r="B1476" i="7"/>
  <c r="BL129" i="3"/>
  <c r="P129" i="3"/>
  <c r="BA1479" i="1"/>
  <c r="I1479" i="1"/>
  <c r="C1476" i="7"/>
  <c r="D1476" i="7"/>
  <c r="E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Y1479" i="1"/>
  <c r="S1476" i="7"/>
  <c r="T1476" i="7"/>
  <c r="U1476" i="7"/>
  <c r="V1476" i="7"/>
  <c r="W1476" i="7"/>
  <c r="A1477" i="7"/>
  <c r="B1477" i="7"/>
  <c r="BL130" i="3"/>
  <c r="P130" i="3"/>
  <c r="BA1480" i="1"/>
  <c r="I1480" i="1"/>
  <c r="C1477" i="7"/>
  <c r="D1477" i="7"/>
  <c r="E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Y1480" i="1"/>
  <c r="S1477" i="7"/>
  <c r="T1477" i="7"/>
  <c r="U1477" i="7"/>
  <c r="V1477" i="7"/>
  <c r="W1477" i="7"/>
  <c r="A1478" i="7"/>
  <c r="B1478" i="7"/>
  <c r="BL131" i="3"/>
  <c r="P131" i="3"/>
  <c r="BA1481" i="1"/>
  <c r="I1481" i="1"/>
  <c r="C1478" i="7"/>
  <c r="D1478" i="7"/>
  <c r="E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Y1481" i="1"/>
  <c r="S1478" i="7"/>
  <c r="T1478" i="7"/>
  <c r="U1478" i="7"/>
  <c r="V1478" i="7"/>
  <c r="W1478" i="7"/>
  <c r="A1479" i="7"/>
  <c r="B1479" i="7"/>
  <c r="BL132" i="3"/>
  <c r="P132" i="3"/>
  <c r="BA1482" i="1"/>
  <c r="I1482" i="1"/>
  <c r="C1479" i="7"/>
  <c r="D1479" i="7"/>
  <c r="E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Y1482" i="1"/>
  <c r="S1479" i="7"/>
  <c r="T1479" i="7"/>
  <c r="U1479" i="7"/>
  <c r="V1479" i="7"/>
  <c r="W1479" i="7"/>
  <c r="A1480" i="7"/>
  <c r="B1480" i="7"/>
  <c r="BL133" i="3"/>
  <c r="P133" i="3"/>
  <c r="BA1483" i="1"/>
  <c r="I1483" i="1"/>
  <c r="C1480" i="7"/>
  <c r="D1480" i="7"/>
  <c r="E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Y1483" i="1"/>
  <c r="S1480" i="7"/>
  <c r="T1480" i="7"/>
  <c r="U1480" i="7"/>
  <c r="V1480" i="7"/>
  <c r="W1480" i="7"/>
  <c r="A1481" i="7"/>
  <c r="B1481" i="7"/>
  <c r="BL134" i="3"/>
  <c r="P134" i="3"/>
  <c r="BA1484" i="1"/>
  <c r="I1484" i="1"/>
  <c r="C1481" i="7"/>
  <c r="D1481" i="7"/>
  <c r="E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Y1484" i="1"/>
  <c r="S1481" i="7"/>
  <c r="T1481" i="7"/>
  <c r="U1481" i="7"/>
  <c r="V1481" i="7"/>
  <c r="W1481" i="7"/>
  <c r="A1482" i="7"/>
  <c r="B1482" i="7"/>
  <c r="BL135" i="3"/>
  <c r="P135" i="3"/>
  <c r="BA1485" i="1"/>
  <c r="I1485" i="1"/>
  <c r="C1482" i="7"/>
  <c r="D1482" i="7"/>
  <c r="E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Y1485" i="1"/>
  <c r="S1482" i="7"/>
  <c r="T1482" i="7"/>
  <c r="U1482" i="7"/>
  <c r="V1482" i="7"/>
  <c r="W1482" i="7"/>
  <c r="A1483" i="7"/>
  <c r="B1483" i="7"/>
  <c r="BL136" i="3"/>
  <c r="P136" i="3"/>
  <c r="BA1486" i="1"/>
  <c r="I1486" i="1"/>
  <c r="C1483" i="7"/>
  <c r="D1483" i="7"/>
  <c r="E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Y1486" i="1"/>
  <c r="S1483" i="7"/>
  <c r="T1483" i="7"/>
  <c r="U1483" i="7"/>
  <c r="V1483" i="7"/>
  <c r="W1483" i="7"/>
  <c r="A1484" i="7"/>
  <c r="B1484" i="7"/>
  <c r="C1484" i="7"/>
  <c r="D1484" i="7"/>
  <c r="E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Y1487" i="1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Y1488" i="1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Y1489" i="1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Y1490" i="1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Y1491" i="1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Y1492" i="1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Y1493" i="1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Y1494" i="1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Y1495" i="1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Y1496" i="1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Y1497" i="1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Y1498" i="1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Y1499" i="1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Y1500" i="1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Y1501" i="1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Y1502" i="1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Y1503" i="1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Y1504" i="1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Y1505" i="1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Y1506" i="1"/>
  <c r="S1503" i="7"/>
  <c r="T1503" i="7"/>
  <c r="U1503" i="7"/>
  <c r="V1503" i="7"/>
  <c r="W1503" i="7"/>
  <c r="A1504" i="7"/>
  <c r="B1504" i="7"/>
  <c r="C1504" i="7"/>
  <c r="D1504" i="7"/>
  <c r="E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Y1507" i="1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Y1508" i="1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Y1509" i="1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Y1510" i="1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Y1511" i="1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Y1512" i="1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Y1513" i="1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Y1514" i="1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Y1515" i="1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Y1516" i="1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Y1517" i="1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Y1518" i="1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Y1519" i="1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Y1520" i="1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Y1521" i="1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Y1522" i="1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Y1523" i="1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Y1524" i="1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Y1525" i="1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Y1526" i="1"/>
  <c r="S1523" i="7"/>
  <c r="T1523" i="7"/>
  <c r="U1523" i="7"/>
  <c r="V1523" i="7"/>
  <c r="W1523" i="7"/>
  <c r="A1524" i="7"/>
  <c r="B1524" i="7"/>
  <c r="C1524" i="7"/>
  <c r="D1524" i="7"/>
  <c r="E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Y1527" i="1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Y1528" i="1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Y1529" i="1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Y1530" i="1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Y1531" i="1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Y1532" i="1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Y1533" i="1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Y1534" i="1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Y1535" i="1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Y1536" i="1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Y1537" i="1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Y1538" i="1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Y1539" i="1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Y1540" i="1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Y1541" i="1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Y1542" i="1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Y1543" i="1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Y1544" i="1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Y1545" i="1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Y1546" i="1"/>
  <c r="S1543" i="7"/>
  <c r="T1543" i="7"/>
  <c r="U1543" i="7"/>
  <c r="V1543" i="7"/>
  <c r="W1543" i="7"/>
  <c r="A1544" i="7"/>
  <c r="B1544" i="7"/>
  <c r="C1544" i="7"/>
  <c r="D1544" i="7"/>
  <c r="E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Y1547" i="1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Y1548" i="1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Y1549" i="1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Y1550" i="1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Y1551" i="1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Y1552" i="1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Y1553" i="1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Y1554" i="1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Y1555" i="1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Y1556" i="1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Y1557" i="1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Y1558" i="1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Y1559" i="1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Y1560" i="1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Y1561" i="1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Y1562" i="1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Y1563" i="1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Y1564" i="1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Y1565" i="1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Y1566" i="1"/>
  <c r="S1563" i="7"/>
  <c r="T1563" i="7"/>
  <c r="U1563" i="7"/>
  <c r="V1563" i="7"/>
  <c r="W1563" i="7"/>
  <c r="A1564" i="7"/>
  <c r="B1564" i="7"/>
  <c r="C1564" i="7"/>
  <c r="D1564" i="7"/>
  <c r="E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Y1567" i="1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Y1568" i="1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Y1569" i="1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Y1570" i="1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Y1571" i="1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Y1572" i="1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Y1573" i="1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Y1574" i="1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Y1575" i="1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Y1576" i="1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Y1577" i="1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Y1578" i="1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Y1579" i="1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Y1580" i="1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Y1581" i="1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Y1582" i="1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Y1583" i="1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Y1584" i="1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Y1585" i="1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Y1586" i="1"/>
  <c r="S1583" i="7"/>
  <c r="T1583" i="7"/>
  <c r="U1583" i="7"/>
  <c r="V1583" i="7"/>
  <c r="W1583" i="7"/>
  <c r="A1584" i="7"/>
  <c r="B1584" i="7"/>
  <c r="C1584" i="7"/>
  <c r="D1584" i="7"/>
  <c r="E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Y1587" i="1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Y1588" i="1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Y1589" i="1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Y1590" i="1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Y1591" i="1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Y1592" i="1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Y1593" i="1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Y1594" i="1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Y1595" i="1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Y1596" i="1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Y1597" i="1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Y1598" i="1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Y1599" i="1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Y1600" i="1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Y1601" i="1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Y1602" i="1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Y1603" i="1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Y1604" i="1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Y1605" i="1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Y1606" i="1"/>
  <c r="S1603" i="7"/>
  <c r="T1603" i="7"/>
  <c r="U1603" i="7"/>
  <c r="V1603" i="7"/>
  <c r="W1603" i="7"/>
  <c r="A1604" i="7"/>
  <c r="B1604" i="7"/>
  <c r="C1604" i="7"/>
  <c r="D1604" i="7"/>
  <c r="E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Y1607" i="1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Y1608" i="1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Y1609" i="1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Y1610" i="1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Y1611" i="1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Y1612" i="1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Y1613" i="1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Y1614" i="1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Y1615" i="1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Y1616" i="1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Y1617" i="1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Y1618" i="1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Y1619" i="1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Y1620" i="1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Y1621" i="1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Y1622" i="1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Y1623" i="1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Y1624" i="1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Y1625" i="1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Y1626" i="1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B1615" i="14"/>
  <c r="H1615" i="14"/>
  <c r="K1615" i="14"/>
  <c r="B1612" i="13"/>
  <c r="I1615" i="14"/>
  <c r="L1615" i="14"/>
  <c r="C1612" i="13"/>
  <c r="D1612" i="13"/>
  <c r="E1612" i="13"/>
  <c r="F1612" i="13"/>
  <c r="G1612" i="13"/>
  <c r="H1612" i="13"/>
  <c r="A1613" i="13"/>
  <c r="B1616" i="14"/>
  <c r="H1616" i="14"/>
  <c r="K1616" i="14"/>
  <c r="B1613" i="13"/>
  <c r="I1616" i="14"/>
  <c r="L1616" i="14"/>
  <c r="C1613" i="13"/>
  <c r="D1613" i="13"/>
  <c r="E1613" i="13"/>
  <c r="F1613" i="13"/>
  <c r="G1613" i="13"/>
  <c r="H1613" i="13"/>
  <c r="A1614" i="13"/>
  <c r="B1617" i="14"/>
  <c r="H1617" i="14"/>
  <c r="K1617" i="14"/>
  <c r="B1614" i="13"/>
  <c r="I1617" i="14"/>
  <c r="L1617" i="14"/>
  <c r="C1614" i="13"/>
  <c r="D1614" i="13"/>
  <c r="E1614" i="13"/>
  <c r="F1614" i="13"/>
  <c r="G1614" i="13"/>
  <c r="H1614" i="13"/>
  <c r="A1615" i="13"/>
  <c r="B1618" i="14"/>
  <c r="H1618" i="14"/>
  <c r="K1618" i="14"/>
  <c r="B1615" i="13"/>
  <c r="I1618" i="14"/>
  <c r="L1618" i="14"/>
  <c r="C1615" i="13"/>
  <c r="D1615" i="13"/>
  <c r="E1615" i="13"/>
  <c r="F1615" i="13"/>
  <c r="G1615" i="13"/>
  <c r="H1615" i="13"/>
  <c r="A1616" i="13"/>
  <c r="B1619" i="14"/>
  <c r="H1619" i="14"/>
  <c r="K1619" i="14"/>
  <c r="B1616" i="13"/>
  <c r="I1619" i="14"/>
  <c r="L1619" i="14"/>
  <c r="C1616" i="13"/>
  <c r="D1616" i="13"/>
  <c r="E1616" i="13"/>
  <c r="F1616" i="13"/>
  <c r="G1616" i="13"/>
  <c r="H1616" i="13"/>
  <c r="A1617" i="13"/>
  <c r="B1620" i="14"/>
  <c r="H1620" i="14"/>
  <c r="K1620" i="14"/>
  <c r="B1617" i="13"/>
  <c r="I1620" i="14"/>
  <c r="L1620" i="14"/>
  <c r="C1617" i="13"/>
  <c r="D1617" i="13"/>
  <c r="E1617" i="13"/>
  <c r="F1617" i="13"/>
  <c r="G1617" i="13"/>
  <c r="H1617" i="13"/>
  <c r="A1618" i="13"/>
  <c r="B1621" i="14"/>
  <c r="H1621" i="14"/>
  <c r="K1621" i="14"/>
  <c r="B1618" i="13"/>
  <c r="I1621" i="14"/>
  <c r="L1621" i="14"/>
  <c r="C1618" i="13"/>
  <c r="D1618" i="13"/>
  <c r="E1618" i="13"/>
  <c r="F1618" i="13"/>
  <c r="G1618" i="13"/>
  <c r="H1618" i="13"/>
  <c r="A1619" i="13"/>
  <c r="B1622" i="14"/>
  <c r="H1622" i="14"/>
  <c r="K1622" i="14"/>
  <c r="B1619" i="13"/>
  <c r="I1622" i="14"/>
  <c r="L1622" i="14"/>
  <c r="C1619" i="13"/>
  <c r="D1619" i="13"/>
  <c r="E1619" i="13"/>
  <c r="F1619" i="13"/>
  <c r="G1619" i="13"/>
  <c r="H1619" i="13"/>
  <c r="A1620" i="13"/>
  <c r="B1623" i="14"/>
  <c r="H1623" i="14"/>
  <c r="K1623" i="14"/>
  <c r="B1620" i="13"/>
  <c r="I1623" i="14"/>
  <c r="L1623" i="14"/>
  <c r="C1620" i="13"/>
  <c r="D1620" i="13"/>
  <c r="E1620" i="13"/>
  <c r="F1620" i="13"/>
  <c r="G1620" i="13"/>
  <c r="H1620" i="13"/>
  <c r="A1621" i="13"/>
  <c r="B1624" i="14"/>
  <c r="H1624" i="14"/>
  <c r="K1624" i="14"/>
  <c r="B1621" i="13"/>
  <c r="I1624" i="14"/>
  <c r="L1624" i="14"/>
  <c r="C1621" i="13"/>
  <c r="D1621" i="13"/>
  <c r="E1621" i="13"/>
  <c r="F1621" i="13"/>
  <c r="G1621" i="13"/>
  <c r="H1621" i="13"/>
  <c r="A1622" i="13"/>
  <c r="B1625" i="14"/>
  <c r="H1625" i="14"/>
  <c r="K1625" i="14"/>
  <c r="B1622" i="13"/>
  <c r="I1625" i="14"/>
  <c r="L1625" i="14"/>
  <c r="C1622" i="13"/>
  <c r="D1622" i="13"/>
  <c r="E1622" i="13"/>
  <c r="F1622" i="13"/>
  <c r="G1622" i="13"/>
  <c r="H1622" i="13"/>
  <c r="A1623" i="13"/>
  <c r="B1626" i="14"/>
  <c r="H1626" i="14"/>
  <c r="K1626" i="14"/>
  <c r="B1623" i="13"/>
  <c r="I1626" i="14"/>
  <c r="L1626" i="14"/>
  <c r="C1623" i="13"/>
  <c r="D1623" i="13"/>
  <c r="E1623" i="13"/>
  <c r="F1623" i="13"/>
  <c r="G1623" i="13"/>
  <c r="H1623" i="13"/>
  <c r="A1543" i="13"/>
  <c r="B1546" i="14"/>
  <c r="H1546" i="14"/>
  <c r="K1546" i="14"/>
  <c r="B1543" i="13"/>
  <c r="I1546" i="14"/>
  <c r="L1546" i="14"/>
  <c r="C1543" i="13"/>
  <c r="D1543" i="13"/>
  <c r="E1543" i="13"/>
  <c r="F1543" i="13"/>
  <c r="G1543" i="13"/>
  <c r="H1543" i="13"/>
  <c r="A1544" i="13"/>
  <c r="B1547" i="14"/>
  <c r="H1547" i="14"/>
  <c r="K1547" i="14"/>
  <c r="B1544" i="13"/>
  <c r="I1547" i="14"/>
  <c r="L1547" i="14"/>
  <c r="C1544" i="13"/>
  <c r="D1544" i="13"/>
  <c r="E1544" i="13"/>
  <c r="F1544" i="13"/>
  <c r="G1544" i="13"/>
  <c r="H1544" i="13"/>
  <c r="A1545" i="13"/>
  <c r="B1548" i="14"/>
  <c r="H1548" i="14"/>
  <c r="K1548" i="14"/>
  <c r="B1545" i="13"/>
  <c r="I1548" i="14"/>
  <c r="L1548" i="14"/>
  <c r="C1545" i="13"/>
  <c r="D1545" i="13"/>
  <c r="E1545" i="13"/>
  <c r="F1545" i="13"/>
  <c r="G1545" i="13"/>
  <c r="H1545" i="13"/>
  <c r="A1546" i="13"/>
  <c r="B1549" i="14"/>
  <c r="H1549" i="14"/>
  <c r="K1549" i="14"/>
  <c r="B1546" i="13"/>
  <c r="I1549" i="14"/>
  <c r="L1549" i="14"/>
  <c r="C1546" i="13"/>
  <c r="D1546" i="13"/>
  <c r="E1546" i="13"/>
  <c r="F1546" i="13"/>
  <c r="G1546" i="13"/>
  <c r="H1546" i="13"/>
  <c r="A1547" i="13"/>
  <c r="B1550" i="14"/>
  <c r="H1550" i="14"/>
  <c r="K1550" i="14"/>
  <c r="B1547" i="13"/>
  <c r="I1550" i="14"/>
  <c r="L1550" i="14"/>
  <c r="C1547" i="13"/>
  <c r="D1547" i="13"/>
  <c r="E1547" i="13"/>
  <c r="F1547" i="13"/>
  <c r="G1547" i="13"/>
  <c r="H1547" i="13"/>
  <c r="A1548" i="13"/>
  <c r="B1551" i="14"/>
  <c r="H1551" i="14"/>
  <c r="K1551" i="14"/>
  <c r="B1548" i="13"/>
  <c r="I1551" i="14"/>
  <c r="L1551" i="14"/>
  <c r="C1548" i="13"/>
  <c r="D1548" i="13"/>
  <c r="E1548" i="13"/>
  <c r="F1548" i="13"/>
  <c r="G1548" i="13"/>
  <c r="H1548" i="13"/>
  <c r="A1549" i="13"/>
  <c r="B1552" i="14"/>
  <c r="H1552" i="14"/>
  <c r="K1552" i="14"/>
  <c r="B1549" i="13"/>
  <c r="I1552" i="14"/>
  <c r="L1552" i="14"/>
  <c r="C1549" i="13"/>
  <c r="D1549" i="13"/>
  <c r="E1549" i="13"/>
  <c r="F1549" i="13"/>
  <c r="G1549" i="13"/>
  <c r="H1549" i="13"/>
  <c r="A1550" i="13"/>
  <c r="B1553" i="14"/>
  <c r="H1553" i="14"/>
  <c r="K1553" i="14"/>
  <c r="B1550" i="13"/>
  <c r="I1553" i="14"/>
  <c r="L1553" i="14"/>
  <c r="C1550" i="13"/>
  <c r="D1550" i="13"/>
  <c r="E1550" i="13"/>
  <c r="F1550" i="13"/>
  <c r="G1550" i="13"/>
  <c r="H1550" i="13"/>
  <c r="A1551" i="13"/>
  <c r="B1554" i="14"/>
  <c r="H1554" i="14"/>
  <c r="K1554" i="14"/>
  <c r="B1551" i="13"/>
  <c r="I1554" i="14"/>
  <c r="L1554" i="14"/>
  <c r="C1551" i="13"/>
  <c r="D1551" i="13"/>
  <c r="E1551" i="13"/>
  <c r="F1551" i="13"/>
  <c r="G1551" i="13"/>
  <c r="H1551" i="13"/>
  <c r="A1552" i="13"/>
  <c r="B1555" i="14"/>
  <c r="H1555" i="14"/>
  <c r="K1555" i="14"/>
  <c r="B1552" i="13"/>
  <c r="I1555" i="14"/>
  <c r="L1555" i="14"/>
  <c r="C1552" i="13"/>
  <c r="D1552" i="13"/>
  <c r="E1552" i="13"/>
  <c r="F1552" i="13"/>
  <c r="G1552" i="13"/>
  <c r="H1552" i="13"/>
  <c r="A1553" i="13"/>
  <c r="B1556" i="14"/>
  <c r="H1556" i="14"/>
  <c r="K1556" i="14"/>
  <c r="B1553" i="13"/>
  <c r="I1556" i="14"/>
  <c r="L1556" i="14"/>
  <c r="C1553" i="13"/>
  <c r="D1553" i="13"/>
  <c r="E1553" i="13"/>
  <c r="F1553" i="13"/>
  <c r="G1553" i="13"/>
  <c r="H1553" i="13"/>
  <c r="A1554" i="13"/>
  <c r="B1557" i="14"/>
  <c r="H1557" i="14"/>
  <c r="K1557" i="14"/>
  <c r="B1554" i="13"/>
  <c r="I1557" i="14"/>
  <c r="L1557" i="14"/>
  <c r="C1554" i="13"/>
  <c r="D1554" i="13"/>
  <c r="E1554" i="13"/>
  <c r="F1554" i="13"/>
  <c r="G1554" i="13"/>
  <c r="H1554" i="13"/>
  <c r="A1555" i="13"/>
  <c r="B1558" i="14"/>
  <c r="H1558" i="14"/>
  <c r="K1558" i="14"/>
  <c r="B1555" i="13"/>
  <c r="I1558" i="14"/>
  <c r="L1558" i="14"/>
  <c r="C1555" i="13"/>
  <c r="D1555" i="13"/>
  <c r="E1555" i="13"/>
  <c r="F1555" i="13"/>
  <c r="G1555" i="13"/>
  <c r="H1555" i="13"/>
  <c r="A1556" i="13"/>
  <c r="B1559" i="14"/>
  <c r="H1559" i="14"/>
  <c r="K1559" i="14"/>
  <c r="B1556" i="13"/>
  <c r="I1559" i="14"/>
  <c r="L1559" i="14"/>
  <c r="C1556" i="13"/>
  <c r="D1556" i="13"/>
  <c r="E1556" i="13"/>
  <c r="F1556" i="13"/>
  <c r="G1556" i="13"/>
  <c r="H1556" i="13"/>
  <c r="A1557" i="13"/>
  <c r="B1560" i="14"/>
  <c r="H1560" i="14"/>
  <c r="K1560" i="14"/>
  <c r="B1557" i="13"/>
  <c r="I1560" i="14"/>
  <c r="L1560" i="14"/>
  <c r="C1557" i="13"/>
  <c r="D1557" i="13"/>
  <c r="E1557" i="13"/>
  <c r="F1557" i="13"/>
  <c r="G1557" i="13"/>
  <c r="H1557" i="13"/>
  <c r="A1558" i="13"/>
  <c r="B1561" i="14"/>
  <c r="H1561" i="14"/>
  <c r="K1561" i="14"/>
  <c r="B1558" i="13"/>
  <c r="I1561" i="14"/>
  <c r="L1561" i="14"/>
  <c r="C1558" i="13"/>
  <c r="D1558" i="13"/>
  <c r="E1558" i="13"/>
  <c r="F1558" i="13"/>
  <c r="G1558" i="13"/>
  <c r="H1558" i="13"/>
  <c r="A1559" i="13"/>
  <c r="B1562" i="14"/>
  <c r="H1562" i="14"/>
  <c r="K1562" i="14"/>
  <c r="B1559" i="13"/>
  <c r="I1562" i="14"/>
  <c r="L1562" i="14"/>
  <c r="C1559" i="13"/>
  <c r="D1559" i="13"/>
  <c r="E1559" i="13"/>
  <c r="F1559" i="13"/>
  <c r="G1559" i="13"/>
  <c r="H1559" i="13"/>
  <c r="A1560" i="13"/>
  <c r="B1563" i="14"/>
  <c r="H1563" i="14"/>
  <c r="K1563" i="14"/>
  <c r="B1560" i="13"/>
  <c r="I1563" i="14"/>
  <c r="L1563" i="14"/>
  <c r="C1560" i="13"/>
  <c r="D1560" i="13"/>
  <c r="E1560" i="13"/>
  <c r="F1560" i="13"/>
  <c r="G1560" i="13"/>
  <c r="H1560" i="13"/>
  <c r="A1561" i="13"/>
  <c r="B1564" i="14"/>
  <c r="H1564" i="14"/>
  <c r="K1564" i="14"/>
  <c r="B1561" i="13"/>
  <c r="I1564" i="14"/>
  <c r="L1564" i="14"/>
  <c r="C1561" i="13"/>
  <c r="D1561" i="13"/>
  <c r="E1561" i="13"/>
  <c r="F1561" i="13"/>
  <c r="G1561" i="13"/>
  <c r="H1561" i="13"/>
  <c r="A1562" i="13"/>
  <c r="B1565" i="14"/>
  <c r="H1565" i="14"/>
  <c r="K1565" i="14"/>
  <c r="B1562" i="13"/>
  <c r="I1565" i="14"/>
  <c r="L1565" i="14"/>
  <c r="C1562" i="13"/>
  <c r="D1562" i="13"/>
  <c r="E1562" i="13"/>
  <c r="F1562" i="13"/>
  <c r="G1562" i="13"/>
  <c r="H1562" i="13"/>
  <c r="A1563" i="13"/>
  <c r="B1566" i="14"/>
  <c r="H1566" i="14"/>
  <c r="K1566" i="14"/>
  <c r="B1563" i="13"/>
  <c r="I1566" i="14"/>
  <c r="L1566" i="14"/>
  <c r="C1563" i="13"/>
  <c r="D1563" i="13"/>
  <c r="E1563" i="13"/>
  <c r="F1563" i="13"/>
  <c r="G1563" i="13"/>
  <c r="H1563" i="13"/>
  <c r="A1564" i="13"/>
  <c r="B1567" i="14"/>
  <c r="H1567" i="14"/>
  <c r="K1567" i="14"/>
  <c r="B1564" i="13"/>
  <c r="I1567" i="14"/>
  <c r="L1567" i="14"/>
  <c r="C1564" i="13"/>
  <c r="D1564" i="13"/>
  <c r="E1564" i="13"/>
  <c r="F1564" i="13"/>
  <c r="G1564" i="13"/>
  <c r="H1564" i="13"/>
  <c r="A1565" i="13"/>
  <c r="B1568" i="14"/>
  <c r="H1568" i="14"/>
  <c r="K1568" i="14"/>
  <c r="B1565" i="13"/>
  <c r="I1568" i="14"/>
  <c r="L1568" i="14"/>
  <c r="C1565" i="13"/>
  <c r="D1565" i="13"/>
  <c r="E1565" i="13"/>
  <c r="F1565" i="13"/>
  <c r="G1565" i="13"/>
  <c r="H1565" i="13"/>
  <c r="A1566" i="13"/>
  <c r="B1569" i="14"/>
  <c r="H1569" i="14"/>
  <c r="K1569" i="14"/>
  <c r="B1566" i="13"/>
  <c r="I1569" i="14"/>
  <c r="L1569" i="14"/>
  <c r="C1566" i="13"/>
  <c r="D1566" i="13"/>
  <c r="E1566" i="13"/>
  <c r="F1566" i="13"/>
  <c r="G1566" i="13"/>
  <c r="H1566" i="13"/>
  <c r="A1567" i="13"/>
  <c r="B1570" i="14"/>
  <c r="H1570" i="14"/>
  <c r="K1570" i="14"/>
  <c r="B1567" i="13"/>
  <c r="I1570" i="14"/>
  <c r="L1570" i="14"/>
  <c r="C1567" i="13"/>
  <c r="D1567" i="13"/>
  <c r="E1567" i="13"/>
  <c r="F1567" i="13"/>
  <c r="G1567" i="13"/>
  <c r="H1567" i="13"/>
  <c r="A1568" i="13"/>
  <c r="B1571" i="14"/>
  <c r="H1571" i="14"/>
  <c r="K1571" i="14"/>
  <c r="B1568" i="13"/>
  <c r="I1571" i="14"/>
  <c r="L1571" i="14"/>
  <c r="C1568" i="13"/>
  <c r="D1568" i="13"/>
  <c r="E1568" i="13"/>
  <c r="F1568" i="13"/>
  <c r="G1568" i="13"/>
  <c r="H1568" i="13"/>
  <c r="A1569" i="13"/>
  <c r="B1572" i="14"/>
  <c r="H1572" i="14"/>
  <c r="K1572" i="14"/>
  <c r="B1569" i="13"/>
  <c r="I1572" i="14"/>
  <c r="L1572" i="14"/>
  <c r="C1569" i="13"/>
  <c r="D1569" i="13"/>
  <c r="E1569" i="13"/>
  <c r="F1569" i="13"/>
  <c r="G1569" i="13"/>
  <c r="H1569" i="13"/>
  <c r="A1570" i="13"/>
  <c r="B1573" i="14"/>
  <c r="H1573" i="14"/>
  <c r="K1573" i="14"/>
  <c r="B1570" i="13"/>
  <c r="I1573" i="14"/>
  <c r="L1573" i="14"/>
  <c r="C1570" i="13"/>
  <c r="D1570" i="13"/>
  <c r="E1570" i="13"/>
  <c r="F1570" i="13"/>
  <c r="G1570" i="13"/>
  <c r="H1570" i="13"/>
  <c r="A1571" i="13"/>
  <c r="B1574" i="14"/>
  <c r="H1574" i="14"/>
  <c r="K1574" i="14"/>
  <c r="B1571" i="13"/>
  <c r="I1574" i="14"/>
  <c r="L1574" i="14"/>
  <c r="C1571" i="13"/>
  <c r="D1571" i="13"/>
  <c r="E1571" i="13"/>
  <c r="F1571" i="13"/>
  <c r="G1571" i="13"/>
  <c r="H1571" i="13"/>
  <c r="A1572" i="13"/>
  <c r="B1575" i="14"/>
  <c r="H1575" i="14"/>
  <c r="K1575" i="14"/>
  <c r="B1572" i="13"/>
  <c r="I1575" i="14"/>
  <c r="L1575" i="14"/>
  <c r="C1572" i="13"/>
  <c r="D1572" i="13"/>
  <c r="E1572" i="13"/>
  <c r="F1572" i="13"/>
  <c r="G1572" i="13"/>
  <c r="H1572" i="13"/>
  <c r="A1573" i="13"/>
  <c r="B1576" i="14"/>
  <c r="H1576" i="14"/>
  <c r="K1576" i="14"/>
  <c r="B1573" i="13"/>
  <c r="I1576" i="14"/>
  <c r="L1576" i="14"/>
  <c r="C1573" i="13"/>
  <c r="D1573" i="13"/>
  <c r="E1573" i="13"/>
  <c r="F1573" i="13"/>
  <c r="G1573" i="13"/>
  <c r="H1573" i="13"/>
  <c r="A1574" i="13"/>
  <c r="B1577" i="14"/>
  <c r="H1577" i="14"/>
  <c r="K1577" i="14"/>
  <c r="B1574" i="13"/>
  <c r="I1577" i="14"/>
  <c r="L1577" i="14"/>
  <c r="C1574" i="13"/>
  <c r="D1574" i="13"/>
  <c r="E1574" i="13"/>
  <c r="F1574" i="13"/>
  <c r="G1574" i="13"/>
  <c r="H1574" i="13"/>
  <c r="A1575" i="13"/>
  <c r="B1578" i="14"/>
  <c r="H1578" i="14"/>
  <c r="K1578" i="14"/>
  <c r="B1575" i="13"/>
  <c r="I1578" i="14"/>
  <c r="L1578" i="14"/>
  <c r="C1575" i="13"/>
  <c r="D1575" i="13"/>
  <c r="E1575" i="13"/>
  <c r="F1575" i="13"/>
  <c r="G1575" i="13"/>
  <c r="H1575" i="13"/>
  <c r="A1576" i="13"/>
  <c r="B1579" i="14"/>
  <c r="H1579" i="14"/>
  <c r="K1579" i="14"/>
  <c r="B1576" i="13"/>
  <c r="I1579" i="14"/>
  <c r="L1579" i="14"/>
  <c r="C1576" i="13"/>
  <c r="D1576" i="13"/>
  <c r="E1576" i="13"/>
  <c r="F1576" i="13"/>
  <c r="G1576" i="13"/>
  <c r="H1576" i="13"/>
  <c r="A1577" i="13"/>
  <c r="B1580" i="14"/>
  <c r="H1580" i="14"/>
  <c r="K1580" i="14"/>
  <c r="B1577" i="13"/>
  <c r="I1580" i="14"/>
  <c r="L1580" i="14"/>
  <c r="C1577" i="13"/>
  <c r="D1577" i="13"/>
  <c r="E1577" i="13"/>
  <c r="F1577" i="13"/>
  <c r="G1577" i="13"/>
  <c r="H1577" i="13"/>
  <c r="A1578" i="13"/>
  <c r="B1581" i="14"/>
  <c r="H1581" i="14"/>
  <c r="K1581" i="14"/>
  <c r="B1578" i="13"/>
  <c r="I1581" i="14"/>
  <c r="L1581" i="14"/>
  <c r="C1578" i="13"/>
  <c r="D1578" i="13"/>
  <c r="E1578" i="13"/>
  <c r="F1578" i="13"/>
  <c r="G1578" i="13"/>
  <c r="H1578" i="13"/>
  <c r="A1579" i="13"/>
  <c r="B1582" i="14"/>
  <c r="H1582" i="14"/>
  <c r="K1582" i="14"/>
  <c r="B1579" i="13"/>
  <c r="I1582" i="14"/>
  <c r="L1582" i="14"/>
  <c r="C1579" i="13"/>
  <c r="D1579" i="13"/>
  <c r="E1579" i="13"/>
  <c r="F1579" i="13"/>
  <c r="G1579" i="13"/>
  <c r="H1579" i="13"/>
  <c r="A1580" i="13"/>
  <c r="B1583" i="14"/>
  <c r="H1583" i="14"/>
  <c r="K1583" i="14"/>
  <c r="B1580" i="13"/>
  <c r="I1583" i="14"/>
  <c r="L1583" i="14"/>
  <c r="C1580" i="13"/>
  <c r="D1580" i="13"/>
  <c r="E1580" i="13"/>
  <c r="F1580" i="13"/>
  <c r="G1580" i="13"/>
  <c r="H1580" i="13"/>
  <c r="A1581" i="13"/>
  <c r="B1584" i="14"/>
  <c r="H1584" i="14"/>
  <c r="K1584" i="14"/>
  <c r="B1581" i="13"/>
  <c r="I1584" i="14"/>
  <c r="L1584" i="14"/>
  <c r="C1581" i="13"/>
  <c r="D1581" i="13"/>
  <c r="E1581" i="13"/>
  <c r="F1581" i="13"/>
  <c r="G1581" i="13"/>
  <c r="H1581" i="13"/>
  <c r="A1582" i="13"/>
  <c r="B1585" i="14"/>
  <c r="H1585" i="14"/>
  <c r="K1585" i="14"/>
  <c r="B1582" i="13"/>
  <c r="I1585" i="14"/>
  <c r="L1585" i="14"/>
  <c r="C1582" i="13"/>
  <c r="D1582" i="13"/>
  <c r="E1582" i="13"/>
  <c r="F1582" i="13"/>
  <c r="G1582" i="13"/>
  <c r="H1582" i="13"/>
  <c r="A1583" i="13"/>
  <c r="B1586" i="14"/>
  <c r="H1586" i="14"/>
  <c r="K1586" i="14"/>
  <c r="B1583" i="13"/>
  <c r="I1586" i="14"/>
  <c r="L1586" i="14"/>
  <c r="C1583" i="13"/>
  <c r="D1583" i="13"/>
  <c r="E1583" i="13"/>
  <c r="F1583" i="13"/>
  <c r="G1583" i="13"/>
  <c r="H1583" i="13"/>
  <c r="A1584" i="13"/>
  <c r="B1587" i="14"/>
  <c r="H1587" i="14"/>
  <c r="K1587" i="14"/>
  <c r="B1584" i="13"/>
  <c r="I1587" i="14"/>
  <c r="L1587" i="14"/>
  <c r="C1584" i="13"/>
  <c r="D1584" i="13"/>
  <c r="E1584" i="13"/>
  <c r="F1584" i="13"/>
  <c r="G1584" i="13"/>
  <c r="H1584" i="13"/>
  <c r="A1585" i="13"/>
  <c r="B1588" i="14"/>
  <c r="H1588" i="14"/>
  <c r="K1588" i="14"/>
  <c r="B1585" i="13"/>
  <c r="I1588" i="14"/>
  <c r="L1588" i="14"/>
  <c r="C1585" i="13"/>
  <c r="D1585" i="13"/>
  <c r="E1585" i="13"/>
  <c r="F1585" i="13"/>
  <c r="G1585" i="13"/>
  <c r="H1585" i="13"/>
  <c r="A1586" i="13"/>
  <c r="B1589" i="14"/>
  <c r="H1589" i="14"/>
  <c r="K1589" i="14"/>
  <c r="B1586" i="13"/>
  <c r="I1589" i="14"/>
  <c r="L1589" i="14"/>
  <c r="C1586" i="13"/>
  <c r="D1586" i="13"/>
  <c r="E1586" i="13"/>
  <c r="F1586" i="13"/>
  <c r="G1586" i="13"/>
  <c r="H1586" i="13"/>
  <c r="A1587" i="13"/>
  <c r="B1590" i="14"/>
  <c r="H1590" i="14"/>
  <c r="K1590" i="14"/>
  <c r="B1587" i="13"/>
  <c r="I1590" i="14"/>
  <c r="L1590" i="14"/>
  <c r="C1587" i="13"/>
  <c r="D1587" i="13"/>
  <c r="E1587" i="13"/>
  <c r="F1587" i="13"/>
  <c r="G1587" i="13"/>
  <c r="H1587" i="13"/>
  <c r="A1588" i="13"/>
  <c r="B1591" i="14"/>
  <c r="H1591" i="14"/>
  <c r="K1591" i="14"/>
  <c r="B1588" i="13"/>
  <c r="I1591" i="14"/>
  <c r="L1591" i="14"/>
  <c r="C1588" i="13"/>
  <c r="D1588" i="13"/>
  <c r="E1588" i="13"/>
  <c r="G1588" i="13"/>
  <c r="H1588" i="13"/>
  <c r="A1589" i="13"/>
  <c r="B1592" i="14"/>
  <c r="H1592" i="14"/>
  <c r="K1592" i="14"/>
  <c r="B1589" i="13"/>
  <c r="I1592" i="14"/>
  <c r="L1592" i="14"/>
  <c r="C1589" i="13"/>
  <c r="D1589" i="13"/>
  <c r="E1589" i="13"/>
  <c r="G1589" i="13"/>
  <c r="H1589" i="13"/>
  <c r="A1590" i="13"/>
  <c r="B1593" i="14"/>
  <c r="H1593" i="14"/>
  <c r="K1593" i="14"/>
  <c r="B1590" i="13"/>
  <c r="I1593" i="14"/>
  <c r="L1593" i="14"/>
  <c r="C1590" i="13"/>
  <c r="D1590" i="13"/>
  <c r="E1590" i="13"/>
  <c r="G1590" i="13"/>
  <c r="H1590" i="13"/>
  <c r="A1591" i="13"/>
  <c r="B1594" i="14"/>
  <c r="H1594" i="14"/>
  <c r="K1594" i="14"/>
  <c r="B1591" i="13"/>
  <c r="I1594" i="14"/>
  <c r="L1594" i="14"/>
  <c r="C1591" i="13"/>
  <c r="D1591" i="13"/>
  <c r="E1591" i="13"/>
  <c r="G1591" i="13"/>
  <c r="H1591" i="13"/>
  <c r="A1592" i="13"/>
  <c r="B1595" i="14"/>
  <c r="H1595" i="14"/>
  <c r="K1595" i="14"/>
  <c r="B1592" i="13"/>
  <c r="I1595" i="14"/>
  <c r="L1595" i="14"/>
  <c r="C1592" i="13"/>
  <c r="D1592" i="13"/>
  <c r="E1592" i="13"/>
  <c r="G1592" i="13"/>
  <c r="H1592" i="13"/>
  <c r="A1593" i="13"/>
  <c r="B1596" i="14"/>
  <c r="H1596" i="14"/>
  <c r="K1596" i="14"/>
  <c r="B1593" i="13"/>
  <c r="I1596" i="14"/>
  <c r="L1596" i="14"/>
  <c r="C1593" i="13"/>
  <c r="D1593" i="13"/>
  <c r="E1593" i="13"/>
  <c r="G1593" i="13"/>
  <c r="H1593" i="13"/>
  <c r="A1594" i="13"/>
  <c r="B1597" i="14"/>
  <c r="H1597" i="14"/>
  <c r="K1597" i="14"/>
  <c r="B1594" i="13"/>
  <c r="I1597" i="14"/>
  <c r="L1597" i="14"/>
  <c r="C1594" i="13"/>
  <c r="D1594" i="13"/>
  <c r="E1594" i="13"/>
  <c r="G1594" i="13"/>
  <c r="H1594" i="13"/>
  <c r="A1595" i="13"/>
  <c r="B1598" i="14"/>
  <c r="H1598" i="14"/>
  <c r="K1598" i="14"/>
  <c r="B1595" i="13"/>
  <c r="I1598" i="14"/>
  <c r="L1598" i="14"/>
  <c r="C1595" i="13"/>
  <c r="D1595" i="13"/>
  <c r="E1595" i="13"/>
  <c r="G1595" i="13"/>
  <c r="H1595" i="13"/>
  <c r="A1596" i="13"/>
  <c r="B1599" i="14"/>
  <c r="H1599" i="14"/>
  <c r="K1599" i="14"/>
  <c r="B1596" i="13"/>
  <c r="I1599" i="14"/>
  <c r="L1599" i="14"/>
  <c r="C1596" i="13"/>
  <c r="D1596" i="13"/>
  <c r="E1596" i="13"/>
  <c r="G1596" i="13"/>
  <c r="H1596" i="13"/>
  <c r="A1597" i="13"/>
  <c r="B1600" i="14"/>
  <c r="H1600" i="14"/>
  <c r="K1600" i="14"/>
  <c r="B1597" i="13"/>
  <c r="I1600" i="14"/>
  <c r="L1600" i="14"/>
  <c r="C1597" i="13"/>
  <c r="D1597" i="13"/>
  <c r="E1597" i="13"/>
  <c r="G1597" i="13"/>
  <c r="H1597" i="13"/>
  <c r="A1598" i="13"/>
  <c r="B1601" i="14"/>
  <c r="H1601" i="14"/>
  <c r="K1601" i="14"/>
  <c r="B1598" i="13"/>
  <c r="I1601" i="14"/>
  <c r="L1601" i="14"/>
  <c r="C1598" i="13"/>
  <c r="D1598" i="13"/>
  <c r="E1598" i="13"/>
  <c r="G1598" i="13"/>
  <c r="H1598" i="13"/>
  <c r="A1599" i="13"/>
  <c r="B1602" i="14"/>
  <c r="H1602" i="14"/>
  <c r="K1602" i="14"/>
  <c r="B1599" i="13"/>
  <c r="I1602" i="14"/>
  <c r="L1602" i="14"/>
  <c r="C1599" i="13"/>
  <c r="D1599" i="13"/>
  <c r="E1599" i="13"/>
  <c r="G1599" i="13"/>
  <c r="H1599" i="13"/>
  <c r="A1600" i="13"/>
  <c r="B1603" i="14"/>
  <c r="H1603" i="14"/>
  <c r="K1603" i="14"/>
  <c r="B1600" i="13"/>
  <c r="I1603" i="14"/>
  <c r="L1603" i="14"/>
  <c r="C1600" i="13"/>
  <c r="D1600" i="13"/>
  <c r="E1600" i="13"/>
  <c r="G1600" i="13"/>
  <c r="H1600" i="13"/>
  <c r="A1601" i="13"/>
  <c r="B1604" i="14"/>
  <c r="H1604" i="14"/>
  <c r="K1604" i="14"/>
  <c r="B1601" i="13"/>
  <c r="I1604" i="14"/>
  <c r="L1604" i="14"/>
  <c r="C1601" i="13"/>
  <c r="D1601" i="13"/>
  <c r="E1601" i="13"/>
  <c r="G1601" i="13"/>
  <c r="H1601" i="13"/>
  <c r="A1602" i="13"/>
  <c r="B1605" i="14"/>
  <c r="H1605" i="14"/>
  <c r="K1605" i="14"/>
  <c r="B1602" i="13"/>
  <c r="I1605" i="14"/>
  <c r="L1605" i="14"/>
  <c r="C1602" i="13"/>
  <c r="D1602" i="13"/>
  <c r="E1602" i="13"/>
  <c r="G1602" i="13"/>
  <c r="H1602" i="13"/>
  <c r="A1603" i="13"/>
  <c r="B1606" i="14"/>
  <c r="H1606" i="14"/>
  <c r="K1606" i="14"/>
  <c r="B1603" i="13"/>
  <c r="I1606" i="14"/>
  <c r="L1606" i="14"/>
  <c r="C1603" i="13"/>
  <c r="D1603" i="13"/>
  <c r="E1603" i="13"/>
  <c r="G1603" i="13"/>
  <c r="H1603" i="13"/>
  <c r="A1604" i="13"/>
  <c r="B1607" i="14"/>
  <c r="H1607" i="14"/>
  <c r="K1607" i="14"/>
  <c r="B1604" i="13"/>
  <c r="I1607" i="14"/>
  <c r="L1607" i="14"/>
  <c r="C1604" i="13"/>
  <c r="D1604" i="13"/>
  <c r="E1604" i="13"/>
  <c r="G1604" i="13"/>
  <c r="H1604" i="13"/>
  <c r="A1605" i="13"/>
  <c r="B1608" i="14"/>
  <c r="H1608" i="14"/>
  <c r="K1608" i="14"/>
  <c r="B1605" i="13"/>
  <c r="I1608" i="14"/>
  <c r="L1608" i="14"/>
  <c r="C1605" i="13"/>
  <c r="D1605" i="13"/>
  <c r="E1605" i="13"/>
  <c r="G1605" i="13"/>
  <c r="H1605" i="13"/>
  <c r="A1606" i="13"/>
  <c r="B1609" i="14"/>
  <c r="H1609" i="14"/>
  <c r="K1609" i="14"/>
  <c r="B1606" i="13"/>
  <c r="I1609" i="14"/>
  <c r="L1609" i="14"/>
  <c r="C1606" i="13"/>
  <c r="D1606" i="13"/>
  <c r="E1606" i="13"/>
  <c r="G1606" i="13"/>
  <c r="H1606" i="13"/>
  <c r="A1607" i="13"/>
  <c r="B1610" i="14"/>
  <c r="H1610" i="14"/>
  <c r="K1610" i="14"/>
  <c r="B1607" i="13"/>
  <c r="I1610" i="14"/>
  <c r="L1610" i="14"/>
  <c r="C1607" i="13"/>
  <c r="D1607" i="13"/>
  <c r="E1607" i="13"/>
  <c r="G1607" i="13"/>
  <c r="H1607" i="13"/>
  <c r="A1608" i="13"/>
  <c r="B1611" i="14"/>
  <c r="H1611" i="14"/>
  <c r="K1611" i="14"/>
  <c r="B1608" i="13"/>
  <c r="I1611" i="14"/>
  <c r="L1611" i="14"/>
  <c r="C1608" i="13"/>
  <c r="D1608" i="13"/>
  <c r="E1608" i="13"/>
  <c r="F1608" i="13"/>
  <c r="G1608" i="13"/>
  <c r="H1608" i="13"/>
  <c r="A1609" i="13"/>
  <c r="B1612" i="14"/>
  <c r="H1612" i="14"/>
  <c r="K1612" i="14"/>
  <c r="B1609" i="13"/>
  <c r="I1612" i="14"/>
  <c r="L1612" i="14"/>
  <c r="C1609" i="13"/>
  <c r="D1609" i="13"/>
  <c r="E1609" i="13"/>
  <c r="F1609" i="13"/>
  <c r="G1609" i="13"/>
  <c r="H1609" i="13"/>
  <c r="A1610" i="13"/>
  <c r="B1613" i="14"/>
  <c r="H1613" i="14"/>
  <c r="K1613" i="14"/>
  <c r="B1610" i="13"/>
  <c r="I1613" i="14"/>
  <c r="L1613" i="14"/>
  <c r="C1610" i="13"/>
  <c r="D1610" i="13"/>
  <c r="E1610" i="13"/>
  <c r="F1610" i="13"/>
  <c r="G1610" i="13"/>
  <c r="H1610" i="13"/>
  <c r="A1611" i="13"/>
  <c r="B1614" i="14"/>
  <c r="H1614" i="14"/>
  <c r="K1614" i="14"/>
  <c r="B1611" i="13"/>
  <c r="I1614" i="14"/>
  <c r="L1614" i="14"/>
  <c r="C1611" i="13"/>
  <c r="D1611" i="13"/>
  <c r="E1611" i="13"/>
  <c r="F1611" i="13"/>
  <c r="G1611" i="13"/>
  <c r="H1611" i="13"/>
  <c r="D1621" i="14"/>
  <c r="F1621" i="14"/>
  <c r="G1621" i="14"/>
  <c r="C1621" i="14"/>
  <c r="E1621" i="14"/>
  <c r="D1622" i="14"/>
  <c r="F1622" i="14"/>
  <c r="G1622" i="14"/>
  <c r="C1622" i="14"/>
  <c r="E1622" i="14"/>
  <c r="D1623" i="14"/>
  <c r="F1623" i="14"/>
  <c r="G1623" i="14"/>
  <c r="C1623" i="14"/>
  <c r="E1623" i="14"/>
  <c r="D1624" i="14"/>
  <c r="F1624" i="14"/>
  <c r="G1624" i="14"/>
  <c r="C1624" i="14"/>
  <c r="E1624" i="14"/>
  <c r="D1625" i="14"/>
  <c r="F1625" i="14"/>
  <c r="G1625" i="14"/>
  <c r="C1625" i="14"/>
  <c r="E1625" i="14"/>
  <c r="D1626" i="14"/>
  <c r="F1626" i="14"/>
  <c r="G1626" i="14"/>
  <c r="C1626" i="14"/>
  <c r="E1626" i="14"/>
  <c r="D1558" i="14"/>
  <c r="F1558" i="14"/>
  <c r="G1558" i="14"/>
  <c r="C1558" i="14"/>
  <c r="E1558" i="14"/>
  <c r="D1559" i="14"/>
  <c r="F1559" i="14"/>
  <c r="G1559" i="14"/>
  <c r="C1559" i="14"/>
  <c r="E1559" i="14"/>
  <c r="D1560" i="14"/>
  <c r="F1560" i="14"/>
  <c r="G1560" i="14"/>
  <c r="C1560" i="14"/>
  <c r="E1560" i="14"/>
  <c r="D1561" i="14"/>
  <c r="F1561" i="14"/>
  <c r="G1561" i="14"/>
  <c r="C1561" i="14"/>
  <c r="E1561" i="14"/>
  <c r="D1562" i="14"/>
  <c r="F1562" i="14"/>
  <c r="G1562" i="14"/>
  <c r="C1562" i="14"/>
  <c r="E1562" i="14"/>
  <c r="D1563" i="14"/>
  <c r="F1563" i="14"/>
  <c r="G1563" i="14"/>
  <c r="C1563" i="14"/>
  <c r="E1563" i="14"/>
  <c r="D1564" i="14"/>
  <c r="F1564" i="14"/>
  <c r="G1564" i="14"/>
  <c r="C1564" i="14"/>
  <c r="E1564" i="14"/>
  <c r="D1565" i="14"/>
  <c r="F1565" i="14"/>
  <c r="G1565" i="14"/>
  <c r="C1565" i="14"/>
  <c r="E1565" i="14"/>
  <c r="D1566" i="14"/>
  <c r="F1566" i="14"/>
  <c r="G1566" i="14"/>
  <c r="C1566" i="14"/>
  <c r="E1566" i="14"/>
  <c r="D1567" i="14"/>
  <c r="F1567" i="14"/>
  <c r="G1567" i="14"/>
  <c r="C1567" i="14"/>
  <c r="E1567" i="14"/>
  <c r="D1568" i="14"/>
  <c r="F1568" i="14"/>
  <c r="G1568" i="14"/>
  <c r="C1568" i="14"/>
  <c r="E1568" i="14"/>
  <c r="D1569" i="14"/>
  <c r="F1569" i="14"/>
  <c r="G1569" i="14"/>
  <c r="C1569" i="14"/>
  <c r="E1569" i="14"/>
  <c r="D1570" i="14"/>
  <c r="F1570" i="14"/>
  <c r="G1570" i="14"/>
  <c r="C1570" i="14"/>
  <c r="E1570" i="14"/>
  <c r="D1571" i="14"/>
  <c r="F1571" i="14"/>
  <c r="G1571" i="14"/>
  <c r="C1571" i="14"/>
  <c r="E1571" i="14"/>
  <c r="D1572" i="14"/>
  <c r="F1572" i="14"/>
  <c r="G1572" i="14"/>
  <c r="C1572" i="14"/>
  <c r="E1572" i="14"/>
  <c r="D1573" i="14"/>
  <c r="F1573" i="14"/>
  <c r="G1573" i="14"/>
  <c r="C1573" i="14"/>
  <c r="E1573" i="14"/>
  <c r="D1574" i="14"/>
  <c r="F1574" i="14"/>
  <c r="G1574" i="14"/>
  <c r="C1574" i="14"/>
  <c r="E1574" i="14"/>
  <c r="D1575" i="14"/>
  <c r="F1575" i="14"/>
  <c r="G1575" i="14"/>
  <c r="C1575" i="14"/>
  <c r="E1575" i="14"/>
  <c r="D1576" i="14"/>
  <c r="F1576" i="14"/>
  <c r="G1576" i="14"/>
  <c r="C1576" i="14"/>
  <c r="E1576" i="14"/>
  <c r="D1577" i="14"/>
  <c r="F1577" i="14"/>
  <c r="G1577" i="14"/>
  <c r="C1577" i="14"/>
  <c r="E1577" i="14"/>
  <c r="D1578" i="14"/>
  <c r="F1578" i="14"/>
  <c r="G1578" i="14"/>
  <c r="C1578" i="14"/>
  <c r="E1578" i="14"/>
  <c r="D1579" i="14"/>
  <c r="F1579" i="14"/>
  <c r="G1579" i="14"/>
  <c r="C1579" i="14"/>
  <c r="E1579" i="14"/>
  <c r="D1580" i="14"/>
  <c r="F1580" i="14"/>
  <c r="G1580" i="14"/>
  <c r="C1580" i="14"/>
  <c r="E1580" i="14"/>
  <c r="D1581" i="14"/>
  <c r="F1581" i="14"/>
  <c r="G1581" i="14"/>
  <c r="C1581" i="14"/>
  <c r="E1581" i="14"/>
  <c r="D1582" i="14"/>
  <c r="F1582" i="14"/>
  <c r="G1582" i="14"/>
  <c r="C1582" i="14"/>
  <c r="E1582" i="14"/>
  <c r="D1583" i="14"/>
  <c r="F1583" i="14"/>
  <c r="G1583" i="14"/>
  <c r="C1583" i="14"/>
  <c r="E1583" i="14"/>
  <c r="D1584" i="14"/>
  <c r="F1584" i="14"/>
  <c r="G1584" i="14"/>
  <c r="C1584" i="14"/>
  <c r="E1584" i="14"/>
  <c r="D1585" i="14"/>
  <c r="F1585" i="14"/>
  <c r="G1585" i="14"/>
  <c r="C1585" i="14"/>
  <c r="E1585" i="14"/>
  <c r="D1586" i="14"/>
  <c r="F1586" i="14"/>
  <c r="G1586" i="14"/>
  <c r="C1586" i="14"/>
  <c r="E1586" i="14"/>
  <c r="D1587" i="14"/>
  <c r="F1587" i="14"/>
  <c r="G1587" i="14"/>
  <c r="C1587" i="14"/>
  <c r="E1587" i="14"/>
  <c r="D1588" i="14"/>
  <c r="F1588" i="14"/>
  <c r="G1588" i="14"/>
  <c r="C1588" i="14"/>
  <c r="E1588" i="14"/>
  <c r="D1589" i="14"/>
  <c r="F1589" i="14"/>
  <c r="G1589" i="14"/>
  <c r="C1589" i="14"/>
  <c r="E1589" i="14"/>
  <c r="D1590" i="14"/>
  <c r="F1590" i="14"/>
  <c r="G1590" i="14"/>
  <c r="C1590" i="14"/>
  <c r="E1590" i="14"/>
  <c r="D1591" i="14"/>
  <c r="F1591" i="14"/>
  <c r="G1591" i="14"/>
  <c r="C1591" i="14"/>
  <c r="E1591" i="14"/>
  <c r="D1592" i="14"/>
  <c r="F1592" i="14"/>
  <c r="G1592" i="14"/>
  <c r="C1592" i="14"/>
  <c r="E1592" i="14"/>
  <c r="D1593" i="14"/>
  <c r="F1593" i="14"/>
  <c r="G1593" i="14"/>
  <c r="C1593" i="14"/>
  <c r="E1593" i="14"/>
  <c r="D1594" i="14"/>
  <c r="F1594" i="14"/>
  <c r="G1594" i="14"/>
  <c r="C1594" i="14"/>
  <c r="E1594" i="14"/>
  <c r="D1595" i="14"/>
  <c r="F1595" i="14"/>
  <c r="G1595" i="14"/>
  <c r="C1595" i="14"/>
  <c r="E1595" i="14"/>
  <c r="D1596" i="14"/>
  <c r="F1596" i="14"/>
  <c r="G1596" i="14"/>
  <c r="C1596" i="14"/>
  <c r="E1596" i="14"/>
  <c r="D1597" i="14"/>
  <c r="F1597" i="14"/>
  <c r="G1597" i="14"/>
  <c r="C1597" i="14"/>
  <c r="E1597" i="14"/>
  <c r="D1598" i="14"/>
  <c r="F1598" i="14"/>
  <c r="G1598" i="14"/>
  <c r="C1598" i="14"/>
  <c r="E1598" i="14"/>
  <c r="D1599" i="14"/>
  <c r="F1599" i="14"/>
  <c r="G1599" i="14"/>
  <c r="C1599" i="14"/>
  <c r="E1599" i="14"/>
  <c r="D1600" i="14"/>
  <c r="F1600" i="14"/>
  <c r="G1600" i="14"/>
  <c r="C1600" i="14"/>
  <c r="E1600" i="14"/>
  <c r="D1601" i="14"/>
  <c r="F1601" i="14"/>
  <c r="G1601" i="14"/>
  <c r="C1601" i="14"/>
  <c r="E1601" i="14"/>
  <c r="D1602" i="14"/>
  <c r="F1602" i="14"/>
  <c r="G1602" i="14"/>
  <c r="C1602" i="14"/>
  <c r="E1602" i="14"/>
  <c r="D1603" i="14"/>
  <c r="F1603" i="14"/>
  <c r="G1603" i="14"/>
  <c r="C1603" i="14"/>
  <c r="E1603" i="14"/>
  <c r="D1604" i="14"/>
  <c r="F1604" i="14"/>
  <c r="G1604" i="14"/>
  <c r="C1604" i="14"/>
  <c r="E1604" i="14"/>
  <c r="D1605" i="14"/>
  <c r="F1605" i="14"/>
  <c r="G1605" i="14"/>
  <c r="C1605" i="14"/>
  <c r="E1605" i="14"/>
  <c r="D1606" i="14"/>
  <c r="F1606" i="14"/>
  <c r="G1606" i="14"/>
  <c r="C1606" i="14"/>
  <c r="E1606" i="14"/>
  <c r="D1607" i="14"/>
  <c r="F1607" i="14"/>
  <c r="G1607" i="14"/>
  <c r="C1607" i="14"/>
  <c r="E1607" i="14"/>
  <c r="D1608" i="14"/>
  <c r="F1608" i="14"/>
  <c r="G1608" i="14"/>
  <c r="C1608" i="14"/>
  <c r="E1608" i="14"/>
  <c r="D1609" i="14"/>
  <c r="F1609" i="14"/>
  <c r="G1609" i="14"/>
  <c r="C1609" i="14"/>
  <c r="E1609" i="14"/>
  <c r="D1610" i="14"/>
  <c r="F1610" i="14"/>
  <c r="G1610" i="14"/>
  <c r="C1610" i="14"/>
  <c r="E1610" i="14"/>
  <c r="D1611" i="14"/>
  <c r="F1611" i="14"/>
  <c r="G1611" i="14"/>
  <c r="C1611" i="14"/>
  <c r="E1611" i="14"/>
  <c r="D1612" i="14"/>
  <c r="F1612" i="14"/>
  <c r="G1612" i="14"/>
  <c r="C1612" i="14"/>
  <c r="E1612" i="14"/>
  <c r="D1613" i="14"/>
  <c r="F1613" i="14"/>
  <c r="G1613" i="14"/>
  <c r="C1613" i="14"/>
  <c r="E1613" i="14"/>
  <c r="D1614" i="14"/>
  <c r="F1614" i="14"/>
  <c r="G1614" i="14"/>
  <c r="C1614" i="14"/>
  <c r="E1614" i="14"/>
  <c r="D1615" i="14"/>
  <c r="F1615" i="14"/>
  <c r="G1615" i="14"/>
  <c r="C1615" i="14"/>
  <c r="E1615" i="14"/>
  <c r="D1616" i="14"/>
  <c r="F1616" i="14"/>
  <c r="G1616" i="14"/>
  <c r="C1616" i="14"/>
  <c r="E1616" i="14"/>
  <c r="D1617" i="14"/>
  <c r="F1617" i="14"/>
  <c r="G1617" i="14"/>
  <c r="C1617" i="14"/>
  <c r="E1617" i="14"/>
  <c r="D1618" i="14"/>
  <c r="F1618" i="14"/>
  <c r="G1618" i="14"/>
  <c r="C1618" i="14"/>
  <c r="E1618" i="14"/>
  <c r="D1619" i="14"/>
  <c r="F1619" i="14"/>
  <c r="G1619" i="14"/>
  <c r="C1619" i="14"/>
  <c r="E1619" i="14"/>
  <c r="D1620" i="14"/>
  <c r="F1620" i="14"/>
  <c r="G1620" i="14"/>
  <c r="C1620" i="14"/>
  <c r="E1620" i="14"/>
  <c r="D1546" i="14"/>
  <c r="F1546" i="14"/>
  <c r="G1546" i="14"/>
  <c r="C1546" i="14"/>
  <c r="E1546" i="14"/>
  <c r="D1547" i="14"/>
  <c r="F1547" i="14"/>
  <c r="G1547" i="14"/>
  <c r="C1547" i="14"/>
  <c r="E1547" i="14"/>
  <c r="D1548" i="14"/>
  <c r="F1548" i="14"/>
  <c r="G1548" i="14"/>
  <c r="C1548" i="14"/>
  <c r="E1548" i="14"/>
  <c r="D1549" i="14"/>
  <c r="F1549" i="14"/>
  <c r="G1549" i="14"/>
  <c r="C1549" i="14"/>
  <c r="E1549" i="14"/>
  <c r="D1550" i="14"/>
  <c r="F1550" i="14"/>
  <c r="G1550" i="14"/>
  <c r="C1550" i="14"/>
  <c r="E1550" i="14"/>
  <c r="D1551" i="14"/>
  <c r="F1551" i="14"/>
  <c r="G1551" i="14"/>
  <c r="C1551" i="14"/>
  <c r="E1551" i="14"/>
  <c r="D1552" i="14"/>
  <c r="F1552" i="14"/>
  <c r="G1552" i="14"/>
  <c r="C1552" i="14"/>
  <c r="E1552" i="14"/>
  <c r="D1553" i="14"/>
  <c r="F1553" i="14"/>
  <c r="G1553" i="14"/>
  <c r="C1553" i="14"/>
  <c r="E1553" i="14"/>
  <c r="D1554" i="14"/>
  <c r="F1554" i="14"/>
  <c r="G1554" i="14"/>
  <c r="C1554" i="14"/>
  <c r="E1554" i="14"/>
  <c r="D1555" i="14"/>
  <c r="F1555" i="14"/>
  <c r="G1555" i="14"/>
  <c r="C1555" i="14"/>
  <c r="E1555" i="14"/>
  <c r="D1556" i="14"/>
  <c r="F1556" i="14"/>
  <c r="G1556" i="14"/>
  <c r="C1556" i="14"/>
  <c r="E1556" i="14"/>
  <c r="D1557" i="14"/>
  <c r="F1557" i="14"/>
  <c r="G1557" i="14"/>
  <c r="C1557" i="14"/>
  <c r="E1557" i="14"/>
  <c r="B8" i="14"/>
  <c r="I8" i="14"/>
  <c r="L8" i="14"/>
  <c r="B9" i="14"/>
  <c r="I9" i="14"/>
  <c r="L9" i="14"/>
  <c r="B10" i="14"/>
  <c r="I10" i="14"/>
  <c r="L10" i="14"/>
  <c r="B11" i="14"/>
  <c r="I11" i="14"/>
  <c r="L11" i="14"/>
  <c r="B12" i="14"/>
  <c r="I12" i="14"/>
  <c r="L12" i="14"/>
  <c r="B13" i="14"/>
  <c r="I13" i="14"/>
  <c r="L13" i="14"/>
  <c r="B14" i="14"/>
  <c r="I14" i="14"/>
  <c r="L14" i="14"/>
  <c r="B15" i="14"/>
  <c r="I15" i="14"/>
  <c r="L15" i="14"/>
  <c r="B16" i="14"/>
  <c r="I16" i="14"/>
  <c r="L16" i="14"/>
  <c r="B17" i="14"/>
  <c r="I17" i="14"/>
  <c r="L17" i="14"/>
  <c r="B18" i="14"/>
  <c r="I18" i="14"/>
  <c r="L18" i="14"/>
  <c r="B19" i="14"/>
  <c r="I19" i="14"/>
  <c r="L19" i="14"/>
  <c r="B20" i="14"/>
  <c r="I20" i="14"/>
  <c r="L20" i="14"/>
  <c r="B21" i="14"/>
  <c r="I21" i="14"/>
  <c r="L21" i="14"/>
  <c r="B22" i="14"/>
  <c r="I22" i="14"/>
  <c r="L22" i="14"/>
  <c r="B23" i="14"/>
  <c r="I23" i="14"/>
  <c r="L23" i="14"/>
  <c r="B24" i="14"/>
  <c r="I24" i="14"/>
  <c r="L24" i="14"/>
  <c r="B25" i="14"/>
  <c r="I25" i="14"/>
  <c r="L25" i="14"/>
  <c r="B26" i="14"/>
  <c r="I26" i="14"/>
  <c r="L26" i="14"/>
  <c r="B27" i="14"/>
  <c r="I27" i="14"/>
  <c r="L27" i="14"/>
  <c r="B28" i="14"/>
  <c r="I28" i="14"/>
  <c r="L28" i="14"/>
  <c r="B29" i="14"/>
  <c r="I29" i="14"/>
  <c r="L29" i="14"/>
  <c r="B30" i="14"/>
  <c r="I30" i="14"/>
  <c r="L30" i="14"/>
  <c r="B31" i="14"/>
  <c r="I31" i="14"/>
  <c r="L31" i="14"/>
  <c r="B32" i="14"/>
  <c r="I32" i="14"/>
  <c r="L32" i="14"/>
  <c r="B33" i="14"/>
  <c r="I33" i="14"/>
  <c r="L33" i="14"/>
  <c r="B34" i="14"/>
  <c r="I34" i="14"/>
  <c r="L34" i="14"/>
  <c r="B35" i="14"/>
  <c r="I35" i="14"/>
  <c r="L35" i="14"/>
  <c r="B36" i="14"/>
  <c r="I36" i="14"/>
  <c r="L36" i="14"/>
  <c r="B37" i="14"/>
  <c r="I37" i="14"/>
  <c r="L37" i="14"/>
  <c r="B38" i="14"/>
  <c r="I38" i="14"/>
  <c r="L38" i="14"/>
  <c r="B39" i="14"/>
  <c r="I39" i="14"/>
  <c r="L39" i="14"/>
  <c r="B40" i="14"/>
  <c r="I40" i="14"/>
  <c r="L40" i="14"/>
  <c r="B41" i="14"/>
  <c r="I41" i="14"/>
  <c r="L41" i="14"/>
  <c r="B42" i="14"/>
  <c r="I42" i="14"/>
  <c r="L42" i="14"/>
  <c r="B43" i="14"/>
  <c r="I43" i="14"/>
  <c r="L43" i="14"/>
  <c r="B44" i="14"/>
  <c r="I44" i="14"/>
  <c r="L44" i="14"/>
  <c r="B45" i="14"/>
  <c r="I45" i="14"/>
  <c r="L45" i="14"/>
  <c r="B46" i="14"/>
  <c r="I46" i="14"/>
  <c r="L46" i="14"/>
  <c r="B47" i="14"/>
  <c r="I47" i="14"/>
  <c r="L47" i="14"/>
  <c r="B48" i="14"/>
  <c r="I48" i="14"/>
  <c r="L48" i="14"/>
  <c r="B49" i="14"/>
  <c r="I49" i="14"/>
  <c r="L49" i="14"/>
  <c r="B50" i="14"/>
  <c r="I50" i="14"/>
  <c r="L50" i="14"/>
  <c r="B51" i="14"/>
  <c r="I51" i="14"/>
  <c r="L51" i="14"/>
  <c r="B52" i="14"/>
  <c r="I52" i="14"/>
  <c r="L52" i="14"/>
  <c r="B53" i="14"/>
  <c r="I53" i="14"/>
  <c r="L53" i="14"/>
  <c r="B54" i="14"/>
  <c r="I54" i="14"/>
  <c r="L54" i="14"/>
  <c r="B55" i="14"/>
  <c r="I55" i="14"/>
  <c r="L55" i="14"/>
  <c r="B56" i="14"/>
  <c r="I56" i="14"/>
  <c r="L56" i="14"/>
  <c r="B57" i="14"/>
  <c r="I57" i="14"/>
  <c r="L57" i="14"/>
  <c r="B58" i="14"/>
  <c r="I58" i="14"/>
  <c r="L58" i="14"/>
  <c r="B59" i="14"/>
  <c r="I59" i="14"/>
  <c r="L59" i="14"/>
  <c r="B60" i="14"/>
  <c r="I60" i="14"/>
  <c r="L60" i="14"/>
  <c r="B61" i="14"/>
  <c r="I61" i="14"/>
  <c r="L61" i="14"/>
  <c r="B62" i="14"/>
  <c r="I62" i="14"/>
  <c r="L62" i="14"/>
  <c r="B63" i="14"/>
  <c r="I63" i="14"/>
  <c r="L63" i="14"/>
  <c r="B64" i="14"/>
  <c r="I64" i="14"/>
  <c r="L64" i="14"/>
  <c r="B65" i="14"/>
  <c r="I65" i="14"/>
  <c r="L65" i="14"/>
  <c r="B66" i="14"/>
  <c r="I66" i="14"/>
  <c r="L66" i="14"/>
  <c r="B67" i="14"/>
  <c r="I67" i="14"/>
  <c r="L67" i="14"/>
  <c r="B68" i="14"/>
  <c r="I68" i="14"/>
  <c r="L68" i="14"/>
  <c r="B69" i="14"/>
  <c r="I69" i="14"/>
  <c r="L69" i="14"/>
  <c r="B70" i="14"/>
  <c r="I70" i="14"/>
  <c r="L70" i="14"/>
  <c r="B71" i="14"/>
  <c r="I71" i="14"/>
  <c r="L71" i="14"/>
  <c r="B72" i="14"/>
  <c r="I72" i="14"/>
  <c r="L72" i="14"/>
  <c r="B73" i="14"/>
  <c r="I73" i="14"/>
  <c r="L73" i="14"/>
  <c r="B74" i="14"/>
  <c r="I74" i="14"/>
  <c r="L74" i="14"/>
  <c r="B75" i="14"/>
  <c r="I75" i="14"/>
  <c r="L75" i="14"/>
  <c r="B76" i="14"/>
  <c r="I76" i="14"/>
  <c r="L76" i="14"/>
  <c r="B77" i="14"/>
  <c r="I77" i="14"/>
  <c r="L77" i="14"/>
  <c r="B78" i="14"/>
  <c r="I78" i="14"/>
  <c r="L78" i="14"/>
  <c r="B79" i="14"/>
  <c r="I79" i="14"/>
  <c r="L79" i="14"/>
  <c r="B80" i="14"/>
  <c r="I80" i="14"/>
  <c r="L80" i="14"/>
  <c r="B81" i="14"/>
  <c r="I81" i="14"/>
  <c r="L81" i="14"/>
  <c r="B82" i="14"/>
  <c r="I82" i="14"/>
  <c r="L82" i="14"/>
  <c r="B83" i="14"/>
  <c r="I83" i="14"/>
  <c r="L83" i="14"/>
  <c r="B84" i="14"/>
  <c r="I84" i="14"/>
  <c r="L84" i="14"/>
  <c r="B85" i="14"/>
  <c r="I85" i="14"/>
  <c r="L85" i="14"/>
  <c r="B86" i="14"/>
  <c r="I86" i="14"/>
  <c r="L86" i="14"/>
  <c r="B87" i="14"/>
  <c r="I87" i="14"/>
  <c r="L87" i="14"/>
  <c r="B88" i="14"/>
  <c r="I88" i="14"/>
  <c r="L88" i="14"/>
  <c r="B89" i="14"/>
  <c r="I89" i="14"/>
  <c r="L89" i="14"/>
  <c r="B90" i="14"/>
  <c r="I90" i="14"/>
  <c r="L90" i="14"/>
  <c r="B91" i="14"/>
  <c r="I91" i="14"/>
  <c r="L91" i="14"/>
  <c r="B92" i="14"/>
  <c r="I92" i="14"/>
  <c r="L92" i="14"/>
  <c r="B93" i="14"/>
  <c r="I93" i="14"/>
  <c r="L93" i="14"/>
  <c r="B94" i="14"/>
  <c r="I94" i="14"/>
  <c r="L94" i="14"/>
  <c r="B95" i="14"/>
  <c r="I95" i="14"/>
  <c r="L95" i="14"/>
  <c r="B96" i="14"/>
  <c r="I96" i="14"/>
  <c r="L96" i="14"/>
  <c r="B97" i="14"/>
  <c r="I97" i="14"/>
  <c r="L97" i="14"/>
  <c r="B98" i="14"/>
  <c r="I98" i="14"/>
  <c r="L98" i="14"/>
  <c r="B99" i="14"/>
  <c r="I99" i="14"/>
  <c r="L99" i="14"/>
  <c r="B100" i="14"/>
  <c r="I100" i="14"/>
  <c r="L100" i="14"/>
  <c r="B101" i="14"/>
  <c r="I101" i="14"/>
  <c r="L101" i="14"/>
  <c r="B102" i="14"/>
  <c r="I102" i="14"/>
  <c r="L102" i="14"/>
  <c r="B103" i="14"/>
  <c r="I103" i="14"/>
  <c r="L103" i="14"/>
  <c r="B104" i="14"/>
  <c r="I104" i="14"/>
  <c r="L104" i="14"/>
  <c r="B105" i="14"/>
  <c r="I105" i="14"/>
  <c r="L105" i="14"/>
  <c r="B106" i="14"/>
  <c r="I106" i="14"/>
  <c r="L106" i="14"/>
  <c r="B107" i="14"/>
  <c r="I107" i="14"/>
  <c r="L107" i="14"/>
  <c r="B108" i="14"/>
  <c r="I108" i="14"/>
  <c r="L108" i="14"/>
  <c r="B109" i="14"/>
  <c r="I109" i="14"/>
  <c r="L109" i="14"/>
  <c r="B110" i="14"/>
  <c r="I110" i="14"/>
  <c r="L110" i="14"/>
  <c r="B111" i="14"/>
  <c r="I111" i="14"/>
  <c r="L111" i="14"/>
  <c r="B112" i="14"/>
  <c r="I112" i="14"/>
  <c r="L112" i="14"/>
  <c r="B113" i="14"/>
  <c r="I113" i="14"/>
  <c r="L113" i="14"/>
  <c r="B114" i="14"/>
  <c r="I114" i="14"/>
  <c r="L114" i="14"/>
  <c r="B115" i="14"/>
  <c r="I115" i="14"/>
  <c r="L115" i="14"/>
  <c r="B116" i="14"/>
  <c r="I116" i="14"/>
  <c r="L116" i="14"/>
  <c r="B117" i="14"/>
  <c r="I117" i="14"/>
  <c r="L117" i="14"/>
  <c r="B118" i="14"/>
  <c r="I118" i="14"/>
  <c r="L118" i="14"/>
  <c r="B119" i="14"/>
  <c r="I119" i="14"/>
  <c r="L119" i="14"/>
  <c r="B120" i="14"/>
  <c r="I120" i="14"/>
  <c r="L120" i="14"/>
  <c r="B121" i="14"/>
  <c r="I121" i="14"/>
  <c r="L121" i="14"/>
  <c r="B122" i="14"/>
  <c r="I122" i="14"/>
  <c r="L122" i="14"/>
  <c r="B123" i="14"/>
  <c r="I123" i="14"/>
  <c r="L123" i="14"/>
  <c r="B124" i="14"/>
  <c r="I124" i="14"/>
  <c r="L124" i="14"/>
  <c r="B125" i="14"/>
  <c r="I125" i="14"/>
  <c r="L125" i="14"/>
  <c r="B126" i="14"/>
  <c r="I126" i="14"/>
  <c r="L126" i="14"/>
  <c r="B127" i="14"/>
  <c r="I127" i="14"/>
  <c r="L127" i="14"/>
  <c r="B128" i="14"/>
  <c r="I128" i="14"/>
  <c r="L128" i="14"/>
  <c r="B129" i="14"/>
  <c r="I129" i="14"/>
  <c r="L129" i="14"/>
  <c r="B130" i="14"/>
  <c r="I130" i="14"/>
  <c r="L130" i="14"/>
  <c r="B131" i="14"/>
  <c r="I131" i="14"/>
  <c r="L131" i="14"/>
  <c r="B132" i="14"/>
  <c r="I132" i="14"/>
  <c r="L132" i="14"/>
  <c r="B133" i="14"/>
  <c r="I133" i="14"/>
  <c r="L133" i="14"/>
  <c r="B134" i="14"/>
  <c r="I134" i="14"/>
  <c r="L134" i="14"/>
  <c r="B135" i="14"/>
  <c r="I135" i="14"/>
  <c r="L135" i="14"/>
  <c r="B136" i="14"/>
  <c r="I136" i="14"/>
  <c r="L136" i="14"/>
  <c r="B137" i="14"/>
  <c r="I137" i="14"/>
  <c r="L137" i="14"/>
  <c r="B138" i="14"/>
  <c r="I138" i="14"/>
  <c r="L138" i="14"/>
  <c r="B139" i="14"/>
  <c r="I139" i="14"/>
  <c r="L139" i="14"/>
  <c r="B140" i="14"/>
  <c r="I140" i="14"/>
  <c r="L140" i="14"/>
  <c r="B141" i="14"/>
  <c r="I141" i="14"/>
  <c r="L141" i="14"/>
  <c r="B142" i="14"/>
  <c r="I142" i="14"/>
  <c r="L142" i="14"/>
  <c r="B143" i="14"/>
  <c r="I143" i="14"/>
  <c r="L143" i="14"/>
  <c r="B144" i="14"/>
  <c r="I144" i="14"/>
  <c r="L144" i="14"/>
  <c r="B145" i="14"/>
  <c r="I145" i="14"/>
  <c r="L145" i="14"/>
  <c r="B146" i="14"/>
  <c r="I146" i="14"/>
  <c r="L146" i="14"/>
  <c r="B147" i="14"/>
  <c r="I147" i="14"/>
  <c r="L147" i="14"/>
  <c r="B148" i="14"/>
  <c r="I148" i="14"/>
  <c r="L148" i="14"/>
  <c r="B149" i="14"/>
  <c r="I149" i="14"/>
  <c r="L149" i="14"/>
  <c r="B150" i="14"/>
  <c r="I150" i="14"/>
  <c r="L150" i="14"/>
  <c r="B151" i="14"/>
  <c r="I151" i="14"/>
  <c r="L151" i="14"/>
  <c r="B152" i="14"/>
  <c r="I152" i="14"/>
  <c r="L152" i="14"/>
  <c r="B153" i="14"/>
  <c r="I153" i="14"/>
  <c r="L153" i="14"/>
  <c r="B154" i="14"/>
  <c r="I154" i="14"/>
  <c r="L154" i="14"/>
  <c r="B155" i="14"/>
  <c r="I155" i="14"/>
  <c r="L155" i="14"/>
  <c r="B156" i="14"/>
  <c r="I156" i="14"/>
  <c r="L156" i="14"/>
  <c r="B157" i="14"/>
  <c r="I157" i="14"/>
  <c r="L157" i="14"/>
  <c r="B158" i="14"/>
  <c r="I158" i="14"/>
  <c r="L158" i="14"/>
  <c r="B159" i="14"/>
  <c r="I159" i="14"/>
  <c r="L159" i="14"/>
  <c r="B160" i="14"/>
  <c r="I160" i="14"/>
  <c r="L160" i="14"/>
  <c r="B161" i="14"/>
  <c r="I161" i="14"/>
  <c r="L161" i="14"/>
  <c r="B162" i="14"/>
  <c r="I162" i="14"/>
  <c r="L162" i="14"/>
  <c r="B163" i="14"/>
  <c r="I163" i="14"/>
  <c r="L163" i="14"/>
  <c r="B164" i="14"/>
  <c r="I164" i="14"/>
  <c r="L164" i="14"/>
  <c r="B165" i="14"/>
  <c r="I165" i="14"/>
  <c r="L165" i="14"/>
  <c r="B166" i="14"/>
  <c r="I166" i="14"/>
  <c r="L166" i="14"/>
  <c r="B167" i="14"/>
  <c r="I167" i="14"/>
  <c r="L167" i="14"/>
  <c r="B168" i="14"/>
  <c r="I168" i="14"/>
  <c r="L168" i="14"/>
  <c r="B169" i="14"/>
  <c r="I169" i="14"/>
  <c r="L169" i="14"/>
  <c r="B170" i="14"/>
  <c r="I170" i="14"/>
  <c r="L170" i="14"/>
  <c r="B171" i="14"/>
  <c r="I171" i="14"/>
  <c r="L171" i="14"/>
  <c r="B172" i="14"/>
  <c r="I172" i="14"/>
  <c r="L172" i="14"/>
  <c r="B173" i="14"/>
  <c r="I173" i="14"/>
  <c r="L173" i="14"/>
  <c r="B174" i="14"/>
  <c r="I174" i="14"/>
  <c r="L174" i="14"/>
  <c r="B175" i="14"/>
  <c r="I175" i="14"/>
  <c r="L175" i="14"/>
  <c r="B176" i="14"/>
  <c r="I176" i="14"/>
  <c r="L176" i="14"/>
  <c r="B177" i="14"/>
  <c r="I177" i="14"/>
  <c r="L177" i="14"/>
  <c r="B178" i="14"/>
  <c r="I178" i="14"/>
  <c r="L178" i="14"/>
  <c r="B179" i="14"/>
  <c r="I179" i="14"/>
  <c r="L179" i="14"/>
  <c r="B180" i="14"/>
  <c r="I180" i="14"/>
  <c r="L180" i="14"/>
  <c r="B181" i="14"/>
  <c r="I181" i="14"/>
  <c r="L181" i="14"/>
  <c r="B182" i="14"/>
  <c r="I182" i="14"/>
  <c r="L182" i="14"/>
  <c r="B183" i="14"/>
  <c r="I183" i="14"/>
  <c r="L183" i="14"/>
  <c r="B184" i="14"/>
  <c r="I184" i="14"/>
  <c r="L184" i="14"/>
  <c r="B185" i="14"/>
  <c r="I185" i="14"/>
  <c r="L185" i="14"/>
  <c r="B186" i="14"/>
  <c r="I186" i="14"/>
  <c r="L186" i="14"/>
  <c r="B187" i="14"/>
  <c r="I187" i="14"/>
  <c r="L187" i="14"/>
  <c r="B188" i="14"/>
  <c r="I188" i="14"/>
  <c r="L188" i="14"/>
  <c r="B189" i="14"/>
  <c r="I189" i="14"/>
  <c r="L189" i="14"/>
  <c r="B190" i="14"/>
  <c r="I190" i="14"/>
  <c r="L190" i="14"/>
  <c r="B191" i="14"/>
  <c r="I191" i="14"/>
  <c r="L191" i="14"/>
  <c r="B192" i="14"/>
  <c r="I192" i="14"/>
  <c r="L192" i="14"/>
  <c r="B193" i="14"/>
  <c r="I193" i="14"/>
  <c r="L193" i="14"/>
  <c r="B194" i="14"/>
  <c r="I194" i="14"/>
  <c r="L194" i="14"/>
  <c r="B195" i="14"/>
  <c r="I195" i="14"/>
  <c r="L195" i="14"/>
  <c r="B196" i="14"/>
  <c r="I196" i="14"/>
  <c r="L196" i="14"/>
  <c r="B197" i="14"/>
  <c r="I197" i="14"/>
  <c r="L197" i="14"/>
  <c r="B198" i="14"/>
  <c r="I198" i="14"/>
  <c r="L198" i="14"/>
  <c r="B199" i="14"/>
  <c r="I199" i="14"/>
  <c r="L199" i="14"/>
  <c r="B200" i="14"/>
  <c r="I200" i="14"/>
  <c r="L200" i="14"/>
  <c r="B201" i="14"/>
  <c r="I201" i="14"/>
  <c r="L201" i="14"/>
  <c r="B202" i="14"/>
  <c r="I202" i="14"/>
  <c r="L202" i="14"/>
  <c r="B203" i="14"/>
  <c r="I203" i="14"/>
  <c r="L203" i="14"/>
  <c r="B204" i="14"/>
  <c r="I204" i="14"/>
  <c r="L204" i="14"/>
  <c r="B205" i="14"/>
  <c r="I205" i="14"/>
  <c r="L205" i="14"/>
  <c r="B206" i="14"/>
  <c r="I206" i="14"/>
  <c r="L206" i="14"/>
  <c r="B207" i="14"/>
  <c r="I207" i="14"/>
  <c r="L207" i="14"/>
  <c r="B208" i="14"/>
  <c r="I208" i="14"/>
  <c r="L208" i="14"/>
  <c r="B209" i="14"/>
  <c r="I209" i="14"/>
  <c r="L209" i="14"/>
  <c r="B210" i="14"/>
  <c r="I210" i="14"/>
  <c r="L210" i="14"/>
  <c r="B211" i="14"/>
  <c r="I211" i="14"/>
  <c r="L211" i="14"/>
  <c r="B212" i="14"/>
  <c r="I212" i="14"/>
  <c r="L212" i="14"/>
  <c r="B213" i="14"/>
  <c r="I213" i="14"/>
  <c r="L213" i="14"/>
  <c r="B214" i="14"/>
  <c r="I214" i="14"/>
  <c r="L214" i="14"/>
  <c r="B215" i="14"/>
  <c r="I215" i="14"/>
  <c r="L215" i="14"/>
  <c r="B216" i="14"/>
  <c r="I216" i="14"/>
  <c r="L216" i="14"/>
  <c r="B217" i="14"/>
  <c r="I217" i="14"/>
  <c r="L217" i="14"/>
  <c r="B218" i="14"/>
  <c r="I218" i="14"/>
  <c r="L218" i="14"/>
  <c r="B219" i="14"/>
  <c r="I219" i="14"/>
  <c r="L219" i="14"/>
  <c r="B220" i="14"/>
  <c r="I220" i="14"/>
  <c r="L220" i="14"/>
  <c r="B221" i="14"/>
  <c r="I221" i="14"/>
  <c r="L221" i="14"/>
  <c r="B222" i="14"/>
  <c r="I222" i="14"/>
  <c r="L222" i="14"/>
  <c r="B223" i="14"/>
  <c r="I223" i="14"/>
  <c r="L223" i="14"/>
  <c r="B224" i="14"/>
  <c r="I224" i="14"/>
  <c r="L224" i="14"/>
  <c r="B225" i="14"/>
  <c r="I225" i="14"/>
  <c r="L225" i="14"/>
  <c r="B226" i="14"/>
  <c r="I226" i="14"/>
  <c r="L226" i="14"/>
  <c r="B227" i="14"/>
  <c r="I227" i="14"/>
  <c r="L227" i="14"/>
  <c r="B228" i="14"/>
  <c r="I228" i="14"/>
  <c r="L228" i="14"/>
  <c r="B229" i="14"/>
  <c r="I229" i="14"/>
  <c r="L229" i="14"/>
  <c r="B230" i="14"/>
  <c r="I230" i="14"/>
  <c r="L230" i="14"/>
  <c r="B231" i="14"/>
  <c r="I231" i="14"/>
  <c r="L231" i="14"/>
  <c r="B232" i="14"/>
  <c r="I232" i="14"/>
  <c r="L232" i="14"/>
  <c r="B233" i="14"/>
  <c r="I233" i="14"/>
  <c r="L233" i="14"/>
  <c r="B234" i="14"/>
  <c r="I234" i="14"/>
  <c r="L234" i="14"/>
  <c r="B235" i="14"/>
  <c r="I235" i="14"/>
  <c r="L235" i="14"/>
  <c r="B236" i="14"/>
  <c r="I236" i="14"/>
  <c r="L236" i="14"/>
  <c r="B237" i="14"/>
  <c r="I237" i="14"/>
  <c r="L237" i="14"/>
  <c r="B238" i="14"/>
  <c r="I238" i="14"/>
  <c r="L238" i="14"/>
  <c r="B239" i="14"/>
  <c r="I239" i="14"/>
  <c r="L239" i="14"/>
  <c r="B240" i="14"/>
  <c r="I240" i="14"/>
  <c r="L240" i="14"/>
  <c r="B241" i="14"/>
  <c r="I241" i="14"/>
  <c r="L241" i="14"/>
  <c r="B242" i="14"/>
  <c r="I242" i="14"/>
  <c r="L242" i="14"/>
  <c r="B243" i="14"/>
  <c r="I243" i="14"/>
  <c r="L243" i="14"/>
  <c r="B244" i="14"/>
  <c r="I244" i="14"/>
  <c r="L244" i="14"/>
  <c r="B245" i="14"/>
  <c r="I245" i="14"/>
  <c r="L245" i="14"/>
  <c r="B246" i="14"/>
  <c r="I246" i="14"/>
  <c r="L246" i="14"/>
  <c r="B247" i="14"/>
  <c r="I247" i="14"/>
  <c r="L247" i="14"/>
  <c r="B248" i="14"/>
  <c r="I248" i="14"/>
  <c r="L248" i="14"/>
  <c r="B249" i="14"/>
  <c r="I249" i="14"/>
  <c r="L249" i="14"/>
  <c r="B250" i="14"/>
  <c r="I250" i="14"/>
  <c r="L250" i="14"/>
  <c r="B251" i="14"/>
  <c r="I251" i="14"/>
  <c r="L251" i="14"/>
  <c r="B252" i="14"/>
  <c r="I252" i="14"/>
  <c r="L252" i="14"/>
  <c r="B253" i="14"/>
  <c r="I253" i="14"/>
  <c r="L253" i="14"/>
  <c r="B254" i="14"/>
  <c r="I254" i="14"/>
  <c r="L254" i="14"/>
  <c r="B255" i="14"/>
  <c r="I255" i="14"/>
  <c r="L255" i="14"/>
  <c r="B256" i="14"/>
  <c r="I256" i="14"/>
  <c r="L256" i="14"/>
  <c r="B257" i="14"/>
  <c r="I257" i="14"/>
  <c r="L257" i="14"/>
  <c r="B258" i="14"/>
  <c r="I258" i="14"/>
  <c r="L258" i="14"/>
  <c r="B259" i="14"/>
  <c r="I259" i="14"/>
  <c r="L259" i="14"/>
  <c r="B260" i="14"/>
  <c r="I260" i="14"/>
  <c r="L260" i="14"/>
  <c r="B261" i="14"/>
  <c r="I261" i="14"/>
  <c r="L261" i="14"/>
  <c r="B262" i="14"/>
  <c r="I262" i="14"/>
  <c r="L262" i="14"/>
  <c r="B263" i="14"/>
  <c r="I263" i="14"/>
  <c r="L263" i="14"/>
  <c r="B264" i="14"/>
  <c r="I264" i="14"/>
  <c r="L264" i="14"/>
  <c r="B265" i="14"/>
  <c r="I265" i="14"/>
  <c r="L265" i="14"/>
  <c r="B266" i="14"/>
  <c r="I266" i="14"/>
  <c r="L266" i="14"/>
  <c r="B267" i="14"/>
  <c r="I267" i="14"/>
  <c r="L267" i="14"/>
  <c r="B268" i="14"/>
  <c r="I268" i="14"/>
  <c r="L268" i="14"/>
  <c r="B269" i="14"/>
  <c r="I269" i="14"/>
  <c r="L269" i="14"/>
  <c r="B270" i="14"/>
  <c r="I270" i="14"/>
  <c r="L270" i="14"/>
  <c r="B271" i="14"/>
  <c r="I271" i="14"/>
  <c r="L271" i="14"/>
  <c r="B272" i="14"/>
  <c r="I272" i="14"/>
  <c r="L272" i="14"/>
  <c r="B273" i="14"/>
  <c r="I273" i="14"/>
  <c r="L273" i="14"/>
  <c r="B274" i="14"/>
  <c r="I274" i="14"/>
  <c r="L274" i="14"/>
  <c r="B275" i="14"/>
  <c r="I275" i="14"/>
  <c r="L275" i="14"/>
  <c r="B276" i="14"/>
  <c r="I276" i="14"/>
  <c r="L276" i="14"/>
  <c r="B277" i="14"/>
  <c r="I277" i="14"/>
  <c r="L277" i="14"/>
  <c r="B278" i="14"/>
  <c r="I278" i="14"/>
  <c r="L278" i="14"/>
  <c r="B279" i="14"/>
  <c r="I279" i="14"/>
  <c r="L279" i="14"/>
  <c r="B280" i="14"/>
  <c r="I280" i="14"/>
  <c r="L280" i="14"/>
  <c r="B281" i="14"/>
  <c r="I281" i="14"/>
  <c r="L281" i="14"/>
  <c r="B282" i="14"/>
  <c r="I282" i="14"/>
  <c r="L282" i="14"/>
  <c r="B283" i="14"/>
  <c r="I283" i="14"/>
  <c r="L283" i="14"/>
  <c r="B284" i="14"/>
  <c r="I284" i="14"/>
  <c r="L284" i="14"/>
  <c r="B285" i="14"/>
  <c r="I285" i="14"/>
  <c r="L285" i="14"/>
  <c r="B286" i="14"/>
  <c r="I286" i="14"/>
  <c r="L286" i="14"/>
  <c r="B287" i="14"/>
  <c r="I287" i="14"/>
  <c r="L287" i="14"/>
  <c r="B288" i="14"/>
  <c r="I288" i="14"/>
  <c r="L288" i="14"/>
  <c r="B289" i="14"/>
  <c r="I289" i="14"/>
  <c r="L289" i="14"/>
  <c r="B290" i="14"/>
  <c r="I290" i="14"/>
  <c r="L290" i="14"/>
  <c r="B291" i="14"/>
  <c r="I291" i="14"/>
  <c r="L291" i="14"/>
  <c r="B292" i="14"/>
  <c r="I292" i="14"/>
  <c r="L292" i="14"/>
  <c r="B293" i="14"/>
  <c r="I293" i="14"/>
  <c r="L293" i="14"/>
  <c r="B294" i="14"/>
  <c r="I294" i="14"/>
  <c r="L294" i="14"/>
  <c r="B295" i="14"/>
  <c r="I295" i="14"/>
  <c r="L295" i="14"/>
  <c r="B296" i="14"/>
  <c r="I296" i="14"/>
  <c r="L296" i="14"/>
  <c r="B297" i="14"/>
  <c r="I297" i="14"/>
  <c r="L297" i="14"/>
  <c r="B298" i="14"/>
  <c r="I298" i="14"/>
  <c r="L298" i="14"/>
  <c r="B299" i="14"/>
  <c r="I299" i="14"/>
  <c r="L299" i="14"/>
  <c r="B300" i="14"/>
  <c r="I300" i="14"/>
  <c r="L300" i="14"/>
  <c r="B301" i="14"/>
  <c r="I301" i="14"/>
  <c r="L301" i="14"/>
  <c r="B302" i="14"/>
  <c r="I302" i="14"/>
  <c r="L302" i="14"/>
  <c r="B303" i="14"/>
  <c r="I303" i="14"/>
  <c r="L303" i="14"/>
  <c r="B304" i="14"/>
  <c r="I304" i="14"/>
  <c r="L304" i="14"/>
  <c r="B305" i="14"/>
  <c r="I305" i="14"/>
  <c r="L305" i="14"/>
  <c r="B306" i="14"/>
  <c r="I306" i="14"/>
  <c r="L306" i="14"/>
  <c r="B307" i="14"/>
  <c r="I307" i="14"/>
  <c r="L307" i="14"/>
  <c r="B308" i="14"/>
  <c r="I308" i="14"/>
  <c r="L308" i="14"/>
  <c r="B309" i="14"/>
  <c r="I309" i="14"/>
  <c r="L309" i="14"/>
  <c r="B310" i="14"/>
  <c r="I310" i="14"/>
  <c r="L310" i="14"/>
  <c r="B311" i="14"/>
  <c r="I311" i="14"/>
  <c r="L311" i="14"/>
  <c r="B312" i="14"/>
  <c r="I312" i="14"/>
  <c r="L312" i="14"/>
  <c r="B313" i="14"/>
  <c r="I313" i="14"/>
  <c r="L313" i="14"/>
  <c r="B314" i="14"/>
  <c r="I314" i="14"/>
  <c r="L314" i="14"/>
  <c r="B315" i="14"/>
  <c r="I315" i="14"/>
  <c r="L315" i="14"/>
  <c r="B316" i="14"/>
  <c r="I316" i="14"/>
  <c r="L316" i="14"/>
  <c r="B317" i="14"/>
  <c r="I317" i="14"/>
  <c r="L317" i="14"/>
  <c r="B318" i="14"/>
  <c r="I318" i="14"/>
  <c r="L318" i="14"/>
  <c r="B319" i="14"/>
  <c r="I319" i="14"/>
  <c r="L319" i="14"/>
  <c r="B320" i="14"/>
  <c r="I320" i="14"/>
  <c r="L320" i="14"/>
  <c r="B321" i="14"/>
  <c r="I321" i="14"/>
  <c r="L321" i="14"/>
  <c r="B322" i="14"/>
  <c r="I322" i="14"/>
  <c r="L322" i="14"/>
  <c r="B323" i="14"/>
  <c r="I323" i="14"/>
  <c r="L323" i="14"/>
  <c r="B324" i="14"/>
  <c r="I324" i="14"/>
  <c r="L324" i="14"/>
  <c r="B325" i="14"/>
  <c r="I325" i="14"/>
  <c r="L325" i="14"/>
  <c r="B326" i="14"/>
  <c r="I326" i="14"/>
  <c r="L326" i="14"/>
  <c r="B327" i="14"/>
  <c r="I327" i="14"/>
  <c r="L327" i="14"/>
  <c r="B328" i="14"/>
  <c r="I328" i="14"/>
  <c r="L328" i="14"/>
  <c r="B329" i="14"/>
  <c r="I329" i="14"/>
  <c r="L329" i="14"/>
  <c r="B330" i="14"/>
  <c r="I330" i="14"/>
  <c r="L330" i="14"/>
  <c r="B331" i="14"/>
  <c r="I331" i="14"/>
  <c r="L331" i="14"/>
  <c r="B332" i="14"/>
  <c r="I332" i="14"/>
  <c r="L332" i="14"/>
  <c r="B333" i="14"/>
  <c r="I333" i="14"/>
  <c r="L333" i="14"/>
  <c r="B334" i="14"/>
  <c r="I334" i="14"/>
  <c r="L334" i="14"/>
  <c r="B335" i="14"/>
  <c r="I335" i="14"/>
  <c r="L335" i="14"/>
  <c r="B336" i="14"/>
  <c r="I336" i="14"/>
  <c r="L336" i="14"/>
  <c r="B337" i="14"/>
  <c r="I337" i="14"/>
  <c r="L337" i="14"/>
  <c r="B338" i="14"/>
  <c r="I338" i="14"/>
  <c r="L338" i="14"/>
  <c r="B339" i="14"/>
  <c r="I339" i="14"/>
  <c r="L339" i="14"/>
  <c r="B340" i="14"/>
  <c r="I340" i="14"/>
  <c r="L340" i="14"/>
  <c r="B341" i="14"/>
  <c r="I341" i="14"/>
  <c r="L341" i="14"/>
  <c r="B342" i="14"/>
  <c r="I342" i="14"/>
  <c r="L342" i="14"/>
  <c r="B343" i="14"/>
  <c r="I343" i="14"/>
  <c r="L343" i="14"/>
  <c r="B344" i="14"/>
  <c r="I344" i="14"/>
  <c r="L344" i="14"/>
  <c r="B345" i="14"/>
  <c r="I345" i="14"/>
  <c r="L345" i="14"/>
  <c r="B346" i="14"/>
  <c r="I346" i="14"/>
  <c r="L346" i="14"/>
  <c r="B347" i="14"/>
  <c r="I347" i="14"/>
  <c r="L347" i="14"/>
  <c r="B348" i="14"/>
  <c r="I348" i="14"/>
  <c r="L348" i="14"/>
  <c r="B349" i="14"/>
  <c r="I349" i="14"/>
  <c r="L349" i="14"/>
  <c r="B350" i="14"/>
  <c r="I350" i="14"/>
  <c r="L350" i="14"/>
  <c r="B351" i="14"/>
  <c r="I351" i="14"/>
  <c r="L351" i="14"/>
  <c r="B352" i="14"/>
  <c r="I352" i="14"/>
  <c r="L352" i="14"/>
  <c r="B353" i="14"/>
  <c r="I353" i="14"/>
  <c r="L353" i="14"/>
  <c r="B354" i="14"/>
  <c r="I354" i="14"/>
  <c r="L354" i="14"/>
  <c r="B355" i="14"/>
  <c r="I355" i="14"/>
  <c r="L355" i="14"/>
  <c r="B356" i="14"/>
  <c r="I356" i="14"/>
  <c r="L356" i="14"/>
  <c r="B357" i="14"/>
  <c r="I357" i="14"/>
  <c r="L357" i="14"/>
  <c r="B358" i="14"/>
  <c r="I358" i="14"/>
  <c r="L358" i="14"/>
  <c r="B359" i="14"/>
  <c r="I359" i="14"/>
  <c r="L359" i="14"/>
  <c r="B360" i="14"/>
  <c r="I360" i="14"/>
  <c r="L360" i="14"/>
  <c r="B361" i="14"/>
  <c r="I361" i="14"/>
  <c r="L361" i="14"/>
  <c r="B362" i="14"/>
  <c r="I362" i="14"/>
  <c r="L362" i="14"/>
  <c r="B363" i="14"/>
  <c r="I363" i="14"/>
  <c r="L363" i="14"/>
  <c r="B364" i="14"/>
  <c r="I364" i="14"/>
  <c r="L364" i="14"/>
  <c r="B365" i="14"/>
  <c r="I365" i="14"/>
  <c r="L365" i="14"/>
  <c r="B366" i="14"/>
  <c r="I366" i="14"/>
  <c r="L366" i="14"/>
  <c r="B367" i="14"/>
  <c r="I367" i="14"/>
  <c r="L367" i="14"/>
  <c r="B368" i="14"/>
  <c r="I368" i="14"/>
  <c r="L368" i="14"/>
  <c r="B369" i="14"/>
  <c r="I369" i="14"/>
  <c r="L369" i="14"/>
  <c r="B370" i="14"/>
  <c r="I370" i="14"/>
  <c r="L370" i="14"/>
  <c r="B371" i="14"/>
  <c r="I371" i="14"/>
  <c r="L371" i="14"/>
  <c r="B372" i="14"/>
  <c r="I372" i="14"/>
  <c r="L372" i="14"/>
  <c r="B373" i="14"/>
  <c r="I373" i="14"/>
  <c r="L373" i="14"/>
  <c r="B374" i="14"/>
  <c r="I374" i="14"/>
  <c r="L374" i="14"/>
  <c r="B375" i="14"/>
  <c r="I375" i="14"/>
  <c r="L375" i="14"/>
  <c r="B376" i="14"/>
  <c r="I376" i="14"/>
  <c r="L376" i="14"/>
  <c r="B377" i="14"/>
  <c r="I377" i="14"/>
  <c r="L377" i="14"/>
  <c r="B378" i="14"/>
  <c r="I378" i="14"/>
  <c r="L378" i="14"/>
  <c r="B379" i="14"/>
  <c r="I379" i="14"/>
  <c r="L379" i="14"/>
  <c r="B380" i="14"/>
  <c r="I380" i="14"/>
  <c r="L380" i="14"/>
  <c r="B381" i="14"/>
  <c r="I381" i="14"/>
  <c r="L381" i="14"/>
  <c r="B382" i="14"/>
  <c r="I382" i="14"/>
  <c r="L382" i="14"/>
  <c r="B383" i="14"/>
  <c r="I383" i="14"/>
  <c r="L383" i="14"/>
  <c r="B384" i="14"/>
  <c r="I384" i="14"/>
  <c r="L384" i="14"/>
  <c r="B385" i="14"/>
  <c r="I385" i="14"/>
  <c r="L385" i="14"/>
  <c r="B386" i="14"/>
  <c r="I386" i="14"/>
  <c r="L386" i="14"/>
  <c r="B387" i="14"/>
  <c r="I387" i="14"/>
  <c r="L387" i="14"/>
  <c r="B388" i="14"/>
  <c r="I388" i="14"/>
  <c r="L388" i="14"/>
  <c r="B389" i="14"/>
  <c r="I389" i="14"/>
  <c r="L389" i="14"/>
  <c r="B390" i="14"/>
  <c r="I390" i="14"/>
  <c r="L390" i="14"/>
  <c r="B391" i="14"/>
  <c r="I391" i="14"/>
  <c r="L391" i="14"/>
  <c r="B392" i="14"/>
  <c r="I392" i="14"/>
  <c r="L392" i="14"/>
  <c r="B393" i="14"/>
  <c r="I393" i="14"/>
  <c r="L393" i="14"/>
  <c r="B394" i="14"/>
  <c r="I394" i="14"/>
  <c r="L394" i="14"/>
  <c r="B395" i="14"/>
  <c r="I395" i="14"/>
  <c r="L395" i="14"/>
  <c r="B396" i="14"/>
  <c r="I396" i="14"/>
  <c r="L396" i="14"/>
  <c r="B397" i="14"/>
  <c r="I397" i="14"/>
  <c r="L397" i="14"/>
  <c r="B398" i="14"/>
  <c r="I398" i="14"/>
  <c r="L398" i="14"/>
  <c r="B399" i="14"/>
  <c r="I399" i="14"/>
  <c r="L399" i="14"/>
  <c r="B400" i="14"/>
  <c r="I400" i="14"/>
  <c r="L400" i="14"/>
  <c r="B401" i="14"/>
  <c r="I401" i="14"/>
  <c r="L401" i="14"/>
  <c r="B402" i="14"/>
  <c r="I402" i="14"/>
  <c r="L402" i="14"/>
  <c r="B403" i="14"/>
  <c r="I403" i="14"/>
  <c r="L403" i="14"/>
  <c r="B404" i="14"/>
  <c r="I404" i="14"/>
  <c r="L404" i="14"/>
  <c r="B405" i="14"/>
  <c r="I405" i="14"/>
  <c r="L405" i="14"/>
  <c r="B406" i="14"/>
  <c r="I406" i="14"/>
  <c r="L406" i="14"/>
  <c r="B407" i="14"/>
  <c r="I407" i="14"/>
  <c r="L407" i="14"/>
  <c r="B408" i="14"/>
  <c r="I408" i="14"/>
  <c r="L408" i="14"/>
  <c r="B409" i="14"/>
  <c r="I409" i="14"/>
  <c r="L409" i="14"/>
  <c r="B410" i="14"/>
  <c r="I410" i="14"/>
  <c r="L410" i="14"/>
  <c r="B411" i="14"/>
  <c r="I411" i="14"/>
  <c r="L411" i="14"/>
  <c r="B412" i="14"/>
  <c r="I412" i="14"/>
  <c r="L412" i="14"/>
  <c r="B413" i="14"/>
  <c r="I413" i="14"/>
  <c r="L413" i="14"/>
  <c r="B414" i="14"/>
  <c r="I414" i="14"/>
  <c r="L414" i="14"/>
  <c r="B415" i="14"/>
  <c r="I415" i="14"/>
  <c r="L415" i="14"/>
  <c r="B416" i="14"/>
  <c r="I416" i="14"/>
  <c r="L416" i="14"/>
  <c r="B417" i="14"/>
  <c r="I417" i="14"/>
  <c r="L417" i="14"/>
  <c r="B418" i="14"/>
  <c r="I418" i="14"/>
  <c r="L418" i="14"/>
  <c r="B419" i="14"/>
  <c r="I419" i="14"/>
  <c r="L419" i="14"/>
  <c r="B420" i="14"/>
  <c r="I420" i="14"/>
  <c r="L420" i="14"/>
  <c r="B421" i="14"/>
  <c r="I421" i="14"/>
  <c r="L421" i="14"/>
  <c r="B422" i="14"/>
  <c r="I422" i="14"/>
  <c r="L422" i="14"/>
  <c r="B423" i="14"/>
  <c r="I423" i="14"/>
  <c r="L423" i="14"/>
  <c r="B424" i="14"/>
  <c r="I424" i="14"/>
  <c r="L424" i="14"/>
  <c r="B425" i="14"/>
  <c r="I425" i="14"/>
  <c r="L425" i="14"/>
  <c r="B426" i="14"/>
  <c r="I426" i="14"/>
  <c r="L426" i="14"/>
  <c r="B427" i="14"/>
  <c r="I427" i="14"/>
  <c r="L427" i="14"/>
  <c r="B428" i="14"/>
  <c r="I428" i="14"/>
  <c r="L428" i="14"/>
  <c r="B429" i="14"/>
  <c r="I429" i="14"/>
  <c r="L429" i="14"/>
  <c r="B430" i="14"/>
  <c r="I430" i="14"/>
  <c r="L430" i="14"/>
  <c r="B431" i="14"/>
  <c r="I431" i="14"/>
  <c r="L431" i="14"/>
  <c r="B432" i="14"/>
  <c r="I432" i="14"/>
  <c r="L432" i="14"/>
  <c r="B433" i="14"/>
  <c r="I433" i="14"/>
  <c r="L433" i="14"/>
  <c r="B434" i="14"/>
  <c r="I434" i="14"/>
  <c r="L434" i="14"/>
  <c r="B435" i="14"/>
  <c r="I435" i="14"/>
  <c r="L435" i="14"/>
  <c r="B436" i="14"/>
  <c r="I436" i="14"/>
  <c r="L436" i="14"/>
  <c r="B437" i="14"/>
  <c r="I437" i="14"/>
  <c r="L437" i="14"/>
  <c r="B438" i="14"/>
  <c r="I438" i="14"/>
  <c r="L438" i="14"/>
  <c r="B439" i="14"/>
  <c r="I439" i="14"/>
  <c r="L439" i="14"/>
  <c r="B440" i="14"/>
  <c r="I440" i="14"/>
  <c r="L440" i="14"/>
  <c r="B441" i="14"/>
  <c r="I441" i="14"/>
  <c r="L441" i="14"/>
  <c r="B442" i="14"/>
  <c r="I442" i="14"/>
  <c r="L442" i="14"/>
  <c r="B443" i="14"/>
  <c r="I443" i="14"/>
  <c r="L443" i="14"/>
  <c r="B444" i="14"/>
  <c r="I444" i="14"/>
  <c r="L444" i="14"/>
  <c r="B445" i="14"/>
  <c r="I445" i="14"/>
  <c r="L445" i="14"/>
  <c r="B446" i="14"/>
  <c r="I446" i="14"/>
  <c r="L446" i="14"/>
  <c r="B447" i="14"/>
  <c r="I447" i="14"/>
  <c r="L447" i="14"/>
  <c r="B448" i="14"/>
  <c r="I448" i="14"/>
  <c r="L448" i="14"/>
  <c r="B449" i="14"/>
  <c r="I449" i="14"/>
  <c r="L449" i="14"/>
  <c r="B450" i="14"/>
  <c r="I450" i="14"/>
  <c r="L450" i="14"/>
  <c r="B451" i="14"/>
  <c r="I451" i="14"/>
  <c r="L451" i="14"/>
  <c r="B452" i="14"/>
  <c r="I452" i="14"/>
  <c r="L452" i="14"/>
  <c r="B453" i="14"/>
  <c r="I453" i="14"/>
  <c r="L453" i="14"/>
  <c r="B454" i="14"/>
  <c r="I454" i="14"/>
  <c r="L454" i="14"/>
  <c r="B455" i="14"/>
  <c r="I455" i="14"/>
  <c r="L455" i="14"/>
  <c r="B456" i="14"/>
  <c r="I456" i="14"/>
  <c r="L456" i="14"/>
  <c r="B457" i="14"/>
  <c r="I457" i="14"/>
  <c r="L457" i="14"/>
  <c r="B458" i="14"/>
  <c r="I458" i="14"/>
  <c r="L458" i="14"/>
  <c r="B459" i="14"/>
  <c r="I459" i="14"/>
  <c r="L459" i="14"/>
  <c r="B460" i="14"/>
  <c r="I460" i="14"/>
  <c r="L460" i="14"/>
  <c r="B461" i="14"/>
  <c r="I461" i="14"/>
  <c r="L461" i="14"/>
  <c r="B462" i="14"/>
  <c r="I462" i="14"/>
  <c r="L462" i="14"/>
  <c r="B463" i="14"/>
  <c r="I463" i="14"/>
  <c r="L463" i="14"/>
  <c r="B464" i="14"/>
  <c r="I464" i="14"/>
  <c r="L464" i="14"/>
  <c r="B465" i="14"/>
  <c r="I465" i="14"/>
  <c r="L465" i="14"/>
  <c r="B466" i="14"/>
  <c r="I466" i="14"/>
  <c r="L466" i="14"/>
  <c r="B467" i="14"/>
  <c r="I467" i="14"/>
  <c r="L467" i="14"/>
  <c r="B468" i="14"/>
  <c r="I468" i="14"/>
  <c r="L468" i="14"/>
  <c r="B469" i="14"/>
  <c r="I469" i="14"/>
  <c r="L469" i="14"/>
  <c r="B470" i="14"/>
  <c r="I470" i="14"/>
  <c r="L470" i="14"/>
  <c r="B471" i="14"/>
  <c r="I471" i="14"/>
  <c r="L471" i="14"/>
  <c r="B472" i="14"/>
  <c r="I472" i="14"/>
  <c r="L472" i="14"/>
  <c r="B473" i="14"/>
  <c r="I473" i="14"/>
  <c r="L473" i="14"/>
  <c r="B474" i="14"/>
  <c r="I474" i="14"/>
  <c r="L474" i="14"/>
  <c r="B475" i="14"/>
  <c r="I475" i="14"/>
  <c r="L475" i="14"/>
  <c r="B476" i="14"/>
  <c r="I476" i="14"/>
  <c r="L476" i="14"/>
  <c r="B477" i="14"/>
  <c r="I477" i="14"/>
  <c r="L477" i="14"/>
  <c r="B478" i="14"/>
  <c r="I478" i="14"/>
  <c r="L478" i="14"/>
  <c r="B479" i="14"/>
  <c r="I479" i="14"/>
  <c r="L479" i="14"/>
  <c r="B480" i="14"/>
  <c r="I480" i="14"/>
  <c r="L480" i="14"/>
  <c r="B481" i="14"/>
  <c r="I481" i="14"/>
  <c r="L481" i="14"/>
  <c r="B482" i="14"/>
  <c r="I482" i="14"/>
  <c r="L482" i="14"/>
  <c r="B483" i="14"/>
  <c r="I483" i="14"/>
  <c r="L483" i="14"/>
  <c r="B484" i="14"/>
  <c r="I484" i="14"/>
  <c r="L484" i="14"/>
  <c r="B485" i="14"/>
  <c r="I485" i="14"/>
  <c r="L485" i="14"/>
  <c r="B486" i="14"/>
  <c r="I486" i="14"/>
  <c r="L486" i="14"/>
  <c r="B487" i="14"/>
  <c r="I487" i="14"/>
  <c r="L487" i="14"/>
  <c r="B488" i="14"/>
  <c r="I488" i="14"/>
  <c r="L488" i="14"/>
  <c r="B489" i="14"/>
  <c r="I489" i="14"/>
  <c r="L489" i="14"/>
  <c r="B490" i="14"/>
  <c r="I490" i="14"/>
  <c r="L490" i="14"/>
  <c r="B491" i="14"/>
  <c r="I491" i="14"/>
  <c r="L491" i="14"/>
  <c r="B492" i="14"/>
  <c r="I492" i="14"/>
  <c r="L492" i="14"/>
  <c r="B493" i="14"/>
  <c r="I493" i="14"/>
  <c r="L493" i="14"/>
  <c r="B494" i="14"/>
  <c r="I494" i="14"/>
  <c r="L494" i="14"/>
  <c r="B495" i="14"/>
  <c r="I495" i="14"/>
  <c r="L495" i="14"/>
  <c r="B496" i="14"/>
  <c r="I496" i="14"/>
  <c r="L496" i="14"/>
  <c r="B497" i="14"/>
  <c r="I497" i="14"/>
  <c r="L497" i="14"/>
  <c r="B498" i="14"/>
  <c r="I498" i="14"/>
  <c r="L498" i="14"/>
  <c r="B499" i="14"/>
  <c r="I499" i="14"/>
  <c r="L499" i="14"/>
  <c r="B500" i="14"/>
  <c r="I500" i="14"/>
  <c r="L500" i="14"/>
  <c r="B501" i="14"/>
  <c r="I501" i="14"/>
  <c r="L501" i="14"/>
  <c r="B502" i="14"/>
  <c r="I502" i="14"/>
  <c r="L502" i="14"/>
  <c r="B503" i="14"/>
  <c r="I503" i="14"/>
  <c r="L503" i="14"/>
  <c r="B504" i="14"/>
  <c r="I504" i="14"/>
  <c r="L504" i="14"/>
  <c r="B505" i="14"/>
  <c r="I505" i="14"/>
  <c r="L505" i="14"/>
  <c r="B506" i="14"/>
  <c r="I506" i="14"/>
  <c r="L506" i="14"/>
  <c r="B507" i="14"/>
  <c r="I507" i="14"/>
  <c r="L507" i="14"/>
  <c r="B508" i="14"/>
  <c r="I508" i="14"/>
  <c r="L508" i="14"/>
  <c r="B509" i="14"/>
  <c r="I509" i="14"/>
  <c r="L509" i="14"/>
  <c r="B510" i="14"/>
  <c r="I510" i="14"/>
  <c r="L510" i="14"/>
  <c r="B511" i="14"/>
  <c r="I511" i="14"/>
  <c r="L511" i="14"/>
  <c r="B512" i="14"/>
  <c r="I512" i="14"/>
  <c r="L512" i="14"/>
  <c r="B513" i="14"/>
  <c r="I513" i="14"/>
  <c r="L513" i="14"/>
  <c r="B514" i="14"/>
  <c r="I514" i="14"/>
  <c r="L514" i="14"/>
  <c r="B515" i="14"/>
  <c r="I515" i="14"/>
  <c r="L515" i="14"/>
  <c r="B516" i="14"/>
  <c r="I516" i="14"/>
  <c r="L516" i="14"/>
  <c r="B517" i="14"/>
  <c r="I517" i="14"/>
  <c r="L517" i="14"/>
  <c r="B518" i="14"/>
  <c r="I518" i="14"/>
  <c r="L518" i="14"/>
  <c r="B519" i="14"/>
  <c r="I519" i="14"/>
  <c r="L519" i="14"/>
  <c r="B520" i="14"/>
  <c r="I520" i="14"/>
  <c r="L520" i="14"/>
  <c r="B521" i="14"/>
  <c r="I521" i="14"/>
  <c r="L521" i="14"/>
  <c r="B522" i="14"/>
  <c r="I522" i="14"/>
  <c r="L522" i="14"/>
  <c r="B523" i="14"/>
  <c r="I523" i="14"/>
  <c r="L523" i="14"/>
  <c r="B524" i="14"/>
  <c r="I524" i="14"/>
  <c r="L524" i="14"/>
  <c r="B525" i="14"/>
  <c r="I525" i="14"/>
  <c r="L525" i="14"/>
  <c r="B526" i="14"/>
  <c r="I526" i="14"/>
  <c r="L526" i="14"/>
  <c r="B527" i="14"/>
  <c r="I527" i="14"/>
  <c r="L527" i="14"/>
  <c r="B528" i="14"/>
  <c r="I528" i="14"/>
  <c r="L528" i="14"/>
  <c r="B529" i="14"/>
  <c r="I529" i="14"/>
  <c r="L529" i="14"/>
  <c r="B530" i="14"/>
  <c r="I530" i="14"/>
  <c r="L530" i="14"/>
  <c r="B531" i="14"/>
  <c r="I531" i="14"/>
  <c r="L531" i="14"/>
  <c r="B532" i="14"/>
  <c r="I532" i="14"/>
  <c r="L532" i="14"/>
  <c r="B533" i="14"/>
  <c r="I533" i="14"/>
  <c r="L533" i="14"/>
  <c r="B534" i="14"/>
  <c r="I534" i="14"/>
  <c r="L534" i="14"/>
  <c r="B535" i="14"/>
  <c r="I535" i="14"/>
  <c r="L535" i="14"/>
  <c r="B536" i="14"/>
  <c r="I536" i="14"/>
  <c r="L536" i="14"/>
  <c r="B537" i="14"/>
  <c r="I537" i="14"/>
  <c r="L537" i="14"/>
  <c r="B538" i="14"/>
  <c r="I538" i="14"/>
  <c r="L538" i="14"/>
  <c r="B539" i="14"/>
  <c r="I539" i="14"/>
  <c r="L539" i="14"/>
  <c r="B540" i="14"/>
  <c r="I540" i="14"/>
  <c r="L540" i="14"/>
  <c r="B541" i="14"/>
  <c r="I541" i="14"/>
  <c r="L541" i="14"/>
  <c r="B542" i="14"/>
  <c r="I542" i="14"/>
  <c r="L542" i="14"/>
  <c r="B543" i="14"/>
  <c r="I543" i="14"/>
  <c r="L543" i="14"/>
  <c r="B544" i="14"/>
  <c r="I544" i="14"/>
  <c r="L544" i="14"/>
  <c r="B545" i="14"/>
  <c r="I545" i="14"/>
  <c r="L545" i="14"/>
  <c r="B546" i="14"/>
  <c r="I546" i="14"/>
  <c r="L546" i="14"/>
  <c r="B547" i="14"/>
  <c r="I547" i="14"/>
  <c r="L547" i="14"/>
  <c r="B548" i="14"/>
  <c r="I548" i="14"/>
  <c r="L548" i="14"/>
  <c r="B549" i="14"/>
  <c r="I549" i="14"/>
  <c r="L549" i="14"/>
  <c r="B550" i="14"/>
  <c r="I550" i="14"/>
  <c r="L550" i="14"/>
  <c r="B551" i="14"/>
  <c r="I551" i="14"/>
  <c r="L551" i="14"/>
  <c r="B552" i="14"/>
  <c r="I552" i="14"/>
  <c r="L552" i="14"/>
  <c r="B553" i="14"/>
  <c r="I553" i="14"/>
  <c r="L553" i="14"/>
  <c r="B554" i="14"/>
  <c r="I554" i="14"/>
  <c r="L554" i="14"/>
  <c r="B555" i="14"/>
  <c r="I555" i="14"/>
  <c r="L555" i="14"/>
  <c r="B556" i="14"/>
  <c r="I556" i="14"/>
  <c r="L556" i="14"/>
  <c r="B557" i="14"/>
  <c r="I557" i="14"/>
  <c r="L557" i="14"/>
  <c r="B558" i="14"/>
  <c r="I558" i="14"/>
  <c r="L558" i="14"/>
  <c r="B559" i="14"/>
  <c r="I559" i="14"/>
  <c r="L559" i="14"/>
  <c r="B560" i="14"/>
  <c r="I560" i="14"/>
  <c r="L560" i="14"/>
  <c r="B561" i="14"/>
  <c r="I561" i="14"/>
  <c r="L561" i="14"/>
  <c r="B562" i="14"/>
  <c r="I562" i="14"/>
  <c r="L562" i="14"/>
  <c r="B563" i="14"/>
  <c r="I563" i="14"/>
  <c r="L563" i="14"/>
  <c r="B564" i="14"/>
  <c r="I564" i="14"/>
  <c r="L564" i="14"/>
  <c r="B565" i="14"/>
  <c r="I565" i="14"/>
  <c r="L565" i="14"/>
  <c r="B566" i="14"/>
  <c r="I566" i="14"/>
  <c r="L566" i="14"/>
  <c r="B567" i="14"/>
  <c r="I567" i="14"/>
  <c r="L567" i="14"/>
  <c r="B568" i="14"/>
  <c r="I568" i="14"/>
  <c r="L568" i="14"/>
  <c r="B569" i="14"/>
  <c r="I569" i="14"/>
  <c r="L569" i="14"/>
  <c r="B570" i="14"/>
  <c r="I570" i="14"/>
  <c r="L570" i="14"/>
  <c r="B571" i="14"/>
  <c r="I571" i="14"/>
  <c r="L571" i="14"/>
  <c r="B572" i="14"/>
  <c r="I572" i="14"/>
  <c r="L572" i="14"/>
  <c r="B573" i="14"/>
  <c r="I573" i="14"/>
  <c r="L573" i="14"/>
  <c r="B574" i="14"/>
  <c r="I574" i="14"/>
  <c r="L574" i="14"/>
  <c r="B575" i="14"/>
  <c r="I575" i="14"/>
  <c r="L575" i="14"/>
  <c r="B576" i="14"/>
  <c r="I576" i="14"/>
  <c r="L576" i="14"/>
  <c r="B577" i="14"/>
  <c r="I577" i="14"/>
  <c r="L577" i="14"/>
  <c r="B578" i="14"/>
  <c r="I578" i="14"/>
  <c r="L578" i="14"/>
  <c r="B579" i="14"/>
  <c r="I579" i="14"/>
  <c r="L579" i="14"/>
  <c r="B580" i="14"/>
  <c r="I580" i="14"/>
  <c r="L580" i="14"/>
  <c r="B581" i="14"/>
  <c r="I581" i="14"/>
  <c r="L581" i="14"/>
  <c r="B582" i="14"/>
  <c r="I582" i="14"/>
  <c r="L582" i="14"/>
  <c r="B583" i="14"/>
  <c r="I583" i="14"/>
  <c r="L583" i="14"/>
  <c r="B584" i="14"/>
  <c r="I584" i="14"/>
  <c r="L584" i="14"/>
  <c r="B585" i="14"/>
  <c r="I585" i="14"/>
  <c r="L585" i="14"/>
  <c r="B586" i="14"/>
  <c r="I586" i="14"/>
  <c r="L586" i="14"/>
  <c r="B587" i="14"/>
  <c r="I587" i="14"/>
  <c r="L587" i="14"/>
  <c r="B588" i="14"/>
  <c r="I588" i="14"/>
  <c r="L588" i="14"/>
  <c r="B589" i="14"/>
  <c r="I589" i="14"/>
  <c r="L589" i="14"/>
  <c r="B590" i="14"/>
  <c r="I590" i="14"/>
  <c r="L590" i="14"/>
  <c r="B591" i="14"/>
  <c r="I591" i="14"/>
  <c r="L591" i="14"/>
  <c r="B592" i="14"/>
  <c r="I592" i="14"/>
  <c r="L592" i="14"/>
  <c r="B593" i="14"/>
  <c r="I593" i="14"/>
  <c r="L593" i="14"/>
  <c r="B594" i="14"/>
  <c r="I594" i="14"/>
  <c r="L594" i="14"/>
  <c r="B595" i="14"/>
  <c r="I595" i="14"/>
  <c r="L595" i="14"/>
  <c r="B596" i="14"/>
  <c r="I596" i="14"/>
  <c r="L596" i="14"/>
  <c r="B597" i="14"/>
  <c r="I597" i="14"/>
  <c r="L597" i="14"/>
  <c r="B598" i="14"/>
  <c r="I598" i="14"/>
  <c r="L598" i="14"/>
  <c r="B599" i="14"/>
  <c r="I599" i="14"/>
  <c r="L599" i="14"/>
  <c r="B600" i="14"/>
  <c r="I600" i="14"/>
  <c r="L600" i="14"/>
  <c r="B601" i="14"/>
  <c r="I601" i="14"/>
  <c r="L601" i="14"/>
  <c r="B602" i="14"/>
  <c r="I602" i="14"/>
  <c r="L602" i="14"/>
  <c r="B603" i="14"/>
  <c r="I603" i="14"/>
  <c r="L603" i="14"/>
  <c r="B604" i="14"/>
  <c r="I604" i="14"/>
  <c r="L604" i="14"/>
  <c r="B605" i="14"/>
  <c r="I605" i="14"/>
  <c r="L605" i="14"/>
  <c r="B606" i="14"/>
  <c r="I606" i="14"/>
  <c r="L606" i="14"/>
  <c r="B607" i="14"/>
  <c r="I607" i="14"/>
  <c r="L607" i="14"/>
  <c r="B608" i="14"/>
  <c r="I608" i="14"/>
  <c r="L608" i="14"/>
  <c r="B609" i="14"/>
  <c r="I609" i="14"/>
  <c r="L609" i="14"/>
  <c r="B610" i="14"/>
  <c r="I610" i="14"/>
  <c r="L610" i="14"/>
  <c r="B611" i="14"/>
  <c r="I611" i="14"/>
  <c r="L611" i="14"/>
  <c r="B612" i="14"/>
  <c r="I612" i="14"/>
  <c r="L612" i="14"/>
  <c r="B613" i="14"/>
  <c r="I613" i="14"/>
  <c r="L613" i="14"/>
  <c r="B614" i="14"/>
  <c r="I614" i="14"/>
  <c r="L614" i="14"/>
  <c r="B615" i="14"/>
  <c r="I615" i="14"/>
  <c r="L615" i="14"/>
  <c r="B616" i="14"/>
  <c r="I616" i="14"/>
  <c r="L616" i="14"/>
  <c r="B617" i="14"/>
  <c r="I617" i="14"/>
  <c r="L617" i="14"/>
  <c r="B618" i="14"/>
  <c r="I618" i="14"/>
  <c r="L618" i="14"/>
  <c r="B619" i="14"/>
  <c r="I619" i="14"/>
  <c r="L619" i="14"/>
  <c r="B620" i="14"/>
  <c r="I620" i="14"/>
  <c r="L620" i="14"/>
  <c r="B621" i="14"/>
  <c r="I621" i="14"/>
  <c r="L621" i="14"/>
  <c r="B622" i="14"/>
  <c r="I622" i="14"/>
  <c r="L622" i="14"/>
  <c r="B623" i="14"/>
  <c r="I623" i="14"/>
  <c r="L623" i="14"/>
  <c r="B624" i="14"/>
  <c r="I624" i="14"/>
  <c r="L624" i="14"/>
  <c r="B625" i="14"/>
  <c r="I625" i="14"/>
  <c r="L625" i="14"/>
  <c r="B626" i="14"/>
  <c r="I626" i="14"/>
  <c r="L626" i="14"/>
  <c r="B627" i="14"/>
  <c r="I627" i="14"/>
  <c r="L627" i="14"/>
  <c r="B628" i="14"/>
  <c r="I628" i="14"/>
  <c r="L628" i="14"/>
  <c r="B629" i="14"/>
  <c r="I629" i="14"/>
  <c r="L629" i="14"/>
  <c r="B630" i="14"/>
  <c r="I630" i="14"/>
  <c r="L630" i="14"/>
  <c r="B631" i="14"/>
  <c r="I631" i="14"/>
  <c r="L631" i="14"/>
  <c r="B632" i="14"/>
  <c r="I632" i="14"/>
  <c r="L632" i="14"/>
  <c r="B633" i="14"/>
  <c r="I633" i="14"/>
  <c r="L633" i="14"/>
  <c r="B634" i="14"/>
  <c r="I634" i="14"/>
  <c r="L634" i="14"/>
  <c r="B635" i="14"/>
  <c r="I635" i="14"/>
  <c r="L635" i="14"/>
  <c r="B636" i="14"/>
  <c r="I636" i="14"/>
  <c r="L636" i="14"/>
  <c r="B637" i="14"/>
  <c r="I637" i="14"/>
  <c r="L637" i="14"/>
  <c r="B638" i="14"/>
  <c r="I638" i="14"/>
  <c r="L638" i="14"/>
  <c r="B639" i="14"/>
  <c r="I639" i="14"/>
  <c r="L639" i="14"/>
  <c r="B640" i="14"/>
  <c r="I640" i="14"/>
  <c r="L640" i="14"/>
  <c r="B641" i="14"/>
  <c r="I641" i="14"/>
  <c r="L641" i="14"/>
  <c r="B642" i="14"/>
  <c r="I642" i="14"/>
  <c r="L642" i="14"/>
  <c r="B643" i="14"/>
  <c r="I643" i="14"/>
  <c r="L643" i="14"/>
  <c r="B644" i="14"/>
  <c r="I644" i="14"/>
  <c r="L644" i="14"/>
  <c r="B645" i="14"/>
  <c r="I645" i="14"/>
  <c r="L645" i="14"/>
  <c r="B646" i="14"/>
  <c r="I646" i="14"/>
  <c r="L646" i="14"/>
  <c r="B647" i="14"/>
  <c r="I647" i="14"/>
  <c r="L647" i="14"/>
  <c r="B648" i="14"/>
  <c r="I648" i="14"/>
  <c r="L648" i="14"/>
  <c r="B649" i="14"/>
  <c r="I649" i="14"/>
  <c r="L649" i="14"/>
  <c r="B650" i="14"/>
  <c r="I650" i="14"/>
  <c r="L650" i="14"/>
  <c r="B651" i="14"/>
  <c r="I651" i="14"/>
  <c r="L651" i="14"/>
  <c r="B652" i="14"/>
  <c r="I652" i="14"/>
  <c r="L652" i="14"/>
  <c r="B653" i="14"/>
  <c r="I653" i="14"/>
  <c r="L653" i="14"/>
  <c r="B654" i="14"/>
  <c r="I654" i="14"/>
  <c r="L654" i="14"/>
  <c r="B655" i="14"/>
  <c r="I655" i="14"/>
  <c r="L655" i="14"/>
  <c r="B656" i="14"/>
  <c r="I656" i="14"/>
  <c r="L656" i="14"/>
  <c r="B657" i="14"/>
  <c r="I657" i="14"/>
  <c r="L657" i="14"/>
  <c r="B658" i="14"/>
  <c r="I658" i="14"/>
  <c r="L658" i="14"/>
  <c r="B659" i="14"/>
  <c r="I659" i="14"/>
  <c r="L659" i="14"/>
  <c r="B660" i="14"/>
  <c r="I660" i="14"/>
  <c r="L660" i="14"/>
  <c r="B661" i="14"/>
  <c r="I661" i="14"/>
  <c r="L661" i="14"/>
  <c r="B662" i="14"/>
  <c r="I662" i="14"/>
  <c r="L662" i="14"/>
  <c r="B663" i="14"/>
  <c r="I663" i="14"/>
  <c r="L663" i="14"/>
  <c r="B664" i="14"/>
  <c r="I664" i="14"/>
  <c r="L664" i="14"/>
  <c r="B665" i="14"/>
  <c r="I665" i="14"/>
  <c r="L665" i="14"/>
  <c r="B666" i="14"/>
  <c r="I666" i="14"/>
  <c r="L666" i="14"/>
  <c r="B667" i="14"/>
  <c r="I667" i="14"/>
  <c r="L667" i="14"/>
  <c r="B668" i="14"/>
  <c r="I668" i="14"/>
  <c r="L668" i="14"/>
  <c r="B669" i="14"/>
  <c r="I669" i="14"/>
  <c r="L669" i="14"/>
  <c r="B670" i="14"/>
  <c r="I670" i="14"/>
  <c r="L670" i="14"/>
  <c r="B671" i="14"/>
  <c r="I671" i="14"/>
  <c r="L671" i="14"/>
  <c r="B672" i="14"/>
  <c r="I672" i="14"/>
  <c r="L672" i="14"/>
  <c r="B673" i="14"/>
  <c r="I673" i="14"/>
  <c r="L673" i="14"/>
  <c r="B674" i="14"/>
  <c r="I674" i="14"/>
  <c r="L674" i="14"/>
  <c r="B675" i="14"/>
  <c r="I675" i="14"/>
  <c r="L675" i="14"/>
  <c r="B676" i="14"/>
  <c r="I676" i="14"/>
  <c r="L676" i="14"/>
  <c r="B677" i="14"/>
  <c r="I677" i="14"/>
  <c r="L677" i="14"/>
  <c r="B678" i="14"/>
  <c r="I678" i="14"/>
  <c r="L678" i="14"/>
  <c r="B679" i="14"/>
  <c r="I679" i="14"/>
  <c r="L679" i="14"/>
  <c r="B680" i="14"/>
  <c r="I680" i="14"/>
  <c r="L680" i="14"/>
  <c r="B681" i="14"/>
  <c r="I681" i="14"/>
  <c r="L681" i="14"/>
  <c r="B682" i="14"/>
  <c r="I682" i="14"/>
  <c r="L682" i="14"/>
  <c r="B683" i="14"/>
  <c r="I683" i="14"/>
  <c r="L683" i="14"/>
  <c r="B684" i="14"/>
  <c r="I684" i="14"/>
  <c r="L684" i="14"/>
  <c r="B685" i="14"/>
  <c r="I685" i="14"/>
  <c r="L685" i="14"/>
  <c r="B686" i="14"/>
  <c r="I686" i="14"/>
  <c r="L686" i="14"/>
  <c r="B687" i="14"/>
  <c r="I687" i="14"/>
  <c r="L687" i="14"/>
  <c r="B688" i="14"/>
  <c r="I688" i="14"/>
  <c r="L688" i="14"/>
  <c r="B689" i="14"/>
  <c r="I689" i="14"/>
  <c r="L689" i="14"/>
  <c r="B690" i="14"/>
  <c r="I690" i="14"/>
  <c r="L690" i="14"/>
  <c r="B691" i="14"/>
  <c r="I691" i="14"/>
  <c r="L691" i="14"/>
  <c r="B692" i="14"/>
  <c r="I692" i="14"/>
  <c r="L692" i="14"/>
  <c r="B693" i="14"/>
  <c r="I693" i="14"/>
  <c r="L693" i="14"/>
  <c r="B694" i="14"/>
  <c r="I694" i="14"/>
  <c r="L694" i="14"/>
  <c r="B695" i="14"/>
  <c r="I695" i="14"/>
  <c r="L695" i="14"/>
  <c r="B696" i="14"/>
  <c r="I696" i="14"/>
  <c r="L696" i="14"/>
  <c r="B697" i="14"/>
  <c r="I697" i="14"/>
  <c r="L697" i="14"/>
  <c r="B698" i="14"/>
  <c r="I698" i="14"/>
  <c r="L698" i="14"/>
  <c r="B699" i="14"/>
  <c r="I699" i="14"/>
  <c r="L699" i="14"/>
  <c r="B700" i="14"/>
  <c r="I700" i="14"/>
  <c r="L700" i="14"/>
  <c r="B701" i="14"/>
  <c r="I701" i="14"/>
  <c r="L701" i="14"/>
  <c r="B702" i="14"/>
  <c r="I702" i="14"/>
  <c r="L702" i="14"/>
  <c r="B703" i="14"/>
  <c r="I703" i="14"/>
  <c r="L703" i="14"/>
  <c r="B704" i="14"/>
  <c r="I704" i="14"/>
  <c r="L704" i="14"/>
  <c r="B705" i="14"/>
  <c r="I705" i="14"/>
  <c r="L705" i="14"/>
  <c r="B706" i="14"/>
  <c r="I706" i="14"/>
  <c r="L706" i="14"/>
  <c r="B707" i="14"/>
  <c r="I707" i="14"/>
  <c r="L707" i="14"/>
  <c r="B708" i="14"/>
  <c r="I708" i="14"/>
  <c r="L708" i="14"/>
  <c r="B709" i="14"/>
  <c r="I709" i="14"/>
  <c r="L709" i="14"/>
  <c r="B710" i="14"/>
  <c r="I710" i="14"/>
  <c r="L710" i="14"/>
  <c r="B711" i="14"/>
  <c r="I711" i="14"/>
  <c r="L711" i="14"/>
  <c r="B712" i="14"/>
  <c r="I712" i="14"/>
  <c r="L712" i="14"/>
  <c r="B713" i="14"/>
  <c r="I713" i="14"/>
  <c r="L713" i="14"/>
  <c r="B714" i="14"/>
  <c r="I714" i="14"/>
  <c r="L714" i="14"/>
  <c r="B715" i="14"/>
  <c r="I715" i="14"/>
  <c r="L715" i="14"/>
  <c r="B716" i="14"/>
  <c r="I716" i="14"/>
  <c r="L716" i="14"/>
  <c r="B717" i="14"/>
  <c r="I717" i="14"/>
  <c r="L717" i="14"/>
  <c r="B718" i="14"/>
  <c r="I718" i="14"/>
  <c r="L718" i="14"/>
  <c r="B719" i="14"/>
  <c r="I719" i="14"/>
  <c r="L719" i="14"/>
  <c r="B720" i="14"/>
  <c r="I720" i="14"/>
  <c r="L720" i="14"/>
  <c r="B721" i="14"/>
  <c r="I721" i="14"/>
  <c r="L721" i="14"/>
  <c r="B722" i="14"/>
  <c r="I722" i="14"/>
  <c r="L722" i="14"/>
  <c r="B723" i="14"/>
  <c r="I723" i="14"/>
  <c r="L723" i="14"/>
  <c r="B724" i="14"/>
  <c r="I724" i="14"/>
  <c r="L724" i="14"/>
  <c r="B725" i="14"/>
  <c r="I725" i="14"/>
  <c r="L725" i="14"/>
  <c r="B726" i="14"/>
  <c r="I726" i="14"/>
  <c r="L726" i="14"/>
  <c r="B727" i="14"/>
  <c r="I727" i="14"/>
  <c r="L727" i="14"/>
  <c r="B728" i="14"/>
  <c r="I728" i="14"/>
  <c r="L728" i="14"/>
  <c r="B729" i="14"/>
  <c r="I729" i="14"/>
  <c r="L729" i="14"/>
  <c r="B730" i="14"/>
  <c r="I730" i="14"/>
  <c r="L730" i="14"/>
  <c r="B731" i="14"/>
  <c r="I731" i="14"/>
  <c r="L731" i="14"/>
  <c r="B732" i="14"/>
  <c r="I732" i="14"/>
  <c r="L732" i="14"/>
  <c r="B733" i="14"/>
  <c r="I733" i="14"/>
  <c r="L733" i="14"/>
  <c r="B734" i="14"/>
  <c r="I734" i="14"/>
  <c r="L734" i="14"/>
  <c r="B735" i="14"/>
  <c r="I735" i="14"/>
  <c r="L735" i="14"/>
  <c r="B736" i="14"/>
  <c r="I736" i="14"/>
  <c r="L736" i="14"/>
  <c r="B737" i="14"/>
  <c r="I737" i="14"/>
  <c r="L737" i="14"/>
  <c r="B738" i="14"/>
  <c r="I738" i="14"/>
  <c r="L738" i="14"/>
  <c r="B739" i="14"/>
  <c r="I739" i="14"/>
  <c r="L739" i="14"/>
  <c r="B740" i="14"/>
  <c r="I740" i="14"/>
  <c r="L740" i="14"/>
  <c r="B741" i="14"/>
  <c r="I741" i="14"/>
  <c r="L741" i="14"/>
  <c r="B742" i="14"/>
  <c r="I742" i="14"/>
  <c r="L742" i="14"/>
  <c r="B743" i="14"/>
  <c r="I743" i="14"/>
  <c r="L743" i="14"/>
  <c r="B744" i="14"/>
  <c r="I744" i="14"/>
  <c r="L744" i="14"/>
  <c r="B745" i="14"/>
  <c r="I745" i="14"/>
  <c r="L745" i="14"/>
  <c r="B746" i="14"/>
  <c r="I746" i="14"/>
  <c r="L746" i="14"/>
  <c r="B747" i="14"/>
  <c r="I747" i="14"/>
  <c r="L747" i="14"/>
  <c r="B748" i="14"/>
  <c r="I748" i="14"/>
  <c r="L748" i="14"/>
  <c r="B749" i="14"/>
  <c r="I749" i="14"/>
  <c r="L749" i="14"/>
  <c r="B750" i="14"/>
  <c r="I750" i="14"/>
  <c r="L750" i="14"/>
  <c r="B751" i="14"/>
  <c r="I751" i="14"/>
  <c r="L751" i="14"/>
  <c r="B752" i="14"/>
  <c r="I752" i="14"/>
  <c r="L752" i="14"/>
  <c r="B753" i="14"/>
  <c r="I753" i="14"/>
  <c r="L753" i="14"/>
  <c r="B754" i="14"/>
  <c r="I754" i="14"/>
  <c r="L754" i="14"/>
  <c r="B755" i="14"/>
  <c r="I755" i="14"/>
  <c r="L755" i="14"/>
  <c r="B756" i="14"/>
  <c r="I756" i="14"/>
  <c r="L756" i="14"/>
  <c r="B757" i="14"/>
  <c r="I757" i="14"/>
  <c r="L757" i="14"/>
  <c r="B758" i="14"/>
  <c r="I758" i="14"/>
  <c r="L758" i="14"/>
  <c r="B759" i="14"/>
  <c r="I759" i="14"/>
  <c r="L759" i="14"/>
  <c r="B760" i="14"/>
  <c r="I760" i="14"/>
  <c r="L760" i="14"/>
  <c r="B761" i="14"/>
  <c r="I761" i="14"/>
  <c r="L761" i="14"/>
  <c r="B762" i="14"/>
  <c r="I762" i="14"/>
  <c r="L762" i="14"/>
  <c r="B763" i="14"/>
  <c r="I763" i="14"/>
  <c r="L763" i="14"/>
  <c r="B764" i="14"/>
  <c r="I764" i="14"/>
  <c r="L764" i="14"/>
  <c r="B765" i="14"/>
  <c r="I765" i="14"/>
  <c r="L765" i="14"/>
  <c r="B766" i="14"/>
  <c r="I766" i="14"/>
  <c r="L766" i="14"/>
  <c r="B767" i="14"/>
  <c r="I767" i="14"/>
  <c r="L767" i="14"/>
  <c r="B768" i="14"/>
  <c r="I768" i="14"/>
  <c r="L768" i="14"/>
  <c r="B769" i="14"/>
  <c r="I769" i="14"/>
  <c r="L769" i="14"/>
  <c r="B770" i="14"/>
  <c r="I770" i="14"/>
  <c r="L770" i="14"/>
  <c r="B771" i="14"/>
  <c r="I771" i="14"/>
  <c r="L771" i="14"/>
  <c r="B772" i="14"/>
  <c r="I772" i="14"/>
  <c r="L772" i="14"/>
  <c r="B773" i="14"/>
  <c r="I773" i="14"/>
  <c r="L773" i="14"/>
  <c r="B774" i="14"/>
  <c r="I774" i="14"/>
  <c r="L774" i="14"/>
  <c r="B775" i="14"/>
  <c r="I775" i="14"/>
  <c r="L775" i="14"/>
  <c r="B776" i="14"/>
  <c r="I776" i="14"/>
  <c r="L776" i="14"/>
  <c r="B777" i="14"/>
  <c r="I777" i="14"/>
  <c r="L777" i="14"/>
  <c r="B778" i="14"/>
  <c r="I778" i="14"/>
  <c r="L778" i="14"/>
  <c r="B779" i="14"/>
  <c r="I779" i="14"/>
  <c r="L779" i="14"/>
  <c r="B780" i="14"/>
  <c r="I780" i="14"/>
  <c r="L780" i="14"/>
  <c r="B781" i="14"/>
  <c r="I781" i="14"/>
  <c r="L781" i="14"/>
  <c r="B782" i="14"/>
  <c r="I782" i="14"/>
  <c r="L782" i="14"/>
  <c r="B783" i="14"/>
  <c r="I783" i="14"/>
  <c r="L783" i="14"/>
  <c r="B784" i="14"/>
  <c r="I784" i="14"/>
  <c r="L784" i="14"/>
  <c r="B785" i="14"/>
  <c r="I785" i="14"/>
  <c r="L785" i="14"/>
  <c r="B786" i="14"/>
  <c r="I786" i="14"/>
  <c r="L786" i="14"/>
  <c r="B787" i="14"/>
  <c r="I787" i="14"/>
  <c r="L787" i="14"/>
  <c r="B788" i="14"/>
  <c r="I788" i="14"/>
  <c r="L788" i="14"/>
  <c r="B789" i="14"/>
  <c r="I789" i="14"/>
  <c r="L789" i="14"/>
  <c r="B790" i="14"/>
  <c r="I790" i="14"/>
  <c r="L790" i="14"/>
  <c r="B791" i="14"/>
  <c r="I791" i="14"/>
  <c r="L791" i="14"/>
  <c r="B792" i="14"/>
  <c r="I792" i="14"/>
  <c r="L792" i="14"/>
  <c r="B793" i="14"/>
  <c r="I793" i="14"/>
  <c r="L793" i="14"/>
  <c r="B794" i="14"/>
  <c r="I794" i="14"/>
  <c r="L794" i="14"/>
  <c r="B795" i="14"/>
  <c r="I795" i="14"/>
  <c r="L795" i="14"/>
  <c r="B796" i="14"/>
  <c r="I796" i="14"/>
  <c r="L796" i="14"/>
  <c r="B797" i="14"/>
  <c r="I797" i="14"/>
  <c r="L797" i="14"/>
  <c r="B798" i="14"/>
  <c r="I798" i="14"/>
  <c r="L798" i="14"/>
  <c r="B799" i="14"/>
  <c r="I799" i="14"/>
  <c r="L799" i="14"/>
  <c r="B800" i="14"/>
  <c r="I800" i="14"/>
  <c r="L800" i="14"/>
  <c r="B801" i="14"/>
  <c r="I801" i="14"/>
  <c r="L801" i="14"/>
  <c r="B802" i="14"/>
  <c r="I802" i="14"/>
  <c r="L802" i="14"/>
  <c r="B803" i="14"/>
  <c r="I803" i="14"/>
  <c r="L803" i="14"/>
  <c r="B804" i="14"/>
  <c r="I804" i="14"/>
  <c r="L804" i="14"/>
  <c r="B805" i="14"/>
  <c r="I805" i="14"/>
  <c r="L805" i="14"/>
  <c r="B806" i="14"/>
  <c r="I806" i="14"/>
  <c r="L806" i="14"/>
  <c r="B807" i="14"/>
  <c r="I807" i="14"/>
  <c r="L807" i="14"/>
  <c r="B808" i="14"/>
  <c r="I808" i="14"/>
  <c r="L808" i="14"/>
  <c r="B809" i="14"/>
  <c r="I809" i="14"/>
  <c r="L809" i="14"/>
  <c r="B810" i="14"/>
  <c r="I810" i="14"/>
  <c r="L810" i="14"/>
  <c r="B811" i="14"/>
  <c r="I811" i="14"/>
  <c r="L811" i="14"/>
  <c r="B812" i="14"/>
  <c r="I812" i="14"/>
  <c r="L812" i="14"/>
  <c r="B813" i="14"/>
  <c r="I813" i="14"/>
  <c r="L813" i="14"/>
  <c r="B814" i="14"/>
  <c r="I814" i="14"/>
  <c r="L814" i="14"/>
  <c r="B815" i="14"/>
  <c r="I815" i="14"/>
  <c r="L815" i="14"/>
  <c r="B816" i="14"/>
  <c r="I816" i="14"/>
  <c r="L816" i="14"/>
  <c r="B817" i="14"/>
  <c r="I817" i="14"/>
  <c r="L817" i="14"/>
  <c r="B818" i="14"/>
  <c r="I818" i="14"/>
  <c r="L818" i="14"/>
  <c r="B819" i="14"/>
  <c r="I819" i="14"/>
  <c r="L819" i="14"/>
  <c r="B820" i="14"/>
  <c r="I820" i="14"/>
  <c r="L820" i="14"/>
  <c r="B821" i="14"/>
  <c r="I821" i="14"/>
  <c r="L821" i="14"/>
  <c r="B822" i="14"/>
  <c r="I822" i="14"/>
  <c r="L822" i="14"/>
  <c r="B823" i="14"/>
  <c r="I823" i="14"/>
  <c r="L823" i="14"/>
  <c r="B824" i="14"/>
  <c r="I824" i="14"/>
  <c r="L824" i="14"/>
  <c r="B825" i="14"/>
  <c r="I825" i="14"/>
  <c r="L825" i="14"/>
  <c r="B826" i="14"/>
  <c r="I826" i="14"/>
  <c r="L826" i="14"/>
  <c r="B827" i="14"/>
  <c r="I827" i="14"/>
  <c r="L827" i="14"/>
  <c r="B828" i="14"/>
  <c r="I828" i="14"/>
  <c r="L828" i="14"/>
  <c r="B829" i="14"/>
  <c r="I829" i="14"/>
  <c r="L829" i="14"/>
  <c r="B830" i="14"/>
  <c r="I830" i="14"/>
  <c r="L830" i="14"/>
  <c r="B831" i="14"/>
  <c r="I831" i="14"/>
  <c r="L831" i="14"/>
  <c r="B832" i="14"/>
  <c r="I832" i="14"/>
  <c r="L832" i="14"/>
  <c r="B833" i="14"/>
  <c r="I833" i="14"/>
  <c r="L833" i="14"/>
  <c r="B834" i="14"/>
  <c r="I834" i="14"/>
  <c r="L834" i="14"/>
  <c r="B835" i="14"/>
  <c r="I835" i="14"/>
  <c r="L835" i="14"/>
  <c r="B836" i="14"/>
  <c r="I836" i="14"/>
  <c r="L836" i="14"/>
  <c r="B837" i="14"/>
  <c r="I837" i="14"/>
  <c r="L837" i="14"/>
  <c r="B838" i="14"/>
  <c r="I838" i="14"/>
  <c r="L838" i="14"/>
  <c r="B839" i="14"/>
  <c r="I839" i="14"/>
  <c r="L839" i="14"/>
  <c r="B840" i="14"/>
  <c r="I840" i="14"/>
  <c r="L840" i="14"/>
  <c r="B841" i="14"/>
  <c r="I841" i="14"/>
  <c r="L841" i="14"/>
  <c r="B842" i="14"/>
  <c r="I842" i="14"/>
  <c r="L842" i="14"/>
  <c r="B843" i="14"/>
  <c r="I843" i="14"/>
  <c r="L843" i="14"/>
  <c r="B844" i="14"/>
  <c r="I844" i="14"/>
  <c r="L844" i="14"/>
  <c r="B845" i="14"/>
  <c r="I845" i="14"/>
  <c r="L845" i="14"/>
  <c r="B846" i="14"/>
  <c r="I846" i="14"/>
  <c r="L846" i="14"/>
  <c r="B847" i="14"/>
  <c r="I847" i="14"/>
  <c r="L847" i="14"/>
  <c r="B848" i="14"/>
  <c r="I848" i="14"/>
  <c r="L848" i="14"/>
  <c r="B849" i="14"/>
  <c r="I849" i="14"/>
  <c r="L849" i="14"/>
  <c r="B850" i="14"/>
  <c r="I850" i="14"/>
  <c r="L850" i="14"/>
  <c r="B851" i="14"/>
  <c r="I851" i="14"/>
  <c r="L851" i="14"/>
  <c r="B852" i="14"/>
  <c r="I852" i="14"/>
  <c r="L852" i="14"/>
  <c r="B853" i="14"/>
  <c r="I853" i="14"/>
  <c r="L853" i="14"/>
  <c r="B854" i="14"/>
  <c r="I854" i="14"/>
  <c r="L854" i="14"/>
  <c r="B855" i="14"/>
  <c r="I855" i="14"/>
  <c r="L855" i="14"/>
  <c r="B856" i="14"/>
  <c r="I856" i="14"/>
  <c r="L856" i="14"/>
  <c r="B857" i="14"/>
  <c r="I857" i="14"/>
  <c r="L857" i="14"/>
  <c r="B858" i="14"/>
  <c r="I858" i="14"/>
  <c r="L858" i="14"/>
  <c r="B859" i="14"/>
  <c r="I859" i="14"/>
  <c r="L859" i="14"/>
  <c r="B860" i="14"/>
  <c r="I860" i="14"/>
  <c r="L860" i="14"/>
  <c r="B861" i="14"/>
  <c r="I861" i="14"/>
  <c r="L861" i="14"/>
  <c r="B862" i="14"/>
  <c r="I862" i="14"/>
  <c r="L862" i="14"/>
  <c r="B863" i="14"/>
  <c r="I863" i="14"/>
  <c r="L863" i="14"/>
  <c r="B864" i="14"/>
  <c r="I864" i="14"/>
  <c r="L864" i="14"/>
  <c r="B865" i="14"/>
  <c r="I865" i="14"/>
  <c r="L865" i="14"/>
  <c r="B866" i="14"/>
  <c r="I866" i="14"/>
  <c r="L866" i="14"/>
  <c r="B867" i="14"/>
  <c r="I867" i="14"/>
  <c r="L867" i="14"/>
  <c r="B868" i="14"/>
  <c r="I868" i="14"/>
  <c r="L868" i="14"/>
  <c r="B869" i="14"/>
  <c r="I869" i="14"/>
  <c r="L869" i="14"/>
  <c r="B870" i="14"/>
  <c r="I870" i="14"/>
  <c r="L870" i="14"/>
  <c r="B871" i="14"/>
  <c r="I871" i="14"/>
  <c r="L871" i="14"/>
  <c r="B872" i="14"/>
  <c r="I872" i="14"/>
  <c r="L872" i="14"/>
  <c r="B873" i="14"/>
  <c r="I873" i="14"/>
  <c r="L873" i="14"/>
  <c r="B874" i="14"/>
  <c r="I874" i="14"/>
  <c r="L874" i="14"/>
  <c r="B875" i="14"/>
  <c r="I875" i="14"/>
  <c r="L875" i="14"/>
  <c r="B876" i="14"/>
  <c r="I876" i="14"/>
  <c r="L876" i="14"/>
  <c r="B877" i="14"/>
  <c r="I877" i="14"/>
  <c r="L877" i="14"/>
  <c r="B878" i="14"/>
  <c r="I878" i="14"/>
  <c r="L878" i="14"/>
  <c r="B879" i="14"/>
  <c r="I879" i="14"/>
  <c r="L879" i="14"/>
  <c r="B880" i="14"/>
  <c r="I880" i="14"/>
  <c r="L880" i="14"/>
  <c r="B881" i="14"/>
  <c r="I881" i="14"/>
  <c r="L881" i="14"/>
  <c r="B882" i="14"/>
  <c r="I882" i="14"/>
  <c r="L882" i="14"/>
  <c r="B883" i="14"/>
  <c r="I883" i="14"/>
  <c r="L883" i="14"/>
  <c r="B884" i="14"/>
  <c r="I884" i="14"/>
  <c r="L884" i="14"/>
  <c r="B885" i="14"/>
  <c r="I885" i="14"/>
  <c r="L885" i="14"/>
  <c r="B886" i="14"/>
  <c r="I886" i="14"/>
  <c r="L886" i="14"/>
  <c r="B887" i="14"/>
  <c r="I887" i="14"/>
  <c r="L887" i="14"/>
  <c r="B888" i="14"/>
  <c r="I888" i="14"/>
  <c r="L888" i="14"/>
  <c r="B889" i="14"/>
  <c r="I889" i="14"/>
  <c r="L889" i="14"/>
  <c r="B890" i="14"/>
  <c r="I890" i="14"/>
  <c r="L890" i="14"/>
  <c r="B891" i="14"/>
  <c r="I891" i="14"/>
  <c r="L891" i="14"/>
  <c r="B892" i="14"/>
  <c r="I892" i="14"/>
  <c r="L892" i="14"/>
  <c r="B893" i="14"/>
  <c r="I893" i="14"/>
  <c r="L893" i="14"/>
  <c r="B894" i="14"/>
  <c r="I894" i="14"/>
  <c r="L894" i="14"/>
  <c r="B895" i="14"/>
  <c r="I895" i="14"/>
  <c r="L895" i="14"/>
  <c r="B896" i="14"/>
  <c r="I896" i="14"/>
  <c r="L896" i="14"/>
  <c r="B897" i="14"/>
  <c r="I897" i="14"/>
  <c r="L897" i="14"/>
  <c r="B898" i="14"/>
  <c r="I898" i="14"/>
  <c r="L898" i="14"/>
  <c r="B899" i="14"/>
  <c r="I899" i="14"/>
  <c r="L899" i="14"/>
  <c r="B900" i="14"/>
  <c r="I900" i="14"/>
  <c r="L900" i="14"/>
  <c r="B901" i="14"/>
  <c r="I901" i="14"/>
  <c r="L901" i="14"/>
  <c r="B902" i="14"/>
  <c r="I902" i="14"/>
  <c r="L902" i="14"/>
  <c r="B903" i="14"/>
  <c r="I903" i="14"/>
  <c r="L903" i="14"/>
  <c r="B904" i="14"/>
  <c r="I904" i="14"/>
  <c r="L904" i="14"/>
  <c r="B905" i="14"/>
  <c r="I905" i="14"/>
  <c r="L905" i="14"/>
  <c r="B906" i="14"/>
  <c r="I906" i="14"/>
  <c r="L906" i="14"/>
  <c r="B907" i="14"/>
  <c r="I907" i="14"/>
  <c r="L907" i="14"/>
  <c r="B908" i="14"/>
  <c r="I908" i="14"/>
  <c r="L908" i="14"/>
  <c r="B909" i="14"/>
  <c r="I909" i="14"/>
  <c r="L909" i="14"/>
  <c r="B910" i="14"/>
  <c r="I910" i="14"/>
  <c r="L910" i="14"/>
  <c r="B911" i="14"/>
  <c r="I911" i="14"/>
  <c r="L911" i="14"/>
  <c r="B912" i="14"/>
  <c r="I912" i="14"/>
  <c r="L912" i="14"/>
  <c r="B913" i="14"/>
  <c r="I913" i="14"/>
  <c r="L913" i="14"/>
  <c r="B914" i="14"/>
  <c r="I914" i="14"/>
  <c r="L914" i="14"/>
  <c r="B915" i="14"/>
  <c r="I915" i="14"/>
  <c r="L915" i="14"/>
  <c r="B916" i="14"/>
  <c r="I916" i="14"/>
  <c r="L916" i="14"/>
  <c r="B917" i="14"/>
  <c r="I917" i="14"/>
  <c r="L917" i="14"/>
  <c r="B918" i="14"/>
  <c r="I918" i="14"/>
  <c r="L918" i="14"/>
  <c r="B919" i="14"/>
  <c r="I919" i="14"/>
  <c r="L919" i="14"/>
  <c r="B920" i="14"/>
  <c r="I920" i="14"/>
  <c r="L920" i="14"/>
  <c r="B921" i="14"/>
  <c r="I921" i="14"/>
  <c r="L921" i="14"/>
  <c r="B922" i="14"/>
  <c r="I922" i="14"/>
  <c r="L922" i="14"/>
  <c r="B923" i="14"/>
  <c r="I923" i="14"/>
  <c r="L923" i="14"/>
  <c r="B924" i="14"/>
  <c r="I924" i="14"/>
  <c r="L924" i="14"/>
  <c r="B925" i="14"/>
  <c r="I925" i="14"/>
  <c r="L925" i="14"/>
  <c r="B926" i="14"/>
  <c r="I926" i="14"/>
  <c r="L926" i="14"/>
  <c r="B927" i="14"/>
  <c r="I927" i="14"/>
  <c r="L927" i="14"/>
  <c r="B928" i="14"/>
  <c r="I928" i="14"/>
  <c r="L928" i="14"/>
  <c r="B929" i="14"/>
  <c r="I929" i="14"/>
  <c r="L929" i="14"/>
  <c r="B930" i="14"/>
  <c r="I930" i="14"/>
  <c r="L930" i="14"/>
  <c r="B931" i="14"/>
  <c r="I931" i="14"/>
  <c r="L931" i="14"/>
  <c r="B932" i="14"/>
  <c r="I932" i="14"/>
  <c r="L932" i="14"/>
  <c r="B933" i="14"/>
  <c r="I933" i="14"/>
  <c r="L933" i="14"/>
  <c r="B934" i="14"/>
  <c r="I934" i="14"/>
  <c r="L934" i="14"/>
  <c r="B935" i="14"/>
  <c r="I935" i="14"/>
  <c r="L935" i="14"/>
  <c r="B936" i="14"/>
  <c r="I936" i="14"/>
  <c r="L936" i="14"/>
  <c r="B937" i="14"/>
  <c r="I937" i="14"/>
  <c r="L937" i="14"/>
  <c r="B938" i="14"/>
  <c r="I938" i="14"/>
  <c r="L938" i="14"/>
  <c r="B939" i="14"/>
  <c r="I939" i="14"/>
  <c r="L939" i="14"/>
  <c r="B940" i="14"/>
  <c r="I940" i="14"/>
  <c r="L940" i="14"/>
  <c r="B941" i="14"/>
  <c r="I941" i="14"/>
  <c r="L941" i="14"/>
  <c r="B942" i="14"/>
  <c r="I942" i="14"/>
  <c r="L942" i="14"/>
  <c r="B943" i="14"/>
  <c r="I943" i="14"/>
  <c r="L943" i="14"/>
  <c r="B944" i="14"/>
  <c r="I944" i="14"/>
  <c r="L944" i="14"/>
  <c r="B945" i="14"/>
  <c r="I945" i="14"/>
  <c r="L945" i="14"/>
  <c r="B946" i="14"/>
  <c r="I946" i="14"/>
  <c r="L946" i="14"/>
  <c r="B947" i="14"/>
  <c r="I947" i="14"/>
  <c r="L947" i="14"/>
  <c r="B948" i="14"/>
  <c r="I948" i="14"/>
  <c r="L948" i="14"/>
  <c r="B949" i="14"/>
  <c r="I949" i="14"/>
  <c r="L949" i="14"/>
  <c r="B950" i="14"/>
  <c r="I950" i="14"/>
  <c r="L950" i="14"/>
  <c r="B951" i="14"/>
  <c r="I951" i="14"/>
  <c r="L951" i="14"/>
  <c r="B952" i="14"/>
  <c r="I952" i="14"/>
  <c r="L952" i="14"/>
  <c r="B953" i="14"/>
  <c r="I953" i="14"/>
  <c r="L953" i="14"/>
  <c r="B954" i="14"/>
  <c r="I954" i="14"/>
  <c r="L954" i="14"/>
  <c r="B955" i="14"/>
  <c r="I955" i="14"/>
  <c r="L955" i="14"/>
  <c r="B956" i="14"/>
  <c r="I956" i="14"/>
  <c r="L956" i="14"/>
  <c r="B957" i="14"/>
  <c r="I957" i="14"/>
  <c r="L957" i="14"/>
  <c r="B958" i="14"/>
  <c r="I958" i="14"/>
  <c r="L958" i="14"/>
  <c r="B959" i="14"/>
  <c r="I959" i="14"/>
  <c r="L959" i="14"/>
  <c r="B960" i="14"/>
  <c r="I960" i="14"/>
  <c r="L960" i="14"/>
  <c r="B961" i="14"/>
  <c r="I961" i="14"/>
  <c r="L961" i="14"/>
  <c r="B962" i="14"/>
  <c r="I962" i="14"/>
  <c r="L962" i="14"/>
  <c r="B963" i="14"/>
  <c r="I963" i="14"/>
  <c r="L963" i="14"/>
  <c r="B964" i="14"/>
  <c r="I964" i="14"/>
  <c r="L964" i="14"/>
  <c r="B965" i="14"/>
  <c r="I965" i="14"/>
  <c r="L965" i="14"/>
  <c r="B966" i="14"/>
  <c r="I966" i="14"/>
  <c r="L966" i="14"/>
  <c r="B967" i="14"/>
  <c r="I967" i="14"/>
  <c r="L967" i="14"/>
  <c r="B968" i="14"/>
  <c r="I968" i="14"/>
  <c r="L968" i="14"/>
  <c r="B969" i="14"/>
  <c r="I969" i="14"/>
  <c r="L969" i="14"/>
  <c r="B970" i="14"/>
  <c r="I970" i="14"/>
  <c r="L970" i="14"/>
  <c r="B971" i="14"/>
  <c r="I971" i="14"/>
  <c r="L971" i="14"/>
  <c r="B972" i="14"/>
  <c r="I972" i="14"/>
  <c r="L972" i="14"/>
  <c r="B973" i="14"/>
  <c r="I973" i="14"/>
  <c r="L973" i="14"/>
  <c r="B974" i="14"/>
  <c r="I974" i="14"/>
  <c r="L974" i="14"/>
  <c r="B975" i="14"/>
  <c r="I975" i="14"/>
  <c r="L975" i="14"/>
  <c r="B976" i="14"/>
  <c r="I976" i="14"/>
  <c r="L976" i="14"/>
  <c r="B977" i="14"/>
  <c r="I977" i="14"/>
  <c r="L977" i="14"/>
  <c r="B978" i="14"/>
  <c r="I978" i="14"/>
  <c r="L978" i="14"/>
  <c r="B979" i="14"/>
  <c r="I979" i="14"/>
  <c r="L979" i="14"/>
  <c r="B980" i="14"/>
  <c r="I980" i="14"/>
  <c r="L980" i="14"/>
  <c r="B981" i="14"/>
  <c r="I981" i="14"/>
  <c r="L981" i="14"/>
  <c r="B982" i="14"/>
  <c r="I982" i="14"/>
  <c r="L982" i="14"/>
  <c r="B983" i="14"/>
  <c r="I983" i="14"/>
  <c r="L983" i="14"/>
  <c r="B984" i="14"/>
  <c r="I984" i="14"/>
  <c r="L984" i="14"/>
  <c r="B985" i="14"/>
  <c r="I985" i="14"/>
  <c r="L985" i="14"/>
  <c r="B986" i="14"/>
  <c r="I986" i="14"/>
  <c r="L986" i="14"/>
  <c r="B987" i="14"/>
  <c r="I987" i="14"/>
  <c r="L987" i="14"/>
  <c r="B988" i="14"/>
  <c r="I988" i="14"/>
  <c r="L988" i="14"/>
  <c r="B989" i="14"/>
  <c r="I989" i="14"/>
  <c r="L989" i="14"/>
  <c r="B990" i="14"/>
  <c r="I990" i="14"/>
  <c r="L990" i="14"/>
  <c r="B991" i="14"/>
  <c r="I991" i="14"/>
  <c r="L991" i="14"/>
  <c r="B992" i="14"/>
  <c r="I992" i="14"/>
  <c r="L992" i="14"/>
  <c r="B993" i="14"/>
  <c r="I993" i="14"/>
  <c r="L993" i="14"/>
  <c r="B994" i="14"/>
  <c r="I994" i="14"/>
  <c r="L994" i="14"/>
  <c r="B995" i="14"/>
  <c r="I995" i="14"/>
  <c r="L995" i="14"/>
  <c r="B996" i="14"/>
  <c r="I996" i="14"/>
  <c r="L996" i="14"/>
  <c r="B997" i="14"/>
  <c r="I997" i="14"/>
  <c r="L997" i="14"/>
  <c r="B998" i="14"/>
  <c r="I998" i="14"/>
  <c r="L998" i="14"/>
  <c r="B999" i="14"/>
  <c r="I999" i="14"/>
  <c r="L999" i="14"/>
  <c r="B1000" i="14"/>
  <c r="I1000" i="14"/>
  <c r="L1000" i="14"/>
  <c r="B1001" i="14"/>
  <c r="I1001" i="14"/>
  <c r="L1001" i="14"/>
  <c r="B1002" i="14"/>
  <c r="I1002" i="14"/>
  <c r="L1002" i="14"/>
  <c r="B1003" i="14"/>
  <c r="I1003" i="14"/>
  <c r="L1003" i="14"/>
  <c r="B1004" i="14"/>
  <c r="I1004" i="14"/>
  <c r="L1004" i="14"/>
  <c r="B1005" i="14"/>
  <c r="I1005" i="14"/>
  <c r="L1005" i="14"/>
  <c r="B1006" i="14"/>
  <c r="I1006" i="14"/>
  <c r="L1006" i="14"/>
  <c r="B1007" i="14"/>
  <c r="I1007" i="14"/>
  <c r="L1007" i="14"/>
  <c r="B1008" i="14"/>
  <c r="I1008" i="14"/>
  <c r="L1008" i="14"/>
  <c r="B1009" i="14"/>
  <c r="I1009" i="14"/>
  <c r="L1009" i="14"/>
  <c r="B1010" i="14"/>
  <c r="I1010" i="14"/>
  <c r="L1010" i="14"/>
  <c r="B1011" i="14"/>
  <c r="I1011" i="14"/>
  <c r="L1011" i="14"/>
  <c r="B1012" i="14"/>
  <c r="I1012" i="14"/>
  <c r="L1012" i="14"/>
  <c r="B1013" i="14"/>
  <c r="I1013" i="14"/>
  <c r="L1013" i="14"/>
  <c r="B1014" i="14"/>
  <c r="I1014" i="14"/>
  <c r="L1014" i="14"/>
  <c r="B1015" i="14"/>
  <c r="I1015" i="14"/>
  <c r="L1015" i="14"/>
  <c r="B1016" i="14"/>
  <c r="I1016" i="14"/>
  <c r="L1016" i="14"/>
  <c r="B1017" i="14"/>
  <c r="I1017" i="14"/>
  <c r="L1017" i="14"/>
  <c r="B1018" i="14"/>
  <c r="I1018" i="14"/>
  <c r="L1018" i="14"/>
  <c r="B1019" i="14"/>
  <c r="I1019" i="14"/>
  <c r="L1019" i="14"/>
  <c r="B1020" i="14"/>
  <c r="I1020" i="14"/>
  <c r="L1020" i="14"/>
  <c r="B1021" i="14"/>
  <c r="I1021" i="14"/>
  <c r="L1021" i="14"/>
  <c r="B1022" i="14"/>
  <c r="I1022" i="14"/>
  <c r="L1022" i="14"/>
  <c r="B1023" i="14"/>
  <c r="I1023" i="14"/>
  <c r="L1023" i="14"/>
  <c r="B1024" i="14"/>
  <c r="I1024" i="14"/>
  <c r="L1024" i="14"/>
  <c r="B1025" i="14"/>
  <c r="I1025" i="14"/>
  <c r="L1025" i="14"/>
  <c r="B1026" i="14"/>
  <c r="I1026" i="14"/>
  <c r="L1026" i="14"/>
  <c r="B1027" i="14"/>
  <c r="I1027" i="14"/>
  <c r="L1027" i="14"/>
  <c r="B1028" i="14"/>
  <c r="I1028" i="14"/>
  <c r="L1028" i="14"/>
  <c r="B1029" i="14"/>
  <c r="I1029" i="14"/>
  <c r="L1029" i="14"/>
  <c r="B1030" i="14"/>
  <c r="I1030" i="14"/>
  <c r="L1030" i="14"/>
  <c r="B1031" i="14"/>
  <c r="I1031" i="14"/>
  <c r="L1031" i="14"/>
  <c r="B1032" i="14"/>
  <c r="I1032" i="14"/>
  <c r="L1032" i="14"/>
  <c r="B1033" i="14"/>
  <c r="I1033" i="14"/>
  <c r="L1033" i="14"/>
  <c r="B1034" i="14"/>
  <c r="I1034" i="14"/>
  <c r="L1034" i="14"/>
  <c r="B1035" i="14"/>
  <c r="I1035" i="14"/>
  <c r="L1035" i="14"/>
  <c r="B1036" i="14"/>
  <c r="I1036" i="14"/>
  <c r="L1036" i="14"/>
  <c r="B1037" i="14"/>
  <c r="I1037" i="14"/>
  <c r="L1037" i="14"/>
  <c r="B1038" i="14"/>
  <c r="I1038" i="14"/>
  <c r="L1038" i="14"/>
  <c r="B1039" i="14"/>
  <c r="I1039" i="14"/>
  <c r="L1039" i="14"/>
  <c r="B1040" i="14"/>
  <c r="I1040" i="14"/>
  <c r="L1040" i="14"/>
  <c r="B1041" i="14"/>
  <c r="I1041" i="14"/>
  <c r="L1041" i="14"/>
  <c r="B1042" i="14"/>
  <c r="I1042" i="14"/>
  <c r="L1042" i="14"/>
  <c r="B1043" i="14"/>
  <c r="I1043" i="14"/>
  <c r="L1043" i="14"/>
  <c r="B1044" i="14"/>
  <c r="I1044" i="14"/>
  <c r="L1044" i="14"/>
  <c r="B1045" i="14"/>
  <c r="I1045" i="14"/>
  <c r="L1045" i="14"/>
  <c r="B1046" i="14"/>
  <c r="I1046" i="14"/>
  <c r="L1046" i="14"/>
  <c r="B1047" i="14"/>
  <c r="I1047" i="14"/>
  <c r="L1047" i="14"/>
  <c r="B1048" i="14"/>
  <c r="I1048" i="14"/>
  <c r="L1048" i="14"/>
  <c r="B1049" i="14"/>
  <c r="I1049" i="14"/>
  <c r="L1049" i="14"/>
  <c r="B1050" i="14"/>
  <c r="I1050" i="14"/>
  <c r="L1050" i="14"/>
  <c r="B1051" i="14"/>
  <c r="I1051" i="14"/>
  <c r="L1051" i="14"/>
  <c r="B1052" i="14"/>
  <c r="I1052" i="14"/>
  <c r="L1052" i="14"/>
  <c r="B1053" i="14"/>
  <c r="I1053" i="14"/>
  <c r="L1053" i="14"/>
  <c r="B1054" i="14"/>
  <c r="I1054" i="14"/>
  <c r="L1054" i="14"/>
  <c r="B1055" i="14"/>
  <c r="I1055" i="14"/>
  <c r="L1055" i="14"/>
  <c r="B1056" i="14"/>
  <c r="I1056" i="14"/>
  <c r="L1056" i="14"/>
  <c r="B1057" i="14"/>
  <c r="I1057" i="14"/>
  <c r="L1057" i="14"/>
  <c r="B1058" i="14"/>
  <c r="I1058" i="14"/>
  <c r="L1058" i="14"/>
  <c r="B1059" i="14"/>
  <c r="I1059" i="14"/>
  <c r="L1059" i="14"/>
  <c r="B1060" i="14"/>
  <c r="I1060" i="14"/>
  <c r="L1060" i="14"/>
  <c r="B1061" i="14"/>
  <c r="I1061" i="14"/>
  <c r="L1061" i="14"/>
  <c r="B1062" i="14"/>
  <c r="I1062" i="14"/>
  <c r="L1062" i="14"/>
  <c r="B1063" i="14"/>
  <c r="I1063" i="14"/>
  <c r="L1063" i="14"/>
  <c r="B1064" i="14"/>
  <c r="I1064" i="14"/>
  <c r="L1064" i="14"/>
  <c r="B1065" i="14"/>
  <c r="I1065" i="14"/>
  <c r="L1065" i="14"/>
  <c r="B1066" i="14"/>
  <c r="I1066" i="14"/>
  <c r="L1066" i="14"/>
  <c r="B1067" i="14"/>
  <c r="I1067" i="14"/>
  <c r="L1067" i="14"/>
  <c r="B1068" i="14"/>
  <c r="I1068" i="14"/>
  <c r="L1068" i="14"/>
  <c r="B1069" i="14"/>
  <c r="I1069" i="14"/>
  <c r="L1069" i="14"/>
  <c r="B1070" i="14"/>
  <c r="I1070" i="14"/>
  <c r="L1070" i="14"/>
  <c r="B1071" i="14"/>
  <c r="I1071" i="14"/>
  <c r="L1071" i="14"/>
  <c r="B1072" i="14"/>
  <c r="I1072" i="14"/>
  <c r="L1072" i="14"/>
  <c r="B1073" i="14"/>
  <c r="I1073" i="14"/>
  <c r="L1073" i="14"/>
  <c r="B1074" i="14"/>
  <c r="I1074" i="14"/>
  <c r="L1074" i="14"/>
  <c r="B1075" i="14"/>
  <c r="I1075" i="14"/>
  <c r="L1075" i="14"/>
  <c r="B1076" i="14"/>
  <c r="I1076" i="14"/>
  <c r="L1076" i="14"/>
  <c r="B1077" i="14"/>
  <c r="I1077" i="14"/>
  <c r="L1077" i="14"/>
  <c r="B1078" i="14"/>
  <c r="I1078" i="14"/>
  <c r="L1078" i="14"/>
  <c r="B1079" i="14"/>
  <c r="I1079" i="14"/>
  <c r="L1079" i="14"/>
  <c r="B1080" i="14"/>
  <c r="I1080" i="14"/>
  <c r="L1080" i="14"/>
  <c r="B1081" i="14"/>
  <c r="I1081" i="14"/>
  <c r="L1081" i="14"/>
  <c r="B1082" i="14"/>
  <c r="I1082" i="14"/>
  <c r="L1082" i="14"/>
  <c r="B1083" i="14"/>
  <c r="I1083" i="14"/>
  <c r="L1083" i="14"/>
  <c r="B1084" i="14"/>
  <c r="I1084" i="14"/>
  <c r="L1084" i="14"/>
  <c r="B1085" i="14"/>
  <c r="I1085" i="14"/>
  <c r="L1085" i="14"/>
  <c r="B1086" i="14"/>
  <c r="I1086" i="14"/>
  <c r="L1086" i="14"/>
  <c r="B1087" i="14"/>
  <c r="I1087" i="14"/>
  <c r="L1087" i="14"/>
  <c r="B1088" i="14"/>
  <c r="I1088" i="14"/>
  <c r="L1088" i="14"/>
  <c r="B1089" i="14"/>
  <c r="I1089" i="14"/>
  <c r="L1089" i="14"/>
  <c r="B1090" i="14"/>
  <c r="I1090" i="14"/>
  <c r="L1090" i="14"/>
  <c r="B1091" i="14"/>
  <c r="I1091" i="14"/>
  <c r="L1091" i="14"/>
  <c r="B1092" i="14"/>
  <c r="I1092" i="14"/>
  <c r="L1092" i="14"/>
  <c r="B1093" i="14"/>
  <c r="I1093" i="14"/>
  <c r="L1093" i="14"/>
  <c r="B1094" i="14"/>
  <c r="I1094" i="14"/>
  <c r="L1094" i="14"/>
  <c r="B1095" i="14"/>
  <c r="I1095" i="14"/>
  <c r="L1095" i="14"/>
  <c r="B1096" i="14"/>
  <c r="I1096" i="14"/>
  <c r="L1096" i="14"/>
  <c r="B1097" i="14"/>
  <c r="I1097" i="14"/>
  <c r="L1097" i="14"/>
  <c r="B1098" i="14"/>
  <c r="I1098" i="14"/>
  <c r="L1098" i="14"/>
  <c r="B1099" i="14"/>
  <c r="I1099" i="14"/>
  <c r="L1099" i="14"/>
  <c r="B1100" i="14"/>
  <c r="I1100" i="14"/>
  <c r="L1100" i="14"/>
  <c r="B1101" i="14"/>
  <c r="I1101" i="14"/>
  <c r="L1101" i="14"/>
  <c r="B1102" i="14"/>
  <c r="I1102" i="14"/>
  <c r="L1102" i="14"/>
  <c r="B1103" i="14"/>
  <c r="I1103" i="14"/>
  <c r="L1103" i="14"/>
  <c r="B1104" i="14"/>
  <c r="I1104" i="14"/>
  <c r="L1104" i="14"/>
  <c r="B1105" i="14"/>
  <c r="I1105" i="14"/>
  <c r="L1105" i="14"/>
  <c r="B1106" i="14"/>
  <c r="I1106" i="14"/>
  <c r="L1106" i="14"/>
  <c r="B1107" i="14"/>
  <c r="I1107" i="14"/>
  <c r="L1107" i="14"/>
  <c r="B1108" i="14"/>
  <c r="I1108" i="14"/>
  <c r="L1108" i="14"/>
  <c r="B1109" i="14"/>
  <c r="I1109" i="14"/>
  <c r="L1109" i="14"/>
  <c r="B1110" i="14"/>
  <c r="I1110" i="14"/>
  <c r="L1110" i="14"/>
  <c r="B1111" i="14"/>
  <c r="I1111" i="14"/>
  <c r="L1111" i="14"/>
  <c r="B1112" i="14"/>
  <c r="I1112" i="14"/>
  <c r="L1112" i="14"/>
  <c r="B1113" i="14"/>
  <c r="I1113" i="14"/>
  <c r="L1113" i="14"/>
  <c r="B1114" i="14"/>
  <c r="I1114" i="14"/>
  <c r="L1114" i="14"/>
  <c r="B1115" i="14"/>
  <c r="I1115" i="14"/>
  <c r="L1115" i="14"/>
  <c r="B1116" i="14"/>
  <c r="I1116" i="14"/>
  <c r="L1116" i="14"/>
  <c r="B1117" i="14"/>
  <c r="I1117" i="14"/>
  <c r="L1117" i="14"/>
  <c r="B1118" i="14"/>
  <c r="I1118" i="14"/>
  <c r="L1118" i="14"/>
  <c r="B1119" i="14"/>
  <c r="I1119" i="14"/>
  <c r="L1119" i="14"/>
  <c r="B1120" i="14"/>
  <c r="I1120" i="14"/>
  <c r="L1120" i="14"/>
  <c r="B1121" i="14"/>
  <c r="I1121" i="14"/>
  <c r="L1121" i="14"/>
  <c r="B1122" i="14"/>
  <c r="I1122" i="14"/>
  <c r="L1122" i="14"/>
  <c r="B1123" i="14"/>
  <c r="I1123" i="14"/>
  <c r="L1123" i="14"/>
  <c r="B1124" i="14"/>
  <c r="I1124" i="14"/>
  <c r="L1124" i="14"/>
  <c r="B1125" i="14"/>
  <c r="I1125" i="14"/>
  <c r="L1125" i="14"/>
  <c r="B1126" i="14"/>
  <c r="I1126" i="14"/>
  <c r="L1126" i="14"/>
  <c r="B1127" i="14"/>
  <c r="I1127" i="14"/>
  <c r="L1127" i="14"/>
  <c r="B1128" i="14"/>
  <c r="I1128" i="14"/>
  <c r="L1128" i="14"/>
  <c r="B1129" i="14"/>
  <c r="I1129" i="14"/>
  <c r="L1129" i="14"/>
  <c r="B1130" i="14"/>
  <c r="I1130" i="14"/>
  <c r="L1130" i="14"/>
  <c r="B1131" i="14"/>
  <c r="I1131" i="14"/>
  <c r="L1131" i="14"/>
  <c r="B1132" i="14"/>
  <c r="I1132" i="14"/>
  <c r="L1132" i="14"/>
  <c r="B1133" i="14"/>
  <c r="I1133" i="14"/>
  <c r="L1133" i="14"/>
  <c r="B1134" i="14"/>
  <c r="I1134" i="14"/>
  <c r="L1134" i="14"/>
  <c r="B1135" i="14"/>
  <c r="I1135" i="14"/>
  <c r="L1135" i="14"/>
  <c r="B1136" i="14"/>
  <c r="I1136" i="14"/>
  <c r="L1136" i="14"/>
  <c r="B1137" i="14"/>
  <c r="I1137" i="14"/>
  <c r="L1137" i="14"/>
  <c r="B1138" i="14"/>
  <c r="I1138" i="14"/>
  <c r="L1138" i="14"/>
  <c r="B1139" i="14"/>
  <c r="I1139" i="14"/>
  <c r="L1139" i="14"/>
  <c r="B1140" i="14"/>
  <c r="I1140" i="14"/>
  <c r="L1140" i="14"/>
  <c r="B1141" i="14"/>
  <c r="I1141" i="14"/>
  <c r="L1141" i="14"/>
  <c r="B1142" i="14"/>
  <c r="I1142" i="14"/>
  <c r="L1142" i="14"/>
  <c r="B1143" i="14"/>
  <c r="I1143" i="14"/>
  <c r="L1143" i="14"/>
  <c r="B1144" i="14"/>
  <c r="I1144" i="14"/>
  <c r="L1144" i="14"/>
  <c r="B1145" i="14"/>
  <c r="I1145" i="14"/>
  <c r="L1145" i="14"/>
  <c r="B1146" i="14"/>
  <c r="I1146" i="14"/>
  <c r="L1146" i="14"/>
  <c r="B1147" i="14"/>
  <c r="I1147" i="14"/>
  <c r="L1147" i="14"/>
  <c r="B1148" i="14"/>
  <c r="I1148" i="14"/>
  <c r="L1148" i="14"/>
  <c r="B1149" i="14"/>
  <c r="I1149" i="14"/>
  <c r="L1149" i="14"/>
  <c r="B1150" i="14"/>
  <c r="I1150" i="14"/>
  <c r="L1150" i="14"/>
  <c r="B1151" i="14"/>
  <c r="I1151" i="14"/>
  <c r="L1151" i="14"/>
  <c r="B1152" i="14"/>
  <c r="I1152" i="14"/>
  <c r="L1152" i="14"/>
  <c r="B1153" i="14"/>
  <c r="I1153" i="14"/>
  <c r="L1153" i="14"/>
  <c r="B1154" i="14"/>
  <c r="I1154" i="14"/>
  <c r="L1154" i="14"/>
  <c r="B1155" i="14"/>
  <c r="I1155" i="14"/>
  <c r="L1155" i="14"/>
  <c r="B1156" i="14"/>
  <c r="I1156" i="14"/>
  <c r="L1156" i="14"/>
  <c r="B1157" i="14"/>
  <c r="I1157" i="14"/>
  <c r="L1157" i="14"/>
  <c r="B1158" i="14"/>
  <c r="I1158" i="14"/>
  <c r="L1158" i="14"/>
  <c r="B1159" i="14"/>
  <c r="I1159" i="14"/>
  <c r="L1159" i="14"/>
  <c r="B1160" i="14"/>
  <c r="I1160" i="14"/>
  <c r="L1160" i="14"/>
  <c r="B1161" i="14"/>
  <c r="I1161" i="14"/>
  <c r="L1161" i="14"/>
  <c r="B1162" i="14"/>
  <c r="I1162" i="14"/>
  <c r="L1162" i="14"/>
  <c r="B1163" i="14"/>
  <c r="I1163" i="14"/>
  <c r="L1163" i="14"/>
  <c r="B1164" i="14"/>
  <c r="I1164" i="14"/>
  <c r="L1164" i="14"/>
  <c r="B1165" i="14"/>
  <c r="I1165" i="14"/>
  <c r="L1165" i="14"/>
  <c r="B1166" i="14"/>
  <c r="I1166" i="14"/>
  <c r="L1166" i="14"/>
  <c r="B1167" i="14"/>
  <c r="I1167" i="14"/>
  <c r="L1167" i="14"/>
  <c r="B1168" i="14"/>
  <c r="I1168" i="14"/>
  <c r="L1168" i="14"/>
  <c r="B1169" i="14"/>
  <c r="I1169" i="14"/>
  <c r="L1169" i="14"/>
  <c r="B1170" i="14"/>
  <c r="I1170" i="14"/>
  <c r="L1170" i="14"/>
  <c r="B1171" i="14"/>
  <c r="I1171" i="14"/>
  <c r="L1171" i="14"/>
  <c r="B1172" i="14"/>
  <c r="I1172" i="14"/>
  <c r="L1172" i="14"/>
  <c r="B1173" i="14"/>
  <c r="I1173" i="14"/>
  <c r="L1173" i="14"/>
  <c r="B1174" i="14"/>
  <c r="I1174" i="14"/>
  <c r="L1174" i="14"/>
  <c r="B1175" i="14"/>
  <c r="I1175" i="14"/>
  <c r="L1175" i="14"/>
  <c r="B1176" i="14"/>
  <c r="I1176" i="14"/>
  <c r="L1176" i="14"/>
  <c r="B1177" i="14"/>
  <c r="I1177" i="14"/>
  <c r="L1177" i="14"/>
  <c r="B1178" i="14"/>
  <c r="I1178" i="14"/>
  <c r="L1178" i="14"/>
  <c r="B1179" i="14"/>
  <c r="I1179" i="14"/>
  <c r="L1179" i="14"/>
  <c r="B1180" i="14"/>
  <c r="I1180" i="14"/>
  <c r="L1180" i="14"/>
  <c r="B1181" i="14"/>
  <c r="I1181" i="14"/>
  <c r="L1181" i="14"/>
  <c r="B1182" i="14"/>
  <c r="I1182" i="14"/>
  <c r="L1182" i="14"/>
  <c r="B1183" i="14"/>
  <c r="I1183" i="14"/>
  <c r="L1183" i="14"/>
  <c r="B1184" i="14"/>
  <c r="I1184" i="14"/>
  <c r="L1184" i="14"/>
  <c r="B1185" i="14"/>
  <c r="I1185" i="14"/>
  <c r="L1185" i="14"/>
  <c r="B1186" i="14"/>
  <c r="I1186" i="14"/>
  <c r="L1186" i="14"/>
  <c r="B1187" i="14"/>
  <c r="I1187" i="14"/>
  <c r="L1187" i="14"/>
  <c r="B1188" i="14"/>
  <c r="I1188" i="14"/>
  <c r="L1188" i="14"/>
  <c r="B1189" i="14"/>
  <c r="I1189" i="14"/>
  <c r="L1189" i="14"/>
  <c r="B1190" i="14"/>
  <c r="I1190" i="14"/>
  <c r="L1190" i="14"/>
  <c r="B1191" i="14"/>
  <c r="I1191" i="14"/>
  <c r="L1191" i="14"/>
  <c r="B1192" i="14"/>
  <c r="I1192" i="14"/>
  <c r="L1192" i="14"/>
  <c r="B1193" i="14"/>
  <c r="I1193" i="14"/>
  <c r="L1193" i="14"/>
  <c r="B1194" i="14"/>
  <c r="I1194" i="14"/>
  <c r="L1194" i="14"/>
  <c r="B1195" i="14"/>
  <c r="I1195" i="14"/>
  <c r="L1195" i="14"/>
  <c r="B1196" i="14"/>
  <c r="I1196" i="14"/>
  <c r="L1196" i="14"/>
  <c r="B1197" i="14"/>
  <c r="I1197" i="14"/>
  <c r="L1197" i="14"/>
  <c r="B1198" i="14"/>
  <c r="I1198" i="14"/>
  <c r="L1198" i="14"/>
  <c r="B1199" i="14"/>
  <c r="I1199" i="14"/>
  <c r="L1199" i="14"/>
  <c r="B1200" i="14"/>
  <c r="I1200" i="14"/>
  <c r="L1200" i="14"/>
  <c r="B1201" i="14"/>
  <c r="I1201" i="14"/>
  <c r="L1201" i="14"/>
  <c r="B1202" i="14"/>
  <c r="I1202" i="14"/>
  <c r="L1202" i="14"/>
  <c r="B1203" i="14"/>
  <c r="I1203" i="14"/>
  <c r="L1203" i="14"/>
  <c r="B1204" i="14"/>
  <c r="I1204" i="14"/>
  <c r="L1204" i="14"/>
  <c r="B1205" i="14"/>
  <c r="I1205" i="14"/>
  <c r="L1205" i="14"/>
  <c r="B1206" i="14"/>
  <c r="I1206" i="14"/>
  <c r="L1206" i="14"/>
  <c r="B1207" i="14"/>
  <c r="I1207" i="14"/>
  <c r="L1207" i="14"/>
  <c r="B1208" i="14"/>
  <c r="I1208" i="14"/>
  <c r="L1208" i="14"/>
  <c r="B1209" i="14"/>
  <c r="I1209" i="14"/>
  <c r="L1209" i="14"/>
  <c r="B1210" i="14"/>
  <c r="I1210" i="14"/>
  <c r="L1210" i="14"/>
  <c r="B1211" i="14"/>
  <c r="I1211" i="14"/>
  <c r="L1211" i="14"/>
  <c r="B1212" i="14"/>
  <c r="I1212" i="14"/>
  <c r="L1212" i="14"/>
  <c r="B1213" i="14"/>
  <c r="I1213" i="14"/>
  <c r="L1213" i="14"/>
  <c r="B1214" i="14"/>
  <c r="I1214" i="14"/>
  <c r="L1214" i="14"/>
  <c r="B1215" i="14"/>
  <c r="I1215" i="14"/>
  <c r="L1215" i="14"/>
  <c r="B1216" i="14"/>
  <c r="I1216" i="14"/>
  <c r="L1216" i="14"/>
  <c r="B1217" i="14"/>
  <c r="I1217" i="14"/>
  <c r="L1217" i="14"/>
  <c r="B1218" i="14"/>
  <c r="I1218" i="14"/>
  <c r="L1218" i="14"/>
  <c r="B1219" i="14"/>
  <c r="I1219" i="14"/>
  <c r="L1219" i="14"/>
  <c r="B1220" i="14"/>
  <c r="I1220" i="14"/>
  <c r="L1220" i="14"/>
  <c r="B1221" i="14"/>
  <c r="I1221" i="14"/>
  <c r="L1221" i="14"/>
  <c r="B1222" i="14"/>
  <c r="I1222" i="14"/>
  <c r="L1222" i="14"/>
  <c r="B1223" i="14"/>
  <c r="I1223" i="14"/>
  <c r="L1223" i="14"/>
  <c r="B1224" i="14"/>
  <c r="I1224" i="14"/>
  <c r="L1224" i="14"/>
  <c r="B1225" i="14"/>
  <c r="I1225" i="14"/>
  <c r="L1225" i="14"/>
  <c r="B1226" i="14"/>
  <c r="I1226" i="14"/>
  <c r="L1226" i="14"/>
  <c r="B1227" i="14"/>
  <c r="I1227" i="14"/>
  <c r="L1227" i="14"/>
  <c r="B1228" i="14"/>
  <c r="I1228" i="14"/>
  <c r="L1228" i="14"/>
  <c r="B1229" i="14"/>
  <c r="I1229" i="14"/>
  <c r="L1229" i="14"/>
  <c r="B1230" i="14"/>
  <c r="I1230" i="14"/>
  <c r="L1230" i="14"/>
  <c r="B1231" i="14"/>
  <c r="I1231" i="14"/>
  <c r="L1231" i="14"/>
  <c r="B1232" i="14"/>
  <c r="I1232" i="14"/>
  <c r="L1232" i="14"/>
  <c r="B1233" i="14"/>
  <c r="I1233" i="14"/>
  <c r="L1233" i="14"/>
  <c r="B1234" i="14"/>
  <c r="I1234" i="14"/>
  <c r="L1234" i="14"/>
  <c r="B1235" i="14"/>
  <c r="I1235" i="14"/>
  <c r="L1235" i="14"/>
  <c r="B1236" i="14"/>
  <c r="I1236" i="14"/>
  <c r="L1236" i="14"/>
  <c r="B1237" i="14"/>
  <c r="I1237" i="14"/>
  <c r="L1237" i="14"/>
  <c r="B1238" i="14"/>
  <c r="I1238" i="14"/>
  <c r="L1238" i="14"/>
  <c r="B1239" i="14"/>
  <c r="I1239" i="14"/>
  <c r="L1239" i="14"/>
  <c r="B1240" i="14"/>
  <c r="I1240" i="14"/>
  <c r="L1240" i="14"/>
  <c r="B1241" i="14"/>
  <c r="I1241" i="14"/>
  <c r="L1241" i="14"/>
  <c r="B1242" i="14"/>
  <c r="I1242" i="14"/>
  <c r="L1242" i="14"/>
  <c r="B1243" i="14"/>
  <c r="I1243" i="14"/>
  <c r="L1243" i="14"/>
  <c r="B1244" i="14"/>
  <c r="I1244" i="14"/>
  <c r="L1244" i="14"/>
  <c r="B1245" i="14"/>
  <c r="I1245" i="14"/>
  <c r="L1245" i="14"/>
  <c r="B1246" i="14"/>
  <c r="I1246" i="14"/>
  <c r="L1246" i="14"/>
  <c r="B1247" i="14"/>
  <c r="I1247" i="14"/>
  <c r="L1247" i="14"/>
  <c r="B1248" i="14"/>
  <c r="I1248" i="14"/>
  <c r="L1248" i="14"/>
  <c r="B1249" i="14"/>
  <c r="I1249" i="14"/>
  <c r="L1249" i="14"/>
  <c r="B1250" i="14"/>
  <c r="I1250" i="14"/>
  <c r="L1250" i="14"/>
  <c r="B1251" i="14"/>
  <c r="I1251" i="14"/>
  <c r="L1251" i="14"/>
  <c r="B1252" i="14"/>
  <c r="I1252" i="14"/>
  <c r="L1252" i="14"/>
  <c r="B1253" i="14"/>
  <c r="I1253" i="14"/>
  <c r="L1253" i="14"/>
  <c r="B1254" i="14"/>
  <c r="I1254" i="14"/>
  <c r="L1254" i="14"/>
  <c r="B1255" i="14"/>
  <c r="I1255" i="14"/>
  <c r="L1255" i="14"/>
  <c r="B1256" i="14"/>
  <c r="I1256" i="14"/>
  <c r="L1256" i="14"/>
  <c r="B1257" i="14"/>
  <c r="I1257" i="14"/>
  <c r="L1257" i="14"/>
  <c r="B1258" i="14"/>
  <c r="I1258" i="14"/>
  <c r="L1258" i="14"/>
  <c r="B1259" i="14"/>
  <c r="I1259" i="14"/>
  <c r="L1259" i="14"/>
  <c r="B1260" i="14"/>
  <c r="I1260" i="14"/>
  <c r="L1260" i="14"/>
  <c r="B1261" i="14"/>
  <c r="I1261" i="14"/>
  <c r="L1261" i="14"/>
  <c r="B1262" i="14"/>
  <c r="I1262" i="14"/>
  <c r="L1262" i="14"/>
  <c r="B1263" i="14"/>
  <c r="I1263" i="14"/>
  <c r="L1263" i="14"/>
  <c r="B1264" i="14"/>
  <c r="I1264" i="14"/>
  <c r="L1264" i="14"/>
  <c r="B1265" i="14"/>
  <c r="I1265" i="14"/>
  <c r="L1265" i="14"/>
  <c r="B1266" i="14"/>
  <c r="I1266" i="14"/>
  <c r="L1266" i="14"/>
  <c r="B1267" i="14"/>
  <c r="I1267" i="14"/>
  <c r="L1267" i="14"/>
  <c r="B1268" i="14"/>
  <c r="I1268" i="14"/>
  <c r="L1268" i="14"/>
  <c r="B1269" i="14"/>
  <c r="I1269" i="14"/>
  <c r="L1269" i="14"/>
  <c r="B1270" i="14"/>
  <c r="I1270" i="14"/>
  <c r="L1270" i="14"/>
  <c r="B1271" i="14"/>
  <c r="I1271" i="14"/>
  <c r="L1271" i="14"/>
  <c r="B1272" i="14"/>
  <c r="I1272" i="14"/>
  <c r="L1272" i="14"/>
  <c r="B1273" i="14"/>
  <c r="I1273" i="14"/>
  <c r="L1273" i="14"/>
  <c r="B1274" i="14"/>
  <c r="I1274" i="14"/>
  <c r="L1274" i="14"/>
  <c r="B1275" i="14"/>
  <c r="I1275" i="14"/>
  <c r="L1275" i="14"/>
  <c r="B1276" i="14"/>
  <c r="I1276" i="14"/>
  <c r="L1276" i="14"/>
  <c r="B1277" i="14"/>
  <c r="I1277" i="14"/>
  <c r="L1277" i="14"/>
  <c r="B1278" i="14"/>
  <c r="I1278" i="14"/>
  <c r="L1278" i="14"/>
  <c r="B1279" i="14"/>
  <c r="I1279" i="14"/>
  <c r="L1279" i="14"/>
  <c r="B1280" i="14"/>
  <c r="I1280" i="14"/>
  <c r="L1280" i="14"/>
  <c r="B1281" i="14"/>
  <c r="I1281" i="14"/>
  <c r="L1281" i="14"/>
  <c r="B1282" i="14"/>
  <c r="I1282" i="14"/>
  <c r="L1282" i="14"/>
  <c r="B1283" i="14"/>
  <c r="I1283" i="14"/>
  <c r="L1283" i="14"/>
  <c r="B1284" i="14"/>
  <c r="I1284" i="14"/>
  <c r="L1284" i="14"/>
  <c r="B1285" i="14"/>
  <c r="I1285" i="14"/>
  <c r="L1285" i="14"/>
  <c r="B1286" i="14"/>
  <c r="I1286" i="14"/>
  <c r="L1286" i="14"/>
  <c r="B1287" i="14"/>
  <c r="I1287" i="14"/>
  <c r="L1287" i="14"/>
  <c r="B1288" i="14"/>
  <c r="I1288" i="14"/>
  <c r="L1288" i="14"/>
  <c r="B1289" i="14"/>
  <c r="I1289" i="14"/>
  <c r="L1289" i="14"/>
  <c r="B1290" i="14"/>
  <c r="I1290" i="14"/>
  <c r="L1290" i="14"/>
  <c r="B1291" i="14"/>
  <c r="I1291" i="14"/>
  <c r="L1291" i="14"/>
  <c r="B1292" i="14"/>
  <c r="I1292" i="14"/>
  <c r="L1292" i="14"/>
  <c r="B1293" i="14"/>
  <c r="I1293" i="14"/>
  <c r="L1293" i="14"/>
  <c r="B1294" i="14"/>
  <c r="I1294" i="14"/>
  <c r="L1294" i="14"/>
  <c r="B1295" i="14"/>
  <c r="I1295" i="14"/>
  <c r="L1295" i="14"/>
  <c r="B1296" i="14"/>
  <c r="I1296" i="14"/>
  <c r="L1296" i="14"/>
  <c r="B1297" i="14"/>
  <c r="I1297" i="14"/>
  <c r="L1297" i="14"/>
  <c r="B1298" i="14"/>
  <c r="I1298" i="14"/>
  <c r="L1298" i="14"/>
  <c r="B1299" i="14"/>
  <c r="I1299" i="14"/>
  <c r="L1299" i="14"/>
  <c r="B1300" i="14"/>
  <c r="I1300" i="14"/>
  <c r="L1300" i="14"/>
  <c r="B1301" i="14"/>
  <c r="I1301" i="14"/>
  <c r="L1301" i="14"/>
  <c r="B1302" i="14"/>
  <c r="I1302" i="14"/>
  <c r="L1302" i="14"/>
  <c r="B1303" i="14"/>
  <c r="I1303" i="14"/>
  <c r="L1303" i="14"/>
  <c r="B1304" i="14"/>
  <c r="I1304" i="14"/>
  <c r="L1304" i="14"/>
  <c r="B1305" i="14"/>
  <c r="I1305" i="14"/>
  <c r="L1305" i="14"/>
  <c r="B1306" i="14"/>
  <c r="I1306" i="14"/>
  <c r="L1306" i="14"/>
  <c r="B1307" i="14"/>
  <c r="I1307" i="14"/>
  <c r="L1307" i="14"/>
  <c r="B1308" i="14"/>
  <c r="I1308" i="14"/>
  <c r="L1308" i="14"/>
  <c r="B1309" i="14"/>
  <c r="I1309" i="14"/>
  <c r="L1309" i="14"/>
  <c r="B1310" i="14"/>
  <c r="I1310" i="14"/>
  <c r="L1310" i="14"/>
  <c r="B1311" i="14"/>
  <c r="I1311" i="14"/>
  <c r="L1311" i="14"/>
  <c r="B1312" i="14"/>
  <c r="I1312" i="14"/>
  <c r="L1312" i="14"/>
  <c r="B1313" i="14"/>
  <c r="I1313" i="14"/>
  <c r="L1313" i="14"/>
  <c r="B1314" i="14"/>
  <c r="I1314" i="14"/>
  <c r="L1314" i="14"/>
  <c r="B1315" i="14"/>
  <c r="I1315" i="14"/>
  <c r="L1315" i="14"/>
  <c r="B1316" i="14"/>
  <c r="I1316" i="14"/>
  <c r="L1316" i="14"/>
  <c r="B1317" i="14"/>
  <c r="I1317" i="14"/>
  <c r="L1317" i="14"/>
  <c r="B1318" i="14"/>
  <c r="I1318" i="14"/>
  <c r="L1318" i="14"/>
  <c r="B1319" i="14"/>
  <c r="I1319" i="14"/>
  <c r="L1319" i="14"/>
  <c r="B1320" i="14"/>
  <c r="I1320" i="14"/>
  <c r="L1320" i="14"/>
  <c r="B1321" i="14"/>
  <c r="I1321" i="14"/>
  <c r="L1321" i="14"/>
  <c r="B1322" i="14"/>
  <c r="I1322" i="14"/>
  <c r="L1322" i="14"/>
  <c r="B1323" i="14"/>
  <c r="I1323" i="14"/>
  <c r="L1323" i="14"/>
  <c r="B1324" i="14"/>
  <c r="I1324" i="14"/>
  <c r="L1324" i="14"/>
  <c r="B1325" i="14"/>
  <c r="I1325" i="14"/>
  <c r="L1325" i="14"/>
  <c r="B1326" i="14"/>
  <c r="I1326" i="14"/>
  <c r="L1326" i="14"/>
  <c r="B1327" i="14"/>
  <c r="I1327" i="14"/>
  <c r="L1327" i="14"/>
  <c r="B1328" i="14"/>
  <c r="I1328" i="14"/>
  <c r="L1328" i="14"/>
  <c r="B1329" i="14"/>
  <c r="I1329" i="14"/>
  <c r="L1329" i="14"/>
  <c r="B1330" i="14"/>
  <c r="I1330" i="14"/>
  <c r="L1330" i="14"/>
  <c r="B1331" i="14"/>
  <c r="I1331" i="14"/>
  <c r="L1331" i="14"/>
  <c r="B1332" i="14"/>
  <c r="I1332" i="14"/>
  <c r="L1332" i="14"/>
  <c r="B1333" i="14"/>
  <c r="I1333" i="14"/>
  <c r="L1333" i="14"/>
  <c r="B1334" i="14"/>
  <c r="I1334" i="14"/>
  <c r="L1334" i="14"/>
  <c r="B1335" i="14"/>
  <c r="I1335" i="14"/>
  <c r="L1335" i="14"/>
  <c r="B1336" i="14"/>
  <c r="I1336" i="14"/>
  <c r="L1336" i="14"/>
  <c r="B1337" i="14"/>
  <c r="I1337" i="14"/>
  <c r="L1337" i="14"/>
  <c r="B1338" i="14"/>
  <c r="I1338" i="14"/>
  <c r="L1338" i="14"/>
  <c r="B1339" i="14"/>
  <c r="I1339" i="14"/>
  <c r="L1339" i="14"/>
  <c r="B1340" i="14"/>
  <c r="I1340" i="14"/>
  <c r="L1340" i="14"/>
  <c r="B1341" i="14"/>
  <c r="I1341" i="14"/>
  <c r="L1341" i="14"/>
  <c r="B1342" i="14"/>
  <c r="I1342" i="14"/>
  <c r="L1342" i="14"/>
  <c r="B1343" i="14"/>
  <c r="I1343" i="14"/>
  <c r="L1343" i="14"/>
  <c r="B1344" i="14"/>
  <c r="I1344" i="14"/>
  <c r="L1344" i="14"/>
  <c r="B1345" i="14"/>
  <c r="I1345" i="14"/>
  <c r="L1345" i="14"/>
  <c r="B1346" i="14"/>
  <c r="I1346" i="14"/>
  <c r="L1346" i="14"/>
  <c r="B1347" i="14"/>
  <c r="I1347" i="14"/>
  <c r="L1347" i="14"/>
  <c r="B1348" i="14"/>
  <c r="I1348" i="14"/>
  <c r="L1348" i="14"/>
  <c r="B1349" i="14"/>
  <c r="I1349" i="14"/>
  <c r="L1349" i="14"/>
  <c r="B1350" i="14"/>
  <c r="I1350" i="14"/>
  <c r="L1350" i="14"/>
  <c r="B1351" i="14"/>
  <c r="I1351" i="14"/>
  <c r="L1351" i="14"/>
  <c r="B1352" i="14"/>
  <c r="I1352" i="14"/>
  <c r="L1352" i="14"/>
  <c r="B1353" i="14"/>
  <c r="I1353" i="14"/>
  <c r="L1353" i="14"/>
  <c r="B1354" i="14"/>
  <c r="I1354" i="14"/>
  <c r="L1354" i="14"/>
  <c r="B1355" i="14"/>
  <c r="I1355" i="14"/>
  <c r="L1355" i="14"/>
  <c r="B1356" i="14"/>
  <c r="I1356" i="14"/>
  <c r="L1356" i="14"/>
  <c r="B1357" i="14"/>
  <c r="I1357" i="14"/>
  <c r="L1357" i="14"/>
  <c r="B1358" i="14"/>
  <c r="I1358" i="14"/>
  <c r="L1358" i="14"/>
  <c r="B1359" i="14"/>
  <c r="I1359" i="14"/>
  <c r="L1359" i="14"/>
  <c r="B1360" i="14"/>
  <c r="I1360" i="14"/>
  <c r="L1360" i="14"/>
  <c r="B1361" i="14"/>
  <c r="I1361" i="14"/>
  <c r="L1361" i="14"/>
  <c r="B1362" i="14"/>
  <c r="I1362" i="14"/>
  <c r="L1362" i="14"/>
  <c r="B1363" i="14"/>
  <c r="I1363" i="14"/>
  <c r="L1363" i="14"/>
  <c r="B1364" i="14"/>
  <c r="I1364" i="14"/>
  <c r="L1364" i="14"/>
  <c r="B1365" i="14"/>
  <c r="I1365" i="14"/>
  <c r="L1365" i="14"/>
  <c r="B1366" i="14"/>
  <c r="I1366" i="14"/>
  <c r="L1366" i="14"/>
  <c r="B1367" i="14"/>
  <c r="I1367" i="14"/>
  <c r="L1367" i="14"/>
  <c r="B1368" i="14"/>
  <c r="I1368" i="14"/>
  <c r="L1368" i="14"/>
  <c r="B1369" i="14"/>
  <c r="I1369" i="14"/>
  <c r="L1369" i="14"/>
  <c r="B1370" i="14"/>
  <c r="I1370" i="14"/>
  <c r="L1370" i="14"/>
  <c r="B1371" i="14"/>
  <c r="I1371" i="14"/>
  <c r="L1371" i="14"/>
  <c r="B1372" i="14"/>
  <c r="I1372" i="14"/>
  <c r="L1372" i="14"/>
  <c r="B1373" i="14"/>
  <c r="I1373" i="14"/>
  <c r="L1373" i="14"/>
  <c r="B1374" i="14"/>
  <c r="I1374" i="14"/>
  <c r="L1374" i="14"/>
  <c r="B1375" i="14"/>
  <c r="I1375" i="14"/>
  <c r="L1375" i="14"/>
  <c r="B1376" i="14"/>
  <c r="I1376" i="14"/>
  <c r="L1376" i="14"/>
  <c r="B1377" i="14"/>
  <c r="I1377" i="14"/>
  <c r="L1377" i="14"/>
  <c r="B1378" i="14"/>
  <c r="I1378" i="14"/>
  <c r="L1378" i="14"/>
  <c r="B1379" i="14"/>
  <c r="I1379" i="14"/>
  <c r="L1379" i="14"/>
  <c r="B1380" i="14"/>
  <c r="I1380" i="14"/>
  <c r="L1380" i="14"/>
  <c r="B1381" i="14"/>
  <c r="I1381" i="14"/>
  <c r="L1381" i="14"/>
  <c r="B1382" i="14"/>
  <c r="I1382" i="14"/>
  <c r="L1382" i="14"/>
  <c r="B1383" i="14"/>
  <c r="I1383" i="14"/>
  <c r="L1383" i="14"/>
  <c r="B1384" i="14"/>
  <c r="I1384" i="14"/>
  <c r="L1384" i="14"/>
  <c r="B1385" i="14"/>
  <c r="I1385" i="14"/>
  <c r="L1385" i="14"/>
  <c r="B1386" i="14"/>
  <c r="I1386" i="14"/>
  <c r="L1386" i="14"/>
  <c r="B1387" i="14"/>
  <c r="I1387" i="14"/>
  <c r="L1387" i="14"/>
  <c r="B1388" i="14"/>
  <c r="I1388" i="14"/>
  <c r="L1388" i="14"/>
  <c r="B1389" i="14"/>
  <c r="I1389" i="14"/>
  <c r="L1389" i="14"/>
  <c r="B1390" i="14"/>
  <c r="I1390" i="14"/>
  <c r="L1390" i="14"/>
  <c r="B1391" i="14"/>
  <c r="I1391" i="14"/>
  <c r="L1391" i="14"/>
  <c r="B1392" i="14"/>
  <c r="I1392" i="14"/>
  <c r="L1392" i="14"/>
  <c r="B1393" i="14"/>
  <c r="I1393" i="14"/>
  <c r="L1393" i="14"/>
  <c r="B1394" i="14"/>
  <c r="I1394" i="14"/>
  <c r="L1394" i="14"/>
  <c r="B1395" i="14"/>
  <c r="I1395" i="14"/>
  <c r="L1395" i="14"/>
  <c r="B1396" i="14"/>
  <c r="I1396" i="14"/>
  <c r="L1396" i="14"/>
  <c r="B1397" i="14"/>
  <c r="I1397" i="14"/>
  <c r="L1397" i="14"/>
  <c r="B1398" i="14"/>
  <c r="I1398" i="14"/>
  <c r="L1398" i="14"/>
  <c r="B1399" i="14"/>
  <c r="I1399" i="14"/>
  <c r="L1399" i="14"/>
  <c r="B1400" i="14"/>
  <c r="I1400" i="14"/>
  <c r="L1400" i="14"/>
  <c r="B1401" i="14"/>
  <c r="I1401" i="14"/>
  <c r="L1401" i="14"/>
  <c r="B1402" i="14"/>
  <c r="I1402" i="14"/>
  <c r="L1402" i="14"/>
  <c r="B1403" i="14"/>
  <c r="I1403" i="14"/>
  <c r="L1403" i="14"/>
  <c r="B1404" i="14"/>
  <c r="I1404" i="14"/>
  <c r="L1404" i="14"/>
  <c r="B1405" i="14"/>
  <c r="I1405" i="14"/>
  <c r="L1405" i="14"/>
  <c r="B1406" i="14"/>
  <c r="I1406" i="14"/>
  <c r="L1406" i="14"/>
  <c r="B1407" i="14"/>
  <c r="I1407" i="14"/>
  <c r="L1407" i="14"/>
  <c r="B1408" i="14"/>
  <c r="I1408" i="14"/>
  <c r="L1408" i="14"/>
  <c r="B1409" i="14"/>
  <c r="I1409" i="14"/>
  <c r="L1409" i="14"/>
  <c r="B1410" i="14"/>
  <c r="I1410" i="14"/>
  <c r="L1410" i="14"/>
  <c r="B1411" i="14"/>
  <c r="I1411" i="14"/>
  <c r="L1411" i="14"/>
  <c r="B1412" i="14"/>
  <c r="I1412" i="14"/>
  <c r="L1412" i="14"/>
  <c r="B1413" i="14"/>
  <c r="I1413" i="14"/>
  <c r="L1413" i="14"/>
  <c r="B1414" i="14"/>
  <c r="I1414" i="14"/>
  <c r="L1414" i="14"/>
  <c r="B1415" i="14"/>
  <c r="I1415" i="14"/>
  <c r="L1415" i="14"/>
  <c r="B1416" i="14"/>
  <c r="I1416" i="14"/>
  <c r="L1416" i="14"/>
  <c r="B1417" i="14"/>
  <c r="I1417" i="14"/>
  <c r="L1417" i="14"/>
  <c r="B1418" i="14"/>
  <c r="I1418" i="14"/>
  <c r="L1418" i="14"/>
  <c r="B1419" i="14"/>
  <c r="I1419" i="14"/>
  <c r="L1419" i="14"/>
  <c r="B1420" i="14"/>
  <c r="I1420" i="14"/>
  <c r="L1420" i="14"/>
  <c r="B1421" i="14"/>
  <c r="I1421" i="14"/>
  <c r="L1421" i="14"/>
  <c r="B1422" i="14"/>
  <c r="I1422" i="14"/>
  <c r="L1422" i="14"/>
  <c r="B1423" i="14"/>
  <c r="I1423" i="14"/>
  <c r="L1423" i="14"/>
  <c r="B1424" i="14"/>
  <c r="I1424" i="14"/>
  <c r="L1424" i="14"/>
  <c r="B1425" i="14"/>
  <c r="I1425" i="14"/>
  <c r="L1425" i="14"/>
  <c r="B1426" i="14"/>
  <c r="I1426" i="14"/>
  <c r="L1426" i="14"/>
  <c r="B1427" i="14"/>
  <c r="I1427" i="14"/>
  <c r="L1427" i="14"/>
  <c r="B1428" i="14"/>
  <c r="I1428" i="14"/>
  <c r="L1428" i="14"/>
  <c r="B1429" i="14"/>
  <c r="I1429" i="14"/>
  <c r="L1429" i="14"/>
  <c r="B1430" i="14"/>
  <c r="I1430" i="14"/>
  <c r="L1430" i="14"/>
  <c r="B1431" i="14"/>
  <c r="I1431" i="14"/>
  <c r="L1431" i="14"/>
  <c r="B1432" i="14"/>
  <c r="I1432" i="14"/>
  <c r="L1432" i="14"/>
  <c r="B1433" i="14"/>
  <c r="I1433" i="14"/>
  <c r="L1433" i="14"/>
  <c r="B1434" i="14"/>
  <c r="I1434" i="14"/>
  <c r="L1434" i="14"/>
  <c r="B1435" i="14"/>
  <c r="I1435" i="14"/>
  <c r="L1435" i="14"/>
  <c r="B1436" i="14"/>
  <c r="I1436" i="14"/>
  <c r="L1436" i="14"/>
  <c r="B1437" i="14"/>
  <c r="I1437" i="14"/>
  <c r="L1437" i="14"/>
  <c r="B1438" i="14"/>
  <c r="I1438" i="14"/>
  <c r="L1438" i="14"/>
  <c r="B1439" i="14"/>
  <c r="I1439" i="14"/>
  <c r="L1439" i="14"/>
  <c r="B1440" i="14"/>
  <c r="I1440" i="14"/>
  <c r="L1440" i="14"/>
  <c r="B1441" i="14"/>
  <c r="I1441" i="14"/>
  <c r="L1441" i="14"/>
  <c r="B1442" i="14"/>
  <c r="I1442" i="14"/>
  <c r="L1442" i="14"/>
  <c r="B1443" i="14"/>
  <c r="I1443" i="14"/>
  <c r="L1443" i="14"/>
  <c r="B1444" i="14"/>
  <c r="I1444" i="14"/>
  <c r="L1444" i="14"/>
  <c r="B1445" i="14"/>
  <c r="I1445" i="14"/>
  <c r="L1445" i="14"/>
  <c r="B1446" i="14"/>
  <c r="I1446" i="14"/>
  <c r="L1446" i="14"/>
  <c r="B1447" i="14"/>
  <c r="I1447" i="14"/>
  <c r="L1447" i="14"/>
  <c r="B1448" i="14"/>
  <c r="I1448" i="14"/>
  <c r="L1448" i="14"/>
  <c r="B1449" i="14"/>
  <c r="I1449" i="14"/>
  <c r="L1449" i="14"/>
  <c r="B1450" i="14"/>
  <c r="I1450" i="14"/>
  <c r="L1450" i="14"/>
  <c r="B1451" i="14"/>
  <c r="I1451" i="14"/>
  <c r="L1451" i="14"/>
  <c r="B1452" i="14"/>
  <c r="I1452" i="14"/>
  <c r="L1452" i="14"/>
  <c r="B1453" i="14"/>
  <c r="I1453" i="14"/>
  <c r="L1453" i="14"/>
  <c r="B1454" i="14"/>
  <c r="I1454" i="14"/>
  <c r="L1454" i="14"/>
  <c r="B1455" i="14"/>
  <c r="I1455" i="14"/>
  <c r="L1455" i="14"/>
  <c r="B1456" i="14"/>
  <c r="I1456" i="14"/>
  <c r="L1456" i="14"/>
  <c r="B1457" i="14"/>
  <c r="I1457" i="14"/>
  <c r="L1457" i="14"/>
  <c r="B1458" i="14"/>
  <c r="I1458" i="14"/>
  <c r="L1458" i="14"/>
  <c r="B1459" i="14"/>
  <c r="I1459" i="14"/>
  <c r="L1459" i="14"/>
  <c r="B1460" i="14"/>
  <c r="I1460" i="14"/>
  <c r="L1460" i="14"/>
  <c r="B1461" i="14"/>
  <c r="I1461" i="14"/>
  <c r="L1461" i="14"/>
  <c r="B1462" i="14"/>
  <c r="I1462" i="14"/>
  <c r="L1462" i="14"/>
  <c r="B1463" i="14"/>
  <c r="I1463" i="14"/>
  <c r="L1463" i="14"/>
  <c r="B1464" i="14"/>
  <c r="I1464" i="14"/>
  <c r="L1464" i="14"/>
  <c r="B1465" i="14"/>
  <c r="I1465" i="14"/>
  <c r="L1465" i="14"/>
  <c r="B1466" i="14"/>
  <c r="I1466" i="14"/>
  <c r="L1466" i="14"/>
  <c r="B1467" i="14"/>
  <c r="I1467" i="14"/>
  <c r="L1467" i="14"/>
  <c r="B1468" i="14"/>
  <c r="I1468" i="14"/>
  <c r="L1468" i="14"/>
  <c r="B1469" i="14"/>
  <c r="I1469" i="14"/>
  <c r="L1469" i="14"/>
  <c r="B1470" i="14"/>
  <c r="I1470" i="14"/>
  <c r="L1470" i="14"/>
  <c r="B1471" i="14"/>
  <c r="I1471" i="14"/>
  <c r="L1471" i="14"/>
  <c r="B1472" i="14"/>
  <c r="I1472" i="14"/>
  <c r="L1472" i="14"/>
  <c r="B1473" i="14"/>
  <c r="I1473" i="14"/>
  <c r="L1473" i="14"/>
  <c r="B1474" i="14"/>
  <c r="I1474" i="14"/>
  <c r="L1474" i="14"/>
  <c r="B1475" i="14"/>
  <c r="I1475" i="14"/>
  <c r="L1475" i="14"/>
  <c r="B1476" i="14"/>
  <c r="I1476" i="14"/>
  <c r="L1476" i="14"/>
  <c r="B1477" i="14"/>
  <c r="I1477" i="14"/>
  <c r="L1477" i="14"/>
  <c r="B1478" i="14"/>
  <c r="I1478" i="14"/>
  <c r="L1478" i="14"/>
  <c r="B1479" i="14"/>
  <c r="I1479" i="14"/>
  <c r="L1479" i="14"/>
  <c r="B1480" i="14"/>
  <c r="I1480" i="14"/>
  <c r="L1480" i="14"/>
  <c r="B1481" i="14"/>
  <c r="I1481" i="14"/>
  <c r="L1481" i="14"/>
  <c r="B1482" i="14"/>
  <c r="I1482" i="14"/>
  <c r="L1482" i="14"/>
  <c r="B1483" i="14"/>
  <c r="I1483" i="14"/>
  <c r="L1483" i="14"/>
  <c r="B1484" i="14"/>
  <c r="I1484" i="14"/>
  <c r="L1484" i="14"/>
  <c r="B1485" i="14"/>
  <c r="I1485" i="14"/>
  <c r="L1485" i="14"/>
  <c r="B1486" i="14"/>
  <c r="I1486" i="14"/>
  <c r="L1486" i="14"/>
  <c r="B1487" i="14"/>
  <c r="I1487" i="14"/>
  <c r="L1487" i="14"/>
  <c r="B1488" i="14"/>
  <c r="I1488" i="14"/>
  <c r="L1488" i="14"/>
  <c r="B1489" i="14"/>
  <c r="I1489" i="14"/>
  <c r="L1489" i="14"/>
  <c r="B1490" i="14"/>
  <c r="I1490" i="14"/>
  <c r="L1490" i="14"/>
  <c r="B1491" i="14"/>
  <c r="I1491" i="14"/>
  <c r="L1491" i="14"/>
  <c r="B1492" i="14"/>
  <c r="I1492" i="14"/>
  <c r="L1492" i="14"/>
  <c r="B1493" i="14"/>
  <c r="I1493" i="14"/>
  <c r="L1493" i="14"/>
  <c r="B1494" i="14"/>
  <c r="I1494" i="14"/>
  <c r="L1494" i="14"/>
  <c r="B1495" i="14"/>
  <c r="I1495" i="14"/>
  <c r="L1495" i="14"/>
  <c r="B1496" i="14"/>
  <c r="I1496" i="14"/>
  <c r="L1496" i="14"/>
  <c r="B1497" i="14"/>
  <c r="I1497" i="14"/>
  <c r="L1497" i="14"/>
  <c r="B1498" i="14"/>
  <c r="I1498" i="14"/>
  <c r="L1498" i="14"/>
  <c r="B1499" i="14"/>
  <c r="I1499" i="14"/>
  <c r="L1499" i="14"/>
  <c r="B1500" i="14"/>
  <c r="I1500" i="14"/>
  <c r="L1500" i="14"/>
  <c r="B1501" i="14"/>
  <c r="I1501" i="14"/>
  <c r="L1501" i="14"/>
  <c r="B1502" i="14"/>
  <c r="I1502" i="14"/>
  <c r="L1502" i="14"/>
  <c r="B1503" i="14"/>
  <c r="I1503" i="14"/>
  <c r="L1503" i="14"/>
  <c r="B1504" i="14"/>
  <c r="I1504" i="14"/>
  <c r="L1504" i="14"/>
  <c r="B1505" i="14"/>
  <c r="I1505" i="14"/>
  <c r="L1505" i="14"/>
  <c r="B1506" i="14"/>
  <c r="I1506" i="14"/>
  <c r="L1506" i="14"/>
  <c r="B1507" i="14"/>
  <c r="I1507" i="14"/>
  <c r="L1507" i="14"/>
  <c r="B1508" i="14"/>
  <c r="I1508" i="14"/>
  <c r="L1508" i="14"/>
  <c r="B1509" i="14"/>
  <c r="I1509" i="14"/>
  <c r="L1509" i="14"/>
  <c r="B1510" i="14"/>
  <c r="I1510" i="14"/>
  <c r="L1510" i="14"/>
  <c r="B1511" i="14"/>
  <c r="I1511" i="14"/>
  <c r="L1511" i="14"/>
  <c r="B1512" i="14"/>
  <c r="I1512" i="14"/>
  <c r="L1512" i="14"/>
  <c r="B1513" i="14"/>
  <c r="I1513" i="14"/>
  <c r="L1513" i="14"/>
  <c r="B1514" i="14"/>
  <c r="I1514" i="14"/>
  <c r="L1514" i="14"/>
  <c r="B1515" i="14"/>
  <c r="I1515" i="14"/>
  <c r="L1515" i="14"/>
  <c r="B1516" i="14"/>
  <c r="I1516" i="14"/>
  <c r="L1516" i="14"/>
  <c r="B1517" i="14"/>
  <c r="I1517" i="14"/>
  <c r="L1517" i="14"/>
  <c r="B1518" i="14"/>
  <c r="I1518" i="14"/>
  <c r="L1518" i="14"/>
  <c r="B1519" i="14"/>
  <c r="I1519" i="14"/>
  <c r="L1519" i="14"/>
  <c r="B1520" i="14"/>
  <c r="I1520" i="14"/>
  <c r="L1520" i="14"/>
  <c r="B1521" i="14"/>
  <c r="I1521" i="14"/>
  <c r="L1521" i="14"/>
  <c r="B1522" i="14"/>
  <c r="I1522" i="14"/>
  <c r="L1522" i="14"/>
  <c r="B1523" i="14"/>
  <c r="I1523" i="14"/>
  <c r="L1523" i="14"/>
  <c r="B1524" i="14"/>
  <c r="I1524" i="14"/>
  <c r="L1524" i="14"/>
  <c r="B1525" i="14"/>
  <c r="I1525" i="14"/>
  <c r="L1525" i="14"/>
  <c r="B1526" i="14"/>
  <c r="I1526" i="14"/>
  <c r="L1526" i="14"/>
  <c r="B1527" i="14"/>
  <c r="I1527" i="14"/>
  <c r="L1527" i="14"/>
  <c r="B1528" i="14"/>
  <c r="I1528" i="14"/>
  <c r="L1528" i="14"/>
  <c r="B1529" i="14"/>
  <c r="I1529" i="14"/>
  <c r="L1529" i="14"/>
  <c r="B1530" i="14"/>
  <c r="I1530" i="14"/>
  <c r="L1530" i="14"/>
  <c r="B1531" i="14"/>
  <c r="I1531" i="14"/>
  <c r="L1531" i="14"/>
  <c r="B1532" i="14"/>
  <c r="I1532" i="14"/>
  <c r="L1532" i="14"/>
  <c r="B1533" i="14"/>
  <c r="I1533" i="14"/>
  <c r="L1533" i="14"/>
  <c r="B1534" i="14"/>
  <c r="I1534" i="14"/>
  <c r="L1534" i="14"/>
  <c r="B1535" i="14"/>
  <c r="I1535" i="14"/>
  <c r="L1535" i="14"/>
  <c r="B1536" i="14"/>
  <c r="I1536" i="14"/>
  <c r="L1536" i="14"/>
  <c r="B1537" i="14"/>
  <c r="I1537" i="14"/>
  <c r="L1537" i="14"/>
  <c r="B1538" i="14"/>
  <c r="I1538" i="14"/>
  <c r="L1538" i="14"/>
  <c r="B1539" i="14"/>
  <c r="I1539" i="14"/>
  <c r="L1539" i="14"/>
  <c r="B1540" i="14"/>
  <c r="I1540" i="14"/>
  <c r="L1540" i="14"/>
  <c r="B1541" i="14"/>
  <c r="I1541" i="14"/>
  <c r="L1541" i="14"/>
  <c r="B1542" i="14"/>
  <c r="I1542" i="14"/>
  <c r="L1542" i="14"/>
  <c r="B1543" i="14"/>
  <c r="I1543" i="14"/>
  <c r="L1543" i="14"/>
  <c r="B1544" i="14"/>
  <c r="I1544" i="14"/>
  <c r="L1544" i="14"/>
  <c r="B1545" i="14"/>
  <c r="I1545" i="14"/>
  <c r="L1545" i="14"/>
  <c r="B7" i="14"/>
  <c r="I7" i="14"/>
  <c r="L7" i="14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D597" i="15"/>
  <c r="F597" i="15"/>
  <c r="C597" i="15"/>
  <c r="H597" i="15"/>
  <c r="I597" i="15"/>
  <c r="D598" i="15"/>
  <c r="F598" i="15"/>
  <c r="C598" i="15"/>
  <c r="H598" i="15"/>
  <c r="I598" i="15"/>
  <c r="D599" i="15"/>
  <c r="F599" i="15"/>
  <c r="C599" i="15"/>
  <c r="H599" i="15"/>
  <c r="I599" i="15"/>
  <c r="D600" i="15"/>
  <c r="F600" i="15"/>
  <c r="C600" i="15"/>
  <c r="H600" i="15"/>
  <c r="I600" i="15"/>
  <c r="D601" i="15"/>
  <c r="F601" i="15"/>
  <c r="C601" i="15"/>
  <c r="H601" i="15"/>
  <c r="I601" i="15"/>
  <c r="D602" i="15"/>
  <c r="F602" i="15"/>
  <c r="C602" i="15"/>
  <c r="H602" i="15"/>
  <c r="I602" i="15"/>
  <c r="D603" i="15"/>
  <c r="F603" i="15"/>
  <c r="C603" i="15"/>
  <c r="H603" i="15"/>
  <c r="I603" i="15"/>
  <c r="D604" i="15"/>
  <c r="F604" i="15"/>
  <c r="C604" i="15"/>
  <c r="H604" i="15"/>
  <c r="I604" i="15"/>
  <c r="D605" i="15"/>
  <c r="F605" i="15"/>
  <c r="C605" i="15"/>
  <c r="H605" i="15"/>
  <c r="I605" i="15"/>
  <c r="D606" i="15"/>
  <c r="F606" i="15"/>
  <c r="C606" i="15"/>
  <c r="H606" i="15"/>
  <c r="I606" i="15"/>
  <c r="D607" i="15"/>
  <c r="F607" i="15"/>
  <c r="C607" i="15"/>
  <c r="H607" i="15"/>
  <c r="I607" i="15"/>
  <c r="D608" i="15"/>
  <c r="F608" i="15"/>
  <c r="C608" i="15"/>
  <c r="H608" i="15"/>
  <c r="I608" i="15"/>
  <c r="D609" i="15"/>
  <c r="F609" i="15"/>
  <c r="C609" i="15"/>
  <c r="H609" i="15"/>
  <c r="I609" i="15"/>
  <c r="D610" i="15"/>
  <c r="F610" i="15"/>
  <c r="C610" i="15"/>
  <c r="H610" i="15"/>
  <c r="I610" i="15"/>
  <c r="D611" i="15"/>
  <c r="F611" i="15"/>
  <c r="C611" i="15"/>
  <c r="H611" i="15"/>
  <c r="I611" i="15"/>
  <c r="D612" i="15"/>
  <c r="F612" i="15"/>
  <c r="C612" i="15"/>
  <c r="H612" i="15"/>
  <c r="I612" i="15"/>
  <c r="D613" i="15"/>
  <c r="F613" i="15"/>
  <c r="C613" i="15"/>
  <c r="H613" i="15"/>
  <c r="I613" i="15"/>
  <c r="D614" i="15"/>
  <c r="F614" i="15"/>
  <c r="C614" i="15"/>
  <c r="H614" i="15"/>
  <c r="I614" i="15"/>
  <c r="D615" i="15"/>
  <c r="F615" i="15"/>
  <c r="C615" i="15"/>
  <c r="H615" i="15"/>
  <c r="I615" i="15"/>
  <c r="D616" i="15"/>
  <c r="F616" i="15"/>
  <c r="C616" i="15"/>
  <c r="H616" i="15"/>
  <c r="I616" i="15"/>
  <c r="D617" i="15"/>
  <c r="F617" i="15"/>
  <c r="C617" i="15"/>
  <c r="H617" i="15"/>
  <c r="I617" i="15"/>
  <c r="D618" i="15"/>
  <c r="F618" i="15"/>
  <c r="C618" i="15"/>
  <c r="H618" i="15"/>
  <c r="I618" i="15"/>
  <c r="D619" i="15"/>
  <c r="F619" i="15"/>
  <c r="C619" i="15"/>
  <c r="H619" i="15"/>
  <c r="I619" i="15"/>
  <c r="D620" i="15"/>
  <c r="F620" i="15"/>
  <c r="C620" i="15"/>
  <c r="H620" i="15"/>
  <c r="I620" i="15"/>
  <c r="D621" i="15"/>
  <c r="F621" i="15"/>
  <c r="C621" i="15"/>
  <c r="H621" i="15"/>
  <c r="I621" i="15"/>
  <c r="D622" i="15"/>
  <c r="F622" i="15"/>
  <c r="C622" i="15"/>
  <c r="H622" i="15"/>
  <c r="I622" i="15"/>
  <c r="D623" i="15"/>
  <c r="F623" i="15"/>
  <c r="C623" i="15"/>
  <c r="H623" i="15"/>
  <c r="I623" i="15"/>
  <c r="D624" i="15"/>
  <c r="F624" i="15"/>
  <c r="C624" i="15"/>
  <c r="H624" i="15"/>
  <c r="I624" i="15"/>
  <c r="D625" i="15"/>
  <c r="F625" i="15"/>
  <c r="C625" i="15"/>
  <c r="H625" i="15"/>
  <c r="I625" i="15"/>
  <c r="D626" i="15"/>
  <c r="F626" i="15"/>
  <c r="C626" i="15"/>
  <c r="H626" i="15"/>
  <c r="I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C8" i="14"/>
  <c r="H8" i="14"/>
  <c r="K8" i="14"/>
  <c r="B5" i="13"/>
  <c r="E8" i="14"/>
  <c r="C5" i="13"/>
  <c r="E5" i="13"/>
  <c r="G5" i="13"/>
  <c r="H5" i="13"/>
  <c r="A6" i="13"/>
  <c r="D9" i="14"/>
  <c r="F9" i="14"/>
  <c r="G9" i="14"/>
  <c r="C9" i="14"/>
  <c r="H9" i="14"/>
  <c r="K9" i="14"/>
  <c r="B6" i="13"/>
  <c r="E9" i="14"/>
  <c r="C6" i="13"/>
  <c r="E6" i="13"/>
  <c r="G6" i="13"/>
  <c r="H6" i="13"/>
  <c r="A7" i="13"/>
  <c r="D10" i="14"/>
  <c r="F10" i="14"/>
  <c r="G10" i="14"/>
  <c r="C10" i="14"/>
  <c r="H10" i="14"/>
  <c r="K10" i="14"/>
  <c r="B7" i="13"/>
  <c r="E10" i="14"/>
  <c r="C7" i="13"/>
  <c r="E7" i="13"/>
  <c r="G7" i="13"/>
  <c r="H7" i="13"/>
  <c r="A8" i="13"/>
  <c r="D11" i="14"/>
  <c r="F11" i="14"/>
  <c r="G11" i="14"/>
  <c r="C11" i="14"/>
  <c r="H11" i="14"/>
  <c r="K11" i="14"/>
  <c r="B8" i="13"/>
  <c r="E11" i="14"/>
  <c r="C8" i="13"/>
  <c r="E8" i="13"/>
  <c r="G8" i="13"/>
  <c r="H8" i="13"/>
  <c r="A9" i="13"/>
  <c r="D12" i="14"/>
  <c r="F12" i="14"/>
  <c r="G12" i="14"/>
  <c r="C12" i="14"/>
  <c r="H12" i="14"/>
  <c r="K12" i="14"/>
  <c r="B9" i="13"/>
  <c r="E12" i="14"/>
  <c r="C9" i="13"/>
  <c r="E9" i="13"/>
  <c r="G9" i="13"/>
  <c r="H9" i="13"/>
  <c r="A10" i="13"/>
  <c r="D13" i="14"/>
  <c r="F13" i="14"/>
  <c r="G13" i="14"/>
  <c r="C13" i="14"/>
  <c r="H13" i="14"/>
  <c r="K13" i="14"/>
  <c r="B10" i="13"/>
  <c r="E13" i="14"/>
  <c r="C10" i="13"/>
  <c r="E10" i="13"/>
  <c r="G10" i="13"/>
  <c r="H10" i="13"/>
  <c r="A11" i="13"/>
  <c r="D14" i="14"/>
  <c r="F14" i="14"/>
  <c r="G14" i="14"/>
  <c r="C14" i="14"/>
  <c r="H14" i="14"/>
  <c r="K14" i="14"/>
  <c r="B11" i="13"/>
  <c r="E14" i="14"/>
  <c r="C11" i="13"/>
  <c r="E11" i="13"/>
  <c r="G11" i="13"/>
  <c r="H11" i="13"/>
  <c r="A12" i="13"/>
  <c r="D15" i="14"/>
  <c r="F15" i="14"/>
  <c r="G15" i="14"/>
  <c r="C15" i="14"/>
  <c r="H15" i="14"/>
  <c r="K15" i="14"/>
  <c r="B12" i="13"/>
  <c r="E15" i="14"/>
  <c r="C12" i="13"/>
  <c r="E12" i="13"/>
  <c r="G12" i="13"/>
  <c r="H12" i="13"/>
  <c r="A13" i="13"/>
  <c r="D16" i="14"/>
  <c r="F16" i="14"/>
  <c r="G16" i="14"/>
  <c r="C16" i="14"/>
  <c r="H16" i="14"/>
  <c r="K16" i="14"/>
  <c r="B13" i="13"/>
  <c r="E16" i="14"/>
  <c r="C13" i="13"/>
  <c r="E13" i="13"/>
  <c r="G13" i="13"/>
  <c r="H13" i="13"/>
  <c r="A14" i="13"/>
  <c r="D17" i="14"/>
  <c r="F17" i="14"/>
  <c r="G17" i="14"/>
  <c r="C17" i="14"/>
  <c r="H17" i="14"/>
  <c r="K17" i="14"/>
  <c r="B14" i="13"/>
  <c r="E17" i="14"/>
  <c r="C14" i="13"/>
  <c r="E14" i="13"/>
  <c r="G14" i="13"/>
  <c r="H14" i="13"/>
  <c r="A15" i="13"/>
  <c r="D18" i="14"/>
  <c r="F18" i="14"/>
  <c r="G18" i="14"/>
  <c r="C18" i="14"/>
  <c r="H18" i="14"/>
  <c r="K18" i="14"/>
  <c r="B15" i="13"/>
  <c r="E18" i="14"/>
  <c r="C15" i="13"/>
  <c r="E15" i="13"/>
  <c r="G15" i="13"/>
  <c r="H15" i="13"/>
  <c r="A16" i="13"/>
  <c r="D19" i="14"/>
  <c r="F19" i="14"/>
  <c r="G19" i="14"/>
  <c r="C19" i="14"/>
  <c r="H19" i="14"/>
  <c r="K19" i="14"/>
  <c r="B16" i="13"/>
  <c r="E19" i="14"/>
  <c r="C16" i="13"/>
  <c r="E16" i="13"/>
  <c r="G16" i="13"/>
  <c r="H16" i="13"/>
  <c r="A17" i="13"/>
  <c r="D20" i="14"/>
  <c r="F20" i="14"/>
  <c r="G20" i="14"/>
  <c r="C20" i="14"/>
  <c r="H20" i="14"/>
  <c r="K20" i="14"/>
  <c r="B17" i="13"/>
  <c r="E20" i="14"/>
  <c r="C17" i="13"/>
  <c r="E17" i="13"/>
  <c r="G17" i="13"/>
  <c r="H17" i="13"/>
  <c r="A18" i="13"/>
  <c r="D21" i="14"/>
  <c r="F21" i="14"/>
  <c r="G21" i="14"/>
  <c r="C21" i="14"/>
  <c r="H21" i="14"/>
  <c r="K21" i="14"/>
  <c r="B18" i="13"/>
  <c r="E21" i="14"/>
  <c r="C18" i="13"/>
  <c r="E18" i="13"/>
  <c r="G18" i="13"/>
  <c r="H18" i="13"/>
  <c r="A19" i="13"/>
  <c r="D22" i="14"/>
  <c r="F22" i="14"/>
  <c r="G22" i="14"/>
  <c r="C22" i="14"/>
  <c r="H22" i="14"/>
  <c r="K22" i="14"/>
  <c r="B19" i="13"/>
  <c r="E22" i="14"/>
  <c r="C19" i="13"/>
  <c r="E19" i="13"/>
  <c r="G19" i="13"/>
  <c r="H19" i="13"/>
  <c r="A20" i="13"/>
  <c r="D23" i="14"/>
  <c r="F23" i="14"/>
  <c r="G23" i="14"/>
  <c r="C23" i="14"/>
  <c r="H23" i="14"/>
  <c r="K23" i="14"/>
  <c r="B20" i="13"/>
  <c r="E23" i="14"/>
  <c r="C20" i="13"/>
  <c r="E20" i="13"/>
  <c r="G20" i="13"/>
  <c r="H20" i="13"/>
  <c r="A21" i="13"/>
  <c r="D24" i="14"/>
  <c r="F24" i="14"/>
  <c r="G24" i="14"/>
  <c r="C24" i="14"/>
  <c r="H24" i="14"/>
  <c r="K24" i="14"/>
  <c r="B21" i="13"/>
  <c r="E24" i="14"/>
  <c r="C21" i="13"/>
  <c r="E21" i="13"/>
  <c r="G21" i="13"/>
  <c r="H21" i="13"/>
  <c r="A22" i="13"/>
  <c r="D25" i="14"/>
  <c r="F25" i="14"/>
  <c r="G25" i="14"/>
  <c r="C25" i="14"/>
  <c r="H25" i="14"/>
  <c r="K25" i="14"/>
  <c r="B22" i="13"/>
  <c r="E25" i="14"/>
  <c r="C22" i="13"/>
  <c r="E22" i="13"/>
  <c r="G22" i="13"/>
  <c r="H22" i="13"/>
  <c r="A23" i="13"/>
  <c r="D26" i="14"/>
  <c r="F26" i="14"/>
  <c r="G26" i="14"/>
  <c r="C26" i="14"/>
  <c r="H26" i="14"/>
  <c r="K26" i="14"/>
  <c r="B23" i="13"/>
  <c r="E26" i="14"/>
  <c r="C23" i="13"/>
  <c r="D23" i="13"/>
  <c r="E23" i="13"/>
  <c r="G23" i="13"/>
  <c r="H23" i="13"/>
  <c r="A24" i="13"/>
  <c r="D27" i="14"/>
  <c r="F27" i="14"/>
  <c r="G27" i="14"/>
  <c r="C27" i="14"/>
  <c r="H27" i="14"/>
  <c r="K27" i="14"/>
  <c r="B24" i="13"/>
  <c r="E27" i="14"/>
  <c r="C24" i="13"/>
  <c r="D24" i="13"/>
  <c r="E24" i="13"/>
  <c r="F24" i="13"/>
  <c r="G24" i="13"/>
  <c r="H24" i="13"/>
  <c r="A25" i="13"/>
  <c r="D28" i="14"/>
  <c r="F28" i="14"/>
  <c r="G28" i="14"/>
  <c r="C28" i="14"/>
  <c r="H28" i="14"/>
  <c r="K28" i="14"/>
  <c r="B25" i="13"/>
  <c r="E28" i="14"/>
  <c r="C25" i="13"/>
  <c r="D25" i="13"/>
  <c r="E25" i="13"/>
  <c r="F25" i="13"/>
  <c r="G25" i="13"/>
  <c r="H25" i="13"/>
  <c r="A26" i="13"/>
  <c r="D29" i="14"/>
  <c r="F29" i="14"/>
  <c r="G29" i="14"/>
  <c r="C29" i="14"/>
  <c r="H29" i="14"/>
  <c r="K29" i="14"/>
  <c r="B26" i="13"/>
  <c r="E29" i="14"/>
  <c r="C26" i="13"/>
  <c r="D26" i="13"/>
  <c r="E26" i="13"/>
  <c r="F26" i="13"/>
  <c r="G26" i="13"/>
  <c r="H26" i="13"/>
  <c r="A27" i="13"/>
  <c r="D30" i="14"/>
  <c r="F30" i="14"/>
  <c r="G30" i="14"/>
  <c r="C30" i="14"/>
  <c r="H30" i="14"/>
  <c r="K30" i="14"/>
  <c r="B27" i="13"/>
  <c r="E30" i="14"/>
  <c r="C27" i="13"/>
  <c r="D27" i="13"/>
  <c r="E27" i="13"/>
  <c r="F27" i="13"/>
  <c r="G27" i="13"/>
  <c r="H27" i="13"/>
  <c r="A28" i="13"/>
  <c r="D31" i="14"/>
  <c r="F31" i="14"/>
  <c r="G31" i="14"/>
  <c r="C31" i="14"/>
  <c r="H31" i="14"/>
  <c r="K31" i="14"/>
  <c r="B28" i="13"/>
  <c r="E31" i="14"/>
  <c r="C28" i="13"/>
  <c r="D28" i="13"/>
  <c r="E28" i="13"/>
  <c r="F28" i="13"/>
  <c r="G28" i="13"/>
  <c r="H28" i="13"/>
  <c r="A29" i="13"/>
  <c r="D32" i="14"/>
  <c r="F32" i="14"/>
  <c r="G32" i="14"/>
  <c r="C32" i="14"/>
  <c r="H32" i="14"/>
  <c r="K32" i="14"/>
  <c r="B29" i="13"/>
  <c r="E32" i="14"/>
  <c r="C29" i="13"/>
  <c r="D29" i="13"/>
  <c r="E29" i="13"/>
  <c r="F29" i="13"/>
  <c r="G29" i="13"/>
  <c r="H29" i="13"/>
  <c r="A30" i="13"/>
  <c r="D33" i="14"/>
  <c r="F33" i="14"/>
  <c r="G33" i="14"/>
  <c r="C33" i="14"/>
  <c r="H33" i="14"/>
  <c r="K33" i="14"/>
  <c r="B30" i="13"/>
  <c r="E33" i="14"/>
  <c r="C30" i="13"/>
  <c r="D30" i="13"/>
  <c r="E30" i="13"/>
  <c r="F30" i="13"/>
  <c r="G30" i="13"/>
  <c r="H30" i="13"/>
  <c r="A31" i="13"/>
  <c r="D34" i="14"/>
  <c r="F34" i="14"/>
  <c r="G34" i="14"/>
  <c r="C34" i="14"/>
  <c r="H34" i="14"/>
  <c r="K34" i="14"/>
  <c r="B31" i="13"/>
  <c r="E34" i="14"/>
  <c r="C31" i="13"/>
  <c r="D31" i="13"/>
  <c r="E31" i="13"/>
  <c r="F31" i="13"/>
  <c r="G31" i="13"/>
  <c r="H31" i="13"/>
  <c r="A32" i="13"/>
  <c r="D35" i="14"/>
  <c r="F35" i="14"/>
  <c r="G35" i="14"/>
  <c r="C35" i="14"/>
  <c r="H35" i="14"/>
  <c r="K35" i="14"/>
  <c r="B32" i="13"/>
  <c r="E35" i="14"/>
  <c r="C32" i="13"/>
  <c r="D32" i="13"/>
  <c r="E32" i="13"/>
  <c r="F32" i="13"/>
  <c r="G32" i="13"/>
  <c r="H32" i="13"/>
  <c r="A33" i="13"/>
  <c r="D36" i="14"/>
  <c r="F36" i="14"/>
  <c r="G36" i="14"/>
  <c r="C36" i="14"/>
  <c r="H36" i="14"/>
  <c r="K36" i="14"/>
  <c r="B33" i="13"/>
  <c r="E36" i="14"/>
  <c r="C33" i="13"/>
  <c r="D33" i="13"/>
  <c r="E33" i="13"/>
  <c r="F33" i="13"/>
  <c r="G33" i="13"/>
  <c r="H33" i="13"/>
  <c r="A34" i="13"/>
  <c r="D37" i="14"/>
  <c r="F37" i="14"/>
  <c r="G37" i="14"/>
  <c r="C37" i="14"/>
  <c r="H37" i="14"/>
  <c r="K37" i="14"/>
  <c r="B34" i="13"/>
  <c r="E37" i="14"/>
  <c r="C34" i="13"/>
  <c r="D34" i="13"/>
  <c r="E34" i="13"/>
  <c r="F34" i="13"/>
  <c r="G34" i="13"/>
  <c r="H34" i="13"/>
  <c r="A35" i="13"/>
  <c r="D38" i="14"/>
  <c r="F38" i="14"/>
  <c r="G38" i="14"/>
  <c r="C38" i="14"/>
  <c r="H38" i="14"/>
  <c r="K38" i="14"/>
  <c r="B35" i="13"/>
  <c r="E38" i="14"/>
  <c r="C35" i="13"/>
  <c r="D35" i="13"/>
  <c r="E35" i="13"/>
  <c r="F35" i="13"/>
  <c r="G35" i="13"/>
  <c r="H35" i="13"/>
  <c r="A36" i="13"/>
  <c r="D39" i="14"/>
  <c r="F39" i="14"/>
  <c r="G39" i="14"/>
  <c r="C39" i="14"/>
  <c r="H39" i="14"/>
  <c r="K39" i="14"/>
  <c r="B36" i="13"/>
  <c r="E39" i="14"/>
  <c r="C36" i="13"/>
  <c r="D36" i="13"/>
  <c r="E36" i="13"/>
  <c r="F36" i="13"/>
  <c r="G36" i="13"/>
  <c r="H36" i="13"/>
  <c r="A37" i="13"/>
  <c r="D40" i="14"/>
  <c r="F40" i="14"/>
  <c r="G40" i="14"/>
  <c r="C40" i="14"/>
  <c r="H40" i="14"/>
  <c r="K40" i="14"/>
  <c r="B37" i="13"/>
  <c r="E40" i="14"/>
  <c r="C37" i="13"/>
  <c r="D37" i="13"/>
  <c r="E37" i="13"/>
  <c r="F37" i="13"/>
  <c r="G37" i="13"/>
  <c r="H37" i="13"/>
  <c r="A38" i="13"/>
  <c r="D41" i="14"/>
  <c r="F41" i="14"/>
  <c r="G41" i="14"/>
  <c r="C41" i="14"/>
  <c r="H41" i="14"/>
  <c r="K41" i="14"/>
  <c r="B38" i="13"/>
  <c r="E41" i="14"/>
  <c r="C38" i="13"/>
  <c r="D38" i="13"/>
  <c r="E38" i="13"/>
  <c r="F38" i="13"/>
  <c r="G38" i="13"/>
  <c r="H38" i="13"/>
  <c r="A39" i="13"/>
  <c r="D42" i="14"/>
  <c r="F42" i="14"/>
  <c r="G42" i="14"/>
  <c r="C42" i="14"/>
  <c r="H42" i="14"/>
  <c r="K42" i="14"/>
  <c r="B39" i="13"/>
  <c r="E42" i="14"/>
  <c r="C39" i="13"/>
  <c r="D39" i="13"/>
  <c r="E39" i="13"/>
  <c r="F39" i="13"/>
  <c r="G39" i="13"/>
  <c r="H39" i="13"/>
  <c r="A40" i="13"/>
  <c r="D43" i="14"/>
  <c r="F43" i="14"/>
  <c r="G43" i="14"/>
  <c r="C43" i="14"/>
  <c r="H43" i="14"/>
  <c r="K43" i="14"/>
  <c r="B40" i="13"/>
  <c r="E43" i="14"/>
  <c r="C40" i="13"/>
  <c r="D40" i="13"/>
  <c r="E40" i="13"/>
  <c r="F40" i="13"/>
  <c r="G40" i="13"/>
  <c r="H40" i="13"/>
  <c r="A41" i="13"/>
  <c r="D44" i="14"/>
  <c r="F44" i="14"/>
  <c r="G44" i="14"/>
  <c r="C44" i="14"/>
  <c r="H44" i="14"/>
  <c r="K44" i="14"/>
  <c r="B41" i="13"/>
  <c r="E44" i="14"/>
  <c r="C41" i="13"/>
  <c r="D41" i="13"/>
  <c r="E41" i="13"/>
  <c r="F41" i="13"/>
  <c r="G41" i="13"/>
  <c r="H41" i="13"/>
  <c r="A42" i="13"/>
  <c r="D45" i="14"/>
  <c r="F45" i="14"/>
  <c r="G45" i="14"/>
  <c r="C45" i="14"/>
  <c r="H45" i="14"/>
  <c r="K45" i="14"/>
  <c r="B42" i="13"/>
  <c r="E45" i="14"/>
  <c r="C42" i="13"/>
  <c r="D42" i="13"/>
  <c r="E42" i="13"/>
  <c r="F42" i="13"/>
  <c r="G42" i="13"/>
  <c r="H42" i="13"/>
  <c r="A43" i="13"/>
  <c r="D46" i="14"/>
  <c r="F46" i="14"/>
  <c r="G46" i="14"/>
  <c r="C46" i="14"/>
  <c r="H46" i="14"/>
  <c r="K46" i="14"/>
  <c r="B43" i="13"/>
  <c r="E46" i="14"/>
  <c r="C43" i="13"/>
  <c r="D43" i="13"/>
  <c r="E43" i="13"/>
  <c r="F43" i="13"/>
  <c r="G43" i="13"/>
  <c r="H43" i="13"/>
  <c r="A44" i="13"/>
  <c r="D47" i="14"/>
  <c r="F47" i="14"/>
  <c r="G47" i="14"/>
  <c r="C47" i="14"/>
  <c r="H47" i="14"/>
  <c r="K47" i="14"/>
  <c r="B44" i="13"/>
  <c r="E47" i="14"/>
  <c r="C44" i="13"/>
  <c r="D44" i="13"/>
  <c r="E44" i="13"/>
  <c r="F44" i="13"/>
  <c r="G44" i="13"/>
  <c r="H44" i="13"/>
  <c r="A45" i="13"/>
  <c r="D48" i="14"/>
  <c r="F48" i="14"/>
  <c r="G48" i="14"/>
  <c r="C48" i="14"/>
  <c r="H48" i="14"/>
  <c r="K48" i="14"/>
  <c r="B45" i="13"/>
  <c r="E48" i="14"/>
  <c r="C45" i="13"/>
  <c r="D45" i="13"/>
  <c r="E45" i="13"/>
  <c r="F45" i="13"/>
  <c r="G45" i="13"/>
  <c r="H45" i="13"/>
  <c r="A46" i="13"/>
  <c r="D49" i="14"/>
  <c r="F49" i="14"/>
  <c r="G49" i="14"/>
  <c r="C49" i="14"/>
  <c r="H49" i="14"/>
  <c r="K49" i="14"/>
  <c r="B46" i="13"/>
  <c r="E49" i="14"/>
  <c r="C46" i="13"/>
  <c r="D46" i="13"/>
  <c r="E46" i="13"/>
  <c r="F46" i="13"/>
  <c r="G46" i="13"/>
  <c r="H46" i="13"/>
  <c r="A47" i="13"/>
  <c r="D50" i="14"/>
  <c r="F50" i="14"/>
  <c r="G50" i="14"/>
  <c r="C50" i="14"/>
  <c r="H50" i="14"/>
  <c r="K50" i="14"/>
  <c r="B47" i="13"/>
  <c r="E50" i="14"/>
  <c r="C47" i="13"/>
  <c r="D47" i="13"/>
  <c r="E47" i="13"/>
  <c r="F47" i="13"/>
  <c r="G47" i="13"/>
  <c r="H47" i="13"/>
  <c r="A48" i="13"/>
  <c r="D51" i="14"/>
  <c r="F51" i="14"/>
  <c r="G51" i="14"/>
  <c r="C51" i="14"/>
  <c r="H51" i="14"/>
  <c r="K51" i="14"/>
  <c r="B48" i="13"/>
  <c r="E51" i="14"/>
  <c r="C48" i="13"/>
  <c r="D48" i="13"/>
  <c r="E48" i="13"/>
  <c r="F48" i="13"/>
  <c r="G48" i="13"/>
  <c r="H48" i="13"/>
  <c r="A49" i="13"/>
  <c r="D52" i="14"/>
  <c r="F52" i="14"/>
  <c r="G52" i="14"/>
  <c r="C52" i="14"/>
  <c r="H52" i="14"/>
  <c r="K52" i="14"/>
  <c r="B49" i="13"/>
  <c r="E52" i="14"/>
  <c r="C49" i="13"/>
  <c r="D49" i="13"/>
  <c r="E49" i="13"/>
  <c r="F49" i="13"/>
  <c r="G49" i="13"/>
  <c r="H49" i="13"/>
  <c r="A50" i="13"/>
  <c r="D53" i="14"/>
  <c r="F53" i="14"/>
  <c r="G53" i="14"/>
  <c r="C53" i="14"/>
  <c r="H53" i="14"/>
  <c r="K53" i="14"/>
  <c r="B50" i="13"/>
  <c r="E53" i="14"/>
  <c r="C50" i="13"/>
  <c r="D50" i="13"/>
  <c r="E50" i="13"/>
  <c r="F50" i="13"/>
  <c r="G50" i="13"/>
  <c r="H50" i="13"/>
  <c r="A51" i="13"/>
  <c r="D54" i="14"/>
  <c r="F54" i="14"/>
  <c r="G54" i="14"/>
  <c r="C54" i="14"/>
  <c r="H54" i="14"/>
  <c r="K54" i="14"/>
  <c r="B51" i="13"/>
  <c r="E54" i="14"/>
  <c r="C51" i="13"/>
  <c r="D51" i="13"/>
  <c r="E51" i="13"/>
  <c r="F51" i="13"/>
  <c r="G51" i="13"/>
  <c r="H51" i="13"/>
  <c r="A52" i="13"/>
  <c r="D55" i="14"/>
  <c r="F55" i="14"/>
  <c r="G55" i="14"/>
  <c r="C55" i="14"/>
  <c r="H55" i="14"/>
  <c r="K55" i="14"/>
  <c r="B52" i="13"/>
  <c r="E55" i="14"/>
  <c r="C52" i="13"/>
  <c r="D52" i="13"/>
  <c r="E52" i="13"/>
  <c r="F52" i="13"/>
  <c r="G52" i="13"/>
  <c r="H52" i="13"/>
  <c r="A53" i="13"/>
  <c r="D56" i="14"/>
  <c r="F56" i="14"/>
  <c r="G56" i="14"/>
  <c r="C56" i="14"/>
  <c r="H56" i="14"/>
  <c r="K56" i="14"/>
  <c r="B53" i="13"/>
  <c r="E56" i="14"/>
  <c r="C53" i="13"/>
  <c r="D53" i="13"/>
  <c r="E53" i="13"/>
  <c r="F53" i="13"/>
  <c r="G53" i="13"/>
  <c r="H53" i="13"/>
  <c r="A54" i="13"/>
  <c r="D57" i="14"/>
  <c r="F57" i="14"/>
  <c r="G57" i="14"/>
  <c r="C57" i="14"/>
  <c r="H57" i="14"/>
  <c r="K57" i="14"/>
  <c r="B54" i="13"/>
  <c r="E57" i="14"/>
  <c r="C54" i="13"/>
  <c r="D54" i="13"/>
  <c r="E54" i="13"/>
  <c r="F54" i="13"/>
  <c r="G54" i="13"/>
  <c r="H54" i="13"/>
  <c r="A55" i="13"/>
  <c r="D58" i="14"/>
  <c r="F58" i="14"/>
  <c r="G58" i="14"/>
  <c r="C58" i="14"/>
  <c r="H58" i="14"/>
  <c r="K58" i="14"/>
  <c r="B55" i="13"/>
  <c r="E58" i="14"/>
  <c r="C55" i="13"/>
  <c r="D55" i="13"/>
  <c r="E55" i="13"/>
  <c r="F55" i="13"/>
  <c r="G55" i="13"/>
  <c r="H55" i="13"/>
  <c r="A56" i="13"/>
  <c r="D59" i="14"/>
  <c r="F59" i="14"/>
  <c r="G59" i="14"/>
  <c r="C59" i="14"/>
  <c r="H59" i="14"/>
  <c r="K59" i="14"/>
  <c r="B56" i="13"/>
  <c r="E59" i="14"/>
  <c r="C56" i="13"/>
  <c r="D56" i="13"/>
  <c r="E56" i="13"/>
  <c r="F56" i="13"/>
  <c r="G56" i="13"/>
  <c r="H56" i="13"/>
  <c r="A57" i="13"/>
  <c r="D60" i="14"/>
  <c r="F60" i="14"/>
  <c r="G60" i="14"/>
  <c r="C60" i="14"/>
  <c r="H60" i="14"/>
  <c r="K60" i="14"/>
  <c r="B57" i="13"/>
  <c r="E60" i="14"/>
  <c r="C57" i="13"/>
  <c r="D57" i="13"/>
  <c r="E57" i="13"/>
  <c r="F57" i="13"/>
  <c r="G57" i="13"/>
  <c r="H57" i="13"/>
  <c r="A58" i="13"/>
  <c r="D61" i="14"/>
  <c r="F61" i="14"/>
  <c r="G61" i="14"/>
  <c r="C61" i="14"/>
  <c r="H61" i="14"/>
  <c r="K61" i="14"/>
  <c r="B58" i="13"/>
  <c r="E61" i="14"/>
  <c r="C58" i="13"/>
  <c r="D58" i="13"/>
  <c r="E58" i="13"/>
  <c r="F58" i="13"/>
  <c r="G58" i="13"/>
  <c r="H58" i="13"/>
  <c r="A59" i="13"/>
  <c r="D62" i="14"/>
  <c r="F62" i="14"/>
  <c r="G62" i="14"/>
  <c r="C62" i="14"/>
  <c r="H62" i="14"/>
  <c r="K62" i="14"/>
  <c r="B59" i="13"/>
  <c r="E62" i="14"/>
  <c r="C59" i="13"/>
  <c r="D59" i="13"/>
  <c r="E59" i="13"/>
  <c r="F59" i="13"/>
  <c r="G59" i="13"/>
  <c r="H59" i="13"/>
  <c r="A60" i="13"/>
  <c r="D63" i="14"/>
  <c r="F63" i="14"/>
  <c r="G63" i="14"/>
  <c r="C63" i="14"/>
  <c r="H63" i="14"/>
  <c r="K63" i="14"/>
  <c r="B60" i="13"/>
  <c r="E63" i="14"/>
  <c r="C60" i="13"/>
  <c r="D60" i="13"/>
  <c r="E60" i="13"/>
  <c r="F60" i="13"/>
  <c r="G60" i="13"/>
  <c r="H60" i="13"/>
  <c r="A61" i="13"/>
  <c r="D64" i="14"/>
  <c r="F64" i="14"/>
  <c r="G64" i="14"/>
  <c r="C64" i="14"/>
  <c r="H64" i="14"/>
  <c r="K64" i="14"/>
  <c r="B61" i="13"/>
  <c r="E64" i="14"/>
  <c r="C61" i="13"/>
  <c r="D61" i="13"/>
  <c r="E61" i="13"/>
  <c r="F61" i="13"/>
  <c r="G61" i="13"/>
  <c r="H61" i="13"/>
  <c r="A62" i="13"/>
  <c r="D65" i="14"/>
  <c r="F65" i="14"/>
  <c r="G65" i="14"/>
  <c r="C65" i="14"/>
  <c r="H65" i="14"/>
  <c r="K65" i="14"/>
  <c r="B62" i="13"/>
  <c r="E65" i="14"/>
  <c r="C62" i="13"/>
  <c r="D62" i="13"/>
  <c r="E62" i="13"/>
  <c r="F62" i="13"/>
  <c r="G62" i="13"/>
  <c r="H62" i="13"/>
  <c r="A63" i="13"/>
  <c r="D66" i="14"/>
  <c r="F66" i="14"/>
  <c r="G66" i="14"/>
  <c r="C66" i="14"/>
  <c r="H66" i="14"/>
  <c r="K66" i="14"/>
  <c r="B63" i="13"/>
  <c r="E66" i="14"/>
  <c r="C63" i="13"/>
  <c r="D63" i="13"/>
  <c r="E63" i="13"/>
  <c r="F63" i="13"/>
  <c r="G63" i="13"/>
  <c r="H63" i="13"/>
  <c r="A64" i="13"/>
  <c r="D67" i="14"/>
  <c r="F67" i="14"/>
  <c r="G67" i="14"/>
  <c r="C67" i="14"/>
  <c r="H67" i="14"/>
  <c r="K67" i="14"/>
  <c r="B64" i="13"/>
  <c r="E67" i="14"/>
  <c r="C64" i="13"/>
  <c r="D64" i="13"/>
  <c r="E64" i="13"/>
  <c r="F64" i="13"/>
  <c r="G64" i="13"/>
  <c r="H64" i="13"/>
  <c r="A65" i="13"/>
  <c r="D68" i="14"/>
  <c r="F68" i="14"/>
  <c r="G68" i="14"/>
  <c r="C68" i="14"/>
  <c r="H68" i="14"/>
  <c r="K68" i="14"/>
  <c r="B65" i="13"/>
  <c r="E68" i="14"/>
  <c r="C65" i="13"/>
  <c r="D65" i="13"/>
  <c r="E65" i="13"/>
  <c r="F65" i="13"/>
  <c r="G65" i="13"/>
  <c r="H65" i="13"/>
  <c r="A66" i="13"/>
  <c r="D69" i="14"/>
  <c r="F69" i="14"/>
  <c r="G69" i="14"/>
  <c r="C69" i="14"/>
  <c r="H69" i="14"/>
  <c r="K69" i="14"/>
  <c r="B66" i="13"/>
  <c r="E69" i="14"/>
  <c r="C66" i="13"/>
  <c r="D66" i="13"/>
  <c r="E66" i="13"/>
  <c r="F66" i="13"/>
  <c r="G66" i="13"/>
  <c r="H66" i="13"/>
  <c r="A67" i="13"/>
  <c r="D70" i="14"/>
  <c r="F70" i="14"/>
  <c r="G70" i="14"/>
  <c r="C70" i="14"/>
  <c r="H70" i="14"/>
  <c r="K70" i="14"/>
  <c r="B67" i="13"/>
  <c r="E70" i="14"/>
  <c r="C67" i="13"/>
  <c r="D67" i="13"/>
  <c r="E67" i="13"/>
  <c r="F67" i="13"/>
  <c r="G67" i="13"/>
  <c r="H67" i="13"/>
  <c r="A68" i="13"/>
  <c r="D71" i="14"/>
  <c r="F71" i="14"/>
  <c r="G71" i="14"/>
  <c r="C71" i="14"/>
  <c r="H71" i="14"/>
  <c r="K71" i="14"/>
  <c r="B68" i="13"/>
  <c r="E71" i="14"/>
  <c r="C68" i="13"/>
  <c r="D68" i="13"/>
  <c r="E68" i="13"/>
  <c r="F68" i="13"/>
  <c r="G68" i="13"/>
  <c r="H68" i="13"/>
  <c r="A69" i="13"/>
  <c r="D72" i="14"/>
  <c r="F72" i="14"/>
  <c r="G72" i="14"/>
  <c r="C72" i="14"/>
  <c r="H72" i="14"/>
  <c r="K72" i="14"/>
  <c r="B69" i="13"/>
  <c r="E72" i="14"/>
  <c r="C69" i="13"/>
  <c r="D69" i="13"/>
  <c r="E69" i="13"/>
  <c r="F69" i="13"/>
  <c r="G69" i="13"/>
  <c r="H69" i="13"/>
  <c r="A70" i="13"/>
  <c r="D73" i="14"/>
  <c r="F73" i="14"/>
  <c r="G73" i="14"/>
  <c r="C73" i="14"/>
  <c r="H73" i="14"/>
  <c r="K73" i="14"/>
  <c r="B70" i="13"/>
  <c r="E73" i="14"/>
  <c r="C70" i="13"/>
  <c r="D70" i="13"/>
  <c r="E70" i="13"/>
  <c r="F70" i="13"/>
  <c r="G70" i="13"/>
  <c r="H70" i="13"/>
  <c r="A71" i="13"/>
  <c r="D74" i="14"/>
  <c r="F74" i="14"/>
  <c r="G74" i="14"/>
  <c r="C74" i="14"/>
  <c r="H74" i="14"/>
  <c r="K74" i="14"/>
  <c r="B71" i="13"/>
  <c r="E74" i="14"/>
  <c r="C71" i="13"/>
  <c r="D71" i="13"/>
  <c r="E71" i="13"/>
  <c r="F71" i="13"/>
  <c r="G71" i="13"/>
  <c r="H71" i="13"/>
  <c r="A72" i="13"/>
  <c r="D75" i="14"/>
  <c r="F75" i="14"/>
  <c r="G75" i="14"/>
  <c r="C75" i="14"/>
  <c r="H75" i="14"/>
  <c r="K75" i="14"/>
  <c r="B72" i="13"/>
  <c r="E75" i="14"/>
  <c r="C72" i="13"/>
  <c r="D72" i="13"/>
  <c r="E72" i="13"/>
  <c r="F72" i="13"/>
  <c r="G72" i="13"/>
  <c r="H72" i="13"/>
  <c r="A73" i="13"/>
  <c r="D76" i="14"/>
  <c r="F76" i="14"/>
  <c r="G76" i="14"/>
  <c r="C76" i="14"/>
  <c r="H76" i="14"/>
  <c r="K76" i="14"/>
  <c r="B73" i="13"/>
  <c r="E76" i="14"/>
  <c r="C73" i="13"/>
  <c r="D73" i="13"/>
  <c r="E73" i="13"/>
  <c r="F73" i="13"/>
  <c r="G73" i="13"/>
  <c r="H73" i="13"/>
  <c r="A74" i="13"/>
  <c r="D77" i="14"/>
  <c r="F77" i="14"/>
  <c r="G77" i="14"/>
  <c r="C77" i="14"/>
  <c r="H77" i="14"/>
  <c r="K77" i="14"/>
  <c r="B74" i="13"/>
  <c r="E77" i="14"/>
  <c r="C74" i="13"/>
  <c r="D74" i="13"/>
  <c r="E74" i="13"/>
  <c r="F74" i="13"/>
  <c r="G74" i="13"/>
  <c r="H74" i="13"/>
  <c r="A75" i="13"/>
  <c r="D78" i="14"/>
  <c r="F78" i="14"/>
  <c r="G78" i="14"/>
  <c r="C78" i="14"/>
  <c r="H78" i="14"/>
  <c r="K78" i="14"/>
  <c r="B75" i="13"/>
  <c r="E78" i="14"/>
  <c r="C75" i="13"/>
  <c r="D75" i="13"/>
  <c r="E75" i="13"/>
  <c r="F75" i="13"/>
  <c r="G75" i="13"/>
  <c r="H75" i="13"/>
  <c r="A76" i="13"/>
  <c r="D79" i="14"/>
  <c r="F79" i="14"/>
  <c r="G79" i="14"/>
  <c r="C79" i="14"/>
  <c r="H79" i="14"/>
  <c r="K79" i="14"/>
  <c r="B76" i="13"/>
  <c r="E79" i="14"/>
  <c r="C76" i="13"/>
  <c r="D76" i="13"/>
  <c r="E76" i="13"/>
  <c r="F76" i="13"/>
  <c r="G76" i="13"/>
  <c r="H76" i="13"/>
  <c r="A77" i="13"/>
  <c r="D80" i="14"/>
  <c r="F80" i="14"/>
  <c r="G80" i="14"/>
  <c r="C80" i="14"/>
  <c r="H80" i="14"/>
  <c r="K80" i="14"/>
  <c r="B77" i="13"/>
  <c r="E80" i="14"/>
  <c r="C77" i="13"/>
  <c r="D77" i="13"/>
  <c r="E77" i="13"/>
  <c r="F77" i="13"/>
  <c r="G77" i="13"/>
  <c r="H77" i="13"/>
  <c r="A78" i="13"/>
  <c r="D81" i="14"/>
  <c r="F81" i="14"/>
  <c r="G81" i="14"/>
  <c r="C81" i="14"/>
  <c r="H81" i="14"/>
  <c r="K81" i="14"/>
  <c r="B78" i="13"/>
  <c r="E81" i="14"/>
  <c r="C78" i="13"/>
  <c r="D78" i="13"/>
  <c r="E78" i="13"/>
  <c r="F78" i="13"/>
  <c r="G78" i="13"/>
  <c r="H78" i="13"/>
  <c r="A79" i="13"/>
  <c r="D82" i="14"/>
  <c r="F82" i="14"/>
  <c r="G82" i="14"/>
  <c r="C82" i="14"/>
  <c r="H82" i="14"/>
  <c r="K82" i="14"/>
  <c r="B79" i="13"/>
  <c r="E82" i="14"/>
  <c r="C79" i="13"/>
  <c r="D79" i="13"/>
  <c r="E79" i="13"/>
  <c r="F79" i="13"/>
  <c r="G79" i="13"/>
  <c r="H79" i="13"/>
  <c r="A80" i="13"/>
  <c r="D83" i="14"/>
  <c r="F83" i="14"/>
  <c r="G83" i="14"/>
  <c r="C83" i="14"/>
  <c r="H83" i="14"/>
  <c r="K83" i="14"/>
  <c r="B80" i="13"/>
  <c r="E83" i="14"/>
  <c r="C80" i="13"/>
  <c r="D80" i="13"/>
  <c r="E80" i="13"/>
  <c r="F80" i="13"/>
  <c r="G80" i="13"/>
  <c r="H80" i="13"/>
  <c r="A81" i="13"/>
  <c r="D84" i="14"/>
  <c r="F84" i="14"/>
  <c r="G84" i="14"/>
  <c r="C84" i="14"/>
  <c r="H84" i="14"/>
  <c r="K84" i="14"/>
  <c r="B81" i="13"/>
  <c r="E84" i="14"/>
  <c r="C81" i="13"/>
  <c r="D81" i="13"/>
  <c r="E81" i="13"/>
  <c r="F81" i="13"/>
  <c r="G81" i="13"/>
  <c r="H81" i="13"/>
  <c r="A82" i="13"/>
  <c r="D85" i="14"/>
  <c r="F85" i="14"/>
  <c r="G85" i="14"/>
  <c r="C85" i="14"/>
  <c r="H85" i="14"/>
  <c r="K85" i="14"/>
  <c r="B82" i="13"/>
  <c r="E85" i="14"/>
  <c r="C82" i="13"/>
  <c r="D82" i="13"/>
  <c r="E82" i="13"/>
  <c r="F82" i="13"/>
  <c r="G82" i="13"/>
  <c r="H82" i="13"/>
  <c r="A83" i="13"/>
  <c r="D86" i="14"/>
  <c r="F86" i="14"/>
  <c r="G86" i="14"/>
  <c r="C86" i="14"/>
  <c r="H86" i="14"/>
  <c r="K86" i="14"/>
  <c r="B83" i="13"/>
  <c r="E86" i="14"/>
  <c r="C83" i="13"/>
  <c r="D83" i="13"/>
  <c r="E83" i="13"/>
  <c r="F83" i="13"/>
  <c r="G83" i="13"/>
  <c r="H83" i="13"/>
  <c r="A84" i="13"/>
  <c r="D87" i="14"/>
  <c r="F87" i="14"/>
  <c r="G87" i="14"/>
  <c r="C87" i="14"/>
  <c r="H87" i="14"/>
  <c r="K87" i="14"/>
  <c r="B84" i="13"/>
  <c r="E87" i="14"/>
  <c r="C84" i="13"/>
  <c r="D84" i="13"/>
  <c r="E84" i="13"/>
  <c r="F84" i="13"/>
  <c r="G84" i="13"/>
  <c r="H84" i="13"/>
  <c r="A85" i="13"/>
  <c r="D88" i="14"/>
  <c r="F88" i="14"/>
  <c r="G88" i="14"/>
  <c r="C88" i="14"/>
  <c r="H88" i="14"/>
  <c r="K88" i="14"/>
  <c r="B85" i="13"/>
  <c r="E88" i="14"/>
  <c r="C85" i="13"/>
  <c r="D85" i="13"/>
  <c r="E85" i="13"/>
  <c r="F85" i="13"/>
  <c r="G85" i="13"/>
  <c r="H85" i="13"/>
  <c r="A86" i="13"/>
  <c r="D89" i="14"/>
  <c r="F89" i="14"/>
  <c r="G89" i="14"/>
  <c r="C89" i="14"/>
  <c r="H89" i="14"/>
  <c r="K89" i="14"/>
  <c r="B86" i="13"/>
  <c r="E89" i="14"/>
  <c r="C86" i="13"/>
  <c r="D86" i="13"/>
  <c r="E86" i="13"/>
  <c r="F86" i="13"/>
  <c r="G86" i="13"/>
  <c r="H86" i="13"/>
  <c r="A87" i="13"/>
  <c r="D90" i="14"/>
  <c r="F90" i="14"/>
  <c r="G90" i="14"/>
  <c r="C90" i="14"/>
  <c r="H90" i="14"/>
  <c r="K90" i="14"/>
  <c r="B87" i="13"/>
  <c r="E90" i="14"/>
  <c r="C87" i="13"/>
  <c r="D87" i="13"/>
  <c r="E87" i="13"/>
  <c r="F87" i="13"/>
  <c r="G87" i="13"/>
  <c r="H87" i="13"/>
  <c r="A88" i="13"/>
  <c r="D91" i="14"/>
  <c r="F91" i="14"/>
  <c r="G91" i="14"/>
  <c r="C91" i="14"/>
  <c r="H91" i="14"/>
  <c r="K91" i="14"/>
  <c r="B88" i="13"/>
  <c r="E91" i="14"/>
  <c r="C88" i="13"/>
  <c r="D88" i="13"/>
  <c r="E88" i="13"/>
  <c r="F88" i="13"/>
  <c r="G88" i="13"/>
  <c r="H88" i="13"/>
  <c r="A89" i="13"/>
  <c r="D92" i="14"/>
  <c r="F92" i="14"/>
  <c r="G92" i="14"/>
  <c r="C92" i="14"/>
  <c r="H92" i="14"/>
  <c r="K92" i="14"/>
  <c r="B89" i="13"/>
  <c r="E92" i="14"/>
  <c r="C89" i="13"/>
  <c r="D89" i="13"/>
  <c r="E89" i="13"/>
  <c r="F89" i="13"/>
  <c r="G89" i="13"/>
  <c r="H89" i="13"/>
  <c r="A90" i="13"/>
  <c r="D93" i="14"/>
  <c r="F93" i="14"/>
  <c r="G93" i="14"/>
  <c r="C93" i="14"/>
  <c r="H93" i="14"/>
  <c r="K93" i="14"/>
  <c r="B90" i="13"/>
  <c r="E93" i="14"/>
  <c r="C90" i="13"/>
  <c r="D90" i="13"/>
  <c r="E90" i="13"/>
  <c r="F90" i="13"/>
  <c r="G90" i="13"/>
  <c r="H90" i="13"/>
  <c r="A91" i="13"/>
  <c r="D94" i="14"/>
  <c r="F94" i="14"/>
  <c r="G94" i="14"/>
  <c r="C94" i="14"/>
  <c r="H94" i="14"/>
  <c r="K94" i="14"/>
  <c r="B91" i="13"/>
  <c r="E94" i="14"/>
  <c r="C91" i="13"/>
  <c r="D91" i="13"/>
  <c r="E91" i="13"/>
  <c r="F91" i="13"/>
  <c r="G91" i="13"/>
  <c r="H91" i="13"/>
  <c r="A92" i="13"/>
  <c r="D95" i="14"/>
  <c r="F95" i="14"/>
  <c r="G95" i="14"/>
  <c r="C95" i="14"/>
  <c r="H95" i="14"/>
  <c r="K95" i="14"/>
  <c r="B92" i="13"/>
  <c r="E95" i="14"/>
  <c r="C92" i="13"/>
  <c r="D92" i="13"/>
  <c r="E92" i="13"/>
  <c r="F92" i="13"/>
  <c r="G92" i="13"/>
  <c r="H92" i="13"/>
  <c r="A93" i="13"/>
  <c r="D96" i="14"/>
  <c r="F96" i="14"/>
  <c r="G96" i="14"/>
  <c r="C96" i="14"/>
  <c r="H96" i="14"/>
  <c r="K96" i="14"/>
  <c r="B93" i="13"/>
  <c r="E96" i="14"/>
  <c r="C93" i="13"/>
  <c r="D93" i="13"/>
  <c r="E93" i="13"/>
  <c r="F93" i="13"/>
  <c r="G93" i="13"/>
  <c r="H93" i="13"/>
  <c r="A94" i="13"/>
  <c r="D97" i="14"/>
  <c r="F97" i="14"/>
  <c r="G97" i="14"/>
  <c r="C97" i="14"/>
  <c r="H97" i="14"/>
  <c r="K97" i="14"/>
  <c r="B94" i="13"/>
  <c r="E97" i="14"/>
  <c r="C94" i="13"/>
  <c r="D94" i="13"/>
  <c r="E94" i="13"/>
  <c r="F94" i="13"/>
  <c r="G94" i="13"/>
  <c r="H94" i="13"/>
  <c r="A95" i="13"/>
  <c r="D98" i="14"/>
  <c r="F98" i="14"/>
  <c r="G98" i="14"/>
  <c r="C98" i="14"/>
  <c r="H98" i="14"/>
  <c r="K98" i="14"/>
  <c r="B95" i="13"/>
  <c r="E98" i="14"/>
  <c r="C95" i="13"/>
  <c r="D95" i="13"/>
  <c r="E95" i="13"/>
  <c r="F95" i="13"/>
  <c r="G95" i="13"/>
  <c r="H95" i="13"/>
  <c r="A96" i="13"/>
  <c r="D99" i="14"/>
  <c r="F99" i="14"/>
  <c r="G99" i="14"/>
  <c r="C99" i="14"/>
  <c r="H99" i="14"/>
  <c r="K99" i="14"/>
  <c r="B96" i="13"/>
  <c r="E99" i="14"/>
  <c r="C96" i="13"/>
  <c r="D96" i="13"/>
  <c r="E96" i="13"/>
  <c r="F96" i="13"/>
  <c r="G96" i="13"/>
  <c r="H96" i="13"/>
  <c r="A97" i="13"/>
  <c r="D100" i="14"/>
  <c r="F100" i="14"/>
  <c r="G100" i="14"/>
  <c r="C100" i="14"/>
  <c r="H100" i="14"/>
  <c r="K100" i="14"/>
  <c r="B97" i="13"/>
  <c r="E100" i="14"/>
  <c r="C97" i="13"/>
  <c r="D97" i="13"/>
  <c r="E97" i="13"/>
  <c r="F97" i="13"/>
  <c r="G97" i="13"/>
  <c r="H97" i="13"/>
  <c r="A98" i="13"/>
  <c r="D101" i="14"/>
  <c r="F101" i="14"/>
  <c r="G101" i="14"/>
  <c r="C101" i="14"/>
  <c r="H101" i="14"/>
  <c r="K101" i="14"/>
  <c r="B98" i="13"/>
  <c r="E101" i="14"/>
  <c r="C98" i="13"/>
  <c r="D98" i="13"/>
  <c r="E98" i="13"/>
  <c r="F98" i="13"/>
  <c r="G98" i="13"/>
  <c r="H98" i="13"/>
  <c r="A99" i="13"/>
  <c r="D102" i="14"/>
  <c r="F102" i="14"/>
  <c r="G102" i="14"/>
  <c r="C102" i="14"/>
  <c r="H102" i="14"/>
  <c r="K102" i="14"/>
  <c r="B99" i="13"/>
  <c r="E102" i="14"/>
  <c r="C99" i="13"/>
  <c r="D99" i="13"/>
  <c r="E99" i="13"/>
  <c r="F99" i="13"/>
  <c r="G99" i="13"/>
  <c r="H99" i="13"/>
  <c r="A100" i="13"/>
  <c r="D103" i="14"/>
  <c r="F103" i="14"/>
  <c r="G103" i="14"/>
  <c r="C103" i="14"/>
  <c r="H103" i="14"/>
  <c r="K103" i="14"/>
  <c r="B100" i="13"/>
  <c r="E103" i="14"/>
  <c r="C100" i="13"/>
  <c r="D100" i="13"/>
  <c r="E100" i="13"/>
  <c r="F100" i="13"/>
  <c r="G100" i="13"/>
  <c r="H100" i="13"/>
  <c r="A101" i="13"/>
  <c r="D104" i="14"/>
  <c r="F104" i="14"/>
  <c r="G104" i="14"/>
  <c r="C104" i="14"/>
  <c r="H104" i="14"/>
  <c r="K104" i="14"/>
  <c r="B101" i="13"/>
  <c r="E104" i="14"/>
  <c r="C101" i="13"/>
  <c r="D101" i="13"/>
  <c r="E101" i="13"/>
  <c r="F101" i="13"/>
  <c r="G101" i="13"/>
  <c r="H101" i="13"/>
  <c r="A102" i="13"/>
  <c r="D105" i="14"/>
  <c r="F105" i="14"/>
  <c r="G105" i="14"/>
  <c r="C105" i="14"/>
  <c r="H105" i="14"/>
  <c r="K105" i="14"/>
  <c r="B102" i="13"/>
  <c r="E105" i="14"/>
  <c r="C102" i="13"/>
  <c r="D102" i="13"/>
  <c r="E102" i="13"/>
  <c r="F102" i="13"/>
  <c r="G102" i="13"/>
  <c r="H102" i="13"/>
  <c r="A103" i="13"/>
  <c r="D106" i="14"/>
  <c r="F106" i="14"/>
  <c r="G106" i="14"/>
  <c r="C106" i="14"/>
  <c r="H106" i="14"/>
  <c r="K106" i="14"/>
  <c r="B103" i="13"/>
  <c r="E106" i="14"/>
  <c r="C103" i="13"/>
  <c r="D103" i="13"/>
  <c r="E103" i="13"/>
  <c r="G103" i="13"/>
  <c r="H103" i="13"/>
  <c r="A104" i="13"/>
  <c r="D107" i="14"/>
  <c r="F107" i="14"/>
  <c r="G107" i="14"/>
  <c r="C107" i="14"/>
  <c r="H107" i="14"/>
  <c r="K107" i="14"/>
  <c r="B104" i="13"/>
  <c r="E107" i="14"/>
  <c r="C104" i="13"/>
  <c r="D104" i="13"/>
  <c r="E104" i="13"/>
  <c r="G104" i="13"/>
  <c r="H104" i="13"/>
  <c r="A105" i="13"/>
  <c r="D108" i="14"/>
  <c r="F108" i="14"/>
  <c r="G108" i="14"/>
  <c r="C108" i="14"/>
  <c r="H108" i="14"/>
  <c r="K108" i="14"/>
  <c r="B105" i="13"/>
  <c r="E108" i="14"/>
  <c r="C105" i="13"/>
  <c r="D105" i="13"/>
  <c r="E105" i="13"/>
  <c r="G105" i="13"/>
  <c r="H105" i="13"/>
  <c r="A106" i="13"/>
  <c r="D109" i="14"/>
  <c r="F109" i="14"/>
  <c r="G109" i="14"/>
  <c r="C109" i="14"/>
  <c r="H109" i="14"/>
  <c r="K109" i="14"/>
  <c r="B106" i="13"/>
  <c r="E109" i="14"/>
  <c r="C106" i="13"/>
  <c r="D106" i="13"/>
  <c r="E106" i="13"/>
  <c r="G106" i="13"/>
  <c r="H106" i="13"/>
  <c r="A107" i="13"/>
  <c r="D110" i="14"/>
  <c r="F110" i="14"/>
  <c r="G110" i="14"/>
  <c r="C110" i="14"/>
  <c r="H110" i="14"/>
  <c r="K110" i="14"/>
  <c r="B107" i="13"/>
  <c r="E110" i="14"/>
  <c r="C107" i="13"/>
  <c r="D107" i="13"/>
  <c r="E107" i="13"/>
  <c r="G107" i="13"/>
  <c r="H107" i="13"/>
  <c r="A108" i="13"/>
  <c r="D111" i="14"/>
  <c r="F111" i="14"/>
  <c r="G111" i="14"/>
  <c r="C111" i="14"/>
  <c r="H111" i="14"/>
  <c r="K111" i="14"/>
  <c r="B108" i="13"/>
  <c r="E111" i="14"/>
  <c r="C108" i="13"/>
  <c r="D108" i="13"/>
  <c r="E108" i="13"/>
  <c r="G108" i="13"/>
  <c r="H108" i="13"/>
  <c r="A109" i="13"/>
  <c r="D112" i="14"/>
  <c r="F112" i="14"/>
  <c r="G112" i="14"/>
  <c r="C112" i="14"/>
  <c r="H112" i="14"/>
  <c r="K112" i="14"/>
  <c r="B109" i="13"/>
  <c r="E112" i="14"/>
  <c r="C109" i="13"/>
  <c r="D109" i="13"/>
  <c r="E109" i="13"/>
  <c r="G109" i="13"/>
  <c r="H109" i="13"/>
  <c r="A110" i="13"/>
  <c r="D113" i="14"/>
  <c r="F113" i="14"/>
  <c r="G113" i="14"/>
  <c r="C113" i="14"/>
  <c r="H113" i="14"/>
  <c r="K113" i="14"/>
  <c r="B110" i="13"/>
  <c r="E113" i="14"/>
  <c r="C110" i="13"/>
  <c r="D110" i="13"/>
  <c r="E110" i="13"/>
  <c r="G110" i="13"/>
  <c r="H110" i="13"/>
  <c r="A111" i="13"/>
  <c r="D114" i="14"/>
  <c r="F114" i="14"/>
  <c r="G114" i="14"/>
  <c r="C114" i="14"/>
  <c r="H114" i="14"/>
  <c r="K114" i="14"/>
  <c r="B111" i="13"/>
  <c r="E114" i="14"/>
  <c r="C111" i="13"/>
  <c r="D111" i="13"/>
  <c r="E111" i="13"/>
  <c r="G111" i="13"/>
  <c r="H111" i="13"/>
  <c r="A112" i="13"/>
  <c r="D115" i="14"/>
  <c r="F115" i="14"/>
  <c r="G115" i="14"/>
  <c r="C115" i="14"/>
  <c r="H115" i="14"/>
  <c r="K115" i="14"/>
  <c r="B112" i="13"/>
  <c r="E115" i="14"/>
  <c r="C112" i="13"/>
  <c r="D112" i="13"/>
  <c r="E112" i="13"/>
  <c r="G112" i="13"/>
  <c r="H112" i="13"/>
  <c r="A113" i="13"/>
  <c r="D116" i="14"/>
  <c r="F116" i="14"/>
  <c r="G116" i="14"/>
  <c r="C116" i="14"/>
  <c r="H116" i="14"/>
  <c r="K116" i="14"/>
  <c r="B113" i="13"/>
  <c r="E116" i="14"/>
  <c r="C113" i="13"/>
  <c r="D113" i="13"/>
  <c r="E113" i="13"/>
  <c r="G113" i="13"/>
  <c r="H113" i="13"/>
  <c r="A114" i="13"/>
  <c r="D117" i="14"/>
  <c r="F117" i="14"/>
  <c r="G117" i="14"/>
  <c r="C117" i="14"/>
  <c r="H117" i="14"/>
  <c r="K117" i="14"/>
  <c r="B114" i="13"/>
  <c r="E117" i="14"/>
  <c r="C114" i="13"/>
  <c r="D114" i="13"/>
  <c r="E114" i="13"/>
  <c r="G114" i="13"/>
  <c r="H114" i="13"/>
  <c r="A115" i="13"/>
  <c r="D118" i="14"/>
  <c r="F118" i="14"/>
  <c r="G118" i="14"/>
  <c r="C118" i="14"/>
  <c r="H118" i="14"/>
  <c r="K118" i="14"/>
  <c r="B115" i="13"/>
  <c r="E118" i="14"/>
  <c r="C115" i="13"/>
  <c r="D115" i="13"/>
  <c r="E115" i="13"/>
  <c r="G115" i="13"/>
  <c r="H115" i="13"/>
  <c r="A116" i="13"/>
  <c r="D119" i="14"/>
  <c r="F119" i="14"/>
  <c r="G119" i="14"/>
  <c r="C119" i="14"/>
  <c r="H119" i="14"/>
  <c r="K119" i="14"/>
  <c r="B116" i="13"/>
  <c r="E119" i="14"/>
  <c r="C116" i="13"/>
  <c r="D116" i="13"/>
  <c r="E116" i="13"/>
  <c r="G116" i="13"/>
  <c r="H116" i="13"/>
  <c r="A117" i="13"/>
  <c r="D120" i="14"/>
  <c r="F120" i="14"/>
  <c r="G120" i="14"/>
  <c r="C120" i="14"/>
  <c r="H120" i="14"/>
  <c r="K120" i="14"/>
  <c r="B117" i="13"/>
  <c r="E120" i="14"/>
  <c r="C117" i="13"/>
  <c r="D117" i="13"/>
  <c r="E117" i="13"/>
  <c r="G117" i="13"/>
  <c r="H117" i="13"/>
  <c r="A118" i="13"/>
  <c r="D121" i="14"/>
  <c r="F121" i="14"/>
  <c r="G121" i="14"/>
  <c r="C121" i="14"/>
  <c r="H121" i="14"/>
  <c r="K121" i="14"/>
  <c r="B118" i="13"/>
  <c r="E121" i="14"/>
  <c r="C118" i="13"/>
  <c r="D118" i="13"/>
  <c r="E118" i="13"/>
  <c r="G118" i="13"/>
  <c r="H118" i="13"/>
  <c r="A119" i="13"/>
  <c r="D122" i="14"/>
  <c r="F122" i="14"/>
  <c r="G122" i="14"/>
  <c r="C122" i="14"/>
  <c r="H122" i="14"/>
  <c r="K122" i="14"/>
  <c r="B119" i="13"/>
  <c r="E122" i="14"/>
  <c r="C119" i="13"/>
  <c r="D119" i="13"/>
  <c r="E119" i="13"/>
  <c r="G119" i="13"/>
  <c r="H119" i="13"/>
  <c r="A120" i="13"/>
  <c r="D123" i="14"/>
  <c r="F123" i="14"/>
  <c r="G123" i="14"/>
  <c r="C123" i="14"/>
  <c r="H123" i="14"/>
  <c r="K123" i="14"/>
  <c r="B120" i="13"/>
  <c r="E123" i="14"/>
  <c r="C120" i="13"/>
  <c r="D120" i="13"/>
  <c r="E120" i="13"/>
  <c r="G120" i="13"/>
  <c r="H120" i="13"/>
  <c r="A121" i="13"/>
  <c r="D124" i="14"/>
  <c r="F124" i="14"/>
  <c r="G124" i="14"/>
  <c r="C124" i="14"/>
  <c r="H124" i="14"/>
  <c r="K124" i="14"/>
  <c r="B121" i="13"/>
  <c r="E124" i="14"/>
  <c r="C121" i="13"/>
  <c r="D121" i="13"/>
  <c r="E121" i="13"/>
  <c r="G121" i="13"/>
  <c r="H121" i="13"/>
  <c r="A122" i="13"/>
  <c r="D125" i="14"/>
  <c r="F125" i="14"/>
  <c r="G125" i="14"/>
  <c r="C125" i="14"/>
  <c r="H125" i="14"/>
  <c r="K125" i="14"/>
  <c r="B122" i="13"/>
  <c r="E125" i="14"/>
  <c r="C122" i="13"/>
  <c r="D122" i="13"/>
  <c r="E122" i="13"/>
  <c r="G122" i="13"/>
  <c r="H122" i="13"/>
  <c r="A123" i="13"/>
  <c r="D126" i="14"/>
  <c r="F126" i="14"/>
  <c r="G126" i="14"/>
  <c r="C126" i="14"/>
  <c r="H126" i="14"/>
  <c r="K126" i="14"/>
  <c r="B123" i="13"/>
  <c r="E126" i="14"/>
  <c r="C123" i="13"/>
  <c r="D123" i="13"/>
  <c r="E123" i="13"/>
  <c r="F123" i="13"/>
  <c r="G123" i="13"/>
  <c r="H123" i="13"/>
  <c r="A124" i="13"/>
  <c r="D127" i="14"/>
  <c r="F127" i="14"/>
  <c r="G127" i="14"/>
  <c r="C127" i="14"/>
  <c r="H127" i="14"/>
  <c r="K127" i="14"/>
  <c r="B124" i="13"/>
  <c r="E127" i="14"/>
  <c r="C124" i="13"/>
  <c r="D124" i="13"/>
  <c r="E124" i="13"/>
  <c r="F124" i="13"/>
  <c r="G124" i="13"/>
  <c r="H124" i="13"/>
  <c r="A125" i="13"/>
  <c r="D128" i="14"/>
  <c r="F128" i="14"/>
  <c r="G128" i="14"/>
  <c r="C128" i="14"/>
  <c r="H128" i="14"/>
  <c r="K128" i="14"/>
  <c r="B125" i="13"/>
  <c r="E128" i="14"/>
  <c r="C125" i="13"/>
  <c r="D125" i="13"/>
  <c r="E125" i="13"/>
  <c r="F125" i="13"/>
  <c r="G125" i="13"/>
  <c r="H125" i="13"/>
  <c r="A126" i="13"/>
  <c r="D129" i="14"/>
  <c r="F129" i="14"/>
  <c r="G129" i="14"/>
  <c r="C129" i="14"/>
  <c r="H129" i="14"/>
  <c r="K129" i="14"/>
  <c r="B126" i="13"/>
  <c r="E129" i="14"/>
  <c r="C126" i="13"/>
  <c r="D126" i="13"/>
  <c r="E126" i="13"/>
  <c r="F126" i="13"/>
  <c r="G126" i="13"/>
  <c r="H126" i="13"/>
  <c r="A127" i="13"/>
  <c r="D130" i="14"/>
  <c r="F130" i="14"/>
  <c r="G130" i="14"/>
  <c r="C130" i="14"/>
  <c r="H130" i="14"/>
  <c r="K130" i="14"/>
  <c r="B127" i="13"/>
  <c r="E130" i="14"/>
  <c r="C127" i="13"/>
  <c r="D127" i="13"/>
  <c r="E127" i="13"/>
  <c r="F127" i="13"/>
  <c r="G127" i="13"/>
  <c r="H127" i="13"/>
  <c r="A128" i="13"/>
  <c r="D131" i="14"/>
  <c r="F131" i="14"/>
  <c r="G131" i="14"/>
  <c r="C131" i="14"/>
  <c r="H131" i="14"/>
  <c r="K131" i="14"/>
  <c r="B128" i="13"/>
  <c r="E131" i="14"/>
  <c r="C128" i="13"/>
  <c r="D128" i="13"/>
  <c r="E128" i="13"/>
  <c r="F128" i="13"/>
  <c r="G128" i="13"/>
  <c r="H128" i="13"/>
  <c r="A129" i="13"/>
  <c r="D132" i="14"/>
  <c r="F132" i="14"/>
  <c r="G132" i="14"/>
  <c r="C132" i="14"/>
  <c r="H132" i="14"/>
  <c r="K132" i="14"/>
  <c r="B129" i="13"/>
  <c r="E132" i="14"/>
  <c r="C129" i="13"/>
  <c r="D129" i="13"/>
  <c r="E129" i="13"/>
  <c r="F129" i="13"/>
  <c r="G129" i="13"/>
  <c r="H129" i="13"/>
  <c r="A130" i="13"/>
  <c r="D133" i="14"/>
  <c r="F133" i="14"/>
  <c r="G133" i="14"/>
  <c r="C133" i="14"/>
  <c r="H133" i="14"/>
  <c r="K133" i="14"/>
  <c r="B130" i="13"/>
  <c r="E133" i="14"/>
  <c r="C130" i="13"/>
  <c r="D130" i="13"/>
  <c r="E130" i="13"/>
  <c r="F130" i="13"/>
  <c r="G130" i="13"/>
  <c r="H130" i="13"/>
  <c r="A131" i="13"/>
  <c r="D134" i="14"/>
  <c r="F134" i="14"/>
  <c r="G134" i="14"/>
  <c r="C134" i="14"/>
  <c r="H134" i="14"/>
  <c r="K134" i="14"/>
  <c r="B131" i="13"/>
  <c r="E134" i="14"/>
  <c r="C131" i="13"/>
  <c r="D131" i="13"/>
  <c r="E131" i="13"/>
  <c r="F131" i="13"/>
  <c r="G131" i="13"/>
  <c r="H131" i="13"/>
  <c r="A132" i="13"/>
  <c r="D135" i="14"/>
  <c r="F135" i="14"/>
  <c r="G135" i="14"/>
  <c r="C135" i="14"/>
  <c r="H135" i="14"/>
  <c r="K135" i="14"/>
  <c r="B132" i="13"/>
  <c r="E135" i="14"/>
  <c r="C132" i="13"/>
  <c r="D132" i="13"/>
  <c r="E132" i="13"/>
  <c r="F132" i="13"/>
  <c r="G132" i="13"/>
  <c r="H132" i="13"/>
  <c r="A133" i="13"/>
  <c r="D136" i="14"/>
  <c r="F136" i="14"/>
  <c r="G136" i="14"/>
  <c r="C136" i="14"/>
  <c r="H136" i="14"/>
  <c r="K136" i="14"/>
  <c r="B133" i="13"/>
  <c r="E136" i="14"/>
  <c r="C133" i="13"/>
  <c r="D133" i="13"/>
  <c r="E133" i="13"/>
  <c r="F133" i="13"/>
  <c r="G133" i="13"/>
  <c r="H133" i="13"/>
  <c r="A134" i="13"/>
  <c r="D137" i="14"/>
  <c r="F137" i="14"/>
  <c r="G137" i="14"/>
  <c r="C137" i="14"/>
  <c r="H137" i="14"/>
  <c r="K137" i="14"/>
  <c r="B134" i="13"/>
  <c r="E137" i="14"/>
  <c r="C134" i="13"/>
  <c r="D134" i="13"/>
  <c r="E134" i="13"/>
  <c r="F134" i="13"/>
  <c r="G134" i="13"/>
  <c r="H134" i="13"/>
  <c r="A135" i="13"/>
  <c r="D138" i="14"/>
  <c r="F138" i="14"/>
  <c r="G138" i="14"/>
  <c r="C138" i="14"/>
  <c r="H138" i="14"/>
  <c r="K138" i="14"/>
  <c r="B135" i="13"/>
  <c r="E138" i="14"/>
  <c r="C135" i="13"/>
  <c r="D135" i="13"/>
  <c r="E135" i="13"/>
  <c r="F135" i="13"/>
  <c r="G135" i="13"/>
  <c r="H135" i="13"/>
  <c r="A136" i="13"/>
  <c r="D139" i="14"/>
  <c r="F139" i="14"/>
  <c r="G139" i="14"/>
  <c r="C139" i="14"/>
  <c r="H139" i="14"/>
  <c r="K139" i="14"/>
  <c r="B136" i="13"/>
  <c r="E139" i="14"/>
  <c r="C136" i="13"/>
  <c r="D136" i="13"/>
  <c r="E136" i="13"/>
  <c r="F136" i="13"/>
  <c r="G136" i="13"/>
  <c r="H136" i="13"/>
  <c r="A137" i="13"/>
  <c r="D140" i="14"/>
  <c r="F140" i="14"/>
  <c r="G140" i="14"/>
  <c r="C140" i="14"/>
  <c r="H140" i="14"/>
  <c r="K140" i="14"/>
  <c r="B137" i="13"/>
  <c r="E140" i="14"/>
  <c r="C137" i="13"/>
  <c r="D137" i="13"/>
  <c r="E137" i="13"/>
  <c r="F137" i="13"/>
  <c r="G137" i="13"/>
  <c r="H137" i="13"/>
  <c r="A138" i="13"/>
  <c r="D141" i="14"/>
  <c r="F141" i="14"/>
  <c r="G141" i="14"/>
  <c r="C141" i="14"/>
  <c r="H141" i="14"/>
  <c r="K141" i="14"/>
  <c r="B138" i="13"/>
  <c r="E141" i="14"/>
  <c r="C138" i="13"/>
  <c r="D138" i="13"/>
  <c r="E138" i="13"/>
  <c r="F138" i="13"/>
  <c r="G138" i="13"/>
  <c r="H138" i="13"/>
  <c r="A139" i="13"/>
  <c r="D142" i="14"/>
  <c r="F142" i="14"/>
  <c r="G142" i="14"/>
  <c r="C142" i="14"/>
  <c r="H142" i="14"/>
  <c r="K142" i="14"/>
  <c r="B139" i="13"/>
  <c r="E142" i="14"/>
  <c r="C139" i="13"/>
  <c r="D139" i="13"/>
  <c r="E139" i="13"/>
  <c r="F139" i="13"/>
  <c r="G139" i="13"/>
  <c r="H139" i="13"/>
  <c r="A140" i="13"/>
  <c r="D143" i="14"/>
  <c r="F143" i="14"/>
  <c r="G143" i="14"/>
  <c r="C143" i="14"/>
  <c r="H143" i="14"/>
  <c r="K143" i="14"/>
  <c r="B140" i="13"/>
  <c r="E143" i="14"/>
  <c r="C140" i="13"/>
  <c r="D140" i="13"/>
  <c r="E140" i="13"/>
  <c r="F140" i="13"/>
  <c r="G140" i="13"/>
  <c r="H140" i="13"/>
  <c r="A141" i="13"/>
  <c r="D144" i="14"/>
  <c r="F144" i="14"/>
  <c r="G144" i="14"/>
  <c r="C144" i="14"/>
  <c r="H144" i="14"/>
  <c r="K144" i="14"/>
  <c r="B141" i="13"/>
  <c r="E144" i="14"/>
  <c r="C141" i="13"/>
  <c r="D141" i="13"/>
  <c r="E141" i="13"/>
  <c r="F141" i="13"/>
  <c r="G141" i="13"/>
  <c r="H141" i="13"/>
  <c r="A142" i="13"/>
  <c r="D145" i="14"/>
  <c r="F145" i="14"/>
  <c r="G145" i="14"/>
  <c r="C145" i="14"/>
  <c r="H145" i="14"/>
  <c r="K145" i="14"/>
  <c r="B142" i="13"/>
  <c r="E145" i="14"/>
  <c r="C142" i="13"/>
  <c r="D142" i="13"/>
  <c r="E142" i="13"/>
  <c r="F142" i="13"/>
  <c r="G142" i="13"/>
  <c r="H142" i="13"/>
  <c r="A143" i="13"/>
  <c r="D146" i="14"/>
  <c r="F146" i="14"/>
  <c r="G146" i="14"/>
  <c r="C146" i="14"/>
  <c r="H146" i="14"/>
  <c r="K146" i="14"/>
  <c r="B143" i="13"/>
  <c r="E146" i="14"/>
  <c r="C143" i="13"/>
  <c r="D143" i="13"/>
  <c r="E143" i="13"/>
  <c r="F143" i="13"/>
  <c r="G143" i="13"/>
  <c r="H143" i="13"/>
  <c r="A144" i="13"/>
  <c r="D147" i="14"/>
  <c r="F147" i="14"/>
  <c r="G147" i="14"/>
  <c r="C147" i="14"/>
  <c r="H147" i="14"/>
  <c r="K147" i="14"/>
  <c r="B144" i="13"/>
  <c r="E147" i="14"/>
  <c r="C144" i="13"/>
  <c r="D144" i="13"/>
  <c r="E144" i="13"/>
  <c r="F144" i="13"/>
  <c r="G144" i="13"/>
  <c r="H144" i="13"/>
  <c r="A145" i="13"/>
  <c r="D148" i="14"/>
  <c r="F148" i="14"/>
  <c r="G148" i="14"/>
  <c r="C148" i="14"/>
  <c r="H148" i="14"/>
  <c r="K148" i="14"/>
  <c r="B145" i="13"/>
  <c r="E148" i="14"/>
  <c r="C145" i="13"/>
  <c r="D145" i="13"/>
  <c r="E145" i="13"/>
  <c r="F145" i="13"/>
  <c r="G145" i="13"/>
  <c r="H145" i="13"/>
  <c r="A146" i="13"/>
  <c r="D149" i="14"/>
  <c r="F149" i="14"/>
  <c r="G149" i="14"/>
  <c r="C149" i="14"/>
  <c r="H149" i="14"/>
  <c r="K149" i="14"/>
  <c r="B146" i="13"/>
  <c r="E149" i="14"/>
  <c r="C146" i="13"/>
  <c r="D146" i="13"/>
  <c r="E146" i="13"/>
  <c r="F146" i="13"/>
  <c r="G146" i="13"/>
  <c r="H146" i="13"/>
  <c r="A147" i="13"/>
  <c r="D150" i="14"/>
  <c r="F150" i="14"/>
  <c r="G150" i="14"/>
  <c r="C150" i="14"/>
  <c r="H150" i="14"/>
  <c r="K150" i="14"/>
  <c r="B147" i="13"/>
  <c r="E150" i="14"/>
  <c r="C147" i="13"/>
  <c r="D147" i="13"/>
  <c r="E147" i="13"/>
  <c r="F147" i="13"/>
  <c r="G147" i="13"/>
  <c r="H147" i="13"/>
  <c r="A148" i="13"/>
  <c r="D151" i="14"/>
  <c r="F151" i="14"/>
  <c r="G151" i="14"/>
  <c r="C151" i="14"/>
  <c r="H151" i="14"/>
  <c r="K151" i="14"/>
  <c r="B148" i="13"/>
  <c r="E151" i="14"/>
  <c r="C148" i="13"/>
  <c r="D148" i="13"/>
  <c r="E148" i="13"/>
  <c r="F148" i="13"/>
  <c r="G148" i="13"/>
  <c r="H148" i="13"/>
  <c r="A149" i="13"/>
  <c r="D152" i="14"/>
  <c r="F152" i="14"/>
  <c r="G152" i="14"/>
  <c r="C152" i="14"/>
  <c r="H152" i="14"/>
  <c r="K152" i="14"/>
  <c r="B149" i="13"/>
  <c r="E152" i="14"/>
  <c r="C149" i="13"/>
  <c r="D149" i="13"/>
  <c r="E149" i="13"/>
  <c r="F149" i="13"/>
  <c r="G149" i="13"/>
  <c r="H149" i="13"/>
  <c r="A150" i="13"/>
  <c r="D153" i="14"/>
  <c r="F153" i="14"/>
  <c r="G153" i="14"/>
  <c r="C153" i="14"/>
  <c r="H153" i="14"/>
  <c r="K153" i="14"/>
  <c r="B150" i="13"/>
  <c r="E153" i="14"/>
  <c r="C150" i="13"/>
  <c r="D150" i="13"/>
  <c r="E150" i="13"/>
  <c r="F150" i="13"/>
  <c r="G150" i="13"/>
  <c r="H150" i="13"/>
  <c r="A151" i="13"/>
  <c r="D154" i="14"/>
  <c r="F154" i="14"/>
  <c r="G154" i="14"/>
  <c r="C154" i="14"/>
  <c r="H154" i="14"/>
  <c r="K154" i="14"/>
  <c r="B151" i="13"/>
  <c r="E154" i="14"/>
  <c r="C151" i="13"/>
  <c r="D151" i="13"/>
  <c r="E151" i="13"/>
  <c r="F151" i="13"/>
  <c r="G151" i="13"/>
  <c r="H151" i="13"/>
  <c r="A152" i="13"/>
  <c r="D155" i="14"/>
  <c r="F155" i="14"/>
  <c r="G155" i="14"/>
  <c r="C155" i="14"/>
  <c r="H155" i="14"/>
  <c r="K155" i="14"/>
  <c r="B152" i="13"/>
  <c r="E155" i="14"/>
  <c r="C152" i="13"/>
  <c r="D152" i="13"/>
  <c r="E152" i="13"/>
  <c r="F152" i="13"/>
  <c r="G152" i="13"/>
  <c r="H152" i="13"/>
  <c r="A153" i="13"/>
  <c r="D156" i="14"/>
  <c r="F156" i="14"/>
  <c r="G156" i="14"/>
  <c r="C156" i="14"/>
  <c r="H156" i="14"/>
  <c r="K156" i="14"/>
  <c r="B153" i="13"/>
  <c r="E156" i="14"/>
  <c r="C153" i="13"/>
  <c r="D153" i="13"/>
  <c r="E153" i="13"/>
  <c r="F153" i="13"/>
  <c r="G153" i="13"/>
  <c r="H153" i="13"/>
  <c r="A154" i="13"/>
  <c r="D157" i="14"/>
  <c r="F157" i="14"/>
  <c r="G157" i="14"/>
  <c r="C157" i="14"/>
  <c r="H157" i="14"/>
  <c r="K157" i="14"/>
  <c r="B154" i="13"/>
  <c r="E157" i="14"/>
  <c r="C154" i="13"/>
  <c r="D154" i="13"/>
  <c r="E154" i="13"/>
  <c r="F154" i="13"/>
  <c r="G154" i="13"/>
  <c r="H154" i="13"/>
  <c r="A155" i="13"/>
  <c r="D158" i="14"/>
  <c r="F158" i="14"/>
  <c r="G158" i="14"/>
  <c r="C158" i="14"/>
  <c r="H158" i="14"/>
  <c r="K158" i="14"/>
  <c r="B155" i="13"/>
  <c r="E158" i="14"/>
  <c r="C155" i="13"/>
  <c r="D155" i="13"/>
  <c r="E155" i="13"/>
  <c r="F155" i="13"/>
  <c r="G155" i="13"/>
  <c r="H155" i="13"/>
  <c r="A156" i="13"/>
  <c r="D159" i="14"/>
  <c r="F159" i="14"/>
  <c r="G159" i="14"/>
  <c r="C159" i="14"/>
  <c r="H159" i="14"/>
  <c r="K159" i="14"/>
  <c r="B156" i="13"/>
  <c r="E159" i="14"/>
  <c r="C156" i="13"/>
  <c r="D156" i="13"/>
  <c r="E156" i="13"/>
  <c r="F156" i="13"/>
  <c r="G156" i="13"/>
  <c r="H156" i="13"/>
  <c r="A157" i="13"/>
  <c r="D160" i="14"/>
  <c r="F160" i="14"/>
  <c r="G160" i="14"/>
  <c r="C160" i="14"/>
  <c r="H160" i="14"/>
  <c r="K160" i="14"/>
  <c r="B157" i="13"/>
  <c r="E160" i="14"/>
  <c r="C157" i="13"/>
  <c r="D157" i="13"/>
  <c r="E157" i="13"/>
  <c r="F157" i="13"/>
  <c r="G157" i="13"/>
  <c r="H157" i="13"/>
  <c r="A158" i="13"/>
  <c r="D161" i="14"/>
  <c r="F161" i="14"/>
  <c r="G161" i="14"/>
  <c r="C161" i="14"/>
  <c r="H161" i="14"/>
  <c r="K161" i="14"/>
  <c r="B158" i="13"/>
  <c r="E161" i="14"/>
  <c r="C158" i="13"/>
  <c r="D158" i="13"/>
  <c r="E158" i="13"/>
  <c r="F158" i="13"/>
  <c r="G158" i="13"/>
  <c r="H158" i="13"/>
  <c r="A159" i="13"/>
  <c r="D162" i="14"/>
  <c r="F162" i="14"/>
  <c r="G162" i="14"/>
  <c r="C162" i="14"/>
  <c r="H162" i="14"/>
  <c r="K162" i="14"/>
  <c r="B159" i="13"/>
  <c r="E162" i="14"/>
  <c r="C159" i="13"/>
  <c r="D159" i="13"/>
  <c r="E159" i="13"/>
  <c r="F159" i="13"/>
  <c r="G159" i="13"/>
  <c r="H159" i="13"/>
  <c r="A160" i="13"/>
  <c r="D163" i="14"/>
  <c r="F163" i="14"/>
  <c r="G163" i="14"/>
  <c r="C163" i="14"/>
  <c r="H163" i="14"/>
  <c r="K163" i="14"/>
  <c r="B160" i="13"/>
  <c r="E163" i="14"/>
  <c r="C160" i="13"/>
  <c r="D160" i="13"/>
  <c r="E160" i="13"/>
  <c r="F160" i="13"/>
  <c r="G160" i="13"/>
  <c r="H160" i="13"/>
  <c r="A161" i="13"/>
  <c r="D164" i="14"/>
  <c r="F164" i="14"/>
  <c r="G164" i="14"/>
  <c r="C164" i="14"/>
  <c r="H164" i="14"/>
  <c r="K164" i="14"/>
  <c r="B161" i="13"/>
  <c r="E164" i="14"/>
  <c r="C161" i="13"/>
  <c r="D161" i="13"/>
  <c r="E161" i="13"/>
  <c r="F161" i="13"/>
  <c r="G161" i="13"/>
  <c r="H161" i="13"/>
  <c r="A162" i="13"/>
  <c r="D165" i="14"/>
  <c r="F165" i="14"/>
  <c r="G165" i="14"/>
  <c r="C165" i="14"/>
  <c r="H165" i="14"/>
  <c r="K165" i="14"/>
  <c r="B162" i="13"/>
  <c r="E165" i="14"/>
  <c r="C162" i="13"/>
  <c r="D162" i="13"/>
  <c r="E162" i="13"/>
  <c r="F162" i="13"/>
  <c r="G162" i="13"/>
  <c r="H162" i="13"/>
  <c r="A163" i="13"/>
  <c r="D166" i="14"/>
  <c r="F166" i="14"/>
  <c r="G166" i="14"/>
  <c r="C166" i="14"/>
  <c r="H166" i="14"/>
  <c r="K166" i="14"/>
  <c r="B163" i="13"/>
  <c r="E166" i="14"/>
  <c r="C163" i="13"/>
  <c r="D163" i="13"/>
  <c r="E163" i="13"/>
  <c r="F163" i="13"/>
  <c r="G163" i="13"/>
  <c r="H163" i="13"/>
  <c r="A164" i="13"/>
  <c r="D167" i="14"/>
  <c r="F167" i="14"/>
  <c r="G167" i="14"/>
  <c r="C167" i="14"/>
  <c r="H167" i="14"/>
  <c r="K167" i="14"/>
  <c r="B164" i="13"/>
  <c r="E167" i="14"/>
  <c r="C164" i="13"/>
  <c r="D164" i="13"/>
  <c r="E164" i="13"/>
  <c r="F164" i="13"/>
  <c r="G164" i="13"/>
  <c r="H164" i="13"/>
  <c r="A165" i="13"/>
  <c r="D168" i="14"/>
  <c r="F168" i="14"/>
  <c r="G168" i="14"/>
  <c r="C168" i="14"/>
  <c r="H168" i="14"/>
  <c r="K168" i="14"/>
  <c r="B165" i="13"/>
  <c r="E168" i="14"/>
  <c r="C165" i="13"/>
  <c r="D165" i="13"/>
  <c r="E165" i="13"/>
  <c r="F165" i="13"/>
  <c r="G165" i="13"/>
  <c r="H165" i="13"/>
  <c r="A166" i="13"/>
  <c r="D169" i="14"/>
  <c r="F169" i="14"/>
  <c r="G169" i="14"/>
  <c r="C169" i="14"/>
  <c r="H169" i="14"/>
  <c r="K169" i="14"/>
  <c r="B166" i="13"/>
  <c r="E169" i="14"/>
  <c r="C166" i="13"/>
  <c r="D166" i="13"/>
  <c r="E166" i="13"/>
  <c r="F166" i="13"/>
  <c r="G166" i="13"/>
  <c r="H166" i="13"/>
  <c r="A167" i="13"/>
  <c r="D170" i="14"/>
  <c r="F170" i="14"/>
  <c r="G170" i="14"/>
  <c r="C170" i="14"/>
  <c r="H170" i="14"/>
  <c r="K170" i="14"/>
  <c r="B167" i="13"/>
  <c r="E170" i="14"/>
  <c r="C167" i="13"/>
  <c r="D167" i="13"/>
  <c r="E167" i="13"/>
  <c r="F167" i="13"/>
  <c r="G167" i="13"/>
  <c r="H167" i="13"/>
  <c r="A168" i="13"/>
  <c r="D171" i="14"/>
  <c r="F171" i="14"/>
  <c r="G171" i="14"/>
  <c r="C171" i="14"/>
  <c r="H171" i="14"/>
  <c r="K171" i="14"/>
  <c r="B168" i="13"/>
  <c r="E171" i="14"/>
  <c r="C168" i="13"/>
  <c r="D168" i="13"/>
  <c r="E168" i="13"/>
  <c r="F168" i="13"/>
  <c r="G168" i="13"/>
  <c r="H168" i="13"/>
  <c r="A169" i="13"/>
  <c r="D172" i="14"/>
  <c r="F172" i="14"/>
  <c r="G172" i="14"/>
  <c r="C172" i="14"/>
  <c r="H172" i="14"/>
  <c r="K172" i="14"/>
  <c r="B169" i="13"/>
  <c r="E172" i="14"/>
  <c r="C169" i="13"/>
  <c r="D169" i="13"/>
  <c r="E169" i="13"/>
  <c r="F169" i="13"/>
  <c r="G169" i="13"/>
  <c r="H169" i="13"/>
  <c r="A170" i="13"/>
  <c r="D173" i="14"/>
  <c r="F173" i="14"/>
  <c r="G173" i="14"/>
  <c r="C173" i="14"/>
  <c r="H173" i="14"/>
  <c r="K173" i="14"/>
  <c r="B170" i="13"/>
  <c r="E173" i="14"/>
  <c r="C170" i="13"/>
  <c r="D170" i="13"/>
  <c r="E170" i="13"/>
  <c r="F170" i="13"/>
  <c r="G170" i="13"/>
  <c r="H170" i="13"/>
  <c r="A171" i="13"/>
  <c r="D174" i="14"/>
  <c r="F174" i="14"/>
  <c r="G174" i="14"/>
  <c r="C174" i="14"/>
  <c r="H174" i="14"/>
  <c r="K174" i="14"/>
  <c r="B171" i="13"/>
  <c r="E174" i="14"/>
  <c r="C171" i="13"/>
  <c r="D171" i="13"/>
  <c r="E171" i="13"/>
  <c r="F171" i="13"/>
  <c r="G171" i="13"/>
  <c r="H171" i="13"/>
  <c r="A172" i="13"/>
  <c r="D175" i="14"/>
  <c r="F175" i="14"/>
  <c r="G175" i="14"/>
  <c r="C175" i="14"/>
  <c r="H175" i="14"/>
  <c r="K175" i="14"/>
  <c r="B172" i="13"/>
  <c r="E175" i="14"/>
  <c r="C172" i="13"/>
  <c r="D172" i="13"/>
  <c r="E172" i="13"/>
  <c r="F172" i="13"/>
  <c r="G172" i="13"/>
  <c r="H172" i="13"/>
  <c r="A173" i="13"/>
  <c r="D176" i="14"/>
  <c r="F176" i="14"/>
  <c r="G176" i="14"/>
  <c r="C176" i="14"/>
  <c r="H176" i="14"/>
  <c r="K176" i="14"/>
  <c r="B173" i="13"/>
  <c r="E176" i="14"/>
  <c r="C173" i="13"/>
  <c r="D173" i="13"/>
  <c r="E173" i="13"/>
  <c r="F173" i="13"/>
  <c r="G173" i="13"/>
  <c r="H173" i="13"/>
  <c r="A174" i="13"/>
  <c r="D177" i="14"/>
  <c r="F177" i="14"/>
  <c r="G177" i="14"/>
  <c r="C177" i="14"/>
  <c r="H177" i="14"/>
  <c r="K177" i="14"/>
  <c r="B174" i="13"/>
  <c r="E177" i="14"/>
  <c r="C174" i="13"/>
  <c r="D174" i="13"/>
  <c r="E174" i="13"/>
  <c r="F174" i="13"/>
  <c r="G174" i="13"/>
  <c r="H174" i="13"/>
  <c r="A175" i="13"/>
  <c r="D178" i="14"/>
  <c r="F178" i="14"/>
  <c r="G178" i="14"/>
  <c r="C178" i="14"/>
  <c r="H178" i="14"/>
  <c r="K178" i="14"/>
  <c r="B175" i="13"/>
  <c r="E178" i="14"/>
  <c r="C175" i="13"/>
  <c r="D175" i="13"/>
  <c r="E175" i="13"/>
  <c r="F175" i="13"/>
  <c r="G175" i="13"/>
  <c r="H175" i="13"/>
  <c r="A176" i="13"/>
  <c r="D179" i="14"/>
  <c r="F179" i="14"/>
  <c r="G179" i="14"/>
  <c r="C179" i="14"/>
  <c r="H179" i="14"/>
  <c r="K179" i="14"/>
  <c r="B176" i="13"/>
  <c r="E179" i="14"/>
  <c r="C176" i="13"/>
  <c r="D176" i="13"/>
  <c r="E176" i="13"/>
  <c r="F176" i="13"/>
  <c r="G176" i="13"/>
  <c r="H176" i="13"/>
  <c r="A177" i="13"/>
  <c r="D180" i="14"/>
  <c r="F180" i="14"/>
  <c r="G180" i="14"/>
  <c r="C180" i="14"/>
  <c r="H180" i="14"/>
  <c r="K180" i="14"/>
  <c r="B177" i="13"/>
  <c r="E180" i="14"/>
  <c r="C177" i="13"/>
  <c r="D177" i="13"/>
  <c r="E177" i="13"/>
  <c r="F177" i="13"/>
  <c r="G177" i="13"/>
  <c r="H177" i="13"/>
  <c r="A178" i="13"/>
  <c r="D181" i="14"/>
  <c r="F181" i="14"/>
  <c r="G181" i="14"/>
  <c r="C181" i="14"/>
  <c r="H181" i="14"/>
  <c r="K181" i="14"/>
  <c r="B178" i="13"/>
  <c r="E181" i="14"/>
  <c r="C178" i="13"/>
  <c r="D178" i="13"/>
  <c r="E178" i="13"/>
  <c r="F178" i="13"/>
  <c r="G178" i="13"/>
  <c r="H178" i="13"/>
  <c r="A179" i="13"/>
  <c r="D182" i="14"/>
  <c r="F182" i="14"/>
  <c r="G182" i="14"/>
  <c r="C182" i="14"/>
  <c r="H182" i="14"/>
  <c r="K182" i="14"/>
  <c r="B179" i="13"/>
  <c r="E182" i="14"/>
  <c r="C179" i="13"/>
  <c r="D179" i="13"/>
  <c r="E179" i="13"/>
  <c r="F179" i="13"/>
  <c r="G179" i="13"/>
  <c r="H179" i="13"/>
  <c r="A180" i="13"/>
  <c r="D183" i="14"/>
  <c r="F183" i="14"/>
  <c r="G183" i="14"/>
  <c r="C183" i="14"/>
  <c r="H183" i="14"/>
  <c r="K183" i="14"/>
  <c r="B180" i="13"/>
  <c r="E183" i="14"/>
  <c r="C180" i="13"/>
  <c r="D180" i="13"/>
  <c r="E180" i="13"/>
  <c r="F180" i="13"/>
  <c r="G180" i="13"/>
  <c r="H180" i="13"/>
  <c r="A181" i="13"/>
  <c r="D184" i="14"/>
  <c r="F184" i="14"/>
  <c r="G184" i="14"/>
  <c r="C184" i="14"/>
  <c r="H184" i="14"/>
  <c r="K184" i="14"/>
  <c r="B181" i="13"/>
  <c r="E184" i="14"/>
  <c r="C181" i="13"/>
  <c r="D181" i="13"/>
  <c r="E181" i="13"/>
  <c r="F181" i="13"/>
  <c r="G181" i="13"/>
  <c r="H181" i="13"/>
  <c r="A182" i="13"/>
  <c r="D185" i="14"/>
  <c r="F185" i="14"/>
  <c r="G185" i="14"/>
  <c r="C185" i="14"/>
  <c r="H185" i="14"/>
  <c r="K185" i="14"/>
  <c r="B182" i="13"/>
  <c r="E185" i="14"/>
  <c r="C182" i="13"/>
  <c r="D182" i="13"/>
  <c r="E182" i="13"/>
  <c r="F182" i="13"/>
  <c r="G182" i="13"/>
  <c r="H182" i="13"/>
  <c r="A183" i="13"/>
  <c r="D186" i="14"/>
  <c r="F186" i="14"/>
  <c r="G186" i="14"/>
  <c r="C186" i="14"/>
  <c r="H186" i="14"/>
  <c r="K186" i="14"/>
  <c r="B183" i="13"/>
  <c r="E186" i="14"/>
  <c r="C183" i="13"/>
  <c r="D183" i="13"/>
  <c r="E183" i="13"/>
  <c r="F183" i="13"/>
  <c r="G183" i="13"/>
  <c r="H183" i="13"/>
  <c r="A184" i="13"/>
  <c r="D187" i="14"/>
  <c r="F187" i="14"/>
  <c r="G187" i="14"/>
  <c r="C187" i="14"/>
  <c r="H187" i="14"/>
  <c r="K187" i="14"/>
  <c r="B184" i="13"/>
  <c r="E187" i="14"/>
  <c r="C184" i="13"/>
  <c r="D184" i="13"/>
  <c r="E184" i="13"/>
  <c r="F184" i="13"/>
  <c r="G184" i="13"/>
  <c r="H184" i="13"/>
  <c r="A185" i="13"/>
  <c r="D188" i="14"/>
  <c r="F188" i="14"/>
  <c r="G188" i="14"/>
  <c r="C188" i="14"/>
  <c r="H188" i="14"/>
  <c r="K188" i="14"/>
  <c r="B185" i="13"/>
  <c r="E188" i="14"/>
  <c r="C185" i="13"/>
  <c r="D185" i="13"/>
  <c r="E185" i="13"/>
  <c r="F185" i="13"/>
  <c r="G185" i="13"/>
  <c r="H185" i="13"/>
  <c r="A186" i="13"/>
  <c r="D189" i="14"/>
  <c r="F189" i="14"/>
  <c r="G189" i="14"/>
  <c r="C189" i="14"/>
  <c r="H189" i="14"/>
  <c r="K189" i="14"/>
  <c r="B186" i="13"/>
  <c r="E189" i="14"/>
  <c r="C186" i="13"/>
  <c r="D186" i="13"/>
  <c r="E186" i="13"/>
  <c r="F186" i="13"/>
  <c r="G186" i="13"/>
  <c r="H186" i="13"/>
  <c r="A187" i="13"/>
  <c r="D190" i="14"/>
  <c r="F190" i="14"/>
  <c r="G190" i="14"/>
  <c r="C190" i="14"/>
  <c r="H190" i="14"/>
  <c r="K190" i="14"/>
  <c r="B187" i="13"/>
  <c r="E190" i="14"/>
  <c r="C187" i="13"/>
  <c r="D187" i="13"/>
  <c r="E187" i="13"/>
  <c r="F187" i="13"/>
  <c r="G187" i="13"/>
  <c r="H187" i="13"/>
  <c r="A188" i="13"/>
  <c r="D191" i="14"/>
  <c r="F191" i="14"/>
  <c r="G191" i="14"/>
  <c r="C191" i="14"/>
  <c r="H191" i="14"/>
  <c r="K191" i="14"/>
  <c r="B188" i="13"/>
  <c r="E191" i="14"/>
  <c r="C188" i="13"/>
  <c r="D188" i="13"/>
  <c r="E188" i="13"/>
  <c r="F188" i="13"/>
  <c r="G188" i="13"/>
  <c r="H188" i="13"/>
  <c r="A189" i="13"/>
  <c r="D192" i="14"/>
  <c r="F192" i="14"/>
  <c r="G192" i="14"/>
  <c r="C192" i="14"/>
  <c r="H192" i="14"/>
  <c r="K192" i="14"/>
  <c r="B189" i="13"/>
  <c r="E192" i="14"/>
  <c r="C189" i="13"/>
  <c r="D189" i="13"/>
  <c r="E189" i="13"/>
  <c r="F189" i="13"/>
  <c r="G189" i="13"/>
  <c r="H189" i="13"/>
  <c r="A190" i="13"/>
  <c r="D193" i="14"/>
  <c r="F193" i="14"/>
  <c r="G193" i="14"/>
  <c r="C193" i="14"/>
  <c r="H193" i="14"/>
  <c r="K193" i="14"/>
  <c r="B190" i="13"/>
  <c r="E193" i="14"/>
  <c r="C190" i="13"/>
  <c r="D190" i="13"/>
  <c r="E190" i="13"/>
  <c r="F190" i="13"/>
  <c r="G190" i="13"/>
  <c r="H190" i="13"/>
  <c r="A191" i="13"/>
  <c r="D194" i="14"/>
  <c r="F194" i="14"/>
  <c r="G194" i="14"/>
  <c r="C194" i="14"/>
  <c r="H194" i="14"/>
  <c r="K194" i="14"/>
  <c r="B191" i="13"/>
  <c r="E194" i="14"/>
  <c r="C191" i="13"/>
  <c r="D191" i="13"/>
  <c r="E191" i="13"/>
  <c r="F191" i="13"/>
  <c r="G191" i="13"/>
  <c r="H191" i="13"/>
  <c r="A192" i="13"/>
  <c r="D195" i="14"/>
  <c r="F195" i="14"/>
  <c r="G195" i="14"/>
  <c r="C195" i="14"/>
  <c r="H195" i="14"/>
  <c r="K195" i="14"/>
  <c r="B192" i="13"/>
  <c r="E195" i="14"/>
  <c r="C192" i="13"/>
  <c r="D192" i="13"/>
  <c r="E192" i="13"/>
  <c r="F192" i="13"/>
  <c r="G192" i="13"/>
  <c r="H192" i="13"/>
  <c r="A193" i="13"/>
  <c r="D196" i="14"/>
  <c r="F196" i="14"/>
  <c r="G196" i="14"/>
  <c r="C196" i="14"/>
  <c r="H196" i="14"/>
  <c r="K196" i="14"/>
  <c r="B193" i="13"/>
  <c r="E196" i="14"/>
  <c r="C193" i="13"/>
  <c r="D193" i="13"/>
  <c r="E193" i="13"/>
  <c r="F193" i="13"/>
  <c r="G193" i="13"/>
  <c r="H193" i="13"/>
  <c r="A194" i="13"/>
  <c r="D197" i="14"/>
  <c r="F197" i="14"/>
  <c r="G197" i="14"/>
  <c r="C197" i="14"/>
  <c r="H197" i="14"/>
  <c r="K197" i="14"/>
  <c r="B194" i="13"/>
  <c r="E197" i="14"/>
  <c r="C194" i="13"/>
  <c r="D194" i="13"/>
  <c r="E194" i="13"/>
  <c r="F194" i="13"/>
  <c r="G194" i="13"/>
  <c r="H194" i="13"/>
  <c r="A195" i="13"/>
  <c r="D198" i="14"/>
  <c r="F198" i="14"/>
  <c r="G198" i="14"/>
  <c r="C198" i="14"/>
  <c r="H198" i="14"/>
  <c r="K198" i="14"/>
  <c r="B195" i="13"/>
  <c r="E198" i="14"/>
  <c r="C195" i="13"/>
  <c r="D195" i="13"/>
  <c r="E195" i="13"/>
  <c r="F195" i="13"/>
  <c r="G195" i="13"/>
  <c r="H195" i="13"/>
  <c r="A196" i="13"/>
  <c r="D199" i="14"/>
  <c r="F199" i="14"/>
  <c r="G199" i="14"/>
  <c r="C199" i="14"/>
  <c r="H199" i="14"/>
  <c r="K199" i="14"/>
  <c r="B196" i="13"/>
  <c r="E199" i="14"/>
  <c r="C196" i="13"/>
  <c r="D196" i="13"/>
  <c r="E196" i="13"/>
  <c r="F196" i="13"/>
  <c r="G196" i="13"/>
  <c r="H196" i="13"/>
  <c r="A197" i="13"/>
  <c r="D200" i="14"/>
  <c r="F200" i="14"/>
  <c r="G200" i="14"/>
  <c r="C200" i="14"/>
  <c r="H200" i="14"/>
  <c r="K200" i="14"/>
  <c r="B197" i="13"/>
  <c r="E200" i="14"/>
  <c r="C197" i="13"/>
  <c r="D197" i="13"/>
  <c r="E197" i="13"/>
  <c r="F197" i="13"/>
  <c r="G197" i="13"/>
  <c r="H197" i="13"/>
  <c r="A198" i="13"/>
  <c r="D201" i="14"/>
  <c r="F201" i="14"/>
  <c r="G201" i="14"/>
  <c r="C201" i="14"/>
  <c r="H201" i="14"/>
  <c r="K201" i="14"/>
  <c r="B198" i="13"/>
  <c r="E201" i="14"/>
  <c r="C198" i="13"/>
  <c r="D198" i="13"/>
  <c r="E198" i="13"/>
  <c r="F198" i="13"/>
  <c r="G198" i="13"/>
  <c r="H198" i="13"/>
  <c r="A199" i="13"/>
  <c r="D202" i="14"/>
  <c r="F202" i="14"/>
  <c r="G202" i="14"/>
  <c r="C202" i="14"/>
  <c r="H202" i="14"/>
  <c r="K202" i="14"/>
  <c r="B199" i="13"/>
  <c r="E202" i="14"/>
  <c r="C199" i="13"/>
  <c r="D199" i="13"/>
  <c r="E199" i="13"/>
  <c r="F199" i="13"/>
  <c r="G199" i="13"/>
  <c r="H199" i="13"/>
  <c r="A200" i="13"/>
  <c r="D203" i="14"/>
  <c r="F203" i="14"/>
  <c r="G203" i="14"/>
  <c r="C203" i="14"/>
  <c r="H203" i="14"/>
  <c r="K203" i="14"/>
  <c r="B200" i="13"/>
  <c r="E203" i="14"/>
  <c r="C200" i="13"/>
  <c r="D200" i="13"/>
  <c r="E200" i="13"/>
  <c r="F200" i="13"/>
  <c r="G200" i="13"/>
  <c r="H200" i="13"/>
  <c r="A201" i="13"/>
  <c r="D204" i="14"/>
  <c r="F204" i="14"/>
  <c r="G204" i="14"/>
  <c r="C204" i="14"/>
  <c r="H204" i="14"/>
  <c r="K204" i="14"/>
  <c r="B201" i="13"/>
  <c r="E204" i="14"/>
  <c r="C201" i="13"/>
  <c r="D201" i="13"/>
  <c r="E201" i="13"/>
  <c r="F201" i="13"/>
  <c r="G201" i="13"/>
  <c r="H201" i="13"/>
  <c r="A202" i="13"/>
  <c r="D205" i="14"/>
  <c r="F205" i="14"/>
  <c r="G205" i="14"/>
  <c r="C205" i="14"/>
  <c r="H205" i="14"/>
  <c r="K205" i="14"/>
  <c r="B202" i="13"/>
  <c r="E205" i="14"/>
  <c r="C202" i="13"/>
  <c r="D202" i="13"/>
  <c r="E202" i="13"/>
  <c r="G202" i="13"/>
  <c r="H202" i="13"/>
  <c r="A203" i="13"/>
  <c r="D206" i="14"/>
  <c r="F206" i="14"/>
  <c r="G206" i="14"/>
  <c r="C206" i="14"/>
  <c r="H206" i="14"/>
  <c r="K206" i="14"/>
  <c r="B203" i="13"/>
  <c r="E206" i="14"/>
  <c r="C203" i="13"/>
  <c r="D203" i="13"/>
  <c r="E203" i="13"/>
  <c r="G203" i="13"/>
  <c r="H203" i="13"/>
  <c r="A204" i="13"/>
  <c r="D207" i="14"/>
  <c r="F207" i="14"/>
  <c r="G207" i="14"/>
  <c r="C207" i="14"/>
  <c r="H207" i="14"/>
  <c r="K207" i="14"/>
  <c r="B204" i="13"/>
  <c r="E207" i="14"/>
  <c r="C204" i="13"/>
  <c r="D204" i="13"/>
  <c r="E204" i="13"/>
  <c r="G204" i="13"/>
  <c r="H204" i="13"/>
  <c r="A205" i="13"/>
  <c r="D208" i="14"/>
  <c r="F208" i="14"/>
  <c r="G208" i="14"/>
  <c r="C208" i="14"/>
  <c r="H208" i="14"/>
  <c r="K208" i="14"/>
  <c r="B205" i="13"/>
  <c r="E208" i="14"/>
  <c r="C205" i="13"/>
  <c r="D205" i="13"/>
  <c r="E205" i="13"/>
  <c r="G205" i="13"/>
  <c r="H205" i="13"/>
  <c r="A206" i="13"/>
  <c r="D209" i="14"/>
  <c r="F209" i="14"/>
  <c r="G209" i="14"/>
  <c r="C209" i="14"/>
  <c r="H209" i="14"/>
  <c r="K209" i="14"/>
  <c r="B206" i="13"/>
  <c r="E209" i="14"/>
  <c r="C206" i="13"/>
  <c r="D206" i="13"/>
  <c r="E206" i="13"/>
  <c r="G206" i="13"/>
  <c r="H206" i="13"/>
  <c r="A207" i="13"/>
  <c r="D210" i="14"/>
  <c r="F210" i="14"/>
  <c r="G210" i="14"/>
  <c r="C210" i="14"/>
  <c r="H210" i="14"/>
  <c r="K210" i="14"/>
  <c r="B207" i="13"/>
  <c r="E210" i="14"/>
  <c r="C207" i="13"/>
  <c r="D207" i="13"/>
  <c r="E207" i="13"/>
  <c r="G207" i="13"/>
  <c r="H207" i="13"/>
  <c r="A208" i="13"/>
  <c r="D211" i="14"/>
  <c r="F211" i="14"/>
  <c r="G211" i="14"/>
  <c r="C211" i="14"/>
  <c r="H211" i="14"/>
  <c r="K211" i="14"/>
  <c r="B208" i="13"/>
  <c r="E211" i="14"/>
  <c r="C208" i="13"/>
  <c r="D208" i="13"/>
  <c r="E208" i="13"/>
  <c r="G208" i="13"/>
  <c r="H208" i="13"/>
  <c r="A209" i="13"/>
  <c r="D212" i="14"/>
  <c r="F212" i="14"/>
  <c r="G212" i="14"/>
  <c r="C212" i="14"/>
  <c r="H212" i="14"/>
  <c r="K212" i="14"/>
  <c r="B209" i="13"/>
  <c r="E212" i="14"/>
  <c r="C209" i="13"/>
  <c r="D209" i="13"/>
  <c r="E209" i="13"/>
  <c r="G209" i="13"/>
  <c r="H209" i="13"/>
  <c r="A210" i="13"/>
  <c r="D213" i="14"/>
  <c r="F213" i="14"/>
  <c r="G213" i="14"/>
  <c r="C213" i="14"/>
  <c r="H213" i="14"/>
  <c r="K213" i="14"/>
  <c r="B210" i="13"/>
  <c r="E213" i="14"/>
  <c r="C210" i="13"/>
  <c r="D210" i="13"/>
  <c r="E210" i="13"/>
  <c r="G210" i="13"/>
  <c r="H210" i="13"/>
  <c r="A211" i="13"/>
  <c r="D214" i="14"/>
  <c r="F214" i="14"/>
  <c r="G214" i="14"/>
  <c r="C214" i="14"/>
  <c r="H214" i="14"/>
  <c r="K214" i="14"/>
  <c r="B211" i="13"/>
  <c r="E214" i="14"/>
  <c r="C211" i="13"/>
  <c r="D211" i="13"/>
  <c r="E211" i="13"/>
  <c r="G211" i="13"/>
  <c r="H211" i="13"/>
  <c r="A212" i="13"/>
  <c r="D215" i="14"/>
  <c r="F215" i="14"/>
  <c r="G215" i="14"/>
  <c r="C215" i="14"/>
  <c r="H215" i="14"/>
  <c r="K215" i="14"/>
  <c r="B212" i="13"/>
  <c r="E215" i="14"/>
  <c r="C212" i="13"/>
  <c r="D212" i="13"/>
  <c r="E212" i="13"/>
  <c r="G212" i="13"/>
  <c r="H212" i="13"/>
  <c r="A213" i="13"/>
  <c r="D216" i="14"/>
  <c r="F216" i="14"/>
  <c r="G216" i="14"/>
  <c r="C216" i="14"/>
  <c r="H216" i="14"/>
  <c r="K216" i="14"/>
  <c r="B213" i="13"/>
  <c r="E216" i="14"/>
  <c r="C213" i="13"/>
  <c r="D213" i="13"/>
  <c r="E213" i="13"/>
  <c r="G213" i="13"/>
  <c r="H213" i="13"/>
  <c r="A214" i="13"/>
  <c r="D217" i="14"/>
  <c r="F217" i="14"/>
  <c r="G217" i="14"/>
  <c r="C217" i="14"/>
  <c r="H217" i="14"/>
  <c r="K217" i="14"/>
  <c r="B214" i="13"/>
  <c r="E217" i="14"/>
  <c r="C214" i="13"/>
  <c r="D214" i="13"/>
  <c r="E214" i="13"/>
  <c r="G214" i="13"/>
  <c r="H214" i="13"/>
  <c r="A215" i="13"/>
  <c r="D218" i="14"/>
  <c r="F218" i="14"/>
  <c r="G218" i="14"/>
  <c r="C218" i="14"/>
  <c r="H218" i="14"/>
  <c r="K218" i="14"/>
  <c r="B215" i="13"/>
  <c r="E218" i="14"/>
  <c r="C215" i="13"/>
  <c r="D215" i="13"/>
  <c r="E215" i="13"/>
  <c r="G215" i="13"/>
  <c r="H215" i="13"/>
  <c r="A216" i="13"/>
  <c r="D219" i="14"/>
  <c r="F219" i="14"/>
  <c r="G219" i="14"/>
  <c r="C219" i="14"/>
  <c r="H219" i="14"/>
  <c r="K219" i="14"/>
  <c r="B216" i="13"/>
  <c r="E219" i="14"/>
  <c r="C216" i="13"/>
  <c r="D216" i="13"/>
  <c r="E216" i="13"/>
  <c r="G216" i="13"/>
  <c r="H216" i="13"/>
  <c r="A217" i="13"/>
  <c r="D220" i="14"/>
  <c r="F220" i="14"/>
  <c r="G220" i="14"/>
  <c r="C220" i="14"/>
  <c r="H220" i="14"/>
  <c r="K220" i="14"/>
  <c r="B217" i="13"/>
  <c r="E220" i="14"/>
  <c r="C217" i="13"/>
  <c r="D217" i="13"/>
  <c r="E217" i="13"/>
  <c r="G217" i="13"/>
  <c r="H217" i="13"/>
  <c r="A218" i="13"/>
  <c r="D221" i="14"/>
  <c r="F221" i="14"/>
  <c r="G221" i="14"/>
  <c r="C221" i="14"/>
  <c r="H221" i="14"/>
  <c r="K221" i="14"/>
  <c r="B218" i="13"/>
  <c r="E221" i="14"/>
  <c r="C218" i="13"/>
  <c r="D218" i="13"/>
  <c r="E218" i="13"/>
  <c r="G218" i="13"/>
  <c r="H218" i="13"/>
  <c r="A219" i="13"/>
  <c r="D222" i="14"/>
  <c r="F222" i="14"/>
  <c r="G222" i="14"/>
  <c r="C222" i="14"/>
  <c r="H222" i="14"/>
  <c r="K222" i="14"/>
  <c r="B219" i="13"/>
  <c r="E222" i="14"/>
  <c r="C219" i="13"/>
  <c r="D219" i="13"/>
  <c r="E219" i="13"/>
  <c r="G219" i="13"/>
  <c r="H219" i="13"/>
  <c r="A220" i="13"/>
  <c r="D223" i="14"/>
  <c r="F223" i="14"/>
  <c r="G223" i="14"/>
  <c r="C223" i="14"/>
  <c r="H223" i="14"/>
  <c r="K223" i="14"/>
  <c r="B220" i="13"/>
  <c r="E223" i="14"/>
  <c r="C220" i="13"/>
  <c r="D220" i="13"/>
  <c r="E220" i="13"/>
  <c r="G220" i="13"/>
  <c r="H220" i="13"/>
  <c r="A221" i="13"/>
  <c r="D224" i="14"/>
  <c r="F224" i="14"/>
  <c r="G224" i="14"/>
  <c r="C224" i="14"/>
  <c r="H224" i="14"/>
  <c r="K224" i="14"/>
  <c r="B221" i="13"/>
  <c r="E224" i="14"/>
  <c r="C221" i="13"/>
  <c r="D221" i="13"/>
  <c r="E221" i="13"/>
  <c r="G221" i="13"/>
  <c r="H221" i="13"/>
  <c r="A222" i="13"/>
  <c r="D225" i="14"/>
  <c r="F225" i="14"/>
  <c r="G225" i="14"/>
  <c r="C225" i="14"/>
  <c r="H225" i="14"/>
  <c r="K225" i="14"/>
  <c r="B222" i="13"/>
  <c r="E225" i="14"/>
  <c r="C222" i="13"/>
  <c r="D222" i="13"/>
  <c r="E222" i="13"/>
  <c r="F222" i="13"/>
  <c r="G222" i="13"/>
  <c r="H222" i="13"/>
  <c r="A223" i="13"/>
  <c r="D226" i="14"/>
  <c r="F226" i="14"/>
  <c r="G226" i="14"/>
  <c r="C226" i="14"/>
  <c r="H226" i="14"/>
  <c r="K226" i="14"/>
  <c r="B223" i="13"/>
  <c r="E226" i="14"/>
  <c r="C223" i="13"/>
  <c r="D223" i="13"/>
  <c r="E223" i="13"/>
  <c r="F223" i="13"/>
  <c r="G223" i="13"/>
  <c r="H223" i="13"/>
  <c r="A224" i="13"/>
  <c r="D227" i="14"/>
  <c r="F227" i="14"/>
  <c r="G227" i="14"/>
  <c r="C227" i="14"/>
  <c r="H227" i="14"/>
  <c r="K227" i="14"/>
  <c r="B224" i="13"/>
  <c r="E227" i="14"/>
  <c r="C224" i="13"/>
  <c r="D224" i="13"/>
  <c r="E224" i="13"/>
  <c r="F224" i="13"/>
  <c r="G224" i="13"/>
  <c r="H224" i="13"/>
  <c r="A225" i="13"/>
  <c r="D228" i="14"/>
  <c r="F228" i="14"/>
  <c r="G228" i="14"/>
  <c r="C228" i="14"/>
  <c r="H228" i="14"/>
  <c r="K228" i="14"/>
  <c r="B225" i="13"/>
  <c r="E228" i="14"/>
  <c r="C225" i="13"/>
  <c r="D225" i="13"/>
  <c r="E225" i="13"/>
  <c r="F225" i="13"/>
  <c r="G225" i="13"/>
  <c r="H225" i="13"/>
  <c r="A226" i="13"/>
  <c r="D229" i="14"/>
  <c r="F229" i="14"/>
  <c r="G229" i="14"/>
  <c r="C229" i="14"/>
  <c r="H229" i="14"/>
  <c r="K229" i="14"/>
  <c r="B226" i="13"/>
  <c r="E229" i="14"/>
  <c r="C226" i="13"/>
  <c r="D226" i="13"/>
  <c r="E226" i="13"/>
  <c r="F226" i="13"/>
  <c r="G226" i="13"/>
  <c r="H226" i="13"/>
  <c r="A227" i="13"/>
  <c r="D230" i="14"/>
  <c r="F230" i="14"/>
  <c r="G230" i="14"/>
  <c r="C230" i="14"/>
  <c r="H230" i="14"/>
  <c r="K230" i="14"/>
  <c r="B227" i="13"/>
  <c r="E230" i="14"/>
  <c r="C227" i="13"/>
  <c r="D227" i="13"/>
  <c r="E227" i="13"/>
  <c r="F227" i="13"/>
  <c r="G227" i="13"/>
  <c r="H227" i="13"/>
  <c r="A228" i="13"/>
  <c r="D231" i="14"/>
  <c r="F231" i="14"/>
  <c r="G231" i="14"/>
  <c r="C231" i="14"/>
  <c r="H231" i="14"/>
  <c r="K231" i="14"/>
  <c r="B228" i="13"/>
  <c r="E231" i="14"/>
  <c r="C228" i="13"/>
  <c r="D228" i="13"/>
  <c r="E228" i="13"/>
  <c r="F228" i="13"/>
  <c r="G228" i="13"/>
  <c r="H228" i="13"/>
  <c r="A229" i="13"/>
  <c r="D232" i="14"/>
  <c r="F232" i="14"/>
  <c r="G232" i="14"/>
  <c r="C232" i="14"/>
  <c r="H232" i="14"/>
  <c r="K232" i="14"/>
  <c r="B229" i="13"/>
  <c r="E232" i="14"/>
  <c r="C229" i="13"/>
  <c r="D229" i="13"/>
  <c r="E229" i="13"/>
  <c r="F229" i="13"/>
  <c r="G229" i="13"/>
  <c r="H229" i="13"/>
  <c r="A230" i="13"/>
  <c r="D233" i="14"/>
  <c r="F233" i="14"/>
  <c r="G233" i="14"/>
  <c r="C233" i="14"/>
  <c r="H233" i="14"/>
  <c r="K233" i="14"/>
  <c r="B230" i="13"/>
  <c r="E233" i="14"/>
  <c r="C230" i="13"/>
  <c r="D230" i="13"/>
  <c r="E230" i="13"/>
  <c r="F230" i="13"/>
  <c r="G230" i="13"/>
  <c r="H230" i="13"/>
  <c r="A231" i="13"/>
  <c r="D234" i="14"/>
  <c r="F234" i="14"/>
  <c r="G234" i="14"/>
  <c r="C234" i="14"/>
  <c r="H234" i="14"/>
  <c r="K234" i="14"/>
  <c r="B231" i="13"/>
  <c r="E234" i="14"/>
  <c r="C231" i="13"/>
  <c r="D231" i="13"/>
  <c r="E231" i="13"/>
  <c r="F231" i="13"/>
  <c r="G231" i="13"/>
  <c r="H231" i="13"/>
  <c r="A232" i="13"/>
  <c r="D235" i="14"/>
  <c r="F235" i="14"/>
  <c r="G235" i="14"/>
  <c r="C235" i="14"/>
  <c r="H235" i="14"/>
  <c r="K235" i="14"/>
  <c r="B232" i="13"/>
  <c r="E235" i="14"/>
  <c r="C232" i="13"/>
  <c r="D232" i="13"/>
  <c r="E232" i="13"/>
  <c r="F232" i="13"/>
  <c r="G232" i="13"/>
  <c r="H232" i="13"/>
  <c r="A233" i="13"/>
  <c r="D236" i="14"/>
  <c r="F236" i="14"/>
  <c r="G236" i="14"/>
  <c r="C236" i="14"/>
  <c r="H236" i="14"/>
  <c r="K236" i="14"/>
  <c r="B233" i="13"/>
  <c r="E236" i="14"/>
  <c r="C233" i="13"/>
  <c r="D233" i="13"/>
  <c r="E233" i="13"/>
  <c r="F233" i="13"/>
  <c r="G233" i="13"/>
  <c r="H233" i="13"/>
  <c r="A234" i="13"/>
  <c r="D237" i="14"/>
  <c r="F237" i="14"/>
  <c r="G237" i="14"/>
  <c r="C237" i="14"/>
  <c r="H237" i="14"/>
  <c r="K237" i="14"/>
  <c r="B234" i="13"/>
  <c r="E237" i="14"/>
  <c r="C234" i="13"/>
  <c r="D234" i="13"/>
  <c r="E234" i="13"/>
  <c r="F234" i="13"/>
  <c r="G234" i="13"/>
  <c r="H234" i="13"/>
  <c r="A235" i="13"/>
  <c r="D238" i="14"/>
  <c r="F238" i="14"/>
  <c r="G238" i="14"/>
  <c r="C238" i="14"/>
  <c r="H238" i="14"/>
  <c r="K238" i="14"/>
  <c r="B235" i="13"/>
  <c r="E238" i="14"/>
  <c r="C235" i="13"/>
  <c r="D235" i="13"/>
  <c r="E235" i="13"/>
  <c r="F235" i="13"/>
  <c r="G235" i="13"/>
  <c r="H235" i="13"/>
  <c r="A236" i="13"/>
  <c r="D239" i="14"/>
  <c r="F239" i="14"/>
  <c r="G239" i="14"/>
  <c r="C239" i="14"/>
  <c r="H239" i="14"/>
  <c r="K239" i="14"/>
  <c r="B236" i="13"/>
  <c r="E239" i="14"/>
  <c r="C236" i="13"/>
  <c r="D236" i="13"/>
  <c r="E236" i="13"/>
  <c r="F236" i="13"/>
  <c r="G236" i="13"/>
  <c r="H236" i="13"/>
  <c r="A237" i="13"/>
  <c r="D240" i="14"/>
  <c r="F240" i="14"/>
  <c r="G240" i="14"/>
  <c r="C240" i="14"/>
  <c r="H240" i="14"/>
  <c r="K240" i="14"/>
  <c r="B237" i="13"/>
  <c r="E240" i="14"/>
  <c r="C237" i="13"/>
  <c r="D237" i="13"/>
  <c r="E237" i="13"/>
  <c r="F237" i="13"/>
  <c r="G237" i="13"/>
  <c r="H237" i="13"/>
  <c r="A238" i="13"/>
  <c r="D241" i="14"/>
  <c r="F241" i="14"/>
  <c r="G241" i="14"/>
  <c r="C241" i="14"/>
  <c r="H241" i="14"/>
  <c r="K241" i="14"/>
  <c r="B238" i="13"/>
  <c r="E241" i="14"/>
  <c r="C238" i="13"/>
  <c r="D238" i="13"/>
  <c r="E238" i="13"/>
  <c r="F238" i="13"/>
  <c r="G238" i="13"/>
  <c r="H238" i="13"/>
  <c r="A239" i="13"/>
  <c r="D242" i="14"/>
  <c r="F242" i="14"/>
  <c r="G242" i="14"/>
  <c r="C242" i="14"/>
  <c r="H242" i="14"/>
  <c r="K242" i="14"/>
  <c r="B239" i="13"/>
  <c r="E242" i="14"/>
  <c r="C239" i="13"/>
  <c r="D239" i="13"/>
  <c r="E239" i="13"/>
  <c r="F239" i="13"/>
  <c r="G239" i="13"/>
  <c r="H239" i="13"/>
  <c r="A240" i="13"/>
  <c r="D243" i="14"/>
  <c r="F243" i="14"/>
  <c r="G243" i="14"/>
  <c r="C243" i="14"/>
  <c r="H243" i="14"/>
  <c r="K243" i="14"/>
  <c r="B240" i="13"/>
  <c r="E243" i="14"/>
  <c r="C240" i="13"/>
  <c r="D240" i="13"/>
  <c r="E240" i="13"/>
  <c r="F240" i="13"/>
  <c r="G240" i="13"/>
  <c r="H240" i="13"/>
  <c r="A241" i="13"/>
  <c r="D244" i="14"/>
  <c r="F244" i="14"/>
  <c r="G244" i="14"/>
  <c r="C244" i="14"/>
  <c r="H244" i="14"/>
  <c r="K244" i="14"/>
  <c r="B241" i="13"/>
  <c r="E244" i="14"/>
  <c r="C241" i="13"/>
  <c r="D241" i="13"/>
  <c r="E241" i="13"/>
  <c r="F241" i="13"/>
  <c r="G241" i="13"/>
  <c r="H241" i="13"/>
  <c r="A242" i="13"/>
  <c r="D245" i="14"/>
  <c r="F245" i="14"/>
  <c r="G245" i="14"/>
  <c r="C245" i="14"/>
  <c r="H245" i="14"/>
  <c r="K245" i="14"/>
  <c r="B242" i="13"/>
  <c r="E245" i="14"/>
  <c r="C242" i="13"/>
  <c r="D242" i="13"/>
  <c r="E242" i="13"/>
  <c r="F242" i="13"/>
  <c r="G242" i="13"/>
  <c r="H242" i="13"/>
  <c r="A243" i="13"/>
  <c r="D246" i="14"/>
  <c r="F246" i="14"/>
  <c r="G246" i="14"/>
  <c r="C246" i="14"/>
  <c r="H246" i="14"/>
  <c r="K246" i="14"/>
  <c r="B243" i="13"/>
  <c r="E246" i="14"/>
  <c r="C243" i="13"/>
  <c r="D243" i="13"/>
  <c r="E243" i="13"/>
  <c r="F243" i="13"/>
  <c r="G243" i="13"/>
  <c r="H243" i="13"/>
  <c r="A244" i="13"/>
  <c r="D247" i="14"/>
  <c r="F247" i="14"/>
  <c r="G247" i="14"/>
  <c r="C247" i="14"/>
  <c r="H247" i="14"/>
  <c r="K247" i="14"/>
  <c r="B244" i="13"/>
  <c r="E247" i="14"/>
  <c r="C244" i="13"/>
  <c r="D244" i="13"/>
  <c r="E244" i="13"/>
  <c r="F244" i="13"/>
  <c r="G244" i="13"/>
  <c r="H244" i="13"/>
  <c r="A245" i="13"/>
  <c r="D248" i="14"/>
  <c r="F248" i="14"/>
  <c r="G248" i="14"/>
  <c r="C248" i="14"/>
  <c r="H248" i="14"/>
  <c r="K248" i="14"/>
  <c r="B245" i="13"/>
  <c r="E248" i="14"/>
  <c r="C245" i="13"/>
  <c r="D245" i="13"/>
  <c r="E245" i="13"/>
  <c r="F245" i="13"/>
  <c r="G245" i="13"/>
  <c r="H245" i="13"/>
  <c r="A246" i="13"/>
  <c r="D249" i="14"/>
  <c r="F249" i="14"/>
  <c r="G249" i="14"/>
  <c r="C249" i="14"/>
  <c r="H249" i="14"/>
  <c r="K249" i="14"/>
  <c r="B246" i="13"/>
  <c r="E249" i="14"/>
  <c r="C246" i="13"/>
  <c r="D246" i="13"/>
  <c r="E246" i="13"/>
  <c r="F246" i="13"/>
  <c r="G246" i="13"/>
  <c r="H246" i="13"/>
  <c r="A247" i="13"/>
  <c r="D250" i="14"/>
  <c r="F250" i="14"/>
  <c r="G250" i="14"/>
  <c r="C250" i="14"/>
  <c r="H250" i="14"/>
  <c r="K250" i="14"/>
  <c r="B247" i="13"/>
  <c r="E250" i="14"/>
  <c r="C247" i="13"/>
  <c r="D247" i="13"/>
  <c r="E247" i="13"/>
  <c r="F247" i="13"/>
  <c r="G247" i="13"/>
  <c r="H247" i="13"/>
  <c r="A248" i="13"/>
  <c r="D251" i="14"/>
  <c r="F251" i="14"/>
  <c r="G251" i="14"/>
  <c r="C251" i="14"/>
  <c r="H251" i="14"/>
  <c r="K251" i="14"/>
  <c r="B248" i="13"/>
  <c r="E251" i="14"/>
  <c r="C248" i="13"/>
  <c r="D248" i="13"/>
  <c r="E248" i="13"/>
  <c r="F248" i="13"/>
  <c r="G248" i="13"/>
  <c r="H248" i="13"/>
  <c r="A249" i="13"/>
  <c r="D252" i="14"/>
  <c r="F252" i="14"/>
  <c r="G252" i="14"/>
  <c r="C252" i="14"/>
  <c r="H252" i="14"/>
  <c r="K252" i="14"/>
  <c r="B249" i="13"/>
  <c r="E252" i="14"/>
  <c r="C249" i="13"/>
  <c r="D249" i="13"/>
  <c r="E249" i="13"/>
  <c r="F249" i="13"/>
  <c r="G249" i="13"/>
  <c r="H249" i="13"/>
  <c r="A250" i="13"/>
  <c r="D253" i="14"/>
  <c r="F253" i="14"/>
  <c r="G253" i="14"/>
  <c r="C253" i="14"/>
  <c r="H253" i="14"/>
  <c r="K253" i="14"/>
  <c r="B250" i="13"/>
  <c r="E253" i="14"/>
  <c r="C250" i="13"/>
  <c r="D250" i="13"/>
  <c r="E250" i="13"/>
  <c r="F250" i="13"/>
  <c r="G250" i="13"/>
  <c r="H250" i="13"/>
  <c r="A251" i="13"/>
  <c r="D254" i="14"/>
  <c r="F254" i="14"/>
  <c r="G254" i="14"/>
  <c r="C254" i="14"/>
  <c r="H254" i="14"/>
  <c r="K254" i="14"/>
  <c r="B251" i="13"/>
  <c r="E254" i="14"/>
  <c r="C251" i="13"/>
  <c r="D251" i="13"/>
  <c r="E251" i="13"/>
  <c r="F251" i="13"/>
  <c r="G251" i="13"/>
  <c r="H251" i="13"/>
  <c r="A252" i="13"/>
  <c r="D255" i="14"/>
  <c r="F255" i="14"/>
  <c r="G255" i="14"/>
  <c r="C255" i="14"/>
  <c r="H255" i="14"/>
  <c r="K255" i="14"/>
  <c r="B252" i="13"/>
  <c r="E255" i="14"/>
  <c r="C252" i="13"/>
  <c r="D252" i="13"/>
  <c r="E252" i="13"/>
  <c r="F252" i="13"/>
  <c r="G252" i="13"/>
  <c r="H252" i="13"/>
  <c r="A253" i="13"/>
  <c r="D256" i="14"/>
  <c r="F256" i="14"/>
  <c r="G256" i="14"/>
  <c r="C256" i="14"/>
  <c r="H256" i="14"/>
  <c r="K256" i="14"/>
  <c r="B253" i="13"/>
  <c r="E256" i="14"/>
  <c r="C253" i="13"/>
  <c r="D253" i="13"/>
  <c r="E253" i="13"/>
  <c r="F253" i="13"/>
  <c r="G253" i="13"/>
  <c r="H253" i="13"/>
  <c r="A254" i="13"/>
  <c r="D257" i="14"/>
  <c r="F257" i="14"/>
  <c r="G257" i="14"/>
  <c r="C257" i="14"/>
  <c r="H257" i="14"/>
  <c r="K257" i="14"/>
  <c r="B254" i="13"/>
  <c r="E257" i="14"/>
  <c r="C254" i="13"/>
  <c r="D254" i="13"/>
  <c r="E254" i="13"/>
  <c r="F254" i="13"/>
  <c r="G254" i="13"/>
  <c r="H254" i="13"/>
  <c r="A255" i="13"/>
  <c r="D258" i="14"/>
  <c r="F258" i="14"/>
  <c r="G258" i="14"/>
  <c r="C258" i="14"/>
  <c r="H258" i="14"/>
  <c r="K258" i="14"/>
  <c r="B255" i="13"/>
  <c r="E258" i="14"/>
  <c r="C255" i="13"/>
  <c r="D255" i="13"/>
  <c r="E255" i="13"/>
  <c r="F255" i="13"/>
  <c r="G255" i="13"/>
  <c r="H255" i="13"/>
  <c r="A256" i="13"/>
  <c r="D259" i="14"/>
  <c r="F259" i="14"/>
  <c r="G259" i="14"/>
  <c r="C259" i="14"/>
  <c r="H259" i="14"/>
  <c r="K259" i="14"/>
  <c r="B256" i="13"/>
  <c r="E259" i="14"/>
  <c r="C256" i="13"/>
  <c r="D256" i="13"/>
  <c r="E256" i="13"/>
  <c r="F256" i="13"/>
  <c r="G256" i="13"/>
  <c r="H256" i="13"/>
  <c r="A257" i="13"/>
  <c r="D260" i="14"/>
  <c r="F260" i="14"/>
  <c r="G260" i="14"/>
  <c r="C260" i="14"/>
  <c r="H260" i="14"/>
  <c r="K260" i="14"/>
  <c r="B257" i="13"/>
  <c r="E260" i="14"/>
  <c r="C257" i="13"/>
  <c r="D257" i="13"/>
  <c r="E257" i="13"/>
  <c r="F257" i="13"/>
  <c r="G257" i="13"/>
  <c r="H257" i="13"/>
  <c r="A258" i="13"/>
  <c r="D261" i="14"/>
  <c r="F261" i="14"/>
  <c r="G261" i="14"/>
  <c r="C261" i="14"/>
  <c r="H261" i="14"/>
  <c r="K261" i="14"/>
  <c r="B258" i="13"/>
  <c r="E261" i="14"/>
  <c r="C258" i="13"/>
  <c r="D258" i="13"/>
  <c r="E258" i="13"/>
  <c r="F258" i="13"/>
  <c r="G258" i="13"/>
  <c r="H258" i="13"/>
  <c r="A259" i="13"/>
  <c r="D262" i="14"/>
  <c r="F262" i="14"/>
  <c r="G262" i="14"/>
  <c r="C262" i="14"/>
  <c r="H262" i="14"/>
  <c r="K262" i="14"/>
  <c r="B259" i="13"/>
  <c r="E262" i="14"/>
  <c r="C259" i="13"/>
  <c r="D259" i="13"/>
  <c r="E259" i="13"/>
  <c r="F259" i="13"/>
  <c r="G259" i="13"/>
  <c r="H259" i="13"/>
  <c r="A260" i="13"/>
  <c r="D263" i="14"/>
  <c r="F263" i="14"/>
  <c r="G263" i="14"/>
  <c r="C263" i="14"/>
  <c r="H263" i="14"/>
  <c r="K263" i="14"/>
  <c r="B260" i="13"/>
  <c r="E263" i="14"/>
  <c r="C260" i="13"/>
  <c r="D260" i="13"/>
  <c r="E260" i="13"/>
  <c r="F260" i="13"/>
  <c r="G260" i="13"/>
  <c r="H260" i="13"/>
  <c r="A261" i="13"/>
  <c r="D264" i="14"/>
  <c r="F264" i="14"/>
  <c r="G264" i="14"/>
  <c r="C264" i="14"/>
  <c r="H264" i="14"/>
  <c r="K264" i="14"/>
  <c r="B261" i="13"/>
  <c r="E264" i="14"/>
  <c r="C261" i="13"/>
  <c r="D261" i="13"/>
  <c r="E261" i="13"/>
  <c r="F261" i="13"/>
  <c r="G261" i="13"/>
  <c r="H261" i="13"/>
  <c r="A262" i="13"/>
  <c r="D265" i="14"/>
  <c r="F265" i="14"/>
  <c r="G265" i="14"/>
  <c r="C265" i="14"/>
  <c r="H265" i="14"/>
  <c r="K265" i="14"/>
  <c r="B262" i="13"/>
  <c r="E265" i="14"/>
  <c r="C262" i="13"/>
  <c r="D262" i="13"/>
  <c r="E262" i="13"/>
  <c r="F262" i="13"/>
  <c r="G262" i="13"/>
  <c r="H262" i="13"/>
  <c r="A263" i="13"/>
  <c r="D266" i="14"/>
  <c r="F266" i="14"/>
  <c r="G266" i="14"/>
  <c r="C266" i="14"/>
  <c r="H266" i="14"/>
  <c r="K266" i="14"/>
  <c r="B263" i="13"/>
  <c r="E266" i="14"/>
  <c r="C263" i="13"/>
  <c r="D263" i="13"/>
  <c r="E263" i="13"/>
  <c r="F263" i="13"/>
  <c r="G263" i="13"/>
  <c r="H263" i="13"/>
  <c r="A264" i="13"/>
  <c r="D267" i="14"/>
  <c r="F267" i="14"/>
  <c r="G267" i="14"/>
  <c r="C267" i="14"/>
  <c r="H267" i="14"/>
  <c r="K267" i="14"/>
  <c r="B264" i="13"/>
  <c r="E267" i="14"/>
  <c r="C264" i="13"/>
  <c r="D264" i="13"/>
  <c r="E264" i="13"/>
  <c r="F264" i="13"/>
  <c r="G264" i="13"/>
  <c r="H264" i="13"/>
  <c r="A265" i="13"/>
  <c r="D268" i="14"/>
  <c r="F268" i="14"/>
  <c r="G268" i="14"/>
  <c r="C268" i="14"/>
  <c r="H268" i="14"/>
  <c r="K268" i="14"/>
  <c r="B265" i="13"/>
  <c r="E268" i="14"/>
  <c r="C265" i="13"/>
  <c r="D265" i="13"/>
  <c r="E265" i="13"/>
  <c r="F265" i="13"/>
  <c r="G265" i="13"/>
  <c r="H265" i="13"/>
  <c r="A266" i="13"/>
  <c r="D269" i="14"/>
  <c r="F269" i="14"/>
  <c r="G269" i="14"/>
  <c r="C269" i="14"/>
  <c r="H269" i="14"/>
  <c r="K269" i="14"/>
  <c r="B266" i="13"/>
  <c r="E269" i="14"/>
  <c r="C266" i="13"/>
  <c r="D266" i="13"/>
  <c r="E266" i="13"/>
  <c r="F266" i="13"/>
  <c r="G266" i="13"/>
  <c r="H266" i="13"/>
  <c r="A267" i="13"/>
  <c r="D270" i="14"/>
  <c r="F270" i="14"/>
  <c r="G270" i="14"/>
  <c r="C270" i="14"/>
  <c r="H270" i="14"/>
  <c r="K270" i="14"/>
  <c r="B267" i="13"/>
  <c r="E270" i="14"/>
  <c r="C267" i="13"/>
  <c r="D267" i="13"/>
  <c r="E267" i="13"/>
  <c r="F267" i="13"/>
  <c r="G267" i="13"/>
  <c r="H267" i="13"/>
  <c r="A268" i="13"/>
  <c r="D271" i="14"/>
  <c r="F271" i="14"/>
  <c r="G271" i="14"/>
  <c r="C271" i="14"/>
  <c r="H271" i="14"/>
  <c r="K271" i="14"/>
  <c r="B268" i="13"/>
  <c r="E271" i="14"/>
  <c r="C268" i="13"/>
  <c r="D268" i="13"/>
  <c r="E268" i="13"/>
  <c r="F268" i="13"/>
  <c r="G268" i="13"/>
  <c r="H268" i="13"/>
  <c r="A269" i="13"/>
  <c r="D272" i="14"/>
  <c r="F272" i="14"/>
  <c r="G272" i="14"/>
  <c r="C272" i="14"/>
  <c r="H272" i="14"/>
  <c r="K272" i="14"/>
  <c r="B269" i="13"/>
  <c r="E272" i="14"/>
  <c r="C269" i="13"/>
  <c r="D269" i="13"/>
  <c r="E269" i="13"/>
  <c r="F269" i="13"/>
  <c r="G269" i="13"/>
  <c r="H269" i="13"/>
  <c r="A270" i="13"/>
  <c r="D273" i="14"/>
  <c r="F273" i="14"/>
  <c r="G273" i="14"/>
  <c r="C273" i="14"/>
  <c r="H273" i="14"/>
  <c r="K273" i="14"/>
  <c r="B270" i="13"/>
  <c r="E273" i="14"/>
  <c r="C270" i="13"/>
  <c r="D270" i="13"/>
  <c r="E270" i="13"/>
  <c r="F270" i="13"/>
  <c r="G270" i="13"/>
  <c r="H270" i="13"/>
  <c r="A271" i="13"/>
  <c r="D274" i="14"/>
  <c r="F274" i="14"/>
  <c r="G274" i="14"/>
  <c r="C274" i="14"/>
  <c r="H274" i="14"/>
  <c r="K274" i="14"/>
  <c r="B271" i="13"/>
  <c r="E274" i="14"/>
  <c r="C271" i="13"/>
  <c r="D271" i="13"/>
  <c r="E271" i="13"/>
  <c r="F271" i="13"/>
  <c r="G271" i="13"/>
  <c r="H271" i="13"/>
  <c r="A272" i="13"/>
  <c r="D275" i="14"/>
  <c r="F275" i="14"/>
  <c r="G275" i="14"/>
  <c r="C275" i="14"/>
  <c r="H275" i="14"/>
  <c r="K275" i="14"/>
  <c r="B272" i="13"/>
  <c r="E275" i="14"/>
  <c r="C272" i="13"/>
  <c r="D272" i="13"/>
  <c r="E272" i="13"/>
  <c r="F272" i="13"/>
  <c r="G272" i="13"/>
  <c r="H272" i="13"/>
  <c r="A273" i="13"/>
  <c r="D276" i="14"/>
  <c r="F276" i="14"/>
  <c r="G276" i="14"/>
  <c r="C276" i="14"/>
  <c r="H276" i="14"/>
  <c r="K276" i="14"/>
  <c r="B273" i="13"/>
  <c r="E276" i="14"/>
  <c r="C273" i="13"/>
  <c r="D273" i="13"/>
  <c r="E273" i="13"/>
  <c r="F273" i="13"/>
  <c r="G273" i="13"/>
  <c r="H273" i="13"/>
  <c r="A274" i="13"/>
  <c r="D277" i="14"/>
  <c r="F277" i="14"/>
  <c r="G277" i="14"/>
  <c r="C277" i="14"/>
  <c r="H277" i="14"/>
  <c r="K277" i="14"/>
  <c r="B274" i="13"/>
  <c r="E277" i="14"/>
  <c r="C274" i="13"/>
  <c r="D274" i="13"/>
  <c r="E274" i="13"/>
  <c r="F274" i="13"/>
  <c r="G274" i="13"/>
  <c r="H274" i="13"/>
  <c r="A275" i="13"/>
  <c r="D278" i="14"/>
  <c r="F278" i="14"/>
  <c r="G278" i="14"/>
  <c r="C278" i="14"/>
  <c r="H278" i="14"/>
  <c r="K278" i="14"/>
  <c r="B275" i="13"/>
  <c r="E278" i="14"/>
  <c r="C275" i="13"/>
  <c r="D275" i="13"/>
  <c r="E275" i="13"/>
  <c r="F275" i="13"/>
  <c r="G275" i="13"/>
  <c r="H275" i="13"/>
  <c r="A276" i="13"/>
  <c r="D279" i="14"/>
  <c r="F279" i="14"/>
  <c r="G279" i="14"/>
  <c r="C279" i="14"/>
  <c r="H279" i="14"/>
  <c r="K279" i="14"/>
  <c r="B276" i="13"/>
  <c r="E279" i="14"/>
  <c r="C276" i="13"/>
  <c r="D276" i="13"/>
  <c r="E276" i="13"/>
  <c r="F276" i="13"/>
  <c r="G276" i="13"/>
  <c r="H276" i="13"/>
  <c r="A277" i="13"/>
  <c r="D280" i="14"/>
  <c r="F280" i="14"/>
  <c r="G280" i="14"/>
  <c r="C280" i="14"/>
  <c r="H280" i="14"/>
  <c r="K280" i="14"/>
  <c r="B277" i="13"/>
  <c r="E280" i="14"/>
  <c r="C277" i="13"/>
  <c r="D277" i="13"/>
  <c r="E277" i="13"/>
  <c r="F277" i="13"/>
  <c r="G277" i="13"/>
  <c r="H277" i="13"/>
  <c r="A278" i="13"/>
  <c r="D281" i="14"/>
  <c r="F281" i="14"/>
  <c r="G281" i="14"/>
  <c r="C281" i="14"/>
  <c r="H281" i="14"/>
  <c r="K281" i="14"/>
  <c r="B278" i="13"/>
  <c r="E281" i="14"/>
  <c r="C278" i="13"/>
  <c r="D278" i="13"/>
  <c r="E278" i="13"/>
  <c r="F278" i="13"/>
  <c r="G278" i="13"/>
  <c r="H278" i="13"/>
  <c r="A279" i="13"/>
  <c r="D282" i="14"/>
  <c r="F282" i="14"/>
  <c r="G282" i="14"/>
  <c r="C282" i="14"/>
  <c r="H282" i="14"/>
  <c r="K282" i="14"/>
  <c r="B279" i="13"/>
  <c r="E282" i="14"/>
  <c r="C279" i="13"/>
  <c r="D279" i="13"/>
  <c r="E279" i="13"/>
  <c r="F279" i="13"/>
  <c r="G279" i="13"/>
  <c r="H279" i="13"/>
  <c r="A280" i="13"/>
  <c r="D283" i="14"/>
  <c r="F283" i="14"/>
  <c r="G283" i="14"/>
  <c r="C283" i="14"/>
  <c r="H283" i="14"/>
  <c r="K283" i="14"/>
  <c r="B280" i="13"/>
  <c r="E283" i="14"/>
  <c r="C280" i="13"/>
  <c r="D280" i="13"/>
  <c r="E280" i="13"/>
  <c r="F280" i="13"/>
  <c r="G280" i="13"/>
  <c r="H280" i="13"/>
  <c r="A281" i="13"/>
  <c r="D284" i="14"/>
  <c r="F284" i="14"/>
  <c r="G284" i="14"/>
  <c r="C284" i="14"/>
  <c r="H284" i="14"/>
  <c r="K284" i="14"/>
  <c r="B281" i="13"/>
  <c r="E284" i="14"/>
  <c r="C281" i="13"/>
  <c r="D281" i="13"/>
  <c r="E281" i="13"/>
  <c r="F281" i="13"/>
  <c r="G281" i="13"/>
  <c r="H281" i="13"/>
  <c r="A282" i="13"/>
  <c r="D285" i="14"/>
  <c r="F285" i="14"/>
  <c r="G285" i="14"/>
  <c r="C285" i="14"/>
  <c r="H285" i="14"/>
  <c r="K285" i="14"/>
  <c r="B282" i="13"/>
  <c r="E285" i="14"/>
  <c r="C282" i="13"/>
  <c r="D282" i="13"/>
  <c r="E282" i="13"/>
  <c r="F282" i="13"/>
  <c r="G282" i="13"/>
  <c r="H282" i="13"/>
  <c r="A283" i="13"/>
  <c r="D286" i="14"/>
  <c r="F286" i="14"/>
  <c r="G286" i="14"/>
  <c r="C286" i="14"/>
  <c r="H286" i="14"/>
  <c r="K286" i="14"/>
  <c r="B283" i="13"/>
  <c r="E286" i="14"/>
  <c r="C283" i="13"/>
  <c r="D283" i="13"/>
  <c r="E283" i="13"/>
  <c r="F283" i="13"/>
  <c r="G283" i="13"/>
  <c r="H283" i="13"/>
  <c r="A284" i="13"/>
  <c r="D287" i="14"/>
  <c r="F287" i="14"/>
  <c r="G287" i="14"/>
  <c r="C287" i="14"/>
  <c r="H287" i="14"/>
  <c r="K287" i="14"/>
  <c r="B284" i="13"/>
  <c r="E287" i="14"/>
  <c r="C284" i="13"/>
  <c r="D284" i="13"/>
  <c r="E284" i="13"/>
  <c r="F284" i="13"/>
  <c r="G284" i="13"/>
  <c r="H284" i="13"/>
  <c r="A285" i="13"/>
  <c r="D288" i="14"/>
  <c r="F288" i="14"/>
  <c r="G288" i="14"/>
  <c r="C288" i="14"/>
  <c r="H288" i="14"/>
  <c r="K288" i="14"/>
  <c r="B285" i="13"/>
  <c r="E288" i="14"/>
  <c r="C285" i="13"/>
  <c r="D285" i="13"/>
  <c r="E285" i="13"/>
  <c r="F285" i="13"/>
  <c r="G285" i="13"/>
  <c r="H285" i="13"/>
  <c r="A286" i="13"/>
  <c r="D289" i="14"/>
  <c r="F289" i="14"/>
  <c r="G289" i="14"/>
  <c r="C289" i="14"/>
  <c r="H289" i="14"/>
  <c r="K289" i="14"/>
  <c r="B286" i="13"/>
  <c r="E289" i="14"/>
  <c r="C286" i="13"/>
  <c r="D286" i="13"/>
  <c r="E286" i="13"/>
  <c r="F286" i="13"/>
  <c r="G286" i="13"/>
  <c r="H286" i="13"/>
  <c r="A287" i="13"/>
  <c r="D290" i="14"/>
  <c r="F290" i="14"/>
  <c r="G290" i="14"/>
  <c r="C290" i="14"/>
  <c r="H290" i="14"/>
  <c r="K290" i="14"/>
  <c r="B287" i="13"/>
  <c r="E290" i="14"/>
  <c r="C287" i="13"/>
  <c r="D287" i="13"/>
  <c r="E287" i="13"/>
  <c r="F287" i="13"/>
  <c r="G287" i="13"/>
  <c r="H287" i="13"/>
  <c r="A288" i="13"/>
  <c r="D291" i="14"/>
  <c r="F291" i="14"/>
  <c r="G291" i="14"/>
  <c r="C291" i="14"/>
  <c r="H291" i="14"/>
  <c r="K291" i="14"/>
  <c r="B288" i="13"/>
  <c r="E291" i="14"/>
  <c r="C288" i="13"/>
  <c r="D288" i="13"/>
  <c r="E288" i="13"/>
  <c r="F288" i="13"/>
  <c r="G288" i="13"/>
  <c r="H288" i="13"/>
  <c r="A289" i="13"/>
  <c r="D292" i="14"/>
  <c r="F292" i="14"/>
  <c r="G292" i="14"/>
  <c r="C292" i="14"/>
  <c r="H292" i="14"/>
  <c r="K292" i="14"/>
  <c r="B289" i="13"/>
  <c r="E292" i="14"/>
  <c r="C289" i="13"/>
  <c r="D289" i="13"/>
  <c r="E289" i="13"/>
  <c r="F289" i="13"/>
  <c r="G289" i="13"/>
  <c r="H289" i="13"/>
  <c r="A290" i="13"/>
  <c r="D293" i="14"/>
  <c r="F293" i="14"/>
  <c r="G293" i="14"/>
  <c r="C293" i="14"/>
  <c r="H293" i="14"/>
  <c r="K293" i="14"/>
  <c r="B290" i="13"/>
  <c r="E293" i="14"/>
  <c r="C290" i="13"/>
  <c r="D290" i="13"/>
  <c r="E290" i="13"/>
  <c r="F290" i="13"/>
  <c r="G290" i="13"/>
  <c r="H290" i="13"/>
  <c r="A291" i="13"/>
  <c r="D294" i="14"/>
  <c r="F294" i="14"/>
  <c r="G294" i="14"/>
  <c r="C294" i="14"/>
  <c r="H294" i="14"/>
  <c r="K294" i="14"/>
  <c r="B291" i="13"/>
  <c r="E294" i="14"/>
  <c r="C291" i="13"/>
  <c r="D291" i="13"/>
  <c r="E291" i="13"/>
  <c r="F291" i="13"/>
  <c r="G291" i="13"/>
  <c r="H291" i="13"/>
  <c r="A292" i="13"/>
  <c r="D295" i="14"/>
  <c r="F295" i="14"/>
  <c r="G295" i="14"/>
  <c r="C295" i="14"/>
  <c r="H295" i="14"/>
  <c r="K295" i="14"/>
  <c r="B292" i="13"/>
  <c r="E295" i="14"/>
  <c r="C292" i="13"/>
  <c r="D292" i="13"/>
  <c r="E292" i="13"/>
  <c r="F292" i="13"/>
  <c r="G292" i="13"/>
  <c r="H292" i="13"/>
  <c r="A293" i="13"/>
  <c r="D296" i="14"/>
  <c r="F296" i="14"/>
  <c r="G296" i="14"/>
  <c r="C296" i="14"/>
  <c r="H296" i="14"/>
  <c r="K296" i="14"/>
  <c r="B293" i="13"/>
  <c r="E296" i="14"/>
  <c r="C293" i="13"/>
  <c r="D293" i="13"/>
  <c r="E293" i="13"/>
  <c r="F293" i="13"/>
  <c r="G293" i="13"/>
  <c r="H293" i="13"/>
  <c r="A294" i="13"/>
  <c r="D297" i="14"/>
  <c r="F297" i="14"/>
  <c r="G297" i="14"/>
  <c r="C297" i="14"/>
  <c r="H297" i="14"/>
  <c r="K297" i="14"/>
  <c r="B294" i="13"/>
  <c r="E297" i="14"/>
  <c r="C294" i="13"/>
  <c r="D294" i="13"/>
  <c r="E294" i="13"/>
  <c r="F294" i="13"/>
  <c r="G294" i="13"/>
  <c r="H294" i="13"/>
  <c r="A295" i="13"/>
  <c r="D298" i="14"/>
  <c r="F298" i="14"/>
  <c r="G298" i="14"/>
  <c r="C298" i="14"/>
  <c r="H298" i="14"/>
  <c r="K298" i="14"/>
  <c r="B295" i="13"/>
  <c r="E298" i="14"/>
  <c r="C295" i="13"/>
  <c r="D295" i="13"/>
  <c r="E295" i="13"/>
  <c r="F295" i="13"/>
  <c r="G295" i="13"/>
  <c r="H295" i="13"/>
  <c r="A296" i="13"/>
  <c r="D299" i="14"/>
  <c r="F299" i="14"/>
  <c r="G299" i="14"/>
  <c r="C299" i="14"/>
  <c r="H299" i="14"/>
  <c r="K299" i="14"/>
  <c r="B296" i="13"/>
  <c r="E299" i="14"/>
  <c r="C296" i="13"/>
  <c r="D296" i="13"/>
  <c r="E296" i="13"/>
  <c r="F296" i="13"/>
  <c r="G296" i="13"/>
  <c r="H296" i="13"/>
  <c r="A297" i="13"/>
  <c r="D300" i="14"/>
  <c r="F300" i="14"/>
  <c r="G300" i="14"/>
  <c r="C300" i="14"/>
  <c r="H300" i="14"/>
  <c r="K300" i="14"/>
  <c r="B297" i="13"/>
  <c r="E300" i="14"/>
  <c r="C297" i="13"/>
  <c r="D297" i="13"/>
  <c r="E297" i="13"/>
  <c r="F297" i="13"/>
  <c r="G297" i="13"/>
  <c r="H297" i="13"/>
  <c r="A298" i="13"/>
  <c r="D301" i="14"/>
  <c r="F301" i="14"/>
  <c r="G301" i="14"/>
  <c r="C301" i="14"/>
  <c r="H301" i="14"/>
  <c r="K301" i="14"/>
  <c r="B298" i="13"/>
  <c r="E301" i="14"/>
  <c r="C298" i="13"/>
  <c r="D298" i="13"/>
  <c r="E298" i="13"/>
  <c r="F298" i="13"/>
  <c r="G298" i="13"/>
  <c r="H298" i="13"/>
  <c r="A299" i="13"/>
  <c r="D302" i="14"/>
  <c r="F302" i="14"/>
  <c r="G302" i="14"/>
  <c r="C302" i="14"/>
  <c r="H302" i="14"/>
  <c r="K302" i="14"/>
  <c r="B299" i="13"/>
  <c r="E302" i="14"/>
  <c r="C299" i="13"/>
  <c r="D299" i="13"/>
  <c r="E299" i="13"/>
  <c r="F299" i="13"/>
  <c r="G299" i="13"/>
  <c r="H299" i="13"/>
  <c r="A300" i="13"/>
  <c r="D303" i="14"/>
  <c r="F303" i="14"/>
  <c r="G303" i="14"/>
  <c r="C303" i="14"/>
  <c r="H303" i="14"/>
  <c r="K303" i="14"/>
  <c r="B300" i="13"/>
  <c r="E303" i="14"/>
  <c r="C300" i="13"/>
  <c r="D300" i="13"/>
  <c r="E300" i="13"/>
  <c r="F300" i="13"/>
  <c r="G300" i="13"/>
  <c r="H300" i="13"/>
  <c r="A301" i="13"/>
  <c r="D304" i="14"/>
  <c r="F304" i="14"/>
  <c r="G304" i="14"/>
  <c r="C304" i="14"/>
  <c r="H304" i="14"/>
  <c r="K304" i="14"/>
  <c r="B301" i="13"/>
  <c r="E304" i="14"/>
  <c r="C301" i="13"/>
  <c r="D301" i="13"/>
  <c r="E301" i="13"/>
  <c r="G301" i="13"/>
  <c r="H301" i="13"/>
  <c r="A302" i="13"/>
  <c r="D305" i="14"/>
  <c r="F305" i="14"/>
  <c r="G305" i="14"/>
  <c r="C305" i="14"/>
  <c r="H305" i="14"/>
  <c r="K305" i="14"/>
  <c r="B302" i="13"/>
  <c r="E305" i="14"/>
  <c r="C302" i="13"/>
  <c r="D302" i="13"/>
  <c r="E302" i="13"/>
  <c r="G302" i="13"/>
  <c r="H302" i="13"/>
  <c r="A303" i="13"/>
  <c r="D306" i="14"/>
  <c r="F306" i="14"/>
  <c r="G306" i="14"/>
  <c r="C306" i="14"/>
  <c r="H306" i="14"/>
  <c r="K306" i="14"/>
  <c r="B303" i="13"/>
  <c r="E306" i="14"/>
  <c r="C303" i="13"/>
  <c r="D303" i="13"/>
  <c r="E303" i="13"/>
  <c r="G303" i="13"/>
  <c r="H303" i="13"/>
  <c r="A304" i="13"/>
  <c r="D307" i="14"/>
  <c r="F307" i="14"/>
  <c r="G307" i="14"/>
  <c r="C307" i="14"/>
  <c r="H307" i="14"/>
  <c r="K307" i="14"/>
  <c r="B304" i="13"/>
  <c r="E307" i="14"/>
  <c r="C304" i="13"/>
  <c r="D304" i="13"/>
  <c r="E304" i="13"/>
  <c r="G304" i="13"/>
  <c r="H304" i="13"/>
  <c r="A305" i="13"/>
  <c r="D308" i="14"/>
  <c r="F308" i="14"/>
  <c r="G308" i="14"/>
  <c r="C308" i="14"/>
  <c r="H308" i="14"/>
  <c r="K308" i="14"/>
  <c r="B305" i="13"/>
  <c r="E308" i="14"/>
  <c r="C305" i="13"/>
  <c r="D305" i="13"/>
  <c r="E305" i="13"/>
  <c r="G305" i="13"/>
  <c r="H305" i="13"/>
  <c r="A306" i="13"/>
  <c r="D309" i="14"/>
  <c r="F309" i="14"/>
  <c r="G309" i="14"/>
  <c r="C309" i="14"/>
  <c r="H309" i="14"/>
  <c r="K309" i="14"/>
  <c r="B306" i="13"/>
  <c r="E309" i="14"/>
  <c r="C306" i="13"/>
  <c r="D306" i="13"/>
  <c r="E306" i="13"/>
  <c r="G306" i="13"/>
  <c r="H306" i="13"/>
  <c r="A307" i="13"/>
  <c r="D310" i="14"/>
  <c r="F310" i="14"/>
  <c r="G310" i="14"/>
  <c r="C310" i="14"/>
  <c r="H310" i="14"/>
  <c r="K310" i="14"/>
  <c r="B307" i="13"/>
  <c r="E310" i="14"/>
  <c r="C307" i="13"/>
  <c r="D307" i="13"/>
  <c r="E307" i="13"/>
  <c r="G307" i="13"/>
  <c r="H307" i="13"/>
  <c r="A308" i="13"/>
  <c r="D311" i="14"/>
  <c r="F311" i="14"/>
  <c r="G311" i="14"/>
  <c r="C311" i="14"/>
  <c r="H311" i="14"/>
  <c r="K311" i="14"/>
  <c r="B308" i="13"/>
  <c r="E311" i="14"/>
  <c r="C308" i="13"/>
  <c r="D308" i="13"/>
  <c r="E308" i="13"/>
  <c r="G308" i="13"/>
  <c r="H308" i="13"/>
  <c r="A309" i="13"/>
  <c r="D312" i="14"/>
  <c r="F312" i="14"/>
  <c r="G312" i="14"/>
  <c r="C312" i="14"/>
  <c r="H312" i="14"/>
  <c r="K312" i="14"/>
  <c r="B309" i="13"/>
  <c r="E312" i="14"/>
  <c r="C309" i="13"/>
  <c r="D309" i="13"/>
  <c r="E309" i="13"/>
  <c r="G309" i="13"/>
  <c r="H309" i="13"/>
  <c r="A310" i="13"/>
  <c r="D313" i="14"/>
  <c r="F313" i="14"/>
  <c r="G313" i="14"/>
  <c r="C313" i="14"/>
  <c r="H313" i="14"/>
  <c r="K313" i="14"/>
  <c r="B310" i="13"/>
  <c r="E313" i="14"/>
  <c r="C310" i="13"/>
  <c r="D310" i="13"/>
  <c r="E310" i="13"/>
  <c r="G310" i="13"/>
  <c r="H310" i="13"/>
  <c r="A311" i="13"/>
  <c r="D314" i="14"/>
  <c r="F314" i="14"/>
  <c r="G314" i="14"/>
  <c r="C314" i="14"/>
  <c r="H314" i="14"/>
  <c r="K314" i="14"/>
  <c r="B311" i="13"/>
  <c r="E314" i="14"/>
  <c r="C311" i="13"/>
  <c r="D311" i="13"/>
  <c r="E311" i="13"/>
  <c r="G311" i="13"/>
  <c r="H311" i="13"/>
  <c r="A312" i="13"/>
  <c r="D315" i="14"/>
  <c r="F315" i="14"/>
  <c r="G315" i="14"/>
  <c r="C315" i="14"/>
  <c r="H315" i="14"/>
  <c r="K315" i="14"/>
  <c r="B312" i="13"/>
  <c r="E315" i="14"/>
  <c r="C312" i="13"/>
  <c r="D312" i="13"/>
  <c r="E312" i="13"/>
  <c r="G312" i="13"/>
  <c r="H312" i="13"/>
  <c r="A313" i="13"/>
  <c r="D316" i="14"/>
  <c r="F316" i="14"/>
  <c r="G316" i="14"/>
  <c r="C316" i="14"/>
  <c r="H316" i="14"/>
  <c r="K316" i="14"/>
  <c r="B313" i="13"/>
  <c r="E316" i="14"/>
  <c r="C313" i="13"/>
  <c r="D313" i="13"/>
  <c r="E313" i="13"/>
  <c r="G313" i="13"/>
  <c r="H313" i="13"/>
  <c r="A314" i="13"/>
  <c r="D317" i="14"/>
  <c r="F317" i="14"/>
  <c r="G317" i="14"/>
  <c r="C317" i="14"/>
  <c r="H317" i="14"/>
  <c r="K317" i="14"/>
  <c r="B314" i="13"/>
  <c r="E317" i="14"/>
  <c r="C314" i="13"/>
  <c r="D314" i="13"/>
  <c r="E314" i="13"/>
  <c r="G314" i="13"/>
  <c r="H314" i="13"/>
  <c r="A315" i="13"/>
  <c r="D318" i="14"/>
  <c r="F318" i="14"/>
  <c r="G318" i="14"/>
  <c r="C318" i="14"/>
  <c r="H318" i="14"/>
  <c r="K318" i="14"/>
  <c r="B315" i="13"/>
  <c r="E318" i="14"/>
  <c r="C315" i="13"/>
  <c r="D315" i="13"/>
  <c r="E315" i="13"/>
  <c r="G315" i="13"/>
  <c r="H315" i="13"/>
  <c r="A316" i="13"/>
  <c r="D319" i="14"/>
  <c r="F319" i="14"/>
  <c r="G319" i="14"/>
  <c r="C319" i="14"/>
  <c r="H319" i="14"/>
  <c r="K319" i="14"/>
  <c r="B316" i="13"/>
  <c r="E319" i="14"/>
  <c r="C316" i="13"/>
  <c r="D316" i="13"/>
  <c r="E316" i="13"/>
  <c r="G316" i="13"/>
  <c r="H316" i="13"/>
  <c r="A317" i="13"/>
  <c r="D320" i="14"/>
  <c r="F320" i="14"/>
  <c r="G320" i="14"/>
  <c r="C320" i="14"/>
  <c r="H320" i="14"/>
  <c r="K320" i="14"/>
  <c r="B317" i="13"/>
  <c r="E320" i="14"/>
  <c r="C317" i="13"/>
  <c r="D317" i="13"/>
  <c r="E317" i="13"/>
  <c r="G317" i="13"/>
  <c r="H317" i="13"/>
  <c r="A318" i="13"/>
  <c r="D321" i="14"/>
  <c r="F321" i="14"/>
  <c r="G321" i="14"/>
  <c r="C321" i="14"/>
  <c r="H321" i="14"/>
  <c r="K321" i="14"/>
  <c r="B318" i="13"/>
  <c r="E321" i="14"/>
  <c r="C318" i="13"/>
  <c r="D318" i="13"/>
  <c r="E318" i="13"/>
  <c r="G318" i="13"/>
  <c r="H318" i="13"/>
  <c r="A319" i="13"/>
  <c r="D322" i="14"/>
  <c r="F322" i="14"/>
  <c r="G322" i="14"/>
  <c r="C322" i="14"/>
  <c r="H322" i="14"/>
  <c r="K322" i="14"/>
  <c r="B319" i="13"/>
  <c r="E322" i="14"/>
  <c r="C319" i="13"/>
  <c r="D319" i="13"/>
  <c r="E319" i="13"/>
  <c r="G319" i="13"/>
  <c r="H319" i="13"/>
  <c r="A320" i="13"/>
  <c r="D323" i="14"/>
  <c r="F323" i="14"/>
  <c r="G323" i="14"/>
  <c r="C323" i="14"/>
  <c r="H323" i="14"/>
  <c r="K323" i="14"/>
  <c r="B320" i="13"/>
  <c r="E323" i="14"/>
  <c r="C320" i="13"/>
  <c r="D320" i="13"/>
  <c r="E320" i="13"/>
  <c r="G320" i="13"/>
  <c r="H320" i="13"/>
  <c r="A321" i="13"/>
  <c r="D324" i="14"/>
  <c r="F324" i="14"/>
  <c r="G324" i="14"/>
  <c r="C324" i="14"/>
  <c r="H324" i="14"/>
  <c r="K324" i="14"/>
  <c r="B321" i="13"/>
  <c r="E324" i="14"/>
  <c r="C321" i="13"/>
  <c r="D321" i="13"/>
  <c r="E321" i="13"/>
  <c r="F321" i="13"/>
  <c r="G321" i="13"/>
  <c r="H321" i="13"/>
  <c r="A322" i="13"/>
  <c r="D325" i="14"/>
  <c r="F325" i="14"/>
  <c r="G325" i="14"/>
  <c r="C325" i="14"/>
  <c r="H325" i="14"/>
  <c r="K325" i="14"/>
  <c r="B322" i="13"/>
  <c r="E325" i="14"/>
  <c r="C322" i="13"/>
  <c r="D322" i="13"/>
  <c r="E322" i="13"/>
  <c r="F322" i="13"/>
  <c r="G322" i="13"/>
  <c r="H322" i="13"/>
  <c r="A323" i="13"/>
  <c r="D326" i="14"/>
  <c r="F326" i="14"/>
  <c r="G326" i="14"/>
  <c r="C326" i="14"/>
  <c r="H326" i="14"/>
  <c r="K326" i="14"/>
  <c r="B323" i="13"/>
  <c r="E326" i="14"/>
  <c r="C323" i="13"/>
  <c r="D323" i="13"/>
  <c r="E323" i="13"/>
  <c r="F323" i="13"/>
  <c r="G323" i="13"/>
  <c r="H323" i="13"/>
  <c r="A324" i="13"/>
  <c r="D327" i="14"/>
  <c r="F327" i="14"/>
  <c r="G327" i="14"/>
  <c r="C327" i="14"/>
  <c r="H327" i="14"/>
  <c r="K327" i="14"/>
  <c r="B324" i="13"/>
  <c r="E327" i="14"/>
  <c r="C324" i="13"/>
  <c r="D324" i="13"/>
  <c r="E324" i="13"/>
  <c r="F324" i="13"/>
  <c r="G324" i="13"/>
  <c r="H324" i="13"/>
  <c r="A325" i="13"/>
  <c r="D328" i="14"/>
  <c r="F328" i="14"/>
  <c r="G328" i="14"/>
  <c r="C328" i="14"/>
  <c r="H328" i="14"/>
  <c r="K328" i="14"/>
  <c r="B325" i="13"/>
  <c r="E328" i="14"/>
  <c r="C325" i="13"/>
  <c r="D325" i="13"/>
  <c r="E325" i="13"/>
  <c r="F325" i="13"/>
  <c r="G325" i="13"/>
  <c r="H325" i="13"/>
  <c r="A326" i="13"/>
  <c r="D329" i="14"/>
  <c r="F329" i="14"/>
  <c r="G329" i="14"/>
  <c r="C329" i="14"/>
  <c r="H329" i="14"/>
  <c r="K329" i="14"/>
  <c r="B326" i="13"/>
  <c r="E329" i="14"/>
  <c r="C326" i="13"/>
  <c r="D326" i="13"/>
  <c r="E326" i="13"/>
  <c r="F326" i="13"/>
  <c r="G326" i="13"/>
  <c r="H326" i="13"/>
  <c r="A327" i="13"/>
  <c r="D330" i="14"/>
  <c r="F330" i="14"/>
  <c r="G330" i="14"/>
  <c r="C330" i="14"/>
  <c r="H330" i="14"/>
  <c r="K330" i="14"/>
  <c r="B327" i="13"/>
  <c r="E330" i="14"/>
  <c r="C327" i="13"/>
  <c r="D327" i="13"/>
  <c r="E327" i="13"/>
  <c r="F327" i="13"/>
  <c r="G327" i="13"/>
  <c r="H327" i="13"/>
  <c r="A328" i="13"/>
  <c r="D331" i="14"/>
  <c r="F331" i="14"/>
  <c r="G331" i="14"/>
  <c r="C331" i="14"/>
  <c r="H331" i="14"/>
  <c r="K331" i="14"/>
  <c r="B328" i="13"/>
  <c r="E331" i="14"/>
  <c r="C328" i="13"/>
  <c r="D328" i="13"/>
  <c r="E328" i="13"/>
  <c r="F328" i="13"/>
  <c r="G328" i="13"/>
  <c r="H328" i="13"/>
  <c r="A329" i="13"/>
  <c r="D332" i="14"/>
  <c r="F332" i="14"/>
  <c r="G332" i="14"/>
  <c r="C332" i="14"/>
  <c r="H332" i="14"/>
  <c r="K332" i="14"/>
  <c r="B329" i="13"/>
  <c r="E332" i="14"/>
  <c r="C329" i="13"/>
  <c r="D329" i="13"/>
  <c r="E329" i="13"/>
  <c r="F329" i="13"/>
  <c r="G329" i="13"/>
  <c r="H329" i="13"/>
  <c r="A330" i="13"/>
  <c r="D333" i="14"/>
  <c r="F333" i="14"/>
  <c r="G333" i="14"/>
  <c r="C333" i="14"/>
  <c r="H333" i="14"/>
  <c r="K333" i="14"/>
  <c r="B330" i="13"/>
  <c r="E333" i="14"/>
  <c r="C330" i="13"/>
  <c r="D330" i="13"/>
  <c r="E330" i="13"/>
  <c r="F330" i="13"/>
  <c r="G330" i="13"/>
  <c r="H330" i="13"/>
  <c r="A331" i="13"/>
  <c r="D334" i="14"/>
  <c r="F334" i="14"/>
  <c r="G334" i="14"/>
  <c r="C334" i="14"/>
  <c r="H334" i="14"/>
  <c r="K334" i="14"/>
  <c r="B331" i="13"/>
  <c r="E334" i="14"/>
  <c r="C331" i="13"/>
  <c r="D331" i="13"/>
  <c r="E331" i="13"/>
  <c r="F331" i="13"/>
  <c r="G331" i="13"/>
  <c r="H331" i="13"/>
  <c r="A332" i="13"/>
  <c r="D335" i="14"/>
  <c r="F335" i="14"/>
  <c r="G335" i="14"/>
  <c r="C335" i="14"/>
  <c r="H335" i="14"/>
  <c r="K335" i="14"/>
  <c r="B332" i="13"/>
  <c r="E335" i="14"/>
  <c r="C332" i="13"/>
  <c r="D332" i="13"/>
  <c r="E332" i="13"/>
  <c r="F332" i="13"/>
  <c r="G332" i="13"/>
  <c r="H332" i="13"/>
  <c r="A333" i="13"/>
  <c r="D336" i="14"/>
  <c r="F336" i="14"/>
  <c r="G336" i="14"/>
  <c r="C336" i="14"/>
  <c r="H336" i="14"/>
  <c r="K336" i="14"/>
  <c r="B333" i="13"/>
  <c r="E336" i="14"/>
  <c r="C333" i="13"/>
  <c r="D333" i="13"/>
  <c r="E333" i="13"/>
  <c r="F333" i="13"/>
  <c r="G333" i="13"/>
  <c r="H333" i="13"/>
  <c r="A334" i="13"/>
  <c r="D337" i="14"/>
  <c r="F337" i="14"/>
  <c r="G337" i="14"/>
  <c r="C337" i="14"/>
  <c r="H337" i="14"/>
  <c r="K337" i="14"/>
  <c r="B334" i="13"/>
  <c r="E337" i="14"/>
  <c r="C334" i="13"/>
  <c r="D334" i="13"/>
  <c r="E334" i="13"/>
  <c r="F334" i="13"/>
  <c r="G334" i="13"/>
  <c r="H334" i="13"/>
  <c r="A335" i="13"/>
  <c r="D338" i="14"/>
  <c r="F338" i="14"/>
  <c r="G338" i="14"/>
  <c r="C338" i="14"/>
  <c r="H338" i="14"/>
  <c r="K338" i="14"/>
  <c r="B335" i="13"/>
  <c r="E338" i="14"/>
  <c r="C335" i="13"/>
  <c r="D335" i="13"/>
  <c r="E335" i="13"/>
  <c r="F335" i="13"/>
  <c r="G335" i="13"/>
  <c r="H335" i="13"/>
  <c r="A336" i="13"/>
  <c r="D339" i="14"/>
  <c r="F339" i="14"/>
  <c r="G339" i="14"/>
  <c r="C339" i="14"/>
  <c r="H339" i="14"/>
  <c r="K339" i="14"/>
  <c r="B336" i="13"/>
  <c r="E339" i="14"/>
  <c r="C336" i="13"/>
  <c r="D336" i="13"/>
  <c r="E336" i="13"/>
  <c r="F336" i="13"/>
  <c r="G336" i="13"/>
  <c r="H336" i="13"/>
  <c r="A337" i="13"/>
  <c r="D340" i="14"/>
  <c r="F340" i="14"/>
  <c r="G340" i="14"/>
  <c r="C340" i="14"/>
  <c r="H340" i="14"/>
  <c r="K340" i="14"/>
  <c r="B337" i="13"/>
  <c r="E340" i="14"/>
  <c r="C337" i="13"/>
  <c r="D337" i="13"/>
  <c r="E337" i="13"/>
  <c r="F337" i="13"/>
  <c r="G337" i="13"/>
  <c r="H337" i="13"/>
  <c r="A338" i="13"/>
  <c r="D341" i="14"/>
  <c r="F341" i="14"/>
  <c r="G341" i="14"/>
  <c r="C341" i="14"/>
  <c r="H341" i="14"/>
  <c r="K341" i="14"/>
  <c r="B338" i="13"/>
  <c r="E341" i="14"/>
  <c r="C338" i="13"/>
  <c r="D338" i="13"/>
  <c r="E338" i="13"/>
  <c r="F338" i="13"/>
  <c r="G338" i="13"/>
  <c r="H338" i="13"/>
  <c r="A339" i="13"/>
  <c r="D342" i="14"/>
  <c r="F342" i="14"/>
  <c r="G342" i="14"/>
  <c r="C342" i="14"/>
  <c r="H342" i="14"/>
  <c r="K342" i="14"/>
  <c r="B339" i="13"/>
  <c r="E342" i="14"/>
  <c r="C339" i="13"/>
  <c r="D339" i="13"/>
  <c r="E339" i="13"/>
  <c r="F339" i="13"/>
  <c r="G339" i="13"/>
  <c r="H339" i="13"/>
  <c r="A340" i="13"/>
  <c r="D343" i="14"/>
  <c r="F343" i="14"/>
  <c r="G343" i="14"/>
  <c r="C343" i="14"/>
  <c r="H343" i="14"/>
  <c r="K343" i="14"/>
  <c r="B340" i="13"/>
  <c r="E343" i="14"/>
  <c r="C340" i="13"/>
  <c r="D340" i="13"/>
  <c r="E340" i="13"/>
  <c r="F340" i="13"/>
  <c r="G340" i="13"/>
  <c r="H340" i="13"/>
  <c r="A341" i="13"/>
  <c r="D344" i="14"/>
  <c r="F344" i="14"/>
  <c r="G344" i="14"/>
  <c r="C344" i="14"/>
  <c r="H344" i="14"/>
  <c r="K344" i="14"/>
  <c r="B341" i="13"/>
  <c r="E344" i="14"/>
  <c r="C341" i="13"/>
  <c r="D341" i="13"/>
  <c r="E341" i="13"/>
  <c r="F341" i="13"/>
  <c r="G341" i="13"/>
  <c r="H341" i="13"/>
  <c r="A342" i="13"/>
  <c r="D345" i="14"/>
  <c r="F345" i="14"/>
  <c r="G345" i="14"/>
  <c r="C345" i="14"/>
  <c r="H345" i="14"/>
  <c r="K345" i="14"/>
  <c r="B342" i="13"/>
  <c r="E345" i="14"/>
  <c r="C342" i="13"/>
  <c r="D342" i="13"/>
  <c r="E342" i="13"/>
  <c r="F342" i="13"/>
  <c r="G342" i="13"/>
  <c r="H342" i="13"/>
  <c r="A343" i="13"/>
  <c r="D346" i="14"/>
  <c r="F346" i="14"/>
  <c r="G346" i="14"/>
  <c r="C346" i="14"/>
  <c r="H346" i="14"/>
  <c r="K346" i="14"/>
  <c r="B343" i="13"/>
  <c r="E346" i="14"/>
  <c r="C343" i="13"/>
  <c r="D343" i="13"/>
  <c r="E343" i="13"/>
  <c r="F343" i="13"/>
  <c r="G343" i="13"/>
  <c r="H343" i="13"/>
  <c r="A344" i="13"/>
  <c r="D347" i="14"/>
  <c r="F347" i="14"/>
  <c r="G347" i="14"/>
  <c r="C347" i="14"/>
  <c r="H347" i="14"/>
  <c r="K347" i="14"/>
  <c r="B344" i="13"/>
  <c r="E347" i="14"/>
  <c r="C344" i="13"/>
  <c r="D344" i="13"/>
  <c r="E344" i="13"/>
  <c r="F344" i="13"/>
  <c r="G344" i="13"/>
  <c r="H344" i="13"/>
  <c r="A345" i="13"/>
  <c r="D348" i="14"/>
  <c r="F348" i="14"/>
  <c r="G348" i="14"/>
  <c r="C348" i="14"/>
  <c r="H348" i="14"/>
  <c r="K348" i="14"/>
  <c r="B345" i="13"/>
  <c r="E348" i="14"/>
  <c r="C345" i="13"/>
  <c r="D345" i="13"/>
  <c r="E345" i="13"/>
  <c r="F345" i="13"/>
  <c r="G345" i="13"/>
  <c r="H345" i="13"/>
  <c r="A346" i="13"/>
  <c r="D349" i="14"/>
  <c r="F349" i="14"/>
  <c r="G349" i="14"/>
  <c r="C349" i="14"/>
  <c r="H349" i="14"/>
  <c r="K349" i="14"/>
  <c r="B346" i="13"/>
  <c r="E349" i="14"/>
  <c r="C346" i="13"/>
  <c r="D346" i="13"/>
  <c r="E346" i="13"/>
  <c r="F346" i="13"/>
  <c r="G346" i="13"/>
  <c r="H346" i="13"/>
  <c r="A347" i="13"/>
  <c r="D350" i="14"/>
  <c r="F350" i="14"/>
  <c r="G350" i="14"/>
  <c r="C350" i="14"/>
  <c r="H350" i="14"/>
  <c r="K350" i="14"/>
  <c r="B347" i="13"/>
  <c r="E350" i="14"/>
  <c r="C347" i="13"/>
  <c r="D347" i="13"/>
  <c r="E347" i="13"/>
  <c r="F347" i="13"/>
  <c r="G347" i="13"/>
  <c r="H347" i="13"/>
  <c r="A348" i="13"/>
  <c r="D351" i="14"/>
  <c r="F351" i="14"/>
  <c r="G351" i="14"/>
  <c r="C351" i="14"/>
  <c r="H351" i="14"/>
  <c r="K351" i="14"/>
  <c r="B348" i="13"/>
  <c r="E351" i="14"/>
  <c r="C348" i="13"/>
  <c r="D348" i="13"/>
  <c r="E348" i="13"/>
  <c r="F348" i="13"/>
  <c r="G348" i="13"/>
  <c r="H348" i="13"/>
  <c r="A349" i="13"/>
  <c r="D352" i="14"/>
  <c r="F352" i="14"/>
  <c r="G352" i="14"/>
  <c r="C352" i="14"/>
  <c r="H352" i="14"/>
  <c r="K352" i="14"/>
  <c r="B349" i="13"/>
  <c r="E352" i="14"/>
  <c r="C349" i="13"/>
  <c r="D349" i="13"/>
  <c r="E349" i="13"/>
  <c r="F349" i="13"/>
  <c r="G349" i="13"/>
  <c r="H349" i="13"/>
  <c r="A350" i="13"/>
  <c r="D353" i="14"/>
  <c r="F353" i="14"/>
  <c r="G353" i="14"/>
  <c r="C353" i="14"/>
  <c r="H353" i="14"/>
  <c r="K353" i="14"/>
  <c r="B350" i="13"/>
  <c r="E353" i="14"/>
  <c r="C350" i="13"/>
  <c r="D350" i="13"/>
  <c r="E350" i="13"/>
  <c r="F350" i="13"/>
  <c r="G350" i="13"/>
  <c r="H350" i="13"/>
  <c r="A351" i="13"/>
  <c r="D354" i="14"/>
  <c r="F354" i="14"/>
  <c r="G354" i="14"/>
  <c r="C354" i="14"/>
  <c r="H354" i="14"/>
  <c r="K354" i="14"/>
  <c r="B351" i="13"/>
  <c r="E354" i="14"/>
  <c r="C351" i="13"/>
  <c r="D351" i="13"/>
  <c r="E351" i="13"/>
  <c r="F351" i="13"/>
  <c r="G351" i="13"/>
  <c r="H351" i="13"/>
  <c r="A352" i="13"/>
  <c r="D355" i="14"/>
  <c r="F355" i="14"/>
  <c r="G355" i="14"/>
  <c r="C355" i="14"/>
  <c r="H355" i="14"/>
  <c r="K355" i="14"/>
  <c r="B352" i="13"/>
  <c r="E355" i="14"/>
  <c r="C352" i="13"/>
  <c r="D352" i="13"/>
  <c r="E352" i="13"/>
  <c r="F352" i="13"/>
  <c r="G352" i="13"/>
  <c r="H352" i="13"/>
  <c r="A353" i="13"/>
  <c r="D356" i="14"/>
  <c r="F356" i="14"/>
  <c r="G356" i="14"/>
  <c r="C356" i="14"/>
  <c r="H356" i="14"/>
  <c r="K356" i="14"/>
  <c r="B353" i="13"/>
  <c r="E356" i="14"/>
  <c r="C353" i="13"/>
  <c r="D353" i="13"/>
  <c r="E353" i="13"/>
  <c r="F353" i="13"/>
  <c r="G353" i="13"/>
  <c r="H353" i="13"/>
  <c r="A354" i="13"/>
  <c r="D357" i="14"/>
  <c r="F357" i="14"/>
  <c r="G357" i="14"/>
  <c r="C357" i="14"/>
  <c r="H357" i="14"/>
  <c r="K357" i="14"/>
  <c r="B354" i="13"/>
  <c r="E357" i="14"/>
  <c r="C354" i="13"/>
  <c r="D354" i="13"/>
  <c r="E354" i="13"/>
  <c r="F354" i="13"/>
  <c r="G354" i="13"/>
  <c r="H354" i="13"/>
  <c r="A355" i="13"/>
  <c r="D358" i="14"/>
  <c r="F358" i="14"/>
  <c r="G358" i="14"/>
  <c r="C358" i="14"/>
  <c r="H358" i="14"/>
  <c r="K358" i="14"/>
  <c r="B355" i="13"/>
  <c r="E358" i="14"/>
  <c r="C355" i="13"/>
  <c r="D355" i="13"/>
  <c r="E355" i="13"/>
  <c r="F355" i="13"/>
  <c r="G355" i="13"/>
  <c r="H355" i="13"/>
  <c r="A356" i="13"/>
  <c r="D359" i="14"/>
  <c r="F359" i="14"/>
  <c r="G359" i="14"/>
  <c r="C359" i="14"/>
  <c r="H359" i="14"/>
  <c r="K359" i="14"/>
  <c r="B356" i="13"/>
  <c r="E359" i="14"/>
  <c r="C356" i="13"/>
  <c r="D356" i="13"/>
  <c r="E356" i="13"/>
  <c r="F356" i="13"/>
  <c r="G356" i="13"/>
  <c r="H356" i="13"/>
  <c r="A357" i="13"/>
  <c r="D360" i="14"/>
  <c r="F360" i="14"/>
  <c r="G360" i="14"/>
  <c r="C360" i="14"/>
  <c r="H360" i="14"/>
  <c r="K360" i="14"/>
  <c r="B357" i="13"/>
  <c r="E360" i="14"/>
  <c r="C357" i="13"/>
  <c r="D357" i="13"/>
  <c r="E357" i="13"/>
  <c r="F357" i="13"/>
  <c r="G357" i="13"/>
  <c r="H357" i="13"/>
  <c r="A358" i="13"/>
  <c r="D361" i="14"/>
  <c r="F361" i="14"/>
  <c r="G361" i="14"/>
  <c r="C361" i="14"/>
  <c r="H361" i="14"/>
  <c r="K361" i="14"/>
  <c r="B358" i="13"/>
  <c r="E361" i="14"/>
  <c r="C358" i="13"/>
  <c r="D358" i="13"/>
  <c r="E358" i="13"/>
  <c r="F358" i="13"/>
  <c r="G358" i="13"/>
  <c r="H358" i="13"/>
  <c r="A359" i="13"/>
  <c r="D362" i="14"/>
  <c r="F362" i="14"/>
  <c r="G362" i="14"/>
  <c r="C362" i="14"/>
  <c r="H362" i="14"/>
  <c r="K362" i="14"/>
  <c r="B359" i="13"/>
  <c r="E362" i="14"/>
  <c r="C359" i="13"/>
  <c r="D359" i="13"/>
  <c r="E359" i="13"/>
  <c r="F359" i="13"/>
  <c r="G359" i="13"/>
  <c r="H359" i="13"/>
  <c r="A360" i="13"/>
  <c r="D363" i="14"/>
  <c r="F363" i="14"/>
  <c r="G363" i="14"/>
  <c r="C363" i="14"/>
  <c r="H363" i="14"/>
  <c r="K363" i="14"/>
  <c r="B360" i="13"/>
  <c r="E363" i="14"/>
  <c r="C360" i="13"/>
  <c r="D360" i="13"/>
  <c r="E360" i="13"/>
  <c r="F360" i="13"/>
  <c r="G360" i="13"/>
  <c r="H360" i="13"/>
  <c r="A361" i="13"/>
  <c r="D364" i="14"/>
  <c r="F364" i="14"/>
  <c r="G364" i="14"/>
  <c r="C364" i="14"/>
  <c r="H364" i="14"/>
  <c r="K364" i="14"/>
  <c r="B361" i="13"/>
  <c r="E364" i="14"/>
  <c r="C361" i="13"/>
  <c r="D361" i="13"/>
  <c r="E361" i="13"/>
  <c r="F361" i="13"/>
  <c r="G361" i="13"/>
  <c r="H361" i="13"/>
  <c r="A362" i="13"/>
  <c r="D365" i="14"/>
  <c r="F365" i="14"/>
  <c r="G365" i="14"/>
  <c r="C365" i="14"/>
  <c r="H365" i="14"/>
  <c r="K365" i="14"/>
  <c r="B362" i="13"/>
  <c r="E365" i="14"/>
  <c r="C362" i="13"/>
  <c r="D362" i="13"/>
  <c r="E362" i="13"/>
  <c r="F362" i="13"/>
  <c r="G362" i="13"/>
  <c r="H362" i="13"/>
  <c r="A363" i="13"/>
  <c r="D366" i="14"/>
  <c r="F366" i="14"/>
  <c r="G366" i="14"/>
  <c r="C366" i="14"/>
  <c r="H366" i="14"/>
  <c r="K366" i="14"/>
  <c r="B363" i="13"/>
  <c r="E366" i="14"/>
  <c r="C363" i="13"/>
  <c r="D363" i="13"/>
  <c r="E363" i="13"/>
  <c r="F363" i="13"/>
  <c r="G363" i="13"/>
  <c r="H363" i="13"/>
  <c r="A364" i="13"/>
  <c r="D367" i="14"/>
  <c r="F367" i="14"/>
  <c r="G367" i="14"/>
  <c r="C367" i="14"/>
  <c r="H367" i="14"/>
  <c r="K367" i="14"/>
  <c r="B364" i="13"/>
  <c r="E367" i="14"/>
  <c r="C364" i="13"/>
  <c r="D364" i="13"/>
  <c r="E364" i="13"/>
  <c r="F364" i="13"/>
  <c r="G364" i="13"/>
  <c r="H364" i="13"/>
  <c r="A365" i="13"/>
  <c r="D368" i="14"/>
  <c r="F368" i="14"/>
  <c r="G368" i="14"/>
  <c r="C368" i="14"/>
  <c r="H368" i="14"/>
  <c r="K368" i="14"/>
  <c r="B365" i="13"/>
  <c r="E368" i="14"/>
  <c r="C365" i="13"/>
  <c r="D365" i="13"/>
  <c r="E365" i="13"/>
  <c r="F365" i="13"/>
  <c r="G365" i="13"/>
  <c r="H365" i="13"/>
  <c r="A366" i="13"/>
  <c r="D369" i="14"/>
  <c r="F369" i="14"/>
  <c r="G369" i="14"/>
  <c r="C369" i="14"/>
  <c r="H369" i="14"/>
  <c r="K369" i="14"/>
  <c r="B366" i="13"/>
  <c r="E369" i="14"/>
  <c r="C366" i="13"/>
  <c r="D366" i="13"/>
  <c r="E366" i="13"/>
  <c r="F366" i="13"/>
  <c r="G366" i="13"/>
  <c r="H366" i="13"/>
  <c r="A367" i="13"/>
  <c r="D370" i="14"/>
  <c r="F370" i="14"/>
  <c r="G370" i="14"/>
  <c r="C370" i="14"/>
  <c r="H370" i="14"/>
  <c r="K370" i="14"/>
  <c r="B367" i="13"/>
  <c r="E370" i="14"/>
  <c r="C367" i="13"/>
  <c r="D367" i="13"/>
  <c r="E367" i="13"/>
  <c r="F367" i="13"/>
  <c r="G367" i="13"/>
  <c r="H367" i="13"/>
  <c r="A368" i="13"/>
  <c r="D371" i="14"/>
  <c r="F371" i="14"/>
  <c r="G371" i="14"/>
  <c r="C371" i="14"/>
  <c r="H371" i="14"/>
  <c r="K371" i="14"/>
  <c r="B368" i="13"/>
  <c r="E371" i="14"/>
  <c r="C368" i="13"/>
  <c r="D368" i="13"/>
  <c r="E368" i="13"/>
  <c r="F368" i="13"/>
  <c r="G368" i="13"/>
  <c r="H368" i="13"/>
  <c r="A369" i="13"/>
  <c r="D372" i="14"/>
  <c r="F372" i="14"/>
  <c r="G372" i="14"/>
  <c r="C372" i="14"/>
  <c r="H372" i="14"/>
  <c r="K372" i="14"/>
  <c r="B369" i="13"/>
  <c r="E372" i="14"/>
  <c r="C369" i="13"/>
  <c r="D369" i="13"/>
  <c r="E369" i="13"/>
  <c r="F369" i="13"/>
  <c r="G369" i="13"/>
  <c r="H369" i="13"/>
  <c r="A370" i="13"/>
  <c r="D373" i="14"/>
  <c r="F373" i="14"/>
  <c r="G373" i="14"/>
  <c r="C373" i="14"/>
  <c r="H373" i="14"/>
  <c r="K373" i="14"/>
  <c r="B370" i="13"/>
  <c r="E373" i="14"/>
  <c r="C370" i="13"/>
  <c r="D370" i="13"/>
  <c r="E370" i="13"/>
  <c r="F370" i="13"/>
  <c r="G370" i="13"/>
  <c r="H370" i="13"/>
  <c r="A371" i="13"/>
  <c r="D374" i="14"/>
  <c r="F374" i="14"/>
  <c r="G374" i="14"/>
  <c r="C374" i="14"/>
  <c r="H374" i="14"/>
  <c r="K374" i="14"/>
  <c r="B371" i="13"/>
  <c r="E374" i="14"/>
  <c r="C371" i="13"/>
  <c r="D371" i="13"/>
  <c r="E371" i="13"/>
  <c r="F371" i="13"/>
  <c r="G371" i="13"/>
  <c r="H371" i="13"/>
  <c r="A372" i="13"/>
  <c r="D375" i="14"/>
  <c r="F375" i="14"/>
  <c r="G375" i="14"/>
  <c r="C375" i="14"/>
  <c r="H375" i="14"/>
  <c r="K375" i="14"/>
  <c r="B372" i="13"/>
  <c r="E375" i="14"/>
  <c r="C372" i="13"/>
  <c r="D372" i="13"/>
  <c r="E372" i="13"/>
  <c r="F372" i="13"/>
  <c r="G372" i="13"/>
  <c r="H372" i="13"/>
  <c r="A373" i="13"/>
  <c r="D376" i="14"/>
  <c r="F376" i="14"/>
  <c r="G376" i="14"/>
  <c r="C376" i="14"/>
  <c r="H376" i="14"/>
  <c r="K376" i="14"/>
  <c r="B373" i="13"/>
  <c r="E376" i="14"/>
  <c r="C373" i="13"/>
  <c r="D373" i="13"/>
  <c r="E373" i="13"/>
  <c r="F373" i="13"/>
  <c r="G373" i="13"/>
  <c r="H373" i="13"/>
  <c r="A374" i="13"/>
  <c r="D377" i="14"/>
  <c r="F377" i="14"/>
  <c r="G377" i="14"/>
  <c r="C377" i="14"/>
  <c r="H377" i="14"/>
  <c r="K377" i="14"/>
  <c r="B374" i="13"/>
  <c r="E377" i="14"/>
  <c r="C374" i="13"/>
  <c r="D374" i="13"/>
  <c r="E374" i="13"/>
  <c r="F374" i="13"/>
  <c r="G374" i="13"/>
  <c r="H374" i="13"/>
  <c r="A375" i="13"/>
  <c r="D378" i="14"/>
  <c r="F378" i="14"/>
  <c r="G378" i="14"/>
  <c r="C378" i="14"/>
  <c r="H378" i="14"/>
  <c r="K378" i="14"/>
  <c r="B375" i="13"/>
  <c r="E378" i="14"/>
  <c r="C375" i="13"/>
  <c r="D375" i="13"/>
  <c r="E375" i="13"/>
  <c r="F375" i="13"/>
  <c r="G375" i="13"/>
  <c r="H375" i="13"/>
  <c r="A376" i="13"/>
  <c r="D379" i="14"/>
  <c r="F379" i="14"/>
  <c r="G379" i="14"/>
  <c r="C379" i="14"/>
  <c r="H379" i="14"/>
  <c r="K379" i="14"/>
  <c r="B376" i="13"/>
  <c r="E379" i="14"/>
  <c r="C376" i="13"/>
  <c r="D376" i="13"/>
  <c r="E376" i="13"/>
  <c r="F376" i="13"/>
  <c r="G376" i="13"/>
  <c r="H376" i="13"/>
  <c r="A377" i="13"/>
  <c r="D380" i="14"/>
  <c r="F380" i="14"/>
  <c r="G380" i="14"/>
  <c r="C380" i="14"/>
  <c r="H380" i="14"/>
  <c r="K380" i="14"/>
  <c r="B377" i="13"/>
  <c r="E380" i="14"/>
  <c r="C377" i="13"/>
  <c r="D377" i="13"/>
  <c r="E377" i="13"/>
  <c r="F377" i="13"/>
  <c r="G377" i="13"/>
  <c r="H377" i="13"/>
  <c r="A378" i="13"/>
  <c r="D381" i="14"/>
  <c r="F381" i="14"/>
  <c r="G381" i="14"/>
  <c r="C381" i="14"/>
  <c r="H381" i="14"/>
  <c r="K381" i="14"/>
  <c r="B378" i="13"/>
  <c r="E381" i="14"/>
  <c r="C378" i="13"/>
  <c r="D378" i="13"/>
  <c r="E378" i="13"/>
  <c r="F378" i="13"/>
  <c r="G378" i="13"/>
  <c r="H378" i="13"/>
  <c r="A379" i="13"/>
  <c r="D382" i="14"/>
  <c r="F382" i="14"/>
  <c r="G382" i="14"/>
  <c r="C382" i="14"/>
  <c r="H382" i="14"/>
  <c r="K382" i="14"/>
  <c r="B379" i="13"/>
  <c r="E382" i="14"/>
  <c r="C379" i="13"/>
  <c r="D379" i="13"/>
  <c r="E379" i="13"/>
  <c r="F379" i="13"/>
  <c r="G379" i="13"/>
  <c r="H379" i="13"/>
  <c r="A380" i="13"/>
  <c r="D383" i="14"/>
  <c r="F383" i="14"/>
  <c r="G383" i="14"/>
  <c r="C383" i="14"/>
  <c r="H383" i="14"/>
  <c r="K383" i="14"/>
  <c r="B380" i="13"/>
  <c r="E383" i="14"/>
  <c r="C380" i="13"/>
  <c r="D380" i="13"/>
  <c r="E380" i="13"/>
  <c r="F380" i="13"/>
  <c r="G380" i="13"/>
  <c r="H380" i="13"/>
  <c r="A381" i="13"/>
  <c r="D384" i="14"/>
  <c r="F384" i="14"/>
  <c r="G384" i="14"/>
  <c r="C384" i="14"/>
  <c r="H384" i="14"/>
  <c r="K384" i="14"/>
  <c r="B381" i="13"/>
  <c r="E384" i="14"/>
  <c r="C381" i="13"/>
  <c r="D381" i="13"/>
  <c r="E381" i="13"/>
  <c r="F381" i="13"/>
  <c r="G381" i="13"/>
  <c r="H381" i="13"/>
  <c r="A382" i="13"/>
  <c r="D385" i="14"/>
  <c r="F385" i="14"/>
  <c r="G385" i="14"/>
  <c r="C385" i="14"/>
  <c r="H385" i="14"/>
  <c r="K385" i="14"/>
  <c r="B382" i="13"/>
  <c r="E385" i="14"/>
  <c r="C382" i="13"/>
  <c r="D382" i="13"/>
  <c r="E382" i="13"/>
  <c r="F382" i="13"/>
  <c r="G382" i="13"/>
  <c r="H382" i="13"/>
  <c r="A383" i="13"/>
  <c r="D386" i="14"/>
  <c r="F386" i="14"/>
  <c r="G386" i="14"/>
  <c r="C386" i="14"/>
  <c r="H386" i="14"/>
  <c r="K386" i="14"/>
  <c r="B383" i="13"/>
  <c r="E386" i="14"/>
  <c r="C383" i="13"/>
  <c r="D383" i="13"/>
  <c r="E383" i="13"/>
  <c r="F383" i="13"/>
  <c r="G383" i="13"/>
  <c r="H383" i="13"/>
  <c r="A384" i="13"/>
  <c r="D387" i="14"/>
  <c r="F387" i="14"/>
  <c r="G387" i="14"/>
  <c r="C387" i="14"/>
  <c r="H387" i="14"/>
  <c r="K387" i="14"/>
  <c r="B384" i="13"/>
  <c r="E387" i="14"/>
  <c r="C384" i="13"/>
  <c r="D384" i="13"/>
  <c r="E384" i="13"/>
  <c r="F384" i="13"/>
  <c r="G384" i="13"/>
  <c r="H384" i="13"/>
  <c r="A385" i="13"/>
  <c r="D388" i="14"/>
  <c r="F388" i="14"/>
  <c r="G388" i="14"/>
  <c r="C388" i="14"/>
  <c r="H388" i="14"/>
  <c r="K388" i="14"/>
  <c r="B385" i="13"/>
  <c r="E388" i="14"/>
  <c r="C385" i="13"/>
  <c r="D385" i="13"/>
  <c r="E385" i="13"/>
  <c r="F385" i="13"/>
  <c r="G385" i="13"/>
  <c r="H385" i="13"/>
  <c r="A386" i="13"/>
  <c r="D389" i="14"/>
  <c r="F389" i="14"/>
  <c r="G389" i="14"/>
  <c r="C389" i="14"/>
  <c r="H389" i="14"/>
  <c r="K389" i="14"/>
  <c r="B386" i="13"/>
  <c r="E389" i="14"/>
  <c r="C386" i="13"/>
  <c r="D386" i="13"/>
  <c r="E386" i="13"/>
  <c r="F386" i="13"/>
  <c r="G386" i="13"/>
  <c r="H386" i="13"/>
  <c r="A387" i="13"/>
  <c r="D390" i="14"/>
  <c r="F390" i="14"/>
  <c r="G390" i="14"/>
  <c r="C390" i="14"/>
  <c r="H390" i="14"/>
  <c r="K390" i="14"/>
  <c r="B387" i="13"/>
  <c r="E390" i="14"/>
  <c r="C387" i="13"/>
  <c r="D387" i="13"/>
  <c r="E387" i="13"/>
  <c r="F387" i="13"/>
  <c r="G387" i="13"/>
  <c r="H387" i="13"/>
  <c r="A388" i="13"/>
  <c r="D391" i="14"/>
  <c r="F391" i="14"/>
  <c r="G391" i="14"/>
  <c r="C391" i="14"/>
  <c r="H391" i="14"/>
  <c r="K391" i="14"/>
  <c r="B388" i="13"/>
  <c r="E391" i="14"/>
  <c r="C388" i="13"/>
  <c r="D388" i="13"/>
  <c r="E388" i="13"/>
  <c r="F388" i="13"/>
  <c r="G388" i="13"/>
  <c r="H388" i="13"/>
  <c r="A389" i="13"/>
  <c r="D392" i="14"/>
  <c r="F392" i="14"/>
  <c r="G392" i="14"/>
  <c r="C392" i="14"/>
  <c r="H392" i="14"/>
  <c r="K392" i="14"/>
  <c r="B389" i="13"/>
  <c r="E392" i="14"/>
  <c r="C389" i="13"/>
  <c r="D389" i="13"/>
  <c r="E389" i="13"/>
  <c r="F389" i="13"/>
  <c r="G389" i="13"/>
  <c r="H389" i="13"/>
  <c r="A390" i="13"/>
  <c r="D393" i="14"/>
  <c r="F393" i="14"/>
  <c r="G393" i="14"/>
  <c r="C393" i="14"/>
  <c r="H393" i="14"/>
  <c r="K393" i="14"/>
  <c r="B390" i="13"/>
  <c r="E393" i="14"/>
  <c r="C390" i="13"/>
  <c r="D390" i="13"/>
  <c r="E390" i="13"/>
  <c r="F390" i="13"/>
  <c r="G390" i="13"/>
  <c r="H390" i="13"/>
  <c r="A391" i="13"/>
  <c r="D394" i="14"/>
  <c r="F394" i="14"/>
  <c r="G394" i="14"/>
  <c r="C394" i="14"/>
  <c r="H394" i="14"/>
  <c r="K394" i="14"/>
  <c r="B391" i="13"/>
  <c r="E394" i="14"/>
  <c r="C391" i="13"/>
  <c r="D391" i="13"/>
  <c r="E391" i="13"/>
  <c r="F391" i="13"/>
  <c r="G391" i="13"/>
  <c r="H391" i="13"/>
  <c r="A392" i="13"/>
  <c r="D395" i="14"/>
  <c r="F395" i="14"/>
  <c r="G395" i="14"/>
  <c r="C395" i="14"/>
  <c r="H395" i="14"/>
  <c r="K395" i="14"/>
  <c r="B392" i="13"/>
  <c r="E395" i="14"/>
  <c r="C392" i="13"/>
  <c r="D392" i="13"/>
  <c r="E392" i="13"/>
  <c r="F392" i="13"/>
  <c r="G392" i="13"/>
  <c r="H392" i="13"/>
  <c r="A393" i="13"/>
  <c r="D396" i="14"/>
  <c r="F396" i="14"/>
  <c r="G396" i="14"/>
  <c r="C396" i="14"/>
  <c r="H396" i="14"/>
  <c r="K396" i="14"/>
  <c r="B393" i="13"/>
  <c r="E396" i="14"/>
  <c r="C393" i="13"/>
  <c r="D393" i="13"/>
  <c r="E393" i="13"/>
  <c r="F393" i="13"/>
  <c r="G393" i="13"/>
  <c r="H393" i="13"/>
  <c r="A394" i="13"/>
  <c r="D397" i="14"/>
  <c r="F397" i="14"/>
  <c r="G397" i="14"/>
  <c r="C397" i="14"/>
  <c r="H397" i="14"/>
  <c r="K397" i="14"/>
  <c r="B394" i="13"/>
  <c r="E397" i="14"/>
  <c r="C394" i="13"/>
  <c r="D394" i="13"/>
  <c r="E394" i="13"/>
  <c r="F394" i="13"/>
  <c r="G394" i="13"/>
  <c r="H394" i="13"/>
  <c r="A395" i="13"/>
  <c r="D398" i="14"/>
  <c r="F398" i="14"/>
  <c r="G398" i="14"/>
  <c r="C398" i="14"/>
  <c r="H398" i="14"/>
  <c r="K398" i="14"/>
  <c r="B395" i="13"/>
  <c r="E398" i="14"/>
  <c r="C395" i="13"/>
  <c r="D395" i="13"/>
  <c r="E395" i="13"/>
  <c r="F395" i="13"/>
  <c r="G395" i="13"/>
  <c r="H395" i="13"/>
  <c r="A396" i="13"/>
  <c r="D399" i="14"/>
  <c r="F399" i="14"/>
  <c r="G399" i="14"/>
  <c r="C399" i="14"/>
  <c r="H399" i="14"/>
  <c r="K399" i="14"/>
  <c r="B396" i="13"/>
  <c r="E399" i="14"/>
  <c r="C396" i="13"/>
  <c r="D396" i="13"/>
  <c r="E396" i="13"/>
  <c r="F396" i="13"/>
  <c r="G396" i="13"/>
  <c r="H396" i="13"/>
  <c r="A397" i="13"/>
  <c r="D400" i="14"/>
  <c r="F400" i="14"/>
  <c r="G400" i="14"/>
  <c r="C400" i="14"/>
  <c r="H400" i="14"/>
  <c r="K400" i="14"/>
  <c r="B397" i="13"/>
  <c r="E400" i="14"/>
  <c r="C397" i="13"/>
  <c r="D397" i="13"/>
  <c r="E397" i="13"/>
  <c r="F397" i="13"/>
  <c r="G397" i="13"/>
  <c r="H397" i="13"/>
  <c r="A398" i="13"/>
  <c r="D401" i="14"/>
  <c r="F401" i="14"/>
  <c r="G401" i="14"/>
  <c r="C401" i="14"/>
  <c r="H401" i="14"/>
  <c r="K401" i="14"/>
  <c r="B398" i="13"/>
  <c r="E401" i="14"/>
  <c r="C398" i="13"/>
  <c r="D398" i="13"/>
  <c r="E398" i="13"/>
  <c r="F398" i="13"/>
  <c r="G398" i="13"/>
  <c r="H398" i="13"/>
  <c r="A399" i="13"/>
  <c r="D402" i="14"/>
  <c r="F402" i="14"/>
  <c r="G402" i="14"/>
  <c r="C402" i="14"/>
  <c r="H402" i="14"/>
  <c r="K402" i="14"/>
  <c r="B399" i="13"/>
  <c r="E402" i="14"/>
  <c r="C399" i="13"/>
  <c r="D399" i="13"/>
  <c r="E399" i="13"/>
  <c r="F399" i="13"/>
  <c r="G399" i="13"/>
  <c r="H399" i="13"/>
  <c r="A400" i="13"/>
  <c r="D403" i="14"/>
  <c r="F403" i="14"/>
  <c r="G403" i="14"/>
  <c r="C403" i="14"/>
  <c r="H403" i="14"/>
  <c r="K403" i="14"/>
  <c r="B400" i="13"/>
  <c r="E403" i="14"/>
  <c r="C400" i="13"/>
  <c r="D400" i="13"/>
  <c r="E400" i="13"/>
  <c r="G400" i="13"/>
  <c r="H400" i="13"/>
  <c r="A401" i="13"/>
  <c r="D404" i="14"/>
  <c r="F404" i="14"/>
  <c r="G404" i="14"/>
  <c r="C404" i="14"/>
  <c r="H404" i="14"/>
  <c r="K404" i="14"/>
  <c r="B401" i="13"/>
  <c r="E404" i="14"/>
  <c r="C401" i="13"/>
  <c r="D401" i="13"/>
  <c r="E401" i="13"/>
  <c r="G401" i="13"/>
  <c r="H401" i="13"/>
  <c r="A402" i="13"/>
  <c r="D405" i="14"/>
  <c r="F405" i="14"/>
  <c r="G405" i="14"/>
  <c r="C405" i="14"/>
  <c r="H405" i="14"/>
  <c r="K405" i="14"/>
  <c r="B402" i="13"/>
  <c r="E405" i="14"/>
  <c r="C402" i="13"/>
  <c r="D402" i="13"/>
  <c r="E402" i="13"/>
  <c r="G402" i="13"/>
  <c r="H402" i="13"/>
  <c r="A403" i="13"/>
  <c r="D406" i="14"/>
  <c r="F406" i="14"/>
  <c r="G406" i="14"/>
  <c r="C406" i="14"/>
  <c r="H406" i="14"/>
  <c r="K406" i="14"/>
  <c r="B403" i="13"/>
  <c r="E406" i="14"/>
  <c r="C403" i="13"/>
  <c r="D403" i="13"/>
  <c r="E403" i="13"/>
  <c r="G403" i="13"/>
  <c r="H403" i="13"/>
  <c r="A404" i="13"/>
  <c r="D407" i="14"/>
  <c r="F407" i="14"/>
  <c r="G407" i="14"/>
  <c r="C407" i="14"/>
  <c r="H407" i="14"/>
  <c r="K407" i="14"/>
  <c r="B404" i="13"/>
  <c r="E407" i="14"/>
  <c r="C404" i="13"/>
  <c r="D404" i="13"/>
  <c r="E404" i="13"/>
  <c r="G404" i="13"/>
  <c r="H404" i="13"/>
  <c r="A405" i="13"/>
  <c r="D408" i="14"/>
  <c r="F408" i="14"/>
  <c r="G408" i="14"/>
  <c r="C408" i="14"/>
  <c r="H408" i="14"/>
  <c r="K408" i="14"/>
  <c r="B405" i="13"/>
  <c r="E408" i="14"/>
  <c r="C405" i="13"/>
  <c r="D405" i="13"/>
  <c r="E405" i="13"/>
  <c r="G405" i="13"/>
  <c r="H405" i="13"/>
  <c r="A406" i="13"/>
  <c r="D409" i="14"/>
  <c r="F409" i="14"/>
  <c r="G409" i="14"/>
  <c r="C409" i="14"/>
  <c r="H409" i="14"/>
  <c r="K409" i="14"/>
  <c r="B406" i="13"/>
  <c r="E409" i="14"/>
  <c r="C406" i="13"/>
  <c r="D406" i="13"/>
  <c r="E406" i="13"/>
  <c r="G406" i="13"/>
  <c r="H406" i="13"/>
  <c r="A407" i="13"/>
  <c r="D410" i="14"/>
  <c r="F410" i="14"/>
  <c r="G410" i="14"/>
  <c r="C410" i="14"/>
  <c r="H410" i="14"/>
  <c r="K410" i="14"/>
  <c r="B407" i="13"/>
  <c r="E410" i="14"/>
  <c r="C407" i="13"/>
  <c r="D407" i="13"/>
  <c r="E407" i="13"/>
  <c r="G407" i="13"/>
  <c r="H407" i="13"/>
  <c r="A408" i="13"/>
  <c r="D411" i="14"/>
  <c r="F411" i="14"/>
  <c r="G411" i="14"/>
  <c r="C411" i="14"/>
  <c r="H411" i="14"/>
  <c r="K411" i="14"/>
  <c r="B408" i="13"/>
  <c r="E411" i="14"/>
  <c r="C408" i="13"/>
  <c r="D408" i="13"/>
  <c r="E408" i="13"/>
  <c r="G408" i="13"/>
  <c r="H408" i="13"/>
  <c r="A409" i="13"/>
  <c r="D412" i="14"/>
  <c r="F412" i="14"/>
  <c r="G412" i="14"/>
  <c r="C412" i="14"/>
  <c r="H412" i="14"/>
  <c r="K412" i="14"/>
  <c r="B409" i="13"/>
  <c r="E412" i="14"/>
  <c r="C409" i="13"/>
  <c r="D409" i="13"/>
  <c r="E409" i="13"/>
  <c r="G409" i="13"/>
  <c r="H409" i="13"/>
  <c r="A410" i="13"/>
  <c r="D413" i="14"/>
  <c r="F413" i="14"/>
  <c r="G413" i="14"/>
  <c r="C413" i="14"/>
  <c r="H413" i="14"/>
  <c r="K413" i="14"/>
  <c r="B410" i="13"/>
  <c r="E413" i="14"/>
  <c r="C410" i="13"/>
  <c r="D410" i="13"/>
  <c r="E410" i="13"/>
  <c r="G410" i="13"/>
  <c r="H410" i="13"/>
  <c r="A411" i="13"/>
  <c r="D414" i="14"/>
  <c r="F414" i="14"/>
  <c r="G414" i="14"/>
  <c r="C414" i="14"/>
  <c r="H414" i="14"/>
  <c r="K414" i="14"/>
  <c r="B411" i="13"/>
  <c r="E414" i="14"/>
  <c r="C411" i="13"/>
  <c r="D411" i="13"/>
  <c r="E411" i="13"/>
  <c r="G411" i="13"/>
  <c r="H411" i="13"/>
  <c r="A412" i="13"/>
  <c r="D415" i="14"/>
  <c r="F415" i="14"/>
  <c r="G415" i="14"/>
  <c r="C415" i="14"/>
  <c r="H415" i="14"/>
  <c r="K415" i="14"/>
  <c r="B412" i="13"/>
  <c r="E415" i="14"/>
  <c r="C412" i="13"/>
  <c r="D412" i="13"/>
  <c r="E412" i="13"/>
  <c r="G412" i="13"/>
  <c r="H412" i="13"/>
  <c r="A413" i="13"/>
  <c r="D416" i="14"/>
  <c r="F416" i="14"/>
  <c r="G416" i="14"/>
  <c r="C416" i="14"/>
  <c r="H416" i="14"/>
  <c r="K416" i="14"/>
  <c r="B413" i="13"/>
  <c r="E416" i="14"/>
  <c r="C413" i="13"/>
  <c r="D413" i="13"/>
  <c r="E413" i="13"/>
  <c r="G413" i="13"/>
  <c r="H413" i="13"/>
  <c r="A414" i="13"/>
  <c r="D417" i="14"/>
  <c r="F417" i="14"/>
  <c r="G417" i="14"/>
  <c r="C417" i="14"/>
  <c r="H417" i="14"/>
  <c r="K417" i="14"/>
  <c r="B414" i="13"/>
  <c r="E417" i="14"/>
  <c r="C414" i="13"/>
  <c r="D414" i="13"/>
  <c r="E414" i="13"/>
  <c r="G414" i="13"/>
  <c r="H414" i="13"/>
  <c r="A415" i="13"/>
  <c r="D418" i="14"/>
  <c r="F418" i="14"/>
  <c r="G418" i="14"/>
  <c r="C418" i="14"/>
  <c r="H418" i="14"/>
  <c r="K418" i="14"/>
  <c r="B415" i="13"/>
  <c r="E418" i="14"/>
  <c r="C415" i="13"/>
  <c r="D415" i="13"/>
  <c r="E415" i="13"/>
  <c r="G415" i="13"/>
  <c r="H415" i="13"/>
  <c r="A416" i="13"/>
  <c r="D419" i="14"/>
  <c r="F419" i="14"/>
  <c r="G419" i="14"/>
  <c r="C419" i="14"/>
  <c r="H419" i="14"/>
  <c r="K419" i="14"/>
  <c r="B416" i="13"/>
  <c r="E419" i="14"/>
  <c r="C416" i="13"/>
  <c r="D416" i="13"/>
  <c r="E416" i="13"/>
  <c r="G416" i="13"/>
  <c r="H416" i="13"/>
  <c r="A417" i="13"/>
  <c r="D420" i="14"/>
  <c r="F420" i="14"/>
  <c r="G420" i="14"/>
  <c r="C420" i="14"/>
  <c r="H420" i="14"/>
  <c r="K420" i="14"/>
  <c r="B417" i="13"/>
  <c r="E420" i="14"/>
  <c r="C417" i="13"/>
  <c r="D417" i="13"/>
  <c r="E417" i="13"/>
  <c r="G417" i="13"/>
  <c r="H417" i="13"/>
  <c r="A418" i="13"/>
  <c r="D421" i="14"/>
  <c r="F421" i="14"/>
  <c r="G421" i="14"/>
  <c r="C421" i="14"/>
  <c r="H421" i="14"/>
  <c r="K421" i="14"/>
  <c r="B418" i="13"/>
  <c r="E421" i="14"/>
  <c r="C418" i="13"/>
  <c r="D418" i="13"/>
  <c r="E418" i="13"/>
  <c r="G418" i="13"/>
  <c r="H418" i="13"/>
  <c r="A419" i="13"/>
  <c r="D422" i="14"/>
  <c r="F422" i="14"/>
  <c r="G422" i="14"/>
  <c r="C422" i="14"/>
  <c r="H422" i="14"/>
  <c r="K422" i="14"/>
  <c r="B419" i="13"/>
  <c r="E422" i="14"/>
  <c r="C419" i="13"/>
  <c r="D419" i="13"/>
  <c r="E419" i="13"/>
  <c r="G419" i="13"/>
  <c r="H419" i="13"/>
  <c r="A420" i="13"/>
  <c r="D423" i="14"/>
  <c r="F423" i="14"/>
  <c r="G423" i="14"/>
  <c r="C423" i="14"/>
  <c r="H423" i="14"/>
  <c r="K423" i="14"/>
  <c r="B420" i="13"/>
  <c r="E423" i="14"/>
  <c r="C420" i="13"/>
  <c r="D420" i="13"/>
  <c r="E420" i="13"/>
  <c r="F420" i="13"/>
  <c r="G420" i="13"/>
  <c r="H420" i="13"/>
  <c r="A421" i="13"/>
  <c r="D424" i="14"/>
  <c r="F424" i="14"/>
  <c r="G424" i="14"/>
  <c r="C424" i="14"/>
  <c r="H424" i="14"/>
  <c r="K424" i="14"/>
  <c r="B421" i="13"/>
  <c r="E424" i="14"/>
  <c r="C421" i="13"/>
  <c r="D421" i="13"/>
  <c r="E421" i="13"/>
  <c r="F421" i="13"/>
  <c r="G421" i="13"/>
  <c r="H421" i="13"/>
  <c r="A422" i="13"/>
  <c r="D425" i="14"/>
  <c r="F425" i="14"/>
  <c r="G425" i="14"/>
  <c r="C425" i="14"/>
  <c r="H425" i="14"/>
  <c r="K425" i="14"/>
  <c r="B422" i="13"/>
  <c r="E425" i="14"/>
  <c r="C422" i="13"/>
  <c r="D422" i="13"/>
  <c r="E422" i="13"/>
  <c r="F422" i="13"/>
  <c r="G422" i="13"/>
  <c r="H422" i="13"/>
  <c r="A423" i="13"/>
  <c r="D426" i="14"/>
  <c r="F426" i="14"/>
  <c r="G426" i="14"/>
  <c r="C426" i="14"/>
  <c r="H426" i="14"/>
  <c r="K426" i="14"/>
  <c r="B423" i="13"/>
  <c r="E426" i="14"/>
  <c r="C423" i="13"/>
  <c r="D423" i="13"/>
  <c r="E423" i="13"/>
  <c r="F423" i="13"/>
  <c r="G423" i="13"/>
  <c r="H423" i="13"/>
  <c r="A424" i="13"/>
  <c r="D427" i="14"/>
  <c r="F427" i="14"/>
  <c r="G427" i="14"/>
  <c r="C427" i="14"/>
  <c r="H427" i="14"/>
  <c r="K427" i="14"/>
  <c r="B424" i="13"/>
  <c r="E427" i="14"/>
  <c r="C424" i="13"/>
  <c r="D424" i="13"/>
  <c r="E424" i="13"/>
  <c r="F424" i="13"/>
  <c r="G424" i="13"/>
  <c r="H424" i="13"/>
  <c r="A425" i="13"/>
  <c r="D428" i="14"/>
  <c r="F428" i="14"/>
  <c r="G428" i="14"/>
  <c r="C428" i="14"/>
  <c r="H428" i="14"/>
  <c r="K428" i="14"/>
  <c r="B425" i="13"/>
  <c r="E428" i="14"/>
  <c r="C425" i="13"/>
  <c r="D425" i="13"/>
  <c r="E425" i="13"/>
  <c r="F425" i="13"/>
  <c r="G425" i="13"/>
  <c r="H425" i="13"/>
  <c r="A426" i="13"/>
  <c r="D429" i="14"/>
  <c r="F429" i="14"/>
  <c r="G429" i="14"/>
  <c r="C429" i="14"/>
  <c r="H429" i="14"/>
  <c r="K429" i="14"/>
  <c r="B426" i="13"/>
  <c r="E429" i="14"/>
  <c r="C426" i="13"/>
  <c r="D426" i="13"/>
  <c r="E426" i="13"/>
  <c r="F426" i="13"/>
  <c r="G426" i="13"/>
  <c r="H426" i="13"/>
  <c r="A427" i="13"/>
  <c r="D430" i="14"/>
  <c r="F430" i="14"/>
  <c r="G430" i="14"/>
  <c r="C430" i="14"/>
  <c r="H430" i="14"/>
  <c r="K430" i="14"/>
  <c r="B427" i="13"/>
  <c r="E430" i="14"/>
  <c r="C427" i="13"/>
  <c r="D427" i="13"/>
  <c r="E427" i="13"/>
  <c r="F427" i="13"/>
  <c r="G427" i="13"/>
  <c r="H427" i="13"/>
  <c r="A428" i="13"/>
  <c r="D431" i="14"/>
  <c r="F431" i="14"/>
  <c r="G431" i="14"/>
  <c r="C431" i="14"/>
  <c r="H431" i="14"/>
  <c r="K431" i="14"/>
  <c r="B428" i="13"/>
  <c r="E431" i="14"/>
  <c r="C428" i="13"/>
  <c r="D428" i="13"/>
  <c r="E428" i="13"/>
  <c r="F428" i="13"/>
  <c r="G428" i="13"/>
  <c r="H428" i="13"/>
  <c r="A429" i="13"/>
  <c r="D432" i="14"/>
  <c r="F432" i="14"/>
  <c r="G432" i="14"/>
  <c r="C432" i="14"/>
  <c r="H432" i="14"/>
  <c r="K432" i="14"/>
  <c r="B429" i="13"/>
  <c r="E432" i="14"/>
  <c r="C429" i="13"/>
  <c r="D429" i="13"/>
  <c r="E429" i="13"/>
  <c r="F429" i="13"/>
  <c r="G429" i="13"/>
  <c r="H429" i="13"/>
  <c r="A430" i="13"/>
  <c r="D433" i="14"/>
  <c r="F433" i="14"/>
  <c r="G433" i="14"/>
  <c r="C433" i="14"/>
  <c r="H433" i="14"/>
  <c r="K433" i="14"/>
  <c r="B430" i="13"/>
  <c r="E433" i="14"/>
  <c r="C430" i="13"/>
  <c r="D430" i="13"/>
  <c r="E430" i="13"/>
  <c r="F430" i="13"/>
  <c r="G430" i="13"/>
  <c r="H430" i="13"/>
  <c r="A431" i="13"/>
  <c r="D434" i="14"/>
  <c r="F434" i="14"/>
  <c r="G434" i="14"/>
  <c r="C434" i="14"/>
  <c r="H434" i="14"/>
  <c r="K434" i="14"/>
  <c r="B431" i="13"/>
  <c r="E434" i="14"/>
  <c r="C431" i="13"/>
  <c r="D431" i="13"/>
  <c r="E431" i="13"/>
  <c r="F431" i="13"/>
  <c r="G431" i="13"/>
  <c r="H431" i="13"/>
  <c r="A432" i="13"/>
  <c r="D435" i="14"/>
  <c r="F435" i="14"/>
  <c r="G435" i="14"/>
  <c r="C435" i="14"/>
  <c r="H435" i="14"/>
  <c r="K435" i="14"/>
  <c r="B432" i="13"/>
  <c r="E435" i="14"/>
  <c r="C432" i="13"/>
  <c r="D432" i="13"/>
  <c r="E432" i="13"/>
  <c r="F432" i="13"/>
  <c r="G432" i="13"/>
  <c r="H432" i="13"/>
  <c r="A433" i="13"/>
  <c r="D436" i="14"/>
  <c r="F436" i="14"/>
  <c r="G436" i="14"/>
  <c r="C436" i="14"/>
  <c r="H436" i="14"/>
  <c r="K436" i="14"/>
  <c r="B433" i="13"/>
  <c r="E436" i="14"/>
  <c r="C433" i="13"/>
  <c r="D433" i="13"/>
  <c r="E433" i="13"/>
  <c r="F433" i="13"/>
  <c r="G433" i="13"/>
  <c r="H433" i="13"/>
  <c r="A434" i="13"/>
  <c r="D437" i="14"/>
  <c r="F437" i="14"/>
  <c r="G437" i="14"/>
  <c r="C437" i="14"/>
  <c r="H437" i="14"/>
  <c r="K437" i="14"/>
  <c r="B434" i="13"/>
  <c r="E437" i="14"/>
  <c r="C434" i="13"/>
  <c r="D434" i="13"/>
  <c r="E434" i="13"/>
  <c r="F434" i="13"/>
  <c r="G434" i="13"/>
  <c r="H434" i="13"/>
  <c r="A435" i="13"/>
  <c r="D438" i="14"/>
  <c r="F438" i="14"/>
  <c r="G438" i="14"/>
  <c r="C438" i="14"/>
  <c r="H438" i="14"/>
  <c r="K438" i="14"/>
  <c r="B435" i="13"/>
  <c r="E438" i="14"/>
  <c r="C435" i="13"/>
  <c r="D435" i="13"/>
  <c r="E435" i="13"/>
  <c r="F435" i="13"/>
  <c r="G435" i="13"/>
  <c r="H435" i="13"/>
  <c r="A436" i="13"/>
  <c r="D439" i="14"/>
  <c r="F439" i="14"/>
  <c r="G439" i="14"/>
  <c r="C439" i="14"/>
  <c r="H439" i="14"/>
  <c r="K439" i="14"/>
  <c r="B436" i="13"/>
  <c r="E439" i="14"/>
  <c r="C436" i="13"/>
  <c r="D436" i="13"/>
  <c r="E436" i="13"/>
  <c r="F436" i="13"/>
  <c r="G436" i="13"/>
  <c r="H436" i="13"/>
  <c r="A437" i="13"/>
  <c r="D440" i="14"/>
  <c r="F440" i="14"/>
  <c r="G440" i="14"/>
  <c r="C440" i="14"/>
  <c r="H440" i="14"/>
  <c r="K440" i="14"/>
  <c r="B437" i="13"/>
  <c r="E440" i="14"/>
  <c r="C437" i="13"/>
  <c r="D437" i="13"/>
  <c r="E437" i="13"/>
  <c r="F437" i="13"/>
  <c r="G437" i="13"/>
  <c r="H437" i="13"/>
  <c r="A438" i="13"/>
  <c r="D441" i="14"/>
  <c r="F441" i="14"/>
  <c r="G441" i="14"/>
  <c r="C441" i="14"/>
  <c r="H441" i="14"/>
  <c r="K441" i="14"/>
  <c r="B438" i="13"/>
  <c r="E441" i="14"/>
  <c r="C438" i="13"/>
  <c r="D438" i="13"/>
  <c r="E438" i="13"/>
  <c r="F438" i="13"/>
  <c r="G438" i="13"/>
  <c r="H438" i="13"/>
  <c r="A439" i="13"/>
  <c r="D442" i="14"/>
  <c r="F442" i="14"/>
  <c r="G442" i="14"/>
  <c r="C442" i="14"/>
  <c r="H442" i="14"/>
  <c r="K442" i="14"/>
  <c r="B439" i="13"/>
  <c r="E442" i="14"/>
  <c r="C439" i="13"/>
  <c r="D439" i="13"/>
  <c r="E439" i="13"/>
  <c r="F439" i="13"/>
  <c r="G439" i="13"/>
  <c r="H439" i="13"/>
  <c r="A440" i="13"/>
  <c r="D443" i="14"/>
  <c r="F443" i="14"/>
  <c r="G443" i="14"/>
  <c r="C443" i="14"/>
  <c r="H443" i="14"/>
  <c r="K443" i="14"/>
  <c r="B440" i="13"/>
  <c r="E443" i="14"/>
  <c r="C440" i="13"/>
  <c r="D440" i="13"/>
  <c r="E440" i="13"/>
  <c r="F440" i="13"/>
  <c r="G440" i="13"/>
  <c r="H440" i="13"/>
  <c r="A441" i="13"/>
  <c r="D444" i="14"/>
  <c r="F444" i="14"/>
  <c r="G444" i="14"/>
  <c r="C444" i="14"/>
  <c r="H444" i="14"/>
  <c r="K444" i="14"/>
  <c r="B441" i="13"/>
  <c r="E444" i="14"/>
  <c r="C441" i="13"/>
  <c r="D441" i="13"/>
  <c r="E441" i="13"/>
  <c r="F441" i="13"/>
  <c r="G441" i="13"/>
  <c r="H441" i="13"/>
  <c r="A442" i="13"/>
  <c r="D445" i="14"/>
  <c r="F445" i="14"/>
  <c r="G445" i="14"/>
  <c r="C445" i="14"/>
  <c r="H445" i="14"/>
  <c r="K445" i="14"/>
  <c r="B442" i="13"/>
  <c r="E445" i="14"/>
  <c r="C442" i="13"/>
  <c r="D442" i="13"/>
  <c r="E442" i="13"/>
  <c r="F442" i="13"/>
  <c r="G442" i="13"/>
  <c r="H442" i="13"/>
  <c r="A443" i="13"/>
  <c r="D446" i="14"/>
  <c r="F446" i="14"/>
  <c r="G446" i="14"/>
  <c r="C446" i="14"/>
  <c r="H446" i="14"/>
  <c r="K446" i="14"/>
  <c r="B443" i="13"/>
  <c r="E446" i="14"/>
  <c r="C443" i="13"/>
  <c r="D443" i="13"/>
  <c r="E443" i="13"/>
  <c r="F443" i="13"/>
  <c r="G443" i="13"/>
  <c r="H443" i="13"/>
  <c r="A444" i="13"/>
  <c r="D447" i="14"/>
  <c r="F447" i="14"/>
  <c r="G447" i="14"/>
  <c r="C447" i="14"/>
  <c r="H447" i="14"/>
  <c r="K447" i="14"/>
  <c r="B444" i="13"/>
  <c r="E447" i="14"/>
  <c r="C444" i="13"/>
  <c r="D444" i="13"/>
  <c r="E444" i="13"/>
  <c r="F444" i="13"/>
  <c r="G444" i="13"/>
  <c r="H444" i="13"/>
  <c r="A445" i="13"/>
  <c r="D448" i="14"/>
  <c r="F448" i="14"/>
  <c r="G448" i="14"/>
  <c r="C448" i="14"/>
  <c r="H448" i="14"/>
  <c r="K448" i="14"/>
  <c r="B445" i="13"/>
  <c r="E448" i="14"/>
  <c r="C445" i="13"/>
  <c r="D445" i="13"/>
  <c r="E445" i="13"/>
  <c r="F445" i="13"/>
  <c r="G445" i="13"/>
  <c r="H445" i="13"/>
  <c r="A446" i="13"/>
  <c r="D449" i="14"/>
  <c r="F449" i="14"/>
  <c r="G449" i="14"/>
  <c r="C449" i="14"/>
  <c r="H449" i="14"/>
  <c r="K449" i="14"/>
  <c r="B446" i="13"/>
  <c r="E449" i="14"/>
  <c r="C446" i="13"/>
  <c r="D446" i="13"/>
  <c r="E446" i="13"/>
  <c r="F446" i="13"/>
  <c r="G446" i="13"/>
  <c r="H446" i="13"/>
  <c r="A447" i="13"/>
  <c r="D450" i="14"/>
  <c r="F450" i="14"/>
  <c r="G450" i="14"/>
  <c r="C450" i="14"/>
  <c r="H450" i="14"/>
  <c r="K450" i="14"/>
  <c r="B447" i="13"/>
  <c r="E450" i="14"/>
  <c r="C447" i="13"/>
  <c r="D447" i="13"/>
  <c r="E447" i="13"/>
  <c r="F447" i="13"/>
  <c r="G447" i="13"/>
  <c r="H447" i="13"/>
  <c r="A448" i="13"/>
  <c r="D451" i="14"/>
  <c r="F451" i="14"/>
  <c r="G451" i="14"/>
  <c r="C451" i="14"/>
  <c r="H451" i="14"/>
  <c r="K451" i="14"/>
  <c r="B448" i="13"/>
  <c r="E451" i="14"/>
  <c r="C448" i="13"/>
  <c r="D448" i="13"/>
  <c r="E448" i="13"/>
  <c r="F448" i="13"/>
  <c r="G448" i="13"/>
  <c r="H448" i="13"/>
  <c r="A449" i="13"/>
  <c r="D452" i="14"/>
  <c r="F452" i="14"/>
  <c r="G452" i="14"/>
  <c r="C452" i="14"/>
  <c r="H452" i="14"/>
  <c r="K452" i="14"/>
  <c r="B449" i="13"/>
  <c r="E452" i="14"/>
  <c r="C449" i="13"/>
  <c r="D449" i="13"/>
  <c r="E449" i="13"/>
  <c r="F449" i="13"/>
  <c r="G449" i="13"/>
  <c r="H449" i="13"/>
  <c r="A450" i="13"/>
  <c r="D453" i="14"/>
  <c r="F453" i="14"/>
  <c r="G453" i="14"/>
  <c r="C453" i="14"/>
  <c r="H453" i="14"/>
  <c r="K453" i="14"/>
  <c r="B450" i="13"/>
  <c r="E453" i="14"/>
  <c r="C450" i="13"/>
  <c r="D450" i="13"/>
  <c r="E450" i="13"/>
  <c r="F450" i="13"/>
  <c r="G450" i="13"/>
  <c r="H450" i="13"/>
  <c r="A451" i="13"/>
  <c r="D454" i="14"/>
  <c r="F454" i="14"/>
  <c r="G454" i="14"/>
  <c r="C454" i="14"/>
  <c r="H454" i="14"/>
  <c r="K454" i="14"/>
  <c r="B451" i="13"/>
  <c r="E454" i="14"/>
  <c r="C451" i="13"/>
  <c r="D451" i="13"/>
  <c r="E451" i="13"/>
  <c r="F451" i="13"/>
  <c r="G451" i="13"/>
  <c r="H451" i="13"/>
  <c r="A452" i="13"/>
  <c r="D455" i="14"/>
  <c r="F455" i="14"/>
  <c r="G455" i="14"/>
  <c r="C455" i="14"/>
  <c r="H455" i="14"/>
  <c r="K455" i="14"/>
  <c r="B452" i="13"/>
  <c r="E455" i="14"/>
  <c r="C452" i="13"/>
  <c r="D452" i="13"/>
  <c r="E452" i="13"/>
  <c r="F452" i="13"/>
  <c r="G452" i="13"/>
  <c r="H452" i="13"/>
  <c r="A453" i="13"/>
  <c r="D456" i="14"/>
  <c r="F456" i="14"/>
  <c r="G456" i="14"/>
  <c r="C456" i="14"/>
  <c r="H456" i="14"/>
  <c r="K456" i="14"/>
  <c r="B453" i="13"/>
  <c r="E456" i="14"/>
  <c r="C453" i="13"/>
  <c r="D453" i="13"/>
  <c r="E453" i="13"/>
  <c r="F453" i="13"/>
  <c r="G453" i="13"/>
  <c r="H453" i="13"/>
  <c r="A454" i="13"/>
  <c r="D457" i="14"/>
  <c r="F457" i="14"/>
  <c r="G457" i="14"/>
  <c r="C457" i="14"/>
  <c r="H457" i="14"/>
  <c r="K457" i="14"/>
  <c r="B454" i="13"/>
  <c r="E457" i="14"/>
  <c r="C454" i="13"/>
  <c r="D454" i="13"/>
  <c r="E454" i="13"/>
  <c r="F454" i="13"/>
  <c r="G454" i="13"/>
  <c r="H454" i="13"/>
  <c r="A455" i="13"/>
  <c r="D458" i="14"/>
  <c r="F458" i="14"/>
  <c r="G458" i="14"/>
  <c r="C458" i="14"/>
  <c r="H458" i="14"/>
  <c r="K458" i="14"/>
  <c r="B455" i="13"/>
  <c r="E458" i="14"/>
  <c r="C455" i="13"/>
  <c r="D455" i="13"/>
  <c r="E455" i="13"/>
  <c r="F455" i="13"/>
  <c r="G455" i="13"/>
  <c r="H455" i="13"/>
  <c r="A456" i="13"/>
  <c r="D459" i="14"/>
  <c r="F459" i="14"/>
  <c r="G459" i="14"/>
  <c r="C459" i="14"/>
  <c r="H459" i="14"/>
  <c r="K459" i="14"/>
  <c r="B456" i="13"/>
  <c r="E459" i="14"/>
  <c r="C456" i="13"/>
  <c r="D456" i="13"/>
  <c r="E456" i="13"/>
  <c r="F456" i="13"/>
  <c r="G456" i="13"/>
  <c r="H456" i="13"/>
  <c r="A457" i="13"/>
  <c r="D460" i="14"/>
  <c r="F460" i="14"/>
  <c r="G460" i="14"/>
  <c r="C460" i="14"/>
  <c r="H460" i="14"/>
  <c r="K460" i="14"/>
  <c r="B457" i="13"/>
  <c r="E460" i="14"/>
  <c r="C457" i="13"/>
  <c r="D457" i="13"/>
  <c r="E457" i="13"/>
  <c r="F457" i="13"/>
  <c r="G457" i="13"/>
  <c r="H457" i="13"/>
  <c r="A458" i="13"/>
  <c r="D461" i="14"/>
  <c r="F461" i="14"/>
  <c r="G461" i="14"/>
  <c r="C461" i="14"/>
  <c r="H461" i="14"/>
  <c r="K461" i="14"/>
  <c r="B458" i="13"/>
  <c r="E461" i="14"/>
  <c r="C458" i="13"/>
  <c r="D458" i="13"/>
  <c r="E458" i="13"/>
  <c r="F458" i="13"/>
  <c r="G458" i="13"/>
  <c r="H458" i="13"/>
  <c r="A459" i="13"/>
  <c r="D462" i="14"/>
  <c r="F462" i="14"/>
  <c r="G462" i="14"/>
  <c r="C462" i="14"/>
  <c r="H462" i="14"/>
  <c r="K462" i="14"/>
  <c r="B459" i="13"/>
  <c r="E462" i="14"/>
  <c r="C459" i="13"/>
  <c r="D459" i="13"/>
  <c r="E459" i="13"/>
  <c r="F459" i="13"/>
  <c r="G459" i="13"/>
  <c r="H459" i="13"/>
  <c r="A460" i="13"/>
  <c r="D463" i="14"/>
  <c r="F463" i="14"/>
  <c r="G463" i="14"/>
  <c r="C463" i="14"/>
  <c r="H463" i="14"/>
  <c r="K463" i="14"/>
  <c r="B460" i="13"/>
  <c r="E463" i="14"/>
  <c r="C460" i="13"/>
  <c r="D460" i="13"/>
  <c r="E460" i="13"/>
  <c r="F460" i="13"/>
  <c r="G460" i="13"/>
  <c r="H460" i="13"/>
  <c r="A461" i="13"/>
  <c r="D464" i="14"/>
  <c r="F464" i="14"/>
  <c r="G464" i="14"/>
  <c r="C464" i="14"/>
  <c r="H464" i="14"/>
  <c r="K464" i="14"/>
  <c r="B461" i="13"/>
  <c r="E464" i="14"/>
  <c r="C461" i="13"/>
  <c r="D461" i="13"/>
  <c r="E461" i="13"/>
  <c r="F461" i="13"/>
  <c r="G461" i="13"/>
  <c r="H461" i="13"/>
  <c r="A462" i="13"/>
  <c r="D465" i="14"/>
  <c r="F465" i="14"/>
  <c r="G465" i="14"/>
  <c r="C465" i="14"/>
  <c r="H465" i="14"/>
  <c r="K465" i="14"/>
  <c r="B462" i="13"/>
  <c r="E465" i="14"/>
  <c r="C462" i="13"/>
  <c r="D462" i="13"/>
  <c r="E462" i="13"/>
  <c r="F462" i="13"/>
  <c r="G462" i="13"/>
  <c r="H462" i="13"/>
  <c r="A463" i="13"/>
  <c r="D466" i="14"/>
  <c r="F466" i="14"/>
  <c r="G466" i="14"/>
  <c r="C466" i="14"/>
  <c r="H466" i="14"/>
  <c r="K466" i="14"/>
  <c r="B463" i="13"/>
  <c r="E466" i="14"/>
  <c r="C463" i="13"/>
  <c r="D463" i="13"/>
  <c r="E463" i="13"/>
  <c r="F463" i="13"/>
  <c r="G463" i="13"/>
  <c r="H463" i="13"/>
  <c r="A464" i="13"/>
  <c r="D467" i="14"/>
  <c r="F467" i="14"/>
  <c r="G467" i="14"/>
  <c r="C467" i="14"/>
  <c r="H467" i="14"/>
  <c r="K467" i="14"/>
  <c r="B464" i="13"/>
  <c r="E467" i="14"/>
  <c r="C464" i="13"/>
  <c r="D464" i="13"/>
  <c r="E464" i="13"/>
  <c r="F464" i="13"/>
  <c r="G464" i="13"/>
  <c r="H464" i="13"/>
  <c r="A465" i="13"/>
  <c r="D468" i="14"/>
  <c r="F468" i="14"/>
  <c r="G468" i="14"/>
  <c r="C468" i="14"/>
  <c r="H468" i="14"/>
  <c r="K468" i="14"/>
  <c r="B465" i="13"/>
  <c r="E468" i="14"/>
  <c r="C465" i="13"/>
  <c r="D465" i="13"/>
  <c r="E465" i="13"/>
  <c r="F465" i="13"/>
  <c r="G465" i="13"/>
  <c r="H465" i="13"/>
  <c r="A466" i="13"/>
  <c r="D469" i="14"/>
  <c r="F469" i="14"/>
  <c r="G469" i="14"/>
  <c r="C469" i="14"/>
  <c r="H469" i="14"/>
  <c r="K469" i="14"/>
  <c r="B466" i="13"/>
  <c r="E469" i="14"/>
  <c r="C466" i="13"/>
  <c r="D466" i="13"/>
  <c r="E466" i="13"/>
  <c r="F466" i="13"/>
  <c r="G466" i="13"/>
  <c r="H466" i="13"/>
  <c r="A467" i="13"/>
  <c r="D470" i="14"/>
  <c r="F470" i="14"/>
  <c r="G470" i="14"/>
  <c r="C470" i="14"/>
  <c r="H470" i="14"/>
  <c r="K470" i="14"/>
  <c r="B467" i="13"/>
  <c r="E470" i="14"/>
  <c r="C467" i="13"/>
  <c r="D467" i="13"/>
  <c r="E467" i="13"/>
  <c r="F467" i="13"/>
  <c r="G467" i="13"/>
  <c r="H467" i="13"/>
  <c r="A468" i="13"/>
  <c r="D471" i="14"/>
  <c r="F471" i="14"/>
  <c r="G471" i="14"/>
  <c r="C471" i="14"/>
  <c r="H471" i="14"/>
  <c r="K471" i="14"/>
  <c r="B468" i="13"/>
  <c r="E471" i="14"/>
  <c r="C468" i="13"/>
  <c r="D468" i="13"/>
  <c r="E468" i="13"/>
  <c r="F468" i="13"/>
  <c r="G468" i="13"/>
  <c r="H468" i="13"/>
  <c r="A469" i="13"/>
  <c r="D472" i="14"/>
  <c r="F472" i="14"/>
  <c r="G472" i="14"/>
  <c r="C472" i="14"/>
  <c r="H472" i="14"/>
  <c r="K472" i="14"/>
  <c r="B469" i="13"/>
  <c r="E472" i="14"/>
  <c r="C469" i="13"/>
  <c r="D469" i="13"/>
  <c r="E469" i="13"/>
  <c r="F469" i="13"/>
  <c r="G469" i="13"/>
  <c r="H469" i="13"/>
  <c r="A470" i="13"/>
  <c r="D473" i="14"/>
  <c r="F473" i="14"/>
  <c r="G473" i="14"/>
  <c r="C473" i="14"/>
  <c r="H473" i="14"/>
  <c r="K473" i="14"/>
  <c r="B470" i="13"/>
  <c r="E473" i="14"/>
  <c r="C470" i="13"/>
  <c r="D470" i="13"/>
  <c r="E470" i="13"/>
  <c r="F470" i="13"/>
  <c r="G470" i="13"/>
  <c r="H470" i="13"/>
  <c r="A471" i="13"/>
  <c r="D474" i="14"/>
  <c r="F474" i="14"/>
  <c r="G474" i="14"/>
  <c r="C474" i="14"/>
  <c r="H474" i="14"/>
  <c r="K474" i="14"/>
  <c r="B471" i="13"/>
  <c r="E474" i="14"/>
  <c r="C471" i="13"/>
  <c r="D471" i="13"/>
  <c r="E471" i="13"/>
  <c r="F471" i="13"/>
  <c r="G471" i="13"/>
  <c r="H471" i="13"/>
  <c r="A472" i="13"/>
  <c r="D475" i="14"/>
  <c r="F475" i="14"/>
  <c r="G475" i="14"/>
  <c r="C475" i="14"/>
  <c r="H475" i="14"/>
  <c r="K475" i="14"/>
  <c r="B472" i="13"/>
  <c r="E475" i="14"/>
  <c r="C472" i="13"/>
  <c r="D472" i="13"/>
  <c r="E472" i="13"/>
  <c r="F472" i="13"/>
  <c r="G472" i="13"/>
  <c r="H472" i="13"/>
  <c r="A473" i="13"/>
  <c r="D476" i="14"/>
  <c r="F476" i="14"/>
  <c r="G476" i="14"/>
  <c r="C476" i="14"/>
  <c r="H476" i="14"/>
  <c r="K476" i="14"/>
  <c r="B473" i="13"/>
  <c r="E476" i="14"/>
  <c r="C473" i="13"/>
  <c r="D473" i="13"/>
  <c r="E473" i="13"/>
  <c r="F473" i="13"/>
  <c r="G473" i="13"/>
  <c r="H473" i="13"/>
  <c r="A474" i="13"/>
  <c r="D477" i="14"/>
  <c r="F477" i="14"/>
  <c r="G477" i="14"/>
  <c r="C477" i="14"/>
  <c r="H477" i="14"/>
  <c r="K477" i="14"/>
  <c r="B474" i="13"/>
  <c r="E477" i="14"/>
  <c r="C474" i="13"/>
  <c r="D474" i="13"/>
  <c r="E474" i="13"/>
  <c r="F474" i="13"/>
  <c r="G474" i="13"/>
  <c r="H474" i="13"/>
  <c r="A475" i="13"/>
  <c r="D478" i="14"/>
  <c r="F478" i="14"/>
  <c r="G478" i="14"/>
  <c r="C478" i="14"/>
  <c r="H478" i="14"/>
  <c r="K478" i="14"/>
  <c r="B475" i="13"/>
  <c r="E478" i="14"/>
  <c r="C475" i="13"/>
  <c r="D475" i="13"/>
  <c r="E475" i="13"/>
  <c r="F475" i="13"/>
  <c r="G475" i="13"/>
  <c r="H475" i="13"/>
  <c r="A476" i="13"/>
  <c r="D479" i="14"/>
  <c r="F479" i="14"/>
  <c r="G479" i="14"/>
  <c r="C479" i="14"/>
  <c r="H479" i="14"/>
  <c r="K479" i="14"/>
  <c r="B476" i="13"/>
  <c r="E479" i="14"/>
  <c r="C476" i="13"/>
  <c r="D476" i="13"/>
  <c r="E476" i="13"/>
  <c r="F476" i="13"/>
  <c r="G476" i="13"/>
  <c r="H476" i="13"/>
  <c r="A477" i="13"/>
  <c r="D480" i="14"/>
  <c r="F480" i="14"/>
  <c r="G480" i="14"/>
  <c r="C480" i="14"/>
  <c r="H480" i="14"/>
  <c r="K480" i="14"/>
  <c r="B477" i="13"/>
  <c r="E480" i="14"/>
  <c r="C477" i="13"/>
  <c r="D477" i="13"/>
  <c r="E477" i="13"/>
  <c r="F477" i="13"/>
  <c r="G477" i="13"/>
  <c r="H477" i="13"/>
  <c r="A478" i="13"/>
  <c r="D481" i="14"/>
  <c r="F481" i="14"/>
  <c r="G481" i="14"/>
  <c r="C481" i="14"/>
  <c r="H481" i="14"/>
  <c r="K481" i="14"/>
  <c r="B478" i="13"/>
  <c r="E481" i="14"/>
  <c r="C478" i="13"/>
  <c r="D478" i="13"/>
  <c r="E478" i="13"/>
  <c r="F478" i="13"/>
  <c r="G478" i="13"/>
  <c r="H478" i="13"/>
  <c r="A479" i="13"/>
  <c r="D482" i="14"/>
  <c r="F482" i="14"/>
  <c r="G482" i="14"/>
  <c r="C482" i="14"/>
  <c r="H482" i="14"/>
  <c r="K482" i="14"/>
  <c r="B479" i="13"/>
  <c r="E482" i="14"/>
  <c r="C479" i="13"/>
  <c r="D479" i="13"/>
  <c r="E479" i="13"/>
  <c r="F479" i="13"/>
  <c r="G479" i="13"/>
  <c r="H479" i="13"/>
  <c r="A480" i="13"/>
  <c r="D483" i="14"/>
  <c r="F483" i="14"/>
  <c r="G483" i="14"/>
  <c r="C483" i="14"/>
  <c r="H483" i="14"/>
  <c r="K483" i="14"/>
  <c r="B480" i="13"/>
  <c r="E483" i="14"/>
  <c r="C480" i="13"/>
  <c r="D480" i="13"/>
  <c r="E480" i="13"/>
  <c r="F480" i="13"/>
  <c r="G480" i="13"/>
  <c r="H480" i="13"/>
  <c r="A481" i="13"/>
  <c r="D484" i="14"/>
  <c r="F484" i="14"/>
  <c r="G484" i="14"/>
  <c r="C484" i="14"/>
  <c r="H484" i="14"/>
  <c r="K484" i="14"/>
  <c r="B481" i="13"/>
  <c r="E484" i="14"/>
  <c r="C481" i="13"/>
  <c r="D481" i="13"/>
  <c r="E481" i="13"/>
  <c r="F481" i="13"/>
  <c r="G481" i="13"/>
  <c r="H481" i="13"/>
  <c r="A482" i="13"/>
  <c r="D485" i="14"/>
  <c r="F485" i="14"/>
  <c r="G485" i="14"/>
  <c r="C485" i="14"/>
  <c r="H485" i="14"/>
  <c r="K485" i="14"/>
  <c r="B482" i="13"/>
  <c r="E485" i="14"/>
  <c r="C482" i="13"/>
  <c r="D482" i="13"/>
  <c r="E482" i="13"/>
  <c r="F482" i="13"/>
  <c r="G482" i="13"/>
  <c r="H482" i="13"/>
  <c r="A483" i="13"/>
  <c r="D486" i="14"/>
  <c r="F486" i="14"/>
  <c r="G486" i="14"/>
  <c r="C486" i="14"/>
  <c r="H486" i="14"/>
  <c r="K486" i="14"/>
  <c r="B483" i="13"/>
  <c r="E486" i="14"/>
  <c r="C483" i="13"/>
  <c r="D483" i="13"/>
  <c r="E483" i="13"/>
  <c r="F483" i="13"/>
  <c r="G483" i="13"/>
  <c r="H483" i="13"/>
  <c r="A484" i="13"/>
  <c r="D487" i="14"/>
  <c r="F487" i="14"/>
  <c r="G487" i="14"/>
  <c r="C487" i="14"/>
  <c r="H487" i="14"/>
  <c r="K487" i="14"/>
  <c r="B484" i="13"/>
  <c r="E487" i="14"/>
  <c r="C484" i="13"/>
  <c r="D484" i="13"/>
  <c r="E484" i="13"/>
  <c r="F484" i="13"/>
  <c r="G484" i="13"/>
  <c r="H484" i="13"/>
  <c r="A485" i="13"/>
  <c r="D488" i="14"/>
  <c r="F488" i="14"/>
  <c r="G488" i="14"/>
  <c r="C488" i="14"/>
  <c r="H488" i="14"/>
  <c r="K488" i="14"/>
  <c r="B485" i="13"/>
  <c r="E488" i="14"/>
  <c r="C485" i="13"/>
  <c r="D485" i="13"/>
  <c r="E485" i="13"/>
  <c r="F485" i="13"/>
  <c r="G485" i="13"/>
  <c r="H485" i="13"/>
  <c r="A486" i="13"/>
  <c r="D489" i="14"/>
  <c r="F489" i="14"/>
  <c r="G489" i="14"/>
  <c r="C489" i="14"/>
  <c r="H489" i="14"/>
  <c r="K489" i="14"/>
  <c r="B486" i="13"/>
  <c r="E489" i="14"/>
  <c r="C486" i="13"/>
  <c r="D486" i="13"/>
  <c r="E486" i="13"/>
  <c r="F486" i="13"/>
  <c r="G486" i="13"/>
  <c r="H486" i="13"/>
  <c r="A487" i="13"/>
  <c r="D490" i="14"/>
  <c r="F490" i="14"/>
  <c r="G490" i="14"/>
  <c r="C490" i="14"/>
  <c r="H490" i="14"/>
  <c r="K490" i="14"/>
  <c r="B487" i="13"/>
  <c r="E490" i="14"/>
  <c r="C487" i="13"/>
  <c r="D487" i="13"/>
  <c r="E487" i="13"/>
  <c r="F487" i="13"/>
  <c r="G487" i="13"/>
  <c r="H487" i="13"/>
  <c r="A488" i="13"/>
  <c r="D491" i="14"/>
  <c r="F491" i="14"/>
  <c r="G491" i="14"/>
  <c r="C491" i="14"/>
  <c r="H491" i="14"/>
  <c r="K491" i="14"/>
  <c r="B488" i="13"/>
  <c r="E491" i="14"/>
  <c r="C488" i="13"/>
  <c r="D488" i="13"/>
  <c r="E488" i="13"/>
  <c r="F488" i="13"/>
  <c r="G488" i="13"/>
  <c r="H488" i="13"/>
  <c r="A489" i="13"/>
  <c r="D492" i="14"/>
  <c r="F492" i="14"/>
  <c r="G492" i="14"/>
  <c r="C492" i="14"/>
  <c r="H492" i="14"/>
  <c r="K492" i="14"/>
  <c r="B489" i="13"/>
  <c r="E492" i="14"/>
  <c r="C489" i="13"/>
  <c r="D489" i="13"/>
  <c r="E489" i="13"/>
  <c r="F489" i="13"/>
  <c r="G489" i="13"/>
  <c r="H489" i="13"/>
  <c r="A490" i="13"/>
  <c r="D493" i="14"/>
  <c r="F493" i="14"/>
  <c r="G493" i="14"/>
  <c r="C493" i="14"/>
  <c r="H493" i="14"/>
  <c r="K493" i="14"/>
  <c r="B490" i="13"/>
  <c r="E493" i="14"/>
  <c r="C490" i="13"/>
  <c r="D490" i="13"/>
  <c r="E490" i="13"/>
  <c r="F490" i="13"/>
  <c r="G490" i="13"/>
  <c r="H490" i="13"/>
  <c r="A491" i="13"/>
  <c r="D494" i="14"/>
  <c r="F494" i="14"/>
  <c r="G494" i="14"/>
  <c r="C494" i="14"/>
  <c r="H494" i="14"/>
  <c r="K494" i="14"/>
  <c r="B491" i="13"/>
  <c r="E494" i="14"/>
  <c r="C491" i="13"/>
  <c r="D491" i="13"/>
  <c r="E491" i="13"/>
  <c r="F491" i="13"/>
  <c r="G491" i="13"/>
  <c r="H491" i="13"/>
  <c r="A492" i="13"/>
  <c r="D495" i="14"/>
  <c r="F495" i="14"/>
  <c r="G495" i="14"/>
  <c r="C495" i="14"/>
  <c r="H495" i="14"/>
  <c r="K495" i="14"/>
  <c r="B492" i="13"/>
  <c r="E495" i="14"/>
  <c r="C492" i="13"/>
  <c r="D492" i="13"/>
  <c r="E492" i="13"/>
  <c r="F492" i="13"/>
  <c r="G492" i="13"/>
  <c r="H492" i="13"/>
  <c r="A493" i="13"/>
  <c r="D496" i="14"/>
  <c r="F496" i="14"/>
  <c r="G496" i="14"/>
  <c r="C496" i="14"/>
  <c r="H496" i="14"/>
  <c r="K496" i="14"/>
  <c r="B493" i="13"/>
  <c r="E496" i="14"/>
  <c r="C493" i="13"/>
  <c r="D493" i="13"/>
  <c r="E493" i="13"/>
  <c r="F493" i="13"/>
  <c r="G493" i="13"/>
  <c r="H493" i="13"/>
  <c r="A494" i="13"/>
  <c r="D497" i="14"/>
  <c r="F497" i="14"/>
  <c r="G497" i="14"/>
  <c r="C497" i="14"/>
  <c r="H497" i="14"/>
  <c r="K497" i="14"/>
  <c r="B494" i="13"/>
  <c r="E497" i="14"/>
  <c r="C494" i="13"/>
  <c r="D494" i="13"/>
  <c r="E494" i="13"/>
  <c r="F494" i="13"/>
  <c r="G494" i="13"/>
  <c r="H494" i="13"/>
  <c r="A495" i="13"/>
  <c r="D498" i="14"/>
  <c r="F498" i="14"/>
  <c r="G498" i="14"/>
  <c r="C498" i="14"/>
  <c r="H498" i="14"/>
  <c r="K498" i="14"/>
  <c r="B495" i="13"/>
  <c r="E498" i="14"/>
  <c r="C495" i="13"/>
  <c r="D495" i="13"/>
  <c r="E495" i="13"/>
  <c r="F495" i="13"/>
  <c r="G495" i="13"/>
  <c r="H495" i="13"/>
  <c r="A496" i="13"/>
  <c r="D499" i="14"/>
  <c r="F499" i="14"/>
  <c r="G499" i="14"/>
  <c r="C499" i="14"/>
  <c r="H499" i="14"/>
  <c r="K499" i="14"/>
  <c r="B496" i="13"/>
  <c r="E499" i="14"/>
  <c r="C496" i="13"/>
  <c r="D496" i="13"/>
  <c r="E496" i="13"/>
  <c r="F496" i="13"/>
  <c r="G496" i="13"/>
  <c r="H496" i="13"/>
  <c r="A497" i="13"/>
  <c r="D500" i="14"/>
  <c r="F500" i="14"/>
  <c r="G500" i="14"/>
  <c r="C500" i="14"/>
  <c r="H500" i="14"/>
  <c r="K500" i="14"/>
  <c r="B497" i="13"/>
  <c r="E500" i="14"/>
  <c r="C497" i="13"/>
  <c r="D497" i="13"/>
  <c r="E497" i="13"/>
  <c r="F497" i="13"/>
  <c r="G497" i="13"/>
  <c r="H497" i="13"/>
  <c r="A498" i="13"/>
  <c r="D501" i="14"/>
  <c r="F501" i="14"/>
  <c r="G501" i="14"/>
  <c r="C501" i="14"/>
  <c r="H501" i="14"/>
  <c r="K501" i="14"/>
  <c r="B498" i="13"/>
  <c r="E501" i="14"/>
  <c r="C498" i="13"/>
  <c r="D498" i="13"/>
  <c r="E498" i="13"/>
  <c r="F498" i="13"/>
  <c r="G498" i="13"/>
  <c r="H498" i="13"/>
  <c r="A499" i="13"/>
  <c r="D502" i="14"/>
  <c r="F502" i="14"/>
  <c r="G502" i="14"/>
  <c r="C502" i="14"/>
  <c r="H502" i="14"/>
  <c r="K502" i="14"/>
  <c r="B499" i="13"/>
  <c r="E502" i="14"/>
  <c r="C499" i="13"/>
  <c r="D499" i="13"/>
  <c r="E499" i="13"/>
  <c r="G499" i="13"/>
  <c r="H499" i="13"/>
  <c r="A500" i="13"/>
  <c r="D503" i="14"/>
  <c r="F503" i="14"/>
  <c r="G503" i="14"/>
  <c r="C503" i="14"/>
  <c r="H503" i="14"/>
  <c r="K503" i="14"/>
  <c r="B500" i="13"/>
  <c r="E503" i="14"/>
  <c r="C500" i="13"/>
  <c r="D500" i="13"/>
  <c r="E500" i="13"/>
  <c r="G500" i="13"/>
  <c r="H500" i="13"/>
  <c r="A501" i="13"/>
  <c r="D504" i="14"/>
  <c r="F504" i="14"/>
  <c r="G504" i="14"/>
  <c r="C504" i="14"/>
  <c r="H504" i="14"/>
  <c r="K504" i="14"/>
  <c r="B501" i="13"/>
  <c r="E504" i="14"/>
  <c r="C501" i="13"/>
  <c r="D501" i="13"/>
  <c r="E501" i="13"/>
  <c r="G501" i="13"/>
  <c r="H501" i="13"/>
  <c r="A502" i="13"/>
  <c r="D505" i="14"/>
  <c r="F505" i="14"/>
  <c r="G505" i="14"/>
  <c r="C505" i="14"/>
  <c r="H505" i="14"/>
  <c r="K505" i="14"/>
  <c r="B502" i="13"/>
  <c r="E505" i="14"/>
  <c r="C502" i="13"/>
  <c r="D502" i="13"/>
  <c r="E502" i="13"/>
  <c r="G502" i="13"/>
  <c r="H502" i="13"/>
  <c r="A503" i="13"/>
  <c r="D506" i="14"/>
  <c r="F506" i="14"/>
  <c r="G506" i="14"/>
  <c r="C506" i="14"/>
  <c r="H506" i="14"/>
  <c r="K506" i="14"/>
  <c r="B503" i="13"/>
  <c r="E506" i="14"/>
  <c r="C503" i="13"/>
  <c r="D503" i="13"/>
  <c r="E503" i="13"/>
  <c r="G503" i="13"/>
  <c r="H503" i="13"/>
  <c r="A504" i="13"/>
  <c r="D507" i="14"/>
  <c r="F507" i="14"/>
  <c r="G507" i="14"/>
  <c r="C507" i="14"/>
  <c r="H507" i="14"/>
  <c r="K507" i="14"/>
  <c r="B504" i="13"/>
  <c r="E507" i="14"/>
  <c r="C504" i="13"/>
  <c r="D504" i="13"/>
  <c r="E504" i="13"/>
  <c r="G504" i="13"/>
  <c r="H504" i="13"/>
  <c r="A505" i="13"/>
  <c r="D508" i="14"/>
  <c r="F508" i="14"/>
  <c r="G508" i="14"/>
  <c r="C508" i="14"/>
  <c r="H508" i="14"/>
  <c r="K508" i="14"/>
  <c r="B505" i="13"/>
  <c r="E508" i="14"/>
  <c r="C505" i="13"/>
  <c r="D505" i="13"/>
  <c r="E505" i="13"/>
  <c r="G505" i="13"/>
  <c r="H505" i="13"/>
  <c r="A506" i="13"/>
  <c r="D509" i="14"/>
  <c r="F509" i="14"/>
  <c r="G509" i="14"/>
  <c r="C509" i="14"/>
  <c r="H509" i="14"/>
  <c r="K509" i="14"/>
  <c r="B506" i="13"/>
  <c r="E509" i="14"/>
  <c r="C506" i="13"/>
  <c r="D506" i="13"/>
  <c r="E506" i="13"/>
  <c r="G506" i="13"/>
  <c r="H506" i="13"/>
  <c r="A507" i="13"/>
  <c r="D510" i="14"/>
  <c r="F510" i="14"/>
  <c r="G510" i="14"/>
  <c r="C510" i="14"/>
  <c r="H510" i="14"/>
  <c r="K510" i="14"/>
  <c r="B507" i="13"/>
  <c r="E510" i="14"/>
  <c r="C507" i="13"/>
  <c r="D507" i="13"/>
  <c r="E507" i="13"/>
  <c r="G507" i="13"/>
  <c r="H507" i="13"/>
  <c r="A508" i="13"/>
  <c r="D511" i="14"/>
  <c r="F511" i="14"/>
  <c r="G511" i="14"/>
  <c r="C511" i="14"/>
  <c r="H511" i="14"/>
  <c r="K511" i="14"/>
  <c r="B508" i="13"/>
  <c r="E511" i="14"/>
  <c r="C508" i="13"/>
  <c r="D508" i="13"/>
  <c r="E508" i="13"/>
  <c r="G508" i="13"/>
  <c r="H508" i="13"/>
  <c r="A509" i="13"/>
  <c r="D512" i="14"/>
  <c r="F512" i="14"/>
  <c r="G512" i="14"/>
  <c r="C512" i="14"/>
  <c r="H512" i="14"/>
  <c r="K512" i="14"/>
  <c r="B509" i="13"/>
  <c r="E512" i="14"/>
  <c r="C509" i="13"/>
  <c r="D509" i="13"/>
  <c r="E509" i="13"/>
  <c r="G509" i="13"/>
  <c r="H509" i="13"/>
  <c r="A510" i="13"/>
  <c r="D513" i="14"/>
  <c r="F513" i="14"/>
  <c r="G513" i="14"/>
  <c r="C513" i="14"/>
  <c r="H513" i="14"/>
  <c r="K513" i="14"/>
  <c r="B510" i="13"/>
  <c r="E513" i="14"/>
  <c r="C510" i="13"/>
  <c r="D510" i="13"/>
  <c r="E510" i="13"/>
  <c r="G510" i="13"/>
  <c r="H510" i="13"/>
  <c r="A511" i="13"/>
  <c r="D514" i="14"/>
  <c r="F514" i="14"/>
  <c r="G514" i="14"/>
  <c r="C514" i="14"/>
  <c r="H514" i="14"/>
  <c r="K514" i="14"/>
  <c r="B511" i="13"/>
  <c r="E514" i="14"/>
  <c r="C511" i="13"/>
  <c r="D511" i="13"/>
  <c r="E511" i="13"/>
  <c r="G511" i="13"/>
  <c r="H511" i="13"/>
  <c r="A512" i="13"/>
  <c r="D515" i="14"/>
  <c r="F515" i="14"/>
  <c r="G515" i="14"/>
  <c r="C515" i="14"/>
  <c r="H515" i="14"/>
  <c r="K515" i="14"/>
  <c r="B512" i="13"/>
  <c r="E515" i="14"/>
  <c r="C512" i="13"/>
  <c r="D512" i="13"/>
  <c r="E512" i="13"/>
  <c r="G512" i="13"/>
  <c r="H512" i="13"/>
  <c r="A513" i="13"/>
  <c r="D516" i="14"/>
  <c r="F516" i="14"/>
  <c r="G516" i="14"/>
  <c r="C516" i="14"/>
  <c r="H516" i="14"/>
  <c r="K516" i="14"/>
  <c r="B513" i="13"/>
  <c r="E516" i="14"/>
  <c r="C513" i="13"/>
  <c r="D513" i="13"/>
  <c r="E513" i="13"/>
  <c r="G513" i="13"/>
  <c r="H513" i="13"/>
  <c r="A514" i="13"/>
  <c r="D517" i="14"/>
  <c r="F517" i="14"/>
  <c r="G517" i="14"/>
  <c r="C517" i="14"/>
  <c r="H517" i="14"/>
  <c r="K517" i="14"/>
  <c r="B514" i="13"/>
  <c r="E517" i="14"/>
  <c r="C514" i="13"/>
  <c r="D514" i="13"/>
  <c r="E514" i="13"/>
  <c r="G514" i="13"/>
  <c r="H514" i="13"/>
  <c r="A515" i="13"/>
  <c r="D518" i="14"/>
  <c r="F518" i="14"/>
  <c r="G518" i="14"/>
  <c r="C518" i="14"/>
  <c r="H518" i="14"/>
  <c r="K518" i="14"/>
  <c r="B515" i="13"/>
  <c r="E518" i="14"/>
  <c r="C515" i="13"/>
  <c r="D515" i="13"/>
  <c r="E515" i="13"/>
  <c r="G515" i="13"/>
  <c r="H515" i="13"/>
  <c r="A516" i="13"/>
  <c r="D519" i="14"/>
  <c r="F519" i="14"/>
  <c r="G519" i="14"/>
  <c r="C519" i="14"/>
  <c r="H519" i="14"/>
  <c r="K519" i="14"/>
  <c r="B516" i="13"/>
  <c r="E519" i="14"/>
  <c r="C516" i="13"/>
  <c r="D516" i="13"/>
  <c r="E516" i="13"/>
  <c r="G516" i="13"/>
  <c r="H516" i="13"/>
  <c r="A517" i="13"/>
  <c r="D520" i="14"/>
  <c r="F520" i="14"/>
  <c r="G520" i="14"/>
  <c r="C520" i="14"/>
  <c r="H520" i="14"/>
  <c r="K520" i="14"/>
  <c r="B517" i="13"/>
  <c r="E520" i="14"/>
  <c r="C517" i="13"/>
  <c r="D517" i="13"/>
  <c r="E517" i="13"/>
  <c r="G517" i="13"/>
  <c r="H517" i="13"/>
  <c r="A518" i="13"/>
  <c r="D521" i="14"/>
  <c r="F521" i="14"/>
  <c r="G521" i="14"/>
  <c r="C521" i="14"/>
  <c r="H521" i="14"/>
  <c r="K521" i="14"/>
  <c r="B518" i="13"/>
  <c r="E521" i="14"/>
  <c r="C518" i="13"/>
  <c r="D518" i="13"/>
  <c r="E518" i="13"/>
  <c r="G518" i="13"/>
  <c r="H518" i="13"/>
  <c r="A519" i="13"/>
  <c r="D522" i="14"/>
  <c r="F522" i="14"/>
  <c r="G522" i="14"/>
  <c r="C522" i="14"/>
  <c r="H522" i="14"/>
  <c r="K522" i="14"/>
  <c r="B519" i="13"/>
  <c r="E522" i="14"/>
  <c r="C519" i="13"/>
  <c r="D519" i="13"/>
  <c r="E519" i="13"/>
  <c r="F519" i="13"/>
  <c r="G519" i="13"/>
  <c r="H519" i="13"/>
  <c r="A520" i="13"/>
  <c r="D523" i="14"/>
  <c r="F523" i="14"/>
  <c r="G523" i="14"/>
  <c r="C523" i="14"/>
  <c r="H523" i="14"/>
  <c r="K523" i="14"/>
  <c r="B520" i="13"/>
  <c r="E523" i="14"/>
  <c r="C520" i="13"/>
  <c r="D520" i="13"/>
  <c r="E520" i="13"/>
  <c r="F520" i="13"/>
  <c r="G520" i="13"/>
  <c r="H520" i="13"/>
  <c r="A521" i="13"/>
  <c r="D524" i="14"/>
  <c r="F524" i="14"/>
  <c r="G524" i="14"/>
  <c r="C524" i="14"/>
  <c r="H524" i="14"/>
  <c r="K524" i="14"/>
  <c r="B521" i="13"/>
  <c r="E524" i="14"/>
  <c r="C521" i="13"/>
  <c r="D521" i="13"/>
  <c r="E521" i="13"/>
  <c r="F521" i="13"/>
  <c r="G521" i="13"/>
  <c r="H521" i="13"/>
  <c r="A522" i="13"/>
  <c r="D525" i="14"/>
  <c r="F525" i="14"/>
  <c r="G525" i="14"/>
  <c r="C525" i="14"/>
  <c r="H525" i="14"/>
  <c r="K525" i="14"/>
  <c r="B522" i="13"/>
  <c r="E525" i="14"/>
  <c r="C522" i="13"/>
  <c r="D522" i="13"/>
  <c r="E522" i="13"/>
  <c r="F522" i="13"/>
  <c r="G522" i="13"/>
  <c r="H522" i="13"/>
  <c r="A523" i="13"/>
  <c r="D526" i="14"/>
  <c r="F526" i="14"/>
  <c r="G526" i="14"/>
  <c r="C526" i="14"/>
  <c r="H526" i="14"/>
  <c r="K526" i="14"/>
  <c r="B523" i="13"/>
  <c r="E526" i="14"/>
  <c r="C523" i="13"/>
  <c r="D523" i="13"/>
  <c r="E523" i="13"/>
  <c r="F523" i="13"/>
  <c r="G523" i="13"/>
  <c r="H523" i="13"/>
  <c r="A524" i="13"/>
  <c r="D527" i="14"/>
  <c r="F527" i="14"/>
  <c r="G527" i="14"/>
  <c r="C527" i="14"/>
  <c r="H527" i="14"/>
  <c r="K527" i="14"/>
  <c r="B524" i="13"/>
  <c r="E527" i="14"/>
  <c r="C524" i="13"/>
  <c r="D524" i="13"/>
  <c r="E524" i="13"/>
  <c r="F524" i="13"/>
  <c r="G524" i="13"/>
  <c r="H524" i="13"/>
  <c r="A525" i="13"/>
  <c r="D528" i="14"/>
  <c r="F528" i="14"/>
  <c r="G528" i="14"/>
  <c r="C528" i="14"/>
  <c r="H528" i="14"/>
  <c r="K528" i="14"/>
  <c r="B525" i="13"/>
  <c r="E528" i="14"/>
  <c r="C525" i="13"/>
  <c r="D525" i="13"/>
  <c r="E525" i="13"/>
  <c r="F525" i="13"/>
  <c r="G525" i="13"/>
  <c r="H525" i="13"/>
  <c r="A526" i="13"/>
  <c r="D529" i="14"/>
  <c r="F529" i="14"/>
  <c r="G529" i="14"/>
  <c r="C529" i="14"/>
  <c r="H529" i="14"/>
  <c r="K529" i="14"/>
  <c r="B526" i="13"/>
  <c r="E529" i="14"/>
  <c r="C526" i="13"/>
  <c r="D526" i="13"/>
  <c r="E526" i="13"/>
  <c r="F526" i="13"/>
  <c r="G526" i="13"/>
  <c r="H526" i="13"/>
  <c r="A527" i="13"/>
  <c r="D530" i="14"/>
  <c r="F530" i="14"/>
  <c r="G530" i="14"/>
  <c r="C530" i="14"/>
  <c r="H530" i="14"/>
  <c r="K530" i="14"/>
  <c r="B527" i="13"/>
  <c r="E530" i="14"/>
  <c r="C527" i="13"/>
  <c r="D527" i="13"/>
  <c r="E527" i="13"/>
  <c r="F527" i="13"/>
  <c r="G527" i="13"/>
  <c r="H527" i="13"/>
  <c r="A528" i="13"/>
  <c r="D531" i="14"/>
  <c r="F531" i="14"/>
  <c r="G531" i="14"/>
  <c r="C531" i="14"/>
  <c r="H531" i="14"/>
  <c r="K531" i="14"/>
  <c r="B528" i="13"/>
  <c r="E531" i="14"/>
  <c r="C528" i="13"/>
  <c r="D528" i="13"/>
  <c r="E528" i="13"/>
  <c r="F528" i="13"/>
  <c r="G528" i="13"/>
  <c r="H528" i="13"/>
  <c r="A529" i="13"/>
  <c r="D532" i="14"/>
  <c r="F532" i="14"/>
  <c r="G532" i="14"/>
  <c r="C532" i="14"/>
  <c r="H532" i="14"/>
  <c r="K532" i="14"/>
  <c r="B529" i="13"/>
  <c r="E532" i="14"/>
  <c r="C529" i="13"/>
  <c r="D529" i="13"/>
  <c r="E529" i="13"/>
  <c r="F529" i="13"/>
  <c r="G529" i="13"/>
  <c r="H529" i="13"/>
  <c r="A530" i="13"/>
  <c r="D533" i="14"/>
  <c r="F533" i="14"/>
  <c r="G533" i="14"/>
  <c r="C533" i="14"/>
  <c r="H533" i="14"/>
  <c r="K533" i="14"/>
  <c r="B530" i="13"/>
  <c r="E533" i="14"/>
  <c r="C530" i="13"/>
  <c r="D530" i="13"/>
  <c r="E530" i="13"/>
  <c r="F530" i="13"/>
  <c r="G530" i="13"/>
  <c r="H530" i="13"/>
  <c r="A531" i="13"/>
  <c r="D534" i="14"/>
  <c r="F534" i="14"/>
  <c r="G534" i="14"/>
  <c r="C534" i="14"/>
  <c r="H534" i="14"/>
  <c r="K534" i="14"/>
  <c r="B531" i="13"/>
  <c r="E534" i="14"/>
  <c r="C531" i="13"/>
  <c r="D531" i="13"/>
  <c r="E531" i="13"/>
  <c r="F531" i="13"/>
  <c r="G531" i="13"/>
  <c r="H531" i="13"/>
  <c r="A532" i="13"/>
  <c r="D535" i="14"/>
  <c r="F535" i="14"/>
  <c r="G535" i="14"/>
  <c r="C535" i="14"/>
  <c r="H535" i="14"/>
  <c r="K535" i="14"/>
  <c r="B532" i="13"/>
  <c r="E535" i="14"/>
  <c r="C532" i="13"/>
  <c r="D532" i="13"/>
  <c r="E532" i="13"/>
  <c r="F532" i="13"/>
  <c r="G532" i="13"/>
  <c r="H532" i="13"/>
  <c r="A533" i="13"/>
  <c r="D536" i="14"/>
  <c r="F536" i="14"/>
  <c r="G536" i="14"/>
  <c r="C536" i="14"/>
  <c r="H536" i="14"/>
  <c r="K536" i="14"/>
  <c r="B533" i="13"/>
  <c r="E536" i="14"/>
  <c r="C533" i="13"/>
  <c r="D533" i="13"/>
  <c r="E533" i="13"/>
  <c r="F533" i="13"/>
  <c r="G533" i="13"/>
  <c r="H533" i="13"/>
  <c r="A534" i="13"/>
  <c r="D537" i="14"/>
  <c r="F537" i="14"/>
  <c r="G537" i="14"/>
  <c r="C537" i="14"/>
  <c r="H537" i="14"/>
  <c r="K537" i="14"/>
  <c r="B534" i="13"/>
  <c r="E537" i="14"/>
  <c r="C534" i="13"/>
  <c r="D534" i="13"/>
  <c r="E534" i="13"/>
  <c r="F534" i="13"/>
  <c r="G534" i="13"/>
  <c r="H534" i="13"/>
  <c r="A535" i="13"/>
  <c r="D538" i="14"/>
  <c r="F538" i="14"/>
  <c r="G538" i="14"/>
  <c r="C538" i="14"/>
  <c r="H538" i="14"/>
  <c r="K538" i="14"/>
  <c r="B535" i="13"/>
  <c r="E538" i="14"/>
  <c r="C535" i="13"/>
  <c r="D535" i="13"/>
  <c r="E535" i="13"/>
  <c r="F535" i="13"/>
  <c r="G535" i="13"/>
  <c r="H535" i="13"/>
  <c r="A536" i="13"/>
  <c r="D539" i="14"/>
  <c r="F539" i="14"/>
  <c r="G539" i="14"/>
  <c r="C539" i="14"/>
  <c r="H539" i="14"/>
  <c r="K539" i="14"/>
  <c r="B536" i="13"/>
  <c r="E539" i="14"/>
  <c r="C536" i="13"/>
  <c r="D536" i="13"/>
  <c r="E536" i="13"/>
  <c r="F536" i="13"/>
  <c r="G536" i="13"/>
  <c r="H536" i="13"/>
  <c r="A537" i="13"/>
  <c r="D540" i="14"/>
  <c r="F540" i="14"/>
  <c r="G540" i="14"/>
  <c r="C540" i="14"/>
  <c r="H540" i="14"/>
  <c r="K540" i="14"/>
  <c r="B537" i="13"/>
  <c r="E540" i="14"/>
  <c r="C537" i="13"/>
  <c r="D537" i="13"/>
  <c r="E537" i="13"/>
  <c r="F537" i="13"/>
  <c r="G537" i="13"/>
  <c r="H537" i="13"/>
  <c r="A538" i="13"/>
  <c r="D541" i="14"/>
  <c r="F541" i="14"/>
  <c r="G541" i="14"/>
  <c r="C541" i="14"/>
  <c r="H541" i="14"/>
  <c r="K541" i="14"/>
  <c r="B538" i="13"/>
  <c r="E541" i="14"/>
  <c r="C538" i="13"/>
  <c r="D538" i="13"/>
  <c r="E538" i="13"/>
  <c r="F538" i="13"/>
  <c r="G538" i="13"/>
  <c r="H538" i="13"/>
  <c r="A539" i="13"/>
  <c r="D542" i="14"/>
  <c r="F542" i="14"/>
  <c r="G542" i="14"/>
  <c r="C542" i="14"/>
  <c r="H542" i="14"/>
  <c r="K542" i="14"/>
  <c r="B539" i="13"/>
  <c r="E542" i="14"/>
  <c r="C539" i="13"/>
  <c r="D539" i="13"/>
  <c r="E539" i="13"/>
  <c r="F539" i="13"/>
  <c r="G539" i="13"/>
  <c r="H539" i="13"/>
  <c r="A540" i="13"/>
  <c r="D543" i="14"/>
  <c r="F543" i="14"/>
  <c r="G543" i="14"/>
  <c r="C543" i="14"/>
  <c r="H543" i="14"/>
  <c r="K543" i="14"/>
  <c r="B540" i="13"/>
  <c r="E543" i="14"/>
  <c r="C540" i="13"/>
  <c r="D540" i="13"/>
  <c r="E540" i="13"/>
  <c r="F540" i="13"/>
  <c r="G540" i="13"/>
  <c r="H540" i="13"/>
  <c r="A541" i="13"/>
  <c r="D544" i="14"/>
  <c r="F544" i="14"/>
  <c r="G544" i="14"/>
  <c r="C544" i="14"/>
  <c r="H544" i="14"/>
  <c r="K544" i="14"/>
  <c r="B541" i="13"/>
  <c r="E544" i="14"/>
  <c r="C541" i="13"/>
  <c r="D541" i="13"/>
  <c r="E541" i="13"/>
  <c r="F541" i="13"/>
  <c r="G541" i="13"/>
  <c r="H541" i="13"/>
  <c r="A542" i="13"/>
  <c r="D545" i="14"/>
  <c r="F545" i="14"/>
  <c r="G545" i="14"/>
  <c r="C545" i="14"/>
  <c r="H545" i="14"/>
  <c r="K545" i="14"/>
  <c r="B542" i="13"/>
  <c r="E545" i="14"/>
  <c r="C542" i="13"/>
  <c r="D542" i="13"/>
  <c r="E542" i="13"/>
  <c r="F542" i="13"/>
  <c r="G542" i="13"/>
  <c r="H542" i="13"/>
  <c r="A543" i="13"/>
  <c r="D546" i="14"/>
  <c r="F546" i="14"/>
  <c r="G546" i="14"/>
  <c r="C546" i="14"/>
  <c r="H546" i="14"/>
  <c r="K546" i="14"/>
  <c r="B543" i="13"/>
  <c r="E546" i="14"/>
  <c r="C543" i="13"/>
  <c r="D543" i="13"/>
  <c r="E543" i="13"/>
  <c r="F543" i="13"/>
  <c r="G543" i="13"/>
  <c r="H543" i="13"/>
  <c r="A544" i="13"/>
  <c r="D547" i="14"/>
  <c r="F547" i="14"/>
  <c r="G547" i="14"/>
  <c r="C547" i="14"/>
  <c r="H547" i="14"/>
  <c r="K547" i="14"/>
  <c r="B544" i="13"/>
  <c r="E547" i="14"/>
  <c r="C544" i="13"/>
  <c r="D544" i="13"/>
  <c r="E544" i="13"/>
  <c r="F544" i="13"/>
  <c r="G544" i="13"/>
  <c r="H544" i="13"/>
  <c r="A545" i="13"/>
  <c r="D548" i="14"/>
  <c r="F548" i="14"/>
  <c r="G548" i="14"/>
  <c r="C548" i="14"/>
  <c r="H548" i="14"/>
  <c r="K548" i="14"/>
  <c r="B545" i="13"/>
  <c r="E548" i="14"/>
  <c r="C545" i="13"/>
  <c r="D545" i="13"/>
  <c r="E545" i="13"/>
  <c r="F545" i="13"/>
  <c r="G545" i="13"/>
  <c r="H545" i="13"/>
  <c r="A546" i="13"/>
  <c r="D549" i="14"/>
  <c r="F549" i="14"/>
  <c r="G549" i="14"/>
  <c r="C549" i="14"/>
  <c r="H549" i="14"/>
  <c r="K549" i="14"/>
  <c r="B546" i="13"/>
  <c r="E549" i="14"/>
  <c r="C546" i="13"/>
  <c r="D546" i="13"/>
  <c r="E546" i="13"/>
  <c r="F546" i="13"/>
  <c r="G546" i="13"/>
  <c r="H546" i="13"/>
  <c r="A547" i="13"/>
  <c r="D550" i="14"/>
  <c r="F550" i="14"/>
  <c r="G550" i="14"/>
  <c r="C550" i="14"/>
  <c r="H550" i="14"/>
  <c r="K550" i="14"/>
  <c r="B547" i="13"/>
  <c r="E550" i="14"/>
  <c r="C547" i="13"/>
  <c r="D547" i="13"/>
  <c r="E547" i="13"/>
  <c r="F547" i="13"/>
  <c r="G547" i="13"/>
  <c r="H547" i="13"/>
  <c r="A548" i="13"/>
  <c r="D551" i="14"/>
  <c r="F551" i="14"/>
  <c r="G551" i="14"/>
  <c r="C551" i="14"/>
  <c r="H551" i="14"/>
  <c r="K551" i="14"/>
  <c r="B548" i="13"/>
  <c r="E551" i="14"/>
  <c r="C548" i="13"/>
  <c r="D548" i="13"/>
  <c r="E548" i="13"/>
  <c r="F548" i="13"/>
  <c r="G548" i="13"/>
  <c r="H548" i="13"/>
  <c r="A549" i="13"/>
  <c r="D552" i="14"/>
  <c r="F552" i="14"/>
  <c r="G552" i="14"/>
  <c r="C552" i="14"/>
  <c r="H552" i="14"/>
  <c r="K552" i="14"/>
  <c r="B549" i="13"/>
  <c r="E552" i="14"/>
  <c r="C549" i="13"/>
  <c r="D549" i="13"/>
  <c r="E549" i="13"/>
  <c r="F549" i="13"/>
  <c r="G549" i="13"/>
  <c r="H549" i="13"/>
  <c r="A550" i="13"/>
  <c r="D553" i="14"/>
  <c r="F553" i="14"/>
  <c r="G553" i="14"/>
  <c r="C553" i="14"/>
  <c r="H553" i="14"/>
  <c r="K553" i="14"/>
  <c r="B550" i="13"/>
  <c r="E553" i="14"/>
  <c r="C550" i="13"/>
  <c r="D550" i="13"/>
  <c r="E550" i="13"/>
  <c r="F550" i="13"/>
  <c r="G550" i="13"/>
  <c r="H550" i="13"/>
  <c r="A551" i="13"/>
  <c r="D554" i="14"/>
  <c r="F554" i="14"/>
  <c r="G554" i="14"/>
  <c r="C554" i="14"/>
  <c r="H554" i="14"/>
  <c r="K554" i="14"/>
  <c r="B551" i="13"/>
  <c r="E554" i="14"/>
  <c r="C551" i="13"/>
  <c r="D551" i="13"/>
  <c r="E551" i="13"/>
  <c r="F551" i="13"/>
  <c r="G551" i="13"/>
  <c r="H551" i="13"/>
  <c r="A552" i="13"/>
  <c r="D555" i="14"/>
  <c r="F555" i="14"/>
  <c r="G555" i="14"/>
  <c r="C555" i="14"/>
  <c r="H555" i="14"/>
  <c r="K555" i="14"/>
  <c r="B552" i="13"/>
  <c r="E555" i="14"/>
  <c r="C552" i="13"/>
  <c r="D552" i="13"/>
  <c r="E552" i="13"/>
  <c r="F552" i="13"/>
  <c r="G552" i="13"/>
  <c r="H552" i="13"/>
  <c r="A553" i="13"/>
  <c r="D556" i="14"/>
  <c r="F556" i="14"/>
  <c r="G556" i="14"/>
  <c r="C556" i="14"/>
  <c r="H556" i="14"/>
  <c r="K556" i="14"/>
  <c r="B553" i="13"/>
  <c r="E556" i="14"/>
  <c r="C553" i="13"/>
  <c r="D553" i="13"/>
  <c r="E553" i="13"/>
  <c r="F553" i="13"/>
  <c r="G553" i="13"/>
  <c r="H553" i="13"/>
  <c r="A554" i="13"/>
  <c r="D557" i="14"/>
  <c r="F557" i="14"/>
  <c r="G557" i="14"/>
  <c r="C557" i="14"/>
  <c r="H557" i="14"/>
  <c r="K557" i="14"/>
  <c r="B554" i="13"/>
  <c r="E557" i="14"/>
  <c r="C554" i="13"/>
  <c r="D554" i="13"/>
  <c r="E554" i="13"/>
  <c r="F554" i="13"/>
  <c r="G554" i="13"/>
  <c r="H554" i="13"/>
  <c r="A555" i="13"/>
  <c r="D558" i="14"/>
  <c r="F558" i="14"/>
  <c r="G558" i="14"/>
  <c r="C558" i="14"/>
  <c r="H558" i="14"/>
  <c r="K558" i="14"/>
  <c r="B555" i="13"/>
  <c r="E558" i="14"/>
  <c r="C555" i="13"/>
  <c r="D555" i="13"/>
  <c r="E555" i="13"/>
  <c r="F555" i="13"/>
  <c r="G555" i="13"/>
  <c r="H555" i="13"/>
  <c r="A556" i="13"/>
  <c r="D559" i="14"/>
  <c r="F559" i="14"/>
  <c r="G559" i="14"/>
  <c r="C559" i="14"/>
  <c r="H559" i="14"/>
  <c r="K559" i="14"/>
  <c r="B556" i="13"/>
  <c r="E559" i="14"/>
  <c r="C556" i="13"/>
  <c r="D556" i="13"/>
  <c r="E556" i="13"/>
  <c r="F556" i="13"/>
  <c r="G556" i="13"/>
  <c r="H556" i="13"/>
  <c r="A557" i="13"/>
  <c r="D560" i="14"/>
  <c r="F560" i="14"/>
  <c r="G560" i="14"/>
  <c r="C560" i="14"/>
  <c r="H560" i="14"/>
  <c r="K560" i="14"/>
  <c r="B557" i="13"/>
  <c r="E560" i="14"/>
  <c r="C557" i="13"/>
  <c r="D557" i="13"/>
  <c r="E557" i="13"/>
  <c r="F557" i="13"/>
  <c r="G557" i="13"/>
  <c r="H557" i="13"/>
  <c r="A558" i="13"/>
  <c r="D561" i="14"/>
  <c r="F561" i="14"/>
  <c r="G561" i="14"/>
  <c r="C561" i="14"/>
  <c r="H561" i="14"/>
  <c r="K561" i="14"/>
  <c r="B558" i="13"/>
  <c r="E561" i="14"/>
  <c r="C558" i="13"/>
  <c r="D558" i="13"/>
  <c r="E558" i="13"/>
  <c r="F558" i="13"/>
  <c r="G558" i="13"/>
  <c r="H558" i="13"/>
  <c r="A559" i="13"/>
  <c r="D562" i="14"/>
  <c r="F562" i="14"/>
  <c r="G562" i="14"/>
  <c r="C562" i="14"/>
  <c r="H562" i="14"/>
  <c r="K562" i="14"/>
  <c r="B559" i="13"/>
  <c r="E562" i="14"/>
  <c r="C559" i="13"/>
  <c r="D559" i="13"/>
  <c r="E559" i="13"/>
  <c r="F559" i="13"/>
  <c r="G559" i="13"/>
  <c r="H559" i="13"/>
  <c r="A560" i="13"/>
  <c r="D563" i="14"/>
  <c r="F563" i="14"/>
  <c r="G563" i="14"/>
  <c r="C563" i="14"/>
  <c r="H563" i="14"/>
  <c r="K563" i="14"/>
  <c r="B560" i="13"/>
  <c r="E563" i="14"/>
  <c r="C560" i="13"/>
  <c r="D560" i="13"/>
  <c r="E560" i="13"/>
  <c r="F560" i="13"/>
  <c r="G560" i="13"/>
  <c r="H560" i="13"/>
  <c r="A561" i="13"/>
  <c r="D564" i="14"/>
  <c r="F564" i="14"/>
  <c r="G564" i="14"/>
  <c r="C564" i="14"/>
  <c r="H564" i="14"/>
  <c r="K564" i="14"/>
  <c r="B561" i="13"/>
  <c r="E564" i="14"/>
  <c r="C561" i="13"/>
  <c r="D561" i="13"/>
  <c r="E561" i="13"/>
  <c r="F561" i="13"/>
  <c r="G561" i="13"/>
  <c r="H561" i="13"/>
  <c r="A562" i="13"/>
  <c r="D565" i="14"/>
  <c r="F565" i="14"/>
  <c r="G565" i="14"/>
  <c r="C565" i="14"/>
  <c r="H565" i="14"/>
  <c r="K565" i="14"/>
  <c r="B562" i="13"/>
  <c r="E565" i="14"/>
  <c r="C562" i="13"/>
  <c r="D562" i="13"/>
  <c r="E562" i="13"/>
  <c r="F562" i="13"/>
  <c r="G562" i="13"/>
  <c r="H562" i="13"/>
  <c r="A563" i="13"/>
  <c r="D566" i="14"/>
  <c r="F566" i="14"/>
  <c r="G566" i="14"/>
  <c r="C566" i="14"/>
  <c r="H566" i="14"/>
  <c r="K566" i="14"/>
  <c r="B563" i="13"/>
  <c r="E566" i="14"/>
  <c r="C563" i="13"/>
  <c r="D563" i="13"/>
  <c r="E563" i="13"/>
  <c r="F563" i="13"/>
  <c r="G563" i="13"/>
  <c r="H563" i="13"/>
  <c r="A564" i="13"/>
  <c r="D567" i="14"/>
  <c r="F567" i="14"/>
  <c r="G567" i="14"/>
  <c r="C567" i="14"/>
  <c r="H567" i="14"/>
  <c r="K567" i="14"/>
  <c r="B564" i="13"/>
  <c r="E567" i="14"/>
  <c r="C564" i="13"/>
  <c r="D564" i="13"/>
  <c r="E564" i="13"/>
  <c r="F564" i="13"/>
  <c r="G564" i="13"/>
  <c r="H564" i="13"/>
  <c r="A565" i="13"/>
  <c r="D568" i="14"/>
  <c r="F568" i="14"/>
  <c r="G568" i="14"/>
  <c r="C568" i="14"/>
  <c r="H568" i="14"/>
  <c r="K568" i="14"/>
  <c r="B565" i="13"/>
  <c r="E568" i="14"/>
  <c r="C565" i="13"/>
  <c r="D565" i="13"/>
  <c r="E565" i="13"/>
  <c r="F565" i="13"/>
  <c r="G565" i="13"/>
  <c r="H565" i="13"/>
  <c r="A566" i="13"/>
  <c r="D569" i="14"/>
  <c r="F569" i="14"/>
  <c r="G569" i="14"/>
  <c r="C569" i="14"/>
  <c r="H569" i="14"/>
  <c r="K569" i="14"/>
  <c r="B566" i="13"/>
  <c r="E569" i="14"/>
  <c r="C566" i="13"/>
  <c r="D566" i="13"/>
  <c r="E566" i="13"/>
  <c r="F566" i="13"/>
  <c r="G566" i="13"/>
  <c r="H566" i="13"/>
  <c r="A567" i="13"/>
  <c r="D570" i="14"/>
  <c r="F570" i="14"/>
  <c r="G570" i="14"/>
  <c r="C570" i="14"/>
  <c r="H570" i="14"/>
  <c r="K570" i="14"/>
  <c r="B567" i="13"/>
  <c r="E570" i="14"/>
  <c r="C567" i="13"/>
  <c r="D567" i="13"/>
  <c r="E567" i="13"/>
  <c r="F567" i="13"/>
  <c r="G567" i="13"/>
  <c r="H567" i="13"/>
  <c r="A568" i="13"/>
  <c r="D571" i="14"/>
  <c r="F571" i="14"/>
  <c r="G571" i="14"/>
  <c r="C571" i="14"/>
  <c r="H571" i="14"/>
  <c r="K571" i="14"/>
  <c r="B568" i="13"/>
  <c r="E571" i="14"/>
  <c r="C568" i="13"/>
  <c r="D568" i="13"/>
  <c r="E568" i="13"/>
  <c r="F568" i="13"/>
  <c r="G568" i="13"/>
  <c r="H568" i="13"/>
  <c r="A569" i="13"/>
  <c r="D572" i="14"/>
  <c r="F572" i="14"/>
  <c r="G572" i="14"/>
  <c r="C572" i="14"/>
  <c r="H572" i="14"/>
  <c r="K572" i="14"/>
  <c r="B569" i="13"/>
  <c r="E572" i="14"/>
  <c r="C569" i="13"/>
  <c r="D569" i="13"/>
  <c r="E569" i="13"/>
  <c r="F569" i="13"/>
  <c r="G569" i="13"/>
  <c r="H569" i="13"/>
  <c r="A570" i="13"/>
  <c r="D573" i="14"/>
  <c r="F573" i="14"/>
  <c r="G573" i="14"/>
  <c r="C573" i="14"/>
  <c r="H573" i="14"/>
  <c r="K573" i="14"/>
  <c r="B570" i="13"/>
  <c r="E573" i="14"/>
  <c r="C570" i="13"/>
  <c r="D570" i="13"/>
  <c r="E570" i="13"/>
  <c r="F570" i="13"/>
  <c r="G570" i="13"/>
  <c r="H570" i="13"/>
  <c r="A571" i="13"/>
  <c r="D574" i="14"/>
  <c r="F574" i="14"/>
  <c r="G574" i="14"/>
  <c r="C574" i="14"/>
  <c r="H574" i="14"/>
  <c r="K574" i="14"/>
  <c r="B571" i="13"/>
  <c r="E574" i="14"/>
  <c r="C571" i="13"/>
  <c r="D571" i="13"/>
  <c r="E571" i="13"/>
  <c r="F571" i="13"/>
  <c r="G571" i="13"/>
  <c r="H571" i="13"/>
  <c r="A572" i="13"/>
  <c r="D575" i="14"/>
  <c r="F575" i="14"/>
  <c r="G575" i="14"/>
  <c r="C575" i="14"/>
  <c r="H575" i="14"/>
  <c r="K575" i="14"/>
  <c r="B572" i="13"/>
  <c r="E575" i="14"/>
  <c r="C572" i="13"/>
  <c r="D572" i="13"/>
  <c r="E572" i="13"/>
  <c r="F572" i="13"/>
  <c r="G572" i="13"/>
  <c r="H572" i="13"/>
  <c r="A573" i="13"/>
  <c r="D576" i="14"/>
  <c r="F576" i="14"/>
  <c r="G576" i="14"/>
  <c r="C576" i="14"/>
  <c r="H576" i="14"/>
  <c r="K576" i="14"/>
  <c r="B573" i="13"/>
  <c r="E576" i="14"/>
  <c r="C573" i="13"/>
  <c r="D573" i="13"/>
  <c r="E573" i="13"/>
  <c r="F573" i="13"/>
  <c r="G573" i="13"/>
  <c r="H573" i="13"/>
  <c r="A574" i="13"/>
  <c r="D577" i="14"/>
  <c r="F577" i="14"/>
  <c r="G577" i="14"/>
  <c r="C577" i="14"/>
  <c r="H577" i="14"/>
  <c r="K577" i="14"/>
  <c r="B574" i="13"/>
  <c r="E577" i="14"/>
  <c r="C574" i="13"/>
  <c r="D574" i="13"/>
  <c r="E574" i="13"/>
  <c r="F574" i="13"/>
  <c r="G574" i="13"/>
  <c r="H574" i="13"/>
  <c r="A575" i="13"/>
  <c r="D578" i="14"/>
  <c r="F578" i="14"/>
  <c r="G578" i="14"/>
  <c r="C578" i="14"/>
  <c r="H578" i="14"/>
  <c r="K578" i="14"/>
  <c r="B575" i="13"/>
  <c r="E578" i="14"/>
  <c r="C575" i="13"/>
  <c r="D575" i="13"/>
  <c r="E575" i="13"/>
  <c r="F575" i="13"/>
  <c r="G575" i="13"/>
  <c r="H575" i="13"/>
  <c r="A576" i="13"/>
  <c r="D579" i="14"/>
  <c r="F579" i="14"/>
  <c r="G579" i="14"/>
  <c r="C579" i="14"/>
  <c r="H579" i="14"/>
  <c r="K579" i="14"/>
  <c r="B576" i="13"/>
  <c r="E579" i="14"/>
  <c r="C576" i="13"/>
  <c r="D576" i="13"/>
  <c r="E576" i="13"/>
  <c r="F576" i="13"/>
  <c r="G576" i="13"/>
  <c r="H576" i="13"/>
  <c r="A577" i="13"/>
  <c r="D580" i="14"/>
  <c r="F580" i="14"/>
  <c r="G580" i="14"/>
  <c r="C580" i="14"/>
  <c r="H580" i="14"/>
  <c r="K580" i="14"/>
  <c r="B577" i="13"/>
  <c r="E580" i="14"/>
  <c r="C577" i="13"/>
  <c r="D577" i="13"/>
  <c r="E577" i="13"/>
  <c r="F577" i="13"/>
  <c r="G577" i="13"/>
  <c r="H577" i="13"/>
  <c r="A578" i="13"/>
  <c r="D581" i="14"/>
  <c r="F581" i="14"/>
  <c r="G581" i="14"/>
  <c r="C581" i="14"/>
  <c r="H581" i="14"/>
  <c r="K581" i="14"/>
  <c r="B578" i="13"/>
  <c r="E581" i="14"/>
  <c r="C578" i="13"/>
  <c r="D578" i="13"/>
  <c r="E578" i="13"/>
  <c r="F578" i="13"/>
  <c r="G578" i="13"/>
  <c r="H578" i="13"/>
  <c r="A579" i="13"/>
  <c r="D582" i="14"/>
  <c r="F582" i="14"/>
  <c r="G582" i="14"/>
  <c r="C582" i="14"/>
  <c r="H582" i="14"/>
  <c r="K582" i="14"/>
  <c r="B579" i="13"/>
  <c r="E582" i="14"/>
  <c r="C579" i="13"/>
  <c r="D579" i="13"/>
  <c r="E579" i="13"/>
  <c r="F579" i="13"/>
  <c r="G579" i="13"/>
  <c r="H579" i="13"/>
  <c r="A580" i="13"/>
  <c r="D583" i="14"/>
  <c r="F583" i="14"/>
  <c r="G583" i="14"/>
  <c r="C583" i="14"/>
  <c r="H583" i="14"/>
  <c r="K583" i="14"/>
  <c r="B580" i="13"/>
  <c r="E583" i="14"/>
  <c r="C580" i="13"/>
  <c r="D580" i="13"/>
  <c r="E580" i="13"/>
  <c r="F580" i="13"/>
  <c r="G580" i="13"/>
  <c r="H580" i="13"/>
  <c r="A581" i="13"/>
  <c r="D584" i="14"/>
  <c r="F584" i="14"/>
  <c r="G584" i="14"/>
  <c r="C584" i="14"/>
  <c r="H584" i="14"/>
  <c r="K584" i="14"/>
  <c r="B581" i="13"/>
  <c r="E584" i="14"/>
  <c r="C581" i="13"/>
  <c r="D581" i="13"/>
  <c r="E581" i="13"/>
  <c r="F581" i="13"/>
  <c r="G581" i="13"/>
  <c r="H581" i="13"/>
  <c r="A582" i="13"/>
  <c r="D585" i="14"/>
  <c r="F585" i="14"/>
  <c r="G585" i="14"/>
  <c r="C585" i="14"/>
  <c r="H585" i="14"/>
  <c r="K585" i="14"/>
  <c r="B582" i="13"/>
  <c r="E585" i="14"/>
  <c r="C582" i="13"/>
  <c r="D582" i="13"/>
  <c r="E582" i="13"/>
  <c r="F582" i="13"/>
  <c r="G582" i="13"/>
  <c r="H582" i="13"/>
  <c r="A583" i="13"/>
  <c r="D586" i="14"/>
  <c r="F586" i="14"/>
  <c r="G586" i="14"/>
  <c r="C586" i="14"/>
  <c r="H586" i="14"/>
  <c r="K586" i="14"/>
  <c r="B583" i="13"/>
  <c r="E586" i="14"/>
  <c r="C583" i="13"/>
  <c r="D583" i="13"/>
  <c r="E583" i="13"/>
  <c r="F583" i="13"/>
  <c r="G583" i="13"/>
  <c r="H583" i="13"/>
  <c r="A584" i="13"/>
  <c r="D587" i="14"/>
  <c r="F587" i="14"/>
  <c r="G587" i="14"/>
  <c r="C587" i="14"/>
  <c r="H587" i="14"/>
  <c r="K587" i="14"/>
  <c r="B584" i="13"/>
  <c r="E587" i="14"/>
  <c r="C584" i="13"/>
  <c r="D584" i="13"/>
  <c r="E584" i="13"/>
  <c r="F584" i="13"/>
  <c r="G584" i="13"/>
  <c r="H584" i="13"/>
  <c r="A585" i="13"/>
  <c r="D588" i="14"/>
  <c r="F588" i="14"/>
  <c r="G588" i="14"/>
  <c r="C588" i="14"/>
  <c r="H588" i="14"/>
  <c r="K588" i="14"/>
  <c r="B585" i="13"/>
  <c r="E588" i="14"/>
  <c r="C585" i="13"/>
  <c r="D585" i="13"/>
  <c r="E585" i="13"/>
  <c r="F585" i="13"/>
  <c r="G585" i="13"/>
  <c r="H585" i="13"/>
  <c r="A586" i="13"/>
  <c r="D589" i="14"/>
  <c r="F589" i="14"/>
  <c r="G589" i="14"/>
  <c r="C589" i="14"/>
  <c r="H589" i="14"/>
  <c r="K589" i="14"/>
  <c r="B586" i="13"/>
  <c r="E589" i="14"/>
  <c r="C586" i="13"/>
  <c r="D586" i="13"/>
  <c r="E586" i="13"/>
  <c r="F586" i="13"/>
  <c r="G586" i="13"/>
  <c r="H586" i="13"/>
  <c r="A587" i="13"/>
  <c r="D590" i="14"/>
  <c r="F590" i="14"/>
  <c r="G590" i="14"/>
  <c r="C590" i="14"/>
  <c r="H590" i="14"/>
  <c r="K590" i="14"/>
  <c r="B587" i="13"/>
  <c r="E590" i="14"/>
  <c r="C587" i="13"/>
  <c r="D587" i="13"/>
  <c r="E587" i="13"/>
  <c r="F587" i="13"/>
  <c r="G587" i="13"/>
  <c r="H587" i="13"/>
  <c r="A588" i="13"/>
  <c r="D591" i="14"/>
  <c r="F591" i="14"/>
  <c r="G591" i="14"/>
  <c r="C591" i="14"/>
  <c r="H591" i="14"/>
  <c r="K591" i="14"/>
  <c r="B588" i="13"/>
  <c r="E591" i="14"/>
  <c r="C588" i="13"/>
  <c r="D588" i="13"/>
  <c r="E588" i="13"/>
  <c r="F588" i="13"/>
  <c r="G588" i="13"/>
  <c r="H588" i="13"/>
  <c r="A589" i="13"/>
  <c r="D592" i="14"/>
  <c r="F592" i="14"/>
  <c r="G592" i="14"/>
  <c r="C592" i="14"/>
  <c r="H592" i="14"/>
  <c r="K592" i="14"/>
  <c r="B589" i="13"/>
  <c r="E592" i="14"/>
  <c r="C589" i="13"/>
  <c r="D589" i="13"/>
  <c r="E589" i="13"/>
  <c r="F589" i="13"/>
  <c r="G589" i="13"/>
  <c r="H589" i="13"/>
  <c r="A590" i="13"/>
  <c r="D593" i="14"/>
  <c r="F593" i="14"/>
  <c r="G593" i="14"/>
  <c r="C593" i="14"/>
  <c r="H593" i="14"/>
  <c r="K593" i="14"/>
  <c r="B590" i="13"/>
  <c r="E593" i="14"/>
  <c r="C590" i="13"/>
  <c r="D590" i="13"/>
  <c r="E590" i="13"/>
  <c r="F590" i="13"/>
  <c r="G590" i="13"/>
  <c r="H590" i="13"/>
  <c r="A591" i="13"/>
  <c r="D594" i="14"/>
  <c r="F594" i="14"/>
  <c r="G594" i="14"/>
  <c r="C594" i="14"/>
  <c r="H594" i="14"/>
  <c r="K594" i="14"/>
  <c r="B591" i="13"/>
  <c r="E594" i="14"/>
  <c r="C591" i="13"/>
  <c r="D591" i="13"/>
  <c r="E591" i="13"/>
  <c r="F591" i="13"/>
  <c r="G591" i="13"/>
  <c r="H591" i="13"/>
  <c r="A592" i="13"/>
  <c r="D595" i="14"/>
  <c r="F595" i="14"/>
  <c r="G595" i="14"/>
  <c r="C595" i="14"/>
  <c r="H595" i="14"/>
  <c r="K595" i="14"/>
  <c r="B592" i="13"/>
  <c r="E595" i="14"/>
  <c r="C592" i="13"/>
  <c r="D592" i="13"/>
  <c r="E592" i="13"/>
  <c r="F592" i="13"/>
  <c r="G592" i="13"/>
  <c r="H592" i="13"/>
  <c r="A593" i="13"/>
  <c r="D596" i="14"/>
  <c r="F596" i="14"/>
  <c r="G596" i="14"/>
  <c r="C596" i="14"/>
  <c r="H596" i="14"/>
  <c r="K596" i="14"/>
  <c r="B593" i="13"/>
  <c r="E596" i="14"/>
  <c r="C593" i="13"/>
  <c r="D593" i="13"/>
  <c r="E593" i="13"/>
  <c r="F593" i="13"/>
  <c r="G593" i="13"/>
  <c r="H593" i="13"/>
  <c r="A594" i="13"/>
  <c r="D597" i="14"/>
  <c r="F597" i="14"/>
  <c r="G597" i="14"/>
  <c r="C597" i="14"/>
  <c r="H597" i="14"/>
  <c r="K597" i="14"/>
  <c r="B594" i="13"/>
  <c r="E597" i="14"/>
  <c r="C594" i="13"/>
  <c r="D594" i="13"/>
  <c r="E594" i="13"/>
  <c r="F594" i="13"/>
  <c r="G594" i="13"/>
  <c r="H594" i="13"/>
  <c r="A595" i="13"/>
  <c r="D598" i="14"/>
  <c r="F598" i="14"/>
  <c r="G598" i="14"/>
  <c r="C598" i="14"/>
  <c r="H598" i="14"/>
  <c r="K598" i="14"/>
  <c r="B595" i="13"/>
  <c r="E598" i="14"/>
  <c r="C595" i="13"/>
  <c r="D595" i="13"/>
  <c r="E595" i="13"/>
  <c r="F595" i="13"/>
  <c r="G595" i="13"/>
  <c r="H595" i="13"/>
  <c r="A596" i="13"/>
  <c r="D599" i="14"/>
  <c r="F599" i="14"/>
  <c r="G599" i="14"/>
  <c r="C599" i="14"/>
  <c r="H599" i="14"/>
  <c r="K599" i="14"/>
  <c r="B596" i="13"/>
  <c r="E599" i="14"/>
  <c r="C596" i="13"/>
  <c r="D596" i="13"/>
  <c r="E596" i="13"/>
  <c r="F596" i="13"/>
  <c r="G596" i="13"/>
  <c r="H596" i="13"/>
  <c r="A597" i="13"/>
  <c r="D600" i="14"/>
  <c r="F600" i="14"/>
  <c r="G600" i="14"/>
  <c r="C600" i="14"/>
  <c r="H600" i="14"/>
  <c r="K600" i="14"/>
  <c r="B597" i="13"/>
  <c r="E600" i="14"/>
  <c r="C597" i="13"/>
  <c r="D597" i="13"/>
  <c r="E597" i="13"/>
  <c r="F597" i="13"/>
  <c r="G597" i="13"/>
  <c r="H597" i="13"/>
  <c r="A598" i="13"/>
  <c r="D601" i="14"/>
  <c r="F601" i="14"/>
  <c r="G601" i="14"/>
  <c r="C601" i="14"/>
  <c r="H601" i="14"/>
  <c r="K601" i="14"/>
  <c r="B598" i="13"/>
  <c r="E601" i="14"/>
  <c r="C598" i="13"/>
  <c r="D598" i="13"/>
  <c r="E598" i="13"/>
  <c r="G598" i="13"/>
  <c r="H598" i="13"/>
  <c r="A599" i="13"/>
  <c r="D602" i="14"/>
  <c r="F602" i="14"/>
  <c r="G602" i="14"/>
  <c r="C602" i="14"/>
  <c r="H602" i="14"/>
  <c r="K602" i="14"/>
  <c r="B599" i="13"/>
  <c r="E602" i="14"/>
  <c r="C599" i="13"/>
  <c r="D599" i="13"/>
  <c r="E599" i="13"/>
  <c r="G599" i="13"/>
  <c r="H599" i="13"/>
  <c r="A600" i="13"/>
  <c r="D603" i="14"/>
  <c r="F603" i="14"/>
  <c r="G603" i="14"/>
  <c r="C603" i="14"/>
  <c r="H603" i="14"/>
  <c r="K603" i="14"/>
  <c r="B600" i="13"/>
  <c r="E603" i="14"/>
  <c r="C600" i="13"/>
  <c r="D600" i="13"/>
  <c r="E600" i="13"/>
  <c r="G600" i="13"/>
  <c r="H600" i="13"/>
  <c r="A601" i="13"/>
  <c r="D604" i="14"/>
  <c r="F604" i="14"/>
  <c r="G604" i="14"/>
  <c r="C604" i="14"/>
  <c r="H604" i="14"/>
  <c r="K604" i="14"/>
  <c r="B601" i="13"/>
  <c r="E604" i="14"/>
  <c r="C601" i="13"/>
  <c r="D601" i="13"/>
  <c r="E601" i="13"/>
  <c r="G601" i="13"/>
  <c r="H601" i="13"/>
  <c r="A602" i="13"/>
  <c r="D605" i="14"/>
  <c r="F605" i="14"/>
  <c r="G605" i="14"/>
  <c r="C605" i="14"/>
  <c r="H605" i="14"/>
  <c r="K605" i="14"/>
  <c r="B602" i="13"/>
  <c r="E605" i="14"/>
  <c r="C602" i="13"/>
  <c r="D602" i="13"/>
  <c r="E602" i="13"/>
  <c r="G602" i="13"/>
  <c r="H602" i="13"/>
  <c r="A603" i="13"/>
  <c r="D606" i="14"/>
  <c r="F606" i="14"/>
  <c r="G606" i="14"/>
  <c r="C606" i="14"/>
  <c r="H606" i="14"/>
  <c r="K606" i="14"/>
  <c r="B603" i="13"/>
  <c r="E606" i="14"/>
  <c r="C603" i="13"/>
  <c r="D603" i="13"/>
  <c r="E603" i="13"/>
  <c r="G603" i="13"/>
  <c r="H603" i="13"/>
  <c r="A604" i="13"/>
  <c r="D607" i="14"/>
  <c r="F607" i="14"/>
  <c r="G607" i="14"/>
  <c r="C607" i="14"/>
  <c r="H607" i="14"/>
  <c r="K607" i="14"/>
  <c r="B604" i="13"/>
  <c r="E607" i="14"/>
  <c r="C604" i="13"/>
  <c r="D604" i="13"/>
  <c r="E604" i="13"/>
  <c r="G604" i="13"/>
  <c r="H604" i="13"/>
  <c r="A605" i="13"/>
  <c r="D608" i="14"/>
  <c r="F608" i="14"/>
  <c r="G608" i="14"/>
  <c r="C608" i="14"/>
  <c r="H608" i="14"/>
  <c r="K608" i="14"/>
  <c r="B605" i="13"/>
  <c r="E608" i="14"/>
  <c r="C605" i="13"/>
  <c r="D605" i="13"/>
  <c r="E605" i="13"/>
  <c r="G605" i="13"/>
  <c r="H605" i="13"/>
  <c r="A606" i="13"/>
  <c r="D609" i="14"/>
  <c r="F609" i="14"/>
  <c r="G609" i="14"/>
  <c r="C609" i="14"/>
  <c r="H609" i="14"/>
  <c r="K609" i="14"/>
  <c r="B606" i="13"/>
  <c r="E609" i="14"/>
  <c r="C606" i="13"/>
  <c r="D606" i="13"/>
  <c r="E606" i="13"/>
  <c r="G606" i="13"/>
  <c r="H606" i="13"/>
  <c r="A607" i="13"/>
  <c r="D610" i="14"/>
  <c r="F610" i="14"/>
  <c r="G610" i="14"/>
  <c r="C610" i="14"/>
  <c r="H610" i="14"/>
  <c r="K610" i="14"/>
  <c r="B607" i="13"/>
  <c r="E610" i="14"/>
  <c r="C607" i="13"/>
  <c r="D607" i="13"/>
  <c r="E607" i="13"/>
  <c r="G607" i="13"/>
  <c r="H607" i="13"/>
  <c r="A608" i="13"/>
  <c r="D611" i="14"/>
  <c r="F611" i="14"/>
  <c r="G611" i="14"/>
  <c r="C611" i="14"/>
  <c r="H611" i="14"/>
  <c r="K611" i="14"/>
  <c r="B608" i="13"/>
  <c r="E611" i="14"/>
  <c r="C608" i="13"/>
  <c r="D608" i="13"/>
  <c r="E608" i="13"/>
  <c r="G608" i="13"/>
  <c r="H608" i="13"/>
  <c r="A609" i="13"/>
  <c r="D612" i="14"/>
  <c r="F612" i="14"/>
  <c r="G612" i="14"/>
  <c r="C612" i="14"/>
  <c r="H612" i="14"/>
  <c r="K612" i="14"/>
  <c r="B609" i="13"/>
  <c r="E612" i="14"/>
  <c r="C609" i="13"/>
  <c r="D609" i="13"/>
  <c r="E609" i="13"/>
  <c r="G609" i="13"/>
  <c r="H609" i="13"/>
  <c r="A610" i="13"/>
  <c r="D613" i="14"/>
  <c r="F613" i="14"/>
  <c r="G613" i="14"/>
  <c r="C613" i="14"/>
  <c r="H613" i="14"/>
  <c r="K613" i="14"/>
  <c r="B610" i="13"/>
  <c r="E613" i="14"/>
  <c r="C610" i="13"/>
  <c r="D610" i="13"/>
  <c r="E610" i="13"/>
  <c r="G610" i="13"/>
  <c r="H610" i="13"/>
  <c r="A611" i="13"/>
  <c r="D614" i="14"/>
  <c r="F614" i="14"/>
  <c r="G614" i="14"/>
  <c r="C614" i="14"/>
  <c r="H614" i="14"/>
  <c r="K614" i="14"/>
  <c r="B611" i="13"/>
  <c r="E614" i="14"/>
  <c r="C611" i="13"/>
  <c r="D611" i="13"/>
  <c r="E611" i="13"/>
  <c r="G611" i="13"/>
  <c r="H611" i="13"/>
  <c r="A612" i="13"/>
  <c r="D615" i="14"/>
  <c r="F615" i="14"/>
  <c r="G615" i="14"/>
  <c r="C615" i="14"/>
  <c r="H615" i="14"/>
  <c r="K615" i="14"/>
  <c r="B612" i="13"/>
  <c r="E615" i="14"/>
  <c r="C612" i="13"/>
  <c r="D612" i="13"/>
  <c r="E612" i="13"/>
  <c r="G612" i="13"/>
  <c r="H612" i="13"/>
  <c r="A613" i="13"/>
  <c r="D616" i="14"/>
  <c r="F616" i="14"/>
  <c r="G616" i="14"/>
  <c r="C616" i="14"/>
  <c r="H616" i="14"/>
  <c r="K616" i="14"/>
  <c r="B613" i="13"/>
  <c r="E616" i="14"/>
  <c r="C613" i="13"/>
  <c r="D613" i="13"/>
  <c r="E613" i="13"/>
  <c r="G613" i="13"/>
  <c r="H613" i="13"/>
  <c r="A614" i="13"/>
  <c r="D617" i="14"/>
  <c r="F617" i="14"/>
  <c r="G617" i="14"/>
  <c r="C617" i="14"/>
  <c r="H617" i="14"/>
  <c r="K617" i="14"/>
  <c r="B614" i="13"/>
  <c r="E617" i="14"/>
  <c r="C614" i="13"/>
  <c r="D614" i="13"/>
  <c r="E614" i="13"/>
  <c r="G614" i="13"/>
  <c r="H614" i="13"/>
  <c r="A615" i="13"/>
  <c r="D618" i="14"/>
  <c r="F618" i="14"/>
  <c r="G618" i="14"/>
  <c r="C618" i="14"/>
  <c r="H618" i="14"/>
  <c r="K618" i="14"/>
  <c r="B615" i="13"/>
  <c r="E618" i="14"/>
  <c r="C615" i="13"/>
  <c r="D615" i="13"/>
  <c r="E615" i="13"/>
  <c r="G615" i="13"/>
  <c r="H615" i="13"/>
  <c r="A616" i="13"/>
  <c r="D619" i="14"/>
  <c r="F619" i="14"/>
  <c r="G619" i="14"/>
  <c r="C619" i="14"/>
  <c r="H619" i="14"/>
  <c r="K619" i="14"/>
  <c r="B616" i="13"/>
  <c r="E619" i="14"/>
  <c r="C616" i="13"/>
  <c r="D616" i="13"/>
  <c r="E616" i="13"/>
  <c r="G616" i="13"/>
  <c r="H616" i="13"/>
  <c r="A617" i="13"/>
  <c r="D620" i="14"/>
  <c r="F620" i="14"/>
  <c r="G620" i="14"/>
  <c r="C620" i="14"/>
  <c r="H620" i="14"/>
  <c r="K620" i="14"/>
  <c r="B617" i="13"/>
  <c r="E620" i="14"/>
  <c r="C617" i="13"/>
  <c r="D617" i="13"/>
  <c r="E617" i="13"/>
  <c r="G617" i="13"/>
  <c r="H617" i="13"/>
  <c r="A618" i="13"/>
  <c r="D621" i="14"/>
  <c r="F621" i="14"/>
  <c r="G621" i="14"/>
  <c r="C621" i="14"/>
  <c r="H621" i="14"/>
  <c r="K621" i="14"/>
  <c r="B618" i="13"/>
  <c r="E621" i="14"/>
  <c r="C618" i="13"/>
  <c r="D618" i="13"/>
  <c r="E618" i="13"/>
  <c r="F618" i="13"/>
  <c r="G618" i="13"/>
  <c r="H618" i="13"/>
  <c r="A619" i="13"/>
  <c r="D622" i="14"/>
  <c r="F622" i="14"/>
  <c r="G622" i="14"/>
  <c r="C622" i="14"/>
  <c r="H622" i="14"/>
  <c r="K622" i="14"/>
  <c r="B619" i="13"/>
  <c r="E622" i="14"/>
  <c r="C619" i="13"/>
  <c r="D619" i="13"/>
  <c r="E619" i="13"/>
  <c r="F619" i="13"/>
  <c r="G619" i="13"/>
  <c r="H619" i="13"/>
  <c r="A620" i="13"/>
  <c r="D623" i="14"/>
  <c r="F623" i="14"/>
  <c r="G623" i="14"/>
  <c r="C623" i="14"/>
  <c r="H623" i="14"/>
  <c r="K623" i="14"/>
  <c r="B620" i="13"/>
  <c r="E623" i="14"/>
  <c r="C620" i="13"/>
  <c r="D620" i="13"/>
  <c r="E620" i="13"/>
  <c r="F620" i="13"/>
  <c r="G620" i="13"/>
  <c r="H620" i="13"/>
  <c r="A621" i="13"/>
  <c r="D624" i="14"/>
  <c r="F624" i="14"/>
  <c r="G624" i="14"/>
  <c r="C624" i="14"/>
  <c r="H624" i="14"/>
  <c r="K624" i="14"/>
  <c r="B621" i="13"/>
  <c r="E624" i="14"/>
  <c r="C621" i="13"/>
  <c r="D621" i="13"/>
  <c r="E621" i="13"/>
  <c r="F621" i="13"/>
  <c r="G621" i="13"/>
  <c r="H621" i="13"/>
  <c r="A622" i="13"/>
  <c r="D625" i="14"/>
  <c r="F625" i="14"/>
  <c r="G625" i="14"/>
  <c r="C625" i="14"/>
  <c r="H625" i="14"/>
  <c r="K625" i="14"/>
  <c r="B622" i="13"/>
  <c r="E625" i="14"/>
  <c r="C622" i="13"/>
  <c r="D622" i="13"/>
  <c r="E622" i="13"/>
  <c r="F622" i="13"/>
  <c r="G622" i="13"/>
  <c r="H622" i="13"/>
  <c r="A623" i="13"/>
  <c r="D626" i="14"/>
  <c r="F626" i="14"/>
  <c r="G626" i="14"/>
  <c r="C626" i="14"/>
  <c r="H626" i="14"/>
  <c r="K626" i="14"/>
  <c r="B623" i="13"/>
  <c r="E626" i="14"/>
  <c r="C623" i="13"/>
  <c r="D623" i="13"/>
  <c r="E623" i="13"/>
  <c r="F623" i="13"/>
  <c r="G623" i="13"/>
  <c r="H623" i="13"/>
  <c r="A624" i="13"/>
  <c r="D627" i="14"/>
  <c r="F627" i="14"/>
  <c r="G627" i="14"/>
  <c r="C627" i="14"/>
  <c r="H627" i="14"/>
  <c r="K627" i="14"/>
  <c r="B624" i="13"/>
  <c r="E627" i="14"/>
  <c r="C624" i="13"/>
  <c r="D624" i="13"/>
  <c r="E624" i="13"/>
  <c r="F624" i="13"/>
  <c r="G624" i="13"/>
  <c r="H624" i="13"/>
  <c r="A625" i="13"/>
  <c r="D628" i="14"/>
  <c r="F628" i="14"/>
  <c r="G628" i="14"/>
  <c r="C628" i="14"/>
  <c r="H628" i="14"/>
  <c r="K628" i="14"/>
  <c r="B625" i="13"/>
  <c r="E628" i="14"/>
  <c r="C625" i="13"/>
  <c r="D625" i="13"/>
  <c r="E625" i="13"/>
  <c r="F625" i="13"/>
  <c r="G625" i="13"/>
  <c r="H625" i="13"/>
  <c r="A626" i="13"/>
  <c r="D629" i="14"/>
  <c r="F629" i="14"/>
  <c r="G629" i="14"/>
  <c r="C629" i="14"/>
  <c r="H629" i="14"/>
  <c r="K629" i="14"/>
  <c r="B626" i="13"/>
  <c r="E629" i="14"/>
  <c r="C626" i="13"/>
  <c r="D626" i="13"/>
  <c r="E626" i="13"/>
  <c r="F626" i="13"/>
  <c r="G626" i="13"/>
  <c r="H626" i="13"/>
  <c r="A627" i="13"/>
  <c r="D630" i="14"/>
  <c r="F630" i="14"/>
  <c r="G630" i="14"/>
  <c r="C630" i="14"/>
  <c r="H630" i="14"/>
  <c r="K630" i="14"/>
  <c r="B627" i="13"/>
  <c r="E630" i="14"/>
  <c r="C627" i="13"/>
  <c r="D627" i="13"/>
  <c r="E627" i="13"/>
  <c r="F627" i="13"/>
  <c r="G627" i="13"/>
  <c r="H627" i="13"/>
  <c r="A628" i="13"/>
  <c r="D631" i="14"/>
  <c r="F631" i="14"/>
  <c r="G631" i="14"/>
  <c r="C631" i="14"/>
  <c r="H631" i="14"/>
  <c r="K631" i="14"/>
  <c r="B628" i="13"/>
  <c r="E631" i="14"/>
  <c r="C628" i="13"/>
  <c r="D628" i="13"/>
  <c r="E628" i="13"/>
  <c r="F628" i="13"/>
  <c r="G628" i="13"/>
  <c r="H628" i="13"/>
  <c r="A629" i="13"/>
  <c r="D632" i="14"/>
  <c r="F632" i="14"/>
  <c r="G632" i="14"/>
  <c r="C632" i="14"/>
  <c r="H632" i="14"/>
  <c r="K632" i="14"/>
  <c r="B629" i="13"/>
  <c r="E632" i="14"/>
  <c r="C629" i="13"/>
  <c r="D629" i="13"/>
  <c r="E629" i="13"/>
  <c r="F629" i="13"/>
  <c r="G629" i="13"/>
  <c r="H629" i="13"/>
  <c r="A630" i="13"/>
  <c r="D633" i="14"/>
  <c r="F633" i="14"/>
  <c r="G633" i="14"/>
  <c r="C633" i="14"/>
  <c r="H633" i="14"/>
  <c r="K633" i="14"/>
  <c r="B630" i="13"/>
  <c r="E633" i="14"/>
  <c r="C630" i="13"/>
  <c r="D630" i="13"/>
  <c r="E630" i="13"/>
  <c r="F630" i="13"/>
  <c r="G630" i="13"/>
  <c r="H630" i="13"/>
  <c r="A631" i="13"/>
  <c r="D634" i="14"/>
  <c r="F634" i="14"/>
  <c r="G634" i="14"/>
  <c r="C634" i="14"/>
  <c r="H634" i="14"/>
  <c r="K634" i="14"/>
  <c r="B631" i="13"/>
  <c r="E634" i="14"/>
  <c r="C631" i="13"/>
  <c r="D631" i="13"/>
  <c r="E631" i="13"/>
  <c r="F631" i="13"/>
  <c r="G631" i="13"/>
  <c r="H631" i="13"/>
  <c r="A632" i="13"/>
  <c r="D635" i="14"/>
  <c r="F635" i="14"/>
  <c r="G635" i="14"/>
  <c r="C635" i="14"/>
  <c r="H635" i="14"/>
  <c r="K635" i="14"/>
  <c r="B632" i="13"/>
  <c r="E635" i="14"/>
  <c r="C632" i="13"/>
  <c r="D632" i="13"/>
  <c r="E632" i="13"/>
  <c r="F632" i="13"/>
  <c r="G632" i="13"/>
  <c r="H632" i="13"/>
  <c r="A633" i="13"/>
  <c r="D636" i="14"/>
  <c r="F636" i="14"/>
  <c r="G636" i="14"/>
  <c r="C636" i="14"/>
  <c r="H636" i="14"/>
  <c r="K636" i="14"/>
  <c r="B633" i="13"/>
  <c r="E636" i="14"/>
  <c r="C633" i="13"/>
  <c r="D633" i="13"/>
  <c r="E633" i="13"/>
  <c r="F633" i="13"/>
  <c r="G633" i="13"/>
  <c r="H633" i="13"/>
  <c r="A634" i="13"/>
  <c r="D637" i="14"/>
  <c r="F637" i="14"/>
  <c r="G637" i="14"/>
  <c r="C637" i="14"/>
  <c r="H637" i="14"/>
  <c r="K637" i="14"/>
  <c r="B634" i="13"/>
  <c r="E637" i="14"/>
  <c r="C634" i="13"/>
  <c r="D634" i="13"/>
  <c r="E634" i="13"/>
  <c r="F634" i="13"/>
  <c r="G634" i="13"/>
  <c r="H634" i="13"/>
  <c r="A635" i="13"/>
  <c r="D638" i="14"/>
  <c r="F638" i="14"/>
  <c r="G638" i="14"/>
  <c r="C638" i="14"/>
  <c r="H638" i="14"/>
  <c r="K638" i="14"/>
  <c r="B635" i="13"/>
  <c r="E638" i="14"/>
  <c r="C635" i="13"/>
  <c r="D635" i="13"/>
  <c r="E635" i="13"/>
  <c r="F635" i="13"/>
  <c r="G635" i="13"/>
  <c r="H635" i="13"/>
  <c r="A636" i="13"/>
  <c r="D639" i="14"/>
  <c r="F639" i="14"/>
  <c r="G639" i="14"/>
  <c r="C639" i="14"/>
  <c r="H639" i="14"/>
  <c r="K639" i="14"/>
  <c r="B636" i="13"/>
  <c r="E639" i="14"/>
  <c r="C636" i="13"/>
  <c r="D636" i="13"/>
  <c r="E636" i="13"/>
  <c r="F636" i="13"/>
  <c r="G636" i="13"/>
  <c r="H636" i="13"/>
  <c r="A637" i="13"/>
  <c r="D640" i="14"/>
  <c r="F640" i="14"/>
  <c r="G640" i="14"/>
  <c r="C640" i="14"/>
  <c r="H640" i="14"/>
  <c r="K640" i="14"/>
  <c r="B637" i="13"/>
  <c r="E640" i="14"/>
  <c r="C637" i="13"/>
  <c r="D637" i="13"/>
  <c r="E637" i="13"/>
  <c r="F637" i="13"/>
  <c r="G637" i="13"/>
  <c r="H637" i="13"/>
  <c r="A638" i="13"/>
  <c r="D641" i="14"/>
  <c r="F641" i="14"/>
  <c r="G641" i="14"/>
  <c r="C641" i="14"/>
  <c r="H641" i="14"/>
  <c r="K641" i="14"/>
  <c r="B638" i="13"/>
  <c r="E641" i="14"/>
  <c r="C638" i="13"/>
  <c r="D638" i="13"/>
  <c r="E638" i="13"/>
  <c r="F638" i="13"/>
  <c r="G638" i="13"/>
  <c r="H638" i="13"/>
  <c r="A639" i="13"/>
  <c r="D642" i="14"/>
  <c r="F642" i="14"/>
  <c r="G642" i="14"/>
  <c r="C642" i="14"/>
  <c r="H642" i="14"/>
  <c r="K642" i="14"/>
  <c r="B639" i="13"/>
  <c r="E642" i="14"/>
  <c r="C639" i="13"/>
  <c r="D639" i="13"/>
  <c r="E639" i="13"/>
  <c r="F639" i="13"/>
  <c r="G639" i="13"/>
  <c r="H639" i="13"/>
  <c r="A640" i="13"/>
  <c r="D643" i="14"/>
  <c r="F643" i="14"/>
  <c r="G643" i="14"/>
  <c r="C643" i="14"/>
  <c r="H643" i="14"/>
  <c r="K643" i="14"/>
  <c r="B640" i="13"/>
  <c r="E643" i="14"/>
  <c r="C640" i="13"/>
  <c r="D640" i="13"/>
  <c r="E640" i="13"/>
  <c r="F640" i="13"/>
  <c r="G640" i="13"/>
  <c r="H640" i="13"/>
  <c r="A641" i="13"/>
  <c r="D644" i="14"/>
  <c r="F644" i="14"/>
  <c r="G644" i="14"/>
  <c r="C644" i="14"/>
  <c r="H644" i="14"/>
  <c r="K644" i="14"/>
  <c r="B641" i="13"/>
  <c r="E644" i="14"/>
  <c r="C641" i="13"/>
  <c r="D641" i="13"/>
  <c r="E641" i="13"/>
  <c r="F641" i="13"/>
  <c r="G641" i="13"/>
  <c r="H641" i="13"/>
  <c r="A642" i="13"/>
  <c r="D645" i="14"/>
  <c r="F645" i="14"/>
  <c r="G645" i="14"/>
  <c r="C645" i="14"/>
  <c r="H645" i="14"/>
  <c r="K645" i="14"/>
  <c r="B642" i="13"/>
  <c r="E645" i="14"/>
  <c r="C642" i="13"/>
  <c r="D642" i="13"/>
  <c r="E642" i="13"/>
  <c r="F642" i="13"/>
  <c r="G642" i="13"/>
  <c r="H642" i="13"/>
  <c r="A643" i="13"/>
  <c r="D646" i="14"/>
  <c r="F646" i="14"/>
  <c r="G646" i="14"/>
  <c r="C646" i="14"/>
  <c r="H646" i="14"/>
  <c r="K646" i="14"/>
  <c r="B643" i="13"/>
  <c r="E646" i="14"/>
  <c r="C643" i="13"/>
  <c r="D643" i="13"/>
  <c r="E643" i="13"/>
  <c r="F643" i="13"/>
  <c r="G643" i="13"/>
  <c r="H643" i="13"/>
  <c r="A644" i="13"/>
  <c r="D647" i="14"/>
  <c r="F647" i="14"/>
  <c r="G647" i="14"/>
  <c r="C647" i="14"/>
  <c r="H647" i="14"/>
  <c r="K647" i="14"/>
  <c r="B644" i="13"/>
  <c r="E647" i="14"/>
  <c r="C644" i="13"/>
  <c r="D644" i="13"/>
  <c r="E644" i="13"/>
  <c r="F644" i="13"/>
  <c r="G644" i="13"/>
  <c r="H644" i="13"/>
  <c r="A645" i="13"/>
  <c r="D648" i="14"/>
  <c r="F648" i="14"/>
  <c r="G648" i="14"/>
  <c r="C648" i="14"/>
  <c r="H648" i="14"/>
  <c r="K648" i="14"/>
  <c r="B645" i="13"/>
  <c r="E648" i="14"/>
  <c r="C645" i="13"/>
  <c r="D645" i="13"/>
  <c r="E645" i="13"/>
  <c r="F645" i="13"/>
  <c r="G645" i="13"/>
  <c r="H645" i="13"/>
  <c r="A646" i="13"/>
  <c r="D649" i="14"/>
  <c r="F649" i="14"/>
  <c r="G649" i="14"/>
  <c r="C649" i="14"/>
  <c r="H649" i="14"/>
  <c r="K649" i="14"/>
  <c r="B646" i="13"/>
  <c r="E649" i="14"/>
  <c r="C646" i="13"/>
  <c r="D646" i="13"/>
  <c r="E646" i="13"/>
  <c r="F646" i="13"/>
  <c r="G646" i="13"/>
  <c r="H646" i="13"/>
  <c r="A647" i="13"/>
  <c r="D650" i="14"/>
  <c r="F650" i="14"/>
  <c r="G650" i="14"/>
  <c r="C650" i="14"/>
  <c r="H650" i="14"/>
  <c r="K650" i="14"/>
  <c r="B647" i="13"/>
  <c r="E650" i="14"/>
  <c r="C647" i="13"/>
  <c r="D647" i="13"/>
  <c r="E647" i="13"/>
  <c r="F647" i="13"/>
  <c r="G647" i="13"/>
  <c r="H647" i="13"/>
  <c r="A648" i="13"/>
  <c r="D651" i="14"/>
  <c r="F651" i="14"/>
  <c r="G651" i="14"/>
  <c r="C651" i="14"/>
  <c r="H651" i="14"/>
  <c r="K651" i="14"/>
  <c r="B648" i="13"/>
  <c r="E651" i="14"/>
  <c r="C648" i="13"/>
  <c r="D648" i="13"/>
  <c r="E648" i="13"/>
  <c r="F648" i="13"/>
  <c r="G648" i="13"/>
  <c r="H648" i="13"/>
  <c r="A649" i="13"/>
  <c r="D652" i="14"/>
  <c r="F652" i="14"/>
  <c r="G652" i="14"/>
  <c r="C652" i="14"/>
  <c r="H652" i="14"/>
  <c r="K652" i="14"/>
  <c r="B649" i="13"/>
  <c r="E652" i="14"/>
  <c r="C649" i="13"/>
  <c r="D649" i="13"/>
  <c r="E649" i="13"/>
  <c r="F649" i="13"/>
  <c r="G649" i="13"/>
  <c r="H649" i="13"/>
  <c r="A650" i="13"/>
  <c r="D653" i="14"/>
  <c r="F653" i="14"/>
  <c r="G653" i="14"/>
  <c r="C653" i="14"/>
  <c r="H653" i="14"/>
  <c r="K653" i="14"/>
  <c r="B650" i="13"/>
  <c r="E653" i="14"/>
  <c r="C650" i="13"/>
  <c r="D650" i="13"/>
  <c r="E650" i="13"/>
  <c r="F650" i="13"/>
  <c r="G650" i="13"/>
  <c r="H650" i="13"/>
  <c r="A651" i="13"/>
  <c r="D654" i="14"/>
  <c r="F654" i="14"/>
  <c r="G654" i="14"/>
  <c r="C654" i="14"/>
  <c r="H654" i="14"/>
  <c r="K654" i="14"/>
  <c r="B651" i="13"/>
  <c r="E654" i="14"/>
  <c r="C651" i="13"/>
  <c r="D651" i="13"/>
  <c r="E651" i="13"/>
  <c r="F651" i="13"/>
  <c r="G651" i="13"/>
  <c r="H651" i="13"/>
  <c r="A652" i="13"/>
  <c r="D655" i="14"/>
  <c r="F655" i="14"/>
  <c r="G655" i="14"/>
  <c r="C655" i="14"/>
  <c r="H655" i="14"/>
  <c r="K655" i="14"/>
  <c r="B652" i="13"/>
  <c r="E655" i="14"/>
  <c r="C652" i="13"/>
  <c r="D652" i="13"/>
  <c r="E652" i="13"/>
  <c r="F652" i="13"/>
  <c r="G652" i="13"/>
  <c r="H652" i="13"/>
  <c r="A653" i="13"/>
  <c r="D656" i="14"/>
  <c r="F656" i="14"/>
  <c r="G656" i="14"/>
  <c r="C656" i="14"/>
  <c r="H656" i="14"/>
  <c r="K656" i="14"/>
  <c r="B653" i="13"/>
  <c r="E656" i="14"/>
  <c r="C653" i="13"/>
  <c r="D653" i="13"/>
  <c r="E653" i="13"/>
  <c r="F653" i="13"/>
  <c r="G653" i="13"/>
  <c r="H653" i="13"/>
  <c r="A654" i="13"/>
  <c r="D657" i="14"/>
  <c r="F657" i="14"/>
  <c r="G657" i="14"/>
  <c r="C657" i="14"/>
  <c r="H657" i="14"/>
  <c r="K657" i="14"/>
  <c r="B654" i="13"/>
  <c r="E657" i="14"/>
  <c r="C654" i="13"/>
  <c r="D654" i="13"/>
  <c r="E654" i="13"/>
  <c r="F654" i="13"/>
  <c r="G654" i="13"/>
  <c r="H654" i="13"/>
  <c r="A655" i="13"/>
  <c r="D658" i="14"/>
  <c r="F658" i="14"/>
  <c r="G658" i="14"/>
  <c r="C658" i="14"/>
  <c r="H658" i="14"/>
  <c r="K658" i="14"/>
  <c r="B655" i="13"/>
  <c r="E658" i="14"/>
  <c r="C655" i="13"/>
  <c r="D655" i="13"/>
  <c r="E655" i="13"/>
  <c r="F655" i="13"/>
  <c r="G655" i="13"/>
  <c r="H655" i="13"/>
  <c r="A656" i="13"/>
  <c r="D659" i="14"/>
  <c r="F659" i="14"/>
  <c r="G659" i="14"/>
  <c r="C659" i="14"/>
  <c r="H659" i="14"/>
  <c r="K659" i="14"/>
  <c r="B656" i="13"/>
  <c r="E659" i="14"/>
  <c r="C656" i="13"/>
  <c r="D656" i="13"/>
  <c r="E656" i="13"/>
  <c r="F656" i="13"/>
  <c r="G656" i="13"/>
  <c r="H656" i="13"/>
  <c r="A657" i="13"/>
  <c r="D660" i="14"/>
  <c r="F660" i="14"/>
  <c r="G660" i="14"/>
  <c r="C660" i="14"/>
  <c r="H660" i="14"/>
  <c r="K660" i="14"/>
  <c r="B657" i="13"/>
  <c r="E660" i="14"/>
  <c r="C657" i="13"/>
  <c r="D657" i="13"/>
  <c r="E657" i="13"/>
  <c r="F657" i="13"/>
  <c r="G657" i="13"/>
  <c r="H657" i="13"/>
  <c r="A658" i="13"/>
  <c r="D661" i="14"/>
  <c r="F661" i="14"/>
  <c r="G661" i="14"/>
  <c r="C661" i="14"/>
  <c r="H661" i="14"/>
  <c r="K661" i="14"/>
  <c r="B658" i="13"/>
  <c r="E661" i="14"/>
  <c r="C658" i="13"/>
  <c r="D658" i="13"/>
  <c r="E658" i="13"/>
  <c r="F658" i="13"/>
  <c r="G658" i="13"/>
  <c r="H658" i="13"/>
  <c r="A659" i="13"/>
  <c r="D662" i="14"/>
  <c r="F662" i="14"/>
  <c r="G662" i="14"/>
  <c r="C662" i="14"/>
  <c r="H662" i="14"/>
  <c r="K662" i="14"/>
  <c r="B659" i="13"/>
  <c r="E662" i="14"/>
  <c r="C659" i="13"/>
  <c r="D659" i="13"/>
  <c r="E659" i="13"/>
  <c r="F659" i="13"/>
  <c r="G659" i="13"/>
  <c r="H659" i="13"/>
  <c r="A660" i="13"/>
  <c r="D663" i="14"/>
  <c r="F663" i="14"/>
  <c r="G663" i="14"/>
  <c r="C663" i="14"/>
  <c r="H663" i="14"/>
  <c r="K663" i="14"/>
  <c r="B660" i="13"/>
  <c r="E663" i="14"/>
  <c r="C660" i="13"/>
  <c r="D660" i="13"/>
  <c r="E660" i="13"/>
  <c r="F660" i="13"/>
  <c r="G660" i="13"/>
  <c r="H660" i="13"/>
  <c r="A661" i="13"/>
  <c r="D664" i="14"/>
  <c r="F664" i="14"/>
  <c r="G664" i="14"/>
  <c r="C664" i="14"/>
  <c r="H664" i="14"/>
  <c r="K664" i="14"/>
  <c r="B661" i="13"/>
  <c r="E664" i="14"/>
  <c r="C661" i="13"/>
  <c r="D661" i="13"/>
  <c r="E661" i="13"/>
  <c r="F661" i="13"/>
  <c r="G661" i="13"/>
  <c r="H661" i="13"/>
  <c r="A662" i="13"/>
  <c r="D665" i="14"/>
  <c r="F665" i="14"/>
  <c r="G665" i="14"/>
  <c r="C665" i="14"/>
  <c r="H665" i="14"/>
  <c r="K665" i="14"/>
  <c r="B662" i="13"/>
  <c r="E665" i="14"/>
  <c r="C662" i="13"/>
  <c r="D662" i="13"/>
  <c r="E662" i="13"/>
  <c r="F662" i="13"/>
  <c r="G662" i="13"/>
  <c r="H662" i="13"/>
  <c r="A663" i="13"/>
  <c r="D666" i="14"/>
  <c r="F666" i="14"/>
  <c r="G666" i="14"/>
  <c r="C666" i="14"/>
  <c r="H666" i="14"/>
  <c r="K666" i="14"/>
  <c r="B663" i="13"/>
  <c r="E666" i="14"/>
  <c r="C663" i="13"/>
  <c r="D663" i="13"/>
  <c r="E663" i="13"/>
  <c r="F663" i="13"/>
  <c r="G663" i="13"/>
  <c r="H663" i="13"/>
  <c r="A664" i="13"/>
  <c r="D667" i="14"/>
  <c r="F667" i="14"/>
  <c r="G667" i="14"/>
  <c r="C667" i="14"/>
  <c r="H667" i="14"/>
  <c r="K667" i="14"/>
  <c r="B664" i="13"/>
  <c r="E667" i="14"/>
  <c r="C664" i="13"/>
  <c r="D664" i="13"/>
  <c r="E664" i="13"/>
  <c r="F664" i="13"/>
  <c r="G664" i="13"/>
  <c r="H664" i="13"/>
  <c r="A665" i="13"/>
  <c r="D668" i="14"/>
  <c r="F668" i="14"/>
  <c r="G668" i="14"/>
  <c r="C668" i="14"/>
  <c r="H668" i="14"/>
  <c r="K668" i="14"/>
  <c r="B665" i="13"/>
  <c r="E668" i="14"/>
  <c r="C665" i="13"/>
  <c r="D665" i="13"/>
  <c r="E665" i="13"/>
  <c r="F665" i="13"/>
  <c r="G665" i="13"/>
  <c r="H665" i="13"/>
  <c r="A666" i="13"/>
  <c r="D669" i="14"/>
  <c r="F669" i="14"/>
  <c r="G669" i="14"/>
  <c r="C669" i="14"/>
  <c r="H669" i="14"/>
  <c r="K669" i="14"/>
  <c r="B666" i="13"/>
  <c r="E669" i="14"/>
  <c r="C666" i="13"/>
  <c r="D666" i="13"/>
  <c r="E666" i="13"/>
  <c r="F666" i="13"/>
  <c r="G666" i="13"/>
  <c r="H666" i="13"/>
  <c r="A667" i="13"/>
  <c r="D670" i="14"/>
  <c r="F670" i="14"/>
  <c r="G670" i="14"/>
  <c r="C670" i="14"/>
  <c r="H670" i="14"/>
  <c r="K670" i="14"/>
  <c r="B667" i="13"/>
  <c r="E670" i="14"/>
  <c r="C667" i="13"/>
  <c r="D667" i="13"/>
  <c r="E667" i="13"/>
  <c r="F667" i="13"/>
  <c r="G667" i="13"/>
  <c r="H667" i="13"/>
  <c r="A668" i="13"/>
  <c r="D671" i="14"/>
  <c r="F671" i="14"/>
  <c r="G671" i="14"/>
  <c r="C671" i="14"/>
  <c r="H671" i="14"/>
  <c r="K671" i="14"/>
  <c r="B668" i="13"/>
  <c r="E671" i="14"/>
  <c r="C668" i="13"/>
  <c r="D668" i="13"/>
  <c r="E668" i="13"/>
  <c r="F668" i="13"/>
  <c r="G668" i="13"/>
  <c r="H668" i="13"/>
  <c r="A669" i="13"/>
  <c r="D672" i="14"/>
  <c r="F672" i="14"/>
  <c r="G672" i="14"/>
  <c r="C672" i="14"/>
  <c r="H672" i="14"/>
  <c r="K672" i="14"/>
  <c r="B669" i="13"/>
  <c r="E672" i="14"/>
  <c r="C669" i="13"/>
  <c r="D669" i="13"/>
  <c r="E669" i="13"/>
  <c r="F669" i="13"/>
  <c r="G669" i="13"/>
  <c r="H669" i="13"/>
  <c r="A670" i="13"/>
  <c r="D673" i="14"/>
  <c r="F673" i="14"/>
  <c r="G673" i="14"/>
  <c r="C673" i="14"/>
  <c r="H673" i="14"/>
  <c r="K673" i="14"/>
  <c r="B670" i="13"/>
  <c r="E673" i="14"/>
  <c r="C670" i="13"/>
  <c r="D670" i="13"/>
  <c r="E670" i="13"/>
  <c r="F670" i="13"/>
  <c r="G670" i="13"/>
  <c r="H670" i="13"/>
  <c r="A671" i="13"/>
  <c r="D674" i="14"/>
  <c r="F674" i="14"/>
  <c r="G674" i="14"/>
  <c r="C674" i="14"/>
  <c r="H674" i="14"/>
  <c r="K674" i="14"/>
  <c r="B671" i="13"/>
  <c r="E674" i="14"/>
  <c r="C671" i="13"/>
  <c r="D671" i="13"/>
  <c r="E671" i="13"/>
  <c r="F671" i="13"/>
  <c r="G671" i="13"/>
  <c r="H671" i="13"/>
  <c r="A672" i="13"/>
  <c r="D675" i="14"/>
  <c r="F675" i="14"/>
  <c r="G675" i="14"/>
  <c r="C675" i="14"/>
  <c r="H675" i="14"/>
  <c r="K675" i="14"/>
  <c r="B672" i="13"/>
  <c r="E675" i="14"/>
  <c r="C672" i="13"/>
  <c r="D672" i="13"/>
  <c r="E672" i="13"/>
  <c r="F672" i="13"/>
  <c r="G672" i="13"/>
  <c r="H672" i="13"/>
  <c r="A673" i="13"/>
  <c r="D676" i="14"/>
  <c r="F676" i="14"/>
  <c r="G676" i="14"/>
  <c r="C676" i="14"/>
  <c r="H676" i="14"/>
  <c r="K676" i="14"/>
  <c r="B673" i="13"/>
  <c r="E676" i="14"/>
  <c r="C673" i="13"/>
  <c r="D673" i="13"/>
  <c r="E673" i="13"/>
  <c r="F673" i="13"/>
  <c r="G673" i="13"/>
  <c r="H673" i="13"/>
  <c r="A674" i="13"/>
  <c r="D677" i="14"/>
  <c r="F677" i="14"/>
  <c r="G677" i="14"/>
  <c r="C677" i="14"/>
  <c r="H677" i="14"/>
  <c r="K677" i="14"/>
  <c r="B674" i="13"/>
  <c r="E677" i="14"/>
  <c r="C674" i="13"/>
  <c r="D674" i="13"/>
  <c r="E674" i="13"/>
  <c r="F674" i="13"/>
  <c r="G674" i="13"/>
  <c r="H674" i="13"/>
  <c r="A675" i="13"/>
  <c r="D678" i="14"/>
  <c r="F678" i="14"/>
  <c r="G678" i="14"/>
  <c r="C678" i="14"/>
  <c r="H678" i="14"/>
  <c r="K678" i="14"/>
  <c r="B675" i="13"/>
  <c r="E678" i="14"/>
  <c r="C675" i="13"/>
  <c r="D675" i="13"/>
  <c r="E675" i="13"/>
  <c r="F675" i="13"/>
  <c r="G675" i="13"/>
  <c r="H675" i="13"/>
  <c r="A676" i="13"/>
  <c r="D679" i="14"/>
  <c r="F679" i="14"/>
  <c r="G679" i="14"/>
  <c r="C679" i="14"/>
  <c r="H679" i="14"/>
  <c r="K679" i="14"/>
  <c r="B676" i="13"/>
  <c r="E679" i="14"/>
  <c r="C676" i="13"/>
  <c r="D676" i="13"/>
  <c r="E676" i="13"/>
  <c r="F676" i="13"/>
  <c r="G676" i="13"/>
  <c r="H676" i="13"/>
  <c r="A677" i="13"/>
  <c r="D680" i="14"/>
  <c r="F680" i="14"/>
  <c r="G680" i="14"/>
  <c r="C680" i="14"/>
  <c r="H680" i="14"/>
  <c r="K680" i="14"/>
  <c r="B677" i="13"/>
  <c r="E680" i="14"/>
  <c r="C677" i="13"/>
  <c r="D677" i="13"/>
  <c r="E677" i="13"/>
  <c r="F677" i="13"/>
  <c r="G677" i="13"/>
  <c r="H677" i="13"/>
  <c r="A678" i="13"/>
  <c r="D681" i="14"/>
  <c r="F681" i="14"/>
  <c r="G681" i="14"/>
  <c r="C681" i="14"/>
  <c r="H681" i="14"/>
  <c r="K681" i="14"/>
  <c r="B678" i="13"/>
  <c r="E681" i="14"/>
  <c r="C678" i="13"/>
  <c r="D678" i="13"/>
  <c r="E678" i="13"/>
  <c r="F678" i="13"/>
  <c r="G678" i="13"/>
  <c r="H678" i="13"/>
  <c r="A679" i="13"/>
  <c r="D682" i="14"/>
  <c r="F682" i="14"/>
  <c r="G682" i="14"/>
  <c r="C682" i="14"/>
  <c r="H682" i="14"/>
  <c r="K682" i="14"/>
  <c r="B679" i="13"/>
  <c r="E682" i="14"/>
  <c r="C679" i="13"/>
  <c r="D679" i="13"/>
  <c r="E679" i="13"/>
  <c r="F679" i="13"/>
  <c r="G679" i="13"/>
  <c r="H679" i="13"/>
  <c r="A680" i="13"/>
  <c r="D683" i="14"/>
  <c r="F683" i="14"/>
  <c r="G683" i="14"/>
  <c r="C683" i="14"/>
  <c r="H683" i="14"/>
  <c r="K683" i="14"/>
  <c r="B680" i="13"/>
  <c r="E683" i="14"/>
  <c r="C680" i="13"/>
  <c r="D680" i="13"/>
  <c r="E680" i="13"/>
  <c r="F680" i="13"/>
  <c r="G680" i="13"/>
  <c r="H680" i="13"/>
  <c r="A681" i="13"/>
  <c r="D684" i="14"/>
  <c r="F684" i="14"/>
  <c r="G684" i="14"/>
  <c r="C684" i="14"/>
  <c r="H684" i="14"/>
  <c r="K684" i="14"/>
  <c r="B681" i="13"/>
  <c r="E684" i="14"/>
  <c r="C681" i="13"/>
  <c r="D681" i="13"/>
  <c r="E681" i="13"/>
  <c r="F681" i="13"/>
  <c r="G681" i="13"/>
  <c r="H681" i="13"/>
  <c r="A682" i="13"/>
  <c r="D685" i="14"/>
  <c r="F685" i="14"/>
  <c r="G685" i="14"/>
  <c r="C685" i="14"/>
  <c r="H685" i="14"/>
  <c r="K685" i="14"/>
  <c r="B682" i="13"/>
  <c r="E685" i="14"/>
  <c r="C682" i="13"/>
  <c r="D682" i="13"/>
  <c r="E682" i="13"/>
  <c r="F682" i="13"/>
  <c r="G682" i="13"/>
  <c r="H682" i="13"/>
  <c r="A683" i="13"/>
  <c r="D686" i="14"/>
  <c r="F686" i="14"/>
  <c r="G686" i="14"/>
  <c r="C686" i="14"/>
  <c r="H686" i="14"/>
  <c r="K686" i="14"/>
  <c r="B683" i="13"/>
  <c r="E686" i="14"/>
  <c r="C683" i="13"/>
  <c r="D683" i="13"/>
  <c r="E683" i="13"/>
  <c r="F683" i="13"/>
  <c r="G683" i="13"/>
  <c r="H683" i="13"/>
  <c r="A684" i="13"/>
  <c r="D687" i="14"/>
  <c r="F687" i="14"/>
  <c r="G687" i="14"/>
  <c r="C687" i="14"/>
  <c r="H687" i="14"/>
  <c r="K687" i="14"/>
  <c r="B684" i="13"/>
  <c r="E687" i="14"/>
  <c r="C684" i="13"/>
  <c r="D684" i="13"/>
  <c r="E684" i="13"/>
  <c r="F684" i="13"/>
  <c r="G684" i="13"/>
  <c r="H684" i="13"/>
  <c r="A685" i="13"/>
  <c r="D688" i="14"/>
  <c r="F688" i="14"/>
  <c r="G688" i="14"/>
  <c r="C688" i="14"/>
  <c r="H688" i="14"/>
  <c r="K688" i="14"/>
  <c r="B685" i="13"/>
  <c r="E688" i="14"/>
  <c r="C685" i="13"/>
  <c r="D685" i="13"/>
  <c r="E685" i="13"/>
  <c r="F685" i="13"/>
  <c r="G685" i="13"/>
  <c r="H685" i="13"/>
  <c r="A686" i="13"/>
  <c r="D689" i="14"/>
  <c r="F689" i="14"/>
  <c r="G689" i="14"/>
  <c r="C689" i="14"/>
  <c r="H689" i="14"/>
  <c r="K689" i="14"/>
  <c r="B686" i="13"/>
  <c r="E689" i="14"/>
  <c r="C686" i="13"/>
  <c r="D686" i="13"/>
  <c r="E686" i="13"/>
  <c r="F686" i="13"/>
  <c r="G686" i="13"/>
  <c r="H686" i="13"/>
  <c r="A687" i="13"/>
  <c r="D690" i="14"/>
  <c r="F690" i="14"/>
  <c r="G690" i="14"/>
  <c r="C690" i="14"/>
  <c r="H690" i="14"/>
  <c r="K690" i="14"/>
  <c r="B687" i="13"/>
  <c r="E690" i="14"/>
  <c r="C687" i="13"/>
  <c r="D687" i="13"/>
  <c r="E687" i="13"/>
  <c r="F687" i="13"/>
  <c r="G687" i="13"/>
  <c r="H687" i="13"/>
  <c r="A688" i="13"/>
  <c r="D691" i="14"/>
  <c r="F691" i="14"/>
  <c r="G691" i="14"/>
  <c r="C691" i="14"/>
  <c r="H691" i="14"/>
  <c r="K691" i="14"/>
  <c r="B688" i="13"/>
  <c r="E691" i="14"/>
  <c r="C688" i="13"/>
  <c r="D688" i="13"/>
  <c r="E688" i="13"/>
  <c r="F688" i="13"/>
  <c r="G688" i="13"/>
  <c r="H688" i="13"/>
  <c r="A689" i="13"/>
  <c r="D692" i="14"/>
  <c r="F692" i="14"/>
  <c r="G692" i="14"/>
  <c r="C692" i="14"/>
  <c r="H692" i="14"/>
  <c r="K692" i="14"/>
  <c r="B689" i="13"/>
  <c r="E692" i="14"/>
  <c r="C689" i="13"/>
  <c r="D689" i="13"/>
  <c r="E689" i="13"/>
  <c r="F689" i="13"/>
  <c r="G689" i="13"/>
  <c r="H689" i="13"/>
  <c r="A690" i="13"/>
  <c r="D693" i="14"/>
  <c r="F693" i="14"/>
  <c r="G693" i="14"/>
  <c r="C693" i="14"/>
  <c r="H693" i="14"/>
  <c r="K693" i="14"/>
  <c r="B690" i="13"/>
  <c r="E693" i="14"/>
  <c r="C690" i="13"/>
  <c r="D690" i="13"/>
  <c r="E690" i="13"/>
  <c r="F690" i="13"/>
  <c r="G690" i="13"/>
  <c r="H690" i="13"/>
  <c r="A691" i="13"/>
  <c r="D694" i="14"/>
  <c r="F694" i="14"/>
  <c r="G694" i="14"/>
  <c r="C694" i="14"/>
  <c r="H694" i="14"/>
  <c r="K694" i="14"/>
  <c r="B691" i="13"/>
  <c r="E694" i="14"/>
  <c r="C691" i="13"/>
  <c r="D691" i="13"/>
  <c r="E691" i="13"/>
  <c r="F691" i="13"/>
  <c r="G691" i="13"/>
  <c r="H691" i="13"/>
  <c r="A692" i="13"/>
  <c r="D695" i="14"/>
  <c r="F695" i="14"/>
  <c r="G695" i="14"/>
  <c r="C695" i="14"/>
  <c r="H695" i="14"/>
  <c r="K695" i="14"/>
  <c r="B692" i="13"/>
  <c r="E695" i="14"/>
  <c r="C692" i="13"/>
  <c r="D692" i="13"/>
  <c r="E692" i="13"/>
  <c r="F692" i="13"/>
  <c r="G692" i="13"/>
  <c r="H692" i="13"/>
  <c r="A693" i="13"/>
  <c r="D696" i="14"/>
  <c r="F696" i="14"/>
  <c r="G696" i="14"/>
  <c r="C696" i="14"/>
  <c r="H696" i="14"/>
  <c r="K696" i="14"/>
  <c r="B693" i="13"/>
  <c r="E696" i="14"/>
  <c r="C693" i="13"/>
  <c r="D693" i="13"/>
  <c r="E693" i="13"/>
  <c r="F693" i="13"/>
  <c r="G693" i="13"/>
  <c r="H693" i="13"/>
  <c r="A694" i="13"/>
  <c r="D697" i="14"/>
  <c r="F697" i="14"/>
  <c r="G697" i="14"/>
  <c r="C697" i="14"/>
  <c r="H697" i="14"/>
  <c r="K697" i="14"/>
  <c r="B694" i="13"/>
  <c r="E697" i="14"/>
  <c r="C694" i="13"/>
  <c r="D694" i="13"/>
  <c r="E694" i="13"/>
  <c r="F694" i="13"/>
  <c r="G694" i="13"/>
  <c r="H694" i="13"/>
  <c r="A695" i="13"/>
  <c r="D698" i="14"/>
  <c r="F698" i="14"/>
  <c r="G698" i="14"/>
  <c r="C698" i="14"/>
  <c r="H698" i="14"/>
  <c r="K698" i="14"/>
  <c r="B695" i="13"/>
  <c r="E698" i="14"/>
  <c r="C695" i="13"/>
  <c r="D695" i="13"/>
  <c r="E695" i="13"/>
  <c r="F695" i="13"/>
  <c r="G695" i="13"/>
  <c r="H695" i="13"/>
  <c r="A696" i="13"/>
  <c r="D699" i="14"/>
  <c r="F699" i="14"/>
  <c r="G699" i="14"/>
  <c r="C699" i="14"/>
  <c r="H699" i="14"/>
  <c r="K699" i="14"/>
  <c r="B696" i="13"/>
  <c r="E699" i="14"/>
  <c r="C696" i="13"/>
  <c r="D696" i="13"/>
  <c r="E696" i="13"/>
  <c r="F696" i="13"/>
  <c r="G696" i="13"/>
  <c r="H696" i="13"/>
  <c r="A697" i="13"/>
  <c r="D700" i="14"/>
  <c r="F700" i="14"/>
  <c r="G700" i="14"/>
  <c r="C700" i="14"/>
  <c r="H700" i="14"/>
  <c r="K700" i="14"/>
  <c r="B697" i="13"/>
  <c r="E700" i="14"/>
  <c r="C697" i="13"/>
  <c r="D697" i="13"/>
  <c r="E697" i="13"/>
  <c r="G697" i="13"/>
  <c r="H697" i="13"/>
  <c r="A698" i="13"/>
  <c r="D701" i="14"/>
  <c r="F701" i="14"/>
  <c r="G701" i="14"/>
  <c r="C701" i="14"/>
  <c r="H701" i="14"/>
  <c r="K701" i="14"/>
  <c r="B698" i="13"/>
  <c r="E701" i="14"/>
  <c r="C698" i="13"/>
  <c r="D698" i="13"/>
  <c r="E698" i="13"/>
  <c r="G698" i="13"/>
  <c r="H698" i="13"/>
  <c r="A699" i="13"/>
  <c r="D702" i="14"/>
  <c r="F702" i="14"/>
  <c r="G702" i="14"/>
  <c r="C702" i="14"/>
  <c r="H702" i="14"/>
  <c r="K702" i="14"/>
  <c r="B699" i="13"/>
  <c r="E702" i="14"/>
  <c r="C699" i="13"/>
  <c r="D699" i="13"/>
  <c r="E699" i="13"/>
  <c r="G699" i="13"/>
  <c r="H699" i="13"/>
  <c r="A700" i="13"/>
  <c r="D703" i="14"/>
  <c r="F703" i="14"/>
  <c r="G703" i="14"/>
  <c r="C703" i="14"/>
  <c r="H703" i="14"/>
  <c r="K703" i="14"/>
  <c r="B700" i="13"/>
  <c r="E703" i="14"/>
  <c r="C700" i="13"/>
  <c r="D700" i="13"/>
  <c r="E700" i="13"/>
  <c r="G700" i="13"/>
  <c r="H700" i="13"/>
  <c r="A701" i="13"/>
  <c r="D704" i="14"/>
  <c r="F704" i="14"/>
  <c r="G704" i="14"/>
  <c r="C704" i="14"/>
  <c r="H704" i="14"/>
  <c r="K704" i="14"/>
  <c r="B701" i="13"/>
  <c r="E704" i="14"/>
  <c r="C701" i="13"/>
  <c r="D701" i="13"/>
  <c r="E701" i="13"/>
  <c r="G701" i="13"/>
  <c r="H701" i="13"/>
  <c r="A702" i="13"/>
  <c r="D705" i="14"/>
  <c r="F705" i="14"/>
  <c r="G705" i="14"/>
  <c r="C705" i="14"/>
  <c r="H705" i="14"/>
  <c r="K705" i="14"/>
  <c r="B702" i="13"/>
  <c r="E705" i="14"/>
  <c r="C702" i="13"/>
  <c r="D702" i="13"/>
  <c r="E702" i="13"/>
  <c r="G702" i="13"/>
  <c r="H702" i="13"/>
  <c r="A703" i="13"/>
  <c r="D706" i="14"/>
  <c r="F706" i="14"/>
  <c r="G706" i="14"/>
  <c r="C706" i="14"/>
  <c r="H706" i="14"/>
  <c r="K706" i="14"/>
  <c r="B703" i="13"/>
  <c r="E706" i="14"/>
  <c r="C703" i="13"/>
  <c r="D703" i="13"/>
  <c r="E703" i="13"/>
  <c r="G703" i="13"/>
  <c r="H703" i="13"/>
  <c r="A704" i="13"/>
  <c r="D707" i="14"/>
  <c r="F707" i="14"/>
  <c r="G707" i="14"/>
  <c r="C707" i="14"/>
  <c r="H707" i="14"/>
  <c r="K707" i="14"/>
  <c r="B704" i="13"/>
  <c r="E707" i="14"/>
  <c r="C704" i="13"/>
  <c r="D704" i="13"/>
  <c r="E704" i="13"/>
  <c r="G704" i="13"/>
  <c r="H704" i="13"/>
  <c r="A705" i="13"/>
  <c r="D708" i="14"/>
  <c r="F708" i="14"/>
  <c r="G708" i="14"/>
  <c r="C708" i="14"/>
  <c r="H708" i="14"/>
  <c r="K708" i="14"/>
  <c r="B705" i="13"/>
  <c r="E708" i="14"/>
  <c r="C705" i="13"/>
  <c r="D705" i="13"/>
  <c r="E705" i="13"/>
  <c r="G705" i="13"/>
  <c r="H705" i="13"/>
  <c r="A706" i="13"/>
  <c r="D709" i="14"/>
  <c r="F709" i="14"/>
  <c r="G709" i="14"/>
  <c r="C709" i="14"/>
  <c r="H709" i="14"/>
  <c r="K709" i="14"/>
  <c r="B706" i="13"/>
  <c r="E709" i="14"/>
  <c r="C706" i="13"/>
  <c r="D706" i="13"/>
  <c r="E706" i="13"/>
  <c r="G706" i="13"/>
  <c r="H706" i="13"/>
  <c r="A707" i="13"/>
  <c r="D710" i="14"/>
  <c r="F710" i="14"/>
  <c r="G710" i="14"/>
  <c r="C710" i="14"/>
  <c r="H710" i="14"/>
  <c r="K710" i="14"/>
  <c r="B707" i="13"/>
  <c r="E710" i="14"/>
  <c r="C707" i="13"/>
  <c r="D707" i="13"/>
  <c r="E707" i="13"/>
  <c r="G707" i="13"/>
  <c r="H707" i="13"/>
  <c r="A708" i="13"/>
  <c r="D711" i="14"/>
  <c r="F711" i="14"/>
  <c r="G711" i="14"/>
  <c r="C711" i="14"/>
  <c r="H711" i="14"/>
  <c r="K711" i="14"/>
  <c r="B708" i="13"/>
  <c r="E711" i="14"/>
  <c r="C708" i="13"/>
  <c r="D708" i="13"/>
  <c r="E708" i="13"/>
  <c r="G708" i="13"/>
  <c r="H708" i="13"/>
  <c r="A709" i="13"/>
  <c r="D712" i="14"/>
  <c r="F712" i="14"/>
  <c r="G712" i="14"/>
  <c r="C712" i="14"/>
  <c r="H712" i="14"/>
  <c r="K712" i="14"/>
  <c r="B709" i="13"/>
  <c r="E712" i="14"/>
  <c r="C709" i="13"/>
  <c r="D709" i="13"/>
  <c r="E709" i="13"/>
  <c r="G709" i="13"/>
  <c r="H709" i="13"/>
  <c r="A710" i="13"/>
  <c r="D713" i="14"/>
  <c r="F713" i="14"/>
  <c r="G713" i="14"/>
  <c r="C713" i="14"/>
  <c r="H713" i="14"/>
  <c r="K713" i="14"/>
  <c r="B710" i="13"/>
  <c r="E713" i="14"/>
  <c r="C710" i="13"/>
  <c r="D710" i="13"/>
  <c r="E710" i="13"/>
  <c r="G710" i="13"/>
  <c r="H710" i="13"/>
  <c r="A711" i="13"/>
  <c r="D714" i="14"/>
  <c r="F714" i="14"/>
  <c r="G714" i="14"/>
  <c r="C714" i="14"/>
  <c r="H714" i="14"/>
  <c r="K714" i="14"/>
  <c r="B711" i="13"/>
  <c r="E714" i="14"/>
  <c r="C711" i="13"/>
  <c r="D711" i="13"/>
  <c r="E711" i="13"/>
  <c r="G711" i="13"/>
  <c r="H711" i="13"/>
  <c r="A712" i="13"/>
  <c r="D715" i="14"/>
  <c r="F715" i="14"/>
  <c r="G715" i="14"/>
  <c r="C715" i="14"/>
  <c r="H715" i="14"/>
  <c r="K715" i="14"/>
  <c r="B712" i="13"/>
  <c r="E715" i="14"/>
  <c r="C712" i="13"/>
  <c r="D712" i="13"/>
  <c r="E712" i="13"/>
  <c r="G712" i="13"/>
  <c r="H712" i="13"/>
  <c r="A713" i="13"/>
  <c r="D716" i="14"/>
  <c r="F716" i="14"/>
  <c r="G716" i="14"/>
  <c r="C716" i="14"/>
  <c r="H716" i="14"/>
  <c r="K716" i="14"/>
  <c r="B713" i="13"/>
  <c r="E716" i="14"/>
  <c r="C713" i="13"/>
  <c r="D713" i="13"/>
  <c r="E713" i="13"/>
  <c r="G713" i="13"/>
  <c r="H713" i="13"/>
  <c r="A714" i="13"/>
  <c r="D717" i="14"/>
  <c r="F717" i="14"/>
  <c r="G717" i="14"/>
  <c r="C717" i="14"/>
  <c r="H717" i="14"/>
  <c r="K717" i="14"/>
  <c r="B714" i="13"/>
  <c r="E717" i="14"/>
  <c r="C714" i="13"/>
  <c r="D714" i="13"/>
  <c r="E714" i="13"/>
  <c r="G714" i="13"/>
  <c r="H714" i="13"/>
  <c r="A715" i="13"/>
  <c r="D718" i="14"/>
  <c r="F718" i="14"/>
  <c r="G718" i="14"/>
  <c r="C718" i="14"/>
  <c r="H718" i="14"/>
  <c r="K718" i="14"/>
  <c r="B715" i="13"/>
  <c r="E718" i="14"/>
  <c r="C715" i="13"/>
  <c r="D715" i="13"/>
  <c r="E715" i="13"/>
  <c r="G715" i="13"/>
  <c r="H715" i="13"/>
  <c r="A716" i="13"/>
  <c r="D719" i="14"/>
  <c r="F719" i="14"/>
  <c r="G719" i="14"/>
  <c r="C719" i="14"/>
  <c r="H719" i="14"/>
  <c r="K719" i="14"/>
  <c r="B716" i="13"/>
  <c r="E719" i="14"/>
  <c r="C716" i="13"/>
  <c r="D716" i="13"/>
  <c r="E716" i="13"/>
  <c r="G716" i="13"/>
  <c r="H716" i="13"/>
  <c r="A717" i="13"/>
  <c r="D720" i="14"/>
  <c r="F720" i="14"/>
  <c r="G720" i="14"/>
  <c r="C720" i="14"/>
  <c r="H720" i="14"/>
  <c r="K720" i="14"/>
  <c r="B717" i="13"/>
  <c r="E720" i="14"/>
  <c r="C717" i="13"/>
  <c r="D717" i="13"/>
  <c r="E717" i="13"/>
  <c r="F717" i="13"/>
  <c r="G717" i="13"/>
  <c r="H717" i="13"/>
  <c r="A718" i="13"/>
  <c r="D721" i="14"/>
  <c r="F721" i="14"/>
  <c r="G721" i="14"/>
  <c r="C721" i="14"/>
  <c r="H721" i="14"/>
  <c r="K721" i="14"/>
  <c r="B718" i="13"/>
  <c r="E721" i="14"/>
  <c r="C718" i="13"/>
  <c r="D718" i="13"/>
  <c r="E718" i="13"/>
  <c r="F718" i="13"/>
  <c r="G718" i="13"/>
  <c r="H718" i="13"/>
  <c r="A719" i="13"/>
  <c r="D722" i="14"/>
  <c r="F722" i="14"/>
  <c r="G722" i="14"/>
  <c r="C722" i="14"/>
  <c r="H722" i="14"/>
  <c r="K722" i="14"/>
  <c r="B719" i="13"/>
  <c r="E722" i="14"/>
  <c r="C719" i="13"/>
  <c r="D719" i="13"/>
  <c r="E719" i="13"/>
  <c r="F719" i="13"/>
  <c r="G719" i="13"/>
  <c r="H719" i="13"/>
  <c r="A720" i="13"/>
  <c r="D723" i="14"/>
  <c r="F723" i="14"/>
  <c r="G723" i="14"/>
  <c r="C723" i="14"/>
  <c r="H723" i="14"/>
  <c r="K723" i="14"/>
  <c r="B720" i="13"/>
  <c r="E723" i="14"/>
  <c r="C720" i="13"/>
  <c r="D720" i="13"/>
  <c r="E720" i="13"/>
  <c r="F720" i="13"/>
  <c r="G720" i="13"/>
  <c r="H720" i="13"/>
  <c r="A721" i="13"/>
  <c r="D724" i="14"/>
  <c r="F724" i="14"/>
  <c r="G724" i="14"/>
  <c r="C724" i="14"/>
  <c r="H724" i="14"/>
  <c r="K724" i="14"/>
  <c r="B721" i="13"/>
  <c r="E724" i="14"/>
  <c r="C721" i="13"/>
  <c r="D721" i="13"/>
  <c r="E721" i="13"/>
  <c r="F721" i="13"/>
  <c r="G721" i="13"/>
  <c r="H721" i="13"/>
  <c r="A722" i="13"/>
  <c r="D725" i="14"/>
  <c r="F725" i="14"/>
  <c r="G725" i="14"/>
  <c r="C725" i="14"/>
  <c r="H725" i="14"/>
  <c r="K725" i="14"/>
  <c r="B722" i="13"/>
  <c r="E725" i="14"/>
  <c r="C722" i="13"/>
  <c r="D722" i="13"/>
  <c r="E722" i="13"/>
  <c r="F722" i="13"/>
  <c r="G722" i="13"/>
  <c r="H722" i="13"/>
  <c r="A723" i="13"/>
  <c r="D726" i="14"/>
  <c r="F726" i="14"/>
  <c r="G726" i="14"/>
  <c r="C726" i="14"/>
  <c r="H726" i="14"/>
  <c r="K726" i="14"/>
  <c r="B723" i="13"/>
  <c r="E726" i="14"/>
  <c r="C723" i="13"/>
  <c r="D723" i="13"/>
  <c r="E723" i="13"/>
  <c r="F723" i="13"/>
  <c r="G723" i="13"/>
  <c r="H723" i="13"/>
  <c r="A724" i="13"/>
  <c r="D727" i="14"/>
  <c r="F727" i="14"/>
  <c r="G727" i="14"/>
  <c r="C727" i="14"/>
  <c r="H727" i="14"/>
  <c r="K727" i="14"/>
  <c r="B724" i="13"/>
  <c r="E727" i="14"/>
  <c r="C724" i="13"/>
  <c r="D724" i="13"/>
  <c r="E724" i="13"/>
  <c r="F724" i="13"/>
  <c r="G724" i="13"/>
  <c r="H724" i="13"/>
  <c r="A725" i="13"/>
  <c r="D728" i="14"/>
  <c r="F728" i="14"/>
  <c r="G728" i="14"/>
  <c r="C728" i="14"/>
  <c r="H728" i="14"/>
  <c r="K728" i="14"/>
  <c r="B725" i="13"/>
  <c r="E728" i="14"/>
  <c r="C725" i="13"/>
  <c r="D725" i="13"/>
  <c r="E725" i="13"/>
  <c r="F725" i="13"/>
  <c r="G725" i="13"/>
  <c r="H725" i="13"/>
  <c r="A726" i="13"/>
  <c r="D729" i="14"/>
  <c r="F729" i="14"/>
  <c r="G729" i="14"/>
  <c r="C729" i="14"/>
  <c r="H729" i="14"/>
  <c r="K729" i="14"/>
  <c r="B726" i="13"/>
  <c r="E729" i="14"/>
  <c r="C726" i="13"/>
  <c r="D726" i="13"/>
  <c r="E726" i="13"/>
  <c r="F726" i="13"/>
  <c r="G726" i="13"/>
  <c r="H726" i="13"/>
  <c r="A727" i="13"/>
  <c r="D730" i="14"/>
  <c r="F730" i="14"/>
  <c r="G730" i="14"/>
  <c r="C730" i="14"/>
  <c r="H730" i="14"/>
  <c r="K730" i="14"/>
  <c r="B727" i="13"/>
  <c r="E730" i="14"/>
  <c r="C727" i="13"/>
  <c r="D727" i="13"/>
  <c r="E727" i="13"/>
  <c r="F727" i="13"/>
  <c r="G727" i="13"/>
  <c r="H727" i="13"/>
  <c r="A728" i="13"/>
  <c r="D731" i="14"/>
  <c r="F731" i="14"/>
  <c r="G731" i="14"/>
  <c r="C731" i="14"/>
  <c r="H731" i="14"/>
  <c r="K731" i="14"/>
  <c r="B728" i="13"/>
  <c r="E731" i="14"/>
  <c r="C728" i="13"/>
  <c r="D728" i="13"/>
  <c r="E728" i="13"/>
  <c r="F728" i="13"/>
  <c r="G728" i="13"/>
  <c r="H728" i="13"/>
  <c r="A729" i="13"/>
  <c r="D732" i="14"/>
  <c r="F732" i="14"/>
  <c r="G732" i="14"/>
  <c r="C732" i="14"/>
  <c r="H732" i="14"/>
  <c r="K732" i="14"/>
  <c r="B729" i="13"/>
  <c r="E732" i="14"/>
  <c r="C729" i="13"/>
  <c r="D729" i="13"/>
  <c r="E729" i="13"/>
  <c r="F729" i="13"/>
  <c r="G729" i="13"/>
  <c r="H729" i="13"/>
  <c r="A730" i="13"/>
  <c r="D733" i="14"/>
  <c r="F733" i="14"/>
  <c r="G733" i="14"/>
  <c r="C733" i="14"/>
  <c r="H733" i="14"/>
  <c r="K733" i="14"/>
  <c r="B730" i="13"/>
  <c r="E733" i="14"/>
  <c r="C730" i="13"/>
  <c r="D730" i="13"/>
  <c r="E730" i="13"/>
  <c r="F730" i="13"/>
  <c r="G730" i="13"/>
  <c r="H730" i="13"/>
  <c r="A731" i="13"/>
  <c r="D734" i="14"/>
  <c r="F734" i="14"/>
  <c r="G734" i="14"/>
  <c r="C734" i="14"/>
  <c r="H734" i="14"/>
  <c r="K734" i="14"/>
  <c r="B731" i="13"/>
  <c r="E734" i="14"/>
  <c r="C731" i="13"/>
  <c r="D731" i="13"/>
  <c r="E731" i="13"/>
  <c r="F731" i="13"/>
  <c r="G731" i="13"/>
  <c r="H731" i="13"/>
  <c r="A732" i="13"/>
  <c r="D735" i="14"/>
  <c r="F735" i="14"/>
  <c r="G735" i="14"/>
  <c r="C735" i="14"/>
  <c r="H735" i="14"/>
  <c r="K735" i="14"/>
  <c r="B732" i="13"/>
  <c r="E735" i="14"/>
  <c r="C732" i="13"/>
  <c r="D732" i="13"/>
  <c r="E732" i="13"/>
  <c r="F732" i="13"/>
  <c r="G732" i="13"/>
  <c r="H732" i="13"/>
  <c r="A733" i="13"/>
  <c r="D736" i="14"/>
  <c r="F736" i="14"/>
  <c r="G736" i="14"/>
  <c r="C736" i="14"/>
  <c r="H736" i="14"/>
  <c r="K736" i="14"/>
  <c r="B733" i="13"/>
  <c r="E736" i="14"/>
  <c r="C733" i="13"/>
  <c r="D733" i="13"/>
  <c r="E733" i="13"/>
  <c r="F733" i="13"/>
  <c r="G733" i="13"/>
  <c r="H733" i="13"/>
  <c r="A734" i="13"/>
  <c r="D737" i="14"/>
  <c r="F737" i="14"/>
  <c r="G737" i="14"/>
  <c r="C737" i="14"/>
  <c r="H737" i="14"/>
  <c r="K737" i="14"/>
  <c r="B734" i="13"/>
  <c r="E737" i="14"/>
  <c r="C734" i="13"/>
  <c r="D734" i="13"/>
  <c r="E734" i="13"/>
  <c r="F734" i="13"/>
  <c r="G734" i="13"/>
  <c r="H734" i="13"/>
  <c r="A735" i="13"/>
  <c r="D738" i="14"/>
  <c r="F738" i="14"/>
  <c r="G738" i="14"/>
  <c r="C738" i="14"/>
  <c r="H738" i="14"/>
  <c r="K738" i="14"/>
  <c r="B735" i="13"/>
  <c r="E738" i="14"/>
  <c r="C735" i="13"/>
  <c r="D735" i="13"/>
  <c r="E735" i="13"/>
  <c r="F735" i="13"/>
  <c r="G735" i="13"/>
  <c r="H735" i="13"/>
  <c r="A736" i="13"/>
  <c r="D739" i="14"/>
  <c r="F739" i="14"/>
  <c r="G739" i="14"/>
  <c r="C739" i="14"/>
  <c r="H739" i="14"/>
  <c r="K739" i="14"/>
  <c r="B736" i="13"/>
  <c r="E739" i="14"/>
  <c r="C736" i="13"/>
  <c r="D736" i="13"/>
  <c r="E736" i="13"/>
  <c r="F736" i="13"/>
  <c r="G736" i="13"/>
  <c r="H736" i="13"/>
  <c r="A737" i="13"/>
  <c r="D740" i="14"/>
  <c r="F740" i="14"/>
  <c r="G740" i="14"/>
  <c r="C740" i="14"/>
  <c r="H740" i="14"/>
  <c r="K740" i="14"/>
  <c r="B737" i="13"/>
  <c r="E740" i="14"/>
  <c r="C737" i="13"/>
  <c r="D737" i="13"/>
  <c r="E737" i="13"/>
  <c r="F737" i="13"/>
  <c r="G737" i="13"/>
  <c r="H737" i="13"/>
  <c r="A738" i="13"/>
  <c r="D741" i="14"/>
  <c r="F741" i="14"/>
  <c r="G741" i="14"/>
  <c r="C741" i="14"/>
  <c r="H741" i="14"/>
  <c r="K741" i="14"/>
  <c r="B738" i="13"/>
  <c r="E741" i="14"/>
  <c r="C738" i="13"/>
  <c r="D738" i="13"/>
  <c r="E738" i="13"/>
  <c r="F738" i="13"/>
  <c r="G738" i="13"/>
  <c r="H738" i="13"/>
  <c r="A739" i="13"/>
  <c r="D742" i="14"/>
  <c r="F742" i="14"/>
  <c r="G742" i="14"/>
  <c r="C742" i="14"/>
  <c r="H742" i="14"/>
  <c r="K742" i="14"/>
  <c r="B739" i="13"/>
  <c r="E742" i="14"/>
  <c r="C739" i="13"/>
  <c r="D739" i="13"/>
  <c r="E739" i="13"/>
  <c r="F739" i="13"/>
  <c r="G739" i="13"/>
  <c r="H739" i="13"/>
  <c r="A740" i="13"/>
  <c r="D743" i="14"/>
  <c r="F743" i="14"/>
  <c r="G743" i="14"/>
  <c r="C743" i="14"/>
  <c r="H743" i="14"/>
  <c r="K743" i="14"/>
  <c r="B740" i="13"/>
  <c r="E743" i="14"/>
  <c r="C740" i="13"/>
  <c r="D740" i="13"/>
  <c r="E740" i="13"/>
  <c r="F740" i="13"/>
  <c r="G740" i="13"/>
  <c r="H740" i="13"/>
  <c r="A741" i="13"/>
  <c r="D744" i="14"/>
  <c r="F744" i="14"/>
  <c r="G744" i="14"/>
  <c r="C744" i="14"/>
  <c r="H744" i="14"/>
  <c r="K744" i="14"/>
  <c r="B741" i="13"/>
  <c r="E744" i="14"/>
  <c r="C741" i="13"/>
  <c r="D741" i="13"/>
  <c r="E741" i="13"/>
  <c r="F741" i="13"/>
  <c r="G741" i="13"/>
  <c r="H741" i="13"/>
  <c r="A742" i="13"/>
  <c r="D745" i="14"/>
  <c r="F745" i="14"/>
  <c r="G745" i="14"/>
  <c r="C745" i="14"/>
  <c r="H745" i="14"/>
  <c r="K745" i="14"/>
  <c r="B742" i="13"/>
  <c r="E745" i="14"/>
  <c r="C742" i="13"/>
  <c r="D742" i="13"/>
  <c r="E742" i="13"/>
  <c r="F742" i="13"/>
  <c r="G742" i="13"/>
  <c r="H742" i="13"/>
  <c r="A743" i="13"/>
  <c r="D746" i="14"/>
  <c r="F746" i="14"/>
  <c r="G746" i="14"/>
  <c r="C746" i="14"/>
  <c r="H746" i="14"/>
  <c r="K746" i="14"/>
  <c r="B743" i="13"/>
  <c r="E746" i="14"/>
  <c r="C743" i="13"/>
  <c r="D743" i="13"/>
  <c r="E743" i="13"/>
  <c r="F743" i="13"/>
  <c r="G743" i="13"/>
  <c r="H743" i="13"/>
  <c r="A744" i="13"/>
  <c r="D747" i="14"/>
  <c r="F747" i="14"/>
  <c r="G747" i="14"/>
  <c r="C747" i="14"/>
  <c r="H747" i="14"/>
  <c r="K747" i="14"/>
  <c r="B744" i="13"/>
  <c r="E747" i="14"/>
  <c r="C744" i="13"/>
  <c r="D744" i="13"/>
  <c r="E744" i="13"/>
  <c r="F744" i="13"/>
  <c r="G744" i="13"/>
  <c r="H744" i="13"/>
  <c r="A745" i="13"/>
  <c r="D748" i="14"/>
  <c r="F748" i="14"/>
  <c r="G748" i="14"/>
  <c r="C748" i="14"/>
  <c r="H748" i="14"/>
  <c r="K748" i="14"/>
  <c r="B745" i="13"/>
  <c r="E748" i="14"/>
  <c r="C745" i="13"/>
  <c r="D745" i="13"/>
  <c r="E745" i="13"/>
  <c r="F745" i="13"/>
  <c r="G745" i="13"/>
  <c r="H745" i="13"/>
  <c r="A746" i="13"/>
  <c r="D749" i="14"/>
  <c r="F749" i="14"/>
  <c r="G749" i="14"/>
  <c r="C749" i="14"/>
  <c r="H749" i="14"/>
  <c r="K749" i="14"/>
  <c r="B746" i="13"/>
  <c r="E749" i="14"/>
  <c r="C746" i="13"/>
  <c r="D746" i="13"/>
  <c r="E746" i="13"/>
  <c r="F746" i="13"/>
  <c r="G746" i="13"/>
  <c r="H746" i="13"/>
  <c r="A747" i="13"/>
  <c r="D750" i="14"/>
  <c r="F750" i="14"/>
  <c r="G750" i="14"/>
  <c r="C750" i="14"/>
  <c r="H750" i="14"/>
  <c r="K750" i="14"/>
  <c r="B747" i="13"/>
  <c r="E750" i="14"/>
  <c r="C747" i="13"/>
  <c r="D747" i="13"/>
  <c r="E747" i="13"/>
  <c r="F747" i="13"/>
  <c r="G747" i="13"/>
  <c r="H747" i="13"/>
  <c r="A748" i="13"/>
  <c r="D751" i="14"/>
  <c r="F751" i="14"/>
  <c r="G751" i="14"/>
  <c r="C751" i="14"/>
  <c r="H751" i="14"/>
  <c r="K751" i="14"/>
  <c r="B748" i="13"/>
  <c r="E751" i="14"/>
  <c r="C748" i="13"/>
  <c r="D748" i="13"/>
  <c r="E748" i="13"/>
  <c r="F748" i="13"/>
  <c r="G748" i="13"/>
  <c r="H748" i="13"/>
  <c r="A749" i="13"/>
  <c r="D752" i="14"/>
  <c r="F752" i="14"/>
  <c r="G752" i="14"/>
  <c r="C752" i="14"/>
  <c r="H752" i="14"/>
  <c r="K752" i="14"/>
  <c r="B749" i="13"/>
  <c r="E752" i="14"/>
  <c r="C749" i="13"/>
  <c r="D749" i="13"/>
  <c r="E749" i="13"/>
  <c r="F749" i="13"/>
  <c r="G749" i="13"/>
  <c r="H749" i="13"/>
  <c r="A750" i="13"/>
  <c r="D753" i="14"/>
  <c r="F753" i="14"/>
  <c r="G753" i="14"/>
  <c r="C753" i="14"/>
  <c r="H753" i="14"/>
  <c r="K753" i="14"/>
  <c r="B750" i="13"/>
  <c r="E753" i="14"/>
  <c r="C750" i="13"/>
  <c r="D750" i="13"/>
  <c r="E750" i="13"/>
  <c r="F750" i="13"/>
  <c r="G750" i="13"/>
  <c r="H750" i="13"/>
  <c r="A751" i="13"/>
  <c r="D754" i="14"/>
  <c r="F754" i="14"/>
  <c r="G754" i="14"/>
  <c r="C754" i="14"/>
  <c r="H754" i="14"/>
  <c r="K754" i="14"/>
  <c r="B751" i="13"/>
  <c r="E754" i="14"/>
  <c r="C751" i="13"/>
  <c r="D751" i="13"/>
  <c r="E751" i="13"/>
  <c r="F751" i="13"/>
  <c r="G751" i="13"/>
  <c r="H751" i="13"/>
  <c r="A752" i="13"/>
  <c r="D755" i="14"/>
  <c r="F755" i="14"/>
  <c r="G755" i="14"/>
  <c r="C755" i="14"/>
  <c r="H755" i="14"/>
  <c r="K755" i="14"/>
  <c r="B752" i="13"/>
  <c r="E755" i="14"/>
  <c r="C752" i="13"/>
  <c r="D752" i="13"/>
  <c r="E752" i="13"/>
  <c r="F752" i="13"/>
  <c r="G752" i="13"/>
  <c r="H752" i="13"/>
  <c r="A753" i="13"/>
  <c r="D756" i="14"/>
  <c r="F756" i="14"/>
  <c r="G756" i="14"/>
  <c r="C756" i="14"/>
  <c r="H756" i="14"/>
  <c r="K756" i="14"/>
  <c r="B753" i="13"/>
  <c r="E756" i="14"/>
  <c r="C753" i="13"/>
  <c r="D753" i="13"/>
  <c r="E753" i="13"/>
  <c r="F753" i="13"/>
  <c r="G753" i="13"/>
  <c r="H753" i="13"/>
  <c r="A754" i="13"/>
  <c r="D757" i="14"/>
  <c r="F757" i="14"/>
  <c r="G757" i="14"/>
  <c r="C757" i="14"/>
  <c r="H757" i="14"/>
  <c r="K757" i="14"/>
  <c r="B754" i="13"/>
  <c r="E757" i="14"/>
  <c r="C754" i="13"/>
  <c r="D754" i="13"/>
  <c r="E754" i="13"/>
  <c r="F754" i="13"/>
  <c r="G754" i="13"/>
  <c r="H754" i="13"/>
  <c r="A755" i="13"/>
  <c r="D758" i="14"/>
  <c r="F758" i="14"/>
  <c r="G758" i="14"/>
  <c r="C758" i="14"/>
  <c r="H758" i="14"/>
  <c r="K758" i="14"/>
  <c r="B755" i="13"/>
  <c r="E758" i="14"/>
  <c r="C755" i="13"/>
  <c r="D755" i="13"/>
  <c r="E755" i="13"/>
  <c r="F755" i="13"/>
  <c r="G755" i="13"/>
  <c r="H755" i="13"/>
  <c r="A756" i="13"/>
  <c r="D759" i="14"/>
  <c r="F759" i="14"/>
  <c r="G759" i="14"/>
  <c r="C759" i="14"/>
  <c r="H759" i="14"/>
  <c r="K759" i="14"/>
  <c r="B756" i="13"/>
  <c r="E759" i="14"/>
  <c r="C756" i="13"/>
  <c r="D756" i="13"/>
  <c r="E756" i="13"/>
  <c r="F756" i="13"/>
  <c r="G756" i="13"/>
  <c r="H756" i="13"/>
  <c r="A757" i="13"/>
  <c r="D760" i="14"/>
  <c r="F760" i="14"/>
  <c r="G760" i="14"/>
  <c r="C760" i="14"/>
  <c r="H760" i="14"/>
  <c r="K760" i="14"/>
  <c r="B757" i="13"/>
  <c r="E760" i="14"/>
  <c r="C757" i="13"/>
  <c r="D757" i="13"/>
  <c r="E757" i="13"/>
  <c r="F757" i="13"/>
  <c r="G757" i="13"/>
  <c r="H757" i="13"/>
  <c r="A758" i="13"/>
  <c r="D761" i="14"/>
  <c r="F761" i="14"/>
  <c r="G761" i="14"/>
  <c r="C761" i="14"/>
  <c r="H761" i="14"/>
  <c r="K761" i="14"/>
  <c r="B758" i="13"/>
  <c r="E761" i="14"/>
  <c r="C758" i="13"/>
  <c r="D758" i="13"/>
  <c r="E758" i="13"/>
  <c r="F758" i="13"/>
  <c r="G758" i="13"/>
  <c r="H758" i="13"/>
  <c r="A759" i="13"/>
  <c r="D762" i="14"/>
  <c r="F762" i="14"/>
  <c r="G762" i="14"/>
  <c r="C762" i="14"/>
  <c r="H762" i="14"/>
  <c r="K762" i="14"/>
  <c r="B759" i="13"/>
  <c r="E762" i="14"/>
  <c r="C759" i="13"/>
  <c r="D759" i="13"/>
  <c r="E759" i="13"/>
  <c r="F759" i="13"/>
  <c r="G759" i="13"/>
  <c r="H759" i="13"/>
  <c r="A760" i="13"/>
  <c r="D763" i="14"/>
  <c r="F763" i="14"/>
  <c r="G763" i="14"/>
  <c r="C763" i="14"/>
  <c r="H763" i="14"/>
  <c r="K763" i="14"/>
  <c r="B760" i="13"/>
  <c r="E763" i="14"/>
  <c r="C760" i="13"/>
  <c r="D760" i="13"/>
  <c r="E760" i="13"/>
  <c r="F760" i="13"/>
  <c r="G760" i="13"/>
  <c r="H760" i="13"/>
  <c r="A761" i="13"/>
  <c r="D764" i="14"/>
  <c r="F764" i="14"/>
  <c r="G764" i="14"/>
  <c r="C764" i="14"/>
  <c r="H764" i="14"/>
  <c r="K764" i="14"/>
  <c r="B761" i="13"/>
  <c r="E764" i="14"/>
  <c r="C761" i="13"/>
  <c r="D761" i="13"/>
  <c r="E761" i="13"/>
  <c r="F761" i="13"/>
  <c r="G761" i="13"/>
  <c r="H761" i="13"/>
  <c r="A762" i="13"/>
  <c r="D765" i="14"/>
  <c r="F765" i="14"/>
  <c r="G765" i="14"/>
  <c r="C765" i="14"/>
  <c r="H765" i="14"/>
  <c r="K765" i="14"/>
  <c r="B762" i="13"/>
  <c r="E765" i="14"/>
  <c r="C762" i="13"/>
  <c r="D762" i="13"/>
  <c r="E762" i="13"/>
  <c r="F762" i="13"/>
  <c r="G762" i="13"/>
  <c r="H762" i="13"/>
  <c r="A763" i="13"/>
  <c r="D766" i="14"/>
  <c r="F766" i="14"/>
  <c r="G766" i="14"/>
  <c r="C766" i="14"/>
  <c r="H766" i="14"/>
  <c r="K766" i="14"/>
  <c r="B763" i="13"/>
  <c r="E766" i="14"/>
  <c r="C763" i="13"/>
  <c r="D763" i="13"/>
  <c r="E763" i="13"/>
  <c r="F763" i="13"/>
  <c r="G763" i="13"/>
  <c r="H763" i="13"/>
  <c r="A764" i="13"/>
  <c r="D767" i="14"/>
  <c r="F767" i="14"/>
  <c r="G767" i="14"/>
  <c r="C767" i="14"/>
  <c r="H767" i="14"/>
  <c r="K767" i="14"/>
  <c r="B764" i="13"/>
  <c r="E767" i="14"/>
  <c r="C764" i="13"/>
  <c r="D764" i="13"/>
  <c r="E764" i="13"/>
  <c r="F764" i="13"/>
  <c r="G764" i="13"/>
  <c r="H764" i="13"/>
  <c r="A765" i="13"/>
  <c r="D768" i="14"/>
  <c r="F768" i="14"/>
  <c r="G768" i="14"/>
  <c r="C768" i="14"/>
  <c r="H768" i="14"/>
  <c r="K768" i="14"/>
  <c r="B765" i="13"/>
  <c r="E768" i="14"/>
  <c r="C765" i="13"/>
  <c r="D765" i="13"/>
  <c r="E765" i="13"/>
  <c r="F765" i="13"/>
  <c r="G765" i="13"/>
  <c r="H765" i="13"/>
  <c r="A766" i="13"/>
  <c r="D769" i="14"/>
  <c r="F769" i="14"/>
  <c r="G769" i="14"/>
  <c r="C769" i="14"/>
  <c r="H769" i="14"/>
  <c r="K769" i="14"/>
  <c r="B766" i="13"/>
  <c r="E769" i="14"/>
  <c r="C766" i="13"/>
  <c r="D766" i="13"/>
  <c r="E766" i="13"/>
  <c r="F766" i="13"/>
  <c r="G766" i="13"/>
  <c r="H766" i="13"/>
  <c r="A767" i="13"/>
  <c r="D770" i="14"/>
  <c r="F770" i="14"/>
  <c r="G770" i="14"/>
  <c r="C770" i="14"/>
  <c r="H770" i="14"/>
  <c r="K770" i="14"/>
  <c r="B767" i="13"/>
  <c r="E770" i="14"/>
  <c r="C767" i="13"/>
  <c r="D767" i="13"/>
  <c r="E767" i="13"/>
  <c r="F767" i="13"/>
  <c r="G767" i="13"/>
  <c r="H767" i="13"/>
  <c r="A768" i="13"/>
  <c r="D771" i="14"/>
  <c r="F771" i="14"/>
  <c r="G771" i="14"/>
  <c r="C771" i="14"/>
  <c r="H771" i="14"/>
  <c r="K771" i="14"/>
  <c r="B768" i="13"/>
  <c r="E771" i="14"/>
  <c r="C768" i="13"/>
  <c r="D768" i="13"/>
  <c r="E768" i="13"/>
  <c r="F768" i="13"/>
  <c r="G768" i="13"/>
  <c r="H768" i="13"/>
  <c r="A769" i="13"/>
  <c r="D772" i="14"/>
  <c r="F772" i="14"/>
  <c r="G772" i="14"/>
  <c r="C772" i="14"/>
  <c r="H772" i="14"/>
  <c r="K772" i="14"/>
  <c r="B769" i="13"/>
  <c r="E772" i="14"/>
  <c r="C769" i="13"/>
  <c r="D769" i="13"/>
  <c r="E769" i="13"/>
  <c r="F769" i="13"/>
  <c r="G769" i="13"/>
  <c r="H769" i="13"/>
  <c r="A770" i="13"/>
  <c r="D773" i="14"/>
  <c r="F773" i="14"/>
  <c r="G773" i="14"/>
  <c r="C773" i="14"/>
  <c r="H773" i="14"/>
  <c r="K773" i="14"/>
  <c r="B770" i="13"/>
  <c r="E773" i="14"/>
  <c r="C770" i="13"/>
  <c r="D770" i="13"/>
  <c r="E770" i="13"/>
  <c r="F770" i="13"/>
  <c r="G770" i="13"/>
  <c r="H770" i="13"/>
  <c r="A771" i="13"/>
  <c r="D774" i="14"/>
  <c r="F774" i="14"/>
  <c r="G774" i="14"/>
  <c r="C774" i="14"/>
  <c r="H774" i="14"/>
  <c r="K774" i="14"/>
  <c r="B771" i="13"/>
  <c r="E774" i="14"/>
  <c r="C771" i="13"/>
  <c r="D771" i="13"/>
  <c r="E771" i="13"/>
  <c r="F771" i="13"/>
  <c r="G771" i="13"/>
  <c r="H771" i="13"/>
  <c r="A772" i="13"/>
  <c r="D775" i="14"/>
  <c r="F775" i="14"/>
  <c r="G775" i="14"/>
  <c r="C775" i="14"/>
  <c r="H775" i="14"/>
  <c r="K775" i="14"/>
  <c r="B772" i="13"/>
  <c r="E775" i="14"/>
  <c r="C772" i="13"/>
  <c r="D772" i="13"/>
  <c r="E772" i="13"/>
  <c r="F772" i="13"/>
  <c r="G772" i="13"/>
  <c r="H772" i="13"/>
  <c r="A773" i="13"/>
  <c r="D776" i="14"/>
  <c r="F776" i="14"/>
  <c r="G776" i="14"/>
  <c r="C776" i="14"/>
  <c r="H776" i="14"/>
  <c r="K776" i="14"/>
  <c r="B773" i="13"/>
  <c r="E776" i="14"/>
  <c r="C773" i="13"/>
  <c r="D773" i="13"/>
  <c r="E773" i="13"/>
  <c r="F773" i="13"/>
  <c r="G773" i="13"/>
  <c r="H773" i="13"/>
  <c r="A774" i="13"/>
  <c r="D777" i="14"/>
  <c r="F777" i="14"/>
  <c r="G777" i="14"/>
  <c r="C777" i="14"/>
  <c r="H777" i="14"/>
  <c r="K777" i="14"/>
  <c r="B774" i="13"/>
  <c r="E777" i="14"/>
  <c r="C774" i="13"/>
  <c r="D774" i="13"/>
  <c r="E774" i="13"/>
  <c r="F774" i="13"/>
  <c r="G774" i="13"/>
  <c r="H774" i="13"/>
  <c r="A775" i="13"/>
  <c r="D778" i="14"/>
  <c r="F778" i="14"/>
  <c r="G778" i="14"/>
  <c r="C778" i="14"/>
  <c r="H778" i="14"/>
  <c r="K778" i="14"/>
  <c r="B775" i="13"/>
  <c r="E778" i="14"/>
  <c r="C775" i="13"/>
  <c r="D775" i="13"/>
  <c r="E775" i="13"/>
  <c r="F775" i="13"/>
  <c r="G775" i="13"/>
  <c r="H775" i="13"/>
  <c r="A776" i="13"/>
  <c r="D779" i="14"/>
  <c r="F779" i="14"/>
  <c r="G779" i="14"/>
  <c r="C779" i="14"/>
  <c r="H779" i="14"/>
  <c r="K779" i="14"/>
  <c r="B776" i="13"/>
  <c r="E779" i="14"/>
  <c r="C776" i="13"/>
  <c r="D776" i="13"/>
  <c r="E776" i="13"/>
  <c r="F776" i="13"/>
  <c r="G776" i="13"/>
  <c r="H776" i="13"/>
  <c r="A777" i="13"/>
  <c r="D780" i="14"/>
  <c r="F780" i="14"/>
  <c r="G780" i="14"/>
  <c r="C780" i="14"/>
  <c r="H780" i="14"/>
  <c r="K780" i="14"/>
  <c r="B777" i="13"/>
  <c r="E780" i="14"/>
  <c r="C777" i="13"/>
  <c r="D777" i="13"/>
  <c r="E777" i="13"/>
  <c r="F777" i="13"/>
  <c r="G777" i="13"/>
  <c r="H777" i="13"/>
  <c r="A778" i="13"/>
  <c r="D781" i="14"/>
  <c r="F781" i="14"/>
  <c r="G781" i="14"/>
  <c r="C781" i="14"/>
  <c r="H781" i="14"/>
  <c r="K781" i="14"/>
  <c r="B778" i="13"/>
  <c r="E781" i="14"/>
  <c r="C778" i="13"/>
  <c r="D778" i="13"/>
  <c r="E778" i="13"/>
  <c r="F778" i="13"/>
  <c r="G778" i="13"/>
  <c r="H778" i="13"/>
  <c r="A779" i="13"/>
  <c r="D782" i="14"/>
  <c r="F782" i="14"/>
  <c r="G782" i="14"/>
  <c r="C782" i="14"/>
  <c r="H782" i="14"/>
  <c r="K782" i="14"/>
  <c r="B779" i="13"/>
  <c r="E782" i="14"/>
  <c r="C779" i="13"/>
  <c r="D779" i="13"/>
  <c r="E779" i="13"/>
  <c r="F779" i="13"/>
  <c r="G779" i="13"/>
  <c r="H779" i="13"/>
  <c r="A780" i="13"/>
  <c r="D783" i="14"/>
  <c r="F783" i="14"/>
  <c r="G783" i="14"/>
  <c r="C783" i="14"/>
  <c r="H783" i="14"/>
  <c r="K783" i="14"/>
  <c r="B780" i="13"/>
  <c r="E783" i="14"/>
  <c r="C780" i="13"/>
  <c r="D780" i="13"/>
  <c r="E780" i="13"/>
  <c r="F780" i="13"/>
  <c r="G780" i="13"/>
  <c r="H780" i="13"/>
  <c r="A781" i="13"/>
  <c r="D784" i="14"/>
  <c r="F784" i="14"/>
  <c r="G784" i="14"/>
  <c r="C784" i="14"/>
  <c r="H784" i="14"/>
  <c r="K784" i="14"/>
  <c r="B781" i="13"/>
  <c r="E784" i="14"/>
  <c r="C781" i="13"/>
  <c r="D781" i="13"/>
  <c r="E781" i="13"/>
  <c r="F781" i="13"/>
  <c r="G781" i="13"/>
  <c r="H781" i="13"/>
  <c r="A782" i="13"/>
  <c r="D785" i="14"/>
  <c r="F785" i="14"/>
  <c r="G785" i="14"/>
  <c r="C785" i="14"/>
  <c r="H785" i="14"/>
  <c r="K785" i="14"/>
  <c r="B782" i="13"/>
  <c r="E785" i="14"/>
  <c r="C782" i="13"/>
  <c r="D782" i="13"/>
  <c r="E782" i="13"/>
  <c r="F782" i="13"/>
  <c r="G782" i="13"/>
  <c r="H782" i="13"/>
  <c r="A783" i="13"/>
  <c r="D786" i="14"/>
  <c r="F786" i="14"/>
  <c r="G786" i="14"/>
  <c r="C786" i="14"/>
  <c r="H786" i="14"/>
  <c r="K786" i="14"/>
  <c r="B783" i="13"/>
  <c r="E786" i="14"/>
  <c r="C783" i="13"/>
  <c r="D783" i="13"/>
  <c r="E783" i="13"/>
  <c r="F783" i="13"/>
  <c r="G783" i="13"/>
  <c r="H783" i="13"/>
  <c r="A784" i="13"/>
  <c r="D787" i="14"/>
  <c r="F787" i="14"/>
  <c r="G787" i="14"/>
  <c r="C787" i="14"/>
  <c r="H787" i="14"/>
  <c r="K787" i="14"/>
  <c r="B784" i="13"/>
  <c r="E787" i="14"/>
  <c r="C784" i="13"/>
  <c r="D784" i="13"/>
  <c r="E784" i="13"/>
  <c r="F784" i="13"/>
  <c r="G784" i="13"/>
  <c r="H784" i="13"/>
  <c r="A785" i="13"/>
  <c r="D788" i="14"/>
  <c r="F788" i="14"/>
  <c r="G788" i="14"/>
  <c r="C788" i="14"/>
  <c r="H788" i="14"/>
  <c r="K788" i="14"/>
  <c r="B785" i="13"/>
  <c r="E788" i="14"/>
  <c r="C785" i="13"/>
  <c r="D785" i="13"/>
  <c r="E785" i="13"/>
  <c r="F785" i="13"/>
  <c r="G785" i="13"/>
  <c r="H785" i="13"/>
  <c r="A786" i="13"/>
  <c r="D789" i="14"/>
  <c r="F789" i="14"/>
  <c r="G789" i="14"/>
  <c r="C789" i="14"/>
  <c r="H789" i="14"/>
  <c r="K789" i="14"/>
  <c r="B786" i="13"/>
  <c r="E789" i="14"/>
  <c r="C786" i="13"/>
  <c r="D786" i="13"/>
  <c r="E786" i="13"/>
  <c r="F786" i="13"/>
  <c r="G786" i="13"/>
  <c r="H786" i="13"/>
  <c r="A787" i="13"/>
  <c r="D790" i="14"/>
  <c r="F790" i="14"/>
  <c r="G790" i="14"/>
  <c r="C790" i="14"/>
  <c r="H790" i="14"/>
  <c r="K790" i="14"/>
  <c r="B787" i="13"/>
  <c r="E790" i="14"/>
  <c r="C787" i="13"/>
  <c r="D787" i="13"/>
  <c r="E787" i="13"/>
  <c r="F787" i="13"/>
  <c r="G787" i="13"/>
  <c r="H787" i="13"/>
  <c r="A788" i="13"/>
  <c r="D791" i="14"/>
  <c r="F791" i="14"/>
  <c r="G791" i="14"/>
  <c r="C791" i="14"/>
  <c r="H791" i="14"/>
  <c r="K791" i="14"/>
  <c r="B788" i="13"/>
  <c r="E791" i="14"/>
  <c r="C788" i="13"/>
  <c r="D788" i="13"/>
  <c r="E788" i="13"/>
  <c r="F788" i="13"/>
  <c r="G788" i="13"/>
  <c r="H788" i="13"/>
  <c r="A789" i="13"/>
  <c r="D792" i="14"/>
  <c r="F792" i="14"/>
  <c r="G792" i="14"/>
  <c r="C792" i="14"/>
  <c r="H792" i="14"/>
  <c r="K792" i="14"/>
  <c r="B789" i="13"/>
  <c r="E792" i="14"/>
  <c r="C789" i="13"/>
  <c r="D789" i="13"/>
  <c r="E789" i="13"/>
  <c r="F789" i="13"/>
  <c r="G789" i="13"/>
  <c r="H789" i="13"/>
  <c r="A790" i="13"/>
  <c r="D793" i="14"/>
  <c r="F793" i="14"/>
  <c r="G793" i="14"/>
  <c r="C793" i="14"/>
  <c r="H793" i="14"/>
  <c r="K793" i="14"/>
  <c r="B790" i="13"/>
  <c r="E793" i="14"/>
  <c r="C790" i="13"/>
  <c r="D790" i="13"/>
  <c r="E790" i="13"/>
  <c r="F790" i="13"/>
  <c r="G790" i="13"/>
  <c r="H790" i="13"/>
  <c r="A791" i="13"/>
  <c r="D794" i="14"/>
  <c r="F794" i="14"/>
  <c r="G794" i="14"/>
  <c r="C794" i="14"/>
  <c r="H794" i="14"/>
  <c r="K794" i="14"/>
  <c r="B791" i="13"/>
  <c r="E794" i="14"/>
  <c r="C791" i="13"/>
  <c r="D791" i="13"/>
  <c r="E791" i="13"/>
  <c r="F791" i="13"/>
  <c r="G791" i="13"/>
  <c r="H791" i="13"/>
  <c r="A792" i="13"/>
  <c r="D795" i="14"/>
  <c r="F795" i="14"/>
  <c r="G795" i="14"/>
  <c r="C795" i="14"/>
  <c r="H795" i="14"/>
  <c r="K795" i="14"/>
  <c r="B792" i="13"/>
  <c r="E795" i="14"/>
  <c r="C792" i="13"/>
  <c r="D792" i="13"/>
  <c r="E792" i="13"/>
  <c r="F792" i="13"/>
  <c r="G792" i="13"/>
  <c r="H792" i="13"/>
  <c r="A793" i="13"/>
  <c r="D796" i="14"/>
  <c r="F796" i="14"/>
  <c r="G796" i="14"/>
  <c r="C796" i="14"/>
  <c r="H796" i="14"/>
  <c r="K796" i="14"/>
  <c r="B793" i="13"/>
  <c r="E796" i="14"/>
  <c r="C793" i="13"/>
  <c r="D793" i="13"/>
  <c r="E793" i="13"/>
  <c r="F793" i="13"/>
  <c r="G793" i="13"/>
  <c r="H793" i="13"/>
  <c r="A794" i="13"/>
  <c r="D797" i="14"/>
  <c r="F797" i="14"/>
  <c r="G797" i="14"/>
  <c r="C797" i="14"/>
  <c r="H797" i="14"/>
  <c r="K797" i="14"/>
  <c r="B794" i="13"/>
  <c r="E797" i="14"/>
  <c r="C794" i="13"/>
  <c r="D794" i="13"/>
  <c r="E794" i="13"/>
  <c r="F794" i="13"/>
  <c r="G794" i="13"/>
  <c r="H794" i="13"/>
  <c r="A795" i="13"/>
  <c r="D798" i="14"/>
  <c r="F798" i="14"/>
  <c r="G798" i="14"/>
  <c r="C798" i="14"/>
  <c r="H798" i="14"/>
  <c r="K798" i="14"/>
  <c r="B795" i="13"/>
  <c r="E798" i="14"/>
  <c r="C795" i="13"/>
  <c r="D795" i="13"/>
  <c r="E795" i="13"/>
  <c r="F795" i="13"/>
  <c r="G795" i="13"/>
  <c r="H795" i="13"/>
  <c r="A796" i="13"/>
  <c r="D799" i="14"/>
  <c r="F799" i="14"/>
  <c r="G799" i="14"/>
  <c r="C799" i="14"/>
  <c r="H799" i="14"/>
  <c r="K799" i="14"/>
  <c r="B796" i="13"/>
  <c r="E799" i="14"/>
  <c r="C796" i="13"/>
  <c r="D796" i="13"/>
  <c r="E796" i="13"/>
  <c r="G796" i="13"/>
  <c r="H796" i="13"/>
  <c r="A797" i="13"/>
  <c r="D800" i="14"/>
  <c r="F800" i="14"/>
  <c r="G800" i="14"/>
  <c r="C800" i="14"/>
  <c r="H800" i="14"/>
  <c r="K800" i="14"/>
  <c r="B797" i="13"/>
  <c r="E800" i="14"/>
  <c r="C797" i="13"/>
  <c r="D797" i="13"/>
  <c r="E797" i="13"/>
  <c r="G797" i="13"/>
  <c r="H797" i="13"/>
  <c r="A798" i="13"/>
  <c r="D801" i="14"/>
  <c r="F801" i="14"/>
  <c r="G801" i="14"/>
  <c r="C801" i="14"/>
  <c r="H801" i="14"/>
  <c r="K801" i="14"/>
  <c r="B798" i="13"/>
  <c r="E801" i="14"/>
  <c r="C798" i="13"/>
  <c r="D798" i="13"/>
  <c r="E798" i="13"/>
  <c r="G798" i="13"/>
  <c r="H798" i="13"/>
  <c r="A799" i="13"/>
  <c r="D802" i="14"/>
  <c r="F802" i="14"/>
  <c r="G802" i="14"/>
  <c r="C802" i="14"/>
  <c r="H802" i="14"/>
  <c r="K802" i="14"/>
  <c r="B799" i="13"/>
  <c r="E802" i="14"/>
  <c r="C799" i="13"/>
  <c r="D799" i="13"/>
  <c r="E799" i="13"/>
  <c r="G799" i="13"/>
  <c r="H799" i="13"/>
  <c r="A800" i="13"/>
  <c r="D803" i="14"/>
  <c r="F803" i="14"/>
  <c r="G803" i="14"/>
  <c r="C803" i="14"/>
  <c r="H803" i="14"/>
  <c r="K803" i="14"/>
  <c r="B800" i="13"/>
  <c r="E803" i="14"/>
  <c r="C800" i="13"/>
  <c r="D800" i="13"/>
  <c r="E800" i="13"/>
  <c r="G800" i="13"/>
  <c r="H800" i="13"/>
  <c r="A801" i="13"/>
  <c r="D804" i="14"/>
  <c r="F804" i="14"/>
  <c r="G804" i="14"/>
  <c r="C804" i="14"/>
  <c r="H804" i="14"/>
  <c r="K804" i="14"/>
  <c r="B801" i="13"/>
  <c r="E804" i="14"/>
  <c r="C801" i="13"/>
  <c r="D801" i="13"/>
  <c r="E801" i="13"/>
  <c r="G801" i="13"/>
  <c r="H801" i="13"/>
  <c r="A802" i="13"/>
  <c r="D805" i="14"/>
  <c r="F805" i="14"/>
  <c r="G805" i="14"/>
  <c r="C805" i="14"/>
  <c r="H805" i="14"/>
  <c r="K805" i="14"/>
  <c r="B802" i="13"/>
  <c r="E805" i="14"/>
  <c r="C802" i="13"/>
  <c r="D802" i="13"/>
  <c r="E802" i="13"/>
  <c r="G802" i="13"/>
  <c r="H802" i="13"/>
  <c r="A803" i="13"/>
  <c r="D806" i="14"/>
  <c r="F806" i="14"/>
  <c r="G806" i="14"/>
  <c r="C806" i="14"/>
  <c r="H806" i="14"/>
  <c r="K806" i="14"/>
  <c r="B803" i="13"/>
  <c r="E806" i="14"/>
  <c r="C803" i="13"/>
  <c r="D803" i="13"/>
  <c r="E803" i="13"/>
  <c r="G803" i="13"/>
  <c r="H803" i="13"/>
  <c r="A804" i="13"/>
  <c r="D807" i="14"/>
  <c r="F807" i="14"/>
  <c r="G807" i="14"/>
  <c r="C807" i="14"/>
  <c r="H807" i="14"/>
  <c r="K807" i="14"/>
  <c r="B804" i="13"/>
  <c r="E807" i="14"/>
  <c r="C804" i="13"/>
  <c r="D804" i="13"/>
  <c r="E804" i="13"/>
  <c r="G804" i="13"/>
  <c r="H804" i="13"/>
  <c r="A805" i="13"/>
  <c r="D808" i="14"/>
  <c r="F808" i="14"/>
  <c r="G808" i="14"/>
  <c r="C808" i="14"/>
  <c r="H808" i="14"/>
  <c r="K808" i="14"/>
  <c r="B805" i="13"/>
  <c r="E808" i="14"/>
  <c r="C805" i="13"/>
  <c r="D805" i="13"/>
  <c r="E805" i="13"/>
  <c r="G805" i="13"/>
  <c r="H805" i="13"/>
  <c r="A806" i="13"/>
  <c r="D809" i="14"/>
  <c r="F809" i="14"/>
  <c r="G809" i="14"/>
  <c r="C809" i="14"/>
  <c r="H809" i="14"/>
  <c r="K809" i="14"/>
  <c r="B806" i="13"/>
  <c r="E809" i="14"/>
  <c r="C806" i="13"/>
  <c r="D806" i="13"/>
  <c r="E806" i="13"/>
  <c r="G806" i="13"/>
  <c r="H806" i="13"/>
  <c r="A807" i="13"/>
  <c r="D810" i="14"/>
  <c r="F810" i="14"/>
  <c r="G810" i="14"/>
  <c r="C810" i="14"/>
  <c r="H810" i="14"/>
  <c r="K810" i="14"/>
  <c r="B807" i="13"/>
  <c r="E810" i="14"/>
  <c r="C807" i="13"/>
  <c r="D807" i="13"/>
  <c r="E807" i="13"/>
  <c r="G807" i="13"/>
  <c r="H807" i="13"/>
  <c r="A808" i="13"/>
  <c r="D811" i="14"/>
  <c r="F811" i="14"/>
  <c r="G811" i="14"/>
  <c r="C811" i="14"/>
  <c r="H811" i="14"/>
  <c r="K811" i="14"/>
  <c r="B808" i="13"/>
  <c r="E811" i="14"/>
  <c r="C808" i="13"/>
  <c r="D808" i="13"/>
  <c r="E808" i="13"/>
  <c r="G808" i="13"/>
  <c r="H808" i="13"/>
  <c r="A809" i="13"/>
  <c r="D812" i="14"/>
  <c r="F812" i="14"/>
  <c r="G812" i="14"/>
  <c r="C812" i="14"/>
  <c r="H812" i="14"/>
  <c r="K812" i="14"/>
  <c r="B809" i="13"/>
  <c r="E812" i="14"/>
  <c r="C809" i="13"/>
  <c r="D809" i="13"/>
  <c r="E809" i="13"/>
  <c r="G809" i="13"/>
  <c r="H809" i="13"/>
  <c r="A810" i="13"/>
  <c r="D813" i="14"/>
  <c r="F813" i="14"/>
  <c r="G813" i="14"/>
  <c r="C813" i="14"/>
  <c r="H813" i="14"/>
  <c r="K813" i="14"/>
  <c r="B810" i="13"/>
  <c r="E813" i="14"/>
  <c r="C810" i="13"/>
  <c r="D810" i="13"/>
  <c r="E810" i="13"/>
  <c r="G810" i="13"/>
  <c r="H810" i="13"/>
  <c r="A811" i="13"/>
  <c r="D814" i="14"/>
  <c r="F814" i="14"/>
  <c r="G814" i="14"/>
  <c r="C814" i="14"/>
  <c r="H814" i="14"/>
  <c r="K814" i="14"/>
  <c r="B811" i="13"/>
  <c r="E814" i="14"/>
  <c r="C811" i="13"/>
  <c r="D811" i="13"/>
  <c r="E811" i="13"/>
  <c r="G811" i="13"/>
  <c r="H811" i="13"/>
  <c r="A812" i="13"/>
  <c r="D815" i="14"/>
  <c r="F815" i="14"/>
  <c r="G815" i="14"/>
  <c r="C815" i="14"/>
  <c r="H815" i="14"/>
  <c r="K815" i="14"/>
  <c r="B812" i="13"/>
  <c r="E815" i="14"/>
  <c r="C812" i="13"/>
  <c r="D812" i="13"/>
  <c r="E812" i="13"/>
  <c r="G812" i="13"/>
  <c r="H812" i="13"/>
  <c r="A813" i="13"/>
  <c r="D816" i="14"/>
  <c r="F816" i="14"/>
  <c r="G816" i="14"/>
  <c r="C816" i="14"/>
  <c r="H816" i="14"/>
  <c r="K816" i="14"/>
  <c r="B813" i="13"/>
  <c r="E816" i="14"/>
  <c r="C813" i="13"/>
  <c r="D813" i="13"/>
  <c r="E813" i="13"/>
  <c r="G813" i="13"/>
  <c r="H813" i="13"/>
  <c r="A814" i="13"/>
  <c r="D817" i="14"/>
  <c r="F817" i="14"/>
  <c r="G817" i="14"/>
  <c r="C817" i="14"/>
  <c r="H817" i="14"/>
  <c r="K817" i="14"/>
  <c r="B814" i="13"/>
  <c r="E817" i="14"/>
  <c r="C814" i="13"/>
  <c r="D814" i="13"/>
  <c r="E814" i="13"/>
  <c r="G814" i="13"/>
  <c r="H814" i="13"/>
  <c r="A815" i="13"/>
  <c r="D818" i="14"/>
  <c r="F818" i="14"/>
  <c r="G818" i="14"/>
  <c r="C818" i="14"/>
  <c r="H818" i="14"/>
  <c r="K818" i="14"/>
  <c r="B815" i="13"/>
  <c r="E818" i="14"/>
  <c r="C815" i="13"/>
  <c r="D815" i="13"/>
  <c r="E815" i="13"/>
  <c r="G815" i="13"/>
  <c r="H815" i="13"/>
  <c r="A816" i="13"/>
  <c r="D819" i="14"/>
  <c r="F819" i="14"/>
  <c r="G819" i="14"/>
  <c r="C819" i="14"/>
  <c r="H819" i="14"/>
  <c r="K819" i="14"/>
  <c r="B816" i="13"/>
  <c r="E819" i="14"/>
  <c r="C816" i="13"/>
  <c r="D816" i="13"/>
  <c r="E816" i="13"/>
  <c r="F816" i="13"/>
  <c r="G816" i="13"/>
  <c r="H816" i="13"/>
  <c r="A817" i="13"/>
  <c r="D820" i="14"/>
  <c r="F820" i="14"/>
  <c r="G820" i="14"/>
  <c r="C820" i="14"/>
  <c r="H820" i="14"/>
  <c r="K820" i="14"/>
  <c r="B817" i="13"/>
  <c r="E820" i="14"/>
  <c r="C817" i="13"/>
  <c r="D817" i="13"/>
  <c r="E817" i="13"/>
  <c r="F817" i="13"/>
  <c r="G817" i="13"/>
  <c r="H817" i="13"/>
  <c r="A818" i="13"/>
  <c r="D821" i="14"/>
  <c r="F821" i="14"/>
  <c r="G821" i="14"/>
  <c r="C821" i="14"/>
  <c r="H821" i="14"/>
  <c r="K821" i="14"/>
  <c r="B818" i="13"/>
  <c r="E821" i="14"/>
  <c r="C818" i="13"/>
  <c r="D818" i="13"/>
  <c r="E818" i="13"/>
  <c r="F818" i="13"/>
  <c r="G818" i="13"/>
  <c r="H818" i="13"/>
  <c r="A819" i="13"/>
  <c r="D822" i="14"/>
  <c r="F822" i="14"/>
  <c r="G822" i="14"/>
  <c r="C822" i="14"/>
  <c r="H822" i="14"/>
  <c r="K822" i="14"/>
  <c r="B819" i="13"/>
  <c r="E822" i="14"/>
  <c r="C819" i="13"/>
  <c r="D819" i="13"/>
  <c r="E819" i="13"/>
  <c r="F819" i="13"/>
  <c r="G819" i="13"/>
  <c r="H819" i="13"/>
  <c r="A820" i="13"/>
  <c r="D823" i="14"/>
  <c r="F823" i="14"/>
  <c r="G823" i="14"/>
  <c r="C823" i="14"/>
  <c r="H823" i="14"/>
  <c r="K823" i="14"/>
  <c r="B820" i="13"/>
  <c r="E823" i="14"/>
  <c r="C820" i="13"/>
  <c r="D820" i="13"/>
  <c r="E820" i="13"/>
  <c r="F820" i="13"/>
  <c r="G820" i="13"/>
  <c r="H820" i="13"/>
  <c r="A821" i="13"/>
  <c r="D824" i="14"/>
  <c r="F824" i="14"/>
  <c r="G824" i="14"/>
  <c r="C824" i="14"/>
  <c r="H824" i="14"/>
  <c r="K824" i="14"/>
  <c r="B821" i="13"/>
  <c r="E824" i="14"/>
  <c r="C821" i="13"/>
  <c r="D821" i="13"/>
  <c r="E821" i="13"/>
  <c r="F821" i="13"/>
  <c r="G821" i="13"/>
  <c r="H821" i="13"/>
  <c r="A822" i="13"/>
  <c r="D825" i="14"/>
  <c r="F825" i="14"/>
  <c r="G825" i="14"/>
  <c r="C825" i="14"/>
  <c r="H825" i="14"/>
  <c r="K825" i="14"/>
  <c r="B822" i="13"/>
  <c r="E825" i="14"/>
  <c r="C822" i="13"/>
  <c r="D822" i="13"/>
  <c r="E822" i="13"/>
  <c r="F822" i="13"/>
  <c r="G822" i="13"/>
  <c r="H822" i="13"/>
  <c r="A823" i="13"/>
  <c r="D826" i="14"/>
  <c r="F826" i="14"/>
  <c r="G826" i="14"/>
  <c r="C826" i="14"/>
  <c r="H826" i="14"/>
  <c r="K826" i="14"/>
  <c r="B823" i="13"/>
  <c r="E826" i="14"/>
  <c r="C823" i="13"/>
  <c r="D823" i="13"/>
  <c r="E823" i="13"/>
  <c r="F823" i="13"/>
  <c r="G823" i="13"/>
  <c r="H823" i="13"/>
  <c r="A824" i="13"/>
  <c r="D827" i="14"/>
  <c r="F827" i="14"/>
  <c r="G827" i="14"/>
  <c r="C827" i="14"/>
  <c r="H827" i="14"/>
  <c r="K827" i="14"/>
  <c r="B824" i="13"/>
  <c r="E827" i="14"/>
  <c r="C824" i="13"/>
  <c r="D824" i="13"/>
  <c r="E824" i="13"/>
  <c r="F824" i="13"/>
  <c r="G824" i="13"/>
  <c r="H824" i="13"/>
  <c r="A825" i="13"/>
  <c r="D828" i="14"/>
  <c r="F828" i="14"/>
  <c r="G828" i="14"/>
  <c r="C828" i="14"/>
  <c r="H828" i="14"/>
  <c r="K828" i="14"/>
  <c r="B825" i="13"/>
  <c r="E828" i="14"/>
  <c r="C825" i="13"/>
  <c r="D825" i="13"/>
  <c r="E825" i="13"/>
  <c r="F825" i="13"/>
  <c r="G825" i="13"/>
  <c r="H825" i="13"/>
  <c r="A826" i="13"/>
  <c r="D829" i="14"/>
  <c r="F829" i="14"/>
  <c r="G829" i="14"/>
  <c r="C829" i="14"/>
  <c r="H829" i="14"/>
  <c r="K829" i="14"/>
  <c r="B826" i="13"/>
  <c r="E829" i="14"/>
  <c r="C826" i="13"/>
  <c r="D826" i="13"/>
  <c r="E826" i="13"/>
  <c r="F826" i="13"/>
  <c r="G826" i="13"/>
  <c r="H826" i="13"/>
  <c r="A827" i="13"/>
  <c r="D830" i="14"/>
  <c r="F830" i="14"/>
  <c r="G830" i="14"/>
  <c r="C830" i="14"/>
  <c r="H830" i="14"/>
  <c r="K830" i="14"/>
  <c r="B827" i="13"/>
  <c r="E830" i="14"/>
  <c r="C827" i="13"/>
  <c r="D827" i="13"/>
  <c r="E827" i="13"/>
  <c r="F827" i="13"/>
  <c r="G827" i="13"/>
  <c r="H827" i="13"/>
  <c r="A828" i="13"/>
  <c r="D831" i="14"/>
  <c r="F831" i="14"/>
  <c r="G831" i="14"/>
  <c r="C831" i="14"/>
  <c r="H831" i="14"/>
  <c r="K831" i="14"/>
  <c r="B828" i="13"/>
  <c r="E831" i="14"/>
  <c r="C828" i="13"/>
  <c r="D828" i="13"/>
  <c r="E828" i="13"/>
  <c r="F828" i="13"/>
  <c r="G828" i="13"/>
  <c r="H828" i="13"/>
  <c r="A829" i="13"/>
  <c r="D832" i="14"/>
  <c r="F832" i="14"/>
  <c r="G832" i="14"/>
  <c r="C832" i="14"/>
  <c r="H832" i="14"/>
  <c r="K832" i="14"/>
  <c r="B829" i="13"/>
  <c r="E832" i="14"/>
  <c r="C829" i="13"/>
  <c r="D829" i="13"/>
  <c r="E829" i="13"/>
  <c r="F829" i="13"/>
  <c r="G829" i="13"/>
  <c r="H829" i="13"/>
  <c r="A830" i="13"/>
  <c r="D833" i="14"/>
  <c r="F833" i="14"/>
  <c r="G833" i="14"/>
  <c r="C833" i="14"/>
  <c r="H833" i="14"/>
  <c r="K833" i="14"/>
  <c r="B830" i="13"/>
  <c r="E833" i="14"/>
  <c r="C830" i="13"/>
  <c r="D830" i="13"/>
  <c r="E830" i="13"/>
  <c r="F830" i="13"/>
  <c r="G830" i="13"/>
  <c r="H830" i="13"/>
  <c r="A831" i="13"/>
  <c r="D834" i="14"/>
  <c r="F834" i="14"/>
  <c r="G834" i="14"/>
  <c r="C834" i="14"/>
  <c r="H834" i="14"/>
  <c r="K834" i="14"/>
  <c r="B831" i="13"/>
  <c r="E834" i="14"/>
  <c r="C831" i="13"/>
  <c r="D831" i="13"/>
  <c r="E831" i="13"/>
  <c r="F831" i="13"/>
  <c r="G831" i="13"/>
  <c r="H831" i="13"/>
  <c r="A832" i="13"/>
  <c r="D835" i="14"/>
  <c r="F835" i="14"/>
  <c r="G835" i="14"/>
  <c r="C835" i="14"/>
  <c r="H835" i="14"/>
  <c r="K835" i="14"/>
  <c r="B832" i="13"/>
  <c r="E835" i="14"/>
  <c r="C832" i="13"/>
  <c r="D832" i="13"/>
  <c r="E832" i="13"/>
  <c r="F832" i="13"/>
  <c r="G832" i="13"/>
  <c r="H832" i="13"/>
  <c r="A833" i="13"/>
  <c r="D836" i="14"/>
  <c r="F836" i="14"/>
  <c r="G836" i="14"/>
  <c r="C836" i="14"/>
  <c r="H836" i="14"/>
  <c r="K836" i="14"/>
  <c r="B833" i="13"/>
  <c r="E836" i="14"/>
  <c r="C833" i="13"/>
  <c r="D833" i="13"/>
  <c r="E833" i="13"/>
  <c r="F833" i="13"/>
  <c r="G833" i="13"/>
  <c r="H833" i="13"/>
  <c r="A834" i="13"/>
  <c r="D837" i="14"/>
  <c r="F837" i="14"/>
  <c r="G837" i="14"/>
  <c r="C837" i="14"/>
  <c r="H837" i="14"/>
  <c r="K837" i="14"/>
  <c r="B834" i="13"/>
  <c r="E837" i="14"/>
  <c r="C834" i="13"/>
  <c r="D834" i="13"/>
  <c r="E834" i="13"/>
  <c r="F834" i="13"/>
  <c r="G834" i="13"/>
  <c r="H834" i="13"/>
  <c r="A835" i="13"/>
  <c r="D838" i="14"/>
  <c r="F838" i="14"/>
  <c r="G838" i="14"/>
  <c r="C838" i="14"/>
  <c r="H838" i="14"/>
  <c r="K838" i="14"/>
  <c r="B835" i="13"/>
  <c r="E838" i="14"/>
  <c r="C835" i="13"/>
  <c r="D835" i="13"/>
  <c r="E835" i="13"/>
  <c r="F835" i="13"/>
  <c r="G835" i="13"/>
  <c r="H835" i="13"/>
  <c r="A836" i="13"/>
  <c r="D839" i="14"/>
  <c r="F839" i="14"/>
  <c r="G839" i="14"/>
  <c r="C839" i="14"/>
  <c r="H839" i="14"/>
  <c r="K839" i="14"/>
  <c r="B836" i="13"/>
  <c r="E839" i="14"/>
  <c r="C836" i="13"/>
  <c r="D836" i="13"/>
  <c r="E836" i="13"/>
  <c r="F836" i="13"/>
  <c r="G836" i="13"/>
  <c r="H836" i="13"/>
  <c r="A837" i="13"/>
  <c r="D840" i="14"/>
  <c r="F840" i="14"/>
  <c r="G840" i="14"/>
  <c r="C840" i="14"/>
  <c r="H840" i="14"/>
  <c r="K840" i="14"/>
  <c r="B837" i="13"/>
  <c r="E840" i="14"/>
  <c r="C837" i="13"/>
  <c r="D837" i="13"/>
  <c r="E837" i="13"/>
  <c r="F837" i="13"/>
  <c r="G837" i="13"/>
  <c r="H837" i="13"/>
  <c r="A838" i="13"/>
  <c r="D841" i="14"/>
  <c r="F841" i="14"/>
  <c r="G841" i="14"/>
  <c r="C841" i="14"/>
  <c r="H841" i="14"/>
  <c r="K841" i="14"/>
  <c r="B838" i="13"/>
  <c r="E841" i="14"/>
  <c r="C838" i="13"/>
  <c r="D838" i="13"/>
  <c r="E838" i="13"/>
  <c r="F838" i="13"/>
  <c r="G838" i="13"/>
  <c r="H838" i="13"/>
  <c r="A839" i="13"/>
  <c r="D842" i="14"/>
  <c r="F842" i="14"/>
  <c r="G842" i="14"/>
  <c r="C842" i="14"/>
  <c r="H842" i="14"/>
  <c r="K842" i="14"/>
  <c r="B839" i="13"/>
  <c r="E842" i="14"/>
  <c r="C839" i="13"/>
  <c r="D839" i="13"/>
  <c r="E839" i="13"/>
  <c r="F839" i="13"/>
  <c r="G839" i="13"/>
  <c r="H839" i="13"/>
  <c r="A840" i="13"/>
  <c r="D843" i="14"/>
  <c r="F843" i="14"/>
  <c r="G843" i="14"/>
  <c r="C843" i="14"/>
  <c r="H843" i="14"/>
  <c r="K843" i="14"/>
  <c r="B840" i="13"/>
  <c r="E843" i="14"/>
  <c r="C840" i="13"/>
  <c r="D840" i="13"/>
  <c r="E840" i="13"/>
  <c r="F840" i="13"/>
  <c r="G840" i="13"/>
  <c r="H840" i="13"/>
  <c r="A841" i="13"/>
  <c r="D844" i="14"/>
  <c r="F844" i="14"/>
  <c r="G844" i="14"/>
  <c r="C844" i="14"/>
  <c r="H844" i="14"/>
  <c r="K844" i="14"/>
  <c r="B841" i="13"/>
  <c r="E844" i="14"/>
  <c r="C841" i="13"/>
  <c r="D841" i="13"/>
  <c r="E841" i="13"/>
  <c r="F841" i="13"/>
  <c r="G841" i="13"/>
  <c r="H841" i="13"/>
  <c r="A842" i="13"/>
  <c r="D845" i="14"/>
  <c r="F845" i="14"/>
  <c r="G845" i="14"/>
  <c r="C845" i="14"/>
  <c r="H845" i="14"/>
  <c r="K845" i="14"/>
  <c r="B842" i="13"/>
  <c r="E845" i="14"/>
  <c r="C842" i="13"/>
  <c r="D842" i="13"/>
  <c r="E842" i="13"/>
  <c r="F842" i="13"/>
  <c r="G842" i="13"/>
  <c r="H842" i="13"/>
  <c r="A843" i="13"/>
  <c r="D846" i="14"/>
  <c r="F846" i="14"/>
  <c r="G846" i="14"/>
  <c r="C846" i="14"/>
  <c r="H846" i="14"/>
  <c r="K846" i="14"/>
  <c r="B843" i="13"/>
  <c r="E846" i="14"/>
  <c r="C843" i="13"/>
  <c r="D843" i="13"/>
  <c r="E843" i="13"/>
  <c r="F843" i="13"/>
  <c r="G843" i="13"/>
  <c r="H843" i="13"/>
  <c r="A844" i="13"/>
  <c r="D847" i="14"/>
  <c r="F847" i="14"/>
  <c r="G847" i="14"/>
  <c r="C847" i="14"/>
  <c r="H847" i="14"/>
  <c r="K847" i="14"/>
  <c r="B844" i="13"/>
  <c r="E847" i="14"/>
  <c r="C844" i="13"/>
  <c r="D844" i="13"/>
  <c r="E844" i="13"/>
  <c r="F844" i="13"/>
  <c r="G844" i="13"/>
  <c r="H844" i="13"/>
  <c r="A845" i="13"/>
  <c r="D848" i="14"/>
  <c r="F848" i="14"/>
  <c r="G848" i="14"/>
  <c r="C848" i="14"/>
  <c r="H848" i="14"/>
  <c r="K848" i="14"/>
  <c r="B845" i="13"/>
  <c r="E848" i="14"/>
  <c r="C845" i="13"/>
  <c r="D845" i="13"/>
  <c r="E845" i="13"/>
  <c r="F845" i="13"/>
  <c r="G845" i="13"/>
  <c r="H845" i="13"/>
  <c r="A846" i="13"/>
  <c r="D849" i="14"/>
  <c r="F849" i="14"/>
  <c r="G849" i="14"/>
  <c r="C849" i="14"/>
  <c r="H849" i="14"/>
  <c r="K849" i="14"/>
  <c r="B846" i="13"/>
  <c r="E849" i="14"/>
  <c r="C846" i="13"/>
  <c r="D846" i="13"/>
  <c r="E846" i="13"/>
  <c r="F846" i="13"/>
  <c r="G846" i="13"/>
  <c r="H846" i="13"/>
  <c r="A847" i="13"/>
  <c r="D850" i="14"/>
  <c r="F850" i="14"/>
  <c r="G850" i="14"/>
  <c r="C850" i="14"/>
  <c r="H850" i="14"/>
  <c r="K850" i="14"/>
  <c r="B847" i="13"/>
  <c r="E850" i="14"/>
  <c r="C847" i="13"/>
  <c r="D847" i="13"/>
  <c r="E847" i="13"/>
  <c r="F847" i="13"/>
  <c r="G847" i="13"/>
  <c r="H847" i="13"/>
  <c r="A848" i="13"/>
  <c r="D851" i="14"/>
  <c r="F851" i="14"/>
  <c r="G851" i="14"/>
  <c r="C851" i="14"/>
  <c r="H851" i="14"/>
  <c r="K851" i="14"/>
  <c r="B848" i="13"/>
  <c r="E851" i="14"/>
  <c r="C848" i="13"/>
  <c r="D848" i="13"/>
  <c r="E848" i="13"/>
  <c r="F848" i="13"/>
  <c r="G848" i="13"/>
  <c r="H848" i="13"/>
  <c r="A849" i="13"/>
  <c r="D852" i="14"/>
  <c r="F852" i="14"/>
  <c r="G852" i="14"/>
  <c r="C852" i="14"/>
  <c r="H852" i="14"/>
  <c r="K852" i="14"/>
  <c r="B849" i="13"/>
  <c r="E852" i="14"/>
  <c r="C849" i="13"/>
  <c r="D849" i="13"/>
  <c r="E849" i="13"/>
  <c r="F849" i="13"/>
  <c r="G849" i="13"/>
  <c r="H849" i="13"/>
  <c r="A850" i="13"/>
  <c r="D853" i="14"/>
  <c r="F853" i="14"/>
  <c r="G853" i="14"/>
  <c r="C853" i="14"/>
  <c r="H853" i="14"/>
  <c r="K853" i="14"/>
  <c r="B850" i="13"/>
  <c r="E853" i="14"/>
  <c r="C850" i="13"/>
  <c r="D850" i="13"/>
  <c r="E850" i="13"/>
  <c r="F850" i="13"/>
  <c r="G850" i="13"/>
  <c r="H850" i="13"/>
  <c r="A851" i="13"/>
  <c r="D854" i="14"/>
  <c r="F854" i="14"/>
  <c r="G854" i="14"/>
  <c r="C854" i="14"/>
  <c r="H854" i="14"/>
  <c r="K854" i="14"/>
  <c r="B851" i="13"/>
  <c r="E854" i="14"/>
  <c r="C851" i="13"/>
  <c r="D851" i="13"/>
  <c r="E851" i="13"/>
  <c r="F851" i="13"/>
  <c r="G851" i="13"/>
  <c r="H851" i="13"/>
  <c r="A852" i="13"/>
  <c r="D855" i="14"/>
  <c r="F855" i="14"/>
  <c r="G855" i="14"/>
  <c r="C855" i="14"/>
  <c r="H855" i="14"/>
  <c r="K855" i="14"/>
  <c r="B852" i="13"/>
  <c r="E855" i="14"/>
  <c r="C852" i="13"/>
  <c r="D852" i="13"/>
  <c r="E852" i="13"/>
  <c r="F852" i="13"/>
  <c r="G852" i="13"/>
  <c r="H852" i="13"/>
  <c r="A853" i="13"/>
  <c r="D856" i="14"/>
  <c r="F856" i="14"/>
  <c r="G856" i="14"/>
  <c r="C856" i="14"/>
  <c r="H856" i="14"/>
  <c r="K856" i="14"/>
  <c r="B853" i="13"/>
  <c r="E856" i="14"/>
  <c r="C853" i="13"/>
  <c r="D853" i="13"/>
  <c r="E853" i="13"/>
  <c r="F853" i="13"/>
  <c r="G853" i="13"/>
  <c r="H853" i="13"/>
  <c r="A854" i="13"/>
  <c r="D857" i="14"/>
  <c r="F857" i="14"/>
  <c r="G857" i="14"/>
  <c r="C857" i="14"/>
  <c r="H857" i="14"/>
  <c r="K857" i="14"/>
  <c r="B854" i="13"/>
  <c r="E857" i="14"/>
  <c r="C854" i="13"/>
  <c r="D854" i="13"/>
  <c r="E854" i="13"/>
  <c r="F854" i="13"/>
  <c r="G854" i="13"/>
  <c r="H854" i="13"/>
  <c r="A855" i="13"/>
  <c r="D858" i="14"/>
  <c r="F858" i="14"/>
  <c r="G858" i="14"/>
  <c r="C858" i="14"/>
  <c r="H858" i="14"/>
  <c r="K858" i="14"/>
  <c r="B855" i="13"/>
  <c r="E858" i="14"/>
  <c r="C855" i="13"/>
  <c r="D855" i="13"/>
  <c r="E855" i="13"/>
  <c r="F855" i="13"/>
  <c r="G855" i="13"/>
  <c r="H855" i="13"/>
  <c r="A856" i="13"/>
  <c r="D859" i="14"/>
  <c r="F859" i="14"/>
  <c r="G859" i="14"/>
  <c r="C859" i="14"/>
  <c r="H859" i="14"/>
  <c r="K859" i="14"/>
  <c r="B856" i="13"/>
  <c r="E859" i="14"/>
  <c r="C856" i="13"/>
  <c r="D856" i="13"/>
  <c r="E856" i="13"/>
  <c r="F856" i="13"/>
  <c r="G856" i="13"/>
  <c r="H856" i="13"/>
  <c r="A857" i="13"/>
  <c r="D860" i="14"/>
  <c r="F860" i="14"/>
  <c r="G860" i="14"/>
  <c r="C860" i="14"/>
  <c r="H860" i="14"/>
  <c r="K860" i="14"/>
  <c r="B857" i="13"/>
  <c r="E860" i="14"/>
  <c r="C857" i="13"/>
  <c r="D857" i="13"/>
  <c r="E857" i="13"/>
  <c r="F857" i="13"/>
  <c r="G857" i="13"/>
  <c r="H857" i="13"/>
  <c r="A858" i="13"/>
  <c r="D861" i="14"/>
  <c r="F861" i="14"/>
  <c r="G861" i="14"/>
  <c r="C861" i="14"/>
  <c r="H861" i="14"/>
  <c r="K861" i="14"/>
  <c r="B858" i="13"/>
  <c r="E861" i="14"/>
  <c r="C858" i="13"/>
  <c r="D858" i="13"/>
  <c r="E858" i="13"/>
  <c r="F858" i="13"/>
  <c r="G858" i="13"/>
  <c r="H858" i="13"/>
  <c r="A859" i="13"/>
  <c r="D862" i="14"/>
  <c r="F862" i="14"/>
  <c r="G862" i="14"/>
  <c r="C862" i="14"/>
  <c r="H862" i="14"/>
  <c r="K862" i="14"/>
  <c r="B859" i="13"/>
  <c r="E862" i="14"/>
  <c r="C859" i="13"/>
  <c r="D859" i="13"/>
  <c r="E859" i="13"/>
  <c r="F859" i="13"/>
  <c r="G859" i="13"/>
  <c r="H859" i="13"/>
  <c r="A860" i="13"/>
  <c r="D863" i="14"/>
  <c r="F863" i="14"/>
  <c r="G863" i="14"/>
  <c r="C863" i="14"/>
  <c r="H863" i="14"/>
  <c r="K863" i="14"/>
  <c r="B860" i="13"/>
  <c r="E863" i="14"/>
  <c r="C860" i="13"/>
  <c r="D860" i="13"/>
  <c r="E860" i="13"/>
  <c r="F860" i="13"/>
  <c r="G860" i="13"/>
  <c r="H860" i="13"/>
  <c r="A861" i="13"/>
  <c r="D864" i="14"/>
  <c r="F864" i="14"/>
  <c r="G864" i="14"/>
  <c r="C864" i="14"/>
  <c r="H864" i="14"/>
  <c r="K864" i="14"/>
  <c r="B861" i="13"/>
  <c r="E864" i="14"/>
  <c r="C861" i="13"/>
  <c r="D861" i="13"/>
  <c r="E861" i="13"/>
  <c r="F861" i="13"/>
  <c r="G861" i="13"/>
  <c r="H861" i="13"/>
  <c r="A862" i="13"/>
  <c r="D865" i="14"/>
  <c r="F865" i="14"/>
  <c r="G865" i="14"/>
  <c r="C865" i="14"/>
  <c r="H865" i="14"/>
  <c r="K865" i="14"/>
  <c r="B862" i="13"/>
  <c r="E865" i="14"/>
  <c r="C862" i="13"/>
  <c r="D862" i="13"/>
  <c r="E862" i="13"/>
  <c r="F862" i="13"/>
  <c r="G862" i="13"/>
  <c r="H862" i="13"/>
  <c r="A863" i="13"/>
  <c r="D866" i="14"/>
  <c r="F866" i="14"/>
  <c r="G866" i="14"/>
  <c r="C866" i="14"/>
  <c r="H866" i="14"/>
  <c r="K866" i="14"/>
  <c r="B863" i="13"/>
  <c r="E866" i="14"/>
  <c r="C863" i="13"/>
  <c r="D863" i="13"/>
  <c r="E863" i="13"/>
  <c r="F863" i="13"/>
  <c r="G863" i="13"/>
  <c r="H863" i="13"/>
  <c r="A864" i="13"/>
  <c r="D867" i="14"/>
  <c r="F867" i="14"/>
  <c r="G867" i="14"/>
  <c r="C867" i="14"/>
  <c r="H867" i="14"/>
  <c r="K867" i="14"/>
  <c r="B864" i="13"/>
  <c r="E867" i="14"/>
  <c r="C864" i="13"/>
  <c r="D864" i="13"/>
  <c r="E864" i="13"/>
  <c r="F864" i="13"/>
  <c r="G864" i="13"/>
  <c r="H864" i="13"/>
  <c r="A865" i="13"/>
  <c r="D868" i="14"/>
  <c r="F868" i="14"/>
  <c r="G868" i="14"/>
  <c r="C868" i="14"/>
  <c r="H868" i="14"/>
  <c r="K868" i="14"/>
  <c r="B865" i="13"/>
  <c r="E868" i="14"/>
  <c r="C865" i="13"/>
  <c r="D865" i="13"/>
  <c r="E865" i="13"/>
  <c r="F865" i="13"/>
  <c r="G865" i="13"/>
  <c r="H865" i="13"/>
  <c r="A866" i="13"/>
  <c r="D869" i="14"/>
  <c r="F869" i="14"/>
  <c r="G869" i="14"/>
  <c r="C869" i="14"/>
  <c r="H869" i="14"/>
  <c r="K869" i="14"/>
  <c r="B866" i="13"/>
  <c r="E869" i="14"/>
  <c r="C866" i="13"/>
  <c r="D866" i="13"/>
  <c r="E866" i="13"/>
  <c r="F866" i="13"/>
  <c r="G866" i="13"/>
  <c r="H866" i="13"/>
  <c r="A867" i="13"/>
  <c r="D870" i="14"/>
  <c r="F870" i="14"/>
  <c r="G870" i="14"/>
  <c r="C870" i="14"/>
  <c r="H870" i="14"/>
  <c r="K870" i="14"/>
  <c r="B867" i="13"/>
  <c r="E870" i="14"/>
  <c r="C867" i="13"/>
  <c r="D867" i="13"/>
  <c r="E867" i="13"/>
  <c r="F867" i="13"/>
  <c r="G867" i="13"/>
  <c r="H867" i="13"/>
  <c r="A868" i="13"/>
  <c r="D871" i="14"/>
  <c r="F871" i="14"/>
  <c r="G871" i="14"/>
  <c r="C871" i="14"/>
  <c r="H871" i="14"/>
  <c r="K871" i="14"/>
  <c r="B868" i="13"/>
  <c r="E871" i="14"/>
  <c r="C868" i="13"/>
  <c r="D868" i="13"/>
  <c r="E868" i="13"/>
  <c r="F868" i="13"/>
  <c r="G868" i="13"/>
  <c r="H868" i="13"/>
  <c r="A869" i="13"/>
  <c r="D872" i="14"/>
  <c r="F872" i="14"/>
  <c r="G872" i="14"/>
  <c r="C872" i="14"/>
  <c r="H872" i="14"/>
  <c r="K872" i="14"/>
  <c r="B869" i="13"/>
  <c r="E872" i="14"/>
  <c r="C869" i="13"/>
  <c r="D869" i="13"/>
  <c r="E869" i="13"/>
  <c r="F869" i="13"/>
  <c r="G869" i="13"/>
  <c r="H869" i="13"/>
  <c r="A870" i="13"/>
  <c r="D873" i="14"/>
  <c r="F873" i="14"/>
  <c r="G873" i="14"/>
  <c r="C873" i="14"/>
  <c r="H873" i="14"/>
  <c r="K873" i="14"/>
  <c r="B870" i="13"/>
  <c r="E873" i="14"/>
  <c r="C870" i="13"/>
  <c r="D870" i="13"/>
  <c r="E870" i="13"/>
  <c r="F870" i="13"/>
  <c r="G870" i="13"/>
  <c r="H870" i="13"/>
  <c r="A871" i="13"/>
  <c r="D874" i="14"/>
  <c r="F874" i="14"/>
  <c r="G874" i="14"/>
  <c r="C874" i="14"/>
  <c r="H874" i="14"/>
  <c r="K874" i="14"/>
  <c r="B871" i="13"/>
  <c r="E874" i="14"/>
  <c r="C871" i="13"/>
  <c r="D871" i="13"/>
  <c r="E871" i="13"/>
  <c r="F871" i="13"/>
  <c r="G871" i="13"/>
  <c r="H871" i="13"/>
  <c r="A872" i="13"/>
  <c r="D875" i="14"/>
  <c r="F875" i="14"/>
  <c r="G875" i="14"/>
  <c r="C875" i="14"/>
  <c r="H875" i="14"/>
  <c r="K875" i="14"/>
  <c r="B872" i="13"/>
  <c r="E875" i="14"/>
  <c r="C872" i="13"/>
  <c r="D872" i="13"/>
  <c r="E872" i="13"/>
  <c r="F872" i="13"/>
  <c r="G872" i="13"/>
  <c r="H872" i="13"/>
  <c r="A873" i="13"/>
  <c r="D876" i="14"/>
  <c r="F876" i="14"/>
  <c r="G876" i="14"/>
  <c r="C876" i="14"/>
  <c r="H876" i="14"/>
  <c r="K876" i="14"/>
  <c r="B873" i="13"/>
  <c r="E876" i="14"/>
  <c r="C873" i="13"/>
  <c r="D873" i="13"/>
  <c r="E873" i="13"/>
  <c r="F873" i="13"/>
  <c r="G873" i="13"/>
  <c r="H873" i="13"/>
  <c r="A874" i="13"/>
  <c r="D877" i="14"/>
  <c r="F877" i="14"/>
  <c r="G877" i="14"/>
  <c r="C877" i="14"/>
  <c r="H877" i="14"/>
  <c r="K877" i="14"/>
  <c r="B874" i="13"/>
  <c r="E877" i="14"/>
  <c r="C874" i="13"/>
  <c r="D874" i="13"/>
  <c r="E874" i="13"/>
  <c r="F874" i="13"/>
  <c r="G874" i="13"/>
  <c r="H874" i="13"/>
  <c r="A875" i="13"/>
  <c r="D878" i="14"/>
  <c r="F878" i="14"/>
  <c r="G878" i="14"/>
  <c r="C878" i="14"/>
  <c r="H878" i="14"/>
  <c r="K878" i="14"/>
  <c r="B875" i="13"/>
  <c r="E878" i="14"/>
  <c r="C875" i="13"/>
  <c r="D875" i="13"/>
  <c r="E875" i="13"/>
  <c r="F875" i="13"/>
  <c r="G875" i="13"/>
  <c r="H875" i="13"/>
  <c r="A876" i="13"/>
  <c r="D879" i="14"/>
  <c r="F879" i="14"/>
  <c r="G879" i="14"/>
  <c r="C879" i="14"/>
  <c r="H879" i="14"/>
  <c r="K879" i="14"/>
  <c r="B876" i="13"/>
  <c r="E879" i="14"/>
  <c r="C876" i="13"/>
  <c r="D876" i="13"/>
  <c r="E876" i="13"/>
  <c r="F876" i="13"/>
  <c r="G876" i="13"/>
  <c r="H876" i="13"/>
  <c r="A877" i="13"/>
  <c r="D880" i="14"/>
  <c r="F880" i="14"/>
  <c r="G880" i="14"/>
  <c r="C880" i="14"/>
  <c r="H880" i="14"/>
  <c r="K880" i="14"/>
  <c r="B877" i="13"/>
  <c r="E880" i="14"/>
  <c r="C877" i="13"/>
  <c r="D877" i="13"/>
  <c r="E877" i="13"/>
  <c r="F877" i="13"/>
  <c r="G877" i="13"/>
  <c r="H877" i="13"/>
  <c r="A878" i="13"/>
  <c r="D881" i="14"/>
  <c r="F881" i="14"/>
  <c r="G881" i="14"/>
  <c r="C881" i="14"/>
  <c r="H881" i="14"/>
  <c r="K881" i="14"/>
  <c r="B878" i="13"/>
  <c r="E881" i="14"/>
  <c r="C878" i="13"/>
  <c r="D878" i="13"/>
  <c r="E878" i="13"/>
  <c r="F878" i="13"/>
  <c r="G878" i="13"/>
  <c r="H878" i="13"/>
  <c r="A879" i="13"/>
  <c r="D882" i="14"/>
  <c r="F882" i="14"/>
  <c r="G882" i="14"/>
  <c r="C882" i="14"/>
  <c r="H882" i="14"/>
  <c r="K882" i="14"/>
  <c r="B879" i="13"/>
  <c r="E882" i="14"/>
  <c r="C879" i="13"/>
  <c r="D879" i="13"/>
  <c r="E879" i="13"/>
  <c r="F879" i="13"/>
  <c r="G879" i="13"/>
  <c r="H879" i="13"/>
  <c r="A880" i="13"/>
  <c r="D883" i="14"/>
  <c r="F883" i="14"/>
  <c r="G883" i="14"/>
  <c r="C883" i="14"/>
  <c r="H883" i="14"/>
  <c r="K883" i="14"/>
  <c r="B880" i="13"/>
  <c r="E883" i="14"/>
  <c r="C880" i="13"/>
  <c r="D880" i="13"/>
  <c r="E880" i="13"/>
  <c r="F880" i="13"/>
  <c r="G880" i="13"/>
  <c r="H880" i="13"/>
  <c r="A881" i="13"/>
  <c r="D884" i="14"/>
  <c r="F884" i="14"/>
  <c r="G884" i="14"/>
  <c r="C884" i="14"/>
  <c r="H884" i="14"/>
  <c r="K884" i="14"/>
  <c r="B881" i="13"/>
  <c r="E884" i="14"/>
  <c r="C881" i="13"/>
  <c r="D881" i="13"/>
  <c r="E881" i="13"/>
  <c r="F881" i="13"/>
  <c r="G881" i="13"/>
  <c r="H881" i="13"/>
  <c r="A882" i="13"/>
  <c r="D885" i="14"/>
  <c r="F885" i="14"/>
  <c r="G885" i="14"/>
  <c r="C885" i="14"/>
  <c r="H885" i="14"/>
  <c r="K885" i="14"/>
  <c r="B882" i="13"/>
  <c r="E885" i="14"/>
  <c r="C882" i="13"/>
  <c r="D882" i="13"/>
  <c r="E882" i="13"/>
  <c r="F882" i="13"/>
  <c r="G882" i="13"/>
  <c r="H882" i="13"/>
  <c r="A883" i="13"/>
  <c r="D886" i="14"/>
  <c r="F886" i="14"/>
  <c r="G886" i="14"/>
  <c r="C886" i="14"/>
  <c r="H886" i="14"/>
  <c r="K886" i="14"/>
  <c r="B883" i="13"/>
  <c r="E886" i="14"/>
  <c r="C883" i="13"/>
  <c r="D883" i="13"/>
  <c r="E883" i="13"/>
  <c r="F883" i="13"/>
  <c r="G883" i="13"/>
  <c r="H883" i="13"/>
  <c r="A884" i="13"/>
  <c r="D887" i="14"/>
  <c r="F887" i="14"/>
  <c r="G887" i="14"/>
  <c r="C887" i="14"/>
  <c r="H887" i="14"/>
  <c r="K887" i="14"/>
  <c r="B884" i="13"/>
  <c r="E887" i="14"/>
  <c r="C884" i="13"/>
  <c r="D884" i="13"/>
  <c r="E884" i="13"/>
  <c r="F884" i="13"/>
  <c r="G884" i="13"/>
  <c r="H884" i="13"/>
  <c r="A885" i="13"/>
  <c r="D888" i="14"/>
  <c r="F888" i="14"/>
  <c r="G888" i="14"/>
  <c r="C888" i="14"/>
  <c r="H888" i="14"/>
  <c r="K888" i="14"/>
  <c r="B885" i="13"/>
  <c r="E888" i="14"/>
  <c r="C885" i="13"/>
  <c r="D885" i="13"/>
  <c r="E885" i="13"/>
  <c r="F885" i="13"/>
  <c r="G885" i="13"/>
  <c r="H885" i="13"/>
  <c r="A886" i="13"/>
  <c r="D889" i="14"/>
  <c r="F889" i="14"/>
  <c r="G889" i="14"/>
  <c r="C889" i="14"/>
  <c r="H889" i="14"/>
  <c r="K889" i="14"/>
  <c r="B886" i="13"/>
  <c r="E889" i="14"/>
  <c r="C886" i="13"/>
  <c r="D886" i="13"/>
  <c r="E886" i="13"/>
  <c r="F886" i="13"/>
  <c r="G886" i="13"/>
  <c r="H886" i="13"/>
  <c r="A887" i="13"/>
  <c r="D890" i="14"/>
  <c r="F890" i="14"/>
  <c r="G890" i="14"/>
  <c r="C890" i="14"/>
  <c r="H890" i="14"/>
  <c r="K890" i="14"/>
  <c r="B887" i="13"/>
  <c r="E890" i="14"/>
  <c r="C887" i="13"/>
  <c r="D887" i="13"/>
  <c r="E887" i="13"/>
  <c r="F887" i="13"/>
  <c r="G887" i="13"/>
  <c r="H887" i="13"/>
  <c r="A888" i="13"/>
  <c r="D891" i="14"/>
  <c r="F891" i="14"/>
  <c r="G891" i="14"/>
  <c r="C891" i="14"/>
  <c r="H891" i="14"/>
  <c r="K891" i="14"/>
  <c r="B888" i="13"/>
  <c r="E891" i="14"/>
  <c r="C888" i="13"/>
  <c r="D888" i="13"/>
  <c r="E888" i="13"/>
  <c r="F888" i="13"/>
  <c r="G888" i="13"/>
  <c r="H888" i="13"/>
  <c r="A889" i="13"/>
  <c r="D892" i="14"/>
  <c r="F892" i="14"/>
  <c r="G892" i="14"/>
  <c r="C892" i="14"/>
  <c r="H892" i="14"/>
  <c r="K892" i="14"/>
  <c r="B889" i="13"/>
  <c r="E892" i="14"/>
  <c r="C889" i="13"/>
  <c r="D889" i="13"/>
  <c r="E889" i="13"/>
  <c r="F889" i="13"/>
  <c r="G889" i="13"/>
  <c r="H889" i="13"/>
  <c r="A890" i="13"/>
  <c r="D893" i="14"/>
  <c r="F893" i="14"/>
  <c r="G893" i="14"/>
  <c r="C893" i="14"/>
  <c r="H893" i="14"/>
  <c r="K893" i="14"/>
  <c r="B890" i="13"/>
  <c r="E893" i="14"/>
  <c r="C890" i="13"/>
  <c r="D890" i="13"/>
  <c r="E890" i="13"/>
  <c r="F890" i="13"/>
  <c r="G890" i="13"/>
  <c r="H890" i="13"/>
  <c r="A891" i="13"/>
  <c r="D894" i="14"/>
  <c r="F894" i="14"/>
  <c r="G894" i="14"/>
  <c r="C894" i="14"/>
  <c r="H894" i="14"/>
  <c r="K894" i="14"/>
  <c r="B891" i="13"/>
  <c r="E894" i="14"/>
  <c r="C891" i="13"/>
  <c r="D891" i="13"/>
  <c r="E891" i="13"/>
  <c r="F891" i="13"/>
  <c r="G891" i="13"/>
  <c r="H891" i="13"/>
  <c r="A892" i="13"/>
  <c r="D895" i="14"/>
  <c r="F895" i="14"/>
  <c r="G895" i="14"/>
  <c r="C895" i="14"/>
  <c r="H895" i="14"/>
  <c r="K895" i="14"/>
  <c r="B892" i="13"/>
  <c r="E895" i="14"/>
  <c r="C892" i="13"/>
  <c r="D892" i="13"/>
  <c r="E892" i="13"/>
  <c r="F892" i="13"/>
  <c r="G892" i="13"/>
  <c r="H892" i="13"/>
  <c r="A893" i="13"/>
  <c r="D896" i="14"/>
  <c r="F896" i="14"/>
  <c r="G896" i="14"/>
  <c r="C896" i="14"/>
  <c r="H896" i="14"/>
  <c r="K896" i="14"/>
  <c r="B893" i="13"/>
  <c r="E896" i="14"/>
  <c r="C893" i="13"/>
  <c r="D893" i="13"/>
  <c r="E893" i="13"/>
  <c r="F893" i="13"/>
  <c r="G893" i="13"/>
  <c r="H893" i="13"/>
  <c r="A894" i="13"/>
  <c r="D897" i="14"/>
  <c r="F897" i="14"/>
  <c r="G897" i="14"/>
  <c r="C897" i="14"/>
  <c r="H897" i="14"/>
  <c r="K897" i="14"/>
  <c r="B894" i="13"/>
  <c r="E897" i="14"/>
  <c r="C894" i="13"/>
  <c r="D894" i="13"/>
  <c r="E894" i="13"/>
  <c r="F894" i="13"/>
  <c r="G894" i="13"/>
  <c r="H894" i="13"/>
  <c r="A895" i="13"/>
  <c r="D898" i="14"/>
  <c r="F898" i="14"/>
  <c r="G898" i="14"/>
  <c r="C898" i="14"/>
  <c r="H898" i="14"/>
  <c r="K898" i="14"/>
  <c r="B895" i="13"/>
  <c r="E898" i="14"/>
  <c r="C895" i="13"/>
  <c r="D895" i="13"/>
  <c r="E895" i="13"/>
  <c r="G895" i="13"/>
  <c r="H895" i="13"/>
  <c r="A896" i="13"/>
  <c r="D899" i="14"/>
  <c r="F899" i="14"/>
  <c r="G899" i="14"/>
  <c r="C899" i="14"/>
  <c r="H899" i="14"/>
  <c r="K899" i="14"/>
  <c r="B896" i="13"/>
  <c r="E899" i="14"/>
  <c r="C896" i="13"/>
  <c r="D896" i="13"/>
  <c r="E896" i="13"/>
  <c r="G896" i="13"/>
  <c r="H896" i="13"/>
  <c r="A897" i="13"/>
  <c r="D900" i="14"/>
  <c r="F900" i="14"/>
  <c r="G900" i="14"/>
  <c r="C900" i="14"/>
  <c r="H900" i="14"/>
  <c r="K900" i="14"/>
  <c r="B897" i="13"/>
  <c r="E900" i="14"/>
  <c r="C897" i="13"/>
  <c r="D897" i="13"/>
  <c r="E897" i="13"/>
  <c r="G897" i="13"/>
  <c r="H897" i="13"/>
  <c r="A898" i="13"/>
  <c r="D901" i="14"/>
  <c r="F901" i="14"/>
  <c r="G901" i="14"/>
  <c r="C901" i="14"/>
  <c r="H901" i="14"/>
  <c r="K901" i="14"/>
  <c r="B898" i="13"/>
  <c r="E901" i="14"/>
  <c r="C898" i="13"/>
  <c r="D898" i="13"/>
  <c r="E898" i="13"/>
  <c r="G898" i="13"/>
  <c r="H898" i="13"/>
  <c r="A899" i="13"/>
  <c r="D902" i="14"/>
  <c r="F902" i="14"/>
  <c r="G902" i="14"/>
  <c r="C902" i="14"/>
  <c r="H902" i="14"/>
  <c r="K902" i="14"/>
  <c r="B899" i="13"/>
  <c r="E902" i="14"/>
  <c r="C899" i="13"/>
  <c r="D899" i="13"/>
  <c r="E899" i="13"/>
  <c r="G899" i="13"/>
  <c r="H899" i="13"/>
  <c r="A900" i="13"/>
  <c r="D903" i="14"/>
  <c r="F903" i="14"/>
  <c r="G903" i="14"/>
  <c r="C903" i="14"/>
  <c r="H903" i="14"/>
  <c r="K903" i="14"/>
  <c r="B900" i="13"/>
  <c r="E903" i="14"/>
  <c r="C900" i="13"/>
  <c r="D900" i="13"/>
  <c r="E900" i="13"/>
  <c r="G900" i="13"/>
  <c r="H900" i="13"/>
  <c r="A901" i="13"/>
  <c r="D904" i="14"/>
  <c r="F904" i="14"/>
  <c r="G904" i="14"/>
  <c r="C904" i="14"/>
  <c r="H904" i="14"/>
  <c r="K904" i="14"/>
  <c r="B901" i="13"/>
  <c r="E904" i="14"/>
  <c r="C901" i="13"/>
  <c r="D901" i="13"/>
  <c r="E901" i="13"/>
  <c r="G901" i="13"/>
  <c r="H901" i="13"/>
  <c r="A902" i="13"/>
  <c r="D905" i="14"/>
  <c r="F905" i="14"/>
  <c r="G905" i="14"/>
  <c r="C905" i="14"/>
  <c r="H905" i="14"/>
  <c r="K905" i="14"/>
  <c r="B902" i="13"/>
  <c r="E905" i="14"/>
  <c r="C902" i="13"/>
  <c r="D902" i="13"/>
  <c r="E902" i="13"/>
  <c r="G902" i="13"/>
  <c r="H902" i="13"/>
  <c r="A903" i="13"/>
  <c r="D906" i="14"/>
  <c r="F906" i="14"/>
  <c r="G906" i="14"/>
  <c r="C906" i="14"/>
  <c r="H906" i="14"/>
  <c r="K906" i="14"/>
  <c r="B903" i="13"/>
  <c r="E906" i="14"/>
  <c r="C903" i="13"/>
  <c r="D903" i="13"/>
  <c r="E903" i="13"/>
  <c r="G903" i="13"/>
  <c r="H903" i="13"/>
  <c r="A904" i="13"/>
  <c r="D907" i="14"/>
  <c r="F907" i="14"/>
  <c r="G907" i="14"/>
  <c r="C907" i="14"/>
  <c r="H907" i="14"/>
  <c r="K907" i="14"/>
  <c r="B904" i="13"/>
  <c r="E907" i="14"/>
  <c r="C904" i="13"/>
  <c r="D904" i="13"/>
  <c r="E904" i="13"/>
  <c r="G904" i="13"/>
  <c r="H904" i="13"/>
  <c r="A905" i="13"/>
  <c r="D908" i="14"/>
  <c r="F908" i="14"/>
  <c r="G908" i="14"/>
  <c r="C908" i="14"/>
  <c r="H908" i="14"/>
  <c r="K908" i="14"/>
  <c r="B905" i="13"/>
  <c r="E908" i="14"/>
  <c r="C905" i="13"/>
  <c r="D905" i="13"/>
  <c r="E905" i="13"/>
  <c r="G905" i="13"/>
  <c r="H905" i="13"/>
  <c r="A906" i="13"/>
  <c r="D909" i="14"/>
  <c r="F909" i="14"/>
  <c r="G909" i="14"/>
  <c r="C909" i="14"/>
  <c r="H909" i="14"/>
  <c r="K909" i="14"/>
  <c r="B906" i="13"/>
  <c r="E909" i="14"/>
  <c r="C906" i="13"/>
  <c r="D906" i="13"/>
  <c r="E906" i="13"/>
  <c r="G906" i="13"/>
  <c r="H906" i="13"/>
  <c r="A907" i="13"/>
  <c r="D910" i="14"/>
  <c r="F910" i="14"/>
  <c r="G910" i="14"/>
  <c r="C910" i="14"/>
  <c r="H910" i="14"/>
  <c r="K910" i="14"/>
  <c r="B907" i="13"/>
  <c r="E910" i="14"/>
  <c r="C907" i="13"/>
  <c r="D907" i="13"/>
  <c r="E907" i="13"/>
  <c r="G907" i="13"/>
  <c r="H907" i="13"/>
  <c r="A908" i="13"/>
  <c r="D911" i="14"/>
  <c r="F911" i="14"/>
  <c r="G911" i="14"/>
  <c r="C911" i="14"/>
  <c r="H911" i="14"/>
  <c r="K911" i="14"/>
  <c r="B908" i="13"/>
  <c r="E911" i="14"/>
  <c r="C908" i="13"/>
  <c r="D908" i="13"/>
  <c r="E908" i="13"/>
  <c r="G908" i="13"/>
  <c r="H908" i="13"/>
  <c r="A909" i="13"/>
  <c r="D912" i="14"/>
  <c r="F912" i="14"/>
  <c r="G912" i="14"/>
  <c r="C912" i="14"/>
  <c r="H912" i="14"/>
  <c r="K912" i="14"/>
  <c r="B909" i="13"/>
  <c r="E912" i="14"/>
  <c r="C909" i="13"/>
  <c r="D909" i="13"/>
  <c r="E909" i="13"/>
  <c r="G909" i="13"/>
  <c r="H909" i="13"/>
  <c r="A910" i="13"/>
  <c r="D913" i="14"/>
  <c r="F913" i="14"/>
  <c r="G913" i="14"/>
  <c r="C913" i="14"/>
  <c r="H913" i="14"/>
  <c r="K913" i="14"/>
  <c r="B910" i="13"/>
  <c r="E913" i="14"/>
  <c r="C910" i="13"/>
  <c r="D910" i="13"/>
  <c r="E910" i="13"/>
  <c r="G910" i="13"/>
  <c r="H910" i="13"/>
  <c r="A911" i="13"/>
  <c r="D914" i="14"/>
  <c r="F914" i="14"/>
  <c r="G914" i="14"/>
  <c r="C914" i="14"/>
  <c r="H914" i="14"/>
  <c r="K914" i="14"/>
  <c r="B911" i="13"/>
  <c r="E914" i="14"/>
  <c r="C911" i="13"/>
  <c r="D911" i="13"/>
  <c r="E911" i="13"/>
  <c r="G911" i="13"/>
  <c r="H911" i="13"/>
  <c r="A912" i="13"/>
  <c r="D915" i="14"/>
  <c r="F915" i="14"/>
  <c r="G915" i="14"/>
  <c r="C915" i="14"/>
  <c r="H915" i="14"/>
  <c r="K915" i="14"/>
  <c r="B912" i="13"/>
  <c r="E915" i="14"/>
  <c r="C912" i="13"/>
  <c r="D912" i="13"/>
  <c r="E912" i="13"/>
  <c r="G912" i="13"/>
  <c r="H912" i="13"/>
  <c r="A913" i="13"/>
  <c r="D916" i="14"/>
  <c r="F916" i="14"/>
  <c r="G916" i="14"/>
  <c r="C916" i="14"/>
  <c r="H916" i="14"/>
  <c r="K916" i="14"/>
  <c r="B913" i="13"/>
  <c r="E916" i="14"/>
  <c r="C913" i="13"/>
  <c r="D913" i="13"/>
  <c r="E913" i="13"/>
  <c r="G913" i="13"/>
  <c r="H913" i="13"/>
  <c r="A914" i="13"/>
  <c r="D917" i="14"/>
  <c r="F917" i="14"/>
  <c r="G917" i="14"/>
  <c r="C917" i="14"/>
  <c r="H917" i="14"/>
  <c r="K917" i="14"/>
  <c r="B914" i="13"/>
  <c r="E917" i="14"/>
  <c r="C914" i="13"/>
  <c r="D914" i="13"/>
  <c r="E914" i="13"/>
  <c r="G914" i="13"/>
  <c r="H914" i="13"/>
  <c r="A915" i="13"/>
  <c r="D918" i="14"/>
  <c r="F918" i="14"/>
  <c r="G918" i="14"/>
  <c r="C918" i="14"/>
  <c r="H918" i="14"/>
  <c r="K918" i="14"/>
  <c r="B915" i="13"/>
  <c r="E918" i="14"/>
  <c r="C915" i="13"/>
  <c r="D915" i="13"/>
  <c r="E915" i="13"/>
  <c r="F915" i="13"/>
  <c r="G915" i="13"/>
  <c r="H915" i="13"/>
  <c r="A916" i="13"/>
  <c r="D919" i="14"/>
  <c r="F919" i="14"/>
  <c r="G919" i="14"/>
  <c r="C919" i="14"/>
  <c r="H919" i="14"/>
  <c r="K919" i="14"/>
  <c r="B916" i="13"/>
  <c r="E919" i="14"/>
  <c r="C916" i="13"/>
  <c r="D916" i="13"/>
  <c r="E916" i="13"/>
  <c r="F916" i="13"/>
  <c r="G916" i="13"/>
  <c r="H916" i="13"/>
  <c r="A917" i="13"/>
  <c r="D920" i="14"/>
  <c r="F920" i="14"/>
  <c r="G920" i="14"/>
  <c r="C920" i="14"/>
  <c r="H920" i="14"/>
  <c r="K920" i="14"/>
  <c r="B917" i="13"/>
  <c r="E920" i="14"/>
  <c r="C917" i="13"/>
  <c r="D917" i="13"/>
  <c r="E917" i="13"/>
  <c r="F917" i="13"/>
  <c r="G917" i="13"/>
  <c r="H917" i="13"/>
  <c r="A918" i="13"/>
  <c r="D921" i="14"/>
  <c r="F921" i="14"/>
  <c r="G921" i="14"/>
  <c r="C921" i="14"/>
  <c r="H921" i="14"/>
  <c r="K921" i="14"/>
  <c r="B918" i="13"/>
  <c r="E921" i="14"/>
  <c r="C918" i="13"/>
  <c r="D918" i="13"/>
  <c r="E918" i="13"/>
  <c r="F918" i="13"/>
  <c r="G918" i="13"/>
  <c r="H918" i="13"/>
  <c r="A919" i="13"/>
  <c r="D922" i="14"/>
  <c r="F922" i="14"/>
  <c r="G922" i="14"/>
  <c r="C922" i="14"/>
  <c r="H922" i="14"/>
  <c r="K922" i="14"/>
  <c r="B919" i="13"/>
  <c r="E922" i="14"/>
  <c r="C919" i="13"/>
  <c r="D919" i="13"/>
  <c r="E919" i="13"/>
  <c r="F919" i="13"/>
  <c r="G919" i="13"/>
  <c r="H919" i="13"/>
  <c r="A920" i="13"/>
  <c r="D923" i="14"/>
  <c r="F923" i="14"/>
  <c r="G923" i="14"/>
  <c r="C923" i="14"/>
  <c r="H923" i="14"/>
  <c r="K923" i="14"/>
  <c r="B920" i="13"/>
  <c r="E923" i="14"/>
  <c r="C920" i="13"/>
  <c r="D920" i="13"/>
  <c r="E920" i="13"/>
  <c r="F920" i="13"/>
  <c r="G920" i="13"/>
  <c r="H920" i="13"/>
  <c r="A921" i="13"/>
  <c r="D924" i="14"/>
  <c r="F924" i="14"/>
  <c r="G924" i="14"/>
  <c r="C924" i="14"/>
  <c r="H924" i="14"/>
  <c r="K924" i="14"/>
  <c r="B921" i="13"/>
  <c r="E924" i="14"/>
  <c r="C921" i="13"/>
  <c r="D921" i="13"/>
  <c r="E921" i="13"/>
  <c r="F921" i="13"/>
  <c r="G921" i="13"/>
  <c r="H921" i="13"/>
  <c r="A922" i="13"/>
  <c r="D925" i="14"/>
  <c r="F925" i="14"/>
  <c r="G925" i="14"/>
  <c r="C925" i="14"/>
  <c r="H925" i="14"/>
  <c r="K925" i="14"/>
  <c r="B922" i="13"/>
  <c r="E925" i="14"/>
  <c r="C922" i="13"/>
  <c r="D922" i="13"/>
  <c r="E922" i="13"/>
  <c r="F922" i="13"/>
  <c r="G922" i="13"/>
  <c r="H922" i="13"/>
  <c r="A923" i="13"/>
  <c r="D926" i="14"/>
  <c r="F926" i="14"/>
  <c r="G926" i="14"/>
  <c r="C926" i="14"/>
  <c r="H926" i="14"/>
  <c r="K926" i="14"/>
  <c r="B923" i="13"/>
  <c r="E926" i="14"/>
  <c r="C923" i="13"/>
  <c r="D923" i="13"/>
  <c r="E923" i="13"/>
  <c r="F923" i="13"/>
  <c r="G923" i="13"/>
  <c r="H923" i="13"/>
  <c r="A924" i="13"/>
  <c r="D927" i="14"/>
  <c r="F927" i="14"/>
  <c r="G927" i="14"/>
  <c r="C927" i="14"/>
  <c r="H927" i="14"/>
  <c r="K927" i="14"/>
  <c r="B924" i="13"/>
  <c r="E927" i="14"/>
  <c r="C924" i="13"/>
  <c r="D924" i="13"/>
  <c r="E924" i="13"/>
  <c r="F924" i="13"/>
  <c r="G924" i="13"/>
  <c r="H924" i="13"/>
  <c r="A925" i="13"/>
  <c r="D928" i="14"/>
  <c r="F928" i="14"/>
  <c r="G928" i="14"/>
  <c r="C928" i="14"/>
  <c r="H928" i="14"/>
  <c r="K928" i="14"/>
  <c r="B925" i="13"/>
  <c r="E928" i="14"/>
  <c r="C925" i="13"/>
  <c r="D925" i="13"/>
  <c r="E925" i="13"/>
  <c r="F925" i="13"/>
  <c r="G925" i="13"/>
  <c r="H925" i="13"/>
  <c r="A926" i="13"/>
  <c r="D929" i="14"/>
  <c r="F929" i="14"/>
  <c r="G929" i="14"/>
  <c r="C929" i="14"/>
  <c r="H929" i="14"/>
  <c r="K929" i="14"/>
  <c r="B926" i="13"/>
  <c r="E929" i="14"/>
  <c r="C926" i="13"/>
  <c r="D926" i="13"/>
  <c r="E926" i="13"/>
  <c r="F926" i="13"/>
  <c r="G926" i="13"/>
  <c r="H926" i="13"/>
  <c r="A927" i="13"/>
  <c r="D930" i="14"/>
  <c r="F930" i="14"/>
  <c r="G930" i="14"/>
  <c r="C930" i="14"/>
  <c r="H930" i="14"/>
  <c r="K930" i="14"/>
  <c r="B927" i="13"/>
  <c r="E930" i="14"/>
  <c r="C927" i="13"/>
  <c r="D927" i="13"/>
  <c r="E927" i="13"/>
  <c r="F927" i="13"/>
  <c r="G927" i="13"/>
  <c r="H927" i="13"/>
  <c r="A928" i="13"/>
  <c r="D931" i="14"/>
  <c r="F931" i="14"/>
  <c r="G931" i="14"/>
  <c r="C931" i="14"/>
  <c r="H931" i="14"/>
  <c r="K931" i="14"/>
  <c r="B928" i="13"/>
  <c r="E931" i="14"/>
  <c r="C928" i="13"/>
  <c r="D928" i="13"/>
  <c r="E928" i="13"/>
  <c r="F928" i="13"/>
  <c r="G928" i="13"/>
  <c r="H928" i="13"/>
  <c r="A929" i="13"/>
  <c r="D932" i="14"/>
  <c r="F932" i="14"/>
  <c r="G932" i="14"/>
  <c r="C932" i="14"/>
  <c r="H932" i="14"/>
  <c r="K932" i="14"/>
  <c r="B929" i="13"/>
  <c r="E932" i="14"/>
  <c r="C929" i="13"/>
  <c r="D929" i="13"/>
  <c r="E929" i="13"/>
  <c r="F929" i="13"/>
  <c r="G929" i="13"/>
  <c r="H929" i="13"/>
  <c r="A930" i="13"/>
  <c r="D933" i="14"/>
  <c r="F933" i="14"/>
  <c r="G933" i="14"/>
  <c r="C933" i="14"/>
  <c r="H933" i="14"/>
  <c r="K933" i="14"/>
  <c r="B930" i="13"/>
  <c r="E933" i="14"/>
  <c r="C930" i="13"/>
  <c r="D930" i="13"/>
  <c r="E930" i="13"/>
  <c r="F930" i="13"/>
  <c r="G930" i="13"/>
  <c r="H930" i="13"/>
  <c r="A931" i="13"/>
  <c r="D934" i="14"/>
  <c r="F934" i="14"/>
  <c r="G934" i="14"/>
  <c r="C934" i="14"/>
  <c r="H934" i="14"/>
  <c r="K934" i="14"/>
  <c r="B931" i="13"/>
  <c r="E934" i="14"/>
  <c r="C931" i="13"/>
  <c r="D931" i="13"/>
  <c r="E931" i="13"/>
  <c r="F931" i="13"/>
  <c r="G931" i="13"/>
  <c r="H931" i="13"/>
  <c r="A932" i="13"/>
  <c r="D935" i="14"/>
  <c r="F935" i="14"/>
  <c r="G935" i="14"/>
  <c r="C935" i="14"/>
  <c r="H935" i="14"/>
  <c r="K935" i="14"/>
  <c r="B932" i="13"/>
  <c r="E935" i="14"/>
  <c r="C932" i="13"/>
  <c r="D932" i="13"/>
  <c r="E932" i="13"/>
  <c r="F932" i="13"/>
  <c r="G932" i="13"/>
  <c r="H932" i="13"/>
  <c r="A933" i="13"/>
  <c r="D936" i="14"/>
  <c r="F936" i="14"/>
  <c r="G936" i="14"/>
  <c r="C936" i="14"/>
  <c r="H936" i="14"/>
  <c r="K936" i="14"/>
  <c r="B933" i="13"/>
  <c r="E936" i="14"/>
  <c r="C933" i="13"/>
  <c r="D933" i="13"/>
  <c r="E933" i="13"/>
  <c r="F933" i="13"/>
  <c r="G933" i="13"/>
  <c r="H933" i="13"/>
  <c r="A934" i="13"/>
  <c r="D937" i="14"/>
  <c r="F937" i="14"/>
  <c r="G937" i="14"/>
  <c r="C937" i="14"/>
  <c r="H937" i="14"/>
  <c r="K937" i="14"/>
  <c r="B934" i="13"/>
  <c r="E937" i="14"/>
  <c r="C934" i="13"/>
  <c r="D934" i="13"/>
  <c r="E934" i="13"/>
  <c r="F934" i="13"/>
  <c r="G934" i="13"/>
  <c r="H934" i="13"/>
  <c r="A935" i="13"/>
  <c r="D938" i="14"/>
  <c r="F938" i="14"/>
  <c r="G938" i="14"/>
  <c r="C938" i="14"/>
  <c r="H938" i="14"/>
  <c r="K938" i="14"/>
  <c r="B935" i="13"/>
  <c r="E938" i="14"/>
  <c r="C935" i="13"/>
  <c r="D935" i="13"/>
  <c r="E935" i="13"/>
  <c r="F935" i="13"/>
  <c r="G935" i="13"/>
  <c r="H935" i="13"/>
  <c r="A936" i="13"/>
  <c r="D939" i="14"/>
  <c r="F939" i="14"/>
  <c r="G939" i="14"/>
  <c r="C939" i="14"/>
  <c r="H939" i="14"/>
  <c r="K939" i="14"/>
  <c r="B936" i="13"/>
  <c r="E939" i="14"/>
  <c r="C936" i="13"/>
  <c r="D936" i="13"/>
  <c r="E936" i="13"/>
  <c r="F936" i="13"/>
  <c r="G936" i="13"/>
  <c r="H936" i="13"/>
  <c r="A937" i="13"/>
  <c r="D940" i="14"/>
  <c r="F940" i="14"/>
  <c r="G940" i="14"/>
  <c r="C940" i="14"/>
  <c r="H940" i="14"/>
  <c r="K940" i="14"/>
  <c r="B937" i="13"/>
  <c r="E940" i="14"/>
  <c r="C937" i="13"/>
  <c r="D937" i="13"/>
  <c r="E937" i="13"/>
  <c r="F937" i="13"/>
  <c r="G937" i="13"/>
  <c r="H937" i="13"/>
  <c r="A938" i="13"/>
  <c r="D941" i="14"/>
  <c r="F941" i="14"/>
  <c r="G941" i="14"/>
  <c r="C941" i="14"/>
  <c r="H941" i="14"/>
  <c r="K941" i="14"/>
  <c r="B938" i="13"/>
  <c r="E941" i="14"/>
  <c r="C938" i="13"/>
  <c r="D938" i="13"/>
  <c r="E938" i="13"/>
  <c r="F938" i="13"/>
  <c r="G938" i="13"/>
  <c r="H938" i="13"/>
  <c r="A939" i="13"/>
  <c r="D942" i="14"/>
  <c r="F942" i="14"/>
  <c r="G942" i="14"/>
  <c r="C942" i="14"/>
  <c r="H942" i="14"/>
  <c r="K942" i="14"/>
  <c r="B939" i="13"/>
  <c r="E942" i="14"/>
  <c r="C939" i="13"/>
  <c r="D939" i="13"/>
  <c r="E939" i="13"/>
  <c r="F939" i="13"/>
  <c r="G939" i="13"/>
  <c r="H939" i="13"/>
  <c r="A940" i="13"/>
  <c r="D943" i="14"/>
  <c r="F943" i="14"/>
  <c r="G943" i="14"/>
  <c r="C943" i="14"/>
  <c r="H943" i="14"/>
  <c r="K943" i="14"/>
  <c r="B940" i="13"/>
  <c r="E943" i="14"/>
  <c r="C940" i="13"/>
  <c r="D940" i="13"/>
  <c r="E940" i="13"/>
  <c r="F940" i="13"/>
  <c r="G940" i="13"/>
  <c r="H940" i="13"/>
  <c r="A941" i="13"/>
  <c r="D944" i="14"/>
  <c r="F944" i="14"/>
  <c r="G944" i="14"/>
  <c r="C944" i="14"/>
  <c r="H944" i="14"/>
  <c r="K944" i="14"/>
  <c r="B941" i="13"/>
  <c r="E944" i="14"/>
  <c r="C941" i="13"/>
  <c r="D941" i="13"/>
  <c r="E941" i="13"/>
  <c r="F941" i="13"/>
  <c r="G941" i="13"/>
  <c r="H941" i="13"/>
  <c r="A942" i="13"/>
  <c r="D945" i="14"/>
  <c r="F945" i="14"/>
  <c r="G945" i="14"/>
  <c r="C945" i="14"/>
  <c r="H945" i="14"/>
  <c r="K945" i="14"/>
  <c r="B942" i="13"/>
  <c r="E945" i="14"/>
  <c r="C942" i="13"/>
  <c r="D942" i="13"/>
  <c r="E942" i="13"/>
  <c r="F942" i="13"/>
  <c r="G942" i="13"/>
  <c r="H942" i="13"/>
  <c r="A943" i="13"/>
  <c r="D946" i="14"/>
  <c r="F946" i="14"/>
  <c r="G946" i="14"/>
  <c r="C946" i="14"/>
  <c r="H946" i="14"/>
  <c r="K946" i="14"/>
  <c r="B943" i="13"/>
  <c r="E946" i="14"/>
  <c r="C943" i="13"/>
  <c r="D943" i="13"/>
  <c r="E943" i="13"/>
  <c r="F943" i="13"/>
  <c r="G943" i="13"/>
  <c r="H943" i="13"/>
  <c r="A944" i="13"/>
  <c r="D947" i="14"/>
  <c r="F947" i="14"/>
  <c r="G947" i="14"/>
  <c r="C947" i="14"/>
  <c r="H947" i="14"/>
  <c r="K947" i="14"/>
  <c r="B944" i="13"/>
  <c r="E947" i="14"/>
  <c r="C944" i="13"/>
  <c r="D944" i="13"/>
  <c r="E944" i="13"/>
  <c r="F944" i="13"/>
  <c r="G944" i="13"/>
  <c r="H944" i="13"/>
  <c r="A945" i="13"/>
  <c r="D948" i="14"/>
  <c r="F948" i="14"/>
  <c r="G948" i="14"/>
  <c r="C948" i="14"/>
  <c r="H948" i="14"/>
  <c r="K948" i="14"/>
  <c r="B945" i="13"/>
  <c r="E948" i="14"/>
  <c r="C945" i="13"/>
  <c r="D945" i="13"/>
  <c r="E945" i="13"/>
  <c r="F945" i="13"/>
  <c r="G945" i="13"/>
  <c r="H945" i="13"/>
  <c r="A946" i="13"/>
  <c r="D949" i="14"/>
  <c r="F949" i="14"/>
  <c r="G949" i="14"/>
  <c r="C949" i="14"/>
  <c r="H949" i="14"/>
  <c r="K949" i="14"/>
  <c r="B946" i="13"/>
  <c r="E949" i="14"/>
  <c r="C946" i="13"/>
  <c r="D946" i="13"/>
  <c r="E946" i="13"/>
  <c r="F946" i="13"/>
  <c r="G946" i="13"/>
  <c r="H946" i="13"/>
  <c r="A947" i="13"/>
  <c r="D950" i="14"/>
  <c r="F950" i="14"/>
  <c r="G950" i="14"/>
  <c r="C950" i="14"/>
  <c r="H950" i="14"/>
  <c r="K950" i="14"/>
  <c r="B947" i="13"/>
  <c r="E950" i="14"/>
  <c r="C947" i="13"/>
  <c r="D947" i="13"/>
  <c r="E947" i="13"/>
  <c r="F947" i="13"/>
  <c r="G947" i="13"/>
  <c r="H947" i="13"/>
  <c r="A948" i="13"/>
  <c r="D951" i="14"/>
  <c r="F951" i="14"/>
  <c r="G951" i="14"/>
  <c r="C951" i="14"/>
  <c r="H951" i="14"/>
  <c r="K951" i="14"/>
  <c r="B948" i="13"/>
  <c r="E951" i="14"/>
  <c r="C948" i="13"/>
  <c r="D948" i="13"/>
  <c r="E948" i="13"/>
  <c r="F948" i="13"/>
  <c r="G948" i="13"/>
  <c r="H948" i="13"/>
  <c r="A949" i="13"/>
  <c r="D952" i="14"/>
  <c r="F952" i="14"/>
  <c r="G952" i="14"/>
  <c r="C952" i="14"/>
  <c r="H952" i="14"/>
  <c r="K952" i="14"/>
  <c r="B949" i="13"/>
  <c r="E952" i="14"/>
  <c r="C949" i="13"/>
  <c r="D949" i="13"/>
  <c r="E949" i="13"/>
  <c r="F949" i="13"/>
  <c r="G949" i="13"/>
  <c r="H949" i="13"/>
  <c r="A950" i="13"/>
  <c r="D953" i="14"/>
  <c r="F953" i="14"/>
  <c r="G953" i="14"/>
  <c r="C953" i="14"/>
  <c r="H953" i="14"/>
  <c r="K953" i="14"/>
  <c r="B950" i="13"/>
  <c r="E953" i="14"/>
  <c r="C950" i="13"/>
  <c r="D950" i="13"/>
  <c r="E950" i="13"/>
  <c r="F950" i="13"/>
  <c r="G950" i="13"/>
  <c r="H950" i="13"/>
  <c r="A951" i="13"/>
  <c r="D954" i="14"/>
  <c r="F954" i="14"/>
  <c r="G954" i="14"/>
  <c r="C954" i="14"/>
  <c r="H954" i="14"/>
  <c r="K954" i="14"/>
  <c r="B951" i="13"/>
  <c r="E954" i="14"/>
  <c r="C951" i="13"/>
  <c r="D951" i="13"/>
  <c r="E951" i="13"/>
  <c r="F951" i="13"/>
  <c r="G951" i="13"/>
  <c r="H951" i="13"/>
  <c r="A952" i="13"/>
  <c r="D955" i="14"/>
  <c r="F955" i="14"/>
  <c r="G955" i="14"/>
  <c r="C955" i="14"/>
  <c r="H955" i="14"/>
  <c r="K955" i="14"/>
  <c r="B952" i="13"/>
  <c r="E955" i="14"/>
  <c r="C952" i="13"/>
  <c r="D952" i="13"/>
  <c r="E952" i="13"/>
  <c r="F952" i="13"/>
  <c r="G952" i="13"/>
  <c r="H952" i="13"/>
  <c r="A953" i="13"/>
  <c r="D956" i="14"/>
  <c r="F956" i="14"/>
  <c r="G956" i="14"/>
  <c r="C956" i="14"/>
  <c r="H956" i="14"/>
  <c r="K956" i="14"/>
  <c r="B953" i="13"/>
  <c r="E956" i="14"/>
  <c r="C953" i="13"/>
  <c r="D953" i="13"/>
  <c r="E953" i="13"/>
  <c r="F953" i="13"/>
  <c r="G953" i="13"/>
  <c r="H953" i="13"/>
  <c r="A954" i="13"/>
  <c r="D957" i="14"/>
  <c r="F957" i="14"/>
  <c r="G957" i="14"/>
  <c r="C957" i="14"/>
  <c r="H957" i="14"/>
  <c r="K957" i="14"/>
  <c r="B954" i="13"/>
  <c r="E957" i="14"/>
  <c r="C954" i="13"/>
  <c r="D954" i="13"/>
  <c r="E954" i="13"/>
  <c r="F954" i="13"/>
  <c r="G954" i="13"/>
  <c r="H954" i="13"/>
  <c r="A955" i="13"/>
  <c r="D958" i="14"/>
  <c r="F958" i="14"/>
  <c r="G958" i="14"/>
  <c r="C958" i="14"/>
  <c r="H958" i="14"/>
  <c r="K958" i="14"/>
  <c r="B955" i="13"/>
  <c r="E958" i="14"/>
  <c r="C955" i="13"/>
  <c r="D955" i="13"/>
  <c r="E955" i="13"/>
  <c r="F955" i="13"/>
  <c r="G955" i="13"/>
  <c r="H955" i="13"/>
  <c r="A956" i="13"/>
  <c r="D959" i="14"/>
  <c r="F959" i="14"/>
  <c r="G959" i="14"/>
  <c r="C959" i="14"/>
  <c r="H959" i="14"/>
  <c r="K959" i="14"/>
  <c r="B956" i="13"/>
  <c r="E959" i="14"/>
  <c r="C956" i="13"/>
  <c r="D956" i="13"/>
  <c r="E956" i="13"/>
  <c r="F956" i="13"/>
  <c r="G956" i="13"/>
  <c r="H956" i="13"/>
  <c r="A957" i="13"/>
  <c r="D960" i="14"/>
  <c r="F960" i="14"/>
  <c r="G960" i="14"/>
  <c r="C960" i="14"/>
  <c r="H960" i="14"/>
  <c r="K960" i="14"/>
  <c r="B957" i="13"/>
  <c r="E960" i="14"/>
  <c r="C957" i="13"/>
  <c r="D957" i="13"/>
  <c r="E957" i="13"/>
  <c r="F957" i="13"/>
  <c r="G957" i="13"/>
  <c r="H957" i="13"/>
  <c r="A958" i="13"/>
  <c r="D961" i="14"/>
  <c r="F961" i="14"/>
  <c r="G961" i="14"/>
  <c r="C961" i="14"/>
  <c r="H961" i="14"/>
  <c r="K961" i="14"/>
  <c r="B958" i="13"/>
  <c r="E961" i="14"/>
  <c r="C958" i="13"/>
  <c r="D958" i="13"/>
  <c r="E958" i="13"/>
  <c r="F958" i="13"/>
  <c r="G958" i="13"/>
  <c r="H958" i="13"/>
  <c r="A959" i="13"/>
  <c r="D962" i="14"/>
  <c r="F962" i="14"/>
  <c r="G962" i="14"/>
  <c r="C962" i="14"/>
  <c r="H962" i="14"/>
  <c r="K962" i="14"/>
  <c r="B959" i="13"/>
  <c r="E962" i="14"/>
  <c r="C959" i="13"/>
  <c r="D959" i="13"/>
  <c r="E959" i="13"/>
  <c r="F959" i="13"/>
  <c r="G959" i="13"/>
  <c r="H959" i="13"/>
  <c r="A960" i="13"/>
  <c r="D963" i="14"/>
  <c r="F963" i="14"/>
  <c r="G963" i="14"/>
  <c r="C963" i="14"/>
  <c r="H963" i="14"/>
  <c r="K963" i="14"/>
  <c r="B960" i="13"/>
  <c r="E963" i="14"/>
  <c r="C960" i="13"/>
  <c r="D960" i="13"/>
  <c r="E960" i="13"/>
  <c r="F960" i="13"/>
  <c r="G960" i="13"/>
  <c r="H960" i="13"/>
  <c r="A961" i="13"/>
  <c r="D964" i="14"/>
  <c r="F964" i="14"/>
  <c r="G964" i="14"/>
  <c r="C964" i="14"/>
  <c r="H964" i="14"/>
  <c r="K964" i="14"/>
  <c r="B961" i="13"/>
  <c r="E964" i="14"/>
  <c r="C961" i="13"/>
  <c r="D961" i="13"/>
  <c r="E961" i="13"/>
  <c r="F961" i="13"/>
  <c r="G961" i="13"/>
  <c r="H961" i="13"/>
  <c r="A962" i="13"/>
  <c r="D965" i="14"/>
  <c r="F965" i="14"/>
  <c r="G965" i="14"/>
  <c r="C965" i="14"/>
  <c r="H965" i="14"/>
  <c r="K965" i="14"/>
  <c r="B962" i="13"/>
  <c r="E965" i="14"/>
  <c r="C962" i="13"/>
  <c r="D962" i="13"/>
  <c r="E962" i="13"/>
  <c r="F962" i="13"/>
  <c r="G962" i="13"/>
  <c r="H962" i="13"/>
  <c r="A963" i="13"/>
  <c r="D966" i="14"/>
  <c r="F966" i="14"/>
  <c r="G966" i="14"/>
  <c r="C966" i="14"/>
  <c r="H966" i="14"/>
  <c r="K966" i="14"/>
  <c r="B963" i="13"/>
  <c r="E966" i="14"/>
  <c r="C963" i="13"/>
  <c r="D963" i="13"/>
  <c r="E963" i="13"/>
  <c r="F963" i="13"/>
  <c r="G963" i="13"/>
  <c r="H963" i="13"/>
  <c r="A964" i="13"/>
  <c r="D967" i="14"/>
  <c r="F967" i="14"/>
  <c r="G967" i="14"/>
  <c r="C967" i="14"/>
  <c r="H967" i="14"/>
  <c r="K967" i="14"/>
  <c r="B964" i="13"/>
  <c r="E967" i="14"/>
  <c r="C964" i="13"/>
  <c r="D964" i="13"/>
  <c r="E964" i="13"/>
  <c r="F964" i="13"/>
  <c r="G964" i="13"/>
  <c r="H964" i="13"/>
  <c r="A965" i="13"/>
  <c r="D968" i="14"/>
  <c r="F968" i="14"/>
  <c r="G968" i="14"/>
  <c r="C968" i="14"/>
  <c r="H968" i="14"/>
  <c r="K968" i="14"/>
  <c r="B965" i="13"/>
  <c r="E968" i="14"/>
  <c r="C965" i="13"/>
  <c r="D965" i="13"/>
  <c r="E965" i="13"/>
  <c r="F965" i="13"/>
  <c r="G965" i="13"/>
  <c r="H965" i="13"/>
  <c r="A966" i="13"/>
  <c r="D969" i="14"/>
  <c r="F969" i="14"/>
  <c r="G969" i="14"/>
  <c r="C969" i="14"/>
  <c r="H969" i="14"/>
  <c r="K969" i="14"/>
  <c r="B966" i="13"/>
  <c r="E969" i="14"/>
  <c r="C966" i="13"/>
  <c r="D966" i="13"/>
  <c r="E966" i="13"/>
  <c r="F966" i="13"/>
  <c r="G966" i="13"/>
  <c r="H966" i="13"/>
  <c r="A967" i="13"/>
  <c r="D970" i="14"/>
  <c r="F970" i="14"/>
  <c r="G970" i="14"/>
  <c r="C970" i="14"/>
  <c r="H970" i="14"/>
  <c r="K970" i="14"/>
  <c r="B967" i="13"/>
  <c r="E970" i="14"/>
  <c r="C967" i="13"/>
  <c r="D967" i="13"/>
  <c r="E967" i="13"/>
  <c r="F967" i="13"/>
  <c r="G967" i="13"/>
  <c r="H967" i="13"/>
  <c r="A968" i="13"/>
  <c r="D971" i="14"/>
  <c r="F971" i="14"/>
  <c r="G971" i="14"/>
  <c r="C971" i="14"/>
  <c r="H971" i="14"/>
  <c r="K971" i="14"/>
  <c r="B968" i="13"/>
  <c r="E971" i="14"/>
  <c r="C968" i="13"/>
  <c r="D968" i="13"/>
  <c r="E968" i="13"/>
  <c r="F968" i="13"/>
  <c r="G968" i="13"/>
  <c r="H968" i="13"/>
  <c r="A969" i="13"/>
  <c r="D972" i="14"/>
  <c r="F972" i="14"/>
  <c r="G972" i="14"/>
  <c r="C972" i="14"/>
  <c r="H972" i="14"/>
  <c r="K972" i="14"/>
  <c r="B969" i="13"/>
  <c r="E972" i="14"/>
  <c r="C969" i="13"/>
  <c r="D969" i="13"/>
  <c r="E969" i="13"/>
  <c r="F969" i="13"/>
  <c r="G969" i="13"/>
  <c r="H969" i="13"/>
  <c r="A970" i="13"/>
  <c r="D973" i="14"/>
  <c r="F973" i="14"/>
  <c r="G973" i="14"/>
  <c r="C973" i="14"/>
  <c r="H973" i="14"/>
  <c r="K973" i="14"/>
  <c r="B970" i="13"/>
  <c r="E973" i="14"/>
  <c r="C970" i="13"/>
  <c r="D970" i="13"/>
  <c r="E970" i="13"/>
  <c r="F970" i="13"/>
  <c r="G970" i="13"/>
  <c r="H970" i="13"/>
  <c r="A971" i="13"/>
  <c r="D974" i="14"/>
  <c r="F974" i="14"/>
  <c r="G974" i="14"/>
  <c r="C974" i="14"/>
  <c r="H974" i="14"/>
  <c r="K974" i="14"/>
  <c r="B971" i="13"/>
  <c r="E974" i="14"/>
  <c r="C971" i="13"/>
  <c r="D971" i="13"/>
  <c r="E971" i="13"/>
  <c r="F971" i="13"/>
  <c r="G971" i="13"/>
  <c r="H971" i="13"/>
  <c r="A972" i="13"/>
  <c r="D975" i="14"/>
  <c r="F975" i="14"/>
  <c r="G975" i="14"/>
  <c r="C975" i="14"/>
  <c r="H975" i="14"/>
  <c r="K975" i="14"/>
  <c r="B972" i="13"/>
  <c r="E975" i="14"/>
  <c r="C972" i="13"/>
  <c r="D972" i="13"/>
  <c r="E972" i="13"/>
  <c r="F972" i="13"/>
  <c r="G972" i="13"/>
  <c r="H972" i="13"/>
  <c r="A973" i="13"/>
  <c r="D976" i="14"/>
  <c r="F976" i="14"/>
  <c r="G976" i="14"/>
  <c r="C976" i="14"/>
  <c r="H976" i="14"/>
  <c r="K976" i="14"/>
  <c r="B973" i="13"/>
  <c r="E976" i="14"/>
  <c r="C973" i="13"/>
  <c r="D973" i="13"/>
  <c r="E973" i="13"/>
  <c r="F973" i="13"/>
  <c r="G973" i="13"/>
  <c r="H973" i="13"/>
  <c r="A974" i="13"/>
  <c r="D977" i="14"/>
  <c r="F977" i="14"/>
  <c r="G977" i="14"/>
  <c r="C977" i="14"/>
  <c r="H977" i="14"/>
  <c r="K977" i="14"/>
  <c r="B974" i="13"/>
  <c r="E977" i="14"/>
  <c r="C974" i="13"/>
  <c r="D974" i="13"/>
  <c r="E974" i="13"/>
  <c r="F974" i="13"/>
  <c r="G974" i="13"/>
  <c r="H974" i="13"/>
  <c r="A975" i="13"/>
  <c r="D978" i="14"/>
  <c r="F978" i="14"/>
  <c r="G978" i="14"/>
  <c r="C978" i="14"/>
  <c r="H978" i="14"/>
  <c r="K978" i="14"/>
  <c r="B975" i="13"/>
  <c r="E978" i="14"/>
  <c r="C975" i="13"/>
  <c r="D975" i="13"/>
  <c r="E975" i="13"/>
  <c r="F975" i="13"/>
  <c r="G975" i="13"/>
  <c r="H975" i="13"/>
  <c r="A976" i="13"/>
  <c r="D979" i="14"/>
  <c r="F979" i="14"/>
  <c r="G979" i="14"/>
  <c r="C979" i="14"/>
  <c r="H979" i="14"/>
  <c r="K979" i="14"/>
  <c r="B976" i="13"/>
  <c r="E979" i="14"/>
  <c r="C976" i="13"/>
  <c r="D976" i="13"/>
  <c r="E976" i="13"/>
  <c r="F976" i="13"/>
  <c r="G976" i="13"/>
  <c r="H976" i="13"/>
  <c r="A977" i="13"/>
  <c r="D980" i="14"/>
  <c r="F980" i="14"/>
  <c r="G980" i="14"/>
  <c r="C980" i="14"/>
  <c r="H980" i="14"/>
  <c r="K980" i="14"/>
  <c r="B977" i="13"/>
  <c r="E980" i="14"/>
  <c r="C977" i="13"/>
  <c r="D977" i="13"/>
  <c r="E977" i="13"/>
  <c r="F977" i="13"/>
  <c r="G977" i="13"/>
  <c r="H977" i="13"/>
  <c r="A978" i="13"/>
  <c r="D981" i="14"/>
  <c r="F981" i="14"/>
  <c r="G981" i="14"/>
  <c r="C981" i="14"/>
  <c r="H981" i="14"/>
  <c r="K981" i="14"/>
  <c r="B978" i="13"/>
  <c r="E981" i="14"/>
  <c r="C978" i="13"/>
  <c r="D978" i="13"/>
  <c r="E978" i="13"/>
  <c r="F978" i="13"/>
  <c r="G978" i="13"/>
  <c r="H978" i="13"/>
  <c r="A979" i="13"/>
  <c r="D982" i="14"/>
  <c r="F982" i="14"/>
  <c r="G982" i="14"/>
  <c r="C982" i="14"/>
  <c r="H982" i="14"/>
  <c r="K982" i="14"/>
  <c r="B979" i="13"/>
  <c r="E982" i="14"/>
  <c r="C979" i="13"/>
  <c r="D979" i="13"/>
  <c r="E979" i="13"/>
  <c r="F979" i="13"/>
  <c r="G979" i="13"/>
  <c r="H979" i="13"/>
  <c r="A980" i="13"/>
  <c r="D983" i="14"/>
  <c r="F983" i="14"/>
  <c r="G983" i="14"/>
  <c r="C983" i="14"/>
  <c r="H983" i="14"/>
  <c r="K983" i="14"/>
  <c r="B980" i="13"/>
  <c r="E983" i="14"/>
  <c r="C980" i="13"/>
  <c r="D980" i="13"/>
  <c r="E980" i="13"/>
  <c r="F980" i="13"/>
  <c r="G980" i="13"/>
  <c r="H980" i="13"/>
  <c r="A981" i="13"/>
  <c r="D984" i="14"/>
  <c r="F984" i="14"/>
  <c r="G984" i="14"/>
  <c r="C984" i="14"/>
  <c r="H984" i="14"/>
  <c r="K984" i="14"/>
  <c r="B981" i="13"/>
  <c r="E984" i="14"/>
  <c r="C981" i="13"/>
  <c r="D981" i="13"/>
  <c r="E981" i="13"/>
  <c r="F981" i="13"/>
  <c r="G981" i="13"/>
  <c r="H981" i="13"/>
  <c r="A982" i="13"/>
  <c r="D985" i="14"/>
  <c r="F985" i="14"/>
  <c r="G985" i="14"/>
  <c r="C985" i="14"/>
  <c r="H985" i="14"/>
  <c r="K985" i="14"/>
  <c r="B982" i="13"/>
  <c r="E985" i="14"/>
  <c r="C982" i="13"/>
  <c r="D982" i="13"/>
  <c r="E982" i="13"/>
  <c r="F982" i="13"/>
  <c r="G982" i="13"/>
  <c r="H982" i="13"/>
  <c r="A983" i="13"/>
  <c r="D986" i="14"/>
  <c r="F986" i="14"/>
  <c r="G986" i="14"/>
  <c r="C986" i="14"/>
  <c r="H986" i="14"/>
  <c r="K986" i="14"/>
  <c r="B983" i="13"/>
  <c r="E986" i="14"/>
  <c r="C983" i="13"/>
  <c r="D983" i="13"/>
  <c r="E983" i="13"/>
  <c r="F983" i="13"/>
  <c r="G983" i="13"/>
  <c r="H983" i="13"/>
  <c r="A984" i="13"/>
  <c r="D987" i="14"/>
  <c r="F987" i="14"/>
  <c r="G987" i="14"/>
  <c r="C987" i="14"/>
  <c r="H987" i="14"/>
  <c r="K987" i="14"/>
  <c r="B984" i="13"/>
  <c r="E987" i="14"/>
  <c r="C984" i="13"/>
  <c r="D984" i="13"/>
  <c r="E984" i="13"/>
  <c r="F984" i="13"/>
  <c r="G984" i="13"/>
  <c r="H984" i="13"/>
  <c r="A985" i="13"/>
  <c r="D988" i="14"/>
  <c r="F988" i="14"/>
  <c r="G988" i="14"/>
  <c r="C988" i="14"/>
  <c r="H988" i="14"/>
  <c r="K988" i="14"/>
  <c r="B985" i="13"/>
  <c r="E988" i="14"/>
  <c r="C985" i="13"/>
  <c r="D985" i="13"/>
  <c r="E985" i="13"/>
  <c r="F985" i="13"/>
  <c r="G985" i="13"/>
  <c r="H985" i="13"/>
  <c r="A986" i="13"/>
  <c r="D989" i="14"/>
  <c r="F989" i="14"/>
  <c r="G989" i="14"/>
  <c r="C989" i="14"/>
  <c r="H989" i="14"/>
  <c r="K989" i="14"/>
  <c r="B986" i="13"/>
  <c r="E989" i="14"/>
  <c r="C986" i="13"/>
  <c r="D986" i="13"/>
  <c r="E986" i="13"/>
  <c r="F986" i="13"/>
  <c r="G986" i="13"/>
  <c r="H986" i="13"/>
  <c r="A987" i="13"/>
  <c r="D990" i="14"/>
  <c r="F990" i="14"/>
  <c r="G990" i="14"/>
  <c r="C990" i="14"/>
  <c r="H990" i="14"/>
  <c r="K990" i="14"/>
  <c r="B987" i="13"/>
  <c r="E990" i="14"/>
  <c r="C987" i="13"/>
  <c r="D987" i="13"/>
  <c r="E987" i="13"/>
  <c r="F987" i="13"/>
  <c r="G987" i="13"/>
  <c r="H987" i="13"/>
  <c r="A988" i="13"/>
  <c r="D991" i="14"/>
  <c r="F991" i="14"/>
  <c r="G991" i="14"/>
  <c r="C991" i="14"/>
  <c r="H991" i="14"/>
  <c r="K991" i="14"/>
  <c r="B988" i="13"/>
  <c r="E991" i="14"/>
  <c r="C988" i="13"/>
  <c r="D988" i="13"/>
  <c r="E988" i="13"/>
  <c r="F988" i="13"/>
  <c r="G988" i="13"/>
  <c r="H988" i="13"/>
  <c r="A989" i="13"/>
  <c r="D992" i="14"/>
  <c r="F992" i="14"/>
  <c r="G992" i="14"/>
  <c r="C992" i="14"/>
  <c r="H992" i="14"/>
  <c r="K992" i="14"/>
  <c r="B989" i="13"/>
  <c r="E992" i="14"/>
  <c r="C989" i="13"/>
  <c r="D989" i="13"/>
  <c r="E989" i="13"/>
  <c r="F989" i="13"/>
  <c r="G989" i="13"/>
  <c r="H989" i="13"/>
  <c r="A990" i="13"/>
  <c r="D993" i="14"/>
  <c r="F993" i="14"/>
  <c r="G993" i="14"/>
  <c r="C993" i="14"/>
  <c r="H993" i="14"/>
  <c r="K993" i="14"/>
  <c r="B990" i="13"/>
  <c r="E993" i="14"/>
  <c r="C990" i="13"/>
  <c r="D990" i="13"/>
  <c r="E990" i="13"/>
  <c r="F990" i="13"/>
  <c r="G990" i="13"/>
  <c r="H990" i="13"/>
  <c r="A991" i="13"/>
  <c r="D994" i="14"/>
  <c r="F994" i="14"/>
  <c r="G994" i="14"/>
  <c r="C994" i="14"/>
  <c r="H994" i="14"/>
  <c r="K994" i="14"/>
  <c r="B991" i="13"/>
  <c r="E994" i="14"/>
  <c r="C991" i="13"/>
  <c r="D991" i="13"/>
  <c r="E991" i="13"/>
  <c r="F991" i="13"/>
  <c r="G991" i="13"/>
  <c r="H991" i="13"/>
  <c r="A992" i="13"/>
  <c r="D995" i="14"/>
  <c r="F995" i="14"/>
  <c r="G995" i="14"/>
  <c r="C995" i="14"/>
  <c r="H995" i="14"/>
  <c r="K995" i="14"/>
  <c r="B992" i="13"/>
  <c r="E995" i="14"/>
  <c r="C992" i="13"/>
  <c r="D992" i="13"/>
  <c r="E992" i="13"/>
  <c r="F992" i="13"/>
  <c r="G992" i="13"/>
  <c r="H992" i="13"/>
  <c r="A993" i="13"/>
  <c r="D996" i="14"/>
  <c r="F996" i="14"/>
  <c r="G996" i="14"/>
  <c r="C996" i="14"/>
  <c r="H996" i="14"/>
  <c r="K996" i="14"/>
  <c r="B993" i="13"/>
  <c r="E996" i="14"/>
  <c r="C993" i="13"/>
  <c r="D993" i="13"/>
  <c r="E993" i="13"/>
  <c r="F993" i="13"/>
  <c r="G993" i="13"/>
  <c r="H993" i="13"/>
  <c r="A994" i="13"/>
  <c r="D997" i="14"/>
  <c r="F997" i="14"/>
  <c r="G997" i="14"/>
  <c r="C997" i="14"/>
  <c r="H997" i="14"/>
  <c r="K997" i="14"/>
  <c r="B994" i="13"/>
  <c r="E997" i="14"/>
  <c r="C994" i="13"/>
  <c r="D994" i="13"/>
  <c r="E994" i="13"/>
  <c r="G994" i="13"/>
  <c r="H994" i="13"/>
  <c r="A995" i="13"/>
  <c r="D998" i="14"/>
  <c r="F998" i="14"/>
  <c r="G998" i="14"/>
  <c r="C998" i="14"/>
  <c r="H998" i="14"/>
  <c r="K998" i="14"/>
  <c r="B995" i="13"/>
  <c r="E998" i="14"/>
  <c r="C995" i="13"/>
  <c r="D995" i="13"/>
  <c r="E995" i="13"/>
  <c r="G995" i="13"/>
  <c r="H995" i="13"/>
  <c r="A996" i="13"/>
  <c r="D999" i="14"/>
  <c r="F999" i="14"/>
  <c r="G999" i="14"/>
  <c r="C999" i="14"/>
  <c r="H999" i="14"/>
  <c r="K999" i="14"/>
  <c r="B996" i="13"/>
  <c r="E999" i="14"/>
  <c r="C996" i="13"/>
  <c r="D996" i="13"/>
  <c r="E996" i="13"/>
  <c r="G996" i="13"/>
  <c r="H996" i="13"/>
  <c r="A997" i="13"/>
  <c r="D1000" i="14"/>
  <c r="F1000" i="14"/>
  <c r="G1000" i="14"/>
  <c r="C1000" i="14"/>
  <c r="H1000" i="14"/>
  <c r="K1000" i="14"/>
  <c r="B997" i="13"/>
  <c r="E1000" i="14"/>
  <c r="C997" i="13"/>
  <c r="D997" i="13"/>
  <c r="E997" i="13"/>
  <c r="G997" i="13"/>
  <c r="H997" i="13"/>
  <c r="A998" i="13"/>
  <c r="D1001" i="14"/>
  <c r="F1001" i="14"/>
  <c r="G1001" i="14"/>
  <c r="C1001" i="14"/>
  <c r="H1001" i="14"/>
  <c r="K1001" i="14"/>
  <c r="B998" i="13"/>
  <c r="E1001" i="14"/>
  <c r="C998" i="13"/>
  <c r="D998" i="13"/>
  <c r="E998" i="13"/>
  <c r="G998" i="13"/>
  <c r="H998" i="13"/>
  <c r="A999" i="13"/>
  <c r="D1002" i="14"/>
  <c r="F1002" i="14"/>
  <c r="G1002" i="14"/>
  <c r="C1002" i="14"/>
  <c r="H1002" i="14"/>
  <c r="K1002" i="14"/>
  <c r="B999" i="13"/>
  <c r="E1002" i="14"/>
  <c r="C999" i="13"/>
  <c r="D999" i="13"/>
  <c r="E999" i="13"/>
  <c r="G999" i="13"/>
  <c r="H999" i="13"/>
  <c r="A1000" i="13"/>
  <c r="D1003" i="14"/>
  <c r="F1003" i="14"/>
  <c r="G1003" i="14"/>
  <c r="C1003" i="14"/>
  <c r="H1003" i="14"/>
  <c r="K1003" i="14"/>
  <c r="B1000" i="13"/>
  <c r="E1003" i="14"/>
  <c r="C1000" i="13"/>
  <c r="D1000" i="13"/>
  <c r="E1000" i="13"/>
  <c r="G1000" i="13"/>
  <c r="H1000" i="13"/>
  <c r="A1001" i="13"/>
  <c r="D1004" i="14"/>
  <c r="F1004" i="14"/>
  <c r="G1004" i="14"/>
  <c r="C1004" i="14"/>
  <c r="H1004" i="14"/>
  <c r="K1004" i="14"/>
  <c r="B1001" i="13"/>
  <c r="E1004" i="14"/>
  <c r="C1001" i="13"/>
  <c r="D1001" i="13"/>
  <c r="E1001" i="13"/>
  <c r="G1001" i="13"/>
  <c r="H1001" i="13"/>
  <c r="A1002" i="13"/>
  <c r="D1005" i="14"/>
  <c r="F1005" i="14"/>
  <c r="G1005" i="14"/>
  <c r="C1005" i="14"/>
  <c r="H1005" i="14"/>
  <c r="K1005" i="14"/>
  <c r="B1002" i="13"/>
  <c r="E1005" i="14"/>
  <c r="C1002" i="13"/>
  <c r="D1002" i="13"/>
  <c r="E1002" i="13"/>
  <c r="G1002" i="13"/>
  <c r="H1002" i="13"/>
  <c r="A1003" i="13"/>
  <c r="D1006" i="14"/>
  <c r="F1006" i="14"/>
  <c r="G1006" i="14"/>
  <c r="C1006" i="14"/>
  <c r="H1006" i="14"/>
  <c r="K1006" i="14"/>
  <c r="B1003" i="13"/>
  <c r="E1006" i="14"/>
  <c r="C1003" i="13"/>
  <c r="D1003" i="13"/>
  <c r="E1003" i="13"/>
  <c r="G1003" i="13"/>
  <c r="H1003" i="13"/>
  <c r="A1004" i="13"/>
  <c r="D1007" i="14"/>
  <c r="F1007" i="14"/>
  <c r="G1007" i="14"/>
  <c r="C1007" i="14"/>
  <c r="H1007" i="14"/>
  <c r="K1007" i="14"/>
  <c r="B1004" i="13"/>
  <c r="E1007" i="14"/>
  <c r="C1004" i="13"/>
  <c r="D1004" i="13"/>
  <c r="E1004" i="13"/>
  <c r="G1004" i="13"/>
  <c r="H1004" i="13"/>
  <c r="A1005" i="13"/>
  <c r="D1008" i="14"/>
  <c r="F1008" i="14"/>
  <c r="G1008" i="14"/>
  <c r="C1008" i="14"/>
  <c r="H1008" i="14"/>
  <c r="K1008" i="14"/>
  <c r="B1005" i="13"/>
  <c r="E1008" i="14"/>
  <c r="C1005" i="13"/>
  <c r="D1005" i="13"/>
  <c r="E1005" i="13"/>
  <c r="G1005" i="13"/>
  <c r="H1005" i="13"/>
  <c r="A1006" i="13"/>
  <c r="D1009" i="14"/>
  <c r="F1009" i="14"/>
  <c r="G1009" i="14"/>
  <c r="C1009" i="14"/>
  <c r="H1009" i="14"/>
  <c r="K1009" i="14"/>
  <c r="B1006" i="13"/>
  <c r="E1009" i="14"/>
  <c r="C1006" i="13"/>
  <c r="D1006" i="13"/>
  <c r="E1006" i="13"/>
  <c r="G1006" i="13"/>
  <c r="H1006" i="13"/>
  <c r="A1007" i="13"/>
  <c r="D1010" i="14"/>
  <c r="F1010" i="14"/>
  <c r="G1010" i="14"/>
  <c r="C1010" i="14"/>
  <c r="H1010" i="14"/>
  <c r="K1010" i="14"/>
  <c r="B1007" i="13"/>
  <c r="E1010" i="14"/>
  <c r="C1007" i="13"/>
  <c r="D1007" i="13"/>
  <c r="E1007" i="13"/>
  <c r="G1007" i="13"/>
  <c r="H1007" i="13"/>
  <c r="A1008" i="13"/>
  <c r="D1011" i="14"/>
  <c r="F1011" i="14"/>
  <c r="G1011" i="14"/>
  <c r="C1011" i="14"/>
  <c r="H1011" i="14"/>
  <c r="K1011" i="14"/>
  <c r="B1008" i="13"/>
  <c r="E1011" i="14"/>
  <c r="C1008" i="13"/>
  <c r="D1008" i="13"/>
  <c r="E1008" i="13"/>
  <c r="G1008" i="13"/>
  <c r="H1008" i="13"/>
  <c r="A1009" i="13"/>
  <c r="D1012" i="14"/>
  <c r="F1012" i="14"/>
  <c r="G1012" i="14"/>
  <c r="C1012" i="14"/>
  <c r="H1012" i="14"/>
  <c r="K1012" i="14"/>
  <c r="B1009" i="13"/>
  <c r="E1012" i="14"/>
  <c r="C1009" i="13"/>
  <c r="D1009" i="13"/>
  <c r="E1009" i="13"/>
  <c r="G1009" i="13"/>
  <c r="H1009" i="13"/>
  <c r="A1010" i="13"/>
  <c r="D1013" i="14"/>
  <c r="F1013" i="14"/>
  <c r="G1013" i="14"/>
  <c r="C1013" i="14"/>
  <c r="H1013" i="14"/>
  <c r="K1013" i="14"/>
  <c r="B1010" i="13"/>
  <c r="E1013" i="14"/>
  <c r="C1010" i="13"/>
  <c r="D1010" i="13"/>
  <c r="E1010" i="13"/>
  <c r="G1010" i="13"/>
  <c r="H1010" i="13"/>
  <c r="A1011" i="13"/>
  <c r="D1014" i="14"/>
  <c r="F1014" i="14"/>
  <c r="G1014" i="14"/>
  <c r="C1014" i="14"/>
  <c r="H1014" i="14"/>
  <c r="K1014" i="14"/>
  <c r="B1011" i="13"/>
  <c r="E1014" i="14"/>
  <c r="C1011" i="13"/>
  <c r="D1011" i="13"/>
  <c r="E1011" i="13"/>
  <c r="G1011" i="13"/>
  <c r="H1011" i="13"/>
  <c r="A1012" i="13"/>
  <c r="D1015" i="14"/>
  <c r="F1015" i="14"/>
  <c r="G1015" i="14"/>
  <c r="C1015" i="14"/>
  <c r="H1015" i="14"/>
  <c r="K1015" i="14"/>
  <c r="B1012" i="13"/>
  <c r="E1015" i="14"/>
  <c r="C1012" i="13"/>
  <c r="D1012" i="13"/>
  <c r="E1012" i="13"/>
  <c r="G1012" i="13"/>
  <c r="H1012" i="13"/>
  <c r="A1013" i="13"/>
  <c r="D1016" i="14"/>
  <c r="F1016" i="14"/>
  <c r="G1016" i="14"/>
  <c r="C1016" i="14"/>
  <c r="H1016" i="14"/>
  <c r="K1016" i="14"/>
  <c r="B1013" i="13"/>
  <c r="E1016" i="14"/>
  <c r="C1013" i="13"/>
  <c r="D1013" i="13"/>
  <c r="E1013" i="13"/>
  <c r="G1013" i="13"/>
  <c r="H1013" i="13"/>
  <c r="A1014" i="13"/>
  <c r="D1017" i="14"/>
  <c r="F1017" i="14"/>
  <c r="G1017" i="14"/>
  <c r="C1017" i="14"/>
  <c r="H1017" i="14"/>
  <c r="K1017" i="14"/>
  <c r="B1014" i="13"/>
  <c r="E1017" i="14"/>
  <c r="C1014" i="13"/>
  <c r="D1014" i="13"/>
  <c r="E1014" i="13"/>
  <c r="F1014" i="13"/>
  <c r="G1014" i="13"/>
  <c r="H1014" i="13"/>
  <c r="A1015" i="13"/>
  <c r="D1018" i="14"/>
  <c r="F1018" i="14"/>
  <c r="G1018" i="14"/>
  <c r="C1018" i="14"/>
  <c r="H1018" i="14"/>
  <c r="K1018" i="14"/>
  <c r="B1015" i="13"/>
  <c r="E1018" i="14"/>
  <c r="C1015" i="13"/>
  <c r="D1015" i="13"/>
  <c r="E1015" i="13"/>
  <c r="F1015" i="13"/>
  <c r="G1015" i="13"/>
  <c r="H1015" i="13"/>
  <c r="A1016" i="13"/>
  <c r="D1019" i="14"/>
  <c r="F1019" i="14"/>
  <c r="G1019" i="14"/>
  <c r="C1019" i="14"/>
  <c r="H1019" i="14"/>
  <c r="K1019" i="14"/>
  <c r="B1016" i="13"/>
  <c r="E1019" i="14"/>
  <c r="C1016" i="13"/>
  <c r="D1016" i="13"/>
  <c r="E1016" i="13"/>
  <c r="F1016" i="13"/>
  <c r="G1016" i="13"/>
  <c r="H1016" i="13"/>
  <c r="A1017" i="13"/>
  <c r="D1020" i="14"/>
  <c r="F1020" i="14"/>
  <c r="G1020" i="14"/>
  <c r="C1020" i="14"/>
  <c r="H1020" i="14"/>
  <c r="K1020" i="14"/>
  <c r="B1017" i="13"/>
  <c r="E1020" i="14"/>
  <c r="C1017" i="13"/>
  <c r="D1017" i="13"/>
  <c r="E1017" i="13"/>
  <c r="F1017" i="13"/>
  <c r="G1017" i="13"/>
  <c r="H1017" i="13"/>
  <c r="A1018" i="13"/>
  <c r="D1021" i="14"/>
  <c r="F1021" i="14"/>
  <c r="G1021" i="14"/>
  <c r="C1021" i="14"/>
  <c r="H1021" i="14"/>
  <c r="K1021" i="14"/>
  <c r="B1018" i="13"/>
  <c r="E1021" i="14"/>
  <c r="C1018" i="13"/>
  <c r="D1018" i="13"/>
  <c r="E1018" i="13"/>
  <c r="F1018" i="13"/>
  <c r="G1018" i="13"/>
  <c r="H1018" i="13"/>
  <c r="A1019" i="13"/>
  <c r="D1022" i="14"/>
  <c r="F1022" i="14"/>
  <c r="G1022" i="14"/>
  <c r="C1022" i="14"/>
  <c r="H1022" i="14"/>
  <c r="K1022" i="14"/>
  <c r="B1019" i="13"/>
  <c r="E1022" i="14"/>
  <c r="C1019" i="13"/>
  <c r="D1019" i="13"/>
  <c r="E1019" i="13"/>
  <c r="F1019" i="13"/>
  <c r="G1019" i="13"/>
  <c r="H1019" i="13"/>
  <c r="A1020" i="13"/>
  <c r="D1023" i="14"/>
  <c r="F1023" i="14"/>
  <c r="G1023" i="14"/>
  <c r="C1023" i="14"/>
  <c r="H1023" i="14"/>
  <c r="K1023" i="14"/>
  <c r="B1020" i="13"/>
  <c r="E1023" i="14"/>
  <c r="C1020" i="13"/>
  <c r="D1020" i="13"/>
  <c r="E1020" i="13"/>
  <c r="F1020" i="13"/>
  <c r="G1020" i="13"/>
  <c r="H1020" i="13"/>
  <c r="A1021" i="13"/>
  <c r="D1024" i="14"/>
  <c r="F1024" i="14"/>
  <c r="G1024" i="14"/>
  <c r="C1024" i="14"/>
  <c r="H1024" i="14"/>
  <c r="K1024" i="14"/>
  <c r="B1021" i="13"/>
  <c r="E1024" i="14"/>
  <c r="C1021" i="13"/>
  <c r="D1021" i="13"/>
  <c r="E1021" i="13"/>
  <c r="F1021" i="13"/>
  <c r="G1021" i="13"/>
  <c r="H1021" i="13"/>
  <c r="A1022" i="13"/>
  <c r="D1025" i="14"/>
  <c r="F1025" i="14"/>
  <c r="G1025" i="14"/>
  <c r="C1025" i="14"/>
  <c r="H1025" i="14"/>
  <c r="K1025" i="14"/>
  <c r="B1022" i="13"/>
  <c r="E1025" i="14"/>
  <c r="C1022" i="13"/>
  <c r="D1022" i="13"/>
  <c r="E1022" i="13"/>
  <c r="F1022" i="13"/>
  <c r="G1022" i="13"/>
  <c r="H1022" i="13"/>
  <c r="A1023" i="13"/>
  <c r="D1026" i="14"/>
  <c r="F1026" i="14"/>
  <c r="G1026" i="14"/>
  <c r="C1026" i="14"/>
  <c r="H1026" i="14"/>
  <c r="K1026" i="14"/>
  <c r="B1023" i="13"/>
  <c r="E1026" i="14"/>
  <c r="C1023" i="13"/>
  <c r="D1023" i="13"/>
  <c r="E1023" i="13"/>
  <c r="F1023" i="13"/>
  <c r="G1023" i="13"/>
  <c r="H1023" i="13"/>
  <c r="A1024" i="13"/>
  <c r="D1027" i="14"/>
  <c r="F1027" i="14"/>
  <c r="G1027" i="14"/>
  <c r="C1027" i="14"/>
  <c r="H1027" i="14"/>
  <c r="K1027" i="14"/>
  <c r="B1024" i="13"/>
  <c r="E1027" i="14"/>
  <c r="C1024" i="13"/>
  <c r="D1024" i="13"/>
  <c r="E1024" i="13"/>
  <c r="F1024" i="13"/>
  <c r="G1024" i="13"/>
  <c r="H1024" i="13"/>
  <c r="A1025" i="13"/>
  <c r="D1028" i="14"/>
  <c r="F1028" i="14"/>
  <c r="G1028" i="14"/>
  <c r="C1028" i="14"/>
  <c r="H1028" i="14"/>
  <c r="K1028" i="14"/>
  <c r="B1025" i="13"/>
  <c r="E1028" i="14"/>
  <c r="C1025" i="13"/>
  <c r="D1025" i="13"/>
  <c r="E1025" i="13"/>
  <c r="F1025" i="13"/>
  <c r="G1025" i="13"/>
  <c r="H1025" i="13"/>
  <c r="A1026" i="13"/>
  <c r="D1029" i="14"/>
  <c r="F1029" i="14"/>
  <c r="G1029" i="14"/>
  <c r="C1029" i="14"/>
  <c r="H1029" i="14"/>
  <c r="K1029" i="14"/>
  <c r="B1026" i="13"/>
  <c r="E1029" i="14"/>
  <c r="C1026" i="13"/>
  <c r="D1026" i="13"/>
  <c r="E1026" i="13"/>
  <c r="F1026" i="13"/>
  <c r="G1026" i="13"/>
  <c r="H1026" i="13"/>
  <c r="A1027" i="13"/>
  <c r="D1030" i="14"/>
  <c r="F1030" i="14"/>
  <c r="G1030" i="14"/>
  <c r="C1030" i="14"/>
  <c r="H1030" i="14"/>
  <c r="K1030" i="14"/>
  <c r="B1027" i="13"/>
  <c r="E1030" i="14"/>
  <c r="C1027" i="13"/>
  <c r="D1027" i="13"/>
  <c r="E1027" i="13"/>
  <c r="F1027" i="13"/>
  <c r="G1027" i="13"/>
  <c r="H1027" i="13"/>
  <c r="A1028" i="13"/>
  <c r="D1031" i="14"/>
  <c r="F1031" i="14"/>
  <c r="G1031" i="14"/>
  <c r="C1031" i="14"/>
  <c r="H1031" i="14"/>
  <c r="K1031" i="14"/>
  <c r="B1028" i="13"/>
  <c r="E1031" i="14"/>
  <c r="C1028" i="13"/>
  <c r="D1028" i="13"/>
  <c r="E1028" i="13"/>
  <c r="F1028" i="13"/>
  <c r="G1028" i="13"/>
  <c r="H1028" i="13"/>
  <c r="A1029" i="13"/>
  <c r="D1032" i="14"/>
  <c r="F1032" i="14"/>
  <c r="G1032" i="14"/>
  <c r="C1032" i="14"/>
  <c r="H1032" i="14"/>
  <c r="K1032" i="14"/>
  <c r="B1029" i="13"/>
  <c r="E1032" i="14"/>
  <c r="C1029" i="13"/>
  <c r="D1029" i="13"/>
  <c r="E1029" i="13"/>
  <c r="F1029" i="13"/>
  <c r="G1029" i="13"/>
  <c r="H1029" i="13"/>
  <c r="A1030" i="13"/>
  <c r="D1033" i="14"/>
  <c r="F1033" i="14"/>
  <c r="G1033" i="14"/>
  <c r="C1033" i="14"/>
  <c r="H1033" i="14"/>
  <c r="K1033" i="14"/>
  <c r="B1030" i="13"/>
  <c r="E1033" i="14"/>
  <c r="C1030" i="13"/>
  <c r="D1030" i="13"/>
  <c r="E1030" i="13"/>
  <c r="F1030" i="13"/>
  <c r="G1030" i="13"/>
  <c r="H1030" i="13"/>
  <c r="A1031" i="13"/>
  <c r="D1034" i="14"/>
  <c r="F1034" i="14"/>
  <c r="G1034" i="14"/>
  <c r="C1034" i="14"/>
  <c r="H1034" i="14"/>
  <c r="K1034" i="14"/>
  <c r="B1031" i="13"/>
  <c r="E1034" i="14"/>
  <c r="C1031" i="13"/>
  <c r="D1031" i="13"/>
  <c r="E1031" i="13"/>
  <c r="F1031" i="13"/>
  <c r="G1031" i="13"/>
  <c r="H1031" i="13"/>
  <c r="A1032" i="13"/>
  <c r="D1035" i="14"/>
  <c r="F1035" i="14"/>
  <c r="G1035" i="14"/>
  <c r="C1035" i="14"/>
  <c r="H1035" i="14"/>
  <c r="K1035" i="14"/>
  <c r="B1032" i="13"/>
  <c r="E1035" i="14"/>
  <c r="C1032" i="13"/>
  <c r="D1032" i="13"/>
  <c r="E1032" i="13"/>
  <c r="F1032" i="13"/>
  <c r="G1032" i="13"/>
  <c r="H1032" i="13"/>
  <c r="A1033" i="13"/>
  <c r="D1036" i="14"/>
  <c r="F1036" i="14"/>
  <c r="G1036" i="14"/>
  <c r="C1036" i="14"/>
  <c r="H1036" i="14"/>
  <c r="K1036" i="14"/>
  <c r="B1033" i="13"/>
  <c r="E1036" i="14"/>
  <c r="C1033" i="13"/>
  <c r="D1033" i="13"/>
  <c r="E1033" i="13"/>
  <c r="F1033" i="13"/>
  <c r="G1033" i="13"/>
  <c r="H1033" i="13"/>
  <c r="A1034" i="13"/>
  <c r="D1037" i="14"/>
  <c r="F1037" i="14"/>
  <c r="G1037" i="14"/>
  <c r="C1037" i="14"/>
  <c r="H1037" i="14"/>
  <c r="K1037" i="14"/>
  <c r="B1034" i="13"/>
  <c r="E1037" i="14"/>
  <c r="C1034" i="13"/>
  <c r="D1034" i="13"/>
  <c r="E1034" i="13"/>
  <c r="F1034" i="13"/>
  <c r="G1034" i="13"/>
  <c r="H1034" i="13"/>
  <c r="A1035" i="13"/>
  <c r="D1038" i="14"/>
  <c r="F1038" i="14"/>
  <c r="G1038" i="14"/>
  <c r="C1038" i="14"/>
  <c r="H1038" i="14"/>
  <c r="K1038" i="14"/>
  <c r="B1035" i="13"/>
  <c r="E1038" i="14"/>
  <c r="C1035" i="13"/>
  <c r="D1035" i="13"/>
  <c r="E1035" i="13"/>
  <c r="F1035" i="13"/>
  <c r="G1035" i="13"/>
  <c r="H1035" i="13"/>
  <c r="A1036" i="13"/>
  <c r="D1039" i="14"/>
  <c r="F1039" i="14"/>
  <c r="G1039" i="14"/>
  <c r="C1039" i="14"/>
  <c r="H1039" i="14"/>
  <c r="K1039" i="14"/>
  <c r="B1036" i="13"/>
  <c r="E1039" i="14"/>
  <c r="C1036" i="13"/>
  <c r="D1036" i="13"/>
  <c r="E1036" i="13"/>
  <c r="F1036" i="13"/>
  <c r="G1036" i="13"/>
  <c r="H1036" i="13"/>
  <c r="A1037" i="13"/>
  <c r="D1040" i="14"/>
  <c r="F1040" i="14"/>
  <c r="G1040" i="14"/>
  <c r="C1040" i="14"/>
  <c r="H1040" i="14"/>
  <c r="K1040" i="14"/>
  <c r="B1037" i="13"/>
  <c r="E1040" i="14"/>
  <c r="C1037" i="13"/>
  <c r="D1037" i="13"/>
  <c r="E1037" i="13"/>
  <c r="F1037" i="13"/>
  <c r="G1037" i="13"/>
  <c r="H1037" i="13"/>
  <c r="A1038" i="13"/>
  <c r="D1041" i="14"/>
  <c r="F1041" i="14"/>
  <c r="G1041" i="14"/>
  <c r="C1041" i="14"/>
  <c r="H1041" i="14"/>
  <c r="K1041" i="14"/>
  <c r="B1038" i="13"/>
  <c r="E1041" i="14"/>
  <c r="C1038" i="13"/>
  <c r="D1038" i="13"/>
  <c r="E1038" i="13"/>
  <c r="F1038" i="13"/>
  <c r="G1038" i="13"/>
  <c r="H1038" i="13"/>
  <c r="A1039" i="13"/>
  <c r="D1042" i="14"/>
  <c r="F1042" i="14"/>
  <c r="G1042" i="14"/>
  <c r="C1042" i="14"/>
  <c r="H1042" i="14"/>
  <c r="K1042" i="14"/>
  <c r="B1039" i="13"/>
  <c r="E1042" i="14"/>
  <c r="C1039" i="13"/>
  <c r="D1039" i="13"/>
  <c r="E1039" i="13"/>
  <c r="F1039" i="13"/>
  <c r="G1039" i="13"/>
  <c r="H1039" i="13"/>
  <c r="A1040" i="13"/>
  <c r="D1043" i="14"/>
  <c r="F1043" i="14"/>
  <c r="G1043" i="14"/>
  <c r="C1043" i="14"/>
  <c r="H1043" i="14"/>
  <c r="K1043" i="14"/>
  <c r="B1040" i="13"/>
  <c r="E1043" i="14"/>
  <c r="C1040" i="13"/>
  <c r="D1040" i="13"/>
  <c r="E1040" i="13"/>
  <c r="F1040" i="13"/>
  <c r="G1040" i="13"/>
  <c r="H1040" i="13"/>
  <c r="A1041" i="13"/>
  <c r="D1044" i="14"/>
  <c r="F1044" i="14"/>
  <c r="G1044" i="14"/>
  <c r="C1044" i="14"/>
  <c r="H1044" i="14"/>
  <c r="K1044" i="14"/>
  <c r="B1041" i="13"/>
  <c r="E1044" i="14"/>
  <c r="C1041" i="13"/>
  <c r="D1041" i="13"/>
  <c r="E1041" i="13"/>
  <c r="F1041" i="13"/>
  <c r="G1041" i="13"/>
  <c r="H1041" i="13"/>
  <c r="A1042" i="13"/>
  <c r="D1045" i="14"/>
  <c r="F1045" i="14"/>
  <c r="G1045" i="14"/>
  <c r="C1045" i="14"/>
  <c r="H1045" i="14"/>
  <c r="K1045" i="14"/>
  <c r="B1042" i="13"/>
  <c r="E1045" i="14"/>
  <c r="C1042" i="13"/>
  <c r="D1042" i="13"/>
  <c r="E1042" i="13"/>
  <c r="F1042" i="13"/>
  <c r="G1042" i="13"/>
  <c r="H1042" i="13"/>
  <c r="A1043" i="13"/>
  <c r="D1046" i="14"/>
  <c r="F1046" i="14"/>
  <c r="G1046" i="14"/>
  <c r="C1046" i="14"/>
  <c r="H1046" i="14"/>
  <c r="K1046" i="14"/>
  <c r="B1043" i="13"/>
  <c r="E1046" i="14"/>
  <c r="C1043" i="13"/>
  <c r="D1043" i="13"/>
  <c r="E1043" i="13"/>
  <c r="F1043" i="13"/>
  <c r="G1043" i="13"/>
  <c r="H1043" i="13"/>
  <c r="A1044" i="13"/>
  <c r="D1047" i="14"/>
  <c r="F1047" i="14"/>
  <c r="G1047" i="14"/>
  <c r="C1047" i="14"/>
  <c r="H1047" i="14"/>
  <c r="K1047" i="14"/>
  <c r="B1044" i="13"/>
  <c r="E1047" i="14"/>
  <c r="C1044" i="13"/>
  <c r="D1044" i="13"/>
  <c r="E1044" i="13"/>
  <c r="F1044" i="13"/>
  <c r="G1044" i="13"/>
  <c r="H1044" i="13"/>
  <c r="A1045" i="13"/>
  <c r="D1048" i="14"/>
  <c r="F1048" i="14"/>
  <c r="G1048" i="14"/>
  <c r="C1048" i="14"/>
  <c r="H1048" i="14"/>
  <c r="K1048" i="14"/>
  <c r="B1045" i="13"/>
  <c r="E1048" i="14"/>
  <c r="C1045" i="13"/>
  <c r="D1045" i="13"/>
  <c r="E1045" i="13"/>
  <c r="F1045" i="13"/>
  <c r="G1045" i="13"/>
  <c r="H1045" i="13"/>
  <c r="A1046" i="13"/>
  <c r="D1049" i="14"/>
  <c r="F1049" i="14"/>
  <c r="G1049" i="14"/>
  <c r="C1049" i="14"/>
  <c r="H1049" i="14"/>
  <c r="K1049" i="14"/>
  <c r="B1046" i="13"/>
  <c r="E1049" i="14"/>
  <c r="C1046" i="13"/>
  <c r="D1046" i="13"/>
  <c r="E1046" i="13"/>
  <c r="F1046" i="13"/>
  <c r="G1046" i="13"/>
  <c r="H1046" i="13"/>
  <c r="A1047" i="13"/>
  <c r="D1050" i="14"/>
  <c r="F1050" i="14"/>
  <c r="G1050" i="14"/>
  <c r="C1050" i="14"/>
  <c r="H1050" i="14"/>
  <c r="K1050" i="14"/>
  <c r="B1047" i="13"/>
  <c r="E1050" i="14"/>
  <c r="C1047" i="13"/>
  <c r="D1047" i="13"/>
  <c r="E1047" i="13"/>
  <c r="F1047" i="13"/>
  <c r="G1047" i="13"/>
  <c r="H1047" i="13"/>
  <c r="A1048" i="13"/>
  <c r="D1051" i="14"/>
  <c r="F1051" i="14"/>
  <c r="G1051" i="14"/>
  <c r="C1051" i="14"/>
  <c r="H1051" i="14"/>
  <c r="K1051" i="14"/>
  <c r="B1048" i="13"/>
  <c r="E1051" i="14"/>
  <c r="C1048" i="13"/>
  <c r="D1048" i="13"/>
  <c r="E1048" i="13"/>
  <c r="F1048" i="13"/>
  <c r="G1048" i="13"/>
  <c r="H1048" i="13"/>
  <c r="A1049" i="13"/>
  <c r="D1052" i="14"/>
  <c r="F1052" i="14"/>
  <c r="G1052" i="14"/>
  <c r="C1052" i="14"/>
  <c r="H1052" i="14"/>
  <c r="K1052" i="14"/>
  <c r="B1049" i="13"/>
  <c r="E1052" i="14"/>
  <c r="C1049" i="13"/>
  <c r="D1049" i="13"/>
  <c r="E1049" i="13"/>
  <c r="F1049" i="13"/>
  <c r="G1049" i="13"/>
  <c r="H1049" i="13"/>
  <c r="A1050" i="13"/>
  <c r="D1053" i="14"/>
  <c r="F1053" i="14"/>
  <c r="G1053" i="14"/>
  <c r="C1053" i="14"/>
  <c r="H1053" i="14"/>
  <c r="K1053" i="14"/>
  <c r="B1050" i="13"/>
  <c r="E1053" i="14"/>
  <c r="C1050" i="13"/>
  <c r="D1050" i="13"/>
  <c r="E1050" i="13"/>
  <c r="F1050" i="13"/>
  <c r="G1050" i="13"/>
  <c r="H1050" i="13"/>
  <c r="A1051" i="13"/>
  <c r="D1054" i="14"/>
  <c r="F1054" i="14"/>
  <c r="G1054" i="14"/>
  <c r="C1054" i="14"/>
  <c r="H1054" i="14"/>
  <c r="K1054" i="14"/>
  <c r="B1051" i="13"/>
  <c r="E1054" i="14"/>
  <c r="C1051" i="13"/>
  <c r="D1051" i="13"/>
  <c r="E1051" i="13"/>
  <c r="F1051" i="13"/>
  <c r="G1051" i="13"/>
  <c r="H1051" i="13"/>
  <c r="A1052" i="13"/>
  <c r="D1055" i="14"/>
  <c r="F1055" i="14"/>
  <c r="G1055" i="14"/>
  <c r="C1055" i="14"/>
  <c r="H1055" i="14"/>
  <c r="K1055" i="14"/>
  <c r="B1052" i="13"/>
  <c r="E1055" i="14"/>
  <c r="C1052" i="13"/>
  <c r="D1052" i="13"/>
  <c r="E1052" i="13"/>
  <c r="F1052" i="13"/>
  <c r="G1052" i="13"/>
  <c r="H1052" i="13"/>
  <c r="A1053" i="13"/>
  <c r="D1056" i="14"/>
  <c r="F1056" i="14"/>
  <c r="G1056" i="14"/>
  <c r="C1056" i="14"/>
  <c r="H1056" i="14"/>
  <c r="K1056" i="14"/>
  <c r="B1053" i="13"/>
  <c r="E1056" i="14"/>
  <c r="C1053" i="13"/>
  <c r="D1053" i="13"/>
  <c r="E1053" i="13"/>
  <c r="F1053" i="13"/>
  <c r="G1053" i="13"/>
  <c r="H1053" i="13"/>
  <c r="A1054" i="13"/>
  <c r="D1057" i="14"/>
  <c r="F1057" i="14"/>
  <c r="G1057" i="14"/>
  <c r="C1057" i="14"/>
  <c r="H1057" i="14"/>
  <c r="K1057" i="14"/>
  <c r="B1054" i="13"/>
  <c r="E1057" i="14"/>
  <c r="C1054" i="13"/>
  <c r="D1054" i="13"/>
  <c r="E1054" i="13"/>
  <c r="F1054" i="13"/>
  <c r="G1054" i="13"/>
  <c r="H1054" i="13"/>
  <c r="A1055" i="13"/>
  <c r="D1058" i="14"/>
  <c r="F1058" i="14"/>
  <c r="G1058" i="14"/>
  <c r="C1058" i="14"/>
  <c r="H1058" i="14"/>
  <c r="K1058" i="14"/>
  <c r="B1055" i="13"/>
  <c r="E1058" i="14"/>
  <c r="C1055" i="13"/>
  <c r="D1055" i="13"/>
  <c r="E1055" i="13"/>
  <c r="F1055" i="13"/>
  <c r="G1055" i="13"/>
  <c r="H1055" i="13"/>
  <c r="A1056" i="13"/>
  <c r="D1059" i="14"/>
  <c r="F1059" i="14"/>
  <c r="G1059" i="14"/>
  <c r="C1059" i="14"/>
  <c r="H1059" i="14"/>
  <c r="K1059" i="14"/>
  <c r="B1056" i="13"/>
  <c r="E1059" i="14"/>
  <c r="C1056" i="13"/>
  <c r="D1056" i="13"/>
  <c r="E1056" i="13"/>
  <c r="F1056" i="13"/>
  <c r="G1056" i="13"/>
  <c r="H1056" i="13"/>
  <c r="A1057" i="13"/>
  <c r="D1060" i="14"/>
  <c r="F1060" i="14"/>
  <c r="G1060" i="14"/>
  <c r="C1060" i="14"/>
  <c r="H1060" i="14"/>
  <c r="K1060" i="14"/>
  <c r="B1057" i="13"/>
  <c r="E1060" i="14"/>
  <c r="C1057" i="13"/>
  <c r="D1057" i="13"/>
  <c r="E1057" i="13"/>
  <c r="F1057" i="13"/>
  <c r="G1057" i="13"/>
  <c r="H1057" i="13"/>
  <c r="A1058" i="13"/>
  <c r="D1061" i="14"/>
  <c r="F1061" i="14"/>
  <c r="G1061" i="14"/>
  <c r="C1061" i="14"/>
  <c r="H1061" i="14"/>
  <c r="K1061" i="14"/>
  <c r="B1058" i="13"/>
  <c r="E1061" i="14"/>
  <c r="C1058" i="13"/>
  <c r="D1058" i="13"/>
  <c r="E1058" i="13"/>
  <c r="F1058" i="13"/>
  <c r="G1058" i="13"/>
  <c r="H1058" i="13"/>
  <c r="A1059" i="13"/>
  <c r="D1062" i="14"/>
  <c r="F1062" i="14"/>
  <c r="G1062" i="14"/>
  <c r="C1062" i="14"/>
  <c r="H1062" i="14"/>
  <c r="K1062" i="14"/>
  <c r="B1059" i="13"/>
  <c r="E1062" i="14"/>
  <c r="C1059" i="13"/>
  <c r="D1059" i="13"/>
  <c r="E1059" i="13"/>
  <c r="F1059" i="13"/>
  <c r="G1059" i="13"/>
  <c r="H1059" i="13"/>
  <c r="A1060" i="13"/>
  <c r="D1063" i="14"/>
  <c r="F1063" i="14"/>
  <c r="G1063" i="14"/>
  <c r="C1063" i="14"/>
  <c r="H1063" i="14"/>
  <c r="K1063" i="14"/>
  <c r="B1060" i="13"/>
  <c r="E1063" i="14"/>
  <c r="C1060" i="13"/>
  <c r="D1060" i="13"/>
  <c r="E1060" i="13"/>
  <c r="F1060" i="13"/>
  <c r="G1060" i="13"/>
  <c r="H1060" i="13"/>
  <c r="A1061" i="13"/>
  <c r="D1064" i="14"/>
  <c r="F1064" i="14"/>
  <c r="G1064" i="14"/>
  <c r="C1064" i="14"/>
  <c r="H1064" i="14"/>
  <c r="K1064" i="14"/>
  <c r="B1061" i="13"/>
  <c r="E1064" i="14"/>
  <c r="C1061" i="13"/>
  <c r="D1061" i="13"/>
  <c r="E1061" i="13"/>
  <c r="F1061" i="13"/>
  <c r="G1061" i="13"/>
  <c r="H1061" i="13"/>
  <c r="A1062" i="13"/>
  <c r="D1065" i="14"/>
  <c r="F1065" i="14"/>
  <c r="G1065" i="14"/>
  <c r="C1065" i="14"/>
  <c r="H1065" i="14"/>
  <c r="K1065" i="14"/>
  <c r="B1062" i="13"/>
  <c r="E1065" i="14"/>
  <c r="C1062" i="13"/>
  <c r="D1062" i="13"/>
  <c r="E1062" i="13"/>
  <c r="F1062" i="13"/>
  <c r="G1062" i="13"/>
  <c r="H1062" i="13"/>
  <c r="A1063" i="13"/>
  <c r="D1066" i="14"/>
  <c r="F1066" i="14"/>
  <c r="G1066" i="14"/>
  <c r="C1066" i="14"/>
  <c r="H1066" i="14"/>
  <c r="K1066" i="14"/>
  <c r="B1063" i="13"/>
  <c r="E1066" i="14"/>
  <c r="C1063" i="13"/>
  <c r="D1063" i="13"/>
  <c r="E1063" i="13"/>
  <c r="F1063" i="13"/>
  <c r="G1063" i="13"/>
  <c r="H1063" i="13"/>
  <c r="A1064" i="13"/>
  <c r="D1067" i="14"/>
  <c r="F1067" i="14"/>
  <c r="G1067" i="14"/>
  <c r="C1067" i="14"/>
  <c r="H1067" i="14"/>
  <c r="K1067" i="14"/>
  <c r="B1064" i="13"/>
  <c r="E1067" i="14"/>
  <c r="C1064" i="13"/>
  <c r="D1064" i="13"/>
  <c r="E1064" i="13"/>
  <c r="F1064" i="13"/>
  <c r="G1064" i="13"/>
  <c r="H1064" i="13"/>
  <c r="A1065" i="13"/>
  <c r="D1068" i="14"/>
  <c r="F1068" i="14"/>
  <c r="G1068" i="14"/>
  <c r="C1068" i="14"/>
  <c r="H1068" i="14"/>
  <c r="K1068" i="14"/>
  <c r="B1065" i="13"/>
  <c r="E1068" i="14"/>
  <c r="C1065" i="13"/>
  <c r="D1065" i="13"/>
  <c r="E1065" i="13"/>
  <c r="F1065" i="13"/>
  <c r="G1065" i="13"/>
  <c r="H1065" i="13"/>
  <c r="A1066" i="13"/>
  <c r="D1069" i="14"/>
  <c r="F1069" i="14"/>
  <c r="G1069" i="14"/>
  <c r="C1069" i="14"/>
  <c r="H1069" i="14"/>
  <c r="K1069" i="14"/>
  <c r="B1066" i="13"/>
  <c r="E1069" i="14"/>
  <c r="C1066" i="13"/>
  <c r="D1066" i="13"/>
  <c r="E1066" i="13"/>
  <c r="F1066" i="13"/>
  <c r="G1066" i="13"/>
  <c r="H1066" i="13"/>
  <c r="A1067" i="13"/>
  <c r="D1070" i="14"/>
  <c r="F1070" i="14"/>
  <c r="G1070" i="14"/>
  <c r="C1070" i="14"/>
  <c r="H1070" i="14"/>
  <c r="K1070" i="14"/>
  <c r="B1067" i="13"/>
  <c r="E1070" i="14"/>
  <c r="C1067" i="13"/>
  <c r="D1067" i="13"/>
  <c r="E1067" i="13"/>
  <c r="F1067" i="13"/>
  <c r="G1067" i="13"/>
  <c r="H1067" i="13"/>
  <c r="A1068" i="13"/>
  <c r="D1071" i="14"/>
  <c r="F1071" i="14"/>
  <c r="G1071" i="14"/>
  <c r="C1071" i="14"/>
  <c r="H1071" i="14"/>
  <c r="K1071" i="14"/>
  <c r="B1068" i="13"/>
  <c r="E1071" i="14"/>
  <c r="C1068" i="13"/>
  <c r="D1068" i="13"/>
  <c r="E1068" i="13"/>
  <c r="F1068" i="13"/>
  <c r="G1068" i="13"/>
  <c r="H1068" i="13"/>
  <c r="A1069" i="13"/>
  <c r="D1072" i="14"/>
  <c r="F1072" i="14"/>
  <c r="G1072" i="14"/>
  <c r="C1072" i="14"/>
  <c r="H1072" i="14"/>
  <c r="K1072" i="14"/>
  <c r="B1069" i="13"/>
  <c r="E1072" i="14"/>
  <c r="C1069" i="13"/>
  <c r="D1069" i="13"/>
  <c r="E1069" i="13"/>
  <c r="F1069" i="13"/>
  <c r="G1069" i="13"/>
  <c r="H1069" i="13"/>
  <c r="A1070" i="13"/>
  <c r="D1073" i="14"/>
  <c r="F1073" i="14"/>
  <c r="G1073" i="14"/>
  <c r="C1073" i="14"/>
  <c r="H1073" i="14"/>
  <c r="K1073" i="14"/>
  <c r="B1070" i="13"/>
  <c r="E1073" i="14"/>
  <c r="C1070" i="13"/>
  <c r="D1070" i="13"/>
  <c r="E1070" i="13"/>
  <c r="F1070" i="13"/>
  <c r="G1070" i="13"/>
  <c r="H1070" i="13"/>
  <c r="A1071" i="13"/>
  <c r="D1074" i="14"/>
  <c r="F1074" i="14"/>
  <c r="G1074" i="14"/>
  <c r="C1074" i="14"/>
  <c r="H1074" i="14"/>
  <c r="K1074" i="14"/>
  <c r="B1071" i="13"/>
  <c r="E1074" i="14"/>
  <c r="C1071" i="13"/>
  <c r="D1071" i="13"/>
  <c r="E1071" i="13"/>
  <c r="F1071" i="13"/>
  <c r="G1071" i="13"/>
  <c r="H1071" i="13"/>
  <c r="A1072" i="13"/>
  <c r="D1075" i="14"/>
  <c r="F1075" i="14"/>
  <c r="G1075" i="14"/>
  <c r="C1075" i="14"/>
  <c r="H1075" i="14"/>
  <c r="K1075" i="14"/>
  <c r="B1072" i="13"/>
  <c r="E1075" i="14"/>
  <c r="C1072" i="13"/>
  <c r="D1072" i="13"/>
  <c r="E1072" i="13"/>
  <c r="F1072" i="13"/>
  <c r="G1072" i="13"/>
  <c r="H1072" i="13"/>
  <c r="A1073" i="13"/>
  <c r="D1076" i="14"/>
  <c r="F1076" i="14"/>
  <c r="G1076" i="14"/>
  <c r="C1076" i="14"/>
  <c r="H1076" i="14"/>
  <c r="K1076" i="14"/>
  <c r="B1073" i="13"/>
  <c r="E1076" i="14"/>
  <c r="C1073" i="13"/>
  <c r="D1073" i="13"/>
  <c r="E1073" i="13"/>
  <c r="F1073" i="13"/>
  <c r="G1073" i="13"/>
  <c r="H1073" i="13"/>
  <c r="A1074" i="13"/>
  <c r="D1077" i="14"/>
  <c r="F1077" i="14"/>
  <c r="G1077" i="14"/>
  <c r="C1077" i="14"/>
  <c r="H1077" i="14"/>
  <c r="K1077" i="14"/>
  <c r="B1074" i="13"/>
  <c r="E1077" i="14"/>
  <c r="C1074" i="13"/>
  <c r="D1074" i="13"/>
  <c r="E1074" i="13"/>
  <c r="F1074" i="13"/>
  <c r="G1074" i="13"/>
  <c r="H1074" i="13"/>
  <c r="A1075" i="13"/>
  <c r="D1078" i="14"/>
  <c r="F1078" i="14"/>
  <c r="G1078" i="14"/>
  <c r="C1078" i="14"/>
  <c r="H1078" i="14"/>
  <c r="K1078" i="14"/>
  <c r="B1075" i="13"/>
  <c r="E1078" i="14"/>
  <c r="C1075" i="13"/>
  <c r="D1075" i="13"/>
  <c r="E1075" i="13"/>
  <c r="F1075" i="13"/>
  <c r="G1075" i="13"/>
  <c r="H1075" i="13"/>
  <c r="A1076" i="13"/>
  <c r="D1079" i="14"/>
  <c r="F1079" i="14"/>
  <c r="G1079" i="14"/>
  <c r="C1079" i="14"/>
  <c r="H1079" i="14"/>
  <c r="K1079" i="14"/>
  <c r="B1076" i="13"/>
  <c r="E1079" i="14"/>
  <c r="C1076" i="13"/>
  <c r="D1076" i="13"/>
  <c r="E1076" i="13"/>
  <c r="F1076" i="13"/>
  <c r="G1076" i="13"/>
  <c r="H1076" i="13"/>
  <c r="A1077" i="13"/>
  <c r="D1080" i="14"/>
  <c r="F1080" i="14"/>
  <c r="G1080" i="14"/>
  <c r="C1080" i="14"/>
  <c r="H1080" i="14"/>
  <c r="K1080" i="14"/>
  <c r="B1077" i="13"/>
  <c r="E1080" i="14"/>
  <c r="C1077" i="13"/>
  <c r="D1077" i="13"/>
  <c r="E1077" i="13"/>
  <c r="F1077" i="13"/>
  <c r="G1077" i="13"/>
  <c r="H1077" i="13"/>
  <c r="A1078" i="13"/>
  <c r="D1081" i="14"/>
  <c r="F1081" i="14"/>
  <c r="G1081" i="14"/>
  <c r="C1081" i="14"/>
  <c r="H1081" i="14"/>
  <c r="K1081" i="14"/>
  <c r="B1078" i="13"/>
  <c r="E1081" i="14"/>
  <c r="C1078" i="13"/>
  <c r="D1078" i="13"/>
  <c r="E1078" i="13"/>
  <c r="F1078" i="13"/>
  <c r="G1078" i="13"/>
  <c r="H1078" i="13"/>
  <c r="A1079" i="13"/>
  <c r="D1082" i="14"/>
  <c r="F1082" i="14"/>
  <c r="G1082" i="14"/>
  <c r="C1082" i="14"/>
  <c r="H1082" i="14"/>
  <c r="K1082" i="14"/>
  <c r="B1079" i="13"/>
  <c r="E1082" i="14"/>
  <c r="C1079" i="13"/>
  <c r="D1079" i="13"/>
  <c r="E1079" i="13"/>
  <c r="F1079" i="13"/>
  <c r="G1079" i="13"/>
  <c r="H1079" i="13"/>
  <c r="A1080" i="13"/>
  <c r="D1083" i="14"/>
  <c r="F1083" i="14"/>
  <c r="G1083" i="14"/>
  <c r="C1083" i="14"/>
  <c r="H1083" i="14"/>
  <c r="K1083" i="14"/>
  <c r="B1080" i="13"/>
  <c r="E1083" i="14"/>
  <c r="C1080" i="13"/>
  <c r="D1080" i="13"/>
  <c r="E1080" i="13"/>
  <c r="F1080" i="13"/>
  <c r="G1080" i="13"/>
  <c r="H1080" i="13"/>
  <c r="A1081" i="13"/>
  <c r="D1084" i="14"/>
  <c r="F1084" i="14"/>
  <c r="G1084" i="14"/>
  <c r="C1084" i="14"/>
  <c r="H1084" i="14"/>
  <c r="K1084" i="14"/>
  <c r="B1081" i="13"/>
  <c r="E1084" i="14"/>
  <c r="C1081" i="13"/>
  <c r="D1081" i="13"/>
  <c r="E1081" i="13"/>
  <c r="F1081" i="13"/>
  <c r="G1081" i="13"/>
  <c r="H1081" i="13"/>
  <c r="A1082" i="13"/>
  <c r="D1085" i="14"/>
  <c r="F1085" i="14"/>
  <c r="G1085" i="14"/>
  <c r="C1085" i="14"/>
  <c r="H1085" i="14"/>
  <c r="K1085" i="14"/>
  <c r="B1082" i="13"/>
  <c r="E1085" i="14"/>
  <c r="C1082" i="13"/>
  <c r="D1082" i="13"/>
  <c r="E1082" i="13"/>
  <c r="F1082" i="13"/>
  <c r="G1082" i="13"/>
  <c r="H1082" i="13"/>
  <c r="A1083" i="13"/>
  <c r="D1086" i="14"/>
  <c r="F1086" i="14"/>
  <c r="G1086" i="14"/>
  <c r="C1086" i="14"/>
  <c r="H1086" i="14"/>
  <c r="K1086" i="14"/>
  <c r="B1083" i="13"/>
  <c r="E1086" i="14"/>
  <c r="C1083" i="13"/>
  <c r="D1083" i="13"/>
  <c r="E1083" i="13"/>
  <c r="F1083" i="13"/>
  <c r="G1083" i="13"/>
  <c r="H1083" i="13"/>
  <c r="A1084" i="13"/>
  <c r="D1087" i="14"/>
  <c r="F1087" i="14"/>
  <c r="G1087" i="14"/>
  <c r="C1087" i="14"/>
  <c r="H1087" i="14"/>
  <c r="K1087" i="14"/>
  <c r="B1084" i="13"/>
  <c r="E1087" i="14"/>
  <c r="C1084" i="13"/>
  <c r="D1084" i="13"/>
  <c r="E1084" i="13"/>
  <c r="F1084" i="13"/>
  <c r="G1084" i="13"/>
  <c r="H1084" i="13"/>
  <c r="A1085" i="13"/>
  <c r="D1088" i="14"/>
  <c r="F1088" i="14"/>
  <c r="G1088" i="14"/>
  <c r="C1088" i="14"/>
  <c r="H1088" i="14"/>
  <c r="K1088" i="14"/>
  <c r="B1085" i="13"/>
  <c r="E1088" i="14"/>
  <c r="C1085" i="13"/>
  <c r="D1085" i="13"/>
  <c r="E1085" i="13"/>
  <c r="F1085" i="13"/>
  <c r="G1085" i="13"/>
  <c r="H1085" i="13"/>
  <c r="A1086" i="13"/>
  <c r="D1089" i="14"/>
  <c r="F1089" i="14"/>
  <c r="G1089" i="14"/>
  <c r="C1089" i="14"/>
  <c r="H1089" i="14"/>
  <c r="K1089" i="14"/>
  <c r="B1086" i="13"/>
  <c r="E1089" i="14"/>
  <c r="C1086" i="13"/>
  <c r="D1086" i="13"/>
  <c r="E1086" i="13"/>
  <c r="F1086" i="13"/>
  <c r="G1086" i="13"/>
  <c r="H1086" i="13"/>
  <c r="A1087" i="13"/>
  <c r="D1090" i="14"/>
  <c r="F1090" i="14"/>
  <c r="G1090" i="14"/>
  <c r="C1090" i="14"/>
  <c r="H1090" i="14"/>
  <c r="K1090" i="14"/>
  <c r="B1087" i="13"/>
  <c r="E1090" i="14"/>
  <c r="C1087" i="13"/>
  <c r="D1087" i="13"/>
  <c r="E1087" i="13"/>
  <c r="F1087" i="13"/>
  <c r="G1087" i="13"/>
  <c r="H1087" i="13"/>
  <c r="A1088" i="13"/>
  <c r="D1091" i="14"/>
  <c r="F1091" i="14"/>
  <c r="G1091" i="14"/>
  <c r="C1091" i="14"/>
  <c r="H1091" i="14"/>
  <c r="K1091" i="14"/>
  <c r="B1088" i="13"/>
  <c r="E1091" i="14"/>
  <c r="C1088" i="13"/>
  <c r="D1088" i="13"/>
  <c r="E1088" i="13"/>
  <c r="F1088" i="13"/>
  <c r="G1088" i="13"/>
  <c r="H1088" i="13"/>
  <c r="A1089" i="13"/>
  <c r="D1092" i="14"/>
  <c r="F1092" i="14"/>
  <c r="G1092" i="14"/>
  <c r="C1092" i="14"/>
  <c r="H1092" i="14"/>
  <c r="K1092" i="14"/>
  <c r="B1089" i="13"/>
  <c r="E1092" i="14"/>
  <c r="C1089" i="13"/>
  <c r="D1089" i="13"/>
  <c r="E1089" i="13"/>
  <c r="F1089" i="13"/>
  <c r="G1089" i="13"/>
  <c r="H1089" i="13"/>
  <c r="A1090" i="13"/>
  <c r="D1093" i="14"/>
  <c r="F1093" i="14"/>
  <c r="G1093" i="14"/>
  <c r="C1093" i="14"/>
  <c r="H1093" i="14"/>
  <c r="K1093" i="14"/>
  <c r="B1090" i="13"/>
  <c r="E1093" i="14"/>
  <c r="C1090" i="13"/>
  <c r="D1090" i="13"/>
  <c r="E1090" i="13"/>
  <c r="F1090" i="13"/>
  <c r="G1090" i="13"/>
  <c r="H1090" i="13"/>
  <c r="A1091" i="13"/>
  <c r="D1094" i="14"/>
  <c r="F1094" i="14"/>
  <c r="G1094" i="14"/>
  <c r="C1094" i="14"/>
  <c r="H1094" i="14"/>
  <c r="K1094" i="14"/>
  <c r="B1091" i="13"/>
  <c r="E1094" i="14"/>
  <c r="C1091" i="13"/>
  <c r="D1091" i="13"/>
  <c r="E1091" i="13"/>
  <c r="F1091" i="13"/>
  <c r="G1091" i="13"/>
  <c r="H1091" i="13"/>
  <c r="A1092" i="13"/>
  <c r="D1095" i="14"/>
  <c r="F1095" i="14"/>
  <c r="G1095" i="14"/>
  <c r="C1095" i="14"/>
  <c r="H1095" i="14"/>
  <c r="K1095" i="14"/>
  <c r="B1092" i="13"/>
  <c r="E1095" i="14"/>
  <c r="C1092" i="13"/>
  <c r="D1092" i="13"/>
  <c r="E1092" i="13"/>
  <c r="F1092" i="13"/>
  <c r="G1092" i="13"/>
  <c r="H1092" i="13"/>
  <c r="A1093" i="13"/>
  <c r="D1096" i="14"/>
  <c r="F1096" i="14"/>
  <c r="G1096" i="14"/>
  <c r="C1096" i="14"/>
  <c r="H1096" i="14"/>
  <c r="K1096" i="14"/>
  <c r="B1093" i="13"/>
  <c r="E1096" i="14"/>
  <c r="C1093" i="13"/>
  <c r="D1093" i="13"/>
  <c r="E1093" i="13"/>
  <c r="G1093" i="13"/>
  <c r="H1093" i="13"/>
  <c r="A1094" i="13"/>
  <c r="D1097" i="14"/>
  <c r="F1097" i="14"/>
  <c r="G1097" i="14"/>
  <c r="C1097" i="14"/>
  <c r="H1097" i="14"/>
  <c r="K1097" i="14"/>
  <c r="B1094" i="13"/>
  <c r="E1097" i="14"/>
  <c r="C1094" i="13"/>
  <c r="D1094" i="13"/>
  <c r="E1094" i="13"/>
  <c r="G1094" i="13"/>
  <c r="H1094" i="13"/>
  <c r="A1095" i="13"/>
  <c r="D1098" i="14"/>
  <c r="F1098" i="14"/>
  <c r="G1098" i="14"/>
  <c r="C1098" i="14"/>
  <c r="H1098" i="14"/>
  <c r="K1098" i="14"/>
  <c r="B1095" i="13"/>
  <c r="E1098" i="14"/>
  <c r="C1095" i="13"/>
  <c r="D1095" i="13"/>
  <c r="E1095" i="13"/>
  <c r="G1095" i="13"/>
  <c r="H1095" i="13"/>
  <c r="A1096" i="13"/>
  <c r="D1099" i="14"/>
  <c r="F1099" i="14"/>
  <c r="G1099" i="14"/>
  <c r="C1099" i="14"/>
  <c r="H1099" i="14"/>
  <c r="K1099" i="14"/>
  <c r="B1096" i="13"/>
  <c r="E1099" i="14"/>
  <c r="C1096" i="13"/>
  <c r="D1096" i="13"/>
  <c r="E1096" i="13"/>
  <c r="G1096" i="13"/>
  <c r="H1096" i="13"/>
  <c r="A1097" i="13"/>
  <c r="D1100" i="14"/>
  <c r="F1100" i="14"/>
  <c r="G1100" i="14"/>
  <c r="C1100" i="14"/>
  <c r="H1100" i="14"/>
  <c r="K1100" i="14"/>
  <c r="B1097" i="13"/>
  <c r="E1100" i="14"/>
  <c r="C1097" i="13"/>
  <c r="D1097" i="13"/>
  <c r="E1097" i="13"/>
  <c r="G1097" i="13"/>
  <c r="H1097" i="13"/>
  <c r="A1098" i="13"/>
  <c r="D1101" i="14"/>
  <c r="F1101" i="14"/>
  <c r="G1101" i="14"/>
  <c r="C1101" i="14"/>
  <c r="H1101" i="14"/>
  <c r="K1101" i="14"/>
  <c r="B1098" i="13"/>
  <c r="E1101" i="14"/>
  <c r="C1098" i="13"/>
  <c r="D1098" i="13"/>
  <c r="E1098" i="13"/>
  <c r="G1098" i="13"/>
  <c r="H1098" i="13"/>
  <c r="A1099" i="13"/>
  <c r="D1102" i="14"/>
  <c r="F1102" i="14"/>
  <c r="G1102" i="14"/>
  <c r="C1102" i="14"/>
  <c r="H1102" i="14"/>
  <c r="K1102" i="14"/>
  <c r="B1099" i="13"/>
  <c r="E1102" i="14"/>
  <c r="C1099" i="13"/>
  <c r="D1099" i="13"/>
  <c r="E1099" i="13"/>
  <c r="G1099" i="13"/>
  <c r="H1099" i="13"/>
  <c r="A1100" i="13"/>
  <c r="D1103" i="14"/>
  <c r="F1103" i="14"/>
  <c r="G1103" i="14"/>
  <c r="C1103" i="14"/>
  <c r="H1103" i="14"/>
  <c r="K1103" i="14"/>
  <c r="B1100" i="13"/>
  <c r="E1103" i="14"/>
  <c r="C1100" i="13"/>
  <c r="D1100" i="13"/>
  <c r="E1100" i="13"/>
  <c r="G1100" i="13"/>
  <c r="H1100" i="13"/>
  <c r="A1101" i="13"/>
  <c r="D1104" i="14"/>
  <c r="F1104" i="14"/>
  <c r="G1104" i="14"/>
  <c r="C1104" i="14"/>
  <c r="H1104" i="14"/>
  <c r="K1104" i="14"/>
  <c r="B1101" i="13"/>
  <c r="E1104" i="14"/>
  <c r="C1101" i="13"/>
  <c r="D1101" i="13"/>
  <c r="E1101" i="13"/>
  <c r="G1101" i="13"/>
  <c r="H1101" i="13"/>
  <c r="A1102" i="13"/>
  <c r="D1105" i="14"/>
  <c r="F1105" i="14"/>
  <c r="G1105" i="14"/>
  <c r="C1105" i="14"/>
  <c r="H1105" i="14"/>
  <c r="K1105" i="14"/>
  <c r="B1102" i="13"/>
  <c r="E1105" i="14"/>
  <c r="C1102" i="13"/>
  <c r="D1102" i="13"/>
  <c r="E1102" i="13"/>
  <c r="G1102" i="13"/>
  <c r="H1102" i="13"/>
  <c r="A1103" i="13"/>
  <c r="D1106" i="14"/>
  <c r="F1106" i="14"/>
  <c r="G1106" i="14"/>
  <c r="C1106" i="14"/>
  <c r="H1106" i="14"/>
  <c r="K1106" i="14"/>
  <c r="B1103" i="13"/>
  <c r="E1106" i="14"/>
  <c r="C1103" i="13"/>
  <c r="D1103" i="13"/>
  <c r="E1103" i="13"/>
  <c r="G1103" i="13"/>
  <c r="H1103" i="13"/>
  <c r="A1104" i="13"/>
  <c r="D1107" i="14"/>
  <c r="F1107" i="14"/>
  <c r="G1107" i="14"/>
  <c r="C1107" i="14"/>
  <c r="H1107" i="14"/>
  <c r="K1107" i="14"/>
  <c r="B1104" i="13"/>
  <c r="E1107" i="14"/>
  <c r="C1104" i="13"/>
  <c r="D1104" i="13"/>
  <c r="E1104" i="13"/>
  <c r="G1104" i="13"/>
  <c r="H1104" i="13"/>
  <c r="A1105" i="13"/>
  <c r="D1108" i="14"/>
  <c r="F1108" i="14"/>
  <c r="G1108" i="14"/>
  <c r="C1108" i="14"/>
  <c r="H1108" i="14"/>
  <c r="K1108" i="14"/>
  <c r="B1105" i="13"/>
  <c r="E1108" i="14"/>
  <c r="C1105" i="13"/>
  <c r="D1105" i="13"/>
  <c r="E1105" i="13"/>
  <c r="G1105" i="13"/>
  <c r="H1105" i="13"/>
  <c r="A1106" i="13"/>
  <c r="D1109" i="14"/>
  <c r="F1109" i="14"/>
  <c r="G1109" i="14"/>
  <c r="C1109" i="14"/>
  <c r="H1109" i="14"/>
  <c r="K1109" i="14"/>
  <c r="B1106" i="13"/>
  <c r="E1109" i="14"/>
  <c r="C1106" i="13"/>
  <c r="D1106" i="13"/>
  <c r="E1106" i="13"/>
  <c r="G1106" i="13"/>
  <c r="H1106" i="13"/>
  <c r="A1107" i="13"/>
  <c r="D1110" i="14"/>
  <c r="F1110" i="14"/>
  <c r="G1110" i="14"/>
  <c r="C1110" i="14"/>
  <c r="H1110" i="14"/>
  <c r="K1110" i="14"/>
  <c r="B1107" i="13"/>
  <c r="E1110" i="14"/>
  <c r="C1107" i="13"/>
  <c r="D1107" i="13"/>
  <c r="E1107" i="13"/>
  <c r="G1107" i="13"/>
  <c r="H1107" i="13"/>
  <c r="A1108" i="13"/>
  <c r="D1111" i="14"/>
  <c r="F1111" i="14"/>
  <c r="G1111" i="14"/>
  <c r="C1111" i="14"/>
  <c r="H1111" i="14"/>
  <c r="K1111" i="14"/>
  <c r="B1108" i="13"/>
  <c r="E1111" i="14"/>
  <c r="C1108" i="13"/>
  <c r="D1108" i="13"/>
  <c r="E1108" i="13"/>
  <c r="G1108" i="13"/>
  <c r="H1108" i="13"/>
  <c r="A1109" i="13"/>
  <c r="D1112" i="14"/>
  <c r="F1112" i="14"/>
  <c r="G1112" i="14"/>
  <c r="C1112" i="14"/>
  <c r="H1112" i="14"/>
  <c r="K1112" i="14"/>
  <c r="B1109" i="13"/>
  <c r="E1112" i="14"/>
  <c r="C1109" i="13"/>
  <c r="D1109" i="13"/>
  <c r="E1109" i="13"/>
  <c r="G1109" i="13"/>
  <c r="H1109" i="13"/>
  <c r="A1110" i="13"/>
  <c r="D1113" i="14"/>
  <c r="F1113" i="14"/>
  <c r="G1113" i="14"/>
  <c r="C1113" i="14"/>
  <c r="H1113" i="14"/>
  <c r="K1113" i="14"/>
  <c r="B1110" i="13"/>
  <c r="E1113" i="14"/>
  <c r="C1110" i="13"/>
  <c r="D1110" i="13"/>
  <c r="E1110" i="13"/>
  <c r="G1110" i="13"/>
  <c r="H1110" i="13"/>
  <c r="A1111" i="13"/>
  <c r="D1114" i="14"/>
  <c r="F1114" i="14"/>
  <c r="G1114" i="14"/>
  <c r="C1114" i="14"/>
  <c r="H1114" i="14"/>
  <c r="K1114" i="14"/>
  <c r="B1111" i="13"/>
  <c r="E1114" i="14"/>
  <c r="C1111" i="13"/>
  <c r="D1111" i="13"/>
  <c r="E1111" i="13"/>
  <c r="G1111" i="13"/>
  <c r="H1111" i="13"/>
  <c r="A1112" i="13"/>
  <c r="D1115" i="14"/>
  <c r="F1115" i="14"/>
  <c r="G1115" i="14"/>
  <c r="C1115" i="14"/>
  <c r="H1115" i="14"/>
  <c r="K1115" i="14"/>
  <c r="B1112" i="13"/>
  <c r="E1115" i="14"/>
  <c r="C1112" i="13"/>
  <c r="D1112" i="13"/>
  <c r="E1112" i="13"/>
  <c r="G1112" i="13"/>
  <c r="H1112" i="13"/>
  <c r="A1113" i="13"/>
  <c r="D1116" i="14"/>
  <c r="F1116" i="14"/>
  <c r="G1116" i="14"/>
  <c r="C1116" i="14"/>
  <c r="H1116" i="14"/>
  <c r="K1116" i="14"/>
  <c r="B1113" i="13"/>
  <c r="E1116" i="14"/>
  <c r="C1113" i="13"/>
  <c r="D1113" i="13"/>
  <c r="E1113" i="13"/>
  <c r="F1113" i="13"/>
  <c r="G1113" i="13"/>
  <c r="H1113" i="13"/>
  <c r="A1114" i="13"/>
  <c r="D1117" i="14"/>
  <c r="F1117" i="14"/>
  <c r="G1117" i="14"/>
  <c r="C1117" i="14"/>
  <c r="H1117" i="14"/>
  <c r="K1117" i="14"/>
  <c r="B1114" i="13"/>
  <c r="E1117" i="14"/>
  <c r="C1114" i="13"/>
  <c r="D1114" i="13"/>
  <c r="E1114" i="13"/>
  <c r="F1114" i="13"/>
  <c r="G1114" i="13"/>
  <c r="H1114" i="13"/>
  <c r="A1115" i="13"/>
  <c r="D1118" i="14"/>
  <c r="F1118" i="14"/>
  <c r="G1118" i="14"/>
  <c r="C1118" i="14"/>
  <c r="H1118" i="14"/>
  <c r="K1118" i="14"/>
  <c r="B1115" i="13"/>
  <c r="E1118" i="14"/>
  <c r="C1115" i="13"/>
  <c r="D1115" i="13"/>
  <c r="E1115" i="13"/>
  <c r="F1115" i="13"/>
  <c r="G1115" i="13"/>
  <c r="H1115" i="13"/>
  <c r="A1116" i="13"/>
  <c r="D1119" i="14"/>
  <c r="F1119" i="14"/>
  <c r="G1119" i="14"/>
  <c r="C1119" i="14"/>
  <c r="H1119" i="14"/>
  <c r="K1119" i="14"/>
  <c r="B1116" i="13"/>
  <c r="E1119" i="14"/>
  <c r="C1116" i="13"/>
  <c r="D1116" i="13"/>
  <c r="E1116" i="13"/>
  <c r="F1116" i="13"/>
  <c r="G1116" i="13"/>
  <c r="H1116" i="13"/>
  <c r="A1117" i="13"/>
  <c r="D1120" i="14"/>
  <c r="F1120" i="14"/>
  <c r="G1120" i="14"/>
  <c r="C1120" i="14"/>
  <c r="H1120" i="14"/>
  <c r="K1120" i="14"/>
  <c r="B1117" i="13"/>
  <c r="E1120" i="14"/>
  <c r="C1117" i="13"/>
  <c r="D1117" i="13"/>
  <c r="E1117" i="13"/>
  <c r="F1117" i="13"/>
  <c r="G1117" i="13"/>
  <c r="H1117" i="13"/>
  <c r="A1118" i="13"/>
  <c r="D1121" i="14"/>
  <c r="F1121" i="14"/>
  <c r="G1121" i="14"/>
  <c r="C1121" i="14"/>
  <c r="H1121" i="14"/>
  <c r="K1121" i="14"/>
  <c r="B1118" i="13"/>
  <c r="E1121" i="14"/>
  <c r="C1118" i="13"/>
  <c r="D1118" i="13"/>
  <c r="E1118" i="13"/>
  <c r="F1118" i="13"/>
  <c r="G1118" i="13"/>
  <c r="H1118" i="13"/>
  <c r="A1119" i="13"/>
  <c r="D1122" i="14"/>
  <c r="F1122" i="14"/>
  <c r="G1122" i="14"/>
  <c r="C1122" i="14"/>
  <c r="H1122" i="14"/>
  <c r="K1122" i="14"/>
  <c r="B1119" i="13"/>
  <c r="E1122" i="14"/>
  <c r="C1119" i="13"/>
  <c r="D1119" i="13"/>
  <c r="E1119" i="13"/>
  <c r="F1119" i="13"/>
  <c r="G1119" i="13"/>
  <c r="H1119" i="13"/>
  <c r="A1120" i="13"/>
  <c r="D1123" i="14"/>
  <c r="F1123" i="14"/>
  <c r="G1123" i="14"/>
  <c r="C1123" i="14"/>
  <c r="H1123" i="14"/>
  <c r="K1123" i="14"/>
  <c r="B1120" i="13"/>
  <c r="E1123" i="14"/>
  <c r="C1120" i="13"/>
  <c r="D1120" i="13"/>
  <c r="E1120" i="13"/>
  <c r="F1120" i="13"/>
  <c r="G1120" i="13"/>
  <c r="H1120" i="13"/>
  <c r="A1121" i="13"/>
  <c r="D1124" i="14"/>
  <c r="F1124" i="14"/>
  <c r="G1124" i="14"/>
  <c r="C1124" i="14"/>
  <c r="H1124" i="14"/>
  <c r="K1124" i="14"/>
  <c r="B1121" i="13"/>
  <c r="E1124" i="14"/>
  <c r="C1121" i="13"/>
  <c r="D1121" i="13"/>
  <c r="E1121" i="13"/>
  <c r="F1121" i="13"/>
  <c r="G1121" i="13"/>
  <c r="H1121" i="13"/>
  <c r="A1122" i="13"/>
  <c r="D1125" i="14"/>
  <c r="F1125" i="14"/>
  <c r="G1125" i="14"/>
  <c r="C1125" i="14"/>
  <c r="H1125" i="14"/>
  <c r="K1125" i="14"/>
  <c r="B1122" i="13"/>
  <c r="E1125" i="14"/>
  <c r="C1122" i="13"/>
  <c r="D1122" i="13"/>
  <c r="E1122" i="13"/>
  <c r="F1122" i="13"/>
  <c r="G1122" i="13"/>
  <c r="H1122" i="13"/>
  <c r="A1123" i="13"/>
  <c r="D1126" i="14"/>
  <c r="F1126" i="14"/>
  <c r="G1126" i="14"/>
  <c r="C1126" i="14"/>
  <c r="H1126" i="14"/>
  <c r="K1126" i="14"/>
  <c r="B1123" i="13"/>
  <c r="E1126" i="14"/>
  <c r="C1123" i="13"/>
  <c r="D1123" i="13"/>
  <c r="E1123" i="13"/>
  <c r="F1123" i="13"/>
  <c r="G1123" i="13"/>
  <c r="H1123" i="13"/>
  <c r="A1124" i="13"/>
  <c r="D1127" i="14"/>
  <c r="F1127" i="14"/>
  <c r="G1127" i="14"/>
  <c r="C1127" i="14"/>
  <c r="H1127" i="14"/>
  <c r="K1127" i="14"/>
  <c r="B1124" i="13"/>
  <c r="E1127" i="14"/>
  <c r="C1124" i="13"/>
  <c r="D1124" i="13"/>
  <c r="E1124" i="13"/>
  <c r="F1124" i="13"/>
  <c r="G1124" i="13"/>
  <c r="H1124" i="13"/>
  <c r="A1125" i="13"/>
  <c r="D1128" i="14"/>
  <c r="F1128" i="14"/>
  <c r="G1128" i="14"/>
  <c r="C1128" i="14"/>
  <c r="H1128" i="14"/>
  <c r="K1128" i="14"/>
  <c r="B1125" i="13"/>
  <c r="E1128" i="14"/>
  <c r="C1125" i="13"/>
  <c r="D1125" i="13"/>
  <c r="E1125" i="13"/>
  <c r="F1125" i="13"/>
  <c r="G1125" i="13"/>
  <c r="H1125" i="13"/>
  <c r="A1126" i="13"/>
  <c r="D1129" i="14"/>
  <c r="F1129" i="14"/>
  <c r="G1129" i="14"/>
  <c r="C1129" i="14"/>
  <c r="H1129" i="14"/>
  <c r="K1129" i="14"/>
  <c r="B1126" i="13"/>
  <c r="E1129" i="14"/>
  <c r="C1126" i="13"/>
  <c r="D1126" i="13"/>
  <c r="E1126" i="13"/>
  <c r="F1126" i="13"/>
  <c r="G1126" i="13"/>
  <c r="H1126" i="13"/>
  <c r="A1127" i="13"/>
  <c r="D1130" i="14"/>
  <c r="F1130" i="14"/>
  <c r="G1130" i="14"/>
  <c r="C1130" i="14"/>
  <c r="H1130" i="14"/>
  <c r="K1130" i="14"/>
  <c r="B1127" i="13"/>
  <c r="E1130" i="14"/>
  <c r="C1127" i="13"/>
  <c r="D1127" i="13"/>
  <c r="E1127" i="13"/>
  <c r="F1127" i="13"/>
  <c r="G1127" i="13"/>
  <c r="H1127" i="13"/>
  <c r="A1128" i="13"/>
  <c r="D1131" i="14"/>
  <c r="F1131" i="14"/>
  <c r="G1131" i="14"/>
  <c r="C1131" i="14"/>
  <c r="H1131" i="14"/>
  <c r="K1131" i="14"/>
  <c r="B1128" i="13"/>
  <c r="E1131" i="14"/>
  <c r="C1128" i="13"/>
  <c r="D1128" i="13"/>
  <c r="E1128" i="13"/>
  <c r="F1128" i="13"/>
  <c r="G1128" i="13"/>
  <c r="H1128" i="13"/>
  <c r="A1129" i="13"/>
  <c r="D1132" i="14"/>
  <c r="F1132" i="14"/>
  <c r="G1132" i="14"/>
  <c r="C1132" i="14"/>
  <c r="H1132" i="14"/>
  <c r="K1132" i="14"/>
  <c r="B1129" i="13"/>
  <c r="E1132" i="14"/>
  <c r="C1129" i="13"/>
  <c r="D1129" i="13"/>
  <c r="E1129" i="13"/>
  <c r="F1129" i="13"/>
  <c r="G1129" i="13"/>
  <c r="H1129" i="13"/>
  <c r="A1130" i="13"/>
  <c r="D1133" i="14"/>
  <c r="F1133" i="14"/>
  <c r="G1133" i="14"/>
  <c r="C1133" i="14"/>
  <c r="H1133" i="14"/>
  <c r="K1133" i="14"/>
  <c r="B1130" i="13"/>
  <c r="E1133" i="14"/>
  <c r="C1130" i="13"/>
  <c r="D1130" i="13"/>
  <c r="E1130" i="13"/>
  <c r="F1130" i="13"/>
  <c r="G1130" i="13"/>
  <c r="H1130" i="13"/>
  <c r="A1131" i="13"/>
  <c r="D1134" i="14"/>
  <c r="F1134" i="14"/>
  <c r="G1134" i="14"/>
  <c r="C1134" i="14"/>
  <c r="H1134" i="14"/>
  <c r="K1134" i="14"/>
  <c r="B1131" i="13"/>
  <c r="E1134" i="14"/>
  <c r="C1131" i="13"/>
  <c r="D1131" i="13"/>
  <c r="E1131" i="13"/>
  <c r="F1131" i="13"/>
  <c r="G1131" i="13"/>
  <c r="H1131" i="13"/>
  <c r="A1132" i="13"/>
  <c r="D1135" i="14"/>
  <c r="F1135" i="14"/>
  <c r="G1135" i="14"/>
  <c r="C1135" i="14"/>
  <c r="H1135" i="14"/>
  <c r="K1135" i="14"/>
  <c r="B1132" i="13"/>
  <c r="E1135" i="14"/>
  <c r="C1132" i="13"/>
  <c r="D1132" i="13"/>
  <c r="E1132" i="13"/>
  <c r="F1132" i="13"/>
  <c r="G1132" i="13"/>
  <c r="H1132" i="13"/>
  <c r="A1133" i="13"/>
  <c r="D1136" i="14"/>
  <c r="F1136" i="14"/>
  <c r="G1136" i="14"/>
  <c r="C1136" i="14"/>
  <c r="H1136" i="14"/>
  <c r="K1136" i="14"/>
  <c r="B1133" i="13"/>
  <c r="E1136" i="14"/>
  <c r="C1133" i="13"/>
  <c r="D1133" i="13"/>
  <c r="E1133" i="13"/>
  <c r="F1133" i="13"/>
  <c r="G1133" i="13"/>
  <c r="H1133" i="13"/>
  <c r="A1134" i="13"/>
  <c r="D1137" i="14"/>
  <c r="F1137" i="14"/>
  <c r="G1137" i="14"/>
  <c r="C1137" i="14"/>
  <c r="H1137" i="14"/>
  <c r="K1137" i="14"/>
  <c r="B1134" i="13"/>
  <c r="E1137" i="14"/>
  <c r="C1134" i="13"/>
  <c r="D1134" i="13"/>
  <c r="E1134" i="13"/>
  <c r="F1134" i="13"/>
  <c r="G1134" i="13"/>
  <c r="H1134" i="13"/>
  <c r="A1135" i="13"/>
  <c r="D1138" i="14"/>
  <c r="F1138" i="14"/>
  <c r="G1138" i="14"/>
  <c r="C1138" i="14"/>
  <c r="H1138" i="14"/>
  <c r="K1138" i="14"/>
  <c r="B1135" i="13"/>
  <c r="E1138" i="14"/>
  <c r="C1135" i="13"/>
  <c r="D1135" i="13"/>
  <c r="E1135" i="13"/>
  <c r="F1135" i="13"/>
  <c r="G1135" i="13"/>
  <c r="H1135" i="13"/>
  <c r="A1136" i="13"/>
  <c r="D1139" i="14"/>
  <c r="F1139" i="14"/>
  <c r="G1139" i="14"/>
  <c r="C1139" i="14"/>
  <c r="H1139" i="14"/>
  <c r="K1139" i="14"/>
  <c r="B1136" i="13"/>
  <c r="E1139" i="14"/>
  <c r="C1136" i="13"/>
  <c r="D1136" i="13"/>
  <c r="E1136" i="13"/>
  <c r="F1136" i="13"/>
  <c r="G1136" i="13"/>
  <c r="H1136" i="13"/>
  <c r="A1137" i="13"/>
  <c r="D1140" i="14"/>
  <c r="F1140" i="14"/>
  <c r="G1140" i="14"/>
  <c r="C1140" i="14"/>
  <c r="H1140" i="14"/>
  <c r="K1140" i="14"/>
  <c r="B1137" i="13"/>
  <c r="E1140" i="14"/>
  <c r="C1137" i="13"/>
  <c r="D1137" i="13"/>
  <c r="E1137" i="13"/>
  <c r="F1137" i="13"/>
  <c r="G1137" i="13"/>
  <c r="H1137" i="13"/>
  <c r="A1138" i="13"/>
  <c r="D1141" i="14"/>
  <c r="F1141" i="14"/>
  <c r="G1141" i="14"/>
  <c r="C1141" i="14"/>
  <c r="H1141" i="14"/>
  <c r="K1141" i="14"/>
  <c r="B1138" i="13"/>
  <c r="E1141" i="14"/>
  <c r="C1138" i="13"/>
  <c r="D1138" i="13"/>
  <c r="E1138" i="13"/>
  <c r="F1138" i="13"/>
  <c r="G1138" i="13"/>
  <c r="H1138" i="13"/>
  <c r="A1139" i="13"/>
  <c r="D1142" i="14"/>
  <c r="F1142" i="14"/>
  <c r="G1142" i="14"/>
  <c r="C1142" i="14"/>
  <c r="H1142" i="14"/>
  <c r="K1142" i="14"/>
  <c r="B1139" i="13"/>
  <c r="E1142" i="14"/>
  <c r="C1139" i="13"/>
  <c r="D1139" i="13"/>
  <c r="E1139" i="13"/>
  <c r="F1139" i="13"/>
  <c r="G1139" i="13"/>
  <c r="H1139" i="13"/>
  <c r="A1140" i="13"/>
  <c r="D1143" i="14"/>
  <c r="F1143" i="14"/>
  <c r="G1143" i="14"/>
  <c r="C1143" i="14"/>
  <c r="H1143" i="14"/>
  <c r="K1143" i="14"/>
  <c r="B1140" i="13"/>
  <c r="E1143" i="14"/>
  <c r="C1140" i="13"/>
  <c r="D1140" i="13"/>
  <c r="E1140" i="13"/>
  <c r="F1140" i="13"/>
  <c r="G1140" i="13"/>
  <c r="H1140" i="13"/>
  <c r="A1141" i="13"/>
  <c r="D1144" i="14"/>
  <c r="F1144" i="14"/>
  <c r="G1144" i="14"/>
  <c r="C1144" i="14"/>
  <c r="H1144" i="14"/>
  <c r="K1144" i="14"/>
  <c r="B1141" i="13"/>
  <c r="E1144" i="14"/>
  <c r="C1141" i="13"/>
  <c r="D1141" i="13"/>
  <c r="E1141" i="13"/>
  <c r="F1141" i="13"/>
  <c r="G1141" i="13"/>
  <c r="H1141" i="13"/>
  <c r="A1142" i="13"/>
  <c r="D1145" i="14"/>
  <c r="F1145" i="14"/>
  <c r="G1145" i="14"/>
  <c r="C1145" i="14"/>
  <c r="H1145" i="14"/>
  <c r="K1145" i="14"/>
  <c r="B1142" i="13"/>
  <c r="E1145" i="14"/>
  <c r="C1142" i="13"/>
  <c r="D1142" i="13"/>
  <c r="E1142" i="13"/>
  <c r="F1142" i="13"/>
  <c r="G1142" i="13"/>
  <c r="H1142" i="13"/>
  <c r="A1143" i="13"/>
  <c r="D1146" i="14"/>
  <c r="F1146" i="14"/>
  <c r="G1146" i="14"/>
  <c r="C1146" i="14"/>
  <c r="H1146" i="14"/>
  <c r="K1146" i="14"/>
  <c r="B1143" i="13"/>
  <c r="E1146" i="14"/>
  <c r="C1143" i="13"/>
  <c r="D1143" i="13"/>
  <c r="E1143" i="13"/>
  <c r="F1143" i="13"/>
  <c r="G1143" i="13"/>
  <c r="H1143" i="13"/>
  <c r="A1144" i="13"/>
  <c r="D1147" i="14"/>
  <c r="F1147" i="14"/>
  <c r="G1147" i="14"/>
  <c r="C1147" i="14"/>
  <c r="H1147" i="14"/>
  <c r="K1147" i="14"/>
  <c r="B1144" i="13"/>
  <c r="E1147" i="14"/>
  <c r="C1144" i="13"/>
  <c r="D1144" i="13"/>
  <c r="E1144" i="13"/>
  <c r="F1144" i="13"/>
  <c r="G1144" i="13"/>
  <c r="H1144" i="13"/>
  <c r="A1145" i="13"/>
  <c r="D1148" i="14"/>
  <c r="F1148" i="14"/>
  <c r="G1148" i="14"/>
  <c r="C1148" i="14"/>
  <c r="H1148" i="14"/>
  <c r="K1148" i="14"/>
  <c r="B1145" i="13"/>
  <c r="E1148" i="14"/>
  <c r="C1145" i="13"/>
  <c r="D1145" i="13"/>
  <c r="E1145" i="13"/>
  <c r="F1145" i="13"/>
  <c r="G1145" i="13"/>
  <c r="H1145" i="13"/>
  <c r="A1146" i="13"/>
  <c r="D1149" i="14"/>
  <c r="F1149" i="14"/>
  <c r="G1149" i="14"/>
  <c r="C1149" i="14"/>
  <c r="H1149" i="14"/>
  <c r="K1149" i="14"/>
  <c r="B1146" i="13"/>
  <c r="E1149" i="14"/>
  <c r="C1146" i="13"/>
  <c r="D1146" i="13"/>
  <c r="E1146" i="13"/>
  <c r="F1146" i="13"/>
  <c r="G1146" i="13"/>
  <c r="H1146" i="13"/>
  <c r="A1147" i="13"/>
  <c r="D1150" i="14"/>
  <c r="F1150" i="14"/>
  <c r="G1150" i="14"/>
  <c r="C1150" i="14"/>
  <c r="H1150" i="14"/>
  <c r="K1150" i="14"/>
  <c r="B1147" i="13"/>
  <c r="E1150" i="14"/>
  <c r="C1147" i="13"/>
  <c r="D1147" i="13"/>
  <c r="E1147" i="13"/>
  <c r="F1147" i="13"/>
  <c r="G1147" i="13"/>
  <c r="H1147" i="13"/>
  <c r="A1148" i="13"/>
  <c r="D1151" i="14"/>
  <c r="F1151" i="14"/>
  <c r="G1151" i="14"/>
  <c r="C1151" i="14"/>
  <c r="H1151" i="14"/>
  <c r="K1151" i="14"/>
  <c r="B1148" i="13"/>
  <c r="E1151" i="14"/>
  <c r="C1148" i="13"/>
  <c r="D1148" i="13"/>
  <c r="E1148" i="13"/>
  <c r="F1148" i="13"/>
  <c r="G1148" i="13"/>
  <c r="H1148" i="13"/>
  <c r="A1149" i="13"/>
  <c r="D1152" i="14"/>
  <c r="F1152" i="14"/>
  <c r="G1152" i="14"/>
  <c r="C1152" i="14"/>
  <c r="H1152" i="14"/>
  <c r="K1152" i="14"/>
  <c r="B1149" i="13"/>
  <c r="E1152" i="14"/>
  <c r="C1149" i="13"/>
  <c r="D1149" i="13"/>
  <c r="E1149" i="13"/>
  <c r="F1149" i="13"/>
  <c r="G1149" i="13"/>
  <c r="H1149" i="13"/>
  <c r="A1150" i="13"/>
  <c r="D1153" i="14"/>
  <c r="F1153" i="14"/>
  <c r="G1153" i="14"/>
  <c r="C1153" i="14"/>
  <c r="H1153" i="14"/>
  <c r="K1153" i="14"/>
  <c r="B1150" i="13"/>
  <c r="E1153" i="14"/>
  <c r="C1150" i="13"/>
  <c r="D1150" i="13"/>
  <c r="E1150" i="13"/>
  <c r="F1150" i="13"/>
  <c r="G1150" i="13"/>
  <c r="H1150" i="13"/>
  <c r="A1151" i="13"/>
  <c r="D1154" i="14"/>
  <c r="F1154" i="14"/>
  <c r="G1154" i="14"/>
  <c r="C1154" i="14"/>
  <c r="H1154" i="14"/>
  <c r="K1154" i="14"/>
  <c r="B1151" i="13"/>
  <c r="E1154" i="14"/>
  <c r="C1151" i="13"/>
  <c r="D1151" i="13"/>
  <c r="E1151" i="13"/>
  <c r="F1151" i="13"/>
  <c r="G1151" i="13"/>
  <c r="H1151" i="13"/>
  <c r="A1152" i="13"/>
  <c r="D1155" i="14"/>
  <c r="F1155" i="14"/>
  <c r="G1155" i="14"/>
  <c r="C1155" i="14"/>
  <c r="H1155" i="14"/>
  <c r="K1155" i="14"/>
  <c r="B1152" i="13"/>
  <c r="E1155" i="14"/>
  <c r="C1152" i="13"/>
  <c r="D1152" i="13"/>
  <c r="E1152" i="13"/>
  <c r="F1152" i="13"/>
  <c r="G1152" i="13"/>
  <c r="H1152" i="13"/>
  <c r="A1153" i="13"/>
  <c r="D1156" i="14"/>
  <c r="F1156" i="14"/>
  <c r="G1156" i="14"/>
  <c r="C1156" i="14"/>
  <c r="H1156" i="14"/>
  <c r="K1156" i="14"/>
  <c r="B1153" i="13"/>
  <c r="E1156" i="14"/>
  <c r="C1153" i="13"/>
  <c r="D1153" i="13"/>
  <c r="E1153" i="13"/>
  <c r="F1153" i="13"/>
  <c r="G1153" i="13"/>
  <c r="H1153" i="13"/>
  <c r="A1154" i="13"/>
  <c r="D1157" i="14"/>
  <c r="F1157" i="14"/>
  <c r="G1157" i="14"/>
  <c r="C1157" i="14"/>
  <c r="H1157" i="14"/>
  <c r="K1157" i="14"/>
  <c r="B1154" i="13"/>
  <c r="E1157" i="14"/>
  <c r="C1154" i="13"/>
  <c r="D1154" i="13"/>
  <c r="E1154" i="13"/>
  <c r="F1154" i="13"/>
  <c r="G1154" i="13"/>
  <c r="H1154" i="13"/>
  <c r="A1155" i="13"/>
  <c r="D1158" i="14"/>
  <c r="F1158" i="14"/>
  <c r="G1158" i="14"/>
  <c r="C1158" i="14"/>
  <c r="H1158" i="14"/>
  <c r="K1158" i="14"/>
  <c r="B1155" i="13"/>
  <c r="E1158" i="14"/>
  <c r="C1155" i="13"/>
  <c r="D1155" i="13"/>
  <c r="E1155" i="13"/>
  <c r="F1155" i="13"/>
  <c r="G1155" i="13"/>
  <c r="H1155" i="13"/>
  <c r="A1156" i="13"/>
  <c r="D1159" i="14"/>
  <c r="F1159" i="14"/>
  <c r="G1159" i="14"/>
  <c r="C1159" i="14"/>
  <c r="H1159" i="14"/>
  <c r="K1159" i="14"/>
  <c r="B1156" i="13"/>
  <c r="E1159" i="14"/>
  <c r="C1156" i="13"/>
  <c r="D1156" i="13"/>
  <c r="E1156" i="13"/>
  <c r="F1156" i="13"/>
  <c r="G1156" i="13"/>
  <c r="H1156" i="13"/>
  <c r="A1157" i="13"/>
  <c r="D1160" i="14"/>
  <c r="F1160" i="14"/>
  <c r="G1160" i="14"/>
  <c r="C1160" i="14"/>
  <c r="H1160" i="14"/>
  <c r="K1160" i="14"/>
  <c r="B1157" i="13"/>
  <c r="E1160" i="14"/>
  <c r="C1157" i="13"/>
  <c r="D1157" i="13"/>
  <c r="E1157" i="13"/>
  <c r="F1157" i="13"/>
  <c r="G1157" i="13"/>
  <c r="H1157" i="13"/>
  <c r="A1158" i="13"/>
  <c r="D1161" i="14"/>
  <c r="F1161" i="14"/>
  <c r="G1161" i="14"/>
  <c r="C1161" i="14"/>
  <c r="H1161" i="14"/>
  <c r="K1161" i="14"/>
  <c r="B1158" i="13"/>
  <c r="E1161" i="14"/>
  <c r="C1158" i="13"/>
  <c r="D1158" i="13"/>
  <c r="E1158" i="13"/>
  <c r="F1158" i="13"/>
  <c r="G1158" i="13"/>
  <c r="H1158" i="13"/>
  <c r="A1159" i="13"/>
  <c r="D1162" i="14"/>
  <c r="F1162" i="14"/>
  <c r="G1162" i="14"/>
  <c r="C1162" i="14"/>
  <c r="H1162" i="14"/>
  <c r="K1162" i="14"/>
  <c r="B1159" i="13"/>
  <c r="E1162" i="14"/>
  <c r="C1159" i="13"/>
  <c r="D1159" i="13"/>
  <c r="E1159" i="13"/>
  <c r="F1159" i="13"/>
  <c r="G1159" i="13"/>
  <c r="H1159" i="13"/>
  <c r="A1160" i="13"/>
  <c r="D1163" i="14"/>
  <c r="F1163" i="14"/>
  <c r="G1163" i="14"/>
  <c r="C1163" i="14"/>
  <c r="H1163" i="14"/>
  <c r="K1163" i="14"/>
  <c r="B1160" i="13"/>
  <c r="E1163" i="14"/>
  <c r="C1160" i="13"/>
  <c r="D1160" i="13"/>
  <c r="E1160" i="13"/>
  <c r="F1160" i="13"/>
  <c r="G1160" i="13"/>
  <c r="H1160" i="13"/>
  <c r="A1161" i="13"/>
  <c r="D1164" i="14"/>
  <c r="F1164" i="14"/>
  <c r="G1164" i="14"/>
  <c r="C1164" i="14"/>
  <c r="H1164" i="14"/>
  <c r="K1164" i="14"/>
  <c r="B1161" i="13"/>
  <c r="E1164" i="14"/>
  <c r="C1161" i="13"/>
  <c r="D1161" i="13"/>
  <c r="E1161" i="13"/>
  <c r="F1161" i="13"/>
  <c r="G1161" i="13"/>
  <c r="H1161" i="13"/>
  <c r="A1162" i="13"/>
  <c r="D1165" i="14"/>
  <c r="F1165" i="14"/>
  <c r="G1165" i="14"/>
  <c r="C1165" i="14"/>
  <c r="H1165" i="14"/>
  <c r="K1165" i="14"/>
  <c r="B1162" i="13"/>
  <c r="E1165" i="14"/>
  <c r="C1162" i="13"/>
  <c r="D1162" i="13"/>
  <c r="E1162" i="13"/>
  <c r="F1162" i="13"/>
  <c r="G1162" i="13"/>
  <c r="H1162" i="13"/>
  <c r="A1163" i="13"/>
  <c r="D1166" i="14"/>
  <c r="F1166" i="14"/>
  <c r="G1166" i="14"/>
  <c r="C1166" i="14"/>
  <c r="H1166" i="14"/>
  <c r="K1166" i="14"/>
  <c r="B1163" i="13"/>
  <c r="E1166" i="14"/>
  <c r="C1163" i="13"/>
  <c r="D1163" i="13"/>
  <c r="E1163" i="13"/>
  <c r="F1163" i="13"/>
  <c r="G1163" i="13"/>
  <c r="H1163" i="13"/>
  <c r="A1164" i="13"/>
  <c r="D1167" i="14"/>
  <c r="F1167" i="14"/>
  <c r="G1167" i="14"/>
  <c r="C1167" i="14"/>
  <c r="H1167" i="14"/>
  <c r="K1167" i="14"/>
  <c r="B1164" i="13"/>
  <c r="E1167" i="14"/>
  <c r="C1164" i="13"/>
  <c r="D1164" i="13"/>
  <c r="E1164" i="13"/>
  <c r="F1164" i="13"/>
  <c r="G1164" i="13"/>
  <c r="H1164" i="13"/>
  <c r="A1165" i="13"/>
  <c r="D1168" i="14"/>
  <c r="F1168" i="14"/>
  <c r="G1168" i="14"/>
  <c r="C1168" i="14"/>
  <c r="H1168" i="14"/>
  <c r="K1168" i="14"/>
  <c r="B1165" i="13"/>
  <c r="E1168" i="14"/>
  <c r="C1165" i="13"/>
  <c r="D1165" i="13"/>
  <c r="E1165" i="13"/>
  <c r="F1165" i="13"/>
  <c r="G1165" i="13"/>
  <c r="H1165" i="13"/>
  <c r="A1166" i="13"/>
  <c r="D1169" i="14"/>
  <c r="F1169" i="14"/>
  <c r="G1169" i="14"/>
  <c r="C1169" i="14"/>
  <c r="H1169" i="14"/>
  <c r="K1169" i="14"/>
  <c r="B1166" i="13"/>
  <c r="E1169" i="14"/>
  <c r="C1166" i="13"/>
  <c r="D1166" i="13"/>
  <c r="E1166" i="13"/>
  <c r="F1166" i="13"/>
  <c r="G1166" i="13"/>
  <c r="H1166" i="13"/>
  <c r="A1167" i="13"/>
  <c r="D1170" i="14"/>
  <c r="F1170" i="14"/>
  <c r="G1170" i="14"/>
  <c r="C1170" i="14"/>
  <c r="H1170" i="14"/>
  <c r="K1170" i="14"/>
  <c r="B1167" i="13"/>
  <c r="E1170" i="14"/>
  <c r="C1167" i="13"/>
  <c r="D1167" i="13"/>
  <c r="E1167" i="13"/>
  <c r="F1167" i="13"/>
  <c r="G1167" i="13"/>
  <c r="H1167" i="13"/>
  <c r="A1168" i="13"/>
  <c r="D1171" i="14"/>
  <c r="F1171" i="14"/>
  <c r="G1171" i="14"/>
  <c r="C1171" i="14"/>
  <c r="H1171" i="14"/>
  <c r="K1171" i="14"/>
  <c r="B1168" i="13"/>
  <c r="E1171" i="14"/>
  <c r="C1168" i="13"/>
  <c r="D1168" i="13"/>
  <c r="E1168" i="13"/>
  <c r="F1168" i="13"/>
  <c r="G1168" i="13"/>
  <c r="H1168" i="13"/>
  <c r="A1169" i="13"/>
  <c r="D1172" i="14"/>
  <c r="F1172" i="14"/>
  <c r="G1172" i="14"/>
  <c r="C1172" i="14"/>
  <c r="H1172" i="14"/>
  <c r="K1172" i="14"/>
  <c r="B1169" i="13"/>
  <c r="E1172" i="14"/>
  <c r="C1169" i="13"/>
  <c r="D1169" i="13"/>
  <c r="E1169" i="13"/>
  <c r="F1169" i="13"/>
  <c r="G1169" i="13"/>
  <c r="H1169" i="13"/>
  <c r="A1170" i="13"/>
  <c r="D1173" i="14"/>
  <c r="F1173" i="14"/>
  <c r="G1173" i="14"/>
  <c r="C1173" i="14"/>
  <c r="H1173" i="14"/>
  <c r="K1173" i="14"/>
  <c r="B1170" i="13"/>
  <c r="E1173" i="14"/>
  <c r="C1170" i="13"/>
  <c r="D1170" i="13"/>
  <c r="E1170" i="13"/>
  <c r="F1170" i="13"/>
  <c r="G1170" i="13"/>
  <c r="H1170" i="13"/>
  <c r="A1171" i="13"/>
  <c r="D1174" i="14"/>
  <c r="F1174" i="14"/>
  <c r="G1174" i="14"/>
  <c r="C1174" i="14"/>
  <c r="H1174" i="14"/>
  <c r="K1174" i="14"/>
  <c r="B1171" i="13"/>
  <c r="E1174" i="14"/>
  <c r="C1171" i="13"/>
  <c r="D1171" i="13"/>
  <c r="E1171" i="13"/>
  <c r="F1171" i="13"/>
  <c r="G1171" i="13"/>
  <c r="H1171" i="13"/>
  <c r="A1172" i="13"/>
  <c r="D1175" i="14"/>
  <c r="F1175" i="14"/>
  <c r="G1175" i="14"/>
  <c r="C1175" i="14"/>
  <c r="H1175" i="14"/>
  <c r="K1175" i="14"/>
  <c r="B1172" i="13"/>
  <c r="E1175" i="14"/>
  <c r="C1172" i="13"/>
  <c r="D1172" i="13"/>
  <c r="E1172" i="13"/>
  <c r="F1172" i="13"/>
  <c r="G1172" i="13"/>
  <c r="H1172" i="13"/>
  <c r="A1173" i="13"/>
  <c r="D1176" i="14"/>
  <c r="F1176" i="14"/>
  <c r="G1176" i="14"/>
  <c r="C1176" i="14"/>
  <c r="H1176" i="14"/>
  <c r="K1176" i="14"/>
  <c r="B1173" i="13"/>
  <c r="E1176" i="14"/>
  <c r="C1173" i="13"/>
  <c r="D1173" i="13"/>
  <c r="E1173" i="13"/>
  <c r="F1173" i="13"/>
  <c r="G1173" i="13"/>
  <c r="H1173" i="13"/>
  <c r="A1174" i="13"/>
  <c r="D1177" i="14"/>
  <c r="F1177" i="14"/>
  <c r="G1177" i="14"/>
  <c r="C1177" i="14"/>
  <c r="H1177" i="14"/>
  <c r="K1177" i="14"/>
  <c r="B1174" i="13"/>
  <c r="E1177" i="14"/>
  <c r="C1174" i="13"/>
  <c r="D1174" i="13"/>
  <c r="E1174" i="13"/>
  <c r="F1174" i="13"/>
  <c r="G1174" i="13"/>
  <c r="H1174" i="13"/>
  <c r="A1175" i="13"/>
  <c r="D1178" i="14"/>
  <c r="F1178" i="14"/>
  <c r="G1178" i="14"/>
  <c r="C1178" i="14"/>
  <c r="H1178" i="14"/>
  <c r="K1178" i="14"/>
  <c r="B1175" i="13"/>
  <c r="E1178" i="14"/>
  <c r="C1175" i="13"/>
  <c r="D1175" i="13"/>
  <c r="E1175" i="13"/>
  <c r="F1175" i="13"/>
  <c r="G1175" i="13"/>
  <c r="H1175" i="13"/>
  <c r="A1176" i="13"/>
  <c r="D1179" i="14"/>
  <c r="F1179" i="14"/>
  <c r="G1179" i="14"/>
  <c r="C1179" i="14"/>
  <c r="H1179" i="14"/>
  <c r="K1179" i="14"/>
  <c r="B1176" i="13"/>
  <c r="E1179" i="14"/>
  <c r="C1176" i="13"/>
  <c r="D1176" i="13"/>
  <c r="E1176" i="13"/>
  <c r="F1176" i="13"/>
  <c r="G1176" i="13"/>
  <c r="H1176" i="13"/>
  <c r="A1177" i="13"/>
  <c r="D1180" i="14"/>
  <c r="F1180" i="14"/>
  <c r="G1180" i="14"/>
  <c r="C1180" i="14"/>
  <c r="H1180" i="14"/>
  <c r="K1180" i="14"/>
  <c r="B1177" i="13"/>
  <c r="E1180" i="14"/>
  <c r="C1177" i="13"/>
  <c r="D1177" i="13"/>
  <c r="E1177" i="13"/>
  <c r="F1177" i="13"/>
  <c r="G1177" i="13"/>
  <c r="H1177" i="13"/>
  <c r="A1178" i="13"/>
  <c r="D1181" i="14"/>
  <c r="F1181" i="14"/>
  <c r="G1181" i="14"/>
  <c r="C1181" i="14"/>
  <c r="H1181" i="14"/>
  <c r="K1181" i="14"/>
  <c r="B1178" i="13"/>
  <c r="E1181" i="14"/>
  <c r="C1178" i="13"/>
  <c r="D1178" i="13"/>
  <c r="E1178" i="13"/>
  <c r="F1178" i="13"/>
  <c r="G1178" i="13"/>
  <c r="H1178" i="13"/>
  <c r="A1179" i="13"/>
  <c r="D1182" i="14"/>
  <c r="F1182" i="14"/>
  <c r="G1182" i="14"/>
  <c r="C1182" i="14"/>
  <c r="H1182" i="14"/>
  <c r="K1182" i="14"/>
  <c r="B1179" i="13"/>
  <c r="E1182" i="14"/>
  <c r="C1179" i="13"/>
  <c r="D1179" i="13"/>
  <c r="E1179" i="13"/>
  <c r="F1179" i="13"/>
  <c r="G1179" i="13"/>
  <c r="H1179" i="13"/>
  <c r="A1180" i="13"/>
  <c r="D1183" i="14"/>
  <c r="F1183" i="14"/>
  <c r="G1183" i="14"/>
  <c r="C1183" i="14"/>
  <c r="H1183" i="14"/>
  <c r="K1183" i="14"/>
  <c r="B1180" i="13"/>
  <c r="E1183" i="14"/>
  <c r="C1180" i="13"/>
  <c r="D1180" i="13"/>
  <c r="E1180" i="13"/>
  <c r="F1180" i="13"/>
  <c r="G1180" i="13"/>
  <c r="H1180" i="13"/>
  <c r="A1181" i="13"/>
  <c r="D1184" i="14"/>
  <c r="F1184" i="14"/>
  <c r="G1184" i="14"/>
  <c r="C1184" i="14"/>
  <c r="H1184" i="14"/>
  <c r="K1184" i="14"/>
  <c r="B1181" i="13"/>
  <c r="E1184" i="14"/>
  <c r="C1181" i="13"/>
  <c r="D1181" i="13"/>
  <c r="E1181" i="13"/>
  <c r="F1181" i="13"/>
  <c r="G1181" i="13"/>
  <c r="H1181" i="13"/>
  <c r="A1182" i="13"/>
  <c r="D1185" i="14"/>
  <c r="F1185" i="14"/>
  <c r="G1185" i="14"/>
  <c r="C1185" i="14"/>
  <c r="H1185" i="14"/>
  <c r="K1185" i="14"/>
  <c r="B1182" i="13"/>
  <c r="E1185" i="14"/>
  <c r="C1182" i="13"/>
  <c r="D1182" i="13"/>
  <c r="E1182" i="13"/>
  <c r="F1182" i="13"/>
  <c r="G1182" i="13"/>
  <c r="H1182" i="13"/>
  <c r="A1183" i="13"/>
  <c r="D1186" i="14"/>
  <c r="F1186" i="14"/>
  <c r="G1186" i="14"/>
  <c r="C1186" i="14"/>
  <c r="H1186" i="14"/>
  <c r="K1186" i="14"/>
  <c r="B1183" i="13"/>
  <c r="E1186" i="14"/>
  <c r="C1183" i="13"/>
  <c r="D1183" i="13"/>
  <c r="E1183" i="13"/>
  <c r="F1183" i="13"/>
  <c r="G1183" i="13"/>
  <c r="H1183" i="13"/>
  <c r="A1184" i="13"/>
  <c r="D1187" i="14"/>
  <c r="F1187" i="14"/>
  <c r="G1187" i="14"/>
  <c r="C1187" i="14"/>
  <c r="H1187" i="14"/>
  <c r="K1187" i="14"/>
  <c r="B1184" i="13"/>
  <c r="E1187" i="14"/>
  <c r="C1184" i="13"/>
  <c r="D1184" i="13"/>
  <c r="E1184" i="13"/>
  <c r="F1184" i="13"/>
  <c r="G1184" i="13"/>
  <c r="H1184" i="13"/>
  <c r="A1185" i="13"/>
  <c r="D1188" i="14"/>
  <c r="F1188" i="14"/>
  <c r="G1188" i="14"/>
  <c r="C1188" i="14"/>
  <c r="H1188" i="14"/>
  <c r="K1188" i="14"/>
  <c r="B1185" i="13"/>
  <c r="E1188" i="14"/>
  <c r="C1185" i="13"/>
  <c r="D1185" i="13"/>
  <c r="E1185" i="13"/>
  <c r="F1185" i="13"/>
  <c r="G1185" i="13"/>
  <c r="H1185" i="13"/>
  <c r="A1186" i="13"/>
  <c r="D1189" i="14"/>
  <c r="F1189" i="14"/>
  <c r="G1189" i="14"/>
  <c r="C1189" i="14"/>
  <c r="H1189" i="14"/>
  <c r="K1189" i="14"/>
  <c r="B1186" i="13"/>
  <c r="E1189" i="14"/>
  <c r="C1186" i="13"/>
  <c r="D1186" i="13"/>
  <c r="E1186" i="13"/>
  <c r="F1186" i="13"/>
  <c r="G1186" i="13"/>
  <c r="H1186" i="13"/>
  <c r="A1187" i="13"/>
  <c r="D1190" i="14"/>
  <c r="F1190" i="14"/>
  <c r="G1190" i="14"/>
  <c r="C1190" i="14"/>
  <c r="H1190" i="14"/>
  <c r="K1190" i="14"/>
  <c r="B1187" i="13"/>
  <c r="E1190" i="14"/>
  <c r="C1187" i="13"/>
  <c r="D1187" i="13"/>
  <c r="E1187" i="13"/>
  <c r="F1187" i="13"/>
  <c r="G1187" i="13"/>
  <c r="H1187" i="13"/>
  <c r="A1188" i="13"/>
  <c r="D1191" i="14"/>
  <c r="F1191" i="14"/>
  <c r="G1191" i="14"/>
  <c r="C1191" i="14"/>
  <c r="H1191" i="14"/>
  <c r="K1191" i="14"/>
  <c r="B1188" i="13"/>
  <c r="E1191" i="14"/>
  <c r="C1188" i="13"/>
  <c r="D1188" i="13"/>
  <c r="E1188" i="13"/>
  <c r="F1188" i="13"/>
  <c r="G1188" i="13"/>
  <c r="H1188" i="13"/>
  <c r="A1189" i="13"/>
  <c r="D1192" i="14"/>
  <c r="F1192" i="14"/>
  <c r="G1192" i="14"/>
  <c r="C1192" i="14"/>
  <c r="H1192" i="14"/>
  <c r="K1192" i="14"/>
  <c r="B1189" i="13"/>
  <c r="E1192" i="14"/>
  <c r="C1189" i="13"/>
  <c r="D1189" i="13"/>
  <c r="E1189" i="13"/>
  <c r="F1189" i="13"/>
  <c r="G1189" i="13"/>
  <c r="H1189" i="13"/>
  <c r="A1190" i="13"/>
  <c r="D1193" i="14"/>
  <c r="F1193" i="14"/>
  <c r="G1193" i="14"/>
  <c r="C1193" i="14"/>
  <c r="H1193" i="14"/>
  <c r="K1193" i="14"/>
  <c r="B1190" i="13"/>
  <c r="E1193" i="14"/>
  <c r="C1190" i="13"/>
  <c r="D1190" i="13"/>
  <c r="E1190" i="13"/>
  <c r="F1190" i="13"/>
  <c r="G1190" i="13"/>
  <c r="H1190" i="13"/>
  <c r="A1191" i="13"/>
  <c r="D1194" i="14"/>
  <c r="F1194" i="14"/>
  <c r="G1194" i="14"/>
  <c r="C1194" i="14"/>
  <c r="H1194" i="14"/>
  <c r="K1194" i="14"/>
  <c r="B1191" i="13"/>
  <c r="E1194" i="14"/>
  <c r="C1191" i="13"/>
  <c r="D1191" i="13"/>
  <c r="E1191" i="13"/>
  <c r="F1191" i="13"/>
  <c r="G1191" i="13"/>
  <c r="H1191" i="13"/>
  <c r="A1192" i="13"/>
  <c r="D1195" i="14"/>
  <c r="F1195" i="14"/>
  <c r="G1195" i="14"/>
  <c r="C1195" i="14"/>
  <c r="H1195" i="14"/>
  <c r="K1195" i="14"/>
  <c r="B1192" i="13"/>
  <c r="E1195" i="14"/>
  <c r="C1192" i="13"/>
  <c r="D1192" i="13"/>
  <c r="E1192" i="13"/>
  <c r="G1192" i="13"/>
  <c r="H1192" i="13"/>
  <c r="A1193" i="13"/>
  <c r="D1196" i="14"/>
  <c r="F1196" i="14"/>
  <c r="G1196" i="14"/>
  <c r="C1196" i="14"/>
  <c r="H1196" i="14"/>
  <c r="K1196" i="14"/>
  <c r="B1193" i="13"/>
  <c r="E1196" i="14"/>
  <c r="C1193" i="13"/>
  <c r="D1193" i="13"/>
  <c r="E1193" i="13"/>
  <c r="G1193" i="13"/>
  <c r="H1193" i="13"/>
  <c r="A1194" i="13"/>
  <c r="D1197" i="14"/>
  <c r="F1197" i="14"/>
  <c r="G1197" i="14"/>
  <c r="C1197" i="14"/>
  <c r="H1197" i="14"/>
  <c r="K1197" i="14"/>
  <c r="B1194" i="13"/>
  <c r="E1197" i="14"/>
  <c r="C1194" i="13"/>
  <c r="D1194" i="13"/>
  <c r="E1194" i="13"/>
  <c r="G1194" i="13"/>
  <c r="H1194" i="13"/>
  <c r="A1195" i="13"/>
  <c r="D1198" i="14"/>
  <c r="F1198" i="14"/>
  <c r="G1198" i="14"/>
  <c r="C1198" i="14"/>
  <c r="H1198" i="14"/>
  <c r="K1198" i="14"/>
  <c r="B1195" i="13"/>
  <c r="E1198" i="14"/>
  <c r="C1195" i="13"/>
  <c r="D1195" i="13"/>
  <c r="E1195" i="13"/>
  <c r="G1195" i="13"/>
  <c r="H1195" i="13"/>
  <c r="A1196" i="13"/>
  <c r="D1199" i="14"/>
  <c r="F1199" i="14"/>
  <c r="G1199" i="14"/>
  <c r="C1199" i="14"/>
  <c r="H1199" i="14"/>
  <c r="K1199" i="14"/>
  <c r="B1196" i="13"/>
  <c r="E1199" i="14"/>
  <c r="C1196" i="13"/>
  <c r="D1196" i="13"/>
  <c r="E1196" i="13"/>
  <c r="G1196" i="13"/>
  <c r="H1196" i="13"/>
  <c r="A1197" i="13"/>
  <c r="D1200" i="14"/>
  <c r="F1200" i="14"/>
  <c r="G1200" i="14"/>
  <c r="C1200" i="14"/>
  <c r="H1200" i="14"/>
  <c r="K1200" i="14"/>
  <c r="B1197" i="13"/>
  <c r="E1200" i="14"/>
  <c r="C1197" i="13"/>
  <c r="D1197" i="13"/>
  <c r="E1197" i="13"/>
  <c r="G1197" i="13"/>
  <c r="H1197" i="13"/>
  <c r="A1198" i="13"/>
  <c r="D1201" i="14"/>
  <c r="F1201" i="14"/>
  <c r="G1201" i="14"/>
  <c r="C1201" i="14"/>
  <c r="H1201" i="14"/>
  <c r="K1201" i="14"/>
  <c r="B1198" i="13"/>
  <c r="E1201" i="14"/>
  <c r="C1198" i="13"/>
  <c r="D1198" i="13"/>
  <c r="E1198" i="13"/>
  <c r="G1198" i="13"/>
  <c r="H1198" i="13"/>
  <c r="A1199" i="13"/>
  <c r="D1202" i="14"/>
  <c r="F1202" i="14"/>
  <c r="G1202" i="14"/>
  <c r="C1202" i="14"/>
  <c r="H1202" i="14"/>
  <c r="K1202" i="14"/>
  <c r="B1199" i="13"/>
  <c r="E1202" i="14"/>
  <c r="C1199" i="13"/>
  <c r="D1199" i="13"/>
  <c r="E1199" i="13"/>
  <c r="G1199" i="13"/>
  <c r="H1199" i="13"/>
  <c r="A1200" i="13"/>
  <c r="D1203" i="14"/>
  <c r="F1203" i="14"/>
  <c r="G1203" i="14"/>
  <c r="C1203" i="14"/>
  <c r="H1203" i="14"/>
  <c r="K1203" i="14"/>
  <c r="B1200" i="13"/>
  <c r="E1203" i="14"/>
  <c r="C1200" i="13"/>
  <c r="D1200" i="13"/>
  <c r="E1200" i="13"/>
  <c r="G1200" i="13"/>
  <c r="H1200" i="13"/>
  <c r="A1201" i="13"/>
  <c r="D1204" i="14"/>
  <c r="F1204" i="14"/>
  <c r="G1204" i="14"/>
  <c r="C1204" i="14"/>
  <c r="H1204" i="14"/>
  <c r="K1204" i="14"/>
  <c r="B1201" i="13"/>
  <c r="E1204" i="14"/>
  <c r="C1201" i="13"/>
  <c r="D1201" i="13"/>
  <c r="E1201" i="13"/>
  <c r="G1201" i="13"/>
  <c r="H1201" i="13"/>
  <c r="A1202" i="13"/>
  <c r="D1205" i="14"/>
  <c r="F1205" i="14"/>
  <c r="G1205" i="14"/>
  <c r="C1205" i="14"/>
  <c r="H1205" i="14"/>
  <c r="K1205" i="14"/>
  <c r="B1202" i="13"/>
  <c r="E1205" i="14"/>
  <c r="C1202" i="13"/>
  <c r="D1202" i="13"/>
  <c r="E1202" i="13"/>
  <c r="G1202" i="13"/>
  <c r="H1202" i="13"/>
  <c r="A1203" i="13"/>
  <c r="D1206" i="14"/>
  <c r="F1206" i="14"/>
  <c r="G1206" i="14"/>
  <c r="C1206" i="14"/>
  <c r="H1206" i="14"/>
  <c r="K1206" i="14"/>
  <c r="B1203" i="13"/>
  <c r="E1206" i="14"/>
  <c r="C1203" i="13"/>
  <c r="D1203" i="13"/>
  <c r="E1203" i="13"/>
  <c r="G1203" i="13"/>
  <c r="H1203" i="13"/>
  <c r="A1204" i="13"/>
  <c r="D1207" i="14"/>
  <c r="F1207" i="14"/>
  <c r="G1207" i="14"/>
  <c r="C1207" i="14"/>
  <c r="H1207" i="14"/>
  <c r="K1207" i="14"/>
  <c r="B1204" i="13"/>
  <c r="E1207" i="14"/>
  <c r="C1204" i="13"/>
  <c r="D1204" i="13"/>
  <c r="E1204" i="13"/>
  <c r="G1204" i="13"/>
  <c r="H1204" i="13"/>
  <c r="A1205" i="13"/>
  <c r="D1208" i="14"/>
  <c r="F1208" i="14"/>
  <c r="G1208" i="14"/>
  <c r="C1208" i="14"/>
  <c r="H1208" i="14"/>
  <c r="K1208" i="14"/>
  <c r="B1205" i="13"/>
  <c r="E1208" i="14"/>
  <c r="C1205" i="13"/>
  <c r="D1205" i="13"/>
  <c r="E1205" i="13"/>
  <c r="G1205" i="13"/>
  <c r="H1205" i="13"/>
  <c r="A1206" i="13"/>
  <c r="D1209" i="14"/>
  <c r="F1209" i="14"/>
  <c r="G1209" i="14"/>
  <c r="C1209" i="14"/>
  <c r="H1209" i="14"/>
  <c r="K1209" i="14"/>
  <c r="B1206" i="13"/>
  <c r="E1209" i="14"/>
  <c r="C1206" i="13"/>
  <c r="D1206" i="13"/>
  <c r="E1206" i="13"/>
  <c r="G1206" i="13"/>
  <c r="H1206" i="13"/>
  <c r="A1207" i="13"/>
  <c r="D1210" i="14"/>
  <c r="F1210" i="14"/>
  <c r="G1210" i="14"/>
  <c r="C1210" i="14"/>
  <c r="H1210" i="14"/>
  <c r="K1210" i="14"/>
  <c r="B1207" i="13"/>
  <c r="E1210" i="14"/>
  <c r="C1207" i="13"/>
  <c r="D1207" i="13"/>
  <c r="E1207" i="13"/>
  <c r="G1207" i="13"/>
  <c r="H1207" i="13"/>
  <c r="A1208" i="13"/>
  <c r="D1211" i="14"/>
  <c r="F1211" i="14"/>
  <c r="G1211" i="14"/>
  <c r="C1211" i="14"/>
  <c r="H1211" i="14"/>
  <c r="K1211" i="14"/>
  <c r="B1208" i="13"/>
  <c r="E1211" i="14"/>
  <c r="C1208" i="13"/>
  <c r="D1208" i="13"/>
  <c r="E1208" i="13"/>
  <c r="G1208" i="13"/>
  <c r="H1208" i="13"/>
  <c r="A1209" i="13"/>
  <c r="D1212" i="14"/>
  <c r="F1212" i="14"/>
  <c r="G1212" i="14"/>
  <c r="C1212" i="14"/>
  <c r="H1212" i="14"/>
  <c r="K1212" i="14"/>
  <c r="B1209" i="13"/>
  <c r="E1212" i="14"/>
  <c r="C1209" i="13"/>
  <c r="D1209" i="13"/>
  <c r="E1209" i="13"/>
  <c r="G1209" i="13"/>
  <c r="H1209" i="13"/>
  <c r="A1210" i="13"/>
  <c r="D1213" i="14"/>
  <c r="F1213" i="14"/>
  <c r="G1213" i="14"/>
  <c r="C1213" i="14"/>
  <c r="H1213" i="14"/>
  <c r="K1213" i="14"/>
  <c r="B1210" i="13"/>
  <c r="E1213" i="14"/>
  <c r="C1210" i="13"/>
  <c r="D1210" i="13"/>
  <c r="E1210" i="13"/>
  <c r="G1210" i="13"/>
  <c r="H1210" i="13"/>
  <c r="A1211" i="13"/>
  <c r="D1214" i="14"/>
  <c r="F1214" i="14"/>
  <c r="G1214" i="14"/>
  <c r="C1214" i="14"/>
  <c r="H1214" i="14"/>
  <c r="K1214" i="14"/>
  <c r="B1211" i="13"/>
  <c r="E1214" i="14"/>
  <c r="C1211" i="13"/>
  <c r="D1211" i="13"/>
  <c r="E1211" i="13"/>
  <c r="G1211" i="13"/>
  <c r="H1211" i="13"/>
  <c r="A1212" i="13"/>
  <c r="D1215" i="14"/>
  <c r="F1215" i="14"/>
  <c r="G1215" i="14"/>
  <c r="C1215" i="14"/>
  <c r="H1215" i="14"/>
  <c r="K1215" i="14"/>
  <c r="B1212" i="13"/>
  <c r="E1215" i="14"/>
  <c r="C1212" i="13"/>
  <c r="D1212" i="13"/>
  <c r="E1212" i="13"/>
  <c r="F1212" i="13"/>
  <c r="G1212" i="13"/>
  <c r="H1212" i="13"/>
  <c r="A1213" i="13"/>
  <c r="D1216" i="14"/>
  <c r="F1216" i="14"/>
  <c r="G1216" i="14"/>
  <c r="C1216" i="14"/>
  <c r="H1216" i="14"/>
  <c r="K1216" i="14"/>
  <c r="B1213" i="13"/>
  <c r="E1216" i="14"/>
  <c r="C1213" i="13"/>
  <c r="D1213" i="13"/>
  <c r="E1213" i="13"/>
  <c r="F1213" i="13"/>
  <c r="G1213" i="13"/>
  <c r="H1213" i="13"/>
  <c r="A1214" i="13"/>
  <c r="D1217" i="14"/>
  <c r="F1217" i="14"/>
  <c r="G1217" i="14"/>
  <c r="C1217" i="14"/>
  <c r="H1217" i="14"/>
  <c r="K1217" i="14"/>
  <c r="B1214" i="13"/>
  <c r="E1217" i="14"/>
  <c r="C1214" i="13"/>
  <c r="D1214" i="13"/>
  <c r="E1214" i="13"/>
  <c r="F1214" i="13"/>
  <c r="G1214" i="13"/>
  <c r="H1214" i="13"/>
  <c r="A1215" i="13"/>
  <c r="D1218" i="14"/>
  <c r="F1218" i="14"/>
  <c r="G1218" i="14"/>
  <c r="C1218" i="14"/>
  <c r="H1218" i="14"/>
  <c r="K1218" i="14"/>
  <c r="B1215" i="13"/>
  <c r="E1218" i="14"/>
  <c r="C1215" i="13"/>
  <c r="D1215" i="13"/>
  <c r="E1215" i="13"/>
  <c r="F1215" i="13"/>
  <c r="G1215" i="13"/>
  <c r="H1215" i="13"/>
  <c r="A1216" i="13"/>
  <c r="D1219" i="14"/>
  <c r="F1219" i="14"/>
  <c r="G1219" i="14"/>
  <c r="C1219" i="14"/>
  <c r="H1219" i="14"/>
  <c r="K1219" i="14"/>
  <c r="B1216" i="13"/>
  <c r="E1219" i="14"/>
  <c r="C1216" i="13"/>
  <c r="D1216" i="13"/>
  <c r="E1216" i="13"/>
  <c r="F1216" i="13"/>
  <c r="G1216" i="13"/>
  <c r="H1216" i="13"/>
  <c r="A1217" i="13"/>
  <c r="D1220" i="14"/>
  <c r="F1220" i="14"/>
  <c r="G1220" i="14"/>
  <c r="C1220" i="14"/>
  <c r="H1220" i="14"/>
  <c r="K1220" i="14"/>
  <c r="B1217" i="13"/>
  <c r="E1220" i="14"/>
  <c r="C1217" i="13"/>
  <c r="D1217" i="13"/>
  <c r="E1217" i="13"/>
  <c r="F1217" i="13"/>
  <c r="G1217" i="13"/>
  <c r="H1217" i="13"/>
  <c r="A1218" i="13"/>
  <c r="D1221" i="14"/>
  <c r="F1221" i="14"/>
  <c r="G1221" i="14"/>
  <c r="C1221" i="14"/>
  <c r="H1221" i="14"/>
  <c r="K1221" i="14"/>
  <c r="B1218" i="13"/>
  <c r="E1221" i="14"/>
  <c r="C1218" i="13"/>
  <c r="D1218" i="13"/>
  <c r="E1218" i="13"/>
  <c r="F1218" i="13"/>
  <c r="G1218" i="13"/>
  <c r="H1218" i="13"/>
  <c r="A1219" i="13"/>
  <c r="D1222" i="14"/>
  <c r="F1222" i="14"/>
  <c r="G1222" i="14"/>
  <c r="C1222" i="14"/>
  <c r="H1222" i="14"/>
  <c r="K1222" i="14"/>
  <c r="B1219" i="13"/>
  <c r="E1222" i="14"/>
  <c r="C1219" i="13"/>
  <c r="D1219" i="13"/>
  <c r="E1219" i="13"/>
  <c r="F1219" i="13"/>
  <c r="G1219" i="13"/>
  <c r="H1219" i="13"/>
  <c r="A1220" i="13"/>
  <c r="D1223" i="14"/>
  <c r="F1223" i="14"/>
  <c r="G1223" i="14"/>
  <c r="C1223" i="14"/>
  <c r="H1223" i="14"/>
  <c r="K1223" i="14"/>
  <c r="B1220" i="13"/>
  <c r="E1223" i="14"/>
  <c r="C1220" i="13"/>
  <c r="D1220" i="13"/>
  <c r="E1220" i="13"/>
  <c r="F1220" i="13"/>
  <c r="G1220" i="13"/>
  <c r="H1220" i="13"/>
  <c r="A1221" i="13"/>
  <c r="D1224" i="14"/>
  <c r="F1224" i="14"/>
  <c r="G1224" i="14"/>
  <c r="C1224" i="14"/>
  <c r="H1224" i="14"/>
  <c r="K1224" i="14"/>
  <c r="B1221" i="13"/>
  <c r="E1224" i="14"/>
  <c r="C1221" i="13"/>
  <c r="D1221" i="13"/>
  <c r="E1221" i="13"/>
  <c r="F1221" i="13"/>
  <c r="G1221" i="13"/>
  <c r="H1221" i="13"/>
  <c r="A1222" i="13"/>
  <c r="D1225" i="14"/>
  <c r="F1225" i="14"/>
  <c r="G1225" i="14"/>
  <c r="C1225" i="14"/>
  <c r="H1225" i="14"/>
  <c r="K1225" i="14"/>
  <c r="B1222" i="13"/>
  <c r="E1225" i="14"/>
  <c r="C1222" i="13"/>
  <c r="D1222" i="13"/>
  <c r="E1222" i="13"/>
  <c r="F1222" i="13"/>
  <c r="G1222" i="13"/>
  <c r="H1222" i="13"/>
  <c r="A1223" i="13"/>
  <c r="D1226" i="14"/>
  <c r="F1226" i="14"/>
  <c r="G1226" i="14"/>
  <c r="C1226" i="14"/>
  <c r="H1226" i="14"/>
  <c r="K1226" i="14"/>
  <c r="B1223" i="13"/>
  <c r="E1226" i="14"/>
  <c r="C1223" i="13"/>
  <c r="D1223" i="13"/>
  <c r="E1223" i="13"/>
  <c r="F1223" i="13"/>
  <c r="G1223" i="13"/>
  <c r="H1223" i="13"/>
  <c r="A1224" i="13"/>
  <c r="D1227" i="14"/>
  <c r="F1227" i="14"/>
  <c r="G1227" i="14"/>
  <c r="C1227" i="14"/>
  <c r="H1227" i="14"/>
  <c r="K1227" i="14"/>
  <c r="B1224" i="13"/>
  <c r="E1227" i="14"/>
  <c r="C1224" i="13"/>
  <c r="D1224" i="13"/>
  <c r="E1224" i="13"/>
  <c r="F1224" i="13"/>
  <c r="G1224" i="13"/>
  <c r="H1224" i="13"/>
  <c r="A1225" i="13"/>
  <c r="D1228" i="14"/>
  <c r="F1228" i="14"/>
  <c r="G1228" i="14"/>
  <c r="C1228" i="14"/>
  <c r="H1228" i="14"/>
  <c r="K1228" i="14"/>
  <c r="B1225" i="13"/>
  <c r="E1228" i="14"/>
  <c r="C1225" i="13"/>
  <c r="D1225" i="13"/>
  <c r="E1225" i="13"/>
  <c r="F1225" i="13"/>
  <c r="G1225" i="13"/>
  <c r="H1225" i="13"/>
  <c r="A1226" i="13"/>
  <c r="D1229" i="14"/>
  <c r="F1229" i="14"/>
  <c r="G1229" i="14"/>
  <c r="C1229" i="14"/>
  <c r="H1229" i="14"/>
  <c r="K1229" i="14"/>
  <c r="B1226" i="13"/>
  <c r="E1229" i="14"/>
  <c r="C1226" i="13"/>
  <c r="D1226" i="13"/>
  <c r="E1226" i="13"/>
  <c r="F1226" i="13"/>
  <c r="G1226" i="13"/>
  <c r="H1226" i="13"/>
  <c r="A1227" i="13"/>
  <c r="D1230" i="14"/>
  <c r="F1230" i="14"/>
  <c r="G1230" i="14"/>
  <c r="C1230" i="14"/>
  <c r="H1230" i="14"/>
  <c r="K1230" i="14"/>
  <c r="B1227" i="13"/>
  <c r="E1230" i="14"/>
  <c r="C1227" i="13"/>
  <c r="D1227" i="13"/>
  <c r="E1227" i="13"/>
  <c r="F1227" i="13"/>
  <c r="G1227" i="13"/>
  <c r="H1227" i="13"/>
  <c r="A1228" i="13"/>
  <c r="D1231" i="14"/>
  <c r="F1231" i="14"/>
  <c r="G1231" i="14"/>
  <c r="C1231" i="14"/>
  <c r="H1231" i="14"/>
  <c r="K1231" i="14"/>
  <c r="B1228" i="13"/>
  <c r="E1231" i="14"/>
  <c r="C1228" i="13"/>
  <c r="D1228" i="13"/>
  <c r="E1228" i="13"/>
  <c r="F1228" i="13"/>
  <c r="G1228" i="13"/>
  <c r="H1228" i="13"/>
  <c r="A1229" i="13"/>
  <c r="D1232" i="14"/>
  <c r="F1232" i="14"/>
  <c r="G1232" i="14"/>
  <c r="C1232" i="14"/>
  <c r="H1232" i="14"/>
  <c r="K1232" i="14"/>
  <c r="B1229" i="13"/>
  <c r="E1232" i="14"/>
  <c r="C1229" i="13"/>
  <c r="D1229" i="13"/>
  <c r="E1229" i="13"/>
  <c r="F1229" i="13"/>
  <c r="G1229" i="13"/>
  <c r="H1229" i="13"/>
  <c r="A1230" i="13"/>
  <c r="D1233" i="14"/>
  <c r="F1233" i="14"/>
  <c r="G1233" i="14"/>
  <c r="C1233" i="14"/>
  <c r="H1233" i="14"/>
  <c r="K1233" i="14"/>
  <c r="B1230" i="13"/>
  <c r="E1233" i="14"/>
  <c r="C1230" i="13"/>
  <c r="D1230" i="13"/>
  <c r="E1230" i="13"/>
  <c r="F1230" i="13"/>
  <c r="G1230" i="13"/>
  <c r="H1230" i="13"/>
  <c r="A1231" i="13"/>
  <c r="D1234" i="14"/>
  <c r="F1234" i="14"/>
  <c r="G1234" i="14"/>
  <c r="C1234" i="14"/>
  <c r="H1234" i="14"/>
  <c r="K1234" i="14"/>
  <c r="B1231" i="13"/>
  <c r="E1234" i="14"/>
  <c r="C1231" i="13"/>
  <c r="D1231" i="13"/>
  <c r="E1231" i="13"/>
  <c r="F1231" i="13"/>
  <c r="G1231" i="13"/>
  <c r="H1231" i="13"/>
  <c r="A1232" i="13"/>
  <c r="D1235" i="14"/>
  <c r="F1235" i="14"/>
  <c r="G1235" i="14"/>
  <c r="C1235" i="14"/>
  <c r="H1235" i="14"/>
  <c r="K1235" i="14"/>
  <c r="B1232" i="13"/>
  <c r="E1235" i="14"/>
  <c r="C1232" i="13"/>
  <c r="D1232" i="13"/>
  <c r="E1232" i="13"/>
  <c r="F1232" i="13"/>
  <c r="G1232" i="13"/>
  <c r="H1232" i="13"/>
  <c r="A1233" i="13"/>
  <c r="D1236" i="14"/>
  <c r="F1236" i="14"/>
  <c r="G1236" i="14"/>
  <c r="C1236" i="14"/>
  <c r="H1236" i="14"/>
  <c r="K1236" i="14"/>
  <c r="B1233" i="13"/>
  <c r="E1236" i="14"/>
  <c r="C1233" i="13"/>
  <c r="D1233" i="13"/>
  <c r="E1233" i="13"/>
  <c r="F1233" i="13"/>
  <c r="G1233" i="13"/>
  <c r="H1233" i="13"/>
  <c r="A1234" i="13"/>
  <c r="D1237" i="14"/>
  <c r="F1237" i="14"/>
  <c r="G1237" i="14"/>
  <c r="C1237" i="14"/>
  <c r="H1237" i="14"/>
  <c r="K1237" i="14"/>
  <c r="B1234" i="13"/>
  <c r="E1237" i="14"/>
  <c r="C1234" i="13"/>
  <c r="D1234" i="13"/>
  <c r="E1234" i="13"/>
  <c r="F1234" i="13"/>
  <c r="G1234" i="13"/>
  <c r="H1234" i="13"/>
  <c r="A1235" i="13"/>
  <c r="D1238" i="14"/>
  <c r="F1238" i="14"/>
  <c r="G1238" i="14"/>
  <c r="C1238" i="14"/>
  <c r="H1238" i="14"/>
  <c r="K1238" i="14"/>
  <c r="B1235" i="13"/>
  <c r="E1238" i="14"/>
  <c r="C1235" i="13"/>
  <c r="D1235" i="13"/>
  <c r="E1235" i="13"/>
  <c r="F1235" i="13"/>
  <c r="G1235" i="13"/>
  <c r="H1235" i="13"/>
  <c r="A1236" i="13"/>
  <c r="D1239" i="14"/>
  <c r="F1239" i="14"/>
  <c r="G1239" i="14"/>
  <c r="C1239" i="14"/>
  <c r="H1239" i="14"/>
  <c r="K1239" i="14"/>
  <c r="B1236" i="13"/>
  <c r="E1239" i="14"/>
  <c r="C1236" i="13"/>
  <c r="D1236" i="13"/>
  <c r="E1236" i="13"/>
  <c r="F1236" i="13"/>
  <c r="G1236" i="13"/>
  <c r="H1236" i="13"/>
  <c r="A1237" i="13"/>
  <c r="D1240" i="14"/>
  <c r="F1240" i="14"/>
  <c r="G1240" i="14"/>
  <c r="C1240" i="14"/>
  <c r="H1240" i="14"/>
  <c r="K1240" i="14"/>
  <c r="B1237" i="13"/>
  <c r="E1240" i="14"/>
  <c r="C1237" i="13"/>
  <c r="D1237" i="13"/>
  <c r="E1237" i="13"/>
  <c r="F1237" i="13"/>
  <c r="G1237" i="13"/>
  <c r="H1237" i="13"/>
  <c r="A1238" i="13"/>
  <c r="D1241" i="14"/>
  <c r="F1241" i="14"/>
  <c r="G1241" i="14"/>
  <c r="C1241" i="14"/>
  <c r="H1241" i="14"/>
  <c r="K1241" i="14"/>
  <c r="B1238" i="13"/>
  <c r="E1241" i="14"/>
  <c r="C1238" i="13"/>
  <c r="D1238" i="13"/>
  <c r="E1238" i="13"/>
  <c r="F1238" i="13"/>
  <c r="G1238" i="13"/>
  <c r="H1238" i="13"/>
  <c r="A1239" i="13"/>
  <c r="D1242" i="14"/>
  <c r="F1242" i="14"/>
  <c r="G1242" i="14"/>
  <c r="C1242" i="14"/>
  <c r="H1242" i="14"/>
  <c r="K1242" i="14"/>
  <c r="B1239" i="13"/>
  <c r="E1242" i="14"/>
  <c r="C1239" i="13"/>
  <c r="D1239" i="13"/>
  <c r="E1239" i="13"/>
  <c r="F1239" i="13"/>
  <c r="G1239" i="13"/>
  <c r="H1239" i="13"/>
  <c r="A1240" i="13"/>
  <c r="D1243" i="14"/>
  <c r="F1243" i="14"/>
  <c r="G1243" i="14"/>
  <c r="C1243" i="14"/>
  <c r="H1243" i="14"/>
  <c r="K1243" i="14"/>
  <c r="B1240" i="13"/>
  <c r="E1243" i="14"/>
  <c r="C1240" i="13"/>
  <c r="D1240" i="13"/>
  <c r="E1240" i="13"/>
  <c r="F1240" i="13"/>
  <c r="G1240" i="13"/>
  <c r="H1240" i="13"/>
  <c r="A1241" i="13"/>
  <c r="D1244" i="14"/>
  <c r="F1244" i="14"/>
  <c r="G1244" i="14"/>
  <c r="C1244" i="14"/>
  <c r="H1244" i="14"/>
  <c r="K1244" i="14"/>
  <c r="B1241" i="13"/>
  <c r="E1244" i="14"/>
  <c r="C1241" i="13"/>
  <c r="D1241" i="13"/>
  <c r="E1241" i="13"/>
  <c r="F1241" i="13"/>
  <c r="G1241" i="13"/>
  <c r="H1241" i="13"/>
  <c r="A1242" i="13"/>
  <c r="D1245" i="14"/>
  <c r="F1245" i="14"/>
  <c r="G1245" i="14"/>
  <c r="C1245" i="14"/>
  <c r="H1245" i="14"/>
  <c r="K1245" i="14"/>
  <c r="B1242" i="13"/>
  <c r="E1245" i="14"/>
  <c r="C1242" i="13"/>
  <c r="D1242" i="13"/>
  <c r="E1242" i="13"/>
  <c r="F1242" i="13"/>
  <c r="G1242" i="13"/>
  <c r="H1242" i="13"/>
  <c r="A1243" i="13"/>
  <c r="D1246" i="14"/>
  <c r="F1246" i="14"/>
  <c r="G1246" i="14"/>
  <c r="C1246" i="14"/>
  <c r="H1246" i="14"/>
  <c r="K1246" i="14"/>
  <c r="B1243" i="13"/>
  <c r="E1246" i="14"/>
  <c r="C1243" i="13"/>
  <c r="D1243" i="13"/>
  <c r="E1243" i="13"/>
  <c r="F1243" i="13"/>
  <c r="G1243" i="13"/>
  <c r="H1243" i="13"/>
  <c r="A1244" i="13"/>
  <c r="D1247" i="14"/>
  <c r="F1247" i="14"/>
  <c r="G1247" i="14"/>
  <c r="C1247" i="14"/>
  <c r="H1247" i="14"/>
  <c r="K1247" i="14"/>
  <c r="B1244" i="13"/>
  <c r="E1247" i="14"/>
  <c r="C1244" i="13"/>
  <c r="D1244" i="13"/>
  <c r="E1244" i="13"/>
  <c r="F1244" i="13"/>
  <c r="G1244" i="13"/>
  <c r="H1244" i="13"/>
  <c r="A1245" i="13"/>
  <c r="D1248" i="14"/>
  <c r="F1248" i="14"/>
  <c r="G1248" i="14"/>
  <c r="C1248" i="14"/>
  <c r="H1248" i="14"/>
  <c r="K1248" i="14"/>
  <c r="B1245" i="13"/>
  <c r="E1248" i="14"/>
  <c r="C1245" i="13"/>
  <c r="D1245" i="13"/>
  <c r="E1245" i="13"/>
  <c r="F1245" i="13"/>
  <c r="G1245" i="13"/>
  <c r="H1245" i="13"/>
  <c r="A1246" i="13"/>
  <c r="D1249" i="14"/>
  <c r="F1249" i="14"/>
  <c r="G1249" i="14"/>
  <c r="C1249" i="14"/>
  <c r="H1249" i="14"/>
  <c r="K1249" i="14"/>
  <c r="B1246" i="13"/>
  <c r="E1249" i="14"/>
  <c r="C1246" i="13"/>
  <c r="D1246" i="13"/>
  <c r="E1246" i="13"/>
  <c r="F1246" i="13"/>
  <c r="G1246" i="13"/>
  <c r="H1246" i="13"/>
  <c r="A1247" i="13"/>
  <c r="D1250" i="14"/>
  <c r="F1250" i="14"/>
  <c r="G1250" i="14"/>
  <c r="C1250" i="14"/>
  <c r="H1250" i="14"/>
  <c r="K1250" i="14"/>
  <c r="B1247" i="13"/>
  <c r="E1250" i="14"/>
  <c r="C1247" i="13"/>
  <c r="D1247" i="13"/>
  <c r="E1247" i="13"/>
  <c r="F1247" i="13"/>
  <c r="G1247" i="13"/>
  <c r="H1247" i="13"/>
  <c r="A1248" i="13"/>
  <c r="D1251" i="14"/>
  <c r="F1251" i="14"/>
  <c r="G1251" i="14"/>
  <c r="C1251" i="14"/>
  <c r="H1251" i="14"/>
  <c r="K1251" i="14"/>
  <c r="B1248" i="13"/>
  <c r="E1251" i="14"/>
  <c r="C1248" i="13"/>
  <c r="D1248" i="13"/>
  <c r="E1248" i="13"/>
  <c r="F1248" i="13"/>
  <c r="G1248" i="13"/>
  <c r="H1248" i="13"/>
  <c r="A1249" i="13"/>
  <c r="D1252" i="14"/>
  <c r="F1252" i="14"/>
  <c r="G1252" i="14"/>
  <c r="C1252" i="14"/>
  <c r="H1252" i="14"/>
  <c r="K1252" i="14"/>
  <c r="B1249" i="13"/>
  <c r="E1252" i="14"/>
  <c r="C1249" i="13"/>
  <c r="D1249" i="13"/>
  <c r="E1249" i="13"/>
  <c r="F1249" i="13"/>
  <c r="G1249" i="13"/>
  <c r="H1249" i="13"/>
  <c r="A1250" i="13"/>
  <c r="D1253" i="14"/>
  <c r="F1253" i="14"/>
  <c r="G1253" i="14"/>
  <c r="C1253" i="14"/>
  <c r="H1253" i="14"/>
  <c r="K1253" i="14"/>
  <c r="B1250" i="13"/>
  <c r="E1253" i="14"/>
  <c r="C1250" i="13"/>
  <c r="D1250" i="13"/>
  <c r="E1250" i="13"/>
  <c r="F1250" i="13"/>
  <c r="G1250" i="13"/>
  <c r="H1250" i="13"/>
  <c r="A1251" i="13"/>
  <c r="D1254" i="14"/>
  <c r="F1254" i="14"/>
  <c r="G1254" i="14"/>
  <c r="C1254" i="14"/>
  <c r="H1254" i="14"/>
  <c r="K1254" i="14"/>
  <c r="B1251" i="13"/>
  <c r="E1254" i="14"/>
  <c r="C1251" i="13"/>
  <c r="D1251" i="13"/>
  <c r="E1251" i="13"/>
  <c r="F1251" i="13"/>
  <c r="G1251" i="13"/>
  <c r="H1251" i="13"/>
  <c r="A1252" i="13"/>
  <c r="D1255" i="14"/>
  <c r="F1255" i="14"/>
  <c r="G1255" i="14"/>
  <c r="C1255" i="14"/>
  <c r="H1255" i="14"/>
  <c r="K1255" i="14"/>
  <c r="B1252" i="13"/>
  <c r="E1255" i="14"/>
  <c r="C1252" i="13"/>
  <c r="D1252" i="13"/>
  <c r="E1252" i="13"/>
  <c r="F1252" i="13"/>
  <c r="G1252" i="13"/>
  <c r="H1252" i="13"/>
  <c r="A1253" i="13"/>
  <c r="D1256" i="14"/>
  <c r="F1256" i="14"/>
  <c r="G1256" i="14"/>
  <c r="C1256" i="14"/>
  <c r="H1256" i="14"/>
  <c r="K1256" i="14"/>
  <c r="B1253" i="13"/>
  <c r="E1256" i="14"/>
  <c r="C1253" i="13"/>
  <c r="D1253" i="13"/>
  <c r="E1253" i="13"/>
  <c r="F1253" i="13"/>
  <c r="G1253" i="13"/>
  <c r="H1253" i="13"/>
  <c r="A1254" i="13"/>
  <c r="D1257" i="14"/>
  <c r="F1257" i="14"/>
  <c r="G1257" i="14"/>
  <c r="C1257" i="14"/>
  <c r="H1257" i="14"/>
  <c r="K1257" i="14"/>
  <c r="B1254" i="13"/>
  <c r="E1257" i="14"/>
  <c r="C1254" i="13"/>
  <c r="D1254" i="13"/>
  <c r="E1254" i="13"/>
  <c r="F1254" i="13"/>
  <c r="G1254" i="13"/>
  <c r="H1254" i="13"/>
  <c r="A1255" i="13"/>
  <c r="D1258" i="14"/>
  <c r="F1258" i="14"/>
  <c r="G1258" i="14"/>
  <c r="C1258" i="14"/>
  <c r="H1258" i="14"/>
  <c r="K1258" i="14"/>
  <c r="B1255" i="13"/>
  <c r="E1258" i="14"/>
  <c r="C1255" i="13"/>
  <c r="D1255" i="13"/>
  <c r="E1255" i="13"/>
  <c r="F1255" i="13"/>
  <c r="G1255" i="13"/>
  <c r="H1255" i="13"/>
  <c r="A1256" i="13"/>
  <c r="D1259" i="14"/>
  <c r="F1259" i="14"/>
  <c r="G1259" i="14"/>
  <c r="C1259" i="14"/>
  <c r="H1259" i="14"/>
  <c r="K1259" i="14"/>
  <c r="B1256" i="13"/>
  <c r="E1259" i="14"/>
  <c r="C1256" i="13"/>
  <c r="D1256" i="13"/>
  <c r="E1256" i="13"/>
  <c r="F1256" i="13"/>
  <c r="G1256" i="13"/>
  <c r="H1256" i="13"/>
  <c r="A1257" i="13"/>
  <c r="D1260" i="14"/>
  <c r="F1260" i="14"/>
  <c r="G1260" i="14"/>
  <c r="C1260" i="14"/>
  <c r="H1260" i="14"/>
  <c r="K1260" i="14"/>
  <c r="B1257" i="13"/>
  <c r="E1260" i="14"/>
  <c r="C1257" i="13"/>
  <c r="D1257" i="13"/>
  <c r="E1257" i="13"/>
  <c r="F1257" i="13"/>
  <c r="G1257" i="13"/>
  <c r="H1257" i="13"/>
  <c r="A1258" i="13"/>
  <c r="D1261" i="14"/>
  <c r="F1261" i="14"/>
  <c r="G1261" i="14"/>
  <c r="C1261" i="14"/>
  <c r="H1261" i="14"/>
  <c r="K1261" i="14"/>
  <c r="B1258" i="13"/>
  <c r="E1261" i="14"/>
  <c r="C1258" i="13"/>
  <c r="D1258" i="13"/>
  <c r="E1258" i="13"/>
  <c r="F1258" i="13"/>
  <c r="G1258" i="13"/>
  <c r="H1258" i="13"/>
  <c r="A1259" i="13"/>
  <c r="D1262" i="14"/>
  <c r="F1262" i="14"/>
  <c r="G1262" i="14"/>
  <c r="C1262" i="14"/>
  <c r="H1262" i="14"/>
  <c r="K1262" i="14"/>
  <c r="B1259" i="13"/>
  <c r="E1262" i="14"/>
  <c r="C1259" i="13"/>
  <c r="D1259" i="13"/>
  <c r="E1259" i="13"/>
  <c r="F1259" i="13"/>
  <c r="G1259" i="13"/>
  <c r="H1259" i="13"/>
  <c r="A1260" i="13"/>
  <c r="D1263" i="14"/>
  <c r="F1263" i="14"/>
  <c r="G1263" i="14"/>
  <c r="C1263" i="14"/>
  <c r="H1263" i="14"/>
  <c r="K1263" i="14"/>
  <c r="B1260" i="13"/>
  <c r="E1263" i="14"/>
  <c r="C1260" i="13"/>
  <c r="D1260" i="13"/>
  <c r="E1260" i="13"/>
  <c r="F1260" i="13"/>
  <c r="G1260" i="13"/>
  <c r="H1260" i="13"/>
  <c r="A1261" i="13"/>
  <c r="D1264" i="14"/>
  <c r="F1264" i="14"/>
  <c r="G1264" i="14"/>
  <c r="C1264" i="14"/>
  <c r="H1264" i="14"/>
  <c r="K1264" i="14"/>
  <c r="B1261" i="13"/>
  <c r="E1264" i="14"/>
  <c r="C1261" i="13"/>
  <c r="D1261" i="13"/>
  <c r="E1261" i="13"/>
  <c r="F1261" i="13"/>
  <c r="G1261" i="13"/>
  <c r="H1261" i="13"/>
  <c r="A1262" i="13"/>
  <c r="D1265" i="14"/>
  <c r="F1265" i="14"/>
  <c r="G1265" i="14"/>
  <c r="C1265" i="14"/>
  <c r="H1265" i="14"/>
  <c r="K1265" i="14"/>
  <c r="B1262" i="13"/>
  <c r="E1265" i="14"/>
  <c r="C1262" i="13"/>
  <c r="D1262" i="13"/>
  <c r="E1262" i="13"/>
  <c r="F1262" i="13"/>
  <c r="G1262" i="13"/>
  <c r="H1262" i="13"/>
  <c r="A1263" i="13"/>
  <c r="D1266" i="14"/>
  <c r="F1266" i="14"/>
  <c r="G1266" i="14"/>
  <c r="C1266" i="14"/>
  <c r="H1266" i="14"/>
  <c r="K1266" i="14"/>
  <c r="B1263" i="13"/>
  <c r="E1266" i="14"/>
  <c r="C1263" i="13"/>
  <c r="D1263" i="13"/>
  <c r="E1263" i="13"/>
  <c r="F1263" i="13"/>
  <c r="G1263" i="13"/>
  <c r="H1263" i="13"/>
  <c r="A1264" i="13"/>
  <c r="D1267" i="14"/>
  <c r="F1267" i="14"/>
  <c r="G1267" i="14"/>
  <c r="C1267" i="14"/>
  <c r="H1267" i="14"/>
  <c r="K1267" i="14"/>
  <c r="B1264" i="13"/>
  <c r="E1267" i="14"/>
  <c r="C1264" i="13"/>
  <c r="D1264" i="13"/>
  <c r="E1264" i="13"/>
  <c r="F1264" i="13"/>
  <c r="G1264" i="13"/>
  <c r="H1264" i="13"/>
  <c r="A1265" i="13"/>
  <c r="D1268" i="14"/>
  <c r="F1268" i="14"/>
  <c r="G1268" i="14"/>
  <c r="C1268" i="14"/>
  <c r="H1268" i="14"/>
  <c r="K1268" i="14"/>
  <c r="B1265" i="13"/>
  <c r="E1268" i="14"/>
  <c r="C1265" i="13"/>
  <c r="D1265" i="13"/>
  <c r="E1265" i="13"/>
  <c r="F1265" i="13"/>
  <c r="G1265" i="13"/>
  <c r="H1265" i="13"/>
  <c r="A1266" i="13"/>
  <c r="D1269" i="14"/>
  <c r="F1269" i="14"/>
  <c r="G1269" i="14"/>
  <c r="C1269" i="14"/>
  <c r="H1269" i="14"/>
  <c r="K1269" i="14"/>
  <c r="B1266" i="13"/>
  <c r="E1269" i="14"/>
  <c r="C1266" i="13"/>
  <c r="D1266" i="13"/>
  <c r="E1266" i="13"/>
  <c r="F1266" i="13"/>
  <c r="G1266" i="13"/>
  <c r="H1266" i="13"/>
  <c r="A1267" i="13"/>
  <c r="D1270" i="14"/>
  <c r="F1270" i="14"/>
  <c r="G1270" i="14"/>
  <c r="C1270" i="14"/>
  <c r="H1270" i="14"/>
  <c r="K1270" i="14"/>
  <c r="B1267" i="13"/>
  <c r="E1270" i="14"/>
  <c r="C1267" i="13"/>
  <c r="D1267" i="13"/>
  <c r="E1267" i="13"/>
  <c r="F1267" i="13"/>
  <c r="G1267" i="13"/>
  <c r="H1267" i="13"/>
  <c r="A1268" i="13"/>
  <c r="D1271" i="14"/>
  <c r="F1271" i="14"/>
  <c r="G1271" i="14"/>
  <c r="C1271" i="14"/>
  <c r="H1271" i="14"/>
  <c r="K1271" i="14"/>
  <c r="B1268" i="13"/>
  <c r="E1271" i="14"/>
  <c r="C1268" i="13"/>
  <c r="D1268" i="13"/>
  <c r="E1268" i="13"/>
  <c r="F1268" i="13"/>
  <c r="G1268" i="13"/>
  <c r="H1268" i="13"/>
  <c r="A1269" i="13"/>
  <c r="D1272" i="14"/>
  <c r="F1272" i="14"/>
  <c r="G1272" i="14"/>
  <c r="C1272" i="14"/>
  <c r="H1272" i="14"/>
  <c r="K1272" i="14"/>
  <c r="B1269" i="13"/>
  <c r="E1272" i="14"/>
  <c r="C1269" i="13"/>
  <c r="D1269" i="13"/>
  <c r="E1269" i="13"/>
  <c r="F1269" i="13"/>
  <c r="G1269" i="13"/>
  <c r="H1269" i="13"/>
  <c r="A1270" i="13"/>
  <c r="D1273" i="14"/>
  <c r="F1273" i="14"/>
  <c r="G1273" i="14"/>
  <c r="C1273" i="14"/>
  <c r="H1273" i="14"/>
  <c r="K1273" i="14"/>
  <c r="B1270" i="13"/>
  <c r="E1273" i="14"/>
  <c r="C1270" i="13"/>
  <c r="D1270" i="13"/>
  <c r="E1270" i="13"/>
  <c r="F1270" i="13"/>
  <c r="G1270" i="13"/>
  <c r="H1270" i="13"/>
  <c r="A1271" i="13"/>
  <c r="D1274" i="14"/>
  <c r="F1274" i="14"/>
  <c r="G1274" i="14"/>
  <c r="C1274" i="14"/>
  <c r="H1274" i="14"/>
  <c r="K1274" i="14"/>
  <c r="B1271" i="13"/>
  <c r="E1274" i="14"/>
  <c r="C1271" i="13"/>
  <c r="D1271" i="13"/>
  <c r="E1271" i="13"/>
  <c r="F1271" i="13"/>
  <c r="G1271" i="13"/>
  <c r="H1271" i="13"/>
  <c r="A1272" i="13"/>
  <c r="D1275" i="14"/>
  <c r="F1275" i="14"/>
  <c r="G1275" i="14"/>
  <c r="C1275" i="14"/>
  <c r="H1275" i="14"/>
  <c r="K1275" i="14"/>
  <c r="B1272" i="13"/>
  <c r="E1275" i="14"/>
  <c r="C1272" i="13"/>
  <c r="D1272" i="13"/>
  <c r="E1272" i="13"/>
  <c r="F1272" i="13"/>
  <c r="G1272" i="13"/>
  <c r="H1272" i="13"/>
  <c r="A1273" i="13"/>
  <c r="D1276" i="14"/>
  <c r="F1276" i="14"/>
  <c r="G1276" i="14"/>
  <c r="C1276" i="14"/>
  <c r="H1276" i="14"/>
  <c r="K1276" i="14"/>
  <c r="B1273" i="13"/>
  <c r="E1276" i="14"/>
  <c r="C1273" i="13"/>
  <c r="D1273" i="13"/>
  <c r="E1273" i="13"/>
  <c r="F1273" i="13"/>
  <c r="G1273" i="13"/>
  <c r="H1273" i="13"/>
  <c r="A1274" i="13"/>
  <c r="D1277" i="14"/>
  <c r="F1277" i="14"/>
  <c r="G1277" i="14"/>
  <c r="C1277" i="14"/>
  <c r="H1277" i="14"/>
  <c r="K1277" i="14"/>
  <c r="B1274" i="13"/>
  <c r="E1277" i="14"/>
  <c r="C1274" i="13"/>
  <c r="D1274" i="13"/>
  <c r="E1274" i="13"/>
  <c r="F1274" i="13"/>
  <c r="G1274" i="13"/>
  <c r="H1274" i="13"/>
  <c r="A1275" i="13"/>
  <c r="D1278" i="14"/>
  <c r="F1278" i="14"/>
  <c r="G1278" i="14"/>
  <c r="C1278" i="14"/>
  <c r="H1278" i="14"/>
  <c r="K1278" i="14"/>
  <c r="B1275" i="13"/>
  <c r="E1278" i="14"/>
  <c r="C1275" i="13"/>
  <c r="D1275" i="13"/>
  <c r="E1275" i="13"/>
  <c r="F1275" i="13"/>
  <c r="G1275" i="13"/>
  <c r="H1275" i="13"/>
  <c r="A1276" i="13"/>
  <c r="D1279" i="14"/>
  <c r="F1279" i="14"/>
  <c r="G1279" i="14"/>
  <c r="C1279" i="14"/>
  <c r="H1279" i="14"/>
  <c r="K1279" i="14"/>
  <c r="B1276" i="13"/>
  <c r="E1279" i="14"/>
  <c r="C1276" i="13"/>
  <c r="D1276" i="13"/>
  <c r="E1276" i="13"/>
  <c r="F1276" i="13"/>
  <c r="G1276" i="13"/>
  <c r="H1276" i="13"/>
  <c r="A1277" i="13"/>
  <c r="D1280" i="14"/>
  <c r="F1280" i="14"/>
  <c r="G1280" i="14"/>
  <c r="C1280" i="14"/>
  <c r="H1280" i="14"/>
  <c r="K1280" i="14"/>
  <c r="B1277" i="13"/>
  <c r="E1280" i="14"/>
  <c r="C1277" i="13"/>
  <c r="D1277" i="13"/>
  <c r="E1277" i="13"/>
  <c r="F1277" i="13"/>
  <c r="G1277" i="13"/>
  <c r="H1277" i="13"/>
  <c r="A1278" i="13"/>
  <c r="D1281" i="14"/>
  <c r="F1281" i="14"/>
  <c r="G1281" i="14"/>
  <c r="C1281" i="14"/>
  <c r="H1281" i="14"/>
  <c r="K1281" i="14"/>
  <c r="B1278" i="13"/>
  <c r="E1281" i="14"/>
  <c r="C1278" i="13"/>
  <c r="D1278" i="13"/>
  <c r="E1278" i="13"/>
  <c r="F1278" i="13"/>
  <c r="G1278" i="13"/>
  <c r="H1278" i="13"/>
  <c r="A1279" i="13"/>
  <c r="D1282" i="14"/>
  <c r="F1282" i="14"/>
  <c r="G1282" i="14"/>
  <c r="C1282" i="14"/>
  <c r="H1282" i="14"/>
  <c r="K1282" i="14"/>
  <c r="B1279" i="13"/>
  <c r="E1282" i="14"/>
  <c r="C1279" i="13"/>
  <c r="D1279" i="13"/>
  <c r="E1279" i="13"/>
  <c r="F1279" i="13"/>
  <c r="G1279" i="13"/>
  <c r="H1279" i="13"/>
  <c r="A1280" i="13"/>
  <c r="D1283" i="14"/>
  <c r="F1283" i="14"/>
  <c r="G1283" i="14"/>
  <c r="C1283" i="14"/>
  <c r="H1283" i="14"/>
  <c r="K1283" i="14"/>
  <c r="B1280" i="13"/>
  <c r="E1283" i="14"/>
  <c r="C1280" i="13"/>
  <c r="D1280" i="13"/>
  <c r="E1280" i="13"/>
  <c r="F1280" i="13"/>
  <c r="G1280" i="13"/>
  <c r="H1280" i="13"/>
  <c r="A1281" i="13"/>
  <c r="D1284" i="14"/>
  <c r="F1284" i="14"/>
  <c r="G1284" i="14"/>
  <c r="C1284" i="14"/>
  <c r="H1284" i="14"/>
  <c r="K1284" i="14"/>
  <c r="B1281" i="13"/>
  <c r="E1284" i="14"/>
  <c r="C1281" i="13"/>
  <c r="D1281" i="13"/>
  <c r="E1281" i="13"/>
  <c r="F1281" i="13"/>
  <c r="G1281" i="13"/>
  <c r="H1281" i="13"/>
  <c r="A1282" i="13"/>
  <c r="D1285" i="14"/>
  <c r="F1285" i="14"/>
  <c r="G1285" i="14"/>
  <c r="C1285" i="14"/>
  <c r="H1285" i="14"/>
  <c r="K1285" i="14"/>
  <c r="B1282" i="13"/>
  <c r="E1285" i="14"/>
  <c r="C1282" i="13"/>
  <c r="D1282" i="13"/>
  <c r="E1282" i="13"/>
  <c r="F1282" i="13"/>
  <c r="G1282" i="13"/>
  <c r="H1282" i="13"/>
  <c r="A1283" i="13"/>
  <c r="D1286" i="14"/>
  <c r="F1286" i="14"/>
  <c r="G1286" i="14"/>
  <c r="C1286" i="14"/>
  <c r="H1286" i="14"/>
  <c r="K1286" i="14"/>
  <c r="B1283" i="13"/>
  <c r="E1286" i="14"/>
  <c r="C1283" i="13"/>
  <c r="D1283" i="13"/>
  <c r="E1283" i="13"/>
  <c r="F1283" i="13"/>
  <c r="G1283" i="13"/>
  <c r="H1283" i="13"/>
  <c r="A1284" i="13"/>
  <c r="D1287" i="14"/>
  <c r="F1287" i="14"/>
  <c r="G1287" i="14"/>
  <c r="C1287" i="14"/>
  <c r="H1287" i="14"/>
  <c r="K1287" i="14"/>
  <c r="B1284" i="13"/>
  <c r="E1287" i="14"/>
  <c r="C1284" i="13"/>
  <c r="D1284" i="13"/>
  <c r="E1284" i="13"/>
  <c r="F1284" i="13"/>
  <c r="G1284" i="13"/>
  <c r="H1284" i="13"/>
  <c r="A1285" i="13"/>
  <c r="D1288" i="14"/>
  <c r="F1288" i="14"/>
  <c r="G1288" i="14"/>
  <c r="C1288" i="14"/>
  <c r="H1288" i="14"/>
  <c r="K1288" i="14"/>
  <c r="B1285" i="13"/>
  <c r="E1288" i="14"/>
  <c r="C1285" i="13"/>
  <c r="D1285" i="13"/>
  <c r="E1285" i="13"/>
  <c r="F1285" i="13"/>
  <c r="G1285" i="13"/>
  <c r="H1285" i="13"/>
  <c r="A1286" i="13"/>
  <c r="D1289" i="14"/>
  <c r="F1289" i="14"/>
  <c r="G1289" i="14"/>
  <c r="C1289" i="14"/>
  <c r="H1289" i="14"/>
  <c r="K1289" i="14"/>
  <c r="B1286" i="13"/>
  <c r="E1289" i="14"/>
  <c r="C1286" i="13"/>
  <c r="D1286" i="13"/>
  <c r="E1286" i="13"/>
  <c r="F1286" i="13"/>
  <c r="G1286" i="13"/>
  <c r="H1286" i="13"/>
  <c r="A1287" i="13"/>
  <c r="D1290" i="14"/>
  <c r="F1290" i="14"/>
  <c r="G1290" i="14"/>
  <c r="C1290" i="14"/>
  <c r="H1290" i="14"/>
  <c r="K1290" i="14"/>
  <c r="B1287" i="13"/>
  <c r="E1290" i="14"/>
  <c r="C1287" i="13"/>
  <c r="D1287" i="13"/>
  <c r="E1287" i="13"/>
  <c r="F1287" i="13"/>
  <c r="G1287" i="13"/>
  <c r="H1287" i="13"/>
  <c r="A1288" i="13"/>
  <c r="D1291" i="14"/>
  <c r="F1291" i="14"/>
  <c r="G1291" i="14"/>
  <c r="C1291" i="14"/>
  <c r="H1291" i="14"/>
  <c r="K1291" i="14"/>
  <c r="B1288" i="13"/>
  <c r="E1291" i="14"/>
  <c r="C1288" i="13"/>
  <c r="D1288" i="13"/>
  <c r="E1288" i="13"/>
  <c r="F1288" i="13"/>
  <c r="G1288" i="13"/>
  <c r="H1288" i="13"/>
  <c r="A1289" i="13"/>
  <c r="D1292" i="14"/>
  <c r="F1292" i="14"/>
  <c r="G1292" i="14"/>
  <c r="C1292" i="14"/>
  <c r="H1292" i="14"/>
  <c r="K1292" i="14"/>
  <c r="B1289" i="13"/>
  <c r="E1292" i="14"/>
  <c r="C1289" i="13"/>
  <c r="D1289" i="13"/>
  <c r="E1289" i="13"/>
  <c r="F1289" i="13"/>
  <c r="G1289" i="13"/>
  <c r="H1289" i="13"/>
  <c r="A1290" i="13"/>
  <c r="D1293" i="14"/>
  <c r="F1293" i="14"/>
  <c r="G1293" i="14"/>
  <c r="C1293" i="14"/>
  <c r="H1293" i="14"/>
  <c r="K1293" i="14"/>
  <c r="B1290" i="13"/>
  <c r="E1293" i="14"/>
  <c r="C1290" i="13"/>
  <c r="D1290" i="13"/>
  <c r="E1290" i="13"/>
  <c r="F1290" i="13"/>
  <c r="G1290" i="13"/>
  <c r="H1290" i="13"/>
  <c r="A1291" i="13"/>
  <c r="D1294" i="14"/>
  <c r="F1294" i="14"/>
  <c r="G1294" i="14"/>
  <c r="C1294" i="14"/>
  <c r="H1294" i="14"/>
  <c r="K1294" i="14"/>
  <c r="B1291" i="13"/>
  <c r="E1294" i="14"/>
  <c r="C1291" i="13"/>
  <c r="D1291" i="13"/>
  <c r="E1291" i="13"/>
  <c r="G1291" i="13"/>
  <c r="H1291" i="13"/>
  <c r="A1292" i="13"/>
  <c r="D1295" i="14"/>
  <c r="F1295" i="14"/>
  <c r="G1295" i="14"/>
  <c r="C1295" i="14"/>
  <c r="H1295" i="14"/>
  <c r="K1295" i="14"/>
  <c r="B1292" i="13"/>
  <c r="E1295" i="14"/>
  <c r="C1292" i="13"/>
  <c r="D1292" i="13"/>
  <c r="E1292" i="13"/>
  <c r="G1292" i="13"/>
  <c r="H1292" i="13"/>
  <c r="A1293" i="13"/>
  <c r="D1296" i="14"/>
  <c r="F1296" i="14"/>
  <c r="G1296" i="14"/>
  <c r="C1296" i="14"/>
  <c r="H1296" i="14"/>
  <c r="K1296" i="14"/>
  <c r="B1293" i="13"/>
  <c r="E1296" i="14"/>
  <c r="C1293" i="13"/>
  <c r="D1293" i="13"/>
  <c r="E1293" i="13"/>
  <c r="G1293" i="13"/>
  <c r="H1293" i="13"/>
  <c r="A1294" i="13"/>
  <c r="D1297" i="14"/>
  <c r="F1297" i="14"/>
  <c r="G1297" i="14"/>
  <c r="C1297" i="14"/>
  <c r="H1297" i="14"/>
  <c r="K1297" i="14"/>
  <c r="B1294" i="13"/>
  <c r="E1297" i="14"/>
  <c r="C1294" i="13"/>
  <c r="D1294" i="13"/>
  <c r="E1294" i="13"/>
  <c r="G1294" i="13"/>
  <c r="H1294" i="13"/>
  <c r="A1295" i="13"/>
  <c r="D1298" i="14"/>
  <c r="F1298" i="14"/>
  <c r="G1298" i="14"/>
  <c r="C1298" i="14"/>
  <c r="H1298" i="14"/>
  <c r="K1298" i="14"/>
  <c r="B1295" i="13"/>
  <c r="E1298" i="14"/>
  <c r="C1295" i="13"/>
  <c r="D1295" i="13"/>
  <c r="E1295" i="13"/>
  <c r="G1295" i="13"/>
  <c r="H1295" i="13"/>
  <c r="A1296" i="13"/>
  <c r="D1299" i="14"/>
  <c r="F1299" i="14"/>
  <c r="G1299" i="14"/>
  <c r="C1299" i="14"/>
  <c r="H1299" i="14"/>
  <c r="K1299" i="14"/>
  <c r="B1296" i="13"/>
  <c r="E1299" i="14"/>
  <c r="C1296" i="13"/>
  <c r="D1296" i="13"/>
  <c r="E1296" i="13"/>
  <c r="G1296" i="13"/>
  <c r="H1296" i="13"/>
  <c r="A1297" i="13"/>
  <c r="D1300" i="14"/>
  <c r="F1300" i="14"/>
  <c r="G1300" i="14"/>
  <c r="C1300" i="14"/>
  <c r="H1300" i="14"/>
  <c r="K1300" i="14"/>
  <c r="B1297" i="13"/>
  <c r="E1300" i="14"/>
  <c r="C1297" i="13"/>
  <c r="D1297" i="13"/>
  <c r="E1297" i="13"/>
  <c r="G1297" i="13"/>
  <c r="H1297" i="13"/>
  <c r="A1298" i="13"/>
  <c r="D1301" i="14"/>
  <c r="F1301" i="14"/>
  <c r="G1301" i="14"/>
  <c r="C1301" i="14"/>
  <c r="H1301" i="14"/>
  <c r="K1301" i="14"/>
  <c r="B1298" i="13"/>
  <c r="E1301" i="14"/>
  <c r="C1298" i="13"/>
  <c r="D1298" i="13"/>
  <c r="E1298" i="13"/>
  <c r="G1298" i="13"/>
  <c r="H1298" i="13"/>
  <c r="A1299" i="13"/>
  <c r="D1302" i="14"/>
  <c r="F1302" i="14"/>
  <c r="G1302" i="14"/>
  <c r="C1302" i="14"/>
  <c r="H1302" i="14"/>
  <c r="K1302" i="14"/>
  <c r="B1299" i="13"/>
  <c r="E1302" i="14"/>
  <c r="C1299" i="13"/>
  <c r="D1299" i="13"/>
  <c r="E1299" i="13"/>
  <c r="G1299" i="13"/>
  <c r="H1299" i="13"/>
  <c r="A1300" i="13"/>
  <c r="D1303" i="14"/>
  <c r="F1303" i="14"/>
  <c r="G1303" i="14"/>
  <c r="C1303" i="14"/>
  <c r="H1303" i="14"/>
  <c r="K1303" i="14"/>
  <c r="B1300" i="13"/>
  <c r="E1303" i="14"/>
  <c r="C1300" i="13"/>
  <c r="D1300" i="13"/>
  <c r="E1300" i="13"/>
  <c r="G1300" i="13"/>
  <c r="H1300" i="13"/>
  <c r="A1301" i="13"/>
  <c r="D1304" i="14"/>
  <c r="F1304" i="14"/>
  <c r="G1304" i="14"/>
  <c r="C1304" i="14"/>
  <c r="H1304" i="14"/>
  <c r="K1304" i="14"/>
  <c r="B1301" i="13"/>
  <c r="E1304" i="14"/>
  <c r="C1301" i="13"/>
  <c r="D1301" i="13"/>
  <c r="E1301" i="13"/>
  <c r="G1301" i="13"/>
  <c r="H1301" i="13"/>
  <c r="A1302" i="13"/>
  <c r="D1305" i="14"/>
  <c r="F1305" i="14"/>
  <c r="G1305" i="14"/>
  <c r="C1305" i="14"/>
  <c r="H1305" i="14"/>
  <c r="K1305" i="14"/>
  <c r="B1302" i="13"/>
  <c r="E1305" i="14"/>
  <c r="C1302" i="13"/>
  <c r="D1302" i="13"/>
  <c r="E1302" i="13"/>
  <c r="G1302" i="13"/>
  <c r="H1302" i="13"/>
  <c r="A1303" i="13"/>
  <c r="D1306" i="14"/>
  <c r="F1306" i="14"/>
  <c r="G1306" i="14"/>
  <c r="C1306" i="14"/>
  <c r="H1306" i="14"/>
  <c r="K1306" i="14"/>
  <c r="B1303" i="13"/>
  <c r="E1306" i="14"/>
  <c r="C1303" i="13"/>
  <c r="D1303" i="13"/>
  <c r="E1303" i="13"/>
  <c r="G1303" i="13"/>
  <c r="H1303" i="13"/>
  <c r="A1304" i="13"/>
  <c r="D1307" i="14"/>
  <c r="F1307" i="14"/>
  <c r="G1307" i="14"/>
  <c r="C1307" i="14"/>
  <c r="H1307" i="14"/>
  <c r="K1307" i="14"/>
  <c r="B1304" i="13"/>
  <c r="E1307" i="14"/>
  <c r="C1304" i="13"/>
  <c r="D1304" i="13"/>
  <c r="E1304" i="13"/>
  <c r="G1304" i="13"/>
  <c r="H1304" i="13"/>
  <c r="A1305" i="13"/>
  <c r="D1308" i="14"/>
  <c r="F1308" i="14"/>
  <c r="G1308" i="14"/>
  <c r="C1308" i="14"/>
  <c r="H1308" i="14"/>
  <c r="K1308" i="14"/>
  <c r="B1305" i="13"/>
  <c r="E1308" i="14"/>
  <c r="C1305" i="13"/>
  <c r="D1305" i="13"/>
  <c r="E1305" i="13"/>
  <c r="G1305" i="13"/>
  <c r="H1305" i="13"/>
  <c r="A1306" i="13"/>
  <c r="D1309" i="14"/>
  <c r="F1309" i="14"/>
  <c r="G1309" i="14"/>
  <c r="C1309" i="14"/>
  <c r="H1309" i="14"/>
  <c r="K1309" i="14"/>
  <c r="B1306" i="13"/>
  <c r="E1309" i="14"/>
  <c r="C1306" i="13"/>
  <c r="D1306" i="13"/>
  <c r="E1306" i="13"/>
  <c r="G1306" i="13"/>
  <c r="H1306" i="13"/>
  <c r="A1307" i="13"/>
  <c r="D1310" i="14"/>
  <c r="F1310" i="14"/>
  <c r="G1310" i="14"/>
  <c r="C1310" i="14"/>
  <c r="H1310" i="14"/>
  <c r="K1310" i="14"/>
  <c r="B1307" i="13"/>
  <c r="E1310" i="14"/>
  <c r="C1307" i="13"/>
  <c r="D1307" i="13"/>
  <c r="E1307" i="13"/>
  <c r="G1307" i="13"/>
  <c r="H1307" i="13"/>
  <c r="A1308" i="13"/>
  <c r="D1311" i="14"/>
  <c r="F1311" i="14"/>
  <c r="G1311" i="14"/>
  <c r="C1311" i="14"/>
  <c r="H1311" i="14"/>
  <c r="K1311" i="14"/>
  <c r="B1308" i="13"/>
  <c r="E1311" i="14"/>
  <c r="C1308" i="13"/>
  <c r="D1308" i="13"/>
  <c r="E1308" i="13"/>
  <c r="G1308" i="13"/>
  <c r="H1308" i="13"/>
  <c r="A1309" i="13"/>
  <c r="D1312" i="14"/>
  <c r="F1312" i="14"/>
  <c r="G1312" i="14"/>
  <c r="C1312" i="14"/>
  <c r="H1312" i="14"/>
  <c r="K1312" i="14"/>
  <c r="B1309" i="13"/>
  <c r="E1312" i="14"/>
  <c r="C1309" i="13"/>
  <c r="D1309" i="13"/>
  <c r="E1309" i="13"/>
  <c r="G1309" i="13"/>
  <c r="H1309" i="13"/>
  <c r="A1310" i="13"/>
  <c r="D1313" i="14"/>
  <c r="F1313" i="14"/>
  <c r="G1313" i="14"/>
  <c r="C1313" i="14"/>
  <c r="H1313" i="14"/>
  <c r="K1313" i="14"/>
  <c r="B1310" i="13"/>
  <c r="E1313" i="14"/>
  <c r="C1310" i="13"/>
  <c r="D1310" i="13"/>
  <c r="E1310" i="13"/>
  <c r="G1310" i="13"/>
  <c r="H1310" i="13"/>
  <c r="A1311" i="13"/>
  <c r="D1314" i="14"/>
  <c r="F1314" i="14"/>
  <c r="G1314" i="14"/>
  <c r="C1314" i="14"/>
  <c r="H1314" i="14"/>
  <c r="K1314" i="14"/>
  <c r="B1311" i="13"/>
  <c r="E1314" i="14"/>
  <c r="C1311" i="13"/>
  <c r="D1311" i="13"/>
  <c r="E1311" i="13"/>
  <c r="F1311" i="13"/>
  <c r="G1311" i="13"/>
  <c r="H1311" i="13"/>
  <c r="A1312" i="13"/>
  <c r="D1315" i="14"/>
  <c r="F1315" i="14"/>
  <c r="G1315" i="14"/>
  <c r="C1315" i="14"/>
  <c r="H1315" i="14"/>
  <c r="K1315" i="14"/>
  <c r="B1312" i="13"/>
  <c r="E1315" i="14"/>
  <c r="C1312" i="13"/>
  <c r="D1312" i="13"/>
  <c r="E1312" i="13"/>
  <c r="F1312" i="13"/>
  <c r="G1312" i="13"/>
  <c r="H1312" i="13"/>
  <c r="A1313" i="13"/>
  <c r="D1316" i="14"/>
  <c r="F1316" i="14"/>
  <c r="G1316" i="14"/>
  <c r="C1316" i="14"/>
  <c r="H1316" i="14"/>
  <c r="K1316" i="14"/>
  <c r="B1313" i="13"/>
  <c r="E1316" i="14"/>
  <c r="C1313" i="13"/>
  <c r="D1313" i="13"/>
  <c r="E1313" i="13"/>
  <c r="F1313" i="13"/>
  <c r="G1313" i="13"/>
  <c r="H1313" i="13"/>
  <c r="A1314" i="13"/>
  <c r="D1317" i="14"/>
  <c r="F1317" i="14"/>
  <c r="G1317" i="14"/>
  <c r="C1317" i="14"/>
  <c r="H1317" i="14"/>
  <c r="K1317" i="14"/>
  <c r="B1314" i="13"/>
  <c r="E1317" i="14"/>
  <c r="C1314" i="13"/>
  <c r="D1314" i="13"/>
  <c r="E1314" i="13"/>
  <c r="F1314" i="13"/>
  <c r="G1314" i="13"/>
  <c r="H1314" i="13"/>
  <c r="A1315" i="13"/>
  <c r="D1318" i="14"/>
  <c r="F1318" i="14"/>
  <c r="G1318" i="14"/>
  <c r="C1318" i="14"/>
  <c r="H1318" i="14"/>
  <c r="K1318" i="14"/>
  <c r="B1315" i="13"/>
  <c r="E1318" i="14"/>
  <c r="C1315" i="13"/>
  <c r="D1315" i="13"/>
  <c r="E1315" i="13"/>
  <c r="F1315" i="13"/>
  <c r="G1315" i="13"/>
  <c r="H1315" i="13"/>
  <c r="A1316" i="13"/>
  <c r="D1319" i="14"/>
  <c r="F1319" i="14"/>
  <c r="G1319" i="14"/>
  <c r="C1319" i="14"/>
  <c r="H1319" i="14"/>
  <c r="K1319" i="14"/>
  <c r="B1316" i="13"/>
  <c r="E1319" i="14"/>
  <c r="C1316" i="13"/>
  <c r="D1316" i="13"/>
  <c r="E1316" i="13"/>
  <c r="F1316" i="13"/>
  <c r="G1316" i="13"/>
  <c r="H1316" i="13"/>
  <c r="A1317" i="13"/>
  <c r="D1320" i="14"/>
  <c r="F1320" i="14"/>
  <c r="G1320" i="14"/>
  <c r="C1320" i="14"/>
  <c r="H1320" i="14"/>
  <c r="K1320" i="14"/>
  <c r="B1317" i="13"/>
  <c r="E1320" i="14"/>
  <c r="C1317" i="13"/>
  <c r="D1317" i="13"/>
  <c r="E1317" i="13"/>
  <c r="F1317" i="13"/>
  <c r="G1317" i="13"/>
  <c r="H1317" i="13"/>
  <c r="A1318" i="13"/>
  <c r="D1321" i="14"/>
  <c r="F1321" i="14"/>
  <c r="G1321" i="14"/>
  <c r="C1321" i="14"/>
  <c r="H1321" i="14"/>
  <c r="K1321" i="14"/>
  <c r="B1318" i="13"/>
  <c r="E1321" i="14"/>
  <c r="C1318" i="13"/>
  <c r="D1318" i="13"/>
  <c r="E1318" i="13"/>
  <c r="F1318" i="13"/>
  <c r="G1318" i="13"/>
  <c r="H1318" i="13"/>
  <c r="A1319" i="13"/>
  <c r="D1322" i="14"/>
  <c r="F1322" i="14"/>
  <c r="G1322" i="14"/>
  <c r="C1322" i="14"/>
  <c r="H1322" i="14"/>
  <c r="K1322" i="14"/>
  <c r="B1319" i="13"/>
  <c r="E1322" i="14"/>
  <c r="C1319" i="13"/>
  <c r="D1319" i="13"/>
  <c r="E1319" i="13"/>
  <c r="F1319" i="13"/>
  <c r="G1319" i="13"/>
  <c r="H1319" i="13"/>
  <c r="A1320" i="13"/>
  <c r="D1323" i="14"/>
  <c r="F1323" i="14"/>
  <c r="G1323" i="14"/>
  <c r="C1323" i="14"/>
  <c r="H1323" i="14"/>
  <c r="K1323" i="14"/>
  <c r="B1320" i="13"/>
  <c r="E1323" i="14"/>
  <c r="C1320" i="13"/>
  <c r="D1320" i="13"/>
  <c r="E1320" i="13"/>
  <c r="F1320" i="13"/>
  <c r="G1320" i="13"/>
  <c r="H1320" i="13"/>
  <c r="A1321" i="13"/>
  <c r="D1324" i="14"/>
  <c r="F1324" i="14"/>
  <c r="G1324" i="14"/>
  <c r="C1324" i="14"/>
  <c r="H1324" i="14"/>
  <c r="K1324" i="14"/>
  <c r="B1321" i="13"/>
  <c r="E1324" i="14"/>
  <c r="C1321" i="13"/>
  <c r="D1321" i="13"/>
  <c r="E1321" i="13"/>
  <c r="F1321" i="13"/>
  <c r="G1321" i="13"/>
  <c r="H1321" i="13"/>
  <c r="A1322" i="13"/>
  <c r="D1325" i="14"/>
  <c r="F1325" i="14"/>
  <c r="G1325" i="14"/>
  <c r="C1325" i="14"/>
  <c r="H1325" i="14"/>
  <c r="K1325" i="14"/>
  <c r="B1322" i="13"/>
  <c r="E1325" i="14"/>
  <c r="C1322" i="13"/>
  <c r="D1322" i="13"/>
  <c r="E1322" i="13"/>
  <c r="F1322" i="13"/>
  <c r="G1322" i="13"/>
  <c r="H1322" i="13"/>
  <c r="A1323" i="13"/>
  <c r="D1326" i="14"/>
  <c r="F1326" i="14"/>
  <c r="G1326" i="14"/>
  <c r="C1326" i="14"/>
  <c r="H1326" i="14"/>
  <c r="K1326" i="14"/>
  <c r="B1323" i="13"/>
  <c r="E1326" i="14"/>
  <c r="C1323" i="13"/>
  <c r="D1323" i="13"/>
  <c r="E1323" i="13"/>
  <c r="F1323" i="13"/>
  <c r="G1323" i="13"/>
  <c r="H1323" i="13"/>
  <c r="A1324" i="13"/>
  <c r="D1327" i="14"/>
  <c r="F1327" i="14"/>
  <c r="G1327" i="14"/>
  <c r="C1327" i="14"/>
  <c r="H1327" i="14"/>
  <c r="K1327" i="14"/>
  <c r="B1324" i="13"/>
  <c r="E1327" i="14"/>
  <c r="C1324" i="13"/>
  <c r="D1324" i="13"/>
  <c r="E1324" i="13"/>
  <c r="F1324" i="13"/>
  <c r="G1324" i="13"/>
  <c r="H1324" i="13"/>
  <c r="A1325" i="13"/>
  <c r="D1328" i="14"/>
  <c r="F1328" i="14"/>
  <c r="G1328" i="14"/>
  <c r="C1328" i="14"/>
  <c r="H1328" i="14"/>
  <c r="K1328" i="14"/>
  <c r="B1325" i="13"/>
  <c r="E1328" i="14"/>
  <c r="C1325" i="13"/>
  <c r="D1325" i="13"/>
  <c r="E1325" i="13"/>
  <c r="F1325" i="13"/>
  <c r="G1325" i="13"/>
  <c r="H1325" i="13"/>
  <c r="A1326" i="13"/>
  <c r="D1329" i="14"/>
  <c r="F1329" i="14"/>
  <c r="G1329" i="14"/>
  <c r="C1329" i="14"/>
  <c r="H1329" i="14"/>
  <c r="K1329" i="14"/>
  <c r="B1326" i="13"/>
  <c r="E1329" i="14"/>
  <c r="C1326" i="13"/>
  <c r="D1326" i="13"/>
  <c r="E1326" i="13"/>
  <c r="F1326" i="13"/>
  <c r="G1326" i="13"/>
  <c r="H1326" i="13"/>
  <c r="A1327" i="13"/>
  <c r="D1330" i="14"/>
  <c r="F1330" i="14"/>
  <c r="G1330" i="14"/>
  <c r="C1330" i="14"/>
  <c r="H1330" i="14"/>
  <c r="K1330" i="14"/>
  <c r="B1327" i="13"/>
  <c r="E1330" i="14"/>
  <c r="C1327" i="13"/>
  <c r="D1327" i="13"/>
  <c r="E1327" i="13"/>
  <c r="F1327" i="13"/>
  <c r="G1327" i="13"/>
  <c r="H1327" i="13"/>
  <c r="A1328" i="13"/>
  <c r="D1331" i="14"/>
  <c r="F1331" i="14"/>
  <c r="G1331" i="14"/>
  <c r="C1331" i="14"/>
  <c r="H1331" i="14"/>
  <c r="K1331" i="14"/>
  <c r="B1328" i="13"/>
  <c r="E1331" i="14"/>
  <c r="C1328" i="13"/>
  <c r="D1328" i="13"/>
  <c r="E1328" i="13"/>
  <c r="F1328" i="13"/>
  <c r="G1328" i="13"/>
  <c r="H1328" i="13"/>
  <c r="A1329" i="13"/>
  <c r="D1332" i="14"/>
  <c r="F1332" i="14"/>
  <c r="G1332" i="14"/>
  <c r="C1332" i="14"/>
  <c r="H1332" i="14"/>
  <c r="K1332" i="14"/>
  <c r="B1329" i="13"/>
  <c r="E1332" i="14"/>
  <c r="C1329" i="13"/>
  <c r="D1329" i="13"/>
  <c r="E1329" i="13"/>
  <c r="F1329" i="13"/>
  <c r="G1329" i="13"/>
  <c r="H1329" i="13"/>
  <c r="A1330" i="13"/>
  <c r="D1333" i="14"/>
  <c r="F1333" i="14"/>
  <c r="G1333" i="14"/>
  <c r="C1333" i="14"/>
  <c r="H1333" i="14"/>
  <c r="K1333" i="14"/>
  <c r="B1330" i="13"/>
  <c r="E1333" i="14"/>
  <c r="C1330" i="13"/>
  <c r="D1330" i="13"/>
  <c r="E1330" i="13"/>
  <c r="F1330" i="13"/>
  <c r="G1330" i="13"/>
  <c r="H1330" i="13"/>
  <c r="A1331" i="13"/>
  <c r="D1334" i="14"/>
  <c r="F1334" i="14"/>
  <c r="G1334" i="14"/>
  <c r="C1334" i="14"/>
  <c r="H1334" i="14"/>
  <c r="K1334" i="14"/>
  <c r="B1331" i="13"/>
  <c r="E1334" i="14"/>
  <c r="C1331" i="13"/>
  <c r="D1331" i="13"/>
  <c r="E1331" i="13"/>
  <c r="F1331" i="13"/>
  <c r="G1331" i="13"/>
  <c r="H1331" i="13"/>
  <c r="A1332" i="13"/>
  <c r="D1335" i="14"/>
  <c r="F1335" i="14"/>
  <c r="G1335" i="14"/>
  <c r="C1335" i="14"/>
  <c r="H1335" i="14"/>
  <c r="K1335" i="14"/>
  <c r="B1332" i="13"/>
  <c r="E1335" i="14"/>
  <c r="C1332" i="13"/>
  <c r="D1332" i="13"/>
  <c r="E1332" i="13"/>
  <c r="F1332" i="13"/>
  <c r="G1332" i="13"/>
  <c r="H1332" i="13"/>
  <c r="A1333" i="13"/>
  <c r="D1336" i="14"/>
  <c r="F1336" i="14"/>
  <c r="G1336" i="14"/>
  <c r="C1336" i="14"/>
  <c r="H1336" i="14"/>
  <c r="K1336" i="14"/>
  <c r="B1333" i="13"/>
  <c r="E1336" i="14"/>
  <c r="C1333" i="13"/>
  <c r="D1333" i="13"/>
  <c r="E1333" i="13"/>
  <c r="F1333" i="13"/>
  <c r="G1333" i="13"/>
  <c r="H1333" i="13"/>
  <c r="A1334" i="13"/>
  <c r="D1337" i="14"/>
  <c r="F1337" i="14"/>
  <c r="G1337" i="14"/>
  <c r="C1337" i="14"/>
  <c r="H1337" i="14"/>
  <c r="K1337" i="14"/>
  <c r="B1334" i="13"/>
  <c r="E1337" i="14"/>
  <c r="C1334" i="13"/>
  <c r="D1334" i="13"/>
  <c r="E1334" i="13"/>
  <c r="F1334" i="13"/>
  <c r="G1334" i="13"/>
  <c r="H1334" i="13"/>
  <c r="A1335" i="13"/>
  <c r="D1338" i="14"/>
  <c r="F1338" i="14"/>
  <c r="G1338" i="14"/>
  <c r="C1338" i="14"/>
  <c r="H1338" i="14"/>
  <c r="K1338" i="14"/>
  <c r="B1335" i="13"/>
  <c r="E1338" i="14"/>
  <c r="C1335" i="13"/>
  <c r="D1335" i="13"/>
  <c r="E1335" i="13"/>
  <c r="F1335" i="13"/>
  <c r="G1335" i="13"/>
  <c r="H1335" i="13"/>
  <c r="A1336" i="13"/>
  <c r="D1339" i="14"/>
  <c r="F1339" i="14"/>
  <c r="G1339" i="14"/>
  <c r="C1339" i="14"/>
  <c r="H1339" i="14"/>
  <c r="K1339" i="14"/>
  <c r="B1336" i="13"/>
  <c r="E1339" i="14"/>
  <c r="C1336" i="13"/>
  <c r="D1336" i="13"/>
  <c r="E1336" i="13"/>
  <c r="F1336" i="13"/>
  <c r="G1336" i="13"/>
  <c r="H1336" i="13"/>
  <c r="A1337" i="13"/>
  <c r="D1340" i="14"/>
  <c r="F1340" i="14"/>
  <c r="G1340" i="14"/>
  <c r="C1340" i="14"/>
  <c r="H1340" i="14"/>
  <c r="K1340" i="14"/>
  <c r="B1337" i="13"/>
  <c r="E1340" i="14"/>
  <c r="C1337" i="13"/>
  <c r="D1337" i="13"/>
  <c r="E1337" i="13"/>
  <c r="F1337" i="13"/>
  <c r="G1337" i="13"/>
  <c r="H1337" i="13"/>
  <c r="A1338" i="13"/>
  <c r="D1341" i="14"/>
  <c r="F1341" i="14"/>
  <c r="G1341" i="14"/>
  <c r="C1341" i="14"/>
  <c r="H1341" i="14"/>
  <c r="K1341" i="14"/>
  <c r="B1338" i="13"/>
  <c r="E1341" i="14"/>
  <c r="C1338" i="13"/>
  <c r="D1338" i="13"/>
  <c r="E1338" i="13"/>
  <c r="F1338" i="13"/>
  <c r="G1338" i="13"/>
  <c r="H1338" i="13"/>
  <c r="A1339" i="13"/>
  <c r="D1342" i="14"/>
  <c r="F1342" i="14"/>
  <c r="G1342" i="14"/>
  <c r="C1342" i="14"/>
  <c r="H1342" i="14"/>
  <c r="K1342" i="14"/>
  <c r="B1339" i="13"/>
  <c r="E1342" i="14"/>
  <c r="C1339" i="13"/>
  <c r="D1339" i="13"/>
  <c r="E1339" i="13"/>
  <c r="F1339" i="13"/>
  <c r="G1339" i="13"/>
  <c r="H1339" i="13"/>
  <c r="A1340" i="13"/>
  <c r="D1343" i="14"/>
  <c r="F1343" i="14"/>
  <c r="G1343" i="14"/>
  <c r="C1343" i="14"/>
  <c r="H1343" i="14"/>
  <c r="K1343" i="14"/>
  <c r="B1340" i="13"/>
  <c r="E1343" i="14"/>
  <c r="C1340" i="13"/>
  <c r="D1340" i="13"/>
  <c r="E1340" i="13"/>
  <c r="F1340" i="13"/>
  <c r="G1340" i="13"/>
  <c r="H1340" i="13"/>
  <c r="A1341" i="13"/>
  <c r="D1344" i="14"/>
  <c r="F1344" i="14"/>
  <c r="G1344" i="14"/>
  <c r="C1344" i="14"/>
  <c r="H1344" i="14"/>
  <c r="K1344" i="14"/>
  <c r="B1341" i="13"/>
  <c r="E1344" i="14"/>
  <c r="C1341" i="13"/>
  <c r="D1341" i="13"/>
  <c r="E1341" i="13"/>
  <c r="F1341" i="13"/>
  <c r="G1341" i="13"/>
  <c r="H1341" i="13"/>
  <c r="A1342" i="13"/>
  <c r="D1345" i="14"/>
  <c r="F1345" i="14"/>
  <c r="G1345" i="14"/>
  <c r="C1345" i="14"/>
  <c r="H1345" i="14"/>
  <c r="K1345" i="14"/>
  <c r="B1342" i="13"/>
  <c r="E1345" i="14"/>
  <c r="C1342" i="13"/>
  <c r="D1342" i="13"/>
  <c r="E1342" i="13"/>
  <c r="F1342" i="13"/>
  <c r="G1342" i="13"/>
  <c r="H1342" i="13"/>
  <c r="A1343" i="13"/>
  <c r="D1346" i="14"/>
  <c r="F1346" i="14"/>
  <c r="G1346" i="14"/>
  <c r="C1346" i="14"/>
  <c r="H1346" i="14"/>
  <c r="K1346" i="14"/>
  <c r="B1343" i="13"/>
  <c r="E1346" i="14"/>
  <c r="C1343" i="13"/>
  <c r="D1343" i="13"/>
  <c r="E1343" i="13"/>
  <c r="F1343" i="13"/>
  <c r="G1343" i="13"/>
  <c r="H1343" i="13"/>
  <c r="A1344" i="13"/>
  <c r="D1347" i="14"/>
  <c r="F1347" i="14"/>
  <c r="G1347" i="14"/>
  <c r="C1347" i="14"/>
  <c r="H1347" i="14"/>
  <c r="K1347" i="14"/>
  <c r="B1344" i="13"/>
  <c r="E1347" i="14"/>
  <c r="C1344" i="13"/>
  <c r="D1344" i="13"/>
  <c r="E1344" i="13"/>
  <c r="F1344" i="13"/>
  <c r="G1344" i="13"/>
  <c r="H1344" i="13"/>
  <c r="A1345" i="13"/>
  <c r="D1348" i="14"/>
  <c r="F1348" i="14"/>
  <c r="G1348" i="14"/>
  <c r="C1348" i="14"/>
  <c r="H1348" i="14"/>
  <c r="K1348" i="14"/>
  <c r="B1345" i="13"/>
  <c r="E1348" i="14"/>
  <c r="C1345" i="13"/>
  <c r="D1345" i="13"/>
  <c r="E1345" i="13"/>
  <c r="F1345" i="13"/>
  <c r="G1345" i="13"/>
  <c r="H1345" i="13"/>
  <c r="A1346" i="13"/>
  <c r="D1349" i="14"/>
  <c r="F1349" i="14"/>
  <c r="G1349" i="14"/>
  <c r="C1349" i="14"/>
  <c r="H1349" i="14"/>
  <c r="K1349" i="14"/>
  <c r="B1346" i="13"/>
  <c r="E1349" i="14"/>
  <c r="C1346" i="13"/>
  <c r="D1346" i="13"/>
  <c r="E1346" i="13"/>
  <c r="F1346" i="13"/>
  <c r="G1346" i="13"/>
  <c r="H1346" i="13"/>
  <c r="A1347" i="13"/>
  <c r="D1350" i="14"/>
  <c r="F1350" i="14"/>
  <c r="G1350" i="14"/>
  <c r="C1350" i="14"/>
  <c r="H1350" i="14"/>
  <c r="K1350" i="14"/>
  <c r="B1347" i="13"/>
  <c r="E1350" i="14"/>
  <c r="C1347" i="13"/>
  <c r="D1347" i="13"/>
  <c r="E1347" i="13"/>
  <c r="F1347" i="13"/>
  <c r="G1347" i="13"/>
  <c r="H1347" i="13"/>
  <c r="A1348" i="13"/>
  <c r="D1351" i="14"/>
  <c r="F1351" i="14"/>
  <c r="G1351" i="14"/>
  <c r="C1351" i="14"/>
  <c r="H1351" i="14"/>
  <c r="K1351" i="14"/>
  <c r="B1348" i="13"/>
  <c r="E1351" i="14"/>
  <c r="C1348" i="13"/>
  <c r="D1348" i="13"/>
  <c r="E1348" i="13"/>
  <c r="F1348" i="13"/>
  <c r="G1348" i="13"/>
  <c r="H1348" i="13"/>
  <c r="A1349" i="13"/>
  <c r="D1352" i="14"/>
  <c r="F1352" i="14"/>
  <c r="G1352" i="14"/>
  <c r="C1352" i="14"/>
  <c r="H1352" i="14"/>
  <c r="K1352" i="14"/>
  <c r="B1349" i="13"/>
  <c r="E1352" i="14"/>
  <c r="C1349" i="13"/>
  <c r="D1349" i="13"/>
  <c r="E1349" i="13"/>
  <c r="F1349" i="13"/>
  <c r="G1349" i="13"/>
  <c r="H1349" i="13"/>
  <c r="A1350" i="13"/>
  <c r="D1353" i="14"/>
  <c r="F1353" i="14"/>
  <c r="G1353" i="14"/>
  <c r="C1353" i="14"/>
  <c r="H1353" i="14"/>
  <c r="K1353" i="14"/>
  <c r="B1350" i="13"/>
  <c r="E1353" i="14"/>
  <c r="C1350" i="13"/>
  <c r="D1350" i="13"/>
  <c r="E1350" i="13"/>
  <c r="F1350" i="13"/>
  <c r="G1350" i="13"/>
  <c r="H1350" i="13"/>
  <c r="A1351" i="13"/>
  <c r="D1354" i="14"/>
  <c r="F1354" i="14"/>
  <c r="G1354" i="14"/>
  <c r="C1354" i="14"/>
  <c r="H1354" i="14"/>
  <c r="K1354" i="14"/>
  <c r="B1351" i="13"/>
  <c r="E1354" i="14"/>
  <c r="C1351" i="13"/>
  <c r="D1351" i="13"/>
  <c r="E1351" i="13"/>
  <c r="F1351" i="13"/>
  <c r="G1351" i="13"/>
  <c r="H1351" i="13"/>
  <c r="A1352" i="13"/>
  <c r="D1355" i="14"/>
  <c r="F1355" i="14"/>
  <c r="G1355" i="14"/>
  <c r="C1355" i="14"/>
  <c r="H1355" i="14"/>
  <c r="K1355" i="14"/>
  <c r="B1352" i="13"/>
  <c r="E1355" i="14"/>
  <c r="C1352" i="13"/>
  <c r="D1352" i="13"/>
  <c r="E1352" i="13"/>
  <c r="F1352" i="13"/>
  <c r="G1352" i="13"/>
  <c r="H1352" i="13"/>
  <c r="A1353" i="13"/>
  <c r="D1356" i="14"/>
  <c r="F1356" i="14"/>
  <c r="G1356" i="14"/>
  <c r="C1356" i="14"/>
  <c r="H1356" i="14"/>
  <c r="K1356" i="14"/>
  <c r="B1353" i="13"/>
  <c r="E1356" i="14"/>
  <c r="C1353" i="13"/>
  <c r="D1353" i="13"/>
  <c r="E1353" i="13"/>
  <c r="F1353" i="13"/>
  <c r="G1353" i="13"/>
  <c r="H1353" i="13"/>
  <c r="A1354" i="13"/>
  <c r="D1357" i="14"/>
  <c r="F1357" i="14"/>
  <c r="G1357" i="14"/>
  <c r="C1357" i="14"/>
  <c r="H1357" i="14"/>
  <c r="K1357" i="14"/>
  <c r="B1354" i="13"/>
  <c r="E1357" i="14"/>
  <c r="C1354" i="13"/>
  <c r="D1354" i="13"/>
  <c r="E1354" i="13"/>
  <c r="F1354" i="13"/>
  <c r="G1354" i="13"/>
  <c r="H1354" i="13"/>
  <c r="A1355" i="13"/>
  <c r="D1358" i="14"/>
  <c r="F1358" i="14"/>
  <c r="G1358" i="14"/>
  <c r="C1358" i="14"/>
  <c r="H1358" i="14"/>
  <c r="K1358" i="14"/>
  <c r="B1355" i="13"/>
  <c r="E1358" i="14"/>
  <c r="C1355" i="13"/>
  <c r="D1355" i="13"/>
  <c r="E1355" i="13"/>
  <c r="F1355" i="13"/>
  <c r="G1355" i="13"/>
  <c r="H1355" i="13"/>
  <c r="A1356" i="13"/>
  <c r="D1359" i="14"/>
  <c r="F1359" i="14"/>
  <c r="G1359" i="14"/>
  <c r="C1359" i="14"/>
  <c r="H1359" i="14"/>
  <c r="K1359" i="14"/>
  <c r="B1356" i="13"/>
  <c r="E1359" i="14"/>
  <c r="C1356" i="13"/>
  <c r="D1356" i="13"/>
  <c r="E1356" i="13"/>
  <c r="F1356" i="13"/>
  <c r="G1356" i="13"/>
  <c r="H1356" i="13"/>
  <c r="A1357" i="13"/>
  <c r="D1360" i="14"/>
  <c r="F1360" i="14"/>
  <c r="G1360" i="14"/>
  <c r="C1360" i="14"/>
  <c r="H1360" i="14"/>
  <c r="K1360" i="14"/>
  <c r="B1357" i="13"/>
  <c r="E1360" i="14"/>
  <c r="C1357" i="13"/>
  <c r="D1357" i="13"/>
  <c r="E1357" i="13"/>
  <c r="F1357" i="13"/>
  <c r="G1357" i="13"/>
  <c r="H1357" i="13"/>
  <c r="A1358" i="13"/>
  <c r="D1361" i="14"/>
  <c r="F1361" i="14"/>
  <c r="G1361" i="14"/>
  <c r="C1361" i="14"/>
  <c r="H1361" i="14"/>
  <c r="K1361" i="14"/>
  <c r="B1358" i="13"/>
  <c r="E1361" i="14"/>
  <c r="C1358" i="13"/>
  <c r="D1358" i="13"/>
  <c r="E1358" i="13"/>
  <c r="F1358" i="13"/>
  <c r="G1358" i="13"/>
  <c r="H1358" i="13"/>
  <c r="A1359" i="13"/>
  <c r="D1362" i="14"/>
  <c r="F1362" i="14"/>
  <c r="G1362" i="14"/>
  <c r="C1362" i="14"/>
  <c r="H1362" i="14"/>
  <c r="K1362" i="14"/>
  <c r="B1359" i="13"/>
  <c r="E1362" i="14"/>
  <c r="C1359" i="13"/>
  <c r="D1359" i="13"/>
  <c r="E1359" i="13"/>
  <c r="F1359" i="13"/>
  <c r="G1359" i="13"/>
  <c r="H1359" i="13"/>
  <c r="A1360" i="13"/>
  <c r="D1363" i="14"/>
  <c r="F1363" i="14"/>
  <c r="G1363" i="14"/>
  <c r="C1363" i="14"/>
  <c r="H1363" i="14"/>
  <c r="K1363" i="14"/>
  <c r="B1360" i="13"/>
  <c r="E1363" i="14"/>
  <c r="C1360" i="13"/>
  <c r="D1360" i="13"/>
  <c r="E1360" i="13"/>
  <c r="F1360" i="13"/>
  <c r="G1360" i="13"/>
  <c r="H1360" i="13"/>
  <c r="A1361" i="13"/>
  <c r="D1364" i="14"/>
  <c r="F1364" i="14"/>
  <c r="G1364" i="14"/>
  <c r="C1364" i="14"/>
  <c r="H1364" i="14"/>
  <c r="K1364" i="14"/>
  <c r="B1361" i="13"/>
  <c r="E1364" i="14"/>
  <c r="C1361" i="13"/>
  <c r="D1361" i="13"/>
  <c r="E1361" i="13"/>
  <c r="F1361" i="13"/>
  <c r="G1361" i="13"/>
  <c r="H1361" i="13"/>
  <c r="A1362" i="13"/>
  <c r="D1365" i="14"/>
  <c r="F1365" i="14"/>
  <c r="G1365" i="14"/>
  <c r="C1365" i="14"/>
  <c r="H1365" i="14"/>
  <c r="K1365" i="14"/>
  <c r="B1362" i="13"/>
  <c r="E1365" i="14"/>
  <c r="C1362" i="13"/>
  <c r="D1362" i="13"/>
  <c r="E1362" i="13"/>
  <c r="F1362" i="13"/>
  <c r="G1362" i="13"/>
  <c r="H1362" i="13"/>
  <c r="A1363" i="13"/>
  <c r="D1366" i="14"/>
  <c r="F1366" i="14"/>
  <c r="G1366" i="14"/>
  <c r="C1366" i="14"/>
  <c r="H1366" i="14"/>
  <c r="K1366" i="14"/>
  <c r="B1363" i="13"/>
  <c r="E1366" i="14"/>
  <c r="C1363" i="13"/>
  <c r="D1363" i="13"/>
  <c r="E1363" i="13"/>
  <c r="F1363" i="13"/>
  <c r="G1363" i="13"/>
  <c r="H1363" i="13"/>
  <c r="A1364" i="13"/>
  <c r="D1367" i="14"/>
  <c r="F1367" i="14"/>
  <c r="G1367" i="14"/>
  <c r="C1367" i="14"/>
  <c r="H1367" i="14"/>
  <c r="K1367" i="14"/>
  <c r="B1364" i="13"/>
  <c r="E1367" i="14"/>
  <c r="C1364" i="13"/>
  <c r="D1364" i="13"/>
  <c r="E1364" i="13"/>
  <c r="F1364" i="13"/>
  <c r="G1364" i="13"/>
  <c r="H1364" i="13"/>
  <c r="A1365" i="13"/>
  <c r="D1368" i="14"/>
  <c r="F1368" i="14"/>
  <c r="G1368" i="14"/>
  <c r="C1368" i="14"/>
  <c r="H1368" i="14"/>
  <c r="K1368" i="14"/>
  <c r="B1365" i="13"/>
  <c r="E1368" i="14"/>
  <c r="C1365" i="13"/>
  <c r="D1365" i="13"/>
  <c r="E1365" i="13"/>
  <c r="F1365" i="13"/>
  <c r="G1365" i="13"/>
  <c r="H1365" i="13"/>
  <c r="A1366" i="13"/>
  <c r="D1369" i="14"/>
  <c r="F1369" i="14"/>
  <c r="G1369" i="14"/>
  <c r="C1369" i="14"/>
  <c r="H1369" i="14"/>
  <c r="K1369" i="14"/>
  <c r="B1366" i="13"/>
  <c r="E1369" i="14"/>
  <c r="C1366" i="13"/>
  <c r="D1366" i="13"/>
  <c r="E1366" i="13"/>
  <c r="F1366" i="13"/>
  <c r="G1366" i="13"/>
  <c r="H1366" i="13"/>
  <c r="A1367" i="13"/>
  <c r="D1370" i="14"/>
  <c r="F1370" i="14"/>
  <c r="G1370" i="14"/>
  <c r="C1370" i="14"/>
  <c r="H1370" i="14"/>
  <c r="K1370" i="14"/>
  <c r="B1367" i="13"/>
  <c r="E1370" i="14"/>
  <c r="C1367" i="13"/>
  <c r="D1367" i="13"/>
  <c r="E1367" i="13"/>
  <c r="F1367" i="13"/>
  <c r="G1367" i="13"/>
  <c r="H1367" i="13"/>
  <c r="A1368" i="13"/>
  <c r="D1371" i="14"/>
  <c r="F1371" i="14"/>
  <c r="G1371" i="14"/>
  <c r="C1371" i="14"/>
  <c r="H1371" i="14"/>
  <c r="K1371" i="14"/>
  <c r="B1368" i="13"/>
  <c r="E1371" i="14"/>
  <c r="C1368" i="13"/>
  <c r="D1368" i="13"/>
  <c r="E1368" i="13"/>
  <c r="F1368" i="13"/>
  <c r="G1368" i="13"/>
  <c r="H1368" i="13"/>
  <c r="A1369" i="13"/>
  <c r="D1372" i="14"/>
  <c r="F1372" i="14"/>
  <c r="G1372" i="14"/>
  <c r="C1372" i="14"/>
  <c r="H1372" i="14"/>
  <c r="K1372" i="14"/>
  <c r="B1369" i="13"/>
  <c r="E1372" i="14"/>
  <c r="C1369" i="13"/>
  <c r="D1369" i="13"/>
  <c r="E1369" i="13"/>
  <c r="F1369" i="13"/>
  <c r="G1369" i="13"/>
  <c r="H1369" i="13"/>
  <c r="A1370" i="13"/>
  <c r="D1373" i="14"/>
  <c r="F1373" i="14"/>
  <c r="G1373" i="14"/>
  <c r="C1373" i="14"/>
  <c r="H1373" i="14"/>
  <c r="K1373" i="14"/>
  <c r="B1370" i="13"/>
  <c r="E1373" i="14"/>
  <c r="C1370" i="13"/>
  <c r="D1370" i="13"/>
  <c r="E1370" i="13"/>
  <c r="F1370" i="13"/>
  <c r="G1370" i="13"/>
  <c r="H1370" i="13"/>
  <c r="A1371" i="13"/>
  <c r="D1374" i="14"/>
  <c r="F1374" i="14"/>
  <c r="G1374" i="14"/>
  <c r="C1374" i="14"/>
  <c r="H1374" i="14"/>
  <c r="K1374" i="14"/>
  <c r="B1371" i="13"/>
  <c r="E1374" i="14"/>
  <c r="C1371" i="13"/>
  <c r="D1371" i="13"/>
  <c r="E1371" i="13"/>
  <c r="F1371" i="13"/>
  <c r="G1371" i="13"/>
  <c r="H1371" i="13"/>
  <c r="A1372" i="13"/>
  <c r="D1375" i="14"/>
  <c r="F1375" i="14"/>
  <c r="G1375" i="14"/>
  <c r="C1375" i="14"/>
  <c r="H1375" i="14"/>
  <c r="K1375" i="14"/>
  <c r="B1372" i="13"/>
  <c r="E1375" i="14"/>
  <c r="C1372" i="13"/>
  <c r="D1372" i="13"/>
  <c r="E1372" i="13"/>
  <c r="F1372" i="13"/>
  <c r="G1372" i="13"/>
  <c r="H1372" i="13"/>
  <c r="A1373" i="13"/>
  <c r="D1376" i="14"/>
  <c r="F1376" i="14"/>
  <c r="G1376" i="14"/>
  <c r="C1376" i="14"/>
  <c r="H1376" i="14"/>
  <c r="K1376" i="14"/>
  <c r="B1373" i="13"/>
  <c r="E1376" i="14"/>
  <c r="C1373" i="13"/>
  <c r="D1373" i="13"/>
  <c r="E1373" i="13"/>
  <c r="F1373" i="13"/>
  <c r="G1373" i="13"/>
  <c r="H1373" i="13"/>
  <c r="A1374" i="13"/>
  <c r="D1377" i="14"/>
  <c r="F1377" i="14"/>
  <c r="G1377" i="14"/>
  <c r="C1377" i="14"/>
  <c r="H1377" i="14"/>
  <c r="K1377" i="14"/>
  <c r="B1374" i="13"/>
  <c r="E1377" i="14"/>
  <c r="C1374" i="13"/>
  <c r="D1374" i="13"/>
  <c r="E1374" i="13"/>
  <c r="F1374" i="13"/>
  <c r="G1374" i="13"/>
  <c r="H1374" i="13"/>
  <c r="A1375" i="13"/>
  <c r="D1378" i="14"/>
  <c r="F1378" i="14"/>
  <c r="G1378" i="14"/>
  <c r="C1378" i="14"/>
  <c r="H1378" i="14"/>
  <c r="K1378" i="14"/>
  <c r="B1375" i="13"/>
  <c r="E1378" i="14"/>
  <c r="C1375" i="13"/>
  <c r="D1375" i="13"/>
  <c r="E1375" i="13"/>
  <c r="F1375" i="13"/>
  <c r="G1375" i="13"/>
  <c r="H1375" i="13"/>
  <c r="A1376" i="13"/>
  <c r="D1379" i="14"/>
  <c r="F1379" i="14"/>
  <c r="G1379" i="14"/>
  <c r="C1379" i="14"/>
  <c r="H1379" i="14"/>
  <c r="K1379" i="14"/>
  <c r="B1376" i="13"/>
  <c r="E1379" i="14"/>
  <c r="C1376" i="13"/>
  <c r="D1376" i="13"/>
  <c r="E1376" i="13"/>
  <c r="F1376" i="13"/>
  <c r="G1376" i="13"/>
  <c r="H1376" i="13"/>
  <c r="A1377" i="13"/>
  <c r="D1380" i="14"/>
  <c r="F1380" i="14"/>
  <c r="G1380" i="14"/>
  <c r="C1380" i="14"/>
  <c r="H1380" i="14"/>
  <c r="K1380" i="14"/>
  <c r="B1377" i="13"/>
  <c r="E1380" i="14"/>
  <c r="C1377" i="13"/>
  <c r="D1377" i="13"/>
  <c r="E1377" i="13"/>
  <c r="F1377" i="13"/>
  <c r="G1377" i="13"/>
  <c r="H1377" i="13"/>
  <c r="A1378" i="13"/>
  <c r="D1381" i="14"/>
  <c r="F1381" i="14"/>
  <c r="G1381" i="14"/>
  <c r="C1381" i="14"/>
  <c r="H1381" i="14"/>
  <c r="K1381" i="14"/>
  <c r="B1378" i="13"/>
  <c r="E1381" i="14"/>
  <c r="C1378" i="13"/>
  <c r="D1378" i="13"/>
  <c r="E1378" i="13"/>
  <c r="F1378" i="13"/>
  <c r="G1378" i="13"/>
  <c r="H1378" i="13"/>
  <c r="A1379" i="13"/>
  <c r="D1382" i="14"/>
  <c r="F1382" i="14"/>
  <c r="G1382" i="14"/>
  <c r="C1382" i="14"/>
  <c r="H1382" i="14"/>
  <c r="K1382" i="14"/>
  <c r="B1379" i="13"/>
  <c r="E1382" i="14"/>
  <c r="C1379" i="13"/>
  <c r="D1379" i="13"/>
  <c r="E1379" i="13"/>
  <c r="F1379" i="13"/>
  <c r="G1379" i="13"/>
  <c r="H1379" i="13"/>
  <c r="A1380" i="13"/>
  <c r="D1383" i="14"/>
  <c r="F1383" i="14"/>
  <c r="G1383" i="14"/>
  <c r="C1383" i="14"/>
  <c r="H1383" i="14"/>
  <c r="K1383" i="14"/>
  <c r="B1380" i="13"/>
  <c r="E1383" i="14"/>
  <c r="C1380" i="13"/>
  <c r="D1380" i="13"/>
  <c r="E1380" i="13"/>
  <c r="F1380" i="13"/>
  <c r="G1380" i="13"/>
  <c r="H1380" i="13"/>
  <c r="A1381" i="13"/>
  <c r="D1384" i="14"/>
  <c r="F1384" i="14"/>
  <c r="G1384" i="14"/>
  <c r="C1384" i="14"/>
  <c r="H1384" i="14"/>
  <c r="K1384" i="14"/>
  <c r="B1381" i="13"/>
  <c r="E1384" i="14"/>
  <c r="C1381" i="13"/>
  <c r="D1381" i="13"/>
  <c r="E1381" i="13"/>
  <c r="F1381" i="13"/>
  <c r="G1381" i="13"/>
  <c r="H1381" i="13"/>
  <c r="A1382" i="13"/>
  <c r="D1385" i="14"/>
  <c r="F1385" i="14"/>
  <c r="G1385" i="14"/>
  <c r="C1385" i="14"/>
  <c r="H1385" i="14"/>
  <c r="K1385" i="14"/>
  <c r="B1382" i="13"/>
  <c r="E1385" i="14"/>
  <c r="C1382" i="13"/>
  <c r="D1382" i="13"/>
  <c r="E1382" i="13"/>
  <c r="F1382" i="13"/>
  <c r="G1382" i="13"/>
  <c r="H1382" i="13"/>
  <c r="A1383" i="13"/>
  <c r="D1386" i="14"/>
  <c r="F1386" i="14"/>
  <c r="G1386" i="14"/>
  <c r="C1386" i="14"/>
  <c r="H1386" i="14"/>
  <c r="K1386" i="14"/>
  <c r="B1383" i="13"/>
  <c r="E1386" i="14"/>
  <c r="C1383" i="13"/>
  <c r="D1383" i="13"/>
  <c r="E1383" i="13"/>
  <c r="F1383" i="13"/>
  <c r="G1383" i="13"/>
  <c r="H1383" i="13"/>
  <c r="A1384" i="13"/>
  <c r="D1387" i="14"/>
  <c r="F1387" i="14"/>
  <c r="G1387" i="14"/>
  <c r="C1387" i="14"/>
  <c r="H1387" i="14"/>
  <c r="K1387" i="14"/>
  <c r="B1384" i="13"/>
  <c r="E1387" i="14"/>
  <c r="C1384" i="13"/>
  <c r="D1384" i="13"/>
  <c r="E1384" i="13"/>
  <c r="F1384" i="13"/>
  <c r="G1384" i="13"/>
  <c r="H1384" i="13"/>
  <c r="A1385" i="13"/>
  <c r="D1388" i="14"/>
  <c r="F1388" i="14"/>
  <c r="G1388" i="14"/>
  <c r="C1388" i="14"/>
  <c r="H1388" i="14"/>
  <c r="K1388" i="14"/>
  <c r="B1385" i="13"/>
  <c r="E1388" i="14"/>
  <c r="C1385" i="13"/>
  <c r="D1385" i="13"/>
  <c r="E1385" i="13"/>
  <c r="F1385" i="13"/>
  <c r="G1385" i="13"/>
  <c r="H1385" i="13"/>
  <c r="A1386" i="13"/>
  <c r="D1389" i="14"/>
  <c r="F1389" i="14"/>
  <c r="G1389" i="14"/>
  <c r="C1389" i="14"/>
  <c r="H1389" i="14"/>
  <c r="K1389" i="14"/>
  <c r="B1386" i="13"/>
  <c r="E1389" i="14"/>
  <c r="C1386" i="13"/>
  <c r="D1386" i="13"/>
  <c r="E1386" i="13"/>
  <c r="F1386" i="13"/>
  <c r="G1386" i="13"/>
  <c r="H1386" i="13"/>
  <c r="A1387" i="13"/>
  <c r="D1390" i="14"/>
  <c r="F1390" i="14"/>
  <c r="G1390" i="14"/>
  <c r="C1390" i="14"/>
  <c r="H1390" i="14"/>
  <c r="K1390" i="14"/>
  <c r="B1387" i="13"/>
  <c r="E1390" i="14"/>
  <c r="C1387" i="13"/>
  <c r="D1387" i="13"/>
  <c r="E1387" i="13"/>
  <c r="F1387" i="13"/>
  <c r="G1387" i="13"/>
  <c r="H1387" i="13"/>
  <c r="A1388" i="13"/>
  <c r="D1391" i="14"/>
  <c r="F1391" i="14"/>
  <c r="G1391" i="14"/>
  <c r="C1391" i="14"/>
  <c r="H1391" i="14"/>
  <c r="K1391" i="14"/>
  <c r="B1388" i="13"/>
  <c r="E1391" i="14"/>
  <c r="C1388" i="13"/>
  <c r="D1388" i="13"/>
  <c r="E1388" i="13"/>
  <c r="F1388" i="13"/>
  <c r="G1388" i="13"/>
  <c r="H1388" i="13"/>
  <c r="A1389" i="13"/>
  <c r="D1392" i="14"/>
  <c r="F1392" i="14"/>
  <c r="G1392" i="14"/>
  <c r="C1392" i="14"/>
  <c r="H1392" i="14"/>
  <c r="K1392" i="14"/>
  <c r="B1389" i="13"/>
  <c r="E1392" i="14"/>
  <c r="C1389" i="13"/>
  <c r="D1389" i="13"/>
  <c r="E1389" i="13"/>
  <c r="F1389" i="13"/>
  <c r="G1389" i="13"/>
  <c r="H1389" i="13"/>
  <c r="A1390" i="13"/>
  <c r="D1393" i="14"/>
  <c r="F1393" i="14"/>
  <c r="G1393" i="14"/>
  <c r="C1393" i="14"/>
  <c r="H1393" i="14"/>
  <c r="K1393" i="14"/>
  <c r="B1390" i="13"/>
  <c r="E1393" i="14"/>
  <c r="C1390" i="13"/>
  <c r="D1390" i="13"/>
  <c r="E1390" i="13"/>
  <c r="G1390" i="13"/>
  <c r="H1390" i="13"/>
  <c r="A1391" i="13"/>
  <c r="D1394" i="14"/>
  <c r="F1394" i="14"/>
  <c r="G1394" i="14"/>
  <c r="C1394" i="14"/>
  <c r="H1394" i="14"/>
  <c r="K1394" i="14"/>
  <c r="B1391" i="13"/>
  <c r="E1394" i="14"/>
  <c r="C1391" i="13"/>
  <c r="D1391" i="13"/>
  <c r="E1391" i="13"/>
  <c r="G1391" i="13"/>
  <c r="H1391" i="13"/>
  <c r="A1392" i="13"/>
  <c r="D1395" i="14"/>
  <c r="F1395" i="14"/>
  <c r="G1395" i="14"/>
  <c r="C1395" i="14"/>
  <c r="H1395" i="14"/>
  <c r="K1395" i="14"/>
  <c r="B1392" i="13"/>
  <c r="E1395" i="14"/>
  <c r="C1392" i="13"/>
  <c r="D1392" i="13"/>
  <c r="E1392" i="13"/>
  <c r="G1392" i="13"/>
  <c r="H1392" i="13"/>
  <c r="A1393" i="13"/>
  <c r="D1396" i="14"/>
  <c r="F1396" i="14"/>
  <c r="G1396" i="14"/>
  <c r="C1396" i="14"/>
  <c r="H1396" i="14"/>
  <c r="K1396" i="14"/>
  <c r="B1393" i="13"/>
  <c r="E1396" i="14"/>
  <c r="C1393" i="13"/>
  <c r="D1393" i="13"/>
  <c r="E1393" i="13"/>
  <c r="G1393" i="13"/>
  <c r="H1393" i="13"/>
  <c r="A1394" i="13"/>
  <c r="D1397" i="14"/>
  <c r="F1397" i="14"/>
  <c r="G1397" i="14"/>
  <c r="C1397" i="14"/>
  <c r="H1397" i="14"/>
  <c r="K1397" i="14"/>
  <c r="B1394" i="13"/>
  <c r="E1397" i="14"/>
  <c r="C1394" i="13"/>
  <c r="D1394" i="13"/>
  <c r="E1394" i="13"/>
  <c r="G1394" i="13"/>
  <c r="H1394" i="13"/>
  <c r="A1395" i="13"/>
  <c r="D1398" i="14"/>
  <c r="F1398" i="14"/>
  <c r="G1398" i="14"/>
  <c r="C1398" i="14"/>
  <c r="H1398" i="14"/>
  <c r="K1398" i="14"/>
  <c r="B1395" i="13"/>
  <c r="E1398" i="14"/>
  <c r="C1395" i="13"/>
  <c r="D1395" i="13"/>
  <c r="E1395" i="13"/>
  <c r="G1395" i="13"/>
  <c r="H1395" i="13"/>
  <c r="A1396" i="13"/>
  <c r="D1399" i="14"/>
  <c r="F1399" i="14"/>
  <c r="G1399" i="14"/>
  <c r="C1399" i="14"/>
  <c r="H1399" i="14"/>
  <c r="K1399" i="14"/>
  <c r="B1396" i="13"/>
  <c r="E1399" i="14"/>
  <c r="C1396" i="13"/>
  <c r="D1396" i="13"/>
  <c r="E1396" i="13"/>
  <c r="G1396" i="13"/>
  <c r="H1396" i="13"/>
  <c r="A1397" i="13"/>
  <c r="D1400" i="14"/>
  <c r="F1400" i="14"/>
  <c r="G1400" i="14"/>
  <c r="C1400" i="14"/>
  <c r="H1400" i="14"/>
  <c r="K1400" i="14"/>
  <c r="B1397" i="13"/>
  <c r="E1400" i="14"/>
  <c r="C1397" i="13"/>
  <c r="D1397" i="13"/>
  <c r="E1397" i="13"/>
  <c r="G1397" i="13"/>
  <c r="H1397" i="13"/>
  <c r="A1398" i="13"/>
  <c r="D1401" i="14"/>
  <c r="F1401" i="14"/>
  <c r="G1401" i="14"/>
  <c r="C1401" i="14"/>
  <c r="H1401" i="14"/>
  <c r="K1401" i="14"/>
  <c r="B1398" i="13"/>
  <c r="E1401" i="14"/>
  <c r="C1398" i="13"/>
  <c r="D1398" i="13"/>
  <c r="E1398" i="13"/>
  <c r="G1398" i="13"/>
  <c r="H1398" i="13"/>
  <c r="A1399" i="13"/>
  <c r="D1402" i="14"/>
  <c r="F1402" i="14"/>
  <c r="G1402" i="14"/>
  <c r="C1402" i="14"/>
  <c r="H1402" i="14"/>
  <c r="K1402" i="14"/>
  <c r="B1399" i="13"/>
  <c r="E1402" i="14"/>
  <c r="C1399" i="13"/>
  <c r="D1399" i="13"/>
  <c r="E1399" i="13"/>
  <c r="G1399" i="13"/>
  <c r="H1399" i="13"/>
  <c r="A1400" i="13"/>
  <c r="D1403" i="14"/>
  <c r="F1403" i="14"/>
  <c r="G1403" i="14"/>
  <c r="C1403" i="14"/>
  <c r="H1403" i="14"/>
  <c r="K1403" i="14"/>
  <c r="B1400" i="13"/>
  <c r="E1403" i="14"/>
  <c r="C1400" i="13"/>
  <c r="D1400" i="13"/>
  <c r="E1400" i="13"/>
  <c r="G1400" i="13"/>
  <c r="H1400" i="13"/>
  <c r="A1401" i="13"/>
  <c r="D1404" i="14"/>
  <c r="F1404" i="14"/>
  <c r="G1404" i="14"/>
  <c r="C1404" i="14"/>
  <c r="H1404" i="14"/>
  <c r="K1404" i="14"/>
  <c r="B1401" i="13"/>
  <c r="E1404" i="14"/>
  <c r="C1401" i="13"/>
  <c r="D1401" i="13"/>
  <c r="E1401" i="13"/>
  <c r="G1401" i="13"/>
  <c r="H1401" i="13"/>
  <c r="A1402" i="13"/>
  <c r="D1405" i="14"/>
  <c r="F1405" i="14"/>
  <c r="G1405" i="14"/>
  <c r="C1405" i="14"/>
  <c r="H1405" i="14"/>
  <c r="K1405" i="14"/>
  <c r="B1402" i="13"/>
  <c r="E1405" i="14"/>
  <c r="C1402" i="13"/>
  <c r="D1402" i="13"/>
  <c r="E1402" i="13"/>
  <c r="G1402" i="13"/>
  <c r="H1402" i="13"/>
  <c r="A1403" i="13"/>
  <c r="D1406" i="14"/>
  <c r="F1406" i="14"/>
  <c r="G1406" i="14"/>
  <c r="C1406" i="14"/>
  <c r="H1406" i="14"/>
  <c r="K1406" i="14"/>
  <c r="B1403" i="13"/>
  <c r="E1406" i="14"/>
  <c r="C1403" i="13"/>
  <c r="D1403" i="13"/>
  <c r="E1403" i="13"/>
  <c r="G1403" i="13"/>
  <c r="H1403" i="13"/>
  <c r="A1404" i="13"/>
  <c r="D1407" i="14"/>
  <c r="F1407" i="14"/>
  <c r="G1407" i="14"/>
  <c r="C1407" i="14"/>
  <c r="H1407" i="14"/>
  <c r="K1407" i="14"/>
  <c r="B1404" i="13"/>
  <c r="E1407" i="14"/>
  <c r="C1404" i="13"/>
  <c r="D1404" i="13"/>
  <c r="E1404" i="13"/>
  <c r="G1404" i="13"/>
  <c r="H1404" i="13"/>
  <c r="A1405" i="13"/>
  <c r="D1408" i="14"/>
  <c r="F1408" i="14"/>
  <c r="G1408" i="14"/>
  <c r="C1408" i="14"/>
  <c r="H1408" i="14"/>
  <c r="K1408" i="14"/>
  <c r="B1405" i="13"/>
  <c r="E1408" i="14"/>
  <c r="C1405" i="13"/>
  <c r="D1405" i="13"/>
  <c r="E1405" i="13"/>
  <c r="G1405" i="13"/>
  <c r="H1405" i="13"/>
  <c r="A1406" i="13"/>
  <c r="D1409" i="14"/>
  <c r="F1409" i="14"/>
  <c r="G1409" i="14"/>
  <c r="C1409" i="14"/>
  <c r="H1409" i="14"/>
  <c r="K1409" i="14"/>
  <c r="B1406" i="13"/>
  <c r="E1409" i="14"/>
  <c r="C1406" i="13"/>
  <c r="D1406" i="13"/>
  <c r="E1406" i="13"/>
  <c r="G1406" i="13"/>
  <c r="H1406" i="13"/>
  <c r="A1407" i="13"/>
  <c r="D1410" i="14"/>
  <c r="F1410" i="14"/>
  <c r="G1410" i="14"/>
  <c r="C1410" i="14"/>
  <c r="H1410" i="14"/>
  <c r="K1410" i="14"/>
  <c r="B1407" i="13"/>
  <c r="E1410" i="14"/>
  <c r="C1407" i="13"/>
  <c r="D1407" i="13"/>
  <c r="E1407" i="13"/>
  <c r="G1407" i="13"/>
  <c r="H1407" i="13"/>
  <c r="A1408" i="13"/>
  <c r="D1411" i="14"/>
  <c r="F1411" i="14"/>
  <c r="G1411" i="14"/>
  <c r="C1411" i="14"/>
  <c r="H1411" i="14"/>
  <c r="K1411" i="14"/>
  <c r="B1408" i="13"/>
  <c r="E1411" i="14"/>
  <c r="C1408" i="13"/>
  <c r="D1408" i="13"/>
  <c r="E1408" i="13"/>
  <c r="G1408" i="13"/>
  <c r="H1408" i="13"/>
  <c r="A1409" i="13"/>
  <c r="D1412" i="14"/>
  <c r="F1412" i="14"/>
  <c r="G1412" i="14"/>
  <c r="C1412" i="14"/>
  <c r="H1412" i="14"/>
  <c r="K1412" i="14"/>
  <c r="B1409" i="13"/>
  <c r="E1412" i="14"/>
  <c r="C1409" i="13"/>
  <c r="D1409" i="13"/>
  <c r="E1409" i="13"/>
  <c r="G1409" i="13"/>
  <c r="H1409" i="13"/>
  <c r="A1410" i="13"/>
  <c r="D1413" i="14"/>
  <c r="F1413" i="14"/>
  <c r="G1413" i="14"/>
  <c r="C1413" i="14"/>
  <c r="H1413" i="14"/>
  <c r="K1413" i="14"/>
  <c r="B1410" i="13"/>
  <c r="E1413" i="14"/>
  <c r="C1410" i="13"/>
  <c r="D1410" i="13"/>
  <c r="E1410" i="13"/>
  <c r="F1410" i="13"/>
  <c r="G1410" i="13"/>
  <c r="H1410" i="13"/>
  <c r="A1411" i="13"/>
  <c r="D1414" i="14"/>
  <c r="F1414" i="14"/>
  <c r="G1414" i="14"/>
  <c r="C1414" i="14"/>
  <c r="H1414" i="14"/>
  <c r="K1414" i="14"/>
  <c r="B1411" i="13"/>
  <c r="E1414" i="14"/>
  <c r="C1411" i="13"/>
  <c r="D1411" i="13"/>
  <c r="E1411" i="13"/>
  <c r="F1411" i="13"/>
  <c r="G1411" i="13"/>
  <c r="H1411" i="13"/>
  <c r="A1412" i="13"/>
  <c r="D1415" i="14"/>
  <c r="F1415" i="14"/>
  <c r="G1415" i="14"/>
  <c r="C1415" i="14"/>
  <c r="H1415" i="14"/>
  <c r="K1415" i="14"/>
  <c r="B1412" i="13"/>
  <c r="E1415" i="14"/>
  <c r="C1412" i="13"/>
  <c r="D1412" i="13"/>
  <c r="E1412" i="13"/>
  <c r="F1412" i="13"/>
  <c r="G1412" i="13"/>
  <c r="H1412" i="13"/>
  <c r="A1413" i="13"/>
  <c r="D1416" i="14"/>
  <c r="F1416" i="14"/>
  <c r="G1416" i="14"/>
  <c r="C1416" i="14"/>
  <c r="H1416" i="14"/>
  <c r="K1416" i="14"/>
  <c r="B1413" i="13"/>
  <c r="E1416" i="14"/>
  <c r="C1413" i="13"/>
  <c r="D1413" i="13"/>
  <c r="E1413" i="13"/>
  <c r="F1413" i="13"/>
  <c r="G1413" i="13"/>
  <c r="H1413" i="13"/>
  <c r="A1414" i="13"/>
  <c r="D1417" i="14"/>
  <c r="F1417" i="14"/>
  <c r="G1417" i="14"/>
  <c r="C1417" i="14"/>
  <c r="H1417" i="14"/>
  <c r="K1417" i="14"/>
  <c r="B1414" i="13"/>
  <c r="E1417" i="14"/>
  <c r="C1414" i="13"/>
  <c r="D1414" i="13"/>
  <c r="E1414" i="13"/>
  <c r="F1414" i="13"/>
  <c r="G1414" i="13"/>
  <c r="H1414" i="13"/>
  <c r="A1415" i="13"/>
  <c r="D1418" i="14"/>
  <c r="F1418" i="14"/>
  <c r="G1418" i="14"/>
  <c r="C1418" i="14"/>
  <c r="H1418" i="14"/>
  <c r="K1418" i="14"/>
  <c r="B1415" i="13"/>
  <c r="E1418" i="14"/>
  <c r="C1415" i="13"/>
  <c r="D1415" i="13"/>
  <c r="E1415" i="13"/>
  <c r="F1415" i="13"/>
  <c r="G1415" i="13"/>
  <c r="H1415" i="13"/>
  <c r="A1416" i="13"/>
  <c r="D1419" i="14"/>
  <c r="F1419" i="14"/>
  <c r="G1419" i="14"/>
  <c r="C1419" i="14"/>
  <c r="H1419" i="14"/>
  <c r="K1419" i="14"/>
  <c r="B1416" i="13"/>
  <c r="E1419" i="14"/>
  <c r="C1416" i="13"/>
  <c r="D1416" i="13"/>
  <c r="E1416" i="13"/>
  <c r="F1416" i="13"/>
  <c r="G1416" i="13"/>
  <c r="H1416" i="13"/>
  <c r="A1417" i="13"/>
  <c r="D1420" i="14"/>
  <c r="F1420" i="14"/>
  <c r="G1420" i="14"/>
  <c r="C1420" i="14"/>
  <c r="H1420" i="14"/>
  <c r="K1420" i="14"/>
  <c r="B1417" i="13"/>
  <c r="E1420" i="14"/>
  <c r="C1417" i="13"/>
  <c r="D1417" i="13"/>
  <c r="E1417" i="13"/>
  <c r="F1417" i="13"/>
  <c r="G1417" i="13"/>
  <c r="H1417" i="13"/>
  <c r="A1418" i="13"/>
  <c r="D1421" i="14"/>
  <c r="F1421" i="14"/>
  <c r="G1421" i="14"/>
  <c r="C1421" i="14"/>
  <c r="H1421" i="14"/>
  <c r="K1421" i="14"/>
  <c r="B1418" i="13"/>
  <c r="E1421" i="14"/>
  <c r="C1418" i="13"/>
  <c r="D1418" i="13"/>
  <c r="E1418" i="13"/>
  <c r="F1418" i="13"/>
  <c r="G1418" i="13"/>
  <c r="H1418" i="13"/>
  <c r="A1419" i="13"/>
  <c r="D1422" i="14"/>
  <c r="F1422" i="14"/>
  <c r="G1422" i="14"/>
  <c r="C1422" i="14"/>
  <c r="H1422" i="14"/>
  <c r="K1422" i="14"/>
  <c r="B1419" i="13"/>
  <c r="E1422" i="14"/>
  <c r="C1419" i="13"/>
  <c r="D1419" i="13"/>
  <c r="E1419" i="13"/>
  <c r="F1419" i="13"/>
  <c r="G1419" i="13"/>
  <c r="H1419" i="13"/>
  <c r="A1420" i="13"/>
  <c r="D1423" i="14"/>
  <c r="F1423" i="14"/>
  <c r="G1423" i="14"/>
  <c r="C1423" i="14"/>
  <c r="H1423" i="14"/>
  <c r="K1423" i="14"/>
  <c r="B1420" i="13"/>
  <c r="E1423" i="14"/>
  <c r="C1420" i="13"/>
  <c r="D1420" i="13"/>
  <c r="E1420" i="13"/>
  <c r="F1420" i="13"/>
  <c r="G1420" i="13"/>
  <c r="H1420" i="13"/>
  <c r="A1421" i="13"/>
  <c r="D1424" i="14"/>
  <c r="F1424" i="14"/>
  <c r="G1424" i="14"/>
  <c r="C1424" i="14"/>
  <c r="H1424" i="14"/>
  <c r="K1424" i="14"/>
  <c r="B1421" i="13"/>
  <c r="E1424" i="14"/>
  <c r="C1421" i="13"/>
  <c r="D1421" i="13"/>
  <c r="E1421" i="13"/>
  <c r="F1421" i="13"/>
  <c r="G1421" i="13"/>
  <c r="H1421" i="13"/>
  <c r="A1422" i="13"/>
  <c r="D1425" i="14"/>
  <c r="F1425" i="14"/>
  <c r="G1425" i="14"/>
  <c r="C1425" i="14"/>
  <c r="H1425" i="14"/>
  <c r="K1425" i="14"/>
  <c r="B1422" i="13"/>
  <c r="E1425" i="14"/>
  <c r="C1422" i="13"/>
  <c r="D1422" i="13"/>
  <c r="E1422" i="13"/>
  <c r="F1422" i="13"/>
  <c r="G1422" i="13"/>
  <c r="H1422" i="13"/>
  <c r="A1423" i="13"/>
  <c r="D1426" i="14"/>
  <c r="F1426" i="14"/>
  <c r="G1426" i="14"/>
  <c r="C1426" i="14"/>
  <c r="H1426" i="14"/>
  <c r="K1426" i="14"/>
  <c r="B1423" i="13"/>
  <c r="E1426" i="14"/>
  <c r="C1423" i="13"/>
  <c r="D1423" i="13"/>
  <c r="E1423" i="13"/>
  <c r="F1423" i="13"/>
  <c r="G1423" i="13"/>
  <c r="H1423" i="13"/>
  <c r="A1424" i="13"/>
  <c r="D1427" i="14"/>
  <c r="F1427" i="14"/>
  <c r="G1427" i="14"/>
  <c r="C1427" i="14"/>
  <c r="H1427" i="14"/>
  <c r="K1427" i="14"/>
  <c r="B1424" i="13"/>
  <c r="E1427" i="14"/>
  <c r="C1424" i="13"/>
  <c r="D1424" i="13"/>
  <c r="E1424" i="13"/>
  <c r="F1424" i="13"/>
  <c r="G1424" i="13"/>
  <c r="H1424" i="13"/>
  <c r="A1425" i="13"/>
  <c r="D1428" i="14"/>
  <c r="F1428" i="14"/>
  <c r="G1428" i="14"/>
  <c r="C1428" i="14"/>
  <c r="H1428" i="14"/>
  <c r="K1428" i="14"/>
  <c r="B1425" i="13"/>
  <c r="E1428" i="14"/>
  <c r="C1425" i="13"/>
  <c r="D1425" i="13"/>
  <c r="E1425" i="13"/>
  <c r="F1425" i="13"/>
  <c r="G1425" i="13"/>
  <c r="H1425" i="13"/>
  <c r="A1426" i="13"/>
  <c r="D1429" i="14"/>
  <c r="F1429" i="14"/>
  <c r="G1429" i="14"/>
  <c r="C1429" i="14"/>
  <c r="H1429" i="14"/>
  <c r="K1429" i="14"/>
  <c r="B1426" i="13"/>
  <c r="E1429" i="14"/>
  <c r="C1426" i="13"/>
  <c r="D1426" i="13"/>
  <c r="E1426" i="13"/>
  <c r="F1426" i="13"/>
  <c r="G1426" i="13"/>
  <c r="H1426" i="13"/>
  <c r="A1427" i="13"/>
  <c r="D1430" i="14"/>
  <c r="F1430" i="14"/>
  <c r="G1430" i="14"/>
  <c r="C1430" i="14"/>
  <c r="H1430" i="14"/>
  <c r="K1430" i="14"/>
  <c r="B1427" i="13"/>
  <c r="E1430" i="14"/>
  <c r="C1427" i="13"/>
  <c r="D1427" i="13"/>
  <c r="E1427" i="13"/>
  <c r="F1427" i="13"/>
  <c r="G1427" i="13"/>
  <c r="H1427" i="13"/>
  <c r="A1428" i="13"/>
  <c r="D1431" i="14"/>
  <c r="F1431" i="14"/>
  <c r="G1431" i="14"/>
  <c r="C1431" i="14"/>
  <c r="H1431" i="14"/>
  <c r="K1431" i="14"/>
  <c r="B1428" i="13"/>
  <c r="E1431" i="14"/>
  <c r="C1428" i="13"/>
  <c r="D1428" i="13"/>
  <c r="E1428" i="13"/>
  <c r="F1428" i="13"/>
  <c r="G1428" i="13"/>
  <c r="H1428" i="13"/>
  <c r="A1429" i="13"/>
  <c r="D1432" i="14"/>
  <c r="F1432" i="14"/>
  <c r="G1432" i="14"/>
  <c r="C1432" i="14"/>
  <c r="H1432" i="14"/>
  <c r="K1432" i="14"/>
  <c r="B1429" i="13"/>
  <c r="E1432" i="14"/>
  <c r="C1429" i="13"/>
  <c r="D1429" i="13"/>
  <c r="E1429" i="13"/>
  <c r="F1429" i="13"/>
  <c r="G1429" i="13"/>
  <c r="H1429" i="13"/>
  <c r="A1430" i="13"/>
  <c r="D1433" i="14"/>
  <c r="F1433" i="14"/>
  <c r="G1433" i="14"/>
  <c r="C1433" i="14"/>
  <c r="H1433" i="14"/>
  <c r="K1433" i="14"/>
  <c r="B1430" i="13"/>
  <c r="E1433" i="14"/>
  <c r="C1430" i="13"/>
  <c r="D1430" i="13"/>
  <c r="E1430" i="13"/>
  <c r="F1430" i="13"/>
  <c r="G1430" i="13"/>
  <c r="H1430" i="13"/>
  <c r="A1431" i="13"/>
  <c r="D1434" i="14"/>
  <c r="F1434" i="14"/>
  <c r="G1434" i="14"/>
  <c r="C1434" i="14"/>
  <c r="H1434" i="14"/>
  <c r="K1434" i="14"/>
  <c r="B1431" i="13"/>
  <c r="E1434" i="14"/>
  <c r="C1431" i="13"/>
  <c r="D1431" i="13"/>
  <c r="E1431" i="13"/>
  <c r="F1431" i="13"/>
  <c r="G1431" i="13"/>
  <c r="H1431" i="13"/>
  <c r="A1432" i="13"/>
  <c r="D1435" i="14"/>
  <c r="F1435" i="14"/>
  <c r="G1435" i="14"/>
  <c r="C1435" i="14"/>
  <c r="H1435" i="14"/>
  <c r="K1435" i="14"/>
  <c r="B1432" i="13"/>
  <c r="E1435" i="14"/>
  <c r="C1432" i="13"/>
  <c r="D1432" i="13"/>
  <c r="E1432" i="13"/>
  <c r="F1432" i="13"/>
  <c r="G1432" i="13"/>
  <c r="H1432" i="13"/>
  <c r="A1433" i="13"/>
  <c r="D1436" i="14"/>
  <c r="F1436" i="14"/>
  <c r="G1436" i="14"/>
  <c r="C1436" i="14"/>
  <c r="H1436" i="14"/>
  <c r="K1436" i="14"/>
  <c r="B1433" i="13"/>
  <c r="E1436" i="14"/>
  <c r="C1433" i="13"/>
  <c r="D1433" i="13"/>
  <c r="E1433" i="13"/>
  <c r="F1433" i="13"/>
  <c r="G1433" i="13"/>
  <c r="H1433" i="13"/>
  <c r="A1434" i="13"/>
  <c r="D1437" i="14"/>
  <c r="F1437" i="14"/>
  <c r="G1437" i="14"/>
  <c r="C1437" i="14"/>
  <c r="H1437" i="14"/>
  <c r="K1437" i="14"/>
  <c r="B1434" i="13"/>
  <c r="E1437" i="14"/>
  <c r="C1434" i="13"/>
  <c r="D1434" i="13"/>
  <c r="E1434" i="13"/>
  <c r="F1434" i="13"/>
  <c r="G1434" i="13"/>
  <c r="H1434" i="13"/>
  <c r="A1435" i="13"/>
  <c r="D1438" i="14"/>
  <c r="F1438" i="14"/>
  <c r="G1438" i="14"/>
  <c r="C1438" i="14"/>
  <c r="H1438" i="14"/>
  <c r="K1438" i="14"/>
  <c r="B1435" i="13"/>
  <c r="E1438" i="14"/>
  <c r="C1435" i="13"/>
  <c r="D1435" i="13"/>
  <c r="E1435" i="13"/>
  <c r="F1435" i="13"/>
  <c r="G1435" i="13"/>
  <c r="H1435" i="13"/>
  <c r="A1436" i="13"/>
  <c r="D1439" i="14"/>
  <c r="F1439" i="14"/>
  <c r="G1439" i="14"/>
  <c r="C1439" i="14"/>
  <c r="H1439" i="14"/>
  <c r="K1439" i="14"/>
  <c r="B1436" i="13"/>
  <c r="E1439" i="14"/>
  <c r="C1436" i="13"/>
  <c r="D1436" i="13"/>
  <c r="E1436" i="13"/>
  <c r="F1436" i="13"/>
  <c r="G1436" i="13"/>
  <c r="H1436" i="13"/>
  <c r="A1437" i="13"/>
  <c r="D1440" i="14"/>
  <c r="F1440" i="14"/>
  <c r="G1440" i="14"/>
  <c r="C1440" i="14"/>
  <c r="H1440" i="14"/>
  <c r="K1440" i="14"/>
  <c r="B1437" i="13"/>
  <c r="E1440" i="14"/>
  <c r="C1437" i="13"/>
  <c r="D1437" i="13"/>
  <c r="E1437" i="13"/>
  <c r="F1437" i="13"/>
  <c r="G1437" i="13"/>
  <c r="H1437" i="13"/>
  <c r="A1438" i="13"/>
  <c r="D1441" i="14"/>
  <c r="F1441" i="14"/>
  <c r="G1441" i="14"/>
  <c r="C1441" i="14"/>
  <c r="H1441" i="14"/>
  <c r="K1441" i="14"/>
  <c r="B1438" i="13"/>
  <c r="E1441" i="14"/>
  <c r="C1438" i="13"/>
  <c r="D1438" i="13"/>
  <c r="E1438" i="13"/>
  <c r="F1438" i="13"/>
  <c r="G1438" i="13"/>
  <c r="H1438" i="13"/>
  <c r="A1439" i="13"/>
  <c r="D1442" i="14"/>
  <c r="F1442" i="14"/>
  <c r="G1442" i="14"/>
  <c r="C1442" i="14"/>
  <c r="H1442" i="14"/>
  <c r="K1442" i="14"/>
  <c r="B1439" i="13"/>
  <c r="E1442" i="14"/>
  <c r="C1439" i="13"/>
  <c r="D1439" i="13"/>
  <c r="E1439" i="13"/>
  <c r="F1439" i="13"/>
  <c r="G1439" i="13"/>
  <c r="H1439" i="13"/>
  <c r="A1440" i="13"/>
  <c r="D1443" i="14"/>
  <c r="F1443" i="14"/>
  <c r="G1443" i="14"/>
  <c r="C1443" i="14"/>
  <c r="H1443" i="14"/>
  <c r="K1443" i="14"/>
  <c r="B1440" i="13"/>
  <c r="E1443" i="14"/>
  <c r="C1440" i="13"/>
  <c r="D1440" i="13"/>
  <c r="E1440" i="13"/>
  <c r="F1440" i="13"/>
  <c r="G1440" i="13"/>
  <c r="H1440" i="13"/>
  <c r="A1441" i="13"/>
  <c r="D1444" i="14"/>
  <c r="F1444" i="14"/>
  <c r="G1444" i="14"/>
  <c r="C1444" i="14"/>
  <c r="H1444" i="14"/>
  <c r="K1444" i="14"/>
  <c r="B1441" i="13"/>
  <c r="E1444" i="14"/>
  <c r="C1441" i="13"/>
  <c r="D1441" i="13"/>
  <c r="E1441" i="13"/>
  <c r="F1441" i="13"/>
  <c r="G1441" i="13"/>
  <c r="H1441" i="13"/>
  <c r="A1442" i="13"/>
  <c r="D1445" i="14"/>
  <c r="F1445" i="14"/>
  <c r="G1445" i="14"/>
  <c r="C1445" i="14"/>
  <c r="H1445" i="14"/>
  <c r="K1445" i="14"/>
  <c r="B1442" i="13"/>
  <c r="E1445" i="14"/>
  <c r="C1442" i="13"/>
  <c r="D1442" i="13"/>
  <c r="E1442" i="13"/>
  <c r="F1442" i="13"/>
  <c r="G1442" i="13"/>
  <c r="H1442" i="13"/>
  <c r="A1443" i="13"/>
  <c r="D1446" i="14"/>
  <c r="F1446" i="14"/>
  <c r="G1446" i="14"/>
  <c r="C1446" i="14"/>
  <c r="H1446" i="14"/>
  <c r="K1446" i="14"/>
  <c r="B1443" i="13"/>
  <c r="E1446" i="14"/>
  <c r="C1443" i="13"/>
  <c r="D1443" i="13"/>
  <c r="E1443" i="13"/>
  <c r="F1443" i="13"/>
  <c r="G1443" i="13"/>
  <c r="H1443" i="13"/>
  <c r="A1444" i="13"/>
  <c r="D1447" i="14"/>
  <c r="F1447" i="14"/>
  <c r="G1447" i="14"/>
  <c r="C1447" i="14"/>
  <c r="H1447" i="14"/>
  <c r="K1447" i="14"/>
  <c r="B1444" i="13"/>
  <c r="E1447" i="14"/>
  <c r="C1444" i="13"/>
  <c r="D1444" i="13"/>
  <c r="E1444" i="13"/>
  <c r="F1444" i="13"/>
  <c r="G1444" i="13"/>
  <c r="H1444" i="13"/>
  <c r="A1445" i="13"/>
  <c r="D1448" i="14"/>
  <c r="F1448" i="14"/>
  <c r="G1448" i="14"/>
  <c r="C1448" i="14"/>
  <c r="H1448" i="14"/>
  <c r="K1448" i="14"/>
  <c r="B1445" i="13"/>
  <c r="E1448" i="14"/>
  <c r="C1445" i="13"/>
  <c r="D1445" i="13"/>
  <c r="E1445" i="13"/>
  <c r="F1445" i="13"/>
  <c r="G1445" i="13"/>
  <c r="H1445" i="13"/>
  <c r="A1446" i="13"/>
  <c r="D1449" i="14"/>
  <c r="F1449" i="14"/>
  <c r="G1449" i="14"/>
  <c r="C1449" i="14"/>
  <c r="H1449" i="14"/>
  <c r="K1449" i="14"/>
  <c r="B1446" i="13"/>
  <c r="E1449" i="14"/>
  <c r="C1446" i="13"/>
  <c r="D1446" i="13"/>
  <c r="E1446" i="13"/>
  <c r="F1446" i="13"/>
  <c r="G1446" i="13"/>
  <c r="H1446" i="13"/>
  <c r="A1447" i="13"/>
  <c r="D1450" i="14"/>
  <c r="F1450" i="14"/>
  <c r="G1450" i="14"/>
  <c r="C1450" i="14"/>
  <c r="H1450" i="14"/>
  <c r="K1450" i="14"/>
  <c r="B1447" i="13"/>
  <c r="E1450" i="14"/>
  <c r="C1447" i="13"/>
  <c r="D1447" i="13"/>
  <c r="E1447" i="13"/>
  <c r="F1447" i="13"/>
  <c r="G1447" i="13"/>
  <c r="H1447" i="13"/>
  <c r="A1448" i="13"/>
  <c r="D1451" i="14"/>
  <c r="F1451" i="14"/>
  <c r="G1451" i="14"/>
  <c r="C1451" i="14"/>
  <c r="H1451" i="14"/>
  <c r="K1451" i="14"/>
  <c r="B1448" i="13"/>
  <c r="E1451" i="14"/>
  <c r="C1448" i="13"/>
  <c r="D1448" i="13"/>
  <c r="E1448" i="13"/>
  <c r="F1448" i="13"/>
  <c r="G1448" i="13"/>
  <c r="H1448" i="13"/>
  <c r="A1449" i="13"/>
  <c r="D1452" i="14"/>
  <c r="F1452" i="14"/>
  <c r="G1452" i="14"/>
  <c r="C1452" i="14"/>
  <c r="H1452" i="14"/>
  <c r="K1452" i="14"/>
  <c r="B1449" i="13"/>
  <c r="E1452" i="14"/>
  <c r="C1449" i="13"/>
  <c r="D1449" i="13"/>
  <c r="E1449" i="13"/>
  <c r="F1449" i="13"/>
  <c r="G1449" i="13"/>
  <c r="H1449" i="13"/>
  <c r="A1450" i="13"/>
  <c r="D1453" i="14"/>
  <c r="F1453" i="14"/>
  <c r="G1453" i="14"/>
  <c r="C1453" i="14"/>
  <c r="H1453" i="14"/>
  <c r="K1453" i="14"/>
  <c r="B1450" i="13"/>
  <c r="E1453" i="14"/>
  <c r="C1450" i="13"/>
  <c r="D1450" i="13"/>
  <c r="E1450" i="13"/>
  <c r="F1450" i="13"/>
  <c r="G1450" i="13"/>
  <c r="H1450" i="13"/>
  <c r="A1451" i="13"/>
  <c r="D1454" i="14"/>
  <c r="F1454" i="14"/>
  <c r="G1454" i="14"/>
  <c r="C1454" i="14"/>
  <c r="H1454" i="14"/>
  <c r="K1454" i="14"/>
  <c r="B1451" i="13"/>
  <c r="E1454" i="14"/>
  <c r="C1451" i="13"/>
  <c r="D1451" i="13"/>
  <c r="E1451" i="13"/>
  <c r="F1451" i="13"/>
  <c r="G1451" i="13"/>
  <c r="H1451" i="13"/>
  <c r="A1452" i="13"/>
  <c r="D1455" i="14"/>
  <c r="F1455" i="14"/>
  <c r="G1455" i="14"/>
  <c r="C1455" i="14"/>
  <c r="H1455" i="14"/>
  <c r="K1455" i="14"/>
  <c r="B1452" i="13"/>
  <c r="E1455" i="14"/>
  <c r="C1452" i="13"/>
  <c r="D1452" i="13"/>
  <c r="E1452" i="13"/>
  <c r="F1452" i="13"/>
  <c r="G1452" i="13"/>
  <c r="H1452" i="13"/>
  <c r="A1453" i="13"/>
  <c r="D1456" i="14"/>
  <c r="F1456" i="14"/>
  <c r="G1456" i="14"/>
  <c r="C1456" i="14"/>
  <c r="H1456" i="14"/>
  <c r="K1456" i="14"/>
  <c r="B1453" i="13"/>
  <c r="E1456" i="14"/>
  <c r="C1453" i="13"/>
  <c r="D1453" i="13"/>
  <c r="E1453" i="13"/>
  <c r="F1453" i="13"/>
  <c r="G1453" i="13"/>
  <c r="H1453" i="13"/>
  <c r="A1454" i="13"/>
  <c r="D1457" i="14"/>
  <c r="F1457" i="14"/>
  <c r="G1457" i="14"/>
  <c r="C1457" i="14"/>
  <c r="H1457" i="14"/>
  <c r="K1457" i="14"/>
  <c r="B1454" i="13"/>
  <c r="E1457" i="14"/>
  <c r="C1454" i="13"/>
  <c r="D1454" i="13"/>
  <c r="E1454" i="13"/>
  <c r="F1454" i="13"/>
  <c r="G1454" i="13"/>
  <c r="H1454" i="13"/>
  <c r="A1455" i="13"/>
  <c r="D1458" i="14"/>
  <c r="F1458" i="14"/>
  <c r="G1458" i="14"/>
  <c r="C1458" i="14"/>
  <c r="H1458" i="14"/>
  <c r="K1458" i="14"/>
  <c r="B1455" i="13"/>
  <c r="E1458" i="14"/>
  <c r="C1455" i="13"/>
  <c r="D1455" i="13"/>
  <c r="E1455" i="13"/>
  <c r="F1455" i="13"/>
  <c r="G1455" i="13"/>
  <c r="H1455" i="13"/>
  <c r="A1456" i="13"/>
  <c r="D1459" i="14"/>
  <c r="F1459" i="14"/>
  <c r="G1459" i="14"/>
  <c r="C1459" i="14"/>
  <c r="H1459" i="14"/>
  <c r="K1459" i="14"/>
  <c r="B1456" i="13"/>
  <c r="E1459" i="14"/>
  <c r="C1456" i="13"/>
  <c r="D1456" i="13"/>
  <c r="E1456" i="13"/>
  <c r="F1456" i="13"/>
  <c r="G1456" i="13"/>
  <c r="H1456" i="13"/>
  <c r="A1457" i="13"/>
  <c r="D1460" i="14"/>
  <c r="F1460" i="14"/>
  <c r="G1460" i="14"/>
  <c r="C1460" i="14"/>
  <c r="H1460" i="14"/>
  <c r="K1460" i="14"/>
  <c r="B1457" i="13"/>
  <c r="E1460" i="14"/>
  <c r="C1457" i="13"/>
  <c r="D1457" i="13"/>
  <c r="E1457" i="13"/>
  <c r="F1457" i="13"/>
  <c r="G1457" i="13"/>
  <c r="H1457" i="13"/>
  <c r="A1458" i="13"/>
  <c r="D1461" i="14"/>
  <c r="F1461" i="14"/>
  <c r="G1461" i="14"/>
  <c r="C1461" i="14"/>
  <c r="H1461" i="14"/>
  <c r="K1461" i="14"/>
  <c r="B1458" i="13"/>
  <c r="E1461" i="14"/>
  <c r="C1458" i="13"/>
  <c r="D1458" i="13"/>
  <c r="E1458" i="13"/>
  <c r="F1458" i="13"/>
  <c r="G1458" i="13"/>
  <c r="H1458" i="13"/>
  <c r="A1459" i="13"/>
  <c r="D1462" i="14"/>
  <c r="F1462" i="14"/>
  <c r="G1462" i="14"/>
  <c r="C1462" i="14"/>
  <c r="H1462" i="14"/>
  <c r="K1462" i="14"/>
  <c r="B1459" i="13"/>
  <c r="E1462" i="14"/>
  <c r="C1459" i="13"/>
  <c r="D1459" i="13"/>
  <c r="E1459" i="13"/>
  <c r="F1459" i="13"/>
  <c r="G1459" i="13"/>
  <c r="H1459" i="13"/>
  <c r="A1460" i="13"/>
  <c r="D1463" i="14"/>
  <c r="F1463" i="14"/>
  <c r="G1463" i="14"/>
  <c r="C1463" i="14"/>
  <c r="H1463" i="14"/>
  <c r="K1463" i="14"/>
  <c r="B1460" i="13"/>
  <c r="E1463" i="14"/>
  <c r="C1460" i="13"/>
  <c r="D1460" i="13"/>
  <c r="E1460" i="13"/>
  <c r="F1460" i="13"/>
  <c r="G1460" i="13"/>
  <c r="H1460" i="13"/>
  <c r="A1461" i="13"/>
  <c r="D1464" i="14"/>
  <c r="F1464" i="14"/>
  <c r="G1464" i="14"/>
  <c r="C1464" i="14"/>
  <c r="H1464" i="14"/>
  <c r="K1464" i="14"/>
  <c r="B1461" i="13"/>
  <c r="E1464" i="14"/>
  <c r="C1461" i="13"/>
  <c r="D1461" i="13"/>
  <c r="E1461" i="13"/>
  <c r="F1461" i="13"/>
  <c r="G1461" i="13"/>
  <c r="H1461" i="13"/>
  <c r="A1462" i="13"/>
  <c r="D1465" i="14"/>
  <c r="F1465" i="14"/>
  <c r="G1465" i="14"/>
  <c r="C1465" i="14"/>
  <c r="H1465" i="14"/>
  <c r="K1465" i="14"/>
  <c r="B1462" i="13"/>
  <c r="E1465" i="14"/>
  <c r="C1462" i="13"/>
  <c r="D1462" i="13"/>
  <c r="E1462" i="13"/>
  <c r="F1462" i="13"/>
  <c r="G1462" i="13"/>
  <c r="H1462" i="13"/>
  <c r="A1463" i="13"/>
  <c r="D1466" i="14"/>
  <c r="F1466" i="14"/>
  <c r="G1466" i="14"/>
  <c r="C1466" i="14"/>
  <c r="H1466" i="14"/>
  <c r="K1466" i="14"/>
  <c r="B1463" i="13"/>
  <c r="E1466" i="14"/>
  <c r="C1463" i="13"/>
  <c r="D1463" i="13"/>
  <c r="E1463" i="13"/>
  <c r="F1463" i="13"/>
  <c r="G1463" i="13"/>
  <c r="H1463" i="13"/>
  <c r="A1464" i="13"/>
  <c r="D1467" i="14"/>
  <c r="F1467" i="14"/>
  <c r="G1467" i="14"/>
  <c r="C1467" i="14"/>
  <c r="H1467" i="14"/>
  <c r="K1467" i="14"/>
  <c r="B1464" i="13"/>
  <c r="E1467" i="14"/>
  <c r="C1464" i="13"/>
  <c r="D1464" i="13"/>
  <c r="E1464" i="13"/>
  <c r="F1464" i="13"/>
  <c r="G1464" i="13"/>
  <c r="H1464" i="13"/>
  <c r="A1465" i="13"/>
  <c r="D1468" i="14"/>
  <c r="F1468" i="14"/>
  <c r="G1468" i="14"/>
  <c r="C1468" i="14"/>
  <c r="H1468" i="14"/>
  <c r="K1468" i="14"/>
  <c r="B1465" i="13"/>
  <c r="E1468" i="14"/>
  <c r="C1465" i="13"/>
  <c r="D1465" i="13"/>
  <c r="E1465" i="13"/>
  <c r="F1465" i="13"/>
  <c r="G1465" i="13"/>
  <c r="H1465" i="13"/>
  <c r="A1466" i="13"/>
  <c r="D1469" i="14"/>
  <c r="F1469" i="14"/>
  <c r="G1469" i="14"/>
  <c r="C1469" i="14"/>
  <c r="H1469" i="14"/>
  <c r="K1469" i="14"/>
  <c r="B1466" i="13"/>
  <c r="E1469" i="14"/>
  <c r="C1466" i="13"/>
  <c r="D1466" i="13"/>
  <c r="E1466" i="13"/>
  <c r="F1466" i="13"/>
  <c r="G1466" i="13"/>
  <c r="H1466" i="13"/>
  <c r="A1467" i="13"/>
  <c r="D1470" i="14"/>
  <c r="F1470" i="14"/>
  <c r="G1470" i="14"/>
  <c r="C1470" i="14"/>
  <c r="H1470" i="14"/>
  <c r="K1470" i="14"/>
  <c r="B1467" i="13"/>
  <c r="E1470" i="14"/>
  <c r="C1467" i="13"/>
  <c r="D1467" i="13"/>
  <c r="E1467" i="13"/>
  <c r="F1467" i="13"/>
  <c r="G1467" i="13"/>
  <c r="H1467" i="13"/>
  <c r="A1468" i="13"/>
  <c r="D1471" i="14"/>
  <c r="F1471" i="14"/>
  <c r="G1471" i="14"/>
  <c r="C1471" i="14"/>
  <c r="H1471" i="14"/>
  <c r="K1471" i="14"/>
  <c r="B1468" i="13"/>
  <c r="E1471" i="14"/>
  <c r="C1468" i="13"/>
  <c r="D1468" i="13"/>
  <c r="E1468" i="13"/>
  <c r="F1468" i="13"/>
  <c r="G1468" i="13"/>
  <c r="H1468" i="13"/>
  <c r="A1469" i="13"/>
  <c r="D1472" i="14"/>
  <c r="F1472" i="14"/>
  <c r="G1472" i="14"/>
  <c r="C1472" i="14"/>
  <c r="H1472" i="14"/>
  <c r="K1472" i="14"/>
  <c r="B1469" i="13"/>
  <c r="E1472" i="14"/>
  <c r="C1469" i="13"/>
  <c r="D1469" i="13"/>
  <c r="E1469" i="13"/>
  <c r="F1469" i="13"/>
  <c r="G1469" i="13"/>
  <c r="H1469" i="13"/>
  <c r="A1470" i="13"/>
  <c r="D1473" i="14"/>
  <c r="F1473" i="14"/>
  <c r="G1473" i="14"/>
  <c r="C1473" i="14"/>
  <c r="H1473" i="14"/>
  <c r="K1473" i="14"/>
  <c r="B1470" i="13"/>
  <c r="E1473" i="14"/>
  <c r="C1470" i="13"/>
  <c r="D1470" i="13"/>
  <c r="E1470" i="13"/>
  <c r="F1470" i="13"/>
  <c r="G1470" i="13"/>
  <c r="H1470" i="13"/>
  <c r="A1471" i="13"/>
  <c r="D1474" i="14"/>
  <c r="F1474" i="14"/>
  <c r="G1474" i="14"/>
  <c r="C1474" i="14"/>
  <c r="H1474" i="14"/>
  <c r="K1474" i="14"/>
  <c r="B1471" i="13"/>
  <c r="E1474" i="14"/>
  <c r="C1471" i="13"/>
  <c r="D1471" i="13"/>
  <c r="E1471" i="13"/>
  <c r="F1471" i="13"/>
  <c r="G1471" i="13"/>
  <c r="H1471" i="13"/>
  <c r="A1472" i="13"/>
  <c r="D1475" i="14"/>
  <c r="F1475" i="14"/>
  <c r="G1475" i="14"/>
  <c r="C1475" i="14"/>
  <c r="H1475" i="14"/>
  <c r="K1475" i="14"/>
  <c r="B1472" i="13"/>
  <c r="E1475" i="14"/>
  <c r="C1472" i="13"/>
  <c r="D1472" i="13"/>
  <c r="E1472" i="13"/>
  <c r="F1472" i="13"/>
  <c r="G1472" i="13"/>
  <c r="H1472" i="13"/>
  <c r="A1473" i="13"/>
  <c r="D1476" i="14"/>
  <c r="F1476" i="14"/>
  <c r="G1476" i="14"/>
  <c r="C1476" i="14"/>
  <c r="H1476" i="14"/>
  <c r="K1476" i="14"/>
  <c r="B1473" i="13"/>
  <c r="E1476" i="14"/>
  <c r="C1473" i="13"/>
  <c r="D1473" i="13"/>
  <c r="E1473" i="13"/>
  <c r="F1473" i="13"/>
  <c r="G1473" i="13"/>
  <c r="H1473" i="13"/>
  <c r="A1474" i="13"/>
  <c r="D1477" i="14"/>
  <c r="F1477" i="14"/>
  <c r="G1477" i="14"/>
  <c r="C1477" i="14"/>
  <c r="H1477" i="14"/>
  <c r="K1477" i="14"/>
  <c r="B1474" i="13"/>
  <c r="E1477" i="14"/>
  <c r="C1474" i="13"/>
  <c r="D1474" i="13"/>
  <c r="E1474" i="13"/>
  <c r="F1474" i="13"/>
  <c r="G1474" i="13"/>
  <c r="H1474" i="13"/>
  <c r="A1475" i="13"/>
  <c r="D1478" i="14"/>
  <c r="F1478" i="14"/>
  <c r="G1478" i="14"/>
  <c r="C1478" i="14"/>
  <c r="H1478" i="14"/>
  <c r="K1478" i="14"/>
  <c r="B1475" i="13"/>
  <c r="E1478" i="14"/>
  <c r="C1475" i="13"/>
  <c r="D1475" i="13"/>
  <c r="E1475" i="13"/>
  <c r="F1475" i="13"/>
  <c r="G1475" i="13"/>
  <c r="H1475" i="13"/>
  <c r="A1476" i="13"/>
  <c r="D1479" i="14"/>
  <c r="F1479" i="14"/>
  <c r="G1479" i="14"/>
  <c r="C1479" i="14"/>
  <c r="H1479" i="14"/>
  <c r="K1479" i="14"/>
  <c r="B1476" i="13"/>
  <c r="E1479" i="14"/>
  <c r="C1476" i="13"/>
  <c r="D1476" i="13"/>
  <c r="E1476" i="13"/>
  <c r="F1476" i="13"/>
  <c r="G1476" i="13"/>
  <c r="H1476" i="13"/>
  <c r="A1477" i="13"/>
  <c r="D1480" i="14"/>
  <c r="F1480" i="14"/>
  <c r="G1480" i="14"/>
  <c r="C1480" i="14"/>
  <c r="H1480" i="14"/>
  <c r="K1480" i="14"/>
  <c r="B1477" i="13"/>
  <c r="E1480" i="14"/>
  <c r="C1477" i="13"/>
  <c r="D1477" i="13"/>
  <c r="E1477" i="13"/>
  <c r="F1477" i="13"/>
  <c r="G1477" i="13"/>
  <c r="H1477" i="13"/>
  <c r="A1478" i="13"/>
  <c r="D1481" i="14"/>
  <c r="F1481" i="14"/>
  <c r="G1481" i="14"/>
  <c r="C1481" i="14"/>
  <c r="H1481" i="14"/>
  <c r="K1481" i="14"/>
  <c r="B1478" i="13"/>
  <c r="E1481" i="14"/>
  <c r="C1478" i="13"/>
  <c r="D1478" i="13"/>
  <c r="E1478" i="13"/>
  <c r="F1478" i="13"/>
  <c r="G1478" i="13"/>
  <c r="H1478" i="13"/>
  <c r="A1479" i="13"/>
  <c r="D1482" i="14"/>
  <c r="F1482" i="14"/>
  <c r="G1482" i="14"/>
  <c r="C1482" i="14"/>
  <c r="H1482" i="14"/>
  <c r="K1482" i="14"/>
  <c r="B1479" i="13"/>
  <c r="E1482" i="14"/>
  <c r="C1479" i="13"/>
  <c r="D1479" i="13"/>
  <c r="E1479" i="13"/>
  <c r="F1479" i="13"/>
  <c r="G1479" i="13"/>
  <c r="H1479" i="13"/>
  <c r="A1480" i="13"/>
  <c r="D1483" i="14"/>
  <c r="F1483" i="14"/>
  <c r="G1483" i="14"/>
  <c r="C1483" i="14"/>
  <c r="H1483" i="14"/>
  <c r="K1483" i="14"/>
  <c r="B1480" i="13"/>
  <c r="E1483" i="14"/>
  <c r="C1480" i="13"/>
  <c r="D1480" i="13"/>
  <c r="E1480" i="13"/>
  <c r="F1480" i="13"/>
  <c r="G1480" i="13"/>
  <c r="H1480" i="13"/>
  <c r="A1481" i="13"/>
  <c r="D1484" i="14"/>
  <c r="F1484" i="14"/>
  <c r="G1484" i="14"/>
  <c r="C1484" i="14"/>
  <c r="H1484" i="14"/>
  <c r="K1484" i="14"/>
  <c r="B1481" i="13"/>
  <c r="E1484" i="14"/>
  <c r="C1481" i="13"/>
  <c r="D1481" i="13"/>
  <c r="E1481" i="13"/>
  <c r="F1481" i="13"/>
  <c r="G1481" i="13"/>
  <c r="H1481" i="13"/>
  <c r="A1482" i="13"/>
  <c r="D1485" i="14"/>
  <c r="F1485" i="14"/>
  <c r="G1485" i="14"/>
  <c r="C1485" i="14"/>
  <c r="H1485" i="14"/>
  <c r="K1485" i="14"/>
  <c r="B1482" i="13"/>
  <c r="E1485" i="14"/>
  <c r="C1482" i="13"/>
  <c r="D1482" i="13"/>
  <c r="E1482" i="13"/>
  <c r="F1482" i="13"/>
  <c r="G1482" i="13"/>
  <c r="H1482" i="13"/>
  <c r="A1483" i="13"/>
  <c r="D1486" i="14"/>
  <c r="F1486" i="14"/>
  <c r="G1486" i="14"/>
  <c r="C1486" i="14"/>
  <c r="H1486" i="14"/>
  <c r="K1486" i="14"/>
  <c r="B1483" i="13"/>
  <c r="E1486" i="14"/>
  <c r="C1483" i="13"/>
  <c r="D1483" i="13"/>
  <c r="E1483" i="13"/>
  <c r="F1483" i="13"/>
  <c r="G1483" i="13"/>
  <c r="H1483" i="13"/>
  <c r="A1484" i="13"/>
  <c r="D1487" i="14"/>
  <c r="F1487" i="14"/>
  <c r="G1487" i="14"/>
  <c r="C1487" i="14"/>
  <c r="H1487" i="14"/>
  <c r="K1487" i="14"/>
  <c r="B1484" i="13"/>
  <c r="E1487" i="14"/>
  <c r="C1484" i="13"/>
  <c r="D1484" i="13"/>
  <c r="E1484" i="13"/>
  <c r="F1484" i="13"/>
  <c r="G1484" i="13"/>
  <c r="H1484" i="13"/>
  <c r="A1485" i="13"/>
  <c r="D1488" i="14"/>
  <c r="F1488" i="14"/>
  <c r="G1488" i="14"/>
  <c r="C1488" i="14"/>
  <c r="H1488" i="14"/>
  <c r="K1488" i="14"/>
  <c r="B1485" i="13"/>
  <c r="E1488" i="14"/>
  <c r="C1485" i="13"/>
  <c r="D1485" i="13"/>
  <c r="E1485" i="13"/>
  <c r="F1485" i="13"/>
  <c r="G1485" i="13"/>
  <c r="H1485" i="13"/>
  <c r="A1486" i="13"/>
  <c r="D1489" i="14"/>
  <c r="F1489" i="14"/>
  <c r="G1489" i="14"/>
  <c r="C1489" i="14"/>
  <c r="H1489" i="14"/>
  <c r="K1489" i="14"/>
  <c r="B1486" i="13"/>
  <c r="E1489" i="14"/>
  <c r="C1486" i="13"/>
  <c r="D1486" i="13"/>
  <c r="E1486" i="13"/>
  <c r="F1486" i="13"/>
  <c r="G1486" i="13"/>
  <c r="H1486" i="13"/>
  <c r="A1487" i="13"/>
  <c r="D1490" i="14"/>
  <c r="F1490" i="14"/>
  <c r="G1490" i="14"/>
  <c r="C1490" i="14"/>
  <c r="H1490" i="14"/>
  <c r="K1490" i="14"/>
  <c r="B1487" i="13"/>
  <c r="E1490" i="14"/>
  <c r="C1487" i="13"/>
  <c r="D1487" i="13"/>
  <c r="E1487" i="13"/>
  <c r="F1487" i="13"/>
  <c r="G1487" i="13"/>
  <c r="H1487" i="13"/>
  <c r="A1488" i="13"/>
  <c r="D1491" i="14"/>
  <c r="F1491" i="14"/>
  <c r="G1491" i="14"/>
  <c r="C1491" i="14"/>
  <c r="H1491" i="14"/>
  <c r="K1491" i="14"/>
  <c r="B1488" i="13"/>
  <c r="E1491" i="14"/>
  <c r="C1488" i="13"/>
  <c r="D1488" i="13"/>
  <c r="E1488" i="13"/>
  <c r="F1488" i="13"/>
  <c r="G1488" i="13"/>
  <c r="H1488" i="13"/>
  <c r="A1489" i="13"/>
  <c r="D1492" i="14"/>
  <c r="F1492" i="14"/>
  <c r="G1492" i="14"/>
  <c r="C1492" i="14"/>
  <c r="H1492" i="14"/>
  <c r="K1492" i="14"/>
  <c r="B1489" i="13"/>
  <c r="E1492" i="14"/>
  <c r="C1489" i="13"/>
  <c r="D1489" i="13"/>
  <c r="E1489" i="13"/>
  <c r="G1489" i="13"/>
  <c r="H1489" i="13"/>
  <c r="A1490" i="13"/>
  <c r="D1493" i="14"/>
  <c r="F1493" i="14"/>
  <c r="G1493" i="14"/>
  <c r="C1493" i="14"/>
  <c r="H1493" i="14"/>
  <c r="K1493" i="14"/>
  <c r="B1490" i="13"/>
  <c r="E1493" i="14"/>
  <c r="C1490" i="13"/>
  <c r="D1490" i="13"/>
  <c r="E1490" i="13"/>
  <c r="G1490" i="13"/>
  <c r="H1490" i="13"/>
  <c r="A1491" i="13"/>
  <c r="D1494" i="14"/>
  <c r="F1494" i="14"/>
  <c r="G1494" i="14"/>
  <c r="C1494" i="14"/>
  <c r="H1494" i="14"/>
  <c r="K1494" i="14"/>
  <c r="B1491" i="13"/>
  <c r="E1494" i="14"/>
  <c r="C1491" i="13"/>
  <c r="D1491" i="13"/>
  <c r="E1491" i="13"/>
  <c r="G1491" i="13"/>
  <c r="H1491" i="13"/>
  <c r="A1492" i="13"/>
  <c r="D1495" i="14"/>
  <c r="F1495" i="14"/>
  <c r="G1495" i="14"/>
  <c r="C1495" i="14"/>
  <c r="H1495" i="14"/>
  <c r="K1495" i="14"/>
  <c r="B1492" i="13"/>
  <c r="E1495" i="14"/>
  <c r="C1492" i="13"/>
  <c r="D1492" i="13"/>
  <c r="E1492" i="13"/>
  <c r="G1492" i="13"/>
  <c r="H1492" i="13"/>
  <c r="A1493" i="13"/>
  <c r="D1496" i="14"/>
  <c r="F1496" i="14"/>
  <c r="G1496" i="14"/>
  <c r="C1496" i="14"/>
  <c r="H1496" i="14"/>
  <c r="K1496" i="14"/>
  <c r="B1493" i="13"/>
  <c r="E1496" i="14"/>
  <c r="C1493" i="13"/>
  <c r="D1493" i="13"/>
  <c r="E1493" i="13"/>
  <c r="G1493" i="13"/>
  <c r="H1493" i="13"/>
  <c r="A1494" i="13"/>
  <c r="D1497" i="14"/>
  <c r="F1497" i="14"/>
  <c r="G1497" i="14"/>
  <c r="C1497" i="14"/>
  <c r="H1497" i="14"/>
  <c r="K1497" i="14"/>
  <c r="B1494" i="13"/>
  <c r="E1497" i="14"/>
  <c r="C1494" i="13"/>
  <c r="D1494" i="13"/>
  <c r="E1494" i="13"/>
  <c r="G1494" i="13"/>
  <c r="H1494" i="13"/>
  <c r="A1495" i="13"/>
  <c r="D1498" i="14"/>
  <c r="F1498" i="14"/>
  <c r="G1498" i="14"/>
  <c r="C1498" i="14"/>
  <c r="H1498" i="14"/>
  <c r="K1498" i="14"/>
  <c r="B1495" i="13"/>
  <c r="E1498" i="14"/>
  <c r="C1495" i="13"/>
  <c r="D1495" i="13"/>
  <c r="E1495" i="13"/>
  <c r="G1495" i="13"/>
  <c r="H1495" i="13"/>
  <c r="A1496" i="13"/>
  <c r="D1499" i="14"/>
  <c r="F1499" i="14"/>
  <c r="G1499" i="14"/>
  <c r="C1499" i="14"/>
  <c r="H1499" i="14"/>
  <c r="K1499" i="14"/>
  <c r="B1496" i="13"/>
  <c r="E1499" i="14"/>
  <c r="C1496" i="13"/>
  <c r="D1496" i="13"/>
  <c r="E1496" i="13"/>
  <c r="G1496" i="13"/>
  <c r="H1496" i="13"/>
  <c r="A1497" i="13"/>
  <c r="D1500" i="14"/>
  <c r="F1500" i="14"/>
  <c r="G1500" i="14"/>
  <c r="C1500" i="14"/>
  <c r="H1500" i="14"/>
  <c r="K1500" i="14"/>
  <c r="B1497" i="13"/>
  <c r="E1500" i="14"/>
  <c r="C1497" i="13"/>
  <c r="D1497" i="13"/>
  <c r="E1497" i="13"/>
  <c r="G1497" i="13"/>
  <c r="H1497" i="13"/>
  <c r="A1498" i="13"/>
  <c r="D1501" i="14"/>
  <c r="F1501" i="14"/>
  <c r="G1501" i="14"/>
  <c r="C1501" i="14"/>
  <c r="H1501" i="14"/>
  <c r="K1501" i="14"/>
  <c r="B1498" i="13"/>
  <c r="E1501" i="14"/>
  <c r="C1498" i="13"/>
  <c r="D1498" i="13"/>
  <c r="E1498" i="13"/>
  <c r="G1498" i="13"/>
  <c r="H1498" i="13"/>
  <c r="A1499" i="13"/>
  <c r="D1502" i="14"/>
  <c r="F1502" i="14"/>
  <c r="G1502" i="14"/>
  <c r="C1502" i="14"/>
  <c r="H1502" i="14"/>
  <c r="K1502" i="14"/>
  <c r="B1499" i="13"/>
  <c r="E1502" i="14"/>
  <c r="C1499" i="13"/>
  <c r="D1499" i="13"/>
  <c r="E1499" i="13"/>
  <c r="G1499" i="13"/>
  <c r="H1499" i="13"/>
  <c r="A1500" i="13"/>
  <c r="D1503" i="14"/>
  <c r="F1503" i="14"/>
  <c r="G1503" i="14"/>
  <c r="C1503" i="14"/>
  <c r="H1503" i="14"/>
  <c r="K1503" i="14"/>
  <c r="B1500" i="13"/>
  <c r="E1503" i="14"/>
  <c r="C1500" i="13"/>
  <c r="D1500" i="13"/>
  <c r="E1500" i="13"/>
  <c r="G1500" i="13"/>
  <c r="H1500" i="13"/>
  <c r="A1501" i="13"/>
  <c r="D1504" i="14"/>
  <c r="F1504" i="14"/>
  <c r="G1504" i="14"/>
  <c r="C1504" i="14"/>
  <c r="H1504" i="14"/>
  <c r="K1504" i="14"/>
  <c r="B1501" i="13"/>
  <c r="E1504" i="14"/>
  <c r="C1501" i="13"/>
  <c r="D1501" i="13"/>
  <c r="E1501" i="13"/>
  <c r="G1501" i="13"/>
  <c r="H1501" i="13"/>
  <c r="A1502" i="13"/>
  <c r="D1505" i="14"/>
  <c r="F1505" i="14"/>
  <c r="G1505" i="14"/>
  <c r="C1505" i="14"/>
  <c r="H1505" i="14"/>
  <c r="K1505" i="14"/>
  <c r="B1502" i="13"/>
  <c r="E1505" i="14"/>
  <c r="C1502" i="13"/>
  <c r="D1502" i="13"/>
  <c r="E1502" i="13"/>
  <c r="G1502" i="13"/>
  <c r="H1502" i="13"/>
  <c r="A1503" i="13"/>
  <c r="D1506" i="14"/>
  <c r="F1506" i="14"/>
  <c r="G1506" i="14"/>
  <c r="C1506" i="14"/>
  <c r="H1506" i="14"/>
  <c r="K1506" i="14"/>
  <c r="B1503" i="13"/>
  <c r="E1506" i="14"/>
  <c r="C1503" i="13"/>
  <c r="D1503" i="13"/>
  <c r="E1503" i="13"/>
  <c r="G1503" i="13"/>
  <c r="H1503" i="13"/>
  <c r="A1504" i="13"/>
  <c r="D1507" i="14"/>
  <c r="F1507" i="14"/>
  <c r="G1507" i="14"/>
  <c r="C1507" i="14"/>
  <c r="H1507" i="14"/>
  <c r="K1507" i="14"/>
  <c r="B1504" i="13"/>
  <c r="E1507" i="14"/>
  <c r="C1504" i="13"/>
  <c r="D1504" i="13"/>
  <c r="E1504" i="13"/>
  <c r="G1504" i="13"/>
  <c r="H1504" i="13"/>
  <c r="A1505" i="13"/>
  <c r="D1508" i="14"/>
  <c r="F1508" i="14"/>
  <c r="G1508" i="14"/>
  <c r="C1508" i="14"/>
  <c r="H1508" i="14"/>
  <c r="K1508" i="14"/>
  <c r="B1505" i="13"/>
  <c r="E1508" i="14"/>
  <c r="C1505" i="13"/>
  <c r="D1505" i="13"/>
  <c r="E1505" i="13"/>
  <c r="G1505" i="13"/>
  <c r="H1505" i="13"/>
  <c r="A1506" i="13"/>
  <c r="D1509" i="14"/>
  <c r="F1509" i="14"/>
  <c r="G1509" i="14"/>
  <c r="C1509" i="14"/>
  <c r="H1509" i="14"/>
  <c r="K1509" i="14"/>
  <c r="B1506" i="13"/>
  <c r="E1509" i="14"/>
  <c r="C1506" i="13"/>
  <c r="D1506" i="13"/>
  <c r="E1506" i="13"/>
  <c r="G1506" i="13"/>
  <c r="H1506" i="13"/>
  <c r="A1507" i="13"/>
  <c r="D1510" i="14"/>
  <c r="F1510" i="14"/>
  <c r="G1510" i="14"/>
  <c r="C1510" i="14"/>
  <c r="H1510" i="14"/>
  <c r="K1510" i="14"/>
  <c r="B1507" i="13"/>
  <c r="E1510" i="14"/>
  <c r="C1507" i="13"/>
  <c r="D1507" i="13"/>
  <c r="E1507" i="13"/>
  <c r="G1507" i="13"/>
  <c r="H1507" i="13"/>
  <c r="A1508" i="13"/>
  <c r="D1511" i="14"/>
  <c r="F1511" i="14"/>
  <c r="G1511" i="14"/>
  <c r="C1511" i="14"/>
  <c r="H1511" i="14"/>
  <c r="K1511" i="14"/>
  <c r="B1508" i="13"/>
  <c r="E1511" i="14"/>
  <c r="C1508" i="13"/>
  <c r="D1508" i="13"/>
  <c r="E1508" i="13"/>
  <c r="G1508" i="13"/>
  <c r="H1508" i="13"/>
  <c r="A1509" i="13"/>
  <c r="D1512" i="14"/>
  <c r="F1512" i="14"/>
  <c r="G1512" i="14"/>
  <c r="C1512" i="14"/>
  <c r="H1512" i="14"/>
  <c r="K1512" i="14"/>
  <c r="B1509" i="13"/>
  <c r="E1512" i="14"/>
  <c r="C1509" i="13"/>
  <c r="D1509" i="13"/>
  <c r="E1509" i="13"/>
  <c r="F1509" i="13"/>
  <c r="G1509" i="13"/>
  <c r="H1509" i="13"/>
  <c r="A1510" i="13"/>
  <c r="D1513" i="14"/>
  <c r="F1513" i="14"/>
  <c r="G1513" i="14"/>
  <c r="C1513" i="14"/>
  <c r="H1513" i="14"/>
  <c r="K1513" i="14"/>
  <c r="B1510" i="13"/>
  <c r="E1513" i="14"/>
  <c r="C1510" i="13"/>
  <c r="D1510" i="13"/>
  <c r="E1510" i="13"/>
  <c r="F1510" i="13"/>
  <c r="G1510" i="13"/>
  <c r="H1510" i="13"/>
  <c r="A1511" i="13"/>
  <c r="D1514" i="14"/>
  <c r="F1514" i="14"/>
  <c r="G1514" i="14"/>
  <c r="C1514" i="14"/>
  <c r="H1514" i="14"/>
  <c r="K1514" i="14"/>
  <c r="B1511" i="13"/>
  <c r="E1514" i="14"/>
  <c r="C1511" i="13"/>
  <c r="D1511" i="13"/>
  <c r="E1511" i="13"/>
  <c r="F1511" i="13"/>
  <c r="G1511" i="13"/>
  <c r="H1511" i="13"/>
  <c r="A1512" i="13"/>
  <c r="D1515" i="14"/>
  <c r="F1515" i="14"/>
  <c r="G1515" i="14"/>
  <c r="C1515" i="14"/>
  <c r="H1515" i="14"/>
  <c r="K1515" i="14"/>
  <c r="B1512" i="13"/>
  <c r="E1515" i="14"/>
  <c r="C1512" i="13"/>
  <c r="D1512" i="13"/>
  <c r="E1512" i="13"/>
  <c r="F1512" i="13"/>
  <c r="G1512" i="13"/>
  <c r="H1512" i="13"/>
  <c r="A1513" i="13"/>
  <c r="D1516" i="14"/>
  <c r="F1516" i="14"/>
  <c r="G1516" i="14"/>
  <c r="C1516" i="14"/>
  <c r="H1516" i="14"/>
  <c r="K1516" i="14"/>
  <c r="B1513" i="13"/>
  <c r="E1516" i="14"/>
  <c r="C1513" i="13"/>
  <c r="D1513" i="13"/>
  <c r="E1513" i="13"/>
  <c r="F1513" i="13"/>
  <c r="G1513" i="13"/>
  <c r="H1513" i="13"/>
  <c r="A1514" i="13"/>
  <c r="D1517" i="14"/>
  <c r="F1517" i="14"/>
  <c r="G1517" i="14"/>
  <c r="C1517" i="14"/>
  <c r="H1517" i="14"/>
  <c r="K1517" i="14"/>
  <c r="B1514" i="13"/>
  <c r="E1517" i="14"/>
  <c r="C1514" i="13"/>
  <c r="D1514" i="13"/>
  <c r="E1514" i="13"/>
  <c r="F1514" i="13"/>
  <c r="G1514" i="13"/>
  <c r="H1514" i="13"/>
  <c r="A1515" i="13"/>
  <c r="D1518" i="14"/>
  <c r="F1518" i="14"/>
  <c r="G1518" i="14"/>
  <c r="C1518" i="14"/>
  <c r="H1518" i="14"/>
  <c r="K1518" i="14"/>
  <c r="B1515" i="13"/>
  <c r="E1518" i="14"/>
  <c r="C1515" i="13"/>
  <c r="D1515" i="13"/>
  <c r="E1515" i="13"/>
  <c r="F1515" i="13"/>
  <c r="G1515" i="13"/>
  <c r="H1515" i="13"/>
  <c r="A1516" i="13"/>
  <c r="D1519" i="14"/>
  <c r="F1519" i="14"/>
  <c r="G1519" i="14"/>
  <c r="C1519" i="14"/>
  <c r="H1519" i="14"/>
  <c r="K1519" i="14"/>
  <c r="B1516" i="13"/>
  <c r="E1519" i="14"/>
  <c r="C1516" i="13"/>
  <c r="D1516" i="13"/>
  <c r="E1516" i="13"/>
  <c r="F1516" i="13"/>
  <c r="G1516" i="13"/>
  <c r="H1516" i="13"/>
  <c r="A1517" i="13"/>
  <c r="D1520" i="14"/>
  <c r="F1520" i="14"/>
  <c r="G1520" i="14"/>
  <c r="C1520" i="14"/>
  <c r="H1520" i="14"/>
  <c r="K1520" i="14"/>
  <c r="B1517" i="13"/>
  <c r="E1520" i="14"/>
  <c r="C1517" i="13"/>
  <c r="D1517" i="13"/>
  <c r="E1517" i="13"/>
  <c r="F1517" i="13"/>
  <c r="G1517" i="13"/>
  <c r="H1517" i="13"/>
  <c r="A1518" i="13"/>
  <c r="D1521" i="14"/>
  <c r="F1521" i="14"/>
  <c r="G1521" i="14"/>
  <c r="C1521" i="14"/>
  <c r="H1521" i="14"/>
  <c r="K1521" i="14"/>
  <c r="B1518" i="13"/>
  <c r="E1521" i="14"/>
  <c r="C1518" i="13"/>
  <c r="D1518" i="13"/>
  <c r="E1518" i="13"/>
  <c r="F1518" i="13"/>
  <c r="G1518" i="13"/>
  <c r="H1518" i="13"/>
  <c r="A1519" i="13"/>
  <c r="D1522" i="14"/>
  <c r="F1522" i="14"/>
  <c r="G1522" i="14"/>
  <c r="C1522" i="14"/>
  <c r="H1522" i="14"/>
  <c r="K1522" i="14"/>
  <c r="B1519" i="13"/>
  <c r="E1522" i="14"/>
  <c r="C1519" i="13"/>
  <c r="D1519" i="13"/>
  <c r="E1519" i="13"/>
  <c r="F1519" i="13"/>
  <c r="G1519" i="13"/>
  <c r="H1519" i="13"/>
  <c r="A1520" i="13"/>
  <c r="D1523" i="14"/>
  <c r="F1523" i="14"/>
  <c r="G1523" i="14"/>
  <c r="C1523" i="14"/>
  <c r="H1523" i="14"/>
  <c r="K1523" i="14"/>
  <c r="B1520" i="13"/>
  <c r="E1523" i="14"/>
  <c r="C1520" i="13"/>
  <c r="D1520" i="13"/>
  <c r="E1520" i="13"/>
  <c r="F1520" i="13"/>
  <c r="G1520" i="13"/>
  <c r="H1520" i="13"/>
  <c r="A1521" i="13"/>
  <c r="D1524" i="14"/>
  <c r="F1524" i="14"/>
  <c r="G1524" i="14"/>
  <c r="C1524" i="14"/>
  <c r="H1524" i="14"/>
  <c r="K1524" i="14"/>
  <c r="B1521" i="13"/>
  <c r="E1524" i="14"/>
  <c r="C1521" i="13"/>
  <c r="D1521" i="13"/>
  <c r="E1521" i="13"/>
  <c r="F1521" i="13"/>
  <c r="G1521" i="13"/>
  <c r="H1521" i="13"/>
  <c r="A1522" i="13"/>
  <c r="D1525" i="14"/>
  <c r="F1525" i="14"/>
  <c r="G1525" i="14"/>
  <c r="C1525" i="14"/>
  <c r="H1525" i="14"/>
  <c r="K1525" i="14"/>
  <c r="B1522" i="13"/>
  <c r="E1525" i="14"/>
  <c r="C1522" i="13"/>
  <c r="D1522" i="13"/>
  <c r="E1522" i="13"/>
  <c r="F1522" i="13"/>
  <c r="G1522" i="13"/>
  <c r="H1522" i="13"/>
  <c r="A1523" i="13"/>
  <c r="D1526" i="14"/>
  <c r="F1526" i="14"/>
  <c r="G1526" i="14"/>
  <c r="C1526" i="14"/>
  <c r="H1526" i="14"/>
  <c r="K1526" i="14"/>
  <c r="B1523" i="13"/>
  <c r="E1526" i="14"/>
  <c r="C1523" i="13"/>
  <c r="D1523" i="13"/>
  <c r="E1523" i="13"/>
  <c r="F1523" i="13"/>
  <c r="G1523" i="13"/>
  <c r="H1523" i="13"/>
  <c r="A1524" i="13"/>
  <c r="D1527" i="14"/>
  <c r="F1527" i="14"/>
  <c r="G1527" i="14"/>
  <c r="C1527" i="14"/>
  <c r="H1527" i="14"/>
  <c r="K1527" i="14"/>
  <c r="B1524" i="13"/>
  <c r="E1527" i="14"/>
  <c r="C1524" i="13"/>
  <c r="D1524" i="13"/>
  <c r="E1524" i="13"/>
  <c r="F1524" i="13"/>
  <c r="G1524" i="13"/>
  <c r="H1524" i="13"/>
  <c r="A1525" i="13"/>
  <c r="D1528" i="14"/>
  <c r="F1528" i="14"/>
  <c r="G1528" i="14"/>
  <c r="C1528" i="14"/>
  <c r="H1528" i="14"/>
  <c r="K1528" i="14"/>
  <c r="B1525" i="13"/>
  <c r="E1528" i="14"/>
  <c r="C1525" i="13"/>
  <c r="D1525" i="13"/>
  <c r="E1525" i="13"/>
  <c r="F1525" i="13"/>
  <c r="G1525" i="13"/>
  <c r="H1525" i="13"/>
  <c r="A1526" i="13"/>
  <c r="D1529" i="14"/>
  <c r="F1529" i="14"/>
  <c r="G1529" i="14"/>
  <c r="C1529" i="14"/>
  <c r="H1529" i="14"/>
  <c r="K1529" i="14"/>
  <c r="B1526" i="13"/>
  <c r="E1529" i="14"/>
  <c r="C1526" i="13"/>
  <c r="D1526" i="13"/>
  <c r="E1526" i="13"/>
  <c r="F1526" i="13"/>
  <c r="G1526" i="13"/>
  <c r="H1526" i="13"/>
  <c r="A1527" i="13"/>
  <c r="D1530" i="14"/>
  <c r="F1530" i="14"/>
  <c r="G1530" i="14"/>
  <c r="C1530" i="14"/>
  <c r="H1530" i="14"/>
  <c r="K1530" i="14"/>
  <c r="B1527" i="13"/>
  <c r="E1530" i="14"/>
  <c r="C1527" i="13"/>
  <c r="D1527" i="13"/>
  <c r="E1527" i="13"/>
  <c r="F1527" i="13"/>
  <c r="G1527" i="13"/>
  <c r="H1527" i="13"/>
  <c r="A1528" i="13"/>
  <c r="D1531" i="14"/>
  <c r="F1531" i="14"/>
  <c r="G1531" i="14"/>
  <c r="C1531" i="14"/>
  <c r="H1531" i="14"/>
  <c r="K1531" i="14"/>
  <c r="B1528" i="13"/>
  <c r="E1531" i="14"/>
  <c r="C1528" i="13"/>
  <c r="D1528" i="13"/>
  <c r="E1528" i="13"/>
  <c r="F1528" i="13"/>
  <c r="G1528" i="13"/>
  <c r="H1528" i="13"/>
  <c r="A1529" i="13"/>
  <c r="D1532" i="14"/>
  <c r="F1532" i="14"/>
  <c r="G1532" i="14"/>
  <c r="C1532" i="14"/>
  <c r="H1532" i="14"/>
  <c r="K1532" i="14"/>
  <c r="B1529" i="13"/>
  <c r="E1532" i="14"/>
  <c r="C1529" i="13"/>
  <c r="D1529" i="13"/>
  <c r="E1529" i="13"/>
  <c r="F1529" i="13"/>
  <c r="G1529" i="13"/>
  <c r="H1529" i="13"/>
  <c r="A1530" i="13"/>
  <c r="D1533" i="14"/>
  <c r="F1533" i="14"/>
  <c r="G1533" i="14"/>
  <c r="C1533" i="14"/>
  <c r="H1533" i="14"/>
  <c r="K1533" i="14"/>
  <c r="B1530" i="13"/>
  <c r="E1533" i="14"/>
  <c r="C1530" i="13"/>
  <c r="D1530" i="13"/>
  <c r="E1530" i="13"/>
  <c r="F1530" i="13"/>
  <c r="G1530" i="13"/>
  <c r="H1530" i="13"/>
  <c r="A1531" i="13"/>
  <c r="D1534" i="14"/>
  <c r="F1534" i="14"/>
  <c r="G1534" i="14"/>
  <c r="C1534" i="14"/>
  <c r="H1534" i="14"/>
  <c r="K1534" i="14"/>
  <c r="B1531" i="13"/>
  <c r="E1534" i="14"/>
  <c r="C1531" i="13"/>
  <c r="D1531" i="13"/>
  <c r="E1531" i="13"/>
  <c r="F1531" i="13"/>
  <c r="G1531" i="13"/>
  <c r="H1531" i="13"/>
  <c r="A1532" i="13"/>
  <c r="D1535" i="14"/>
  <c r="F1535" i="14"/>
  <c r="G1535" i="14"/>
  <c r="C1535" i="14"/>
  <c r="H1535" i="14"/>
  <c r="K1535" i="14"/>
  <c r="B1532" i="13"/>
  <c r="E1535" i="14"/>
  <c r="C1532" i="13"/>
  <c r="D1532" i="13"/>
  <c r="E1532" i="13"/>
  <c r="F1532" i="13"/>
  <c r="G1532" i="13"/>
  <c r="H1532" i="13"/>
  <c r="A1533" i="13"/>
  <c r="D1536" i="14"/>
  <c r="F1536" i="14"/>
  <c r="G1536" i="14"/>
  <c r="C1536" i="14"/>
  <c r="H1536" i="14"/>
  <c r="K1536" i="14"/>
  <c r="B1533" i="13"/>
  <c r="E1536" i="14"/>
  <c r="C1533" i="13"/>
  <c r="D1533" i="13"/>
  <c r="E1533" i="13"/>
  <c r="F1533" i="13"/>
  <c r="G1533" i="13"/>
  <c r="H1533" i="13"/>
  <c r="A1534" i="13"/>
  <c r="D1537" i="14"/>
  <c r="F1537" i="14"/>
  <c r="G1537" i="14"/>
  <c r="C1537" i="14"/>
  <c r="H1537" i="14"/>
  <c r="K1537" i="14"/>
  <c r="B1534" i="13"/>
  <c r="E1537" i="14"/>
  <c r="C1534" i="13"/>
  <c r="D1534" i="13"/>
  <c r="E1534" i="13"/>
  <c r="F1534" i="13"/>
  <c r="G1534" i="13"/>
  <c r="H1534" i="13"/>
  <c r="A1535" i="13"/>
  <c r="D1538" i="14"/>
  <c r="F1538" i="14"/>
  <c r="G1538" i="14"/>
  <c r="C1538" i="14"/>
  <c r="H1538" i="14"/>
  <c r="K1538" i="14"/>
  <c r="B1535" i="13"/>
  <c r="E1538" i="14"/>
  <c r="C1535" i="13"/>
  <c r="D1535" i="13"/>
  <c r="E1535" i="13"/>
  <c r="F1535" i="13"/>
  <c r="G1535" i="13"/>
  <c r="H1535" i="13"/>
  <c r="A1536" i="13"/>
  <c r="D1539" i="14"/>
  <c r="F1539" i="14"/>
  <c r="G1539" i="14"/>
  <c r="C1539" i="14"/>
  <c r="H1539" i="14"/>
  <c r="K1539" i="14"/>
  <c r="B1536" i="13"/>
  <c r="E1539" i="14"/>
  <c r="C1536" i="13"/>
  <c r="D1536" i="13"/>
  <c r="E1536" i="13"/>
  <c r="F1536" i="13"/>
  <c r="G1536" i="13"/>
  <c r="H1536" i="13"/>
  <c r="A1537" i="13"/>
  <c r="D1540" i="14"/>
  <c r="F1540" i="14"/>
  <c r="G1540" i="14"/>
  <c r="C1540" i="14"/>
  <c r="H1540" i="14"/>
  <c r="K1540" i="14"/>
  <c r="B1537" i="13"/>
  <c r="E1540" i="14"/>
  <c r="C1537" i="13"/>
  <c r="D1537" i="13"/>
  <c r="E1537" i="13"/>
  <c r="F1537" i="13"/>
  <c r="G1537" i="13"/>
  <c r="H1537" i="13"/>
  <c r="A1538" i="13"/>
  <c r="D1541" i="14"/>
  <c r="F1541" i="14"/>
  <c r="G1541" i="14"/>
  <c r="C1541" i="14"/>
  <c r="H1541" i="14"/>
  <c r="K1541" i="14"/>
  <c r="B1538" i="13"/>
  <c r="E1541" i="14"/>
  <c r="C1538" i="13"/>
  <c r="D1538" i="13"/>
  <c r="E1538" i="13"/>
  <c r="F1538" i="13"/>
  <c r="G1538" i="13"/>
  <c r="H1538" i="13"/>
  <c r="A1539" i="13"/>
  <c r="D1542" i="14"/>
  <c r="F1542" i="14"/>
  <c r="G1542" i="14"/>
  <c r="C1542" i="14"/>
  <c r="H1542" i="14"/>
  <c r="K1542" i="14"/>
  <c r="B1539" i="13"/>
  <c r="E1542" i="14"/>
  <c r="C1539" i="13"/>
  <c r="D1539" i="13"/>
  <c r="E1539" i="13"/>
  <c r="F1539" i="13"/>
  <c r="G1539" i="13"/>
  <c r="H1539" i="13"/>
  <c r="A1540" i="13"/>
  <c r="D1543" i="14"/>
  <c r="F1543" i="14"/>
  <c r="G1543" i="14"/>
  <c r="C1543" i="14"/>
  <c r="H1543" i="14"/>
  <c r="K1543" i="14"/>
  <c r="B1540" i="13"/>
  <c r="E1543" i="14"/>
  <c r="C1540" i="13"/>
  <c r="D1540" i="13"/>
  <c r="E1540" i="13"/>
  <c r="F1540" i="13"/>
  <c r="G1540" i="13"/>
  <c r="H1540" i="13"/>
  <c r="A1541" i="13"/>
  <c r="D1544" i="14"/>
  <c r="F1544" i="14"/>
  <c r="G1544" i="14"/>
  <c r="C1544" i="14"/>
  <c r="H1544" i="14"/>
  <c r="K1544" i="14"/>
  <c r="B1541" i="13"/>
  <c r="E1544" i="14"/>
  <c r="C1541" i="13"/>
  <c r="D1541" i="13"/>
  <c r="E1541" i="13"/>
  <c r="F1541" i="13"/>
  <c r="G1541" i="13"/>
  <c r="H1541" i="13"/>
  <c r="A1542" i="13"/>
  <c r="D1545" i="14"/>
  <c r="F1545" i="14"/>
  <c r="G1545" i="14"/>
  <c r="C1545" i="14"/>
  <c r="H1545" i="14"/>
  <c r="K1545" i="14"/>
  <c r="B1542" i="13"/>
  <c r="E1545" i="14"/>
  <c r="C1542" i="13"/>
  <c r="D1542" i="13"/>
  <c r="E1542" i="13"/>
  <c r="F1542" i="13"/>
  <c r="G1542" i="13"/>
  <c r="H1542" i="13"/>
  <c r="S744" i="3"/>
  <c r="BF744" i="3"/>
  <c r="BG744" i="3"/>
  <c r="BH744" i="3"/>
  <c r="BI744" i="3"/>
  <c r="BJ744" i="3"/>
  <c r="AI744" i="3"/>
  <c r="BA744" i="3"/>
  <c r="BB744" i="3"/>
  <c r="BC744" i="3"/>
  <c r="BD744" i="3"/>
  <c r="BE744" i="3"/>
  <c r="AZ744" i="3"/>
  <c r="S745" i="3"/>
  <c r="BF745" i="3"/>
  <c r="BG745" i="3"/>
  <c r="BH745" i="3"/>
  <c r="BI745" i="3"/>
  <c r="BJ745" i="3"/>
  <c r="AI745" i="3"/>
  <c r="BA745" i="3"/>
  <c r="BB745" i="3"/>
  <c r="BC745" i="3"/>
  <c r="BD745" i="3"/>
  <c r="BE745" i="3"/>
  <c r="AZ745" i="3"/>
  <c r="S746" i="3"/>
  <c r="BF746" i="3"/>
  <c r="BG746" i="3"/>
  <c r="BH746" i="3"/>
  <c r="BI746" i="3"/>
  <c r="BJ746" i="3"/>
  <c r="AI746" i="3"/>
  <c r="BA746" i="3"/>
  <c r="BB746" i="3"/>
  <c r="BC746" i="3"/>
  <c r="BD746" i="3"/>
  <c r="BE746" i="3"/>
  <c r="AZ746" i="3"/>
  <c r="S747" i="3"/>
  <c r="BF747" i="3"/>
  <c r="BG747" i="3"/>
  <c r="BH747" i="3"/>
  <c r="BI747" i="3"/>
  <c r="BJ747" i="3"/>
  <c r="AI747" i="3"/>
  <c r="BA747" i="3"/>
  <c r="BB747" i="3"/>
  <c r="BC747" i="3"/>
  <c r="BD747" i="3"/>
  <c r="BE747" i="3"/>
  <c r="AZ747" i="3"/>
  <c r="S748" i="3"/>
  <c r="BF748" i="3"/>
  <c r="BG748" i="3"/>
  <c r="BH748" i="3"/>
  <c r="BI748" i="3"/>
  <c r="BJ748" i="3"/>
  <c r="AI748" i="3"/>
  <c r="BA748" i="3"/>
  <c r="BB748" i="3"/>
  <c r="BC748" i="3"/>
  <c r="BD748" i="3"/>
  <c r="BE748" i="3"/>
  <c r="AZ748" i="3"/>
  <c r="S749" i="3"/>
  <c r="BF749" i="3"/>
  <c r="BG749" i="3"/>
  <c r="BH749" i="3"/>
  <c r="BI749" i="3"/>
  <c r="BJ749" i="3"/>
  <c r="AI749" i="3"/>
  <c r="BA749" i="3"/>
  <c r="BB749" i="3"/>
  <c r="BC749" i="3"/>
  <c r="BD749" i="3"/>
  <c r="BE749" i="3"/>
  <c r="AZ749" i="3"/>
  <c r="S750" i="3"/>
  <c r="BF750" i="3"/>
  <c r="BG750" i="3"/>
  <c r="BH750" i="3"/>
  <c r="BI750" i="3"/>
  <c r="BJ750" i="3"/>
  <c r="AI750" i="3"/>
  <c r="BA750" i="3"/>
  <c r="BB750" i="3"/>
  <c r="BC750" i="3"/>
  <c r="BD750" i="3"/>
  <c r="BE750" i="3"/>
  <c r="AZ750" i="3"/>
  <c r="S751" i="3"/>
  <c r="BF751" i="3"/>
  <c r="BG751" i="3"/>
  <c r="BH751" i="3"/>
  <c r="BI751" i="3"/>
  <c r="BJ751" i="3"/>
  <c r="AI751" i="3"/>
  <c r="BA751" i="3"/>
  <c r="BB751" i="3"/>
  <c r="BC751" i="3"/>
  <c r="BD751" i="3"/>
  <c r="BE751" i="3"/>
  <c r="AZ751" i="3"/>
  <c r="S752" i="3"/>
  <c r="BF752" i="3"/>
  <c r="BG752" i="3"/>
  <c r="BH752" i="3"/>
  <c r="BI752" i="3"/>
  <c r="BJ752" i="3"/>
  <c r="AI752" i="3"/>
  <c r="BA752" i="3"/>
  <c r="BB752" i="3"/>
  <c r="BC752" i="3"/>
  <c r="BD752" i="3"/>
  <c r="BE752" i="3"/>
  <c r="AZ752" i="3"/>
  <c r="S753" i="3"/>
  <c r="BF753" i="3"/>
  <c r="BG753" i="3"/>
  <c r="BH753" i="3"/>
  <c r="BI753" i="3"/>
  <c r="BJ753" i="3"/>
  <c r="AI753" i="3"/>
  <c r="BA753" i="3"/>
  <c r="BB753" i="3"/>
  <c r="BC753" i="3"/>
  <c r="BD753" i="3"/>
  <c r="BE753" i="3"/>
  <c r="AZ753" i="3"/>
  <c r="S754" i="3"/>
  <c r="BF754" i="3"/>
  <c r="BG754" i="3"/>
  <c r="BH754" i="3"/>
  <c r="BI754" i="3"/>
  <c r="BJ754" i="3"/>
  <c r="AI754" i="3"/>
  <c r="BA754" i="3"/>
  <c r="BB754" i="3"/>
  <c r="BC754" i="3"/>
  <c r="BD754" i="3"/>
  <c r="BE754" i="3"/>
  <c r="AZ754" i="3"/>
  <c r="S755" i="3"/>
  <c r="BF755" i="3"/>
  <c r="BG755" i="3"/>
  <c r="BH755" i="3"/>
  <c r="BI755" i="3"/>
  <c r="BJ755" i="3"/>
  <c r="AI755" i="3"/>
  <c r="BA755" i="3"/>
  <c r="BB755" i="3"/>
  <c r="BC755" i="3"/>
  <c r="BD755" i="3"/>
  <c r="BE755" i="3"/>
  <c r="AZ755" i="3"/>
  <c r="S756" i="3"/>
  <c r="BF756" i="3"/>
  <c r="BG756" i="3"/>
  <c r="BH756" i="3"/>
  <c r="BI756" i="3"/>
  <c r="BJ756" i="3"/>
  <c r="AI756" i="3"/>
  <c r="BA756" i="3"/>
  <c r="BB756" i="3"/>
  <c r="BC756" i="3"/>
  <c r="BD756" i="3"/>
  <c r="BE756" i="3"/>
  <c r="AZ756" i="3"/>
  <c r="S757" i="3"/>
  <c r="BF757" i="3"/>
  <c r="BG757" i="3"/>
  <c r="BH757" i="3"/>
  <c r="BI757" i="3"/>
  <c r="BJ757" i="3"/>
  <c r="AI757" i="3"/>
  <c r="BA757" i="3"/>
  <c r="BB757" i="3"/>
  <c r="BC757" i="3"/>
  <c r="BD757" i="3"/>
  <c r="BE757" i="3"/>
  <c r="AZ757" i="3"/>
  <c r="S758" i="3"/>
  <c r="BF758" i="3"/>
  <c r="BG758" i="3"/>
  <c r="BH758" i="3"/>
  <c r="BI758" i="3"/>
  <c r="BJ758" i="3"/>
  <c r="AI758" i="3"/>
  <c r="BA758" i="3"/>
  <c r="BB758" i="3"/>
  <c r="BC758" i="3"/>
  <c r="BD758" i="3"/>
  <c r="BE758" i="3"/>
  <c r="AZ758" i="3"/>
  <c r="S193" i="3"/>
  <c r="BG193" i="3"/>
  <c r="BH193" i="3"/>
  <c r="BI193" i="3"/>
  <c r="BJ193" i="3"/>
  <c r="BA193" i="3"/>
  <c r="BB193" i="3"/>
  <c r="BC193" i="3"/>
  <c r="BD193" i="3"/>
  <c r="BE193" i="3"/>
  <c r="AZ193" i="3"/>
  <c r="S194" i="3"/>
  <c r="BG194" i="3"/>
  <c r="BH194" i="3"/>
  <c r="BI194" i="3"/>
  <c r="BJ194" i="3"/>
  <c r="BA194" i="3"/>
  <c r="BB194" i="3"/>
  <c r="BC194" i="3"/>
  <c r="BD194" i="3"/>
  <c r="BE194" i="3"/>
  <c r="AZ194" i="3"/>
  <c r="S195" i="3"/>
  <c r="BG195" i="3"/>
  <c r="BH195" i="3"/>
  <c r="BI195" i="3"/>
  <c r="BJ195" i="3"/>
  <c r="BA195" i="3"/>
  <c r="BB195" i="3"/>
  <c r="BC195" i="3"/>
  <c r="BD195" i="3"/>
  <c r="BE195" i="3"/>
  <c r="AZ195" i="3"/>
  <c r="S196" i="3"/>
  <c r="BG196" i="3"/>
  <c r="BH196" i="3"/>
  <c r="BI196" i="3"/>
  <c r="BJ196" i="3"/>
  <c r="BA196" i="3"/>
  <c r="BB196" i="3"/>
  <c r="BC196" i="3"/>
  <c r="BD196" i="3"/>
  <c r="BE196" i="3"/>
  <c r="AZ196" i="3"/>
  <c r="S197" i="3"/>
  <c r="BG197" i="3"/>
  <c r="BH197" i="3"/>
  <c r="BI197" i="3"/>
  <c r="BJ197" i="3"/>
  <c r="BA197" i="3"/>
  <c r="BB197" i="3"/>
  <c r="BC197" i="3"/>
  <c r="BD197" i="3"/>
  <c r="BE197" i="3"/>
  <c r="AZ197" i="3"/>
  <c r="S198" i="3"/>
  <c r="BG198" i="3"/>
  <c r="BH198" i="3"/>
  <c r="BI198" i="3"/>
  <c r="BJ198" i="3"/>
  <c r="BA198" i="3"/>
  <c r="BB198" i="3"/>
  <c r="BC198" i="3"/>
  <c r="BD198" i="3"/>
  <c r="BE198" i="3"/>
  <c r="AZ198" i="3"/>
  <c r="S199" i="3"/>
  <c r="BG199" i="3"/>
  <c r="BH199" i="3"/>
  <c r="BI199" i="3"/>
  <c r="BJ199" i="3"/>
  <c r="BA199" i="3"/>
  <c r="BB199" i="3"/>
  <c r="BC199" i="3"/>
  <c r="BD199" i="3"/>
  <c r="BE199" i="3"/>
  <c r="AZ199" i="3"/>
  <c r="S200" i="3"/>
  <c r="BG200" i="3"/>
  <c r="BH200" i="3"/>
  <c r="BI200" i="3"/>
  <c r="BJ200" i="3"/>
  <c r="BA200" i="3"/>
  <c r="BB200" i="3"/>
  <c r="BC200" i="3"/>
  <c r="BD200" i="3"/>
  <c r="BE200" i="3"/>
  <c r="AZ200" i="3"/>
  <c r="S201" i="3"/>
  <c r="BG201" i="3"/>
  <c r="BH201" i="3"/>
  <c r="BI201" i="3"/>
  <c r="BJ201" i="3"/>
  <c r="BA201" i="3"/>
  <c r="BB201" i="3"/>
  <c r="BC201" i="3"/>
  <c r="BD201" i="3"/>
  <c r="BE201" i="3"/>
  <c r="AZ201" i="3"/>
  <c r="S202" i="3"/>
  <c r="BG202" i="3"/>
  <c r="BH202" i="3"/>
  <c r="BI202" i="3"/>
  <c r="BJ202" i="3"/>
  <c r="BA202" i="3"/>
  <c r="BB202" i="3"/>
  <c r="BC202" i="3"/>
  <c r="BD202" i="3"/>
  <c r="BE202" i="3"/>
  <c r="AZ202" i="3"/>
  <c r="S203" i="3"/>
  <c r="BG203" i="3"/>
  <c r="BH203" i="3"/>
  <c r="BI203" i="3"/>
  <c r="BJ203" i="3"/>
  <c r="BA203" i="3"/>
  <c r="BB203" i="3"/>
  <c r="BC203" i="3"/>
  <c r="BD203" i="3"/>
  <c r="BE203" i="3"/>
  <c r="AZ203" i="3"/>
  <c r="S204" i="3"/>
  <c r="BG204" i="3"/>
  <c r="BH204" i="3"/>
  <c r="BI204" i="3"/>
  <c r="BJ204" i="3"/>
  <c r="BA204" i="3"/>
  <c r="BB204" i="3"/>
  <c r="BC204" i="3"/>
  <c r="BD204" i="3"/>
  <c r="BE204" i="3"/>
  <c r="AZ204" i="3"/>
  <c r="S205" i="3"/>
  <c r="BG205" i="3"/>
  <c r="BH205" i="3"/>
  <c r="BI205" i="3"/>
  <c r="BJ205" i="3"/>
  <c r="BA205" i="3"/>
  <c r="BB205" i="3"/>
  <c r="BC205" i="3"/>
  <c r="BD205" i="3"/>
  <c r="BE205" i="3"/>
  <c r="AZ205" i="3"/>
  <c r="S206" i="3"/>
  <c r="BG206" i="3"/>
  <c r="BH206" i="3"/>
  <c r="BI206" i="3"/>
  <c r="BJ206" i="3"/>
  <c r="BA206" i="3"/>
  <c r="BB206" i="3"/>
  <c r="BC206" i="3"/>
  <c r="BD206" i="3"/>
  <c r="BE206" i="3"/>
  <c r="AZ206" i="3"/>
  <c r="S207" i="3"/>
  <c r="BG207" i="3"/>
  <c r="BH207" i="3"/>
  <c r="BI207" i="3"/>
  <c r="BJ207" i="3"/>
  <c r="BA207" i="3"/>
  <c r="BB207" i="3"/>
  <c r="BC207" i="3"/>
  <c r="BD207" i="3"/>
  <c r="BE207" i="3"/>
  <c r="AZ207" i="3"/>
  <c r="S208" i="3"/>
  <c r="BG208" i="3"/>
  <c r="BH208" i="3"/>
  <c r="BI208" i="3"/>
  <c r="BJ208" i="3"/>
  <c r="BA208" i="3"/>
  <c r="BB208" i="3"/>
  <c r="BC208" i="3"/>
  <c r="BD208" i="3"/>
  <c r="BE208" i="3"/>
  <c r="AZ208" i="3"/>
  <c r="S209" i="3"/>
  <c r="BG209" i="3"/>
  <c r="BH209" i="3"/>
  <c r="BI209" i="3"/>
  <c r="BJ209" i="3"/>
  <c r="BA209" i="3"/>
  <c r="BB209" i="3"/>
  <c r="BC209" i="3"/>
  <c r="BD209" i="3"/>
  <c r="BE209" i="3"/>
  <c r="AZ209" i="3"/>
  <c r="S210" i="3"/>
  <c r="BG210" i="3"/>
  <c r="BH210" i="3"/>
  <c r="BI210" i="3"/>
  <c r="BJ210" i="3"/>
  <c r="BA210" i="3"/>
  <c r="BB210" i="3"/>
  <c r="BC210" i="3"/>
  <c r="BD210" i="3"/>
  <c r="BE210" i="3"/>
  <c r="AZ210" i="3"/>
  <c r="S211" i="3"/>
  <c r="BG211" i="3"/>
  <c r="BH211" i="3"/>
  <c r="BI211" i="3"/>
  <c r="BJ211" i="3"/>
  <c r="BA211" i="3"/>
  <c r="BB211" i="3"/>
  <c r="BC211" i="3"/>
  <c r="BD211" i="3"/>
  <c r="BE211" i="3"/>
  <c r="AZ211" i="3"/>
  <c r="S212" i="3"/>
  <c r="BG212" i="3"/>
  <c r="BH212" i="3"/>
  <c r="BI212" i="3"/>
  <c r="BJ212" i="3"/>
  <c r="BA212" i="3"/>
  <c r="BB212" i="3"/>
  <c r="BC212" i="3"/>
  <c r="BD212" i="3"/>
  <c r="BE212" i="3"/>
  <c r="AZ212" i="3"/>
  <c r="S213" i="3"/>
  <c r="BG213" i="3"/>
  <c r="BH213" i="3"/>
  <c r="BI213" i="3"/>
  <c r="BJ213" i="3"/>
  <c r="BA213" i="3"/>
  <c r="BB213" i="3"/>
  <c r="BC213" i="3"/>
  <c r="BD213" i="3"/>
  <c r="BE213" i="3"/>
  <c r="AZ213" i="3"/>
  <c r="S214" i="3"/>
  <c r="BG214" i="3"/>
  <c r="BH214" i="3"/>
  <c r="BI214" i="3"/>
  <c r="BJ214" i="3"/>
  <c r="BA214" i="3"/>
  <c r="BB214" i="3"/>
  <c r="BC214" i="3"/>
  <c r="BD214" i="3"/>
  <c r="BE214" i="3"/>
  <c r="AZ214" i="3"/>
  <c r="S215" i="3"/>
  <c r="BG215" i="3"/>
  <c r="BH215" i="3"/>
  <c r="BI215" i="3"/>
  <c r="BJ215" i="3"/>
  <c r="BA215" i="3"/>
  <c r="BB215" i="3"/>
  <c r="BC215" i="3"/>
  <c r="BD215" i="3"/>
  <c r="BE215" i="3"/>
  <c r="AZ215" i="3"/>
  <c r="S216" i="3"/>
  <c r="BG216" i="3"/>
  <c r="BH216" i="3"/>
  <c r="BI216" i="3"/>
  <c r="BJ216" i="3"/>
  <c r="BA216" i="3"/>
  <c r="BB216" i="3"/>
  <c r="BC216" i="3"/>
  <c r="BD216" i="3"/>
  <c r="BE216" i="3"/>
  <c r="AZ216" i="3"/>
  <c r="S217" i="3"/>
  <c r="BG217" i="3"/>
  <c r="BH217" i="3"/>
  <c r="BI217" i="3"/>
  <c r="BJ217" i="3"/>
  <c r="BA217" i="3"/>
  <c r="BB217" i="3"/>
  <c r="BC217" i="3"/>
  <c r="BD217" i="3"/>
  <c r="BE217" i="3"/>
  <c r="AZ217" i="3"/>
  <c r="S218" i="3"/>
  <c r="BG218" i="3"/>
  <c r="BH218" i="3"/>
  <c r="BI218" i="3"/>
  <c r="BJ218" i="3"/>
  <c r="BA218" i="3"/>
  <c r="BB218" i="3"/>
  <c r="BC218" i="3"/>
  <c r="BD218" i="3"/>
  <c r="BE218" i="3"/>
  <c r="AZ218" i="3"/>
  <c r="S219" i="3"/>
  <c r="BG219" i="3"/>
  <c r="BH219" i="3"/>
  <c r="BI219" i="3"/>
  <c r="BJ219" i="3"/>
  <c r="BA219" i="3"/>
  <c r="BB219" i="3"/>
  <c r="BC219" i="3"/>
  <c r="BD219" i="3"/>
  <c r="BE219" i="3"/>
  <c r="AZ219" i="3"/>
  <c r="S220" i="3"/>
  <c r="BG220" i="3"/>
  <c r="BH220" i="3"/>
  <c r="BI220" i="3"/>
  <c r="BJ220" i="3"/>
  <c r="BA220" i="3"/>
  <c r="BB220" i="3"/>
  <c r="BC220" i="3"/>
  <c r="BD220" i="3"/>
  <c r="BE220" i="3"/>
  <c r="AZ220" i="3"/>
  <c r="S221" i="3"/>
  <c r="BG221" i="3"/>
  <c r="BH221" i="3"/>
  <c r="BI221" i="3"/>
  <c r="BJ221" i="3"/>
  <c r="BA221" i="3"/>
  <c r="BB221" i="3"/>
  <c r="BC221" i="3"/>
  <c r="BD221" i="3"/>
  <c r="BE221" i="3"/>
  <c r="AZ221" i="3"/>
  <c r="S222" i="3"/>
  <c r="BG222" i="3"/>
  <c r="BH222" i="3"/>
  <c r="BI222" i="3"/>
  <c r="BJ222" i="3"/>
  <c r="BA222" i="3"/>
  <c r="BB222" i="3"/>
  <c r="BC222" i="3"/>
  <c r="BD222" i="3"/>
  <c r="BE222" i="3"/>
  <c r="AZ222" i="3"/>
  <c r="S223" i="3"/>
  <c r="BG223" i="3"/>
  <c r="BH223" i="3"/>
  <c r="BI223" i="3"/>
  <c r="BJ223" i="3"/>
  <c r="BA223" i="3"/>
  <c r="BB223" i="3"/>
  <c r="BC223" i="3"/>
  <c r="BD223" i="3"/>
  <c r="BE223" i="3"/>
  <c r="AZ223" i="3"/>
  <c r="S224" i="3"/>
  <c r="BG224" i="3"/>
  <c r="BH224" i="3"/>
  <c r="BI224" i="3"/>
  <c r="BJ224" i="3"/>
  <c r="BA224" i="3"/>
  <c r="BB224" i="3"/>
  <c r="BC224" i="3"/>
  <c r="BD224" i="3"/>
  <c r="BE224" i="3"/>
  <c r="AZ224" i="3"/>
  <c r="S225" i="3"/>
  <c r="BG225" i="3"/>
  <c r="BH225" i="3"/>
  <c r="BI225" i="3"/>
  <c r="BJ225" i="3"/>
  <c r="BA225" i="3"/>
  <c r="BB225" i="3"/>
  <c r="BC225" i="3"/>
  <c r="BD225" i="3"/>
  <c r="BE225" i="3"/>
  <c r="AZ225" i="3"/>
  <c r="S226" i="3"/>
  <c r="BG226" i="3"/>
  <c r="BH226" i="3"/>
  <c r="BI226" i="3"/>
  <c r="BJ226" i="3"/>
  <c r="BA226" i="3"/>
  <c r="BB226" i="3"/>
  <c r="BC226" i="3"/>
  <c r="BD226" i="3"/>
  <c r="BE226" i="3"/>
  <c r="AZ226" i="3"/>
  <c r="S227" i="3"/>
  <c r="BG227" i="3"/>
  <c r="BH227" i="3"/>
  <c r="BI227" i="3"/>
  <c r="BJ227" i="3"/>
  <c r="BA227" i="3"/>
  <c r="BB227" i="3"/>
  <c r="BC227" i="3"/>
  <c r="BD227" i="3"/>
  <c r="BE227" i="3"/>
  <c r="AZ227" i="3"/>
  <c r="S228" i="3"/>
  <c r="BG228" i="3"/>
  <c r="BH228" i="3"/>
  <c r="BI228" i="3"/>
  <c r="BJ228" i="3"/>
  <c r="BA228" i="3"/>
  <c r="BB228" i="3"/>
  <c r="BC228" i="3"/>
  <c r="BD228" i="3"/>
  <c r="BE228" i="3"/>
  <c r="AZ228" i="3"/>
  <c r="S229" i="3"/>
  <c r="BG229" i="3"/>
  <c r="BH229" i="3"/>
  <c r="BI229" i="3"/>
  <c r="BJ229" i="3"/>
  <c r="BA229" i="3"/>
  <c r="BB229" i="3"/>
  <c r="BC229" i="3"/>
  <c r="BD229" i="3"/>
  <c r="BE229" i="3"/>
  <c r="AZ229" i="3"/>
  <c r="S230" i="3"/>
  <c r="BG230" i="3"/>
  <c r="BH230" i="3"/>
  <c r="BI230" i="3"/>
  <c r="BJ230" i="3"/>
  <c r="BA230" i="3"/>
  <c r="BB230" i="3"/>
  <c r="BC230" i="3"/>
  <c r="BD230" i="3"/>
  <c r="BE230" i="3"/>
  <c r="AZ230" i="3"/>
  <c r="S231" i="3"/>
  <c r="BG231" i="3"/>
  <c r="BH231" i="3"/>
  <c r="BI231" i="3"/>
  <c r="BJ231" i="3"/>
  <c r="BA231" i="3"/>
  <c r="BB231" i="3"/>
  <c r="BC231" i="3"/>
  <c r="BD231" i="3"/>
  <c r="BE231" i="3"/>
  <c r="AZ231" i="3"/>
  <c r="S232" i="3"/>
  <c r="BG232" i="3"/>
  <c r="BH232" i="3"/>
  <c r="BI232" i="3"/>
  <c r="BJ232" i="3"/>
  <c r="BA232" i="3"/>
  <c r="BB232" i="3"/>
  <c r="BC232" i="3"/>
  <c r="BD232" i="3"/>
  <c r="BE232" i="3"/>
  <c r="AZ232" i="3"/>
  <c r="S233" i="3"/>
  <c r="BG233" i="3"/>
  <c r="BH233" i="3"/>
  <c r="BI233" i="3"/>
  <c r="BJ233" i="3"/>
  <c r="BA233" i="3"/>
  <c r="BB233" i="3"/>
  <c r="BC233" i="3"/>
  <c r="BD233" i="3"/>
  <c r="BE233" i="3"/>
  <c r="AZ233" i="3"/>
  <c r="S234" i="3"/>
  <c r="BG234" i="3"/>
  <c r="BH234" i="3"/>
  <c r="BI234" i="3"/>
  <c r="BJ234" i="3"/>
  <c r="BA234" i="3"/>
  <c r="BB234" i="3"/>
  <c r="BC234" i="3"/>
  <c r="BD234" i="3"/>
  <c r="BE234" i="3"/>
  <c r="AZ234" i="3"/>
  <c r="S235" i="3"/>
  <c r="BG235" i="3"/>
  <c r="BH235" i="3"/>
  <c r="BI235" i="3"/>
  <c r="BJ235" i="3"/>
  <c r="BA235" i="3"/>
  <c r="BB235" i="3"/>
  <c r="BC235" i="3"/>
  <c r="BD235" i="3"/>
  <c r="BE235" i="3"/>
  <c r="AZ235" i="3"/>
  <c r="S236" i="3"/>
  <c r="BG236" i="3"/>
  <c r="BH236" i="3"/>
  <c r="BI236" i="3"/>
  <c r="BJ236" i="3"/>
  <c r="BA236" i="3"/>
  <c r="BB236" i="3"/>
  <c r="BC236" i="3"/>
  <c r="BD236" i="3"/>
  <c r="BE236" i="3"/>
  <c r="AZ236" i="3"/>
  <c r="S237" i="3"/>
  <c r="BG237" i="3"/>
  <c r="BH237" i="3"/>
  <c r="BI237" i="3"/>
  <c r="BJ237" i="3"/>
  <c r="BA237" i="3"/>
  <c r="BB237" i="3"/>
  <c r="BC237" i="3"/>
  <c r="BD237" i="3"/>
  <c r="BE237" i="3"/>
  <c r="AZ237" i="3"/>
  <c r="S238" i="3"/>
  <c r="BG238" i="3"/>
  <c r="BH238" i="3"/>
  <c r="BI238" i="3"/>
  <c r="BJ238" i="3"/>
  <c r="BA238" i="3"/>
  <c r="BB238" i="3"/>
  <c r="BC238" i="3"/>
  <c r="BD238" i="3"/>
  <c r="BE238" i="3"/>
  <c r="AZ238" i="3"/>
  <c r="S239" i="3"/>
  <c r="BG239" i="3"/>
  <c r="BH239" i="3"/>
  <c r="BI239" i="3"/>
  <c r="BJ239" i="3"/>
  <c r="BA239" i="3"/>
  <c r="BB239" i="3"/>
  <c r="BC239" i="3"/>
  <c r="BD239" i="3"/>
  <c r="BE239" i="3"/>
  <c r="AZ239" i="3"/>
  <c r="S240" i="3"/>
  <c r="BG240" i="3"/>
  <c r="BH240" i="3"/>
  <c r="BI240" i="3"/>
  <c r="BJ240" i="3"/>
  <c r="BA240" i="3"/>
  <c r="BB240" i="3"/>
  <c r="BC240" i="3"/>
  <c r="BD240" i="3"/>
  <c r="BE240" i="3"/>
  <c r="AZ240" i="3"/>
  <c r="S241" i="3"/>
  <c r="BG241" i="3"/>
  <c r="BH241" i="3"/>
  <c r="BI241" i="3"/>
  <c r="BJ241" i="3"/>
  <c r="BA241" i="3"/>
  <c r="BB241" i="3"/>
  <c r="BC241" i="3"/>
  <c r="BD241" i="3"/>
  <c r="BE241" i="3"/>
  <c r="AZ241" i="3"/>
  <c r="S242" i="3"/>
  <c r="BG242" i="3"/>
  <c r="BH242" i="3"/>
  <c r="BI242" i="3"/>
  <c r="BJ242" i="3"/>
  <c r="BA242" i="3"/>
  <c r="BB242" i="3"/>
  <c r="BC242" i="3"/>
  <c r="BD242" i="3"/>
  <c r="BE242" i="3"/>
  <c r="AZ242" i="3"/>
  <c r="S243" i="3"/>
  <c r="BG243" i="3"/>
  <c r="BH243" i="3"/>
  <c r="BI243" i="3"/>
  <c r="BJ243" i="3"/>
  <c r="BA243" i="3"/>
  <c r="BB243" i="3"/>
  <c r="BC243" i="3"/>
  <c r="BD243" i="3"/>
  <c r="BE243" i="3"/>
  <c r="AZ243" i="3"/>
  <c r="S244" i="3"/>
  <c r="BG244" i="3"/>
  <c r="BH244" i="3"/>
  <c r="BI244" i="3"/>
  <c r="BJ244" i="3"/>
  <c r="BA244" i="3"/>
  <c r="BB244" i="3"/>
  <c r="BC244" i="3"/>
  <c r="BD244" i="3"/>
  <c r="BE244" i="3"/>
  <c r="AZ244" i="3"/>
  <c r="S245" i="3"/>
  <c r="BG245" i="3"/>
  <c r="BH245" i="3"/>
  <c r="BI245" i="3"/>
  <c r="BJ245" i="3"/>
  <c r="BA245" i="3"/>
  <c r="BB245" i="3"/>
  <c r="BC245" i="3"/>
  <c r="BD245" i="3"/>
  <c r="BE245" i="3"/>
  <c r="AZ245" i="3"/>
  <c r="S246" i="3"/>
  <c r="BG246" i="3"/>
  <c r="BH246" i="3"/>
  <c r="BI246" i="3"/>
  <c r="BJ246" i="3"/>
  <c r="BA246" i="3"/>
  <c r="BB246" i="3"/>
  <c r="BC246" i="3"/>
  <c r="BD246" i="3"/>
  <c r="BE246" i="3"/>
  <c r="AZ246" i="3"/>
  <c r="S247" i="3"/>
  <c r="BG247" i="3"/>
  <c r="BH247" i="3"/>
  <c r="BI247" i="3"/>
  <c r="BJ247" i="3"/>
  <c r="BA247" i="3"/>
  <c r="BB247" i="3"/>
  <c r="BC247" i="3"/>
  <c r="BD247" i="3"/>
  <c r="BE247" i="3"/>
  <c r="AZ247" i="3"/>
  <c r="S248" i="3"/>
  <c r="BG248" i="3"/>
  <c r="BH248" i="3"/>
  <c r="BI248" i="3"/>
  <c r="BJ248" i="3"/>
  <c r="BA248" i="3"/>
  <c r="BB248" i="3"/>
  <c r="BC248" i="3"/>
  <c r="BD248" i="3"/>
  <c r="BE248" i="3"/>
  <c r="AZ248" i="3"/>
  <c r="S249" i="3"/>
  <c r="BG249" i="3"/>
  <c r="BH249" i="3"/>
  <c r="BI249" i="3"/>
  <c r="BJ249" i="3"/>
  <c r="BA249" i="3"/>
  <c r="BB249" i="3"/>
  <c r="BC249" i="3"/>
  <c r="BD249" i="3"/>
  <c r="BE249" i="3"/>
  <c r="AZ249" i="3"/>
  <c r="S250" i="3"/>
  <c r="BG250" i="3"/>
  <c r="BH250" i="3"/>
  <c r="BI250" i="3"/>
  <c r="BJ250" i="3"/>
  <c r="BA250" i="3"/>
  <c r="BB250" i="3"/>
  <c r="BC250" i="3"/>
  <c r="BD250" i="3"/>
  <c r="BE250" i="3"/>
  <c r="AZ250" i="3"/>
  <c r="S251" i="3"/>
  <c r="BG251" i="3"/>
  <c r="BH251" i="3"/>
  <c r="BI251" i="3"/>
  <c r="BJ251" i="3"/>
  <c r="BA251" i="3"/>
  <c r="BB251" i="3"/>
  <c r="BC251" i="3"/>
  <c r="BD251" i="3"/>
  <c r="BE251" i="3"/>
  <c r="AZ251" i="3"/>
  <c r="S252" i="3"/>
  <c r="BG252" i="3"/>
  <c r="BH252" i="3"/>
  <c r="BI252" i="3"/>
  <c r="BJ252" i="3"/>
  <c r="BA252" i="3"/>
  <c r="BB252" i="3"/>
  <c r="BC252" i="3"/>
  <c r="BD252" i="3"/>
  <c r="BE252" i="3"/>
  <c r="AZ252" i="3"/>
  <c r="S253" i="3"/>
  <c r="BG253" i="3"/>
  <c r="BH253" i="3"/>
  <c r="BI253" i="3"/>
  <c r="BJ253" i="3"/>
  <c r="BA253" i="3"/>
  <c r="BB253" i="3"/>
  <c r="BC253" i="3"/>
  <c r="BD253" i="3"/>
  <c r="BE253" i="3"/>
  <c r="AZ253" i="3"/>
  <c r="S254" i="3"/>
  <c r="BG254" i="3"/>
  <c r="BH254" i="3"/>
  <c r="BI254" i="3"/>
  <c r="BJ254" i="3"/>
  <c r="BA254" i="3"/>
  <c r="BB254" i="3"/>
  <c r="BC254" i="3"/>
  <c r="BD254" i="3"/>
  <c r="BE254" i="3"/>
  <c r="AZ254" i="3"/>
  <c r="S255" i="3"/>
  <c r="BG255" i="3"/>
  <c r="BH255" i="3"/>
  <c r="BI255" i="3"/>
  <c r="BJ255" i="3"/>
  <c r="BA255" i="3"/>
  <c r="BB255" i="3"/>
  <c r="BC255" i="3"/>
  <c r="BD255" i="3"/>
  <c r="BE255" i="3"/>
  <c r="AZ255" i="3"/>
  <c r="S256" i="3"/>
  <c r="BG256" i="3"/>
  <c r="BH256" i="3"/>
  <c r="BI256" i="3"/>
  <c r="BJ256" i="3"/>
  <c r="BA256" i="3"/>
  <c r="BB256" i="3"/>
  <c r="BC256" i="3"/>
  <c r="BD256" i="3"/>
  <c r="BE256" i="3"/>
  <c r="AZ256" i="3"/>
  <c r="S257" i="3"/>
  <c r="BG257" i="3"/>
  <c r="BH257" i="3"/>
  <c r="BI257" i="3"/>
  <c r="BJ257" i="3"/>
  <c r="BA257" i="3"/>
  <c r="BB257" i="3"/>
  <c r="BC257" i="3"/>
  <c r="BD257" i="3"/>
  <c r="BE257" i="3"/>
  <c r="AZ257" i="3"/>
  <c r="S258" i="3"/>
  <c r="BG258" i="3"/>
  <c r="BH258" i="3"/>
  <c r="BI258" i="3"/>
  <c r="BJ258" i="3"/>
  <c r="BA258" i="3"/>
  <c r="BB258" i="3"/>
  <c r="BC258" i="3"/>
  <c r="BD258" i="3"/>
  <c r="BE258" i="3"/>
  <c r="AZ258" i="3"/>
  <c r="S259" i="3"/>
  <c r="BG259" i="3"/>
  <c r="BH259" i="3"/>
  <c r="BI259" i="3"/>
  <c r="BJ259" i="3"/>
  <c r="BA259" i="3"/>
  <c r="BB259" i="3"/>
  <c r="BC259" i="3"/>
  <c r="BD259" i="3"/>
  <c r="BE259" i="3"/>
  <c r="AZ259" i="3"/>
  <c r="S260" i="3"/>
  <c r="BG260" i="3"/>
  <c r="BH260" i="3"/>
  <c r="BI260" i="3"/>
  <c r="BJ260" i="3"/>
  <c r="BA260" i="3"/>
  <c r="BB260" i="3"/>
  <c r="BC260" i="3"/>
  <c r="BD260" i="3"/>
  <c r="BE260" i="3"/>
  <c r="AZ260" i="3"/>
  <c r="S261" i="3"/>
  <c r="BG261" i="3"/>
  <c r="BH261" i="3"/>
  <c r="BI261" i="3"/>
  <c r="BJ261" i="3"/>
  <c r="BA261" i="3"/>
  <c r="BB261" i="3"/>
  <c r="BC261" i="3"/>
  <c r="BD261" i="3"/>
  <c r="BE261" i="3"/>
  <c r="AZ261" i="3"/>
  <c r="S262" i="3"/>
  <c r="BG262" i="3"/>
  <c r="BH262" i="3"/>
  <c r="BI262" i="3"/>
  <c r="BJ262" i="3"/>
  <c r="BA262" i="3"/>
  <c r="BB262" i="3"/>
  <c r="BC262" i="3"/>
  <c r="BD262" i="3"/>
  <c r="BE262" i="3"/>
  <c r="AZ262" i="3"/>
  <c r="S263" i="3"/>
  <c r="BG263" i="3"/>
  <c r="BH263" i="3"/>
  <c r="BI263" i="3"/>
  <c r="BJ263" i="3"/>
  <c r="BA263" i="3"/>
  <c r="BB263" i="3"/>
  <c r="BC263" i="3"/>
  <c r="BD263" i="3"/>
  <c r="BE263" i="3"/>
  <c r="AZ263" i="3"/>
  <c r="S264" i="3"/>
  <c r="BG264" i="3"/>
  <c r="BH264" i="3"/>
  <c r="BI264" i="3"/>
  <c r="BJ264" i="3"/>
  <c r="BA264" i="3"/>
  <c r="BB264" i="3"/>
  <c r="BC264" i="3"/>
  <c r="BD264" i="3"/>
  <c r="BE264" i="3"/>
  <c r="AZ264" i="3"/>
  <c r="S265" i="3"/>
  <c r="BG265" i="3"/>
  <c r="BH265" i="3"/>
  <c r="BI265" i="3"/>
  <c r="BJ265" i="3"/>
  <c r="BA265" i="3"/>
  <c r="BB265" i="3"/>
  <c r="BC265" i="3"/>
  <c r="BD265" i="3"/>
  <c r="BE265" i="3"/>
  <c r="AZ265" i="3"/>
  <c r="S266" i="3"/>
  <c r="BG266" i="3"/>
  <c r="BH266" i="3"/>
  <c r="BI266" i="3"/>
  <c r="BJ266" i="3"/>
  <c r="BA266" i="3"/>
  <c r="BB266" i="3"/>
  <c r="BC266" i="3"/>
  <c r="BD266" i="3"/>
  <c r="BE266" i="3"/>
  <c r="AZ266" i="3"/>
  <c r="S267" i="3"/>
  <c r="BG267" i="3"/>
  <c r="BH267" i="3"/>
  <c r="BI267" i="3"/>
  <c r="BJ267" i="3"/>
  <c r="BA267" i="3"/>
  <c r="BB267" i="3"/>
  <c r="BC267" i="3"/>
  <c r="BD267" i="3"/>
  <c r="BE267" i="3"/>
  <c r="AZ267" i="3"/>
  <c r="S268" i="3"/>
  <c r="BG268" i="3"/>
  <c r="BH268" i="3"/>
  <c r="BI268" i="3"/>
  <c r="BJ268" i="3"/>
  <c r="BA268" i="3"/>
  <c r="BB268" i="3"/>
  <c r="BC268" i="3"/>
  <c r="BD268" i="3"/>
  <c r="BE268" i="3"/>
  <c r="AZ268" i="3"/>
  <c r="S269" i="3"/>
  <c r="BG269" i="3"/>
  <c r="BH269" i="3"/>
  <c r="BI269" i="3"/>
  <c r="BJ269" i="3"/>
  <c r="BA269" i="3"/>
  <c r="BB269" i="3"/>
  <c r="BC269" i="3"/>
  <c r="BD269" i="3"/>
  <c r="BE269" i="3"/>
  <c r="AZ269" i="3"/>
  <c r="S270" i="3"/>
  <c r="BG270" i="3"/>
  <c r="BH270" i="3"/>
  <c r="BI270" i="3"/>
  <c r="BJ270" i="3"/>
  <c r="BA270" i="3"/>
  <c r="BB270" i="3"/>
  <c r="BC270" i="3"/>
  <c r="BD270" i="3"/>
  <c r="BE270" i="3"/>
  <c r="AZ270" i="3"/>
  <c r="S271" i="3"/>
  <c r="BG271" i="3"/>
  <c r="BH271" i="3"/>
  <c r="BI271" i="3"/>
  <c r="BJ271" i="3"/>
  <c r="BA271" i="3"/>
  <c r="BB271" i="3"/>
  <c r="BC271" i="3"/>
  <c r="BD271" i="3"/>
  <c r="BE271" i="3"/>
  <c r="AZ271" i="3"/>
  <c r="S272" i="3"/>
  <c r="BG272" i="3"/>
  <c r="BH272" i="3"/>
  <c r="BI272" i="3"/>
  <c r="BJ272" i="3"/>
  <c r="BA272" i="3"/>
  <c r="BB272" i="3"/>
  <c r="BC272" i="3"/>
  <c r="BD272" i="3"/>
  <c r="BE272" i="3"/>
  <c r="AZ272" i="3"/>
  <c r="S273" i="3"/>
  <c r="BG273" i="3"/>
  <c r="BH273" i="3"/>
  <c r="BI273" i="3"/>
  <c r="BJ273" i="3"/>
  <c r="BA273" i="3"/>
  <c r="BB273" i="3"/>
  <c r="BC273" i="3"/>
  <c r="BD273" i="3"/>
  <c r="BE273" i="3"/>
  <c r="AZ273" i="3"/>
  <c r="S274" i="3"/>
  <c r="BG274" i="3"/>
  <c r="BH274" i="3"/>
  <c r="BI274" i="3"/>
  <c r="BJ274" i="3"/>
  <c r="BA274" i="3"/>
  <c r="BB274" i="3"/>
  <c r="BC274" i="3"/>
  <c r="BD274" i="3"/>
  <c r="BE274" i="3"/>
  <c r="AZ274" i="3"/>
  <c r="S275" i="3"/>
  <c r="BG275" i="3"/>
  <c r="BH275" i="3"/>
  <c r="BI275" i="3"/>
  <c r="BJ275" i="3"/>
  <c r="BA275" i="3"/>
  <c r="BB275" i="3"/>
  <c r="BC275" i="3"/>
  <c r="BD275" i="3"/>
  <c r="BE275" i="3"/>
  <c r="AZ275" i="3"/>
  <c r="S276" i="3"/>
  <c r="BG276" i="3"/>
  <c r="BH276" i="3"/>
  <c r="BI276" i="3"/>
  <c r="BJ276" i="3"/>
  <c r="BA276" i="3"/>
  <c r="BB276" i="3"/>
  <c r="BC276" i="3"/>
  <c r="BD276" i="3"/>
  <c r="BE276" i="3"/>
  <c r="AZ276" i="3"/>
  <c r="S277" i="3"/>
  <c r="BG277" i="3"/>
  <c r="BH277" i="3"/>
  <c r="BI277" i="3"/>
  <c r="BJ277" i="3"/>
  <c r="BA277" i="3"/>
  <c r="BB277" i="3"/>
  <c r="BC277" i="3"/>
  <c r="BD277" i="3"/>
  <c r="BE277" i="3"/>
  <c r="AZ277" i="3"/>
  <c r="S278" i="3"/>
  <c r="BG278" i="3"/>
  <c r="BH278" i="3"/>
  <c r="BI278" i="3"/>
  <c r="BJ278" i="3"/>
  <c r="BA278" i="3"/>
  <c r="BB278" i="3"/>
  <c r="BC278" i="3"/>
  <c r="BD278" i="3"/>
  <c r="BE278" i="3"/>
  <c r="AZ278" i="3"/>
  <c r="S279" i="3"/>
  <c r="BG279" i="3"/>
  <c r="BH279" i="3"/>
  <c r="BI279" i="3"/>
  <c r="BJ279" i="3"/>
  <c r="BA279" i="3"/>
  <c r="BB279" i="3"/>
  <c r="BC279" i="3"/>
  <c r="BD279" i="3"/>
  <c r="BE279" i="3"/>
  <c r="AZ279" i="3"/>
  <c r="S280" i="3"/>
  <c r="BG280" i="3"/>
  <c r="BH280" i="3"/>
  <c r="BI280" i="3"/>
  <c r="BJ280" i="3"/>
  <c r="BA280" i="3"/>
  <c r="BB280" i="3"/>
  <c r="BC280" i="3"/>
  <c r="BD280" i="3"/>
  <c r="BE280" i="3"/>
  <c r="AZ280" i="3"/>
  <c r="S281" i="3"/>
  <c r="BG281" i="3"/>
  <c r="BH281" i="3"/>
  <c r="BI281" i="3"/>
  <c r="BJ281" i="3"/>
  <c r="BA281" i="3"/>
  <c r="BB281" i="3"/>
  <c r="BC281" i="3"/>
  <c r="BD281" i="3"/>
  <c r="BE281" i="3"/>
  <c r="AZ281" i="3"/>
  <c r="S282" i="3"/>
  <c r="BG282" i="3"/>
  <c r="BH282" i="3"/>
  <c r="BI282" i="3"/>
  <c r="BJ282" i="3"/>
  <c r="BA282" i="3"/>
  <c r="BB282" i="3"/>
  <c r="BC282" i="3"/>
  <c r="BD282" i="3"/>
  <c r="BE282" i="3"/>
  <c r="AZ282" i="3"/>
  <c r="S283" i="3"/>
  <c r="BG283" i="3"/>
  <c r="BH283" i="3"/>
  <c r="BI283" i="3"/>
  <c r="BJ283" i="3"/>
  <c r="BA283" i="3"/>
  <c r="BB283" i="3"/>
  <c r="BC283" i="3"/>
  <c r="BD283" i="3"/>
  <c r="BE283" i="3"/>
  <c r="AZ283" i="3"/>
  <c r="S284" i="3"/>
  <c r="BG284" i="3"/>
  <c r="BH284" i="3"/>
  <c r="BI284" i="3"/>
  <c r="BJ284" i="3"/>
  <c r="BA284" i="3"/>
  <c r="BB284" i="3"/>
  <c r="BC284" i="3"/>
  <c r="BD284" i="3"/>
  <c r="BE284" i="3"/>
  <c r="AZ284" i="3"/>
  <c r="S285" i="3"/>
  <c r="BG285" i="3"/>
  <c r="BH285" i="3"/>
  <c r="BI285" i="3"/>
  <c r="BJ285" i="3"/>
  <c r="BA285" i="3"/>
  <c r="BB285" i="3"/>
  <c r="BC285" i="3"/>
  <c r="BD285" i="3"/>
  <c r="BE285" i="3"/>
  <c r="AZ285" i="3"/>
  <c r="S286" i="3"/>
  <c r="BG286" i="3"/>
  <c r="BH286" i="3"/>
  <c r="BI286" i="3"/>
  <c r="BJ286" i="3"/>
  <c r="BA286" i="3"/>
  <c r="BB286" i="3"/>
  <c r="BC286" i="3"/>
  <c r="BD286" i="3"/>
  <c r="BE286" i="3"/>
  <c r="AZ286" i="3"/>
  <c r="S287" i="3"/>
  <c r="BG287" i="3"/>
  <c r="BH287" i="3"/>
  <c r="BI287" i="3"/>
  <c r="BJ287" i="3"/>
  <c r="BA287" i="3"/>
  <c r="BB287" i="3"/>
  <c r="BC287" i="3"/>
  <c r="BD287" i="3"/>
  <c r="BE287" i="3"/>
  <c r="AZ287" i="3"/>
  <c r="S288" i="3"/>
  <c r="BG288" i="3"/>
  <c r="BH288" i="3"/>
  <c r="BI288" i="3"/>
  <c r="BJ288" i="3"/>
  <c r="BA288" i="3"/>
  <c r="BB288" i="3"/>
  <c r="BC288" i="3"/>
  <c r="BD288" i="3"/>
  <c r="BE288" i="3"/>
  <c r="AZ288" i="3"/>
  <c r="S289" i="3"/>
  <c r="BG289" i="3"/>
  <c r="BH289" i="3"/>
  <c r="BI289" i="3"/>
  <c r="BJ289" i="3"/>
  <c r="BA289" i="3"/>
  <c r="BB289" i="3"/>
  <c r="BC289" i="3"/>
  <c r="BD289" i="3"/>
  <c r="BE289" i="3"/>
  <c r="AZ289" i="3"/>
  <c r="S290" i="3"/>
  <c r="BG290" i="3"/>
  <c r="BH290" i="3"/>
  <c r="BI290" i="3"/>
  <c r="BJ290" i="3"/>
  <c r="BA290" i="3"/>
  <c r="BB290" i="3"/>
  <c r="BC290" i="3"/>
  <c r="BD290" i="3"/>
  <c r="BE290" i="3"/>
  <c r="AZ290" i="3"/>
  <c r="S291" i="3"/>
  <c r="BG291" i="3"/>
  <c r="BH291" i="3"/>
  <c r="BI291" i="3"/>
  <c r="BJ291" i="3"/>
  <c r="BA291" i="3"/>
  <c r="BB291" i="3"/>
  <c r="BC291" i="3"/>
  <c r="BD291" i="3"/>
  <c r="BE291" i="3"/>
  <c r="AZ291" i="3"/>
  <c r="S292" i="3"/>
  <c r="BG292" i="3"/>
  <c r="BH292" i="3"/>
  <c r="BI292" i="3"/>
  <c r="BJ292" i="3"/>
  <c r="BA292" i="3"/>
  <c r="BB292" i="3"/>
  <c r="BC292" i="3"/>
  <c r="BD292" i="3"/>
  <c r="BE292" i="3"/>
  <c r="AZ292" i="3"/>
  <c r="S293" i="3"/>
  <c r="BG293" i="3"/>
  <c r="BH293" i="3"/>
  <c r="BI293" i="3"/>
  <c r="BJ293" i="3"/>
  <c r="BA293" i="3"/>
  <c r="BB293" i="3"/>
  <c r="BC293" i="3"/>
  <c r="BD293" i="3"/>
  <c r="BE293" i="3"/>
  <c r="AZ293" i="3"/>
  <c r="S294" i="3"/>
  <c r="BG294" i="3"/>
  <c r="BH294" i="3"/>
  <c r="BI294" i="3"/>
  <c r="BJ294" i="3"/>
  <c r="BA294" i="3"/>
  <c r="BB294" i="3"/>
  <c r="BC294" i="3"/>
  <c r="BD294" i="3"/>
  <c r="BE294" i="3"/>
  <c r="AZ294" i="3"/>
  <c r="S295" i="3"/>
  <c r="BG295" i="3"/>
  <c r="BH295" i="3"/>
  <c r="BI295" i="3"/>
  <c r="BJ295" i="3"/>
  <c r="BA295" i="3"/>
  <c r="BB295" i="3"/>
  <c r="BC295" i="3"/>
  <c r="BD295" i="3"/>
  <c r="BE295" i="3"/>
  <c r="AZ295" i="3"/>
  <c r="S296" i="3"/>
  <c r="BG296" i="3"/>
  <c r="BH296" i="3"/>
  <c r="BI296" i="3"/>
  <c r="BJ296" i="3"/>
  <c r="BA296" i="3"/>
  <c r="BB296" i="3"/>
  <c r="BC296" i="3"/>
  <c r="BD296" i="3"/>
  <c r="BE296" i="3"/>
  <c r="AZ296" i="3"/>
  <c r="S297" i="3"/>
  <c r="BG297" i="3"/>
  <c r="BH297" i="3"/>
  <c r="BI297" i="3"/>
  <c r="BJ297" i="3"/>
  <c r="BA297" i="3"/>
  <c r="BB297" i="3"/>
  <c r="BC297" i="3"/>
  <c r="BD297" i="3"/>
  <c r="BE297" i="3"/>
  <c r="AZ297" i="3"/>
  <c r="S298" i="3"/>
  <c r="BG298" i="3"/>
  <c r="BH298" i="3"/>
  <c r="BI298" i="3"/>
  <c r="BJ298" i="3"/>
  <c r="BA298" i="3"/>
  <c r="BB298" i="3"/>
  <c r="BC298" i="3"/>
  <c r="BD298" i="3"/>
  <c r="BE298" i="3"/>
  <c r="AZ298" i="3"/>
  <c r="S299" i="3"/>
  <c r="BG299" i="3"/>
  <c r="BH299" i="3"/>
  <c r="BI299" i="3"/>
  <c r="BJ299" i="3"/>
  <c r="BA299" i="3"/>
  <c r="BB299" i="3"/>
  <c r="BC299" i="3"/>
  <c r="BD299" i="3"/>
  <c r="BE299" i="3"/>
  <c r="AZ299" i="3"/>
  <c r="S300" i="3"/>
  <c r="BG300" i="3"/>
  <c r="BH300" i="3"/>
  <c r="BI300" i="3"/>
  <c r="BJ300" i="3"/>
  <c r="BA300" i="3"/>
  <c r="BB300" i="3"/>
  <c r="BC300" i="3"/>
  <c r="BD300" i="3"/>
  <c r="BE300" i="3"/>
  <c r="AZ300" i="3"/>
  <c r="S301" i="3"/>
  <c r="BG301" i="3"/>
  <c r="BH301" i="3"/>
  <c r="BI301" i="3"/>
  <c r="BJ301" i="3"/>
  <c r="BA301" i="3"/>
  <c r="BB301" i="3"/>
  <c r="BC301" i="3"/>
  <c r="BD301" i="3"/>
  <c r="BE301" i="3"/>
  <c r="AZ301" i="3"/>
  <c r="S302" i="3"/>
  <c r="BG302" i="3"/>
  <c r="BH302" i="3"/>
  <c r="BI302" i="3"/>
  <c r="BJ302" i="3"/>
  <c r="BA302" i="3"/>
  <c r="BB302" i="3"/>
  <c r="BC302" i="3"/>
  <c r="BD302" i="3"/>
  <c r="BE302" i="3"/>
  <c r="AZ302" i="3"/>
  <c r="S303" i="3"/>
  <c r="BG303" i="3"/>
  <c r="BH303" i="3"/>
  <c r="BI303" i="3"/>
  <c r="BJ303" i="3"/>
  <c r="BA303" i="3"/>
  <c r="BB303" i="3"/>
  <c r="BC303" i="3"/>
  <c r="BD303" i="3"/>
  <c r="BE303" i="3"/>
  <c r="AZ303" i="3"/>
  <c r="S304" i="3"/>
  <c r="BG304" i="3"/>
  <c r="BH304" i="3"/>
  <c r="BI304" i="3"/>
  <c r="BJ304" i="3"/>
  <c r="BA304" i="3"/>
  <c r="BB304" i="3"/>
  <c r="BC304" i="3"/>
  <c r="BD304" i="3"/>
  <c r="BE304" i="3"/>
  <c r="AZ304" i="3"/>
  <c r="S305" i="3"/>
  <c r="BG305" i="3"/>
  <c r="BH305" i="3"/>
  <c r="BI305" i="3"/>
  <c r="BJ305" i="3"/>
  <c r="BA305" i="3"/>
  <c r="BB305" i="3"/>
  <c r="BC305" i="3"/>
  <c r="BD305" i="3"/>
  <c r="BE305" i="3"/>
  <c r="AZ305" i="3"/>
  <c r="S306" i="3"/>
  <c r="BG306" i="3"/>
  <c r="BH306" i="3"/>
  <c r="BI306" i="3"/>
  <c r="BJ306" i="3"/>
  <c r="BA306" i="3"/>
  <c r="BB306" i="3"/>
  <c r="BC306" i="3"/>
  <c r="BD306" i="3"/>
  <c r="BE306" i="3"/>
  <c r="AZ306" i="3"/>
  <c r="S307" i="3"/>
  <c r="BG307" i="3"/>
  <c r="BH307" i="3"/>
  <c r="BI307" i="3"/>
  <c r="BJ307" i="3"/>
  <c r="BA307" i="3"/>
  <c r="BB307" i="3"/>
  <c r="BC307" i="3"/>
  <c r="BD307" i="3"/>
  <c r="BE307" i="3"/>
  <c r="AZ307" i="3"/>
  <c r="S308" i="3"/>
  <c r="BG308" i="3"/>
  <c r="BH308" i="3"/>
  <c r="BI308" i="3"/>
  <c r="BJ308" i="3"/>
  <c r="BA308" i="3"/>
  <c r="BB308" i="3"/>
  <c r="BC308" i="3"/>
  <c r="BD308" i="3"/>
  <c r="BE308" i="3"/>
  <c r="AZ308" i="3"/>
  <c r="S309" i="3"/>
  <c r="BG309" i="3"/>
  <c r="BH309" i="3"/>
  <c r="BI309" i="3"/>
  <c r="BJ309" i="3"/>
  <c r="BA309" i="3"/>
  <c r="BB309" i="3"/>
  <c r="BC309" i="3"/>
  <c r="BD309" i="3"/>
  <c r="BE309" i="3"/>
  <c r="AZ309" i="3"/>
  <c r="S310" i="3"/>
  <c r="BG310" i="3"/>
  <c r="BH310" i="3"/>
  <c r="BI310" i="3"/>
  <c r="BJ310" i="3"/>
  <c r="BA310" i="3"/>
  <c r="BB310" i="3"/>
  <c r="BC310" i="3"/>
  <c r="BD310" i="3"/>
  <c r="BE310" i="3"/>
  <c r="AZ310" i="3"/>
  <c r="S311" i="3"/>
  <c r="BG311" i="3"/>
  <c r="BH311" i="3"/>
  <c r="BI311" i="3"/>
  <c r="BJ311" i="3"/>
  <c r="BA311" i="3"/>
  <c r="BB311" i="3"/>
  <c r="BC311" i="3"/>
  <c r="BD311" i="3"/>
  <c r="BE311" i="3"/>
  <c r="AZ311" i="3"/>
  <c r="S312" i="3"/>
  <c r="BG312" i="3"/>
  <c r="BH312" i="3"/>
  <c r="BI312" i="3"/>
  <c r="BJ312" i="3"/>
  <c r="BA312" i="3"/>
  <c r="BB312" i="3"/>
  <c r="BC312" i="3"/>
  <c r="BD312" i="3"/>
  <c r="BE312" i="3"/>
  <c r="AZ312" i="3"/>
  <c r="S313" i="3"/>
  <c r="BG313" i="3"/>
  <c r="BH313" i="3"/>
  <c r="BI313" i="3"/>
  <c r="BJ313" i="3"/>
  <c r="BA313" i="3"/>
  <c r="BB313" i="3"/>
  <c r="BC313" i="3"/>
  <c r="BD313" i="3"/>
  <c r="BE313" i="3"/>
  <c r="AZ313" i="3"/>
  <c r="S314" i="3"/>
  <c r="BG314" i="3"/>
  <c r="BH314" i="3"/>
  <c r="BI314" i="3"/>
  <c r="BJ314" i="3"/>
  <c r="BA314" i="3"/>
  <c r="BB314" i="3"/>
  <c r="BC314" i="3"/>
  <c r="BD314" i="3"/>
  <c r="BE314" i="3"/>
  <c r="AZ314" i="3"/>
  <c r="S315" i="3"/>
  <c r="BG315" i="3"/>
  <c r="BH315" i="3"/>
  <c r="BI315" i="3"/>
  <c r="BJ315" i="3"/>
  <c r="BA315" i="3"/>
  <c r="BB315" i="3"/>
  <c r="BC315" i="3"/>
  <c r="BD315" i="3"/>
  <c r="BE315" i="3"/>
  <c r="AZ315" i="3"/>
  <c r="S316" i="3"/>
  <c r="BG316" i="3"/>
  <c r="BH316" i="3"/>
  <c r="BI316" i="3"/>
  <c r="BJ316" i="3"/>
  <c r="BA316" i="3"/>
  <c r="BB316" i="3"/>
  <c r="BC316" i="3"/>
  <c r="BD316" i="3"/>
  <c r="BE316" i="3"/>
  <c r="AZ316" i="3"/>
  <c r="S317" i="3"/>
  <c r="BG317" i="3"/>
  <c r="BH317" i="3"/>
  <c r="BI317" i="3"/>
  <c r="BJ317" i="3"/>
  <c r="BA317" i="3"/>
  <c r="BB317" i="3"/>
  <c r="BC317" i="3"/>
  <c r="BD317" i="3"/>
  <c r="BE317" i="3"/>
  <c r="AZ317" i="3"/>
  <c r="S318" i="3"/>
  <c r="BG318" i="3"/>
  <c r="BH318" i="3"/>
  <c r="BI318" i="3"/>
  <c r="BJ318" i="3"/>
  <c r="BA318" i="3"/>
  <c r="BB318" i="3"/>
  <c r="BC318" i="3"/>
  <c r="BD318" i="3"/>
  <c r="BE318" i="3"/>
  <c r="AZ318" i="3"/>
  <c r="S319" i="3"/>
  <c r="BF319" i="3"/>
  <c r="BG319" i="3"/>
  <c r="BH319" i="3"/>
  <c r="BI319" i="3"/>
  <c r="BJ319" i="3"/>
  <c r="AI319" i="3"/>
  <c r="BA319" i="3"/>
  <c r="BB319" i="3"/>
  <c r="BC319" i="3"/>
  <c r="BD319" i="3"/>
  <c r="BE319" i="3"/>
  <c r="AZ319" i="3"/>
  <c r="S320" i="3"/>
  <c r="BF320" i="3"/>
  <c r="BG320" i="3"/>
  <c r="BH320" i="3"/>
  <c r="BI320" i="3"/>
  <c r="BJ320" i="3"/>
  <c r="AI320" i="3"/>
  <c r="BA320" i="3"/>
  <c r="BB320" i="3"/>
  <c r="BC320" i="3"/>
  <c r="BD320" i="3"/>
  <c r="BE320" i="3"/>
  <c r="AZ320" i="3"/>
  <c r="S321" i="3"/>
  <c r="BF321" i="3"/>
  <c r="BG321" i="3"/>
  <c r="BH321" i="3"/>
  <c r="BI321" i="3"/>
  <c r="BJ321" i="3"/>
  <c r="AI321" i="3"/>
  <c r="BA321" i="3"/>
  <c r="BB321" i="3"/>
  <c r="BC321" i="3"/>
  <c r="BD321" i="3"/>
  <c r="BE321" i="3"/>
  <c r="AZ321" i="3"/>
  <c r="S322" i="3"/>
  <c r="BF322" i="3"/>
  <c r="BG322" i="3"/>
  <c r="BH322" i="3"/>
  <c r="BI322" i="3"/>
  <c r="BJ322" i="3"/>
  <c r="AI322" i="3"/>
  <c r="BA322" i="3"/>
  <c r="BB322" i="3"/>
  <c r="BC322" i="3"/>
  <c r="BD322" i="3"/>
  <c r="BE322" i="3"/>
  <c r="AZ322" i="3"/>
  <c r="S323" i="3"/>
  <c r="BF323" i="3"/>
  <c r="AB323" i="3"/>
  <c r="BG323" i="3"/>
  <c r="BH323" i="3"/>
  <c r="BI323" i="3"/>
  <c r="BJ323" i="3"/>
  <c r="AI323" i="3"/>
  <c r="BA323" i="3"/>
  <c r="BB323" i="3"/>
  <c r="BC323" i="3"/>
  <c r="BD323" i="3"/>
  <c r="BE323" i="3"/>
  <c r="AZ323" i="3"/>
  <c r="S324" i="3"/>
  <c r="BF324" i="3"/>
  <c r="AB324" i="3"/>
  <c r="BG324" i="3"/>
  <c r="BH324" i="3"/>
  <c r="BI324" i="3"/>
  <c r="BJ324" i="3"/>
  <c r="AI324" i="3"/>
  <c r="BA324" i="3"/>
  <c r="BB324" i="3"/>
  <c r="BC324" i="3"/>
  <c r="BD324" i="3"/>
  <c r="BE324" i="3"/>
  <c r="AZ324" i="3"/>
  <c r="S325" i="3"/>
  <c r="BF325" i="3"/>
  <c r="AB325" i="3"/>
  <c r="BG325" i="3"/>
  <c r="BH325" i="3"/>
  <c r="BI325" i="3"/>
  <c r="BJ325" i="3"/>
  <c r="AI325" i="3"/>
  <c r="BA325" i="3"/>
  <c r="BB325" i="3"/>
  <c r="BC325" i="3"/>
  <c r="BD325" i="3"/>
  <c r="BE325" i="3"/>
  <c r="AZ325" i="3"/>
  <c r="S326" i="3"/>
  <c r="BF326" i="3"/>
  <c r="AB326" i="3"/>
  <c r="BG326" i="3"/>
  <c r="BH326" i="3"/>
  <c r="BI326" i="3"/>
  <c r="BJ326" i="3"/>
  <c r="AI326" i="3"/>
  <c r="BA326" i="3"/>
  <c r="BB326" i="3"/>
  <c r="BC326" i="3"/>
  <c r="BD326" i="3"/>
  <c r="BE326" i="3"/>
  <c r="AZ326" i="3"/>
  <c r="S327" i="3"/>
  <c r="BF327" i="3"/>
  <c r="AB327" i="3"/>
  <c r="BG327" i="3"/>
  <c r="BH327" i="3"/>
  <c r="BI327" i="3"/>
  <c r="BJ327" i="3"/>
  <c r="AI327" i="3"/>
  <c r="BA327" i="3"/>
  <c r="BB327" i="3"/>
  <c r="BC327" i="3"/>
  <c r="BD327" i="3"/>
  <c r="BE327" i="3"/>
  <c r="AZ327" i="3"/>
  <c r="S328" i="3"/>
  <c r="BF328" i="3"/>
  <c r="AB328" i="3"/>
  <c r="BG328" i="3"/>
  <c r="BH328" i="3"/>
  <c r="BI328" i="3"/>
  <c r="BJ328" i="3"/>
  <c r="AI328" i="3"/>
  <c r="BA328" i="3"/>
  <c r="BB328" i="3"/>
  <c r="BC328" i="3"/>
  <c r="BD328" i="3"/>
  <c r="BE328" i="3"/>
  <c r="AZ328" i="3"/>
  <c r="S329" i="3"/>
  <c r="BF329" i="3"/>
  <c r="AB329" i="3"/>
  <c r="BG329" i="3"/>
  <c r="BH329" i="3"/>
  <c r="BI329" i="3"/>
  <c r="BJ329" i="3"/>
  <c r="AI329" i="3"/>
  <c r="BA329" i="3"/>
  <c r="BB329" i="3"/>
  <c r="BC329" i="3"/>
  <c r="BD329" i="3"/>
  <c r="BE329" i="3"/>
  <c r="AZ329" i="3"/>
  <c r="S330" i="3"/>
  <c r="BF330" i="3"/>
  <c r="AB330" i="3"/>
  <c r="BG330" i="3"/>
  <c r="BH330" i="3"/>
  <c r="BI330" i="3"/>
  <c r="BJ330" i="3"/>
  <c r="AI330" i="3"/>
  <c r="BA330" i="3"/>
  <c r="BB330" i="3"/>
  <c r="BC330" i="3"/>
  <c r="BD330" i="3"/>
  <c r="BE330" i="3"/>
  <c r="AZ330" i="3"/>
  <c r="S331" i="3"/>
  <c r="BF331" i="3"/>
  <c r="BG331" i="3"/>
  <c r="BH331" i="3"/>
  <c r="BI331" i="3"/>
  <c r="BJ331" i="3"/>
  <c r="AI331" i="3"/>
  <c r="BA331" i="3"/>
  <c r="BB331" i="3"/>
  <c r="BC331" i="3"/>
  <c r="BD331" i="3"/>
  <c r="BE331" i="3"/>
  <c r="AZ331" i="3"/>
  <c r="S332" i="3"/>
  <c r="BF332" i="3"/>
  <c r="BG332" i="3"/>
  <c r="BH332" i="3"/>
  <c r="BI332" i="3"/>
  <c r="BJ332" i="3"/>
  <c r="AI332" i="3"/>
  <c r="BA332" i="3"/>
  <c r="BB332" i="3"/>
  <c r="BC332" i="3"/>
  <c r="BD332" i="3"/>
  <c r="BE332" i="3"/>
  <c r="AZ332" i="3"/>
  <c r="S333" i="3"/>
  <c r="BF333" i="3"/>
  <c r="BG333" i="3"/>
  <c r="BH333" i="3"/>
  <c r="BI333" i="3"/>
  <c r="BJ333" i="3"/>
  <c r="AI333" i="3"/>
  <c r="BA333" i="3"/>
  <c r="BB333" i="3"/>
  <c r="BC333" i="3"/>
  <c r="BD333" i="3"/>
  <c r="BE333" i="3"/>
  <c r="AZ333" i="3"/>
  <c r="S334" i="3"/>
  <c r="BF334" i="3"/>
  <c r="BG334" i="3"/>
  <c r="BH334" i="3"/>
  <c r="BI334" i="3"/>
  <c r="BJ334" i="3"/>
  <c r="AI334" i="3"/>
  <c r="BA334" i="3"/>
  <c r="BB334" i="3"/>
  <c r="BC334" i="3"/>
  <c r="BD334" i="3"/>
  <c r="BE334" i="3"/>
  <c r="AZ334" i="3"/>
  <c r="S335" i="3"/>
  <c r="BF335" i="3"/>
  <c r="BG335" i="3"/>
  <c r="BH335" i="3"/>
  <c r="BI335" i="3"/>
  <c r="BJ335" i="3"/>
  <c r="AI335" i="3"/>
  <c r="BA335" i="3"/>
  <c r="BB335" i="3"/>
  <c r="BC335" i="3"/>
  <c r="BD335" i="3"/>
  <c r="BE335" i="3"/>
  <c r="AZ335" i="3"/>
  <c r="S336" i="3"/>
  <c r="BF336" i="3"/>
  <c r="BG336" i="3"/>
  <c r="BH336" i="3"/>
  <c r="BI336" i="3"/>
  <c r="BJ336" i="3"/>
  <c r="AI336" i="3"/>
  <c r="BA336" i="3"/>
  <c r="BB336" i="3"/>
  <c r="BC336" i="3"/>
  <c r="BD336" i="3"/>
  <c r="BE336" i="3"/>
  <c r="AZ336" i="3"/>
  <c r="S337" i="3"/>
  <c r="BF337" i="3"/>
  <c r="BG337" i="3"/>
  <c r="BH337" i="3"/>
  <c r="BI337" i="3"/>
  <c r="BJ337" i="3"/>
  <c r="AI337" i="3"/>
  <c r="BA337" i="3"/>
  <c r="BB337" i="3"/>
  <c r="BC337" i="3"/>
  <c r="BD337" i="3"/>
  <c r="BE337" i="3"/>
  <c r="AZ337" i="3"/>
  <c r="S338" i="3"/>
  <c r="BF338" i="3"/>
  <c r="BG338" i="3"/>
  <c r="BH338" i="3"/>
  <c r="BI338" i="3"/>
  <c r="BJ338" i="3"/>
  <c r="AI338" i="3"/>
  <c r="BA338" i="3"/>
  <c r="BB338" i="3"/>
  <c r="BC338" i="3"/>
  <c r="BD338" i="3"/>
  <c r="BE338" i="3"/>
  <c r="AZ338" i="3"/>
  <c r="S339" i="3"/>
  <c r="BF339" i="3"/>
  <c r="BG339" i="3"/>
  <c r="BH339" i="3"/>
  <c r="BI339" i="3"/>
  <c r="BJ339" i="3"/>
  <c r="AI339" i="3"/>
  <c r="BA339" i="3"/>
  <c r="BB339" i="3"/>
  <c r="BC339" i="3"/>
  <c r="BD339" i="3"/>
  <c r="BE339" i="3"/>
  <c r="AZ339" i="3"/>
  <c r="S340" i="3"/>
  <c r="BF340" i="3"/>
  <c r="BG340" i="3"/>
  <c r="BH340" i="3"/>
  <c r="BI340" i="3"/>
  <c r="BJ340" i="3"/>
  <c r="AI340" i="3"/>
  <c r="BA340" i="3"/>
  <c r="BB340" i="3"/>
  <c r="BC340" i="3"/>
  <c r="BD340" i="3"/>
  <c r="BE340" i="3"/>
  <c r="AZ340" i="3"/>
  <c r="S341" i="3"/>
  <c r="BF341" i="3"/>
  <c r="BG341" i="3"/>
  <c r="BH341" i="3"/>
  <c r="BI341" i="3"/>
  <c r="BJ341" i="3"/>
  <c r="AI341" i="3"/>
  <c r="BA341" i="3"/>
  <c r="BB341" i="3"/>
  <c r="BC341" i="3"/>
  <c r="BD341" i="3"/>
  <c r="BE341" i="3"/>
  <c r="AZ341" i="3"/>
  <c r="S342" i="3"/>
  <c r="BF342" i="3"/>
  <c r="BG342" i="3"/>
  <c r="BH342" i="3"/>
  <c r="BI342" i="3"/>
  <c r="BJ342" i="3"/>
  <c r="AI342" i="3"/>
  <c r="BA342" i="3"/>
  <c r="BB342" i="3"/>
  <c r="BC342" i="3"/>
  <c r="BD342" i="3"/>
  <c r="BE342" i="3"/>
  <c r="AZ342" i="3"/>
  <c r="S343" i="3"/>
  <c r="BF343" i="3"/>
  <c r="BG343" i="3"/>
  <c r="BH343" i="3"/>
  <c r="BI343" i="3"/>
  <c r="BJ343" i="3"/>
  <c r="AI343" i="3"/>
  <c r="BA343" i="3"/>
  <c r="BB343" i="3"/>
  <c r="BC343" i="3"/>
  <c r="BD343" i="3"/>
  <c r="BE343" i="3"/>
  <c r="AZ343" i="3"/>
  <c r="S344" i="3"/>
  <c r="BF344" i="3"/>
  <c r="BG344" i="3"/>
  <c r="BH344" i="3"/>
  <c r="BI344" i="3"/>
  <c r="BJ344" i="3"/>
  <c r="AI344" i="3"/>
  <c r="BA344" i="3"/>
  <c r="BB344" i="3"/>
  <c r="BC344" i="3"/>
  <c r="BD344" i="3"/>
  <c r="BE344" i="3"/>
  <c r="AZ344" i="3"/>
  <c r="S345" i="3"/>
  <c r="BF345" i="3"/>
  <c r="BG345" i="3"/>
  <c r="BH345" i="3"/>
  <c r="BI345" i="3"/>
  <c r="BJ345" i="3"/>
  <c r="AI345" i="3"/>
  <c r="BA345" i="3"/>
  <c r="BB345" i="3"/>
  <c r="BC345" i="3"/>
  <c r="BD345" i="3"/>
  <c r="BE345" i="3"/>
  <c r="AZ345" i="3"/>
  <c r="S346" i="3"/>
  <c r="BF346" i="3"/>
  <c r="BG346" i="3"/>
  <c r="BH346" i="3"/>
  <c r="BI346" i="3"/>
  <c r="BJ346" i="3"/>
  <c r="AI346" i="3"/>
  <c r="BA346" i="3"/>
  <c r="BB346" i="3"/>
  <c r="BC346" i="3"/>
  <c r="BD346" i="3"/>
  <c r="BE346" i="3"/>
  <c r="AZ346" i="3"/>
  <c r="S347" i="3"/>
  <c r="BF347" i="3"/>
  <c r="BG347" i="3"/>
  <c r="BH347" i="3"/>
  <c r="BI347" i="3"/>
  <c r="BJ347" i="3"/>
  <c r="AI347" i="3"/>
  <c r="BA347" i="3"/>
  <c r="BB347" i="3"/>
  <c r="BC347" i="3"/>
  <c r="BD347" i="3"/>
  <c r="BE347" i="3"/>
  <c r="AZ347" i="3"/>
  <c r="S348" i="3"/>
  <c r="BF348" i="3"/>
  <c r="BG348" i="3"/>
  <c r="BH348" i="3"/>
  <c r="BI348" i="3"/>
  <c r="BJ348" i="3"/>
  <c r="AI348" i="3"/>
  <c r="BA348" i="3"/>
  <c r="BB348" i="3"/>
  <c r="BC348" i="3"/>
  <c r="BD348" i="3"/>
  <c r="BE348" i="3"/>
  <c r="AZ348" i="3"/>
  <c r="S349" i="3"/>
  <c r="BF349" i="3"/>
  <c r="BG349" i="3"/>
  <c r="BH349" i="3"/>
  <c r="BI349" i="3"/>
  <c r="BJ349" i="3"/>
  <c r="AI349" i="3"/>
  <c r="BA349" i="3"/>
  <c r="BB349" i="3"/>
  <c r="BC349" i="3"/>
  <c r="BD349" i="3"/>
  <c r="BE349" i="3"/>
  <c r="AZ349" i="3"/>
  <c r="S350" i="3"/>
  <c r="BF350" i="3"/>
  <c r="BG350" i="3"/>
  <c r="BH350" i="3"/>
  <c r="BI350" i="3"/>
  <c r="BJ350" i="3"/>
  <c r="AI350" i="3"/>
  <c r="BA350" i="3"/>
  <c r="BB350" i="3"/>
  <c r="BC350" i="3"/>
  <c r="BD350" i="3"/>
  <c r="BE350" i="3"/>
  <c r="AZ350" i="3"/>
  <c r="S351" i="3"/>
  <c r="BF351" i="3"/>
  <c r="BG351" i="3"/>
  <c r="BH351" i="3"/>
  <c r="BI351" i="3"/>
  <c r="BJ351" i="3"/>
  <c r="AI351" i="3"/>
  <c r="BA351" i="3"/>
  <c r="BB351" i="3"/>
  <c r="BC351" i="3"/>
  <c r="BD351" i="3"/>
  <c r="BE351" i="3"/>
  <c r="AZ351" i="3"/>
  <c r="S352" i="3"/>
  <c r="BF352" i="3"/>
  <c r="BG352" i="3"/>
  <c r="BH352" i="3"/>
  <c r="BI352" i="3"/>
  <c r="BJ352" i="3"/>
  <c r="AI352" i="3"/>
  <c r="BA352" i="3"/>
  <c r="BB352" i="3"/>
  <c r="BC352" i="3"/>
  <c r="BD352" i="3"/>
  <c r="BE352" i="3"/>
  <c r="AZ352" i="3"/>
  <c r="S353" i="3"/>
  <c r="BF353" i="3"/>
  <c r="BG353" i="3"/>
  <c r="BH353" i="3"/>
  <c r="BI353" i="3"/>
  <c r="BJ353" i="3"/>
  <c r="AI353" i="3"/>
  <c r="BA353" i="3"/>
  <c r="BB353" i="3"/>
  <c r="BC353" i="3"/>
  <c r="BD353" i="3"/>
  <c r="BE353" i="3"/>
  <c r="AZ353" i="3"/>
  <c r="S354" i="3"/>
  <c r="BF354" i="3"/>
  <c r="BG354" i="3"/>
  <c r="BH354" i="3"/>
  <c r="BI354" i="3"/>
  <c r="BJ354" i="3"/>
  <c r="AI354" i="3"/>
  <c r="BA354" i="3"/>
  <c r="BB354" i="3"/>
  <c r="BC354" i="3"/>
  <c r="BD354" i="3"/>
  <c r="BE354" i="3"/>
  <c r="AZ354" i="3"/>
  <c r="S355" i="3"/>
  <c r="BF355" i="3"/>
  <c r="BG355" i="3"/>
  <c r="BH355" i="3"/>
  <c r="BI355" i="3"/>
  <c r="BJ355" i="3"/>
  <c r="AI355" i="3"/>
  <c r="BA355" i="3"/>
  <c r="BB355" i="3"/>
  <c r="BC355" i="3"/>
  <c r="BD355" i="3"/>
  <c r="BE355" i="3"/>
  <c r="AZ355" i="3"/>
  <c r="S356" i="3"/>
  <c r="BF356" i="3"/>
  <c r="BG356" i="3"/>
  <c r="BH356" i="3"/>
  <c r="BI356" i="3"/>
  <c r="BJ356" i="3"/>
  <c r="AI356" i="3"/>
  <c r="BA356" i="3"/>
  <c r="BB356" i="3"/>
  <c r="BC356" i="3"/>
  <c r="BD356" i="3"/>
  <c r="BE356" i="3"/>
  <c r="AZ356" i="3"/>
  <c r="S357" i="3"/>
  <c r="BF357" i="3"/>
  <c r="BG357" i="3"/>
  <c r="BH357" i="3"/>
  <c r="BI357" i="3"/>
  <c r="BJ357" i="3"/>
  <c r="AI357" i="3"/>
  <c r="BA357" i="3"/>
  <c r="BB357" i="3"/>
  <c r="BC357" i="3"/>
  <c r="BD357" i="3"/>
  <c r="BE357" i="3"/>
  <c r="AZ357" i="3"/>
  <c r="S358" i="3"/>
  <c r="BF358" i="3"/>
  <c r="BG358" i="3"/>
  <c r="BH358" i="3"/>
  <c r="BI358" i="3"/>
  <c r="BJ358" i="3"/>
  <c r="AI358" i="3"/>
  <c r="BA358" i="3"/>
  <c r="BB358" i="3"/>
  <c r="BC358" i="3"/>
  <c r="BD358" i="3"/>
  <c r="BE358" i="3"/>
  <c r="AZ358" i="3"/>
  <c r="S359" i="3"/>
  <c r="BF359" i="3"/>
  <c r="BG359" i="3"/>
  <c r="BH359" i="3"/>
  <c r="BI359" i="3"/>
  <c r="BJ359" i="3"/>
  <c r="AI359" i="3"/>
  <c r="BA359" i="3"/>
  <c r="BB359" i="3"/>
  <c r="BC359" i="3"/>
  <c r="BD359" i="3"/>
  <c r="BE359" i="3"/>
  <c r="AZ359" i="3"/>
  <c r="S360" i="3"/>
  <c r="BF360" i="3"/>
  <c r="BG360" i="3"/>
  <c r="BH360" i="3"/>
  <c r="BI360" i="3"/>
  <c r="BJ360" i="3"/>
  <c r="AI360" i="3"/>
  <c r="BA360" i="3"/>
  <c r="BB360" i="3"/>
  <c r="BC360" i="3"/>
  <c r="BD360" i="3"/>
  <c r="BE360" i="3"/>
  <c r="AZ360" i="3"/>
  <c r="S361" i="3"/>
  <c r="BF361" i="3"/>
  <c r="BG361" i="3"/>
  <c r="BH361" i="3"/>
  <c r="BI361" i="3"/>
  <c r="BJ361" i="3"/>
  <c r="AI361" i="3"/>
  <c r="BA361" i="3"/>
  <c r="BB361" i="3"/>
  <c r="BC361" i="3"/>
  <c r="BD361" i="3"/>
  <c r="BE361" i="3"/>
  <c r="AZ361" i="3"/>
  <c r="S362" i="3"/>
  <c r="BF362" i="3"/>
  <c r="BG362" i="3"/>
  <c r="BH362" i="3"/>
  <c r="BI362" i="3"/>
  <c r="BJ362" i="3"/>
  <c r="AI362" i="3"/>
  <c r="BA362" i="3"/>
  <c r="BB362" i="3"/>
  <c r="BC362" i="3"/>
  <c r="BD362" i="3"/>
  <c r="BE362" i="3"/>
  <c r="AZ362" i="3"/>
  <c r="S363" i="3"/>
  <c r="BF363" i="3"/>
  <c r="BG363" i="3"/>
  <c r="BH363" i="3"/>
  <c r="BI363" i="3"/>
  <c r="BJ363" i="3"/>
  <c r="AI363" i="3"/>
  <c r="BA363" i="3"/>
  <c r="BB363" i="3"/>
  <c r="BC363" i="3"/>
  <c r="BD363" i="3"/>
  <c r="BE363" i="3"/>
  <c r="AZ363" i="3"/>
  <c r="S364" i="3"/>
  <c r="BF364" i="3"/>
  <c r="BG364" i="3"/>
  <c r="BH364" i="3"/>
  <c r="BI364" i="3"/>
  <c r="BJ364" i="3"/>
  <c r="AI364" i="3"/>
  <c r="BA364" i="3"/>
  <c r="BB364" i="3"/>
  <c r="BC364" i="3"/>
  <c r="BD364" i="3"/>
  <c r="BE364" i="3"/>
  <c r="AZ364" i="3"/>
  <c r="S365" i="3"/>
  <c r="BF365" i="3"/>
  <c r="BG365" i="3"/>
  <c r="BH365" i="3"/>
  <c r="BI365" i="3"/>
  <c r="BJ365" i="3"/>
  <c r="AI365" i="3"/>
  <c r="BA365" i="3"/>
  <c r="BB365" i="3"/>
  <c r="BC365" i="3"/>
  <c r="BD365" i="3"/>
  <c r="BE365" i="3"/>
  <c r="AZ365" i="3"/>
  <c r="S366" i="3"/>
  <c r="BF366" i="3"/>
  <c r="BG366" i="3"/>
  <c r="BH366" i="3"/>
  <c r="BI366" i="3"/>
  <c r="BJ366" i="3"/>
  <c r="AI366" i="3"/>
  <c r="BA366" i="3"/>
  <c r="BB366" i="3"/>
  <c r="BC366" i="3"/>
  <c r="BD366" i="3"/>
  <c r="BE366" i="3"/>
  <c r="AZ366" i="3"/>
  <c r="S367" i="3"/>
  <c r="BF367" i="3"/>
  <c r="BG367" i="3"/>
  <c r="BH367" i="3"/>
  <c r="BI367" i="3"/>
  <c r="BJ367" i="3"/>
  <c r="AI367" i="3"/>
  <c r="BA367" i="3"/>
  <c r="BB367" i="3"/>
  <c r="BC367" i="3"/>
  <c r="BD367" i="3"/>
  <c r="BE367" i="3"/>
  <c r="AZ367" i="3"/>
  <c r="S368" i="3"/>
  <c r="BF368" i="3"/>
  <c r="BG368" i="3"/>
  <c r="BH368" i="3"/>
  <c r="BI368" i="3"/>
  <c r="BJ368" i="3"/>
  <c r="AI368" i="3"/>
  <c r="BA368" i="3"/>
  <c r="BB368" i="3"/>
  <c r="BC368" i="3"/>
  <c r="BD368" i="3"/>
  <c r="BE368" i="3"/>
  <c r="AZ368" i="3"/>
  <c r="S369" i="3"/>
  <c r="BF369" i="3"/>
  <c r="BG369" i="3"/>
  <c r="BH369" i="3"/>
  <c r="BI369" i="3"/>
  <c r="BJ369" i="3"/>
  <c r="AI369" i="3"/>
  <c r="BA369" i="3"/>
  <c r="BB369" i="3"/>
  <c r="BC369" i="3"/>
  <c r="BD369" i="3"/>
  <c r="BE369" i="3"/>
  <c r="AZ369" i="3"/>
  <c r="S370" i="3"/>
  <c r="BF370" i="3"/>
  <c r="BG370" i="3"/>
  <c r="BH370" i="3"/>
  <c r="BI370" i="3"/>
  <c r="BJ370" i="3"/>
  <c r="AI370" i="3"/>
  <c r="BA370" i="3"/>
  <c r="BB370" i="3"/>
  <c r="BC370" i="3"/>
  <c r="BD370" i="3"/>
  <c r="BE370" i="3"/>
  <c r="AZ370" i="3"/>
  <c r="S371" i="3"/>
  <c r="BF371" i="3"/>
  <c r="BG371" i="3"/>
  <c r="BH371" i="3"/>
  <c r="BI371" i="3"/>
  <c r="BJ371" i="3"/>
  <c r="AI371" i="3"/>
  <c r="BA371" i="3"/>
  <c r="BB371" i="3"/>
  <c r="BC371" i="3"/>
  <c r="BD371" i="3"/>
  <c r="BE371" i="3"/>
  <c r="AZ371" i="3"/>
  <c r="S372" i="3"/>
  <c r="BF372" i="3"/>
  <c r="BG372" i="3"/>
  <c r="BH372" i="3"/>
  <c r="BI372" i="3"/>
  <c r="BJ372" i="3"/>
  <c r="AI372" i="3"/>
  <c r="BA372" i="3"/>
  <c r="BB372" i="3"/>
  <c r="BC372" i="3"/>
  <c r="BD372" i="3"/>
  <c r="BE372" i="3"/>
  <c r="AZ372" i="3"/>
  <c r="S373" i="3"/>
  <c r="BF373" i="3"/>
  <c r="BG373" i="3"/>
  <c r="BH373" i="3"/>
  <c r="BI373" i="3"/>
  <c r="BJ373" i="3"/>
  <c r="AI373" i="3"/>
  <c r="BA373" i="3"/>
  <c r="BB373" i="3"/>
  <c r="BC373" i="3"/>
  <c r="BD373" i="3"/>
  <c r="BE373" i="3"/>
  <c r="AZ373" i="3"/>
  <c r="S374" i="3"/>
  <c r="BF374" i="3"/>
  <c r="BG374" i="3"/>
  <c r="BH374" i="3"/>
  <c r="BI374" i="3"/>
  <c r="BJ374" i="3"/>
  <c r="AI374" i="3"/>
  <c r="BA374" i="3"/>
  <c r="BB374" i="3"/>
  <c r="BC374" i="3"/>
  <c r="BD374" i="3"/>
  <c r="BE374" i="3"/>
  <c r="AZ374" i="3"/>
  <c r="S375" i="3"/>
  <c r="BF375" i="3"/>
  <c r="BG375" i="3"/>
  <c r="BH375" i="3"/>
  <c r="BI375" i="3"/>
  <c r="BJ375" i="3"/>
  <c r="AI375" i="3"/>
  <c r="BA375" i="3"/>
  <c r="BB375" i="3"/>
  <c r="BC375" i="3"/>
  <c r="BD375" i="3"/>
  <c r="BE375" i="3"/>
  <c r="AZ375" i="3"/>
  <c r="S376" i="3"/>
  <c r="BF376" i="3"/>
  <c r="BG376" i="3"/>
  <c r="BH376" i="3"/>
  <c r="BI376" i="3"/>
  <c r="BJ376" i="3"/>
  <c r="AI376" i="3"/>
  <c r="BA376" i="3"/>
  <c r="BB376" i="3"/>
  <c r="BC376" i="3"/>
  <c r="BD376" i="3"/>
  <c r="BE376" i="3"/>
  <c r="AZ376" i="3"/>
  <c r="S377" i="3"/>
  <c r="BF377" i="3"/>
  <c r="BG377" i="3"/>
  <c r="BH377" i="3"/>
  <c r="BI377" i="3"/>
  <c r="BJ377" i="3"/>
  <c r="AI377" i="3"/>
  <c r="BA377" i="3"/>
  <c r="BB377" i="3"/>
  <c r="BC377" i="3"/>
  <c r="BD377" i="3"/>
  <c r="BE377" i="3"/>
  <c r="AZ377" i="3"/>
  <c r="S378" i="3"/>
  <c r="BF378" i="3"/>
  <c r="BG378" i="3"/>
  <c r="BH378" i="3"/>
  <c r="BI378" i="3"/>
  <c r="BJ378" i="3"/>
  <c r="AI378" i="3"/>
  <c r="BA378" i="3"/>
  <c r="BB378" i="3"/>
  <c r="BC378" i="3"/>
  <c r="BD378" i="3"/>
  <c r="BE378" i="3"/>
  <c r="AZ378" i="3"/>
  <c r="S379" i="3"/>
  <c r="BF379" i="3"/>
  <c r="BG379" i="3"/>
  <c r="BH379" i="3"/>
  <c r="BI379" i="3"/>
  <c r="BJ379" i="3"/>
  <c r="AI379" i="3"/>
  <c r="BA379" i="3"/>
  <c r="BB379" i="3"/>
  <c r="BC379" i="3"/>
  <c r="BD379" i="3"/>
  <c r="BE379" i="3"/>
  <c r="AZ379" i="3"/>
  <c r="S380" i="3"/>
  <c r="BF380" i="3"/>
  <c r="BG380" i="3"/>
  <c r="BH380" i="3"/>
  <c r="BI380" i="3"/>
  <c r="BJ380" i="3"/>
  <c r="AI380" i="3"/>
  <c r="BA380" i="3"/>
  <c r="BB380" i="3"/>
  <c r="BC380" i="3"/>
  <c r="BD380" i="3"/>
  <c r="BE380" i="3"/>
  <c r="AZ380" i="3"/>
  <c r="S381" i="3"/>
  <c r="BF381" i="3"/>
  <c r="BG381" i="3"/>
  <c r="BH381" i="3"/>
  <c r="BI381" i="3"/>
  <c r="BJ381" i="3"/>
  <c r="AI381" i="3"/>
  <c r="BA381" i="3"/>
  <c r="BB381" i="3"/>
  <c r="BC381" i="3"/>
  <c r="BD381" i="3"/>
  <c r="BE381" i="3"/>
  <c r="AZ381" i="3"/>
  <c r="S382" i="3"/>
  <c r="BF382" i="3"/>
  <c r="BG382" i="3"/>
  <c r="BH382" i="3"/>
  <c r="BI382" i="3"/>
  <c r="BJ382" i="3"/>
  <c r="AI382" i="3"/>
  <c r="BA382" i="3"/>
  <c r="BB382" i="3"/>
  <c r="BC382" i="3"/>
  <c r="BD382" i="3"/>
  <c r="BE382" i="3"/>
  <c r="AZ382" i="3"/>
  <c r="S383" i="3"/>
  <c r="BF383" i="3"/>
  <c r="AB383" i="3"/>
  <c r="BG383" i="3"/>
  <c r="BH383" i="3"/>
  <c r="BI383" i="3"/>
  <c r="BJ383" i="3"/>
  <c r="AI383" i="3"/>
  <c r="BA383" i="3"/>
  <c r="BB383" i="3"/>
  <c r="BC383" i="3"/>
  <c r="BD383" i="3"/>
  <c r="BE383" i="3"/>
  <c r="AZ383" i="3"/>
  <c r="S384" i="3"/>
  <c r="BF384" i="3"/>
  <c r="AB384" i="3"/>
  <c r="BG384" i="3"/>
  <c r="BH384" i="3"/>
  <c r="BI384" i="3"/>
  <c r="BJ384" i="3"/>
  <c r="AI384" i="3"/>
  <c r="BA384" i="3"/>
  <c r="BB384" i="3"/>
  <c r="BC384" i="3"/>
  <c r="BD384" i="3"/>
  <c r="BE384" i="3"/>
  <c r="AZ384" i="3"/>
  <c r="S385" i="3"/>
  <c r="BF385" i="3"/>
  <c r="AB385" i="3"/>
  <c r="BG385" i="3"/>
  <c r="BH385" i="3"/>
  <c r="BI385" i="3"/>
  <c r="BJ385" i="3"/>
  <c r="AI385" i="3"/>
  <c r="BA385" i="3"/>
  <c r="BB385" i="3"/>
  <c r="BC385" i="3"/>
  <c r="BD385" i="3"/>
  <c r="BE385" i="3"/>
  <c r="AZ385" i="3"/>
  <c r="S386" i="3"/>
  <c r="BF386" i="3"/>
  <c r="AB386" i="3"/>
  <c r="BG386" i="3"/>
  <c r="BH386" i="3"/>
  <c r="BI386" i="3"/>
  <c r="BJ386" i="3"/>
  <c r="AI386" i="3"/>
  <c r="BA386" i="3"/>
  <c r="BB386" i="3"/>
  <c r="BC386" i="3"/>
  <c r="BD386" i="3"/>
  <c r="BE386" i="3"/>
  <c r="AZ386" i="3"/>
  <c r="S387" i="3"/>
  <c r="BF387" i="3"/>
  <c r="AB387" i="3"/>
  <c r="BG387" i="3"/>
  <c r="BH387" i="3"/>
  <c r="BI387" i="3"/>
  <c r="BJ387" i="3"/>
  <c r="AI387" i="3"/>
  <c r="BA387" i="3"/>
  <c r="BB387" i="3"/>
  <c r="BC387" i="3"/>
  <c r="BD387" i="3"/>
  <c r="BE387" i="3"/>
  <c r="AZ387" i="3"/>
  <c r="S388" i="3"/>
  <c r="BF388" i="3"/>
  <c r="AB388" i="3"/>
  <c r="BG388" i="3"/>
  <c r="BH388" i="3"/>
  <c r="BI388" i="3"/>
  <c r="BJ388" i="3"/>
  <c r="AI388" i="3"/>
  <c r="BA388" i="3"/>
  <c r="BB388" i="3"/>
  <c r="BC388" i="3"/>
  <c r="BD388" i="3"/>
  <c r="BE388" i="3"/>
  <c r="AZ388" i="3"/>
  <c r="S389" i="3"/>
  <c r="BF389" i="3"/>
  <c r="AB389" i="3"/>
  <c r="BG389" i="3"/>
  <c r="BH389" i="3"/>
  <c r="BI389" i="3"/>
  <c r="BJ389" i="3"/>
  <c r="AI389" i="3"/>
  <c r="BA389" i="3"/>
  <c r="BB389" i="3"/>
  <c r="BC389" i="3"/>
  <c r="BD389" i="3"/>
  <c r="BE389" i="3"/>
  <c r="AZ389" i="3"/>
  <c r="S390" i="3"/>
  <c r="BF390" i="3"/>
  <c r="AB390" i="3"/>
  <c r="BG390" i="3"/>
  <c r="BH390" i="3"/>
  <c r="BI390" i="3"/>
  <c r="BJ390" i="3"/>
  <c r="AI390" i="3"/>
  <c r="BA390" i="3"/>
  <c r="BB390" i="3"/>
  <c r="BC390" i="3"/>
  <c r="BD390" i="3"/>
  <c r="BE390" i="3"/>
  <c r="AZ390" i="3"/>
  <c r="S391" i="3"/>
  <c r="BF391" i="3"/>
  <c r="BG391" i="3"/>
  <c r="BH391" i="3"/>
  <c r="BI391" i="3"/>
  <c r="BJ391" i="3"/>
  <c r="AI391" i="3"/>
  <c r="BA391" i="3"/>
  <c r="BB391" i="3"/>
  <c r="BC391" i="3"/>
  <c r="BD391" i="3"/>
  <c r="BE391" i="3"/>
  <c r="AZ391" i="3"/>
  <c r="S392" i="3"/>
  <c r="BF392" i="3"/>
  <c r="BG392" i="3"/>
  <c r="BH392" i="3"/>
  <c r="BI392" i="3"/>
  <c r="BJ392" i="3"/>
  <c r="AI392" i="3"/>
  <c r="BA392" i="3"/>
  <c r="BB392" i="3"/>
  <c r="BC392" i="3"/>
  <c r="BD392" i="3"/>
  <c r="BE392" i="3"/>
  <c r="AZ392" i="3"/>
  <c r="S393" i="3"/>
  <c r="BF393" i="3"/>
  <c r="BG393" i="3"/>
  <c r="BH393" i="3"/>
  <c r="BI393" i="3"/>
  <c r="BJ393" i="3"/>
  <c r="AI393" i="3"/>
  <c r="BA393" i="3"/>
  <c r="BB393" i="3"/>
  <c r="BC393" i="3"/>
  <c r="BD393" i="3"/>
  <c r="BE393" i="3"/>
  <c r="AZ393" i="3"/>
  <c r="S394" i="3"/>
  <c r="BF394" i="3"/>
  <c r="BG394" i="3"/>
  <c r="BH394" i="3"/>
  <c r="BI394" i="3"/>
  <c r="BJ394" i="3"/>
  <c r="AI394" i="3"/>
  <c r="BA394" i="3"/>
  <c r="BB394" i="3"/>
  <c r="BC394" i="3"/>
  <c r="BD394" i="3"/>
  <c r="BE394" i="3"/>
  <c r="AZ394" i="3"/>
  <c r="S395" i="3"/>
  <c r="BF395" i="3"/>
  <c r="BG395" i="3"/>
  <c r="BH395" i="3"/>
  <c r="BI395" i="3"/>
  <c r="BJ395" i="3"/>
  <c r="AI395" i="3"/>
  <c r="BA395" i="3"/>
  <c r="BB395" i="3"/>
  <c r="BC395" i="3"/>
  <c r="BD395" i="3"/>
  <c r="BE395" i="3"/>
  <c r="AZ395" i="3"/>
  <c r="S396" i="3"/>
  <c r="BF396" i="3"/>
  <c r="BG396" i="3"/>
  <c r="BH396" i="3"/>
  <c r="BI396" i="3"/>
  <c r="BJ396" i="3"/>
  <c r="AI396" i="3"/>
  <c r="BA396" i="3"/>
  <c r="BB396" i="3"/>
  <c r="BC396" i="3"/>
  <c r="BD396" i="3"/>
  <c r="BE396" i="3"/>
  <c r="AZ396" i="3"/>
  <c r="S397" i="3"/>
  <c r="BF397" i="3"/>
  <c r="BG397" i="3"/>
  <c r="BH397" i="3"/>
  <c r="BI397" i="3"/>
  <c r="BJ397" i="3"/>
  <c r="AI397" i="3"/>
  <c r="BA397" i="3"/>
  <c r="BB397" i="3"/>
  <c r="BC397" i="3"/>
  <c r="BD397" i="3"/>
  <c r="BE397" i="3"/>
  <c r="AZ397" i="3"/>
  <c r="S398" i="3"/>
  <c r="BF398" i="3"/>
  <c r="BG398" i="3"/>
  <c r="BH398" i="3"/>
  <c r="BI398" i="3"/>
  <c r="BJ398" i="3"/>
  <c r="AI398" i="3"/>
  <c r="BA398" i="3"/>
  <c r="BB398" i="3"/>
  <c r="BC398" i="3"/>
  <c r="BD398" i="3"/>
  <c r="BE398" i="3"/>
  <c r="AZ398" i="3"/>
  <c r="S399" i="3"/>
  <c r="BF399" i="3"/>
  <c r="BG399" i="3"/>
  <c r="BH399" i="3"/>
  <c r="BI399" i="3"/>
  <c r="BJ399" i="3"/>
  <c r="AI399" i="3"/>
  <c r="BA399" i="3"/>
  <c r="BB399" i="3"/>
  <c r="BC399" i="3"/>
  <c r="BD399" i="3"/>
  <c r="BE399" i="3"/>
  <c r="AZ399" i="3"/>
  <c r="S400" i="3"/>
  <c r="BF400" i="3"/>
  <c r="BG400" i="3"/>
  <c r="BH400" i="3"/>
  <c r="BI400" i="3"/>
  <c r="BJ400" i="3"/>
  <c r="AI400" i="3"/>
  <c r="BA400" i="3"/>
  <c r="BB400" i="3"/>
  <c r="BC400" i="3"/>
  <c r="BD400" i="3"/>
  <c r="BE400" i="3"/>
  <c r="AZ400" i="3"/>
  <c r="S401" i="3"/>
  <c r="BF401" i="3"/>
  <c r="BG401" i="3"/>
  <c r="BH401" i="3"/>
  <c r="BI401" i="3"/>
  <c r="BJ401" i="3"/>
  <c r="AI401" i="3"/>
  <c r="BA401" i="3"/>
  <c r="BB401" i="3"/>
  <c r="BC401" i="3"/>
  <c r="BD401" i="3"/>
  <c r="BE401" i="3"/>
  <c r="AZ401" i="3"/>
  <c r="S402" i="3"/>
  <c r="BF402" i="3"/>
  <c r="AB402" i="3"/>
  <c r="BG402" i="3"/>
  <c r="BH402" i="3"/>
  <c r="BI402" i="3"/>
  <c r="BJ402" i="3"/>
  <c r="AI402" i="3"/>
  <c r="BA402" i="3"/>
  <c r="BB402" i="3"/>
  <c r="BC402" i="3"/>
  <c r="BD402" i="3"/>
  <c r="BE402" i="3"/>
  <c r="AZ402" i="3"/>
  <c r="S403" i="3"/>
  <c r="BF403" i="3"/>
  <c r="AB403" i="3"/>
  <c r="BG403" i="3"/>
  <c r="BH403" i="3"/>
  <c r="BI403" i="3"/>
  <c r="BJ403" i="3"/>
  <c r="AI403" i="3"/>
  <c r="BA403" i="3"/>
  <c r="BB403" i="3"/>
  <c r="BC403" i="3"/>
  <c r="BD403" i="3"/>
  <c r="BE403" i="3"/>
  <c r="AZ403" i="3"/>
  <c r="S404" i="3"/>
  <c r="BF404" i="3"/>
  <c r="AB404" i="3"/>
  <c r="BG404" i="3"/>
  <c r="BH404" i="3"/>
  <c r="BI404" i="3"/>
  <c r="BJ404" i="3"/>
  <c r="AI404" i="3"/>
  <c r="BA404" i="3"/>
  <c r="BB404" i="3"/>
  <c r="BC404" i="3"/>
  <c r="BD404" i="3"/>
  <c r="BE404" i="3"/>
  <c r="AZ404" i="3"/>
  <c r="S405" i="3"/>
  <c r="BF405" i="3"/>
  <c r="AB405" i="3"/>
  <c r="BG405" i="3"/>
  <c r="BH405" i="3"/>
  <c r="BI405" i="3"/>
  <c r="BJ405" i="3"/>
  <c r="AI405" i="3"/>
  <c r="BA405" i="3"/>
  <c r="BB405" i="3"/>
  <c r="BC405" i="3"/>
  <c r="BD405" i="3"/>
  <c r="BE405" i="3"/>
  <c r="AZ405" i="3"/>
  <c r="S406" i="3"/>
  <c r="BF406" i="3"/>
  <c r="AB406" i="3"/>
  <c r="BG406" i="3"/>
  <c r="BH406" i="3"/>
  <c r="BI406" i="3"/>
  <c r="BJ406" i="3"/>
  <c r="AI406" i="3"/>
  <c r="BA406" i="3"/>
  <c r="BB406" i="3"/>
  <c r="BC406" i="3"/>
  <c r="BD406" i="3"/>
  <c r="BE406" i="3"/>
  <c r="AZ406" i="3"/>
  <c r="S407" i="3"/>
  <c r="BF407" i="3"/>
  <c r="AB407" i="3"/>
  <c r="BG407" i="3"/>
  <c r="BH407" i="3"/>
  <c r="BI407" i="3"/>
  <c r="BJ407" i="3"/>
  <c r="AI407" i="3"/>
  <c r="BA407" i="3"/>
  <c r="BB407" i="3"/>
  <c r="BC407" i="3"/>
  <c r="BD407" i="3"/>
  <c r="BE407" i="3"/>
  <c r="AZ407" i="3"/>
  <c r="S408" i="3"/>
  <c r="BF408" i="3"/>
  <c r="AB408" i="3"/>
  <c r="BG408" i="3"/>
  <c r="BH408" i="3"/>
  <c r="BI408" i="3"/>
  <c r="BJ408" i="3"/>
  <c r="AI408" i="3"/>
  <c r="BA408" i="3"/>
  <c r="BB408" i="3"/>
  <c r="BC408" i="3"/>
  <c r="BD408" i="3"/>
  <c r="BE408" i="3"/>
  <c r="AZ408" i="3"/>
  <c r="S409" i="3"/>
  <c r="Z409" i="3"/>
  <c r="BF409" i="3"/>
  <c r="AB409" i="3"/>
  <c r="BG409" i="3"/>
  <c r="BH409" i="3"/>
  <c r="BI409" i="3"/>
  <c r="BJ409" i="3"/>
  <c r="AI409" i="3"/>
  <c r="BA409" i="3"/>
  <c r="BB409" i="3"/>
  <c r="BC409" i="3"/>
  <c r="BD409" i="3"/>
  <c r="BE409" i="3"/>
  <c r="AZ409" i="3"/>
  <c r="S410" i="3"/>
  <c r="Z410" i="3"/>
  <c r="BF410" i="3"/>
  <c r="AB410" i="3"/>
  <c r="BG410" i="3"/>
  <c r="BH410" i="3"/>
  <c r="BI410" i="3"/>
  <c r="BJ410" i="3"/>
  <c r="AI410" i="3"/>
  <c r="BA410" i="3"/>
  <c r="BB410" i="3"/>
  <c r="BC410" i="3"/>
  <c r="BD410" i="3"/>
  <c r="BE410" i="3"/>
  <c r="AZ410" i="3"/>
  <c r="S411" i="3"/>
  <c r="Z411" i="3"/>
  <c r="BF411" i="3"/>
  <c r="AB411" i="3"/>
  <c r="BG411" i="3"/>
  <c r="BH411" i="3"/>
  <c r="BI411" i="3"/>
  <c r="BJ411" i="3"/>
  <c r="AI411" i="3"/>
  <c r="BA411" i="3"/>
  <c r="BB411" i="3"/>
  <c r="BC411" i="3"/>
  <c r="BD411" i="3"/>
  <c r="BE411" i="3"/>
  <c r="AZ411" i="3"/>
  <c r="S412" i="3"/>
  <c r="Z412" i="3"/>
  <c r="BF412" i="3"/>
  <c r="AB412" i="3"/>
  <c r="BG412" i="3"/>
  <c r="BH412" i="3"/>
  <c r="BI412" i="3"/>
  <c r="BJ412" i="3"/>
  <c r="AI412" i="3"/>
  <c r="BA412" i="3"/>
  <c r="BB412" i="3"/>
  <c r="BC412" i="3"/>
  <c r="BD412" i="3"/>
  <c r="BE412" i="3"/>
  <c r="AZ412" i="3"/>
  <c r="S413" i="3"/>
  <c r="Z413" i="3"/>
  <c r="BF413" i="3"/>
  <c r="AB413" i="3"/>
  <c r="BG413" i="3"/>
  <c r="BH413" i="3"/>
  <c r="BI413" i="3"/>
  <c r="BJ413" i="3"/>
  <c r="AI413" i="3"/>
  <c r="BA413" i="3"/>
  <c r="BB413" i="3"/>
  <c r="BC413" i="3"/>
  <c r="BD413" i="3"/>
  <c r="BE413" i="3"/>
  <c r="AZ413" i="3"/>
  <c r="S414" i="3"/>
  <c r="Z414" i="3"/>
  <c r="BF414" i="3"/>
  <c r="AB414" i="3"/>
  <c r="BG414" i="3"/>
  <c r="BH414" i="3"/>
  <c r="BI414" i="3"/>
  <c r="BJ414" i="3"/>
  <c r="AI414" i="3"/>
  <c r="BA414" i="3"/>
  <c r="BB414" i="3"/>
  <c r="BC414" i="3"/>
  <c r="BD414" i="3"/>
  <c r="BE414" i="3"/>
  <c r="AZ414" i="3"/>
  <c r="S415" i="3"/>
  <c r="Z415" i="3"/>
  <c r="BF415" i="3"/>
  <c r="AB415" i="3"/>
  <c r="BG415" i="3"/>
  <c r="BH415" i="3"/>
  <c r="BI415" i="3"/>
  <c r="BJ415" i="3"/>
  <c r="AI415" i="3"/>
  <c r="BA415" i="3"/>
  <c r="BB415" i="3"/>
  <c r="BC415" i="3"/>
  <c r="BD415" i="3"/>
  <c r="BE415" i="3"/>
  <c r="AZ415" i="3"/>
  <c r="S416" i="3"/>
  <c r="Z416" i="3"/>
  <c r="BF416" i="3"/>
  <c r="AB416" i="3"/>
  <c r="BG416" i="3"/>
  <c r="BH416" i="3"/>
  <c r="BI416" i="3"/>
  <c r="BJ416" i="3"/>
  <c r="AI416" i="3"/>
  <c r="BA416" i="3"/>
  <c r="BB416" i="3"/>
  <c r="BC416" i="3"/>
  <c r="BD416" i="3"/>
  <c r="BE416" i="3"/>
  <c r="AZ416" i="3"/>
  <c r="S417" i="3"/>
  <c r="Z417" i="3"/>
  <c r="BF417" i="3"/>
  <c r="AB417" i="3"/>
  <c r="BG417" i="3"/>
  <c r="BH417" i="3"/>
  <c r="BI417" i="3"/>
  <c r="BJ417" i="3"/>
  <c r="AI417" i="3"/>
  <c r="BA417" i="3"/>
  <c r="BB417" i="3"/>
  <c r="BC417" i="3"/>
  <c r="BD417" i="3"/>
  <c r="BE417" i="3"/>
  <c r="AZ417" i="3"/>
  <c r="S418" i="3"/>
  <c r="Z418" i="3"/>
  <c r="BF418" i="3"/>
  <c r="AB418" i="3"/>
  <c r="BG418" i="3"/>
  <c r="BH418" i="3"/>
  <c r="BI418" i="3"/>
  <c r="BJ418" i="3"/>
  <c r="AI418" i="3"/>
  <c r="BA418" i="3"/>
  <c r="BB418" i="3"/>
  <c r="BC418" i="3"/>
  <c r="BD418" i="3"/>
  <c r="BE418" i="3"/>
  <c r="AZ418" i="3"/>
  <c r="S419" i="3"/>
  <c r="BF419" i="3"/>
  <c r="BG419" i="3"/>
  <c r="BH419" i="3"/>
  <c r="BI419" i="3"/>
  <c r="BJ419" i="3"/>
  <c r="AI419" i="3"/>
  <c r="BA419" i="3"/>
  <c r="BB419" i="3"/>
  <c r="BC419" i="3"/>
  <c r="BD419" i="3"/>
  <c r="BE419" i="3"/>
  <c r="AZ419" i="3"/>
  <c r="S420" i="3"/>
  <c r="BF420" i="3"/>
  <c r="BG420" i="3"/>
  <c r="BH420" i="3"/>
  <c r="BI420" i="3"/>
  <c r="BJ420" i="3"/>
  <c r="AI420" i="3"/>
  <c r="BA420" i="3"/>
  <c r="BB420" i="3"/>
  <c r="BC420" i="3"/>
  <c r="BD420" i="3"/>
  <c r="BE420" i="3"/>
  <c r="AZ420" i="3"/>
  <c r="S421" i="3"/>
  <c r="BF421" i="3"/>
  <c r="BG421" i="3"/>
  <c r="BH421" i="3"/>
  <c r="BI421" i="3"/>
  <c r="BJ421" i="3"/>
  <c r="AI421" i="3"/>
  <c r="BA421" i="3"/>
  <c r="BB421" i="3"/>
  <c r="BC421" i="3"/>
  <c r="BD421" i="3"/>
  <c r="BE421" i="3"/>
  <c r="AZ421" i="3"/>
  <c r="S422" i="3"/>
  <c r="BF422" i="3"/>
  <c r="BG422" i="3"/>
  <c r="BH422" i="3"/>
  <c r="BI422" i="3"/>
  <c r="BJ422" i="3"/>
  <c r="AI422" i="3"/>
  <c r="BA422" i="3"/>
  <c r="BB422" i="3"/>
  <c r="BC422" i="3"/>
  <c r="BD422" i="3"/>
  <c r="BE422" i="3"/>
  <c r="AZ422" i="3"/>
  <c r="S423" i="3"/>
  <c r="BF423" i="3"/>
  <c r="BG423" i="3"/>
  <c r="BH423" i="3"/>
  <c r="BI423" i="3"/>
  <c r="BJ423" i="3"/>
  <c r="AI423" i="3"/>
  <c r="BA423" i="3"/>
  <c r="BB423" i="3"/>
  <c r="BC423" i="3"/>
  <c r="BD423" i="3"/>
  <c r="BE423" i="3"/>
  <c r="AZ423" i="3"/>
  <c r="S424" i="3"/>
  <c r="BF424" i="3"/>
  <c r="BG424" i="3"/>
  <c r="BH424" i="3"/>
  <c r="BI424" i="3"/>
  <c r="BJ424" i="3"/>
  <c r="AI424" i="3"/>
  <c r="BA424" i="3"/>
  <c r="BB424" i="3"/>
  <c r="BC424" i="3"/>
  <c r="BD424" i="3"/>
  <c r="BE424" i="3"/>
  <c r="AZ424" i="3"/>
  <c r="S425" i="3"/>
  <c r="BF425" i="3"/>
  <c r="BG425" i="3"/>
  <c r="BH425" i="3"/>
  <c r="BI425" i="3"/>
  <c r="BJ425" i="3"/>
  <c r="AI425" i="3"/>
  <c r="BA425" i="3"/>
  <c r="BB425" i="3"/>
  <c r="BC425" i="3"/>
  <c r="BD425" i="3"/>
  <c r="BE425" i="3"/>
  <c r="AZ425" i="3"/>
  <c r="S426" i="3"/>
  <c r="BF426" i="3"/>
  <c r="BG426" i="3"/>
  <c r="BH426" i="3"/>
  <c r="BI426" i="3"/>
  <c r="BJ426" i="3"/>
  <c r="AI426" i="3"/>
  <c r="BA426" i="3"/>
  <c r="BB426" i="3"/>
  <c r="BC426" i="3"/>
  <c r="BD426" i="3"/>
  <c r="BE426" i="3"/>
  <c r="AZ426" i="3"/>
  <c r="S427" i="3"/>
  <c r="BF427" i="3"/>
  <c r="BG427" i="3"/>
  <c r="BH427" i="3"/>
  <c r="BI427" i="3"/>
  <c r="BJ427" i="3"/>
  <c r="AI427" i="3"/>
  <c r="BA427" i="3"/>
  <c r="BB427" i="3"/>
  <c r="BC427" i="3"/>
  <c r="BD427" i="3"/>
  <c r="BE427" i="3"/>
  <c r="AZ427" i="3"/>
  <c r="S428" i="3"/>
  <c r="BF428" i="3"/>
  <c r="BG428" i="3"/>
  <c r="BH428" i="3"/>
  <c r="BI428" i="3"/>
  <c r="BJ428" i="3"/>
  <c r="AI428" i="3"/>
  <c r="BA428" i="3"/>
  <c r="BB428" i="3"/>
  <c r="BC428" i="3"/>
  <c r="BD428" i="3"/>
  <c r="BE428" i="3"/>
  <c r="AZ428" i="3"/>
  <c r="S429" i="3"/>
  <c r="BF429" i="3"/>
  <c r="BG429" i="3"/>
  <c r="BH429" i="3"/>
  <c r="BI429" i="3"/>
  <c r="BJ429" i="3"/>
  <c r="AI429" i="3"/>
  <c r="BA429" i="3"/>
  <c r="BB429" i="3"/>
  <c r="BC429" i="3"/>
  <c r="BD429" i="3"/>
  <c r="BE429" i="3"/>
  <c r="AZ429" i="3"/>
  <c r="S430" i="3"/>
  <c r="BF430" i="3"/>
  <c r="BG430" i="3"/>
  <c r="BH430" i="3"/>
  <c r="BI430" i="3"/>
  <c r="BJ430" i="3"/>
  <c r="AI430" i="3"/>
  <c r="BA430" i="3"/>
  <c r="BB430" i="3"/>
  <c r="BC430" i="3"/>
  <c r="BD430" i="3"/>
  <c r="BE430" i="3"/>
  <c r="AZ430" i="3"/>
  <c r="S431" i="3"/>
  <c r="BF431" i="3"/>
  <c r="BG431" i="3"/>
  <c r="BH431" i="3"/>
  <c r="BI431" i="3"/>
  <c r="BJ431" i="3"/>
  <c r="AI431" i="3"/>
  <c r="BA431" i="3"/>
  <c r="BB431" i="3"/>
  <c r="BC431" i="3"/>
  <c r="BD431" i="3"/>
  <c r="BE431" i="3"/>
  <c r="AZ431" i="3"/>
  <c r="S432" i="3"/>
  <c r="BF432" i="3"/>
  <c r="BG432" i="3"/>
  <c r="BH432" i="3"/>
  <c r="BI432" i="3"/>
  <c r="BJ432" i="3"/>
  <c r="AI432" i="3"/>
  <c r="BA432" i="3"/>
  <c r="BB432" i="3"/>
  <c r="BC432" i="3"/>
  <c r="BD432" i="3"/>
  <c r="BE432" i="3"/>
  <c r="AZ432" i="3"/>
  <c r="S433" i="3"/>
  <c r="BF433" i="3"/>
  <c r="BG433" i="3"/>
  <c r="BH433" i="3"/>
  <c r="BI433" i="3"/>
  <c r="BJ433" i="3"/>
  <c r="AI433" i="3"/>
  <c r="BA433" i="3"/>
  <c r="BB433" i="3"/>
  <c r="BC433" i="3"/>
  <c r="BD433" i="3"/>
  <c r="BE433" i="3"/>
  <c r="AZ433" i="3"/>
  <c r="S434" i="3"/>
  <c r="BF434" i="3"/>
  <c r="BG434" i="3"/>
  <c r="BH434" i="3"/>
  <c r="BI434" i="3"/>
  <c r="BJ434" i="3"/>
  <c r="AI434" i="3"/>
  <c r="BA434" i="3"/>
  <c r="BB434" i="3"/>
  <c r="BC434" i="3"/>
  <c r="BD434" i="3"/>
  <c r="BE434" i="3"/>
  <c r="AZ434" i="3"/>
  <c r="S435" i="3"/>
  <c r="BF435" i="3"/>
  <c r="BG435" i="3"/>
  <c r="BH435" i="3"/>
  <c r="BI435" i="3"/>
  <c r="BJ435" i="3"/>
  <c r="AI435" i="3"/>
  <c r="BA435" i="3"/>
  <c r="BB435" i="3"/>
  <c r="BC435" i="3"/>
  <c r="BD435" i="3"/>
  <c r="BE435" i="3"/>
  <c r="AZ435" i="3"/>
  <c r="S436" i="3"/>
  <c r="BF436" i="3"/>
  <c r="BG436" i="3"/>
  <c r="BH436" i="3"/>
  <c r="BI436" i="3"/>
  <c r="BJ436" i="3"/>
  <c r="AI436" i="3"/>
  <c r="BA436" i="3"/>
  <c r="BB436" i="3"/>
  <c r="BC436" i="3"/>
  <c r="BD436" i="3"/>
  <c r="BE436" i="3"/>
  <c r="AZ436" i="3"/>
  <c r="S437" i="3"/>
  <c r="BF437" i="3"/>
  <c r="BG437" i="3"/>
  <c r="BH437" i="3"/>
  <c r="BI437" i="3"/>
  <c r="BJ437" i="3"/>
  <c r="AI437" i="3"/>
  <c r="BA437" i="3"/>
  <c r="BB437" i="3"/>
  <c r="BC437" i="3"/>
  <c r="BD437" i="3"/>
  <c r="BE437" i="3"/>
  <c r="AZ437" i="3"/>
  <c r="S438" i="3"/>
  <c r="BF438" i="3"/>
  <c r="BG438" i="3"/>
  <c r="BH438" i="3"/>
  <c r="BI438" i="3"/>
  <c r="BJ438" i="3"/>
  <c r="AI438" i="3"/>
  <c r="BA438" i="3"/>
  <c r="BB438" i="3"/>
  <c r="BC438" i="3"/>
  <c r="BD438" i="3"/>
  <c r="BE438" i="3"/>
  <c r="AZ438" i="3"/>
  <c r="S439" i="3"/>
  <c r="BG439" i="3"/>
  <c r="BH439" i="3"/>
  <c r="BI439" i="3"/>
  <c r="BJ439" i="3"/>
  <c r="BA439" i="3"/>
  <c r="BB439" i="3"/>
  <c r="BC439" i="3"/>
  <c r="BD439" i="3"/>
  <c r="BE439" i="3"/>
  <c r="AZ439" i="3"/>
  <c r="S440" i="3"/>
  <c r="BG440" i="3"/>
  <c r="BH440" i="3"/>
  <c r="BI440" i="3"/>
  <c r="BJ440" i="3"/>
  <c r="BA440" i="3"/>
  <c r="BB440" i="3"/>
  <c r="BC440" i="3"/>
  <c r="BD440" i="3"/>
  <c r="BE440" i="3"/>
  <c r="AZ440" i="3"/>
  <c r="S441" i="3"/>
  <c r="BG441" i="3"/>
  <c r="BH441" i="3"/>
  <c r="BI441" i="3"/>
  <c r="BJ441" i="3"/>
  <c r="BA441" i="3"/>
  <c r="BB441" i="3"/>
  <c r="BC441" i="3"/>
  <c r="BD441" i="3"/>
  <c r="BE441" i="3"/>
  <c r="AZ441" i="3"/>
  <c r="S442" i="3"/>
  <c r="BG442" i="3"/>
  <c r="BH442" i="3"/>
  <c r="BI442" i="3"/>
  <c r="BJ442" i="3"/>
  <c r="BA442" i="3"/>
  <c r="BB442" i="3"/>
  <c r="BC442" i="3"/>
  <c r="BD442" i="3"/>
  <c r="BE442" i="3"/>
  <c r="AZ442" i="3"/>
  <c r="S443" i="3"/>
  <c r="BG443" i="3"/>
  <c r="BH443" i="3"/>
  <c r="BI443" i="3"/>
  <c r="BJ443" i="3"/>
  <c r="BA443" i="3"/>
  <c r="BB443" i="3"/>
  <c r="BC443" i="3"/>
  <c r="BD443" i="3"/>
  <c r="BE443" i="3"/>
  <c r="AZ443" i="3"/>
  <c r="S444" i="3"/>
  <c r="BG444" i="3"/>
  <c r="BH444" i="3"/>
  <c r="BI444" i="3"/>
  <c r="BJ444" i="3"/>
  <c r="BA444" i="3"/>
  <c r="BB444" i="3"/>
  <c r="BC444" i="3"/>
  <c r="BD444" i="3"/>
  <c r="BE444" i="3"/>
  <c r="AZ444" i="3"/>
  <c r="S445" i="3"/>
  <c r="BG445" i="3"/>
  <c r="BH445" i="3"/>
  <c r="BI445" i="3"/>
  <c r="BJ445" i="3"/>
  <c r="BA445" i="3"/>
  <c r="BB445" i="3"/>
  <c r="BC445" i="3"/>
  <c r="BD445" i="3"/>
  <c r="BE445" i="3"/>
  <c r="AZ445" i="3"/>
  <c r="S446" i="3"/>
  <c r="BG446" i="3"/>
  <c r="BH446" i="3"/>
  <c r="BI446" i="3"/>
  <c r="BJ446" i="3"/>
  <c r="BA446" i="3"/>
  <c r="BB446" i="3"/>
  <c r="BC446" i="3"/>
  <c r="BD446" i="3"/>
  <c r="BE446" i="3"/>
  <c r="AZ446" i="3"/>
  <c r="S447" i="3"/>
  <c r="BG447" i="3"/>
  <c r="BH447" i="3"/>
  <c r="BI447" i="3"/>
  <c r="BJ447" i="3"/>
  <c r="BA447" i="3"/>
  <c r="BB447" i="3"/>
  <c r="BC447" i="3"/>
  <c r="BD447" i="3"/>
  <c r="BE447" i="3"/>
  <c r="AZ447" i="3"/>
  <c r="S448" i="3"/>
  <c r="BG448" i="3"/>
  <c r="BH448" i="3"/>
  <c r="BI448" i="3"/>
  <c r="BJ448" i="3"/>
  <c r="BA448" i="3"/>
  <c r="BB448" i="3"/>
  <c r="BC448" i="3"/>
  <c r="BD448" i="3"/>
  <c r="BE448" i="3"/>
  <c r="AZ448" i="3"/>
  <c r="S449" i="3"/>
  <c r="BG449" i="3"/>
  <c r="BH449" i="3"/>
  <c r="BI449" i="3"/>
  <c r="BJ449" i="3"/>
  <c r="BA449" i="3"/>
  <c r="BB449" i="3"/>
  <c r="BC449" i="3"/>
  <c r="BD449" i="3"/>
  <c r="BE449" i="3"/>
  <c r="AZ449" i="3"/>
  <c r="S450" i="3"/>
  <c r="BG450" i="3"/>
  <c r="BH450" i="3"/>
  <c r="BI450" i="3"/>
  <c r="BJ450" i="3"/>
  <c r="BA450" i="3"/>
  <c r="BB450" i="3"/>
  <c r="BC450" i="3"/>
  <c r="BD450" i="3"/>
  <c r="BE450" i="3"/>
  <c r="AZ450" i="3"/>
  <c r="S451" i="3"/>
  <c r="BG451" i="3"/>
  <c r="BH451" i="3"/>
  <c r="BI451" i="3"/>
  <c r="BJ451" i="3"/>
  <c r="BA451" i="3"/>
  <c r="BB451" i="3"/>
  <c r="BC451" i="3"/>
  <c r="BD451" i="3"/>
  <c r="BE451" i="3"/>
  <c r="AZ451" i="3"/>
  <c r="S452" i="3"/>
  <c r="BG452" i="3"/>
  <c r="BH452" i="3"/>
  <c r="BI452" i="3"/>
  <c r="BJ452" i="3"/>
  <c r="BA452" i="3"/>
  <c r="BB452" i="3"/>
  <c r="BC452" i="3"/>
  <c r="BD452" i="3"/>
  <c r="BE452" i="3"/>
  <c r="AZ452" i="3"/>
  <c r="S453" i="3"/>
  <c r="BG453" i="3"/>
  <c r="BH453" i="3"/>
  <c r="BI453" i="3"/>
  <c r="BJ453" i="3"/>
  <c r="BA453" i="3"/>
  <c r="BB453" i="3"/>
  <c r="BC453" i="3"/>
  <c r="BD453" i="3"/>
  <c r="BE453" i="3"/>
  <c r="AZ453" i="3"/>
  <c r="S454" i="3"/>
  <c r="BG454" i="3"/>
  <c r="BH454" i="3"/>
  <c r="BI454" i="3"/>
  <c r="BJ454" i="3"/>
  <c r="BA454" i="3"/>
  <c r="BB454" i="3"/>
  <c r="BC454" i="3"/>
  <c r="BD454" i="3"/>
  <c r="BE454" i="3"/>
  <c r="AZ454" i="3"/>
  <c r="S455" i="3"/>
  <c r="BG455" i="3"/>
  <c r="BH455" i="3"/>
  <c r="BI455" i="3"/>
  <c r="BJ455" i="3"/>
  <c r="BA455" i="3"/>
  <c r="BB455" i="3"/>
  <c r="BC455" i="3"/>
  <c r="BD455" i="3"/>
  <c r="BE455" i="3"/>
  <c r="AZ455" i="3"/>
  <c r="S456" i="3"/>
  <c r="BG456" i="3"/>
  <c r="BH456" i="3"/>
  <c r="BI456" i="3"/>
  <c r="BJ456" i="3"/>
  <c r="BA456" i="3"/>
  <c r="BB456" i="3"/>
  <c r="BC456" i="3"/>
  <c r="BD456" i="3"/>
  <c r="BE456" i="3"/>
  <c r="AZ456" i="3"/>
  <c r="S457" i="3"/>
  <c r="BG457" i="3"/>
  <c r="BH457" i="3"/>
  <c r="BI457" i="3"/>
  <c r="BJ457" i="3"/>
  <c r="BA457" i="3"/>
  <c r="BB457" i="3"/>
  <c r="BC457" i="3"/>
  <c r="BD457" i="3"/>
  <c r="BE457" i="3"/>
  <c r="AZ457" i="3"/>
  <c r="S458" i="3"/>
  <c r="BG458" i="3"/>
  <c r="BH458" i="3"/>
  <c r="BI458" i="3"/>
  <c r="BJ458" i="3"/>
  <c r="BA458" i="3"/>
  <c r="BB458" i="3"/>
  <c r="BC458" i="3"/>
  <c r="BD458" i="3"/>
  <c r="BE458" i="3"/>
  <c r="AZ458" i="3"/>
  <c r="S459" i="3"/>
  <c r="BG459" i="3"/>
  <c r="BH459" i="3"/>
  <c r="BI459" i="3"/>
  <c r="BJ459" i="3"/>
  <c r="BA459" i="3"/>
  <c r="BB459" i="3"/>
  <c r="BC459" i="3"/>
  <c r="BD459" i="3"/>
  <c r="BE459" i="3"/>
  <c r="AZ459" i="3"/>
  <c r="S460" i="3"/>
  <c r="BG460" i="3"/>
  <c r="BH460" i="3"/>
  <c r="BI460" i="3"/>
  <c r="BJ460" i="3"/>
  <c r="BA460" i="3"/>
  <c r="BB460" i="3"/>
  <c r="BC460" i="3"/>
  <c r="BD460" i="3"/>
  <c r="BE460" i="3"/>
  <c r="AZ460" i="3"/>
  <c r="S461" i="3"/>
  <c r="BG461" i="3"/>
  <c r="BH461" i="3"/>
  <c r="BI461" i="3"/>
  <c r="BJ461" i="3"/>
  <c r="BA461" i="3"/>
  <c r="BB461" i="3"/>
  <c r="BC461" i="3"/>
  <c r="BD461" i="3"/>
  <c r="BE461" i="3"/>
  <c r="AZ461" i="3"/>
  <c r="S462" i="3"/>
  <c r="BG462" i="3"/>
  <c r="BH462" i="3"/>
  <c r="BI462" i="3"/>
  <c r="BJ462" i="3"/>
  <c r="BA462" i="3"/>
  <c r="BB462" i="3"/>
  <c r="BC462" i="3"/>
  <c r="BD462" i="3"/>
  <c r="BE462" i="3"/>
  <c r="AZ462" i="3"/>
  <c r="S463" i="3"/>
  <c r="BG463" i="3"/>
  <c r="BH463" i="3"/>
  <c r="BI463" i="3"/>
  <c r="BJ463" i="3"/>
  <c r="BA463" i="3"/>
  <c r="BB463" i="3"/>
  <c r="BC463" i="3"/>
  <c r="BD463" i="3"/>
  <c r="BE463" i="3"/>
  <c r="AZ463" i="3"/>
  <c r="S464" i="3"/>
  <c r="BG464" i="3"/>
  <c r="BH464" i="3"/>
  <c r="BI464" i="3"/>
  <c r="BJ464" i="3"/>
  <c r="BA464" i="3"/>
  <c r="BB464" i="3"/>
  <c r="BC464" i="3"/>
  <c r="BD464" i="3"/>
  <c r="BE464" i="3"/>
  <c r="AZ464" i="3"/>
  <c r="S465" i="3"/>
  <c r="BG465" i="3"/>
  <c r="BH465" i="3"/>
  <c r="BI465" i="3"/>
  <c r="BJ465" i="3"/>
  <c r="BA465" i="3"/>
  <c r="BB465" i="3"/>
  <c r="BC465" i="3"/>
  <c r="BD465" i="3"/>
  <c r="BE465" i="3"/>
  <c r="AZ465" i="3"/>
  <c r="S466" i="3"/>
  <c r="BG466" i="3"/>
  <c r="BH466" i="3"/>
  <c r="BI466" i="3"/>
  <c r="BJ466" i="3"/>
  <c r="BA466" i="3"/>
  <c r="BB466" i="3"/>
  <c r="BC466" i="3"/>
  <c r="BD466" i="3"/>
  <c r="BE466" i="3"/>
  <c r="AZ466" i="3"/>
  <c r="S467" i="3"/>
  <c r="BG467" i="3"/>
  <c r="BH467" i="3"/>
  <c r="BI467" i="3"/>
  <c r="BJ467" i="3"/>
  <c r="BA467" i="3"/>
  <c r="BB467" i="3"/>
  <c r="BC467" i="3"/>
  <c r="BD467" i="3"/>
  <c r="BE467" i="3"/>
  <c r="AZ467" i="3"/>
  <c r="S468" i="3"/>
  <c r="BG468" i="3"/>
  <c r="BH468" i="3"/>
  <c r="BI468" i="3"/>
  <c r="BJ468" i="3"/>
  <c r="BA468" i="3"/>
  <c r="BB468" i="3"/>
  <c r="BC468" i="3"/>
  <c r="BD468" i="3"/>
  <c r="BE468" i="3"/>
  <c r="AZ468" i="3"/>
  <c r="S469" i="3"/>
  <c r="BG469" i="3"/>
  <c r="BH469" i="3"/>
  <c r="BI469" i="3"/>
  <c r="BJ469" i="3"/>
  <c r="BA469" i="3"/>
  <c r="BB469" i="3"/>
  <c r="BC469" i="3"/>
  <c r="BD469" i="3"/>
  <c r="BE469" i="3"/>
  <c r="AZ469" i="3"/>
  <c r="S470" i="3"/>
  <c r="BG470" i="3"/>
  <c r="BH470" i="3"/>
  <c r="BI470" i="3"/>
  <c r="BJ470" i="3"/>
  <c r="BA470" i="3"/>
  <c r="BB470" i="3"/>
  <c r="BC470" i="3"/>
  <c r="BD470" i="3"/>
  <c r="BE470" i="3"/>
  <c r="AZ470" i="3"/>
  <c r="S471" i="3"/>
  <c r="BG471" i="3"/>
  <c r="BH471" i="3"/>
  <c r="BI471" i="3"/>
  <c r="BJ471" i="3"/>
  <c r="BA471" i="3"/>
  <c r="BB471" i="3"/>
  <c r="BC471" i="3"/>
  <c r="BD471" i="3"/>
  <c r="BE471" i="3"/>
  <c r="AZ471" i="3"/>
  <c r="S472" i="3"/>
  <c r="BG472" i="3"/>
  <c r="BH472" i="3"/>
  <c r="BI472" i="3"/>
  <c r="BJ472" i="3"/>
  <c r="BA472" i="3"/>
  <c r="BB472" i="3"/>
  <c r="BC472" i="3"/>
  <c r="BD472" i="3"/>
  <c r="BE472" i="3"/>
  <c r="AZ472" i="3"/>
  <c r="S473" i="3"/>
  <c r="BG473" i="3"/>
  <c r="BH473" i="3"/>
  <c r="BI473" i="3"/>
  <c r="BJ473" i="3"/>
  <c r="BA473" i="3"/>
  <c r="BB473" i="3"/>
  <c r="BC473" i="3"/>
  <c r="BD473" i="3"/>
  <c r="BE473" i="3"/>
  <c r="AZ473" i="3"/>
  <c r="S474" i="3"/>
  <c r="BG474" i="3"/>
  <c r="BH474" i="3"/>
  <c r="BI474" i="3"/>
  <c r="BJ474" i="3"/>
  <c r="BA474" i="3"/>
  <c r="BB474" i="3"/>
  <c r="BC474" i="3"/>
  <c r="BD474" i="3"/>
  <c r="BE474" i="3"/>
  <c r="AZ474" i="3"/>
  <c r="S475" i="3"/>
  <c r="BG475" i="3"/>
  <c r="BH475" i="3"/>
  <c r="BI475" i="3"/>
  <c r="BJ475" i="3"/>
  <c r="BA475" i="3"/>
  <c r="BB475" i="3"/>
  <c r="BC475" i="3"/>
  <c r="BD475" i="3"/>
  <c r="BE475" i="3"/>
  <c r="AZ475" i="3"/>
  <c r="S476" i="3"/>
  <c r="BG476" i="3"/>
  <c r="BH476" i="3"/>
  <c r="BI476" i="3"/>
  <c r="BJ476" i="3"/>
  <c r="BA476" i="3"/>
  <c r="BB476" i="3"/>
  <c r="BC476" i="3"/>
  <c r="BD476" i="3"/>
  <c r="BE476" i="3"/>
  <c r="AZ476" i="3"/>
  <c r="S477" i="3"/>
  <c r="BG477" i="3"/>
  <c r="BH477" i="3"/>
  <c r="BI477" i="3"/>
  <c r="BJ477" i="3"/>
  <c r="BA477" i="3"/>
  <c r="BB477" i="3"/>
  <c r="BC477" i="3"/>
  <c r="BD477" i="3"/>
  <c r="BE477" i="3"/>
  <c r="AZ477" i="3"/>
  <c r="S478" i="3"/>
  <c r="BG478" i="3"/>
  <c r="BH478" i="3"/>
  <c r="BI478" i="3"/>
  <c r="BJ478" i="3"/>
  <c r="BA478" i="3"/>
  <c r="BB478" i="3"/>
  <c r="BC478" i="3"/>
  <c r="BD478" i="3"/>
  <c r="BE478" i="3"/>
  <c r="AZ478" i="3"/>
  <c r="S479" i="3"/>
  <c r="BG479" i="3"/>
  <c r="BH479" i="3"/>
  <c r="BI479" i="3"/>
  <c r="BJ479" i="3"/>
  <c r="BA479" i="3"/>
  <c r="BB479" i="3"/>
  <c r="BC479" i="3"/>
  <c r="BD479" i="3"/>
  <c r="BE479" i="3"/>
  <c r="AZ479" i="3"/>
  <c r="S480" i="3"/>
  <c r="BG480" i="3"/>
  <c r="BH480" i="3"/>
  <c r="BI480" i="3"/>
  <c r="BJ480" i="3"/>
  <c r="BA480" i="3"/>
  <c r="BB480" i="3"/>
  <c r="BC480" i="3"/>
  <c r="BD480" i="3"/>
  <c r="BE480" i="3"/>
  <c r="AZ480" i="3"/>
  <c r="S481" i="3"/>
  <c r="BG481" i="3"/>
  <c r="BH481" i="3"/>
  <c r="BI481" i="3"/>
  <c r="BJ481" i="3"/>
  <c r="BA481" i="3"/>
  <c r="BB481" i="3"/>
  <c r="BC481" i="3"/>
  <c r="BD481" i="3"/>
  <c r="BE481" i="3"/>
  <c r="AZ481" i="3"/>
  <c r="S482" i="3"/>
  <c r="BG482" i="3"/>
  <c r="BH482" i="3"/>
  <c r="BI482" i="3"/>
  <c r="BJ482" i="3"/>
  <c r="BA482" i="3"/>
  <c r="BB482" i="3"/>
  <c r="BC482" i="3"/>
  <c r="BD482" i="3"/>
  <c r="BE482" i="3"/>
  <c r="AZ482" i="3"/>
  <c r="S483" i="3"/>
  <c r="BG483" i="3"/>
  <c r="BH483" i="3"/>
  <c r="BI483" i="3"/>
  <c r="BJ483" i="3"/>
  <c r="BA483" i="3"/>
  <c r="BB483" i="3"/>
  <c r="BC483" i="3"/>
  <c r="BD483" i="3"/>
  <c r="BE483" i="3"/>
  <c r="AZ483" i="3"/>
  <c r="S484" i="3"/>
  <c r="BG484" i="3"/>
  <c r="BH484" i="3"/>
  <c r="BI484" i="3"/>
  <c r="BJ484" i="3"/>
  <c r="BA484" i="3"/>
  <c r="BB484" i="3"/>
  <c r="BC484" i="3"/>
  <c r="BD484" i="3"/>
  <c r="BE484" i="3"/>
  <c r="AZ484" i="3"/>
  <c r="S485" i="3"/>
  <c r="BG485" i="3"/>
  <c r="BH485" i="3"/>
  <c r="BI485" i="3"/>
  <c r="BJ485" i="3"/>
  <c r="BA485" i="3"/>
  <c r="BB485" i="3"/>
  <c r="BC485" i="3"/>
  <c r="BD485" i="3"/>
  <c r="BE485" i="3"/>
  <c r="AZ485" i="3"/>
  <c r="S486" i="3"/>
  <c r="BG486" i="3"/>
  <c r="BH486" i="3"/>
  <c r="BI486" i="3"/>
  <c r="BJ486" i="3"/>
  <c r="BA486" i="3"/>
  <c r="BB486" i="3"/>
  <c r="BC486" i="3"/>
  <c r="BD486" i="3"/>
  <c r="BE486" i="3"/>
  <c r="AZ486" i="3"/>
  <c r="S487" i="3"/>
  <c r="BG487" i="3"/>
  <c r="BH487" i="3"/>
  <c r="BI487" i="3"/>
  <c r="BJ487" i="3"/>
  <c r="BA487" i="3"/>
  <c r="BB487" i="3"/>
  <c r="BC487" i="3"/>
  <c r="BD487" i="3"/>
  <c r="BE487" i="3"/>
  <c r="AZ487" i="3"/>
  <c r="S488" i="3"/>
  <c r="BG488" i="3"/>
  <c r="BH488" i="3"/>
  <c r="BI488" i="3"/>
  <c r="BJ488" i="3"/>
  <c r="BA488" i="3"/>
  <c r="BB488" i="3"/>
  <c r="BC488" i="3"/>
  <c r="BD488" i="3"/>
  <c r="BE488" i="3"/>
  <c r="AZ488" i="3"/>
  <c r="S489" i="3"/>
  <c r="BG489" i="3"/>
  <c r="BH489" i="3"/>
  <c r="BI489" i="3"/>
  <c r="BJ489" i="3"/>
  <c r="BA489" i="3"/>
  <c r="BB489" i="3"/>
  <c r="BC489" i="3"/>
  <c r="BD489" i="3"/>
  <c r="BE489" i="3"/>
  <c r="AZ489" i="3"/>
  <c r="S490" i="3"/>
  <c r="BG490" i="3"/>
  <c r="BH490" i="3"/>
  <c r="BI490" i="3"/>
  <c r="BJ490" i="3"/>
  <c r="BA490" i="3"/>
  <c r="BB490" i="3"/>
  <c r="BC490" i="3"/>
  <c r="BD490" i="3"/>
  <c r="BE490" i="3"/>
  <c r="AZ490" i="3"/>
  <c r="S491" i="3"/>
  <c r="BG491" i="3"/>
  <c r="BH491" i="3"/>
  <c r="BI491" i="3"/>
  <c r="BJ491" i="3"/>
  <c r="BA491" i="3"/>
  <c r="BB491" i="3"/>
  <c r="BC491" i="3"/>
  <c r="BD491" i="3"/>
  <c r="BE491" i="3"/>
  <c r="AZ491" i="3"/>
  <c r="S492" i="3"/>
  <c r="BG492" i="3"/>
  <c r="BH492" i="3"/>
  <c r="BI492" i="3"/>
  <c r="BJ492" i="3"/>
  <c r="BA492" i="3"/>
  <c r="BB492" i="3"/>
  <c r="BC492" i="3"/>
  <c r="BD492" i="3"/>
  <c r="BE492" i="3"/>
  <c r="AZ492" i="3"/>
  <c r="S493" i="3"/>
  <c r="BG493" i="3"/>
  <c r="BH493" i="3"/>
  <c r="BI493" i="3"/>
  <c r="BJ493" i="3"/>
  <c r="BA493" i="3"/>
  <c r="BB493" i="3"/>
  <c r="BC493" i="3"/>
  <c r="BD493" i="3"/>
  <c r="BE493" i="3"/>
  <c r="AZ493" i="3"/>
  <c r="S494" i="3"/>
  <c r="BG494" i="3"/>
  <c r="BH494" i="3"/>
  <c r="BI494" i="3"/>
  <c r="BJ494" i="3"/>
  <c r="BA494" i="3"/>
  <c r="BB494" i="3"/>
  <c r="BC494" i="3"/>
  <c r="BD494" i="3"/>
  <c r="BE494" i="3"/>
  <c r="AZ494" i="3"/>
  <c r="S495" i="3"/>
  <c r="BG495" i="3"/>
  <c r="BH495" i="3"/>
  <c r="BI495" i="3"/>
  <c r="BJ495" i="3"/>
  <c r="BA495" i="3"/>
  <c r="BB495" i="3"/>
  <c r="BC495" i="3"/>
  <c r="BD495" i="3"/>
  <c r="BE495" i="3"/>
  <c r="AZ495" i="3"/>
  <c r="S496" i="3"/>
  <c r="BG496" i="3"/>
  <c r="BH496" i="3"/>
  <c r="BI496" i="3"/>
  <c r="BJ496" i="3"/>
  <c r="BA496" i="3"/>
  <c r="BB496" i="3"/>
  <c r="BC496" i="3"/>
  <c r="BD496" i="3"/>
  <c r="BE496" i="3"/>
  <c r="AZ496" i="3"/>
  <c r="S497" i="3"/>
  <c r="BG497" i="3"/>
  <c r="BH497" i="3"/>
  <c r="BI497" i="3"/>
  <c r="BJ497" i="3"/>
  <c r="BA497" i="3"/>
  <c r="BB497" i="3"/>
  <c r="BC497" i="3"/>
  <c r="BD497" i="3"/>
  <c r="BE497" i="3"/>
  <c r="AZ497" i="3"/>
  <c r="S498" i="3"/>
  <c r="BG498" i="3"/>
  <c r="BH498" i="3"/>
  <c r="BI498" i="3"/>
  <c r="BJ498" i="3"/>
  <c r="BA498" i="3"/>
  <c r="BB498" i="3"/>
  <c r="BC498" i="3"/>
  <c r="BD498" i="3"/>
  <c r="BE498" i="3"/>
  <c r="AZ498" i="3"/>
  <c r="S499" i="3"/>
  <c r="BF499" i="3"/>
  <c r="BG499" i="3"/>
  <c r="BH499" i="3"/>
  <c r="BI499" i="3"/>
  <c r="BJ499" i="3"/>
  <c r="AI499" i="3"/>
  <c r="BA499" i="3"/>
  <c r="BB499" i="3"/>
  <c r="BC499" i="3"/>
  <c r="BD499" i="3"/>
  <c r="BE499" i="3"/>
  <c r="AZ499" i="3"/>
  <c r="S500" i="3"/>
  <c r="BF500" i="3"/>
  <c r="BG500" i="3"/>
  <c r="BH500" i="3"/>
  <c r="BI500" i="3"/>
  <c r="BJ500" i="3"/>
  <c r="AI500" i="3"/>
  <c r="BA500" i="3"/>
  <c r="BB500" i="3"/>
  <c r="BC500" i="3"/>
  <c r="BD500" i="3"/>
  <c r="BE500" i="3"/>
  <c r="AZ500" i="3"/>
  <c r="S501" i="3"/>
  <c r="BF501" i="3"/>
  <c r="BG501" i="3"/>
  <c r="BH501" i="3"/>
  <c r="BI501" i="3"/>
  <c r="BJ501" i="3"/>
  <c r="AI501" i="3"/>
  <c r="BA501" i="3"/>
  <c r="BB501" i="3"/>
  <c r="BC501" i="3"/>
  <c r="BD501" i="3"/>
  <c r="BE501" i="3"/>
  <c r="AZ501" i="3"/>
  <c r="S502" i="3"/>
  <c r="BF502" i="3"/>
  <c r="BG502" i="3"/>
  <c r="BH502" i="3"/>
  <c r="BI502" i="3"/>
  <c r="BJ502" i="3"/>
  <c r="AI502" i="3"/>
  <c r="BA502" i="3"/>
  <c r="BB502" i="3"/>
  <c r="BC502" i="3"/>
  <c r="BD502" i="3"/>
  <c r="BE502" i="3"/>
  <c r="AZ502" i="3"/>
  <c r="S503" i="3"/>
  <c r="BF503" i="3"/>
  <c r="BG503" i="3"/>
  <c r="BH503" i="3"/>
  <c r="BI503" i="3"/>
  <c r="BJ503" i="3"/>
  <c r="AI503" i="3"/>
  <c r="BA503" i="3"/>
  <c r="BB503" i="3"/>
  <c r="BC503" i="3"/>
  <c r="BD503" i="3"/>
  <c r="BE503" i="3"/>
  <c r="AZ503" i="3"/>
  <c r="S504" i="3"/>
  <c r="BF504" i="3"/>
  <c r="BG504" i="3"/>
  <c r="BH504" i="3"/>
  <c r="BI504" i="3"/>
  <c r="BJ504" i="3"/>
  <c r="AI504" i="3"/>
  <c r="BA504" i="3"/>
  <c r="BB504" i="3"/>
  <c r="BC504" i="3"/>
  <c r="BD504" i="3"/>
  <c r="BE504" i="3"/>
  <c r="AZ504" i="3"/>
  <c r="S505" i="3"/>
  <c r="BF505" i="3"/>
  <c r="BG505" i="3"/>
  <c r="BH505" i="3"/>
  <c r="BI505" i="3"/>
  <c r="BJ505" i="3"/>
  <c r="AI505" i="3"/>
  <c r="BA505" i="3"/>
  <c r="BB505" i="3"/>
  <c r="BC505" i="3"/>
  <c r="BD505" i="3"/>
  <c r="BE505" i="3"/>
  <c r="AZ505" i="3"/>
  <c r="S506" i="3"/>
  <c r="BF506" i="3"/>
  <c r="BG506" i="3"/>
  <c r="BH506" i="3"/>
  <c r="BI506" i="3"/>
  <c r="BJ506" i="3"/>
  <c r="AI506" i="3"/>
  <c r="BA506" i="3"/>
  <c r="BB506" i="3"/>
  <c r="BC506" i="3"/>
  <c r="BD506" i="3"/>
  <c r="BE506" i="3"/>
  <c r="AZ506" i="3"/>
  <c r="S507" i="3"/>
  <c r="BF507" i="3"/>
  <c r="BG507" i="3"/>
  <c r="BH507" i="3"/>
  <c r="BI507" i="3"/>
  <c r="BJ507" i="3"/>
  <c r="AI507" i="3"/>
  <c r="BA507" i="3"/>
  <c r="BB507" i="3"/>
  <c r="BC507" i="3"/>
  <c r="BD507" i="3"/>
  <c r="BE507" i="3"/>
  <c r="AZ507" i="3"/>
  <c r="S508" i="3"/>
  <c r="BF508" i="3"/>
  <c r="BG508" i="3"/>
  <c r="BH508" i="3"/>
  <c r="BI508" i="3"/>
  <c r="BJ508" i="3"/>
  <c r="AI508" i="3"/>
  <c r="BA508" i="3"/>
  <c r="BB508" i="3"/>
  <c r="BC508" i="3"/>
  <c r="BD508" i="3"/>
  <c r="BE508" i="3"/>
  <c r="AZ508" i="3"/>
  <c r="S509" i="3"/>
  <c r="BF509" i="3"/>
  <c r="BG509" i="3"/>
  <c r="BH509" i="3"/>
  <c r="BI509" i="3"/>
  <c r="BJ509" i="3"/>
  <c r="AI509" i="3"/>
  <c r="BA509" i="3"/>
  <c r="BB509" i="3"/>
  <c r="BC509" i="3"/>
  <c r="BD509" i="3"/>
  <c r="BE509" i="3"/>
  <c r="AZ509" i="3"/>
  <c r="S510" i="3"/>
  <c r="BF510" i="3"/>
  <c r="BG510" i="3"/>
  <c r="BH510" i="3"/>
  <c r="BI510" i="3"/>
  <c r="BJ510" i="3"/>
  <c r="AI510" i="3"/>
  <c r="BA510" i="3"/>
  <c r="BB510" i="3"/>
  <c r="BC510" i="3"/>
  <c r="BD510" i="3"/>
  <c r="BE510" i="3"/>
  <c r="AZ510" i="3"/>
  <c r="S511" i="3"/>
  <c r="BF511" i="3"/>
  <c r="BG511" i="3"/>
  <c r="BH511" i="3"/>
  <c r="BI511" i="3"/>
  <c r="BJ511" i="3"/>
  <c r="AI511" i="3"/>
  <c r="BA511" i="3"/>
  <c r="BB511" i="3"/>
  <c r="BC511" i="3"/>
  <c r="BD511" i="3"/>
  <c r="BE511" i="3"/>
  <c r="AZ511" i="3"/>
  <c r="S512" i="3"/>
  <c r="BF512" i="3"/>
  <c r="BG512" i="3"/>
  <c r="BH512" i="3"/>
  <c r="BI512" i="3"/>
  <c r="BJ512" i="3"/>
  <c r="AI512" i="3"/>
  <c r="BA512" i="3"/>
  <c r="BB512" i="3"/>
  <c r="BC512" i="3"/>
  <c r="BD512" i="3"/>
  <c r="BE512" i="3"/>
  <c r="AZ512" i="3"/>
  <c r="S513" i="3"/>
  <c r="BF513" i="3"/>
  <c r="BG513" i="3"/>
  <c r="BH513" i="3"/>
  <c r="BI513" i="3"/>
  <c r="BJ513" i="3"/>
  <c r="AI513" i="3"/>
  <c r="BA513" i="3"/>
  <c r="BB513" i="3"/>
  <c r="BC513" i="3"/>
  <c r="BD513" i="3"/>
  <c r="BE513" i="3"/>
  <c r="AZ513" i="3"/>
  <c r="S514" i="3"/>
  <c r="BF514" i="3"/>
  <c r="BG514" i="3"/>
  <c r="BH514" i="3"/>
  <c r="BI514" i="3"/>
  <c r="BJ514" i="3"/>
  <c r="AI514" i="3"/>
  <c r="BA514" i="3"/>
  <c r="BB514" i="3"/>
  <c r="BC514" i="3"/>
  <c r="BD514" i="3"/>
  <c r="BE514" i="3"/>
  <c r="AZ514" i="3"/>
  <c r="S515" i="3"/>
  <c r="BF515" i="3"/>
  <c r="BG515" i="3"/>
  <c r="BH515" i="3"/>
  <c r="BI515" i="3"/>
  <c r="BJ515" i="3"/>
  <c r="AI515" i="3"/>
  <c r="BA515" i="3"/>
  <c r="BB515" i="3"/>
  <c r="BC515" i="3"/>
  <c r="BD515" i="3"/>
  <c r="BE515" i="3"/>
  <c r="AZ515" i="3"/>
  <c r="S516" i="3"/>
  <c r="BF516" i="3"/>
  <c r="BG516" i="3"/>
  <c r="BH516" i="3"/>
  <c r="BI516" i="3"/>
  <c r="BJ516" i="3"/>
  <c r="AI516" i="3"/>
  <c r="BA516" i="3"/>
  <c r="BB516" i="3"/>
  <c r="BC516" i="3"/>
  <c r="BD516" i="3"/>
  <c r="BE516" i="3"/>
  <c r="AZ516" i="3"/>
  <c r="S517" i="3"/>
  <c r="BF517" i="3"/>
  <c r="BG517" i="3"/>
  <c r="BH517" i="3"/>
  <c r="BI517" i="3"/>
  <c r="BJ517" i="3"/>
  <c r="AI517" i="3"/>
  <c r="BA517" i="3"/>
  <c r="BB517" i="3"/>
  <c r="BC517" i="3"/>
  <c r="BD517" i="3"/>
  <c r="BE517" i="3"/>
  <c r="AZ517" i="3"/>
  <c r="S518" i="3"/>
  <c r="BF518" i="3"/>
  <c r="BG518" i="3"/>
  <c r="BH518" i="3"/>
  <c r="BI518" i="3"/>
  <c r="BJ518" i="3"/>
  <c r="AI518" i="3"/>
  <c r="BA518" i="3"/>
  <c r="BB518" i="3"/>
  <c r="BC518" i="3"/>
  <c r="BD518" i="3"/>
  <c r="BE518" i="3"/>
  <c r="AZ518" i="3"/>
  <c r="S519" i="3"/>
  <c r="BG519" i="3"/>
  <c r="BH519" i="3"/>
  <c r="BI519" i="3"/>
  <c r="BJ519" i="3"/>
  <c r="BA519" i="3"/>
  <c r="BB519" i="3"/>
  <c r="BC519" i="3"/>
  <c r="BD519" i="3"/>
  <c r="BE519" i="3"/>
  <c r="AZ519" i="3"/>
  <c r="S520" i="3"/>
  <c r="BG520" i="3"/>
  <c r="BH520" i="3"/>
  <c r="BI520" i="3"/>
  <c r="BJ520" i="3"/>
  <c r="BA520" i="3"/>
  <c r="BB520" i="3"/>
  <c r="BC520" i="3"/>
  <c r="BD520" i="3"/>
  <c r="BE520" i="3"/>
  <c r="AZ520" i="3"/>
  <c r="S521" i="3"/>
  <c r="BG521" i="3"/>
  <c r="BH521" i="3"/>
  <c r="BI521" i="3"/>
  <c r="BJ521" i="3"/>
  <c r="BA521" i="3"/>
  <c r="BB521" i="3"/>
  <c r="BC521" i="3"/>
  <c r="BD521" i="3"/>
  <c r="BE521" i="3"/>
  <c r="AZ521" i="3"/>
  <c r="S522" i="3"/>
  <c r="BG522" i="3"/>
  <c r="BH522" i="3"/>
  <c r="BI522" i="3"/>
  <c r="BJ522" i="3"/>
  <c r="BA522" i="3"/>
  <c r="BB522" i="3"/>
  <c r="BC522" i="3"/>
  <c r="BD522" i="3"/>
  <c r="BE522" i="3"/>
  <c r="AZ522" i="3"/>
  <c r="S523" i="3"/>
  <c r="AB523" i="3"/>
  <c r="BG523" i="3"/>
  <c r="BH523" i="3"/>
  <c r="BI523" i="3"/>
  <c r="BJ523" i="3"/>
  <c r="BA523" i="3"/>
  <c r="BB523" i="3"/>
  <c r="BC523" i="3"/>
  <c r="BD523" i="3"/>
  <c r="BE523" i="3"/>
  <c r="AZ523" i="3"/>
  <c r="S524" i="3"/>
  <c r="AB524" i="3"/>
  <c r="BG524" i="3"/>
  <c r="BH524" i="3"/>
  <c r="BI524" i="3"/>
  <c r="BJ524" i="3"/>
  <c r="BA524" i="3"/>
  <c r="BB524" i="3"/>
  <c r="BC524" i="3"/>
  <c r="BD524" i="3"/>
  <c r="BE524" i="3"/>
  <c r="AZ524" i="3"/>
  <c r="S525" i="3"/>
  <c r="AB525" i="3"/>
  <c r="BG525" i="3"/>
  <c r="BH525" i="3"/>
  <c r="BI525" i="3"/>
  <c r="BJ525" i="3"/>
  <c r="BA525" i="3"/>
  <c r="BB525" i="3"/>
  <c r="BC525" i="3"/>
  <c r="BD525" i="3"/>
  <c r="BE525" i="3"/>
  <c r="AZ525" i="3"/>
  <c r="S526" i="3"/>
  <c r="AB526" i="3"/>
  <c r="BG526" i="3"/>
  <c r="BH526" i="3"/>
  <c r="BI526" i="3"/>
  <c r="BJ526" i="3"/>
  <c r="BA526" i="3"/>
  <c r="BB526" i="3"/>
  <c r="BC526" i="3"/>
  <c r="BD526" i="3"/>
  <c r="BE526" i="3"/>
  <c r="AZ526" i="3"/>
  <c r="S527" i="3"/>
  <c r="AB527" i="3"/>
  <c r="BG527" i="3"/>
  <c r="BH527" i="3"/>
  <c r="BI527" i="3"/>
  <c r="BJ527" i="3"/>
  <c r="BA527" i="3"/>
  <c r="BB527" i="3"/>
  <c r="BC527" i="3"/>
  <c r="BD527" i="3"/>
  <c r="BE527" i="3"/>
  <c r="AZ527" i="3"/>
  <c r="S528" i="3"/>
  <c r="AB528" i="3"/>
  <c r="BG528" i="3"/>
  <c r="BH528" i="3"/>
  <c r="BI528" i="3"/>
  <c r="BJ528" i="3"/>
  <c r="BA528" i="3"/>
  <c r="BB528" i="3"/>
  <c r="BC528" i="3"/>
  <c r="BD528" i="3"/>
  <c r="BE528" i="3"/>
  <c r="AZ528" i="3"/>
  <c r="S529" i="3"/>
  <c r="AB529" i="3"/>
  <c r="BG529" i="3"/>
  <c r="BH529" i="3"/>
  <c r="BI529" i="3"/>
  <c r="BJ529" i="3"/>
  <c r="BA529" i="3"/>
  <c r="BB529" i="3"/>
  <c r="BC529" i="3"/>
  <c r="BD529" i="3"/>
  <c r="BE529" i="3"/>
  <c r="AZ529" i="3"/>
  <c r="S530" i="3"/>
  <c r="AB530" i="3"/>
  <c r="BG530" i="3"/>
  <c r="BH530" i="3"/>
  <c r="BI530" i="3"/>
  <c r="BJ530" i="3"/>
  <c r="BA530" i="3"/>
  <c r="BB530" i="3"/>
  <c r="BC530" i="3"/>
  <c r="BD530" i="3"/>
  <c r="BE530" i="3"/>
  <c r="AZ530" i="3"/>
  <c r="S531" i="3"/>
  <c r="AB531" i="3"/>
  <c r="BG531" i="3"/>
  <c r="BH531" i="3"/>
  <c r="BI531" i="3"/>
  <c r="BJ531" i="3"/>
  <c r="BA531" i="3"/>
  <c r="BB531" i="3"/>
  <c r="BC531" i="3"/>
  <c r="BD531" i="3"/>
  <c r="BE531" i="3"/>
  <c r="AZ531" i="3"/>
  <c r="S532" i="3"/>
  <c r="AB532" i="3"/>
  <c r="BG532" i="3"/>
  <c r="BH532" i="3"/>
  <c r="BI532" i="3"/>
  <c r="BJ532" i="3"/>
  <c r="BA532" i="3"/>
  <c r="BB532" i="3"/>
  <c r="BC532" i="3"/>
  <c r="BD532" i="3"/>
  <c r="BE532" i="3"/>
  <c r="AZ532" i="3"/>
  <c r="S533" i="3"/>
  <c r="AB533" i="3"/>
  <c r="BG533" i="3"/>
  <c r="BH533" i="3"/>
  <c r="BI533" i="3"/>
  <c r="BJ533" i="3"/>
  <c r="BA533" i="3"/>
  <c r="BB533" i="3"/>
  <c r="BC533" i="3"/>
  <c r="BD533" i="3"/>
  <c r="BE533" i="3"/>
  <c r="AZ533" i="3"/>
  <c r="S534" i="3"/>
  <c r="AB534" i="3"/>
  <c r="BG534" i="3"/>
  <c r="BH534" i="3"/>
  <c r="BI534" i="3"/>
  <c r="BJ534" i="3"/>
  <c r="BA534" i="3"/>
  <c r="BB534" i="3"/>
  <c r="BC534" i="3"/>
  <c r="BD534" i="3"/>
  <c r="BE534" i="3"/>
  <c r="AZ534" i="3"/>
  <c r="S535" i="3"/>
  <c r="AB535" i="3"/>
  <c r="BG535" i="3"/>
  <c r="BH535" i="3"/>
  <c r="BI535" i="3"/>
  <c r="BJ535" i="3"/>
  <c r="BA535" i="3"/>
  <c r="BB535" i="3"/>
  <c r="BC535" i="3"/>
  <c r="BD535" i="3"/>
  <c r="BE535" i="3"/>
  <c r="AZ535" i="3"/>
  <c r="S536" i="3"/>
  <c r="AB536" i="3"/>
  <c r="BG536" i="3"/>
  <c r="BH536" i="3"/>
  <c r="BI536" i="3"/>
  <c r="BJ536" i="3"/>
  <c r="BA536" i="3"/>
  <c r="BB536" i="3"/>
  <c r="BC536" i="3"/>
  <c r="BD536" i="3"/>
  <c r="BE536" i="3"/>
  <c r="AZ536" i="3"/>
  <c r="S537" i="3"/>
  <c r="AB537" i="3"/>
  <c r="BG537" i="3"/>
  <c r="BH537" i="3"/>
  <c r="BI537" i="3"/>
  <c r="BJ537" i="3"/>
  <c r="BA537" i="3"/>
  <c r="BB537" i="3"/>
  <c r="BC537" i="3"/>
  <c r="BD537" i="3"/>
  <c r="BE537" i="3"/>
  <c r="AZ537" i="3"/>
  <c r="S538" i="3"/>
  <c r="AB538" i="3"/>
  <c r="BG538" i="3"/>
  <c r="BH538" i="3"/>
  <c r="BI538" i="3"/>
  <c r="BJ538" i="3"/>
  <c r="BA538" i="3"/>
  <c r="BB538" i="3"/>
  <c r="BC538" i="3"/>
  <c r="BD538" i="3"/>
  <c r="BE538" i="3"/>
  <c r="AZ538" i="3"/>
  <c r="S539" i="3"/>
  <c r="BF539" i="3"/>
  <c r="BG539" i="3"/>
  <c r="BH539" i="3"/>
  <c r="BI539" i="3"/>
  <c r="BJ539" i="3"/>
  <c r="AI539" i="3"/>
  <c r="BA539" i="3"/>
  <c r="BB539" i="3"/>
  <c r="BC539" i="3"/>
  <c r="BD539" i="3"/>
  <c r="BE539" i="3"/>
  <c r="AZ539" i="3"/>
  <c r="S540" i="3"/>
  <c r="BF540" i="3"/>
  <c r="BG540" i="3"/>
  <c r="BH540" i="3"/>
  <c r="BI540" i="3"/>
  <c r="BJ540" i="3"/>
  <c r="AI540" i="3"/>
  <c r="BA540" i="3"/>
  <c r="BB540" i="3"/>
  <c r="BC540" i="3"/>
  <c r="BD540" i="3"/>
  <c r="BE540" i="3"/>
  <c r="AZ540" i="3"/>
  <c r="S541" i="3"/>
  <c r="BF541" i="3"/>
  <c r="BG541" i="3"/>
  <c r="BH541" i="3"/>
  <c r="BI541" i="3"/>
  <c r="BJ541" i="3"/>
  <c r="AI541" i="3"/>
  <c r="BA541" i="3"/>
  <c r="BB541" i="3"/>
  <c r="BC541" i="3"/>
  <c r="BD541" i="3"/>
  <c r="BE541" i="3"/>
  <c r="AZ541" i="3"/>
  <c r="S542" i="3"/>
  <c r="BF542" i="3"/>
  <c r="BG542" i="3"/>
  <c r="BH542" i="3"/>
  <c r="BI542" i="3"/>
  <c r="BJ542" i="3"/>
  <c r="AI542" i="3"/>
  <c r="BA542" i="3"/>
  <c r="BB542" i="3"/>
  <c r="BC542" i="3"/>
  <c r="BD542" i="3"/>
  <c r="BE542" i="3"/>
  <c r="AZ542" i="3"/>
  <c r="S543" i="3"/>
  <c r="BF543" i="3"/>
  <c r="AB543" i="3"/>
  <c r="BG543" i="3"/>
  <c r="BH543" i="3"/>
  <c r="BI543" i="3"/>
  <c r="BJ543" i="3"/>
  <c r="AI543" i="3"/>
  <c r="BA543" i="3"/>
  <c r="BB543" i="3"/>
  <c r="BC543" i="3"/>
  <c r="BD543" i="3"/>
  <c r="BE543" i="3"/>
  <c r="AZ543" i="3"/>
  <c r="S544" i="3"/>
  <c r="BF544" i="3"/>
  <c r="AB544" i="3"/>
  <c r="BG544" i="3"/>
  <c r="BH544" i="3"/>
  <c r="BI544" i="3"/>
  <c r="BJ544" i="3"/>
  <c r="AI544" i="3"/>
  <c r="BA544" i="3"/>
  <c r="BB544" i="3"/>
  <c r="BC544" i="3"/>
  <c r="BD544" i="3"/>
  <c r="BE544" i="3"/>
  <c r="AZ544" i="3"/>
  <c r="S545" i="3"/>
  <c r="BF545" i="3"/>
  <c r="AB545" i="3"/>
  <c r="BG545" i="3"/>
  <c r="BH545" i="3"/>
  <c r="BI545" i="3"/>
  <c r="BJ545" i="3"/>
  <c r="AI545" i="3"/>
  <c r="BA545" i="3"/>
  <c r="BB545" i="3"/>
  <c r="BC545" i="3"/>
  <c r="BD545" i="3"/>
  <c r="BE545" i="3"/>
  <c r="AZ545" i="3"/>
  <c r="S546" i="3"/>
  <c r="BF546" i="3"/>
  <c r="AB546" i="3"/>
  <c r="BG546" i="3"/>
  <c r="BH546" i="3"/>
  <c r="BI546" i="3"/>
  <c r="BJ546" i="3"/>
  <c r="AI546" i="3"/>
  <c r="BA546" i="3"/>
  <c r="BB546" i="3"/>
  <c r="BC546" i="3"/>
  <c r="BD546" i="3"/>
  <c r="BE546" i="3"/>
  <c r="AZ546" i="3"/>
  <c r="S547" i="3"/>
  <c r="BF547" i="3"/>
  <c r="AB547" i="3"/>
  <c r="BG547" i="3"/>
  <c r="BH547" i="3"/>
  <c r="BI547" i="3"/>
  <c r="BJ547" i="3"/>
  <c r="AI547" i="3"/>
  <c r="BA547" i="3"/>
  <c r="BB547" i="3"/>
  <c r="BC547" i="3"/>
  <c r="BD547" i="3"/>
  <c r="BE547" i="3"/>
  <c r="AZ547" i="3"/>
  <c r="S548" i="3"/>
  <c r="BF548" i="3"/>
  <c r="AB548" i="3"/>
  <c r="BG548" i="3"/>
  <c r="BH548" i="3"/>
  <c r="BI548" i="3"/>
  <c r="BJ548" i="3"/>
  <c r="AI548" i="3"/>
  <c r="BA548" i="3"/>
  <c r="BB548" i="3"/>
  <c r="BC548" i="3"/>
  <c r="BD548" i="3"/>
  <c r="BE548" i="3"/>
  <c r="AZ548" i="3"/>
  <c r="S549" i="3"/>
  <c r="BF549" i="3"/>
  <c r="AB549" i="3"/>
  <c r="BG549" i="3"/>
  <c r="BH549" i="3"/>
  <c r="BI549" i="3"/>
  <c r="BJ549" i="3"/>
  <c r="AI549" i="3"/>
  <c r="BA549" i="3"/>
  <c r="BB549" i="3"/>
  <c r="BC549" i="3"/>
  <c r="BD549" i="3"/>
  <c r="BE549" i="3"/>
  <c r="AZ549" i="3"/>
  <c r="S550" i="3"/>
  <c r="BF550" i="3"/>
  <c r="AB550" i="3"/>
  <c r="BG550" i="3"/>
  <c r="BH550" i="3"/>
  <c r="BI550" i="3"/>
  <c r="BJ550" i="3"/>
  <c r="AI550" i="3"/>
  <c r="BA550" i="3"/>
  <c r="BB550" i="3"/>
  <c r="BC550" i="3"/>
  <c r="BD550" i="3"/>
  <c r="BE550" i="3"/>
  <c r="AZ550" i="3"/>
  <c r="S551" i="3"/>
  <c r="BF551" i="3"/>
  <c r="BG551" i="3"/>
  <c r="BH551" i="3"/>
  <c r="BI551" i="3"/>
  <c r="BJ551" i="3"/>
  <c r="AI551" i="3"/>
  <c r="BA551" i="3"/>
  <c r="BB551" i="3"/>
  <c r="BC551" i="3"/>
  <c r="BD551" i="3"/>
  <c r="BE551" i="3"/>
  <c r="AZ551" i="3"/>
  <c r="S552" i="3"/>
  <c r="BF552" i="3"/>
  <c r="BG552" i="3"/>
  <c r="BH552" i="3"/>
  <c r="BI552" i="3"/>
  <c r="BJ552" i="3"/>
  <c r="AI552" i="3"/>
  <c r="BA552" i="3"/>
  <c r="BB552" i="3"/>
  <c r="BC552" i="3"/>
  <c r="BD552" i="3"/>
  <c r="BE552" i="3"/>
  <c r="AZ552" i="3"/>
  <c r="S553" i="3"/>
  <c r="BF553" i="3"/>
  <c r="BG553" i="3"/>
  <c r="BH553" i="3"/>
  <c r="BI553" i="3"/>
  <c r="BJ553" i="3"/>
  <c r="AI553" i="3"/>
  <c r="BA553" i="3"/>
  <c r="BB553" i="3"/>
  <c r="BC553" i="3"/>
  <c r="BD553" i="3"/>
  <c r="BE553" i="3"/>
  <c r="AZ553" i="3"/>
  <c r="S554" i="3"/>
  <c r="BF554" i="3"/>
  <c r="BG554" i="3"/>
  <c r="BH554" i="3"/>
  <c r="BI554" i="3"/>
  <c r="BJ554" i="3"/>
  <c r="AI554" i="3"/>
  <c r="BA554" i="3"/>
  <c r="BB554" i="3"/>
  <c r="BC554" i="3"/>
  <c r="BD554" i="3"/>
  <c r="BE554" i="3"/>
  <c r="AZ554" i="3"/>
  <c r="S555" i="3"/>
  <c r="BF555" i="3"/>
  <c r="BG555" i="3"/>
  <c r="BH555" i="3"/>
  <c r="BI555" i="3"/>
  <c r="BJ555" i="3"/>
  <c r="AI555" i="3"/>
  <c r="BA555" i="3"/>
  <c r="BB555" i="3"/>
  <c r="BC555" i="3"/>
  <c r="BD555" i="3"/>
  <c r="BE555" i="3"/>
  <c r="AZ555" i="3"/>
  <c r="S556" i="3"/>
  <c r="BF556" i="3"/>
  <c r="BG556" i="3"/>
  <c r="BH556" i="3"/>
  <c r="BI556" i="3"/>
  <c r="BJ556" i="3"/>
  <c r="AI556" i="3"/>
  <c r="BA556" i="3"/>
  <c r="BB556" i="3"/>
  <c r="BC556" i="3"/>
  <c r="BD556" i="3"/>
  <c r="BE556" i="3"/>
  <c r="AZ556" i="3"/>
  <c r="S557" i="3"/>
  <c r="BF557" i="3"/>
  <c r="BG557" i="3"/>
  <c r="BH557" i="3"/>
  <c r="BI557" i="3"/>
  <c r="BJ557" i="3"/>
  <c r="AI557" i="3"/>
  <c r="BA557" i="3"/>
  <c r="BB557" i="3"/>
  <c r="BC557" i="3"/>
  <c r="BD557" i="3"/>
  <c r="BE557" i="3"/>
  <c r="AZ557" i="3"/>
  <c r="S558" i="3"/>
  <c r="BF558" i="3"/>
  <c r="BG558" i="3"/>
  <c r="BH558" i="3"/>
  <c r="BI558" i="3"/>
  <c r="BJ558" i="3"/>
  <c r="AI558" i="3"/>
  <c r="BA558" i="3"/>
  <c r="BB558" i="3"/>
  <c r="BC558" i="3"/>
  <c r="BD558" i="3"/>
  <c r="BE558" i="3"/>
  <c r="AZ558" i="3"/>
  <c r="S559" i="3"/>
  <c r="BF559" i="3"/>
  <c r="BG559" i="3"/>
  <c r="BH559" i="3"/>
  <c r="BI559" i="3"/>
  <c r="BJ559" i="3"/>
  <c r="AI559" i="3"/>
  <c r="BA559" i="3"/>
  <c r="BB559" i="3"/>
  <c r="BC559" i="3"/>
  <c r="BD559" i="3"/>
  <c r="BE559" i="3"/>
  <c r="AZ559" i="3"/>
  <c r="S560" i="3"/>
  <c r="BF560" i="3"/>
  <c r="BG560" i="3"/>
  <c r="BH560" i="3"/>
  <c r="BI560" i="3"/>
  <c r="BJ560" i="3"/>
  <c r="AI560" i="3"/>
  <c r="BA560" i="3"/>
  <c r="BB560" i="3"/>
  <c r="BC560" i="3"/>
  <c r="BD560" i="3"/>
  <c r="BE560" i="3"/>
  <c r="AZ560" i="3"/>
  <c r="S561" i="3"/>
  <c r="BF561" i="3"/>
  <c r="BG561" i="3"/>
  <c r="BH561" i="3"/>
  <c r="BI561" i="3"/>
  <c r="BJ561" i="3"/>
  <c r="AI561" i="3"/>
  <c r="BA561" i="3"/>
  <c r="BB561" i="3"/>
  <c r="BC561" i="3"/>
  <c r="BD561" i="3"/>
  <c r="BE561" i="3"/>
  <c r="AZ561" i="3"/>
  <c r="S562" i="3"/>
  <c r="BF562" i="3"/>
  <c r="BG562" i="3"/>
  <c r="BH562" i="3"/>
  <c r="BI562" i="3"/>
  <c r="BJ562" i="3"/>
  <c r="AI562" i="3"/>
  <c r="BA562" i="3"/>
  <c r="BB562" i="3"/>
  <c r="BC562" i="3"/>
  <c r="BD562" i="3"/>
  <c r="BE562" i="3"/>
  <c r="AZ562" i="3"/>
  <c r="S563" i="3"/>
  <c r="BF563" i="3"/>
  <c r="BG563" i="3"/>
  <c r="BH563" i="3"/>
  <c r="BI563" i="3"/>
  <c r="BJ563" i="3"/>
  <c r="AI563" i="3"/>
  <c r="BA563" i="3"/>
  <c r="BB563" i="3"/>
  <c r="BC563" i="3"/>
  <c r="BD563" i="3"/>
  <c r="BE563" i="3"/>
  <c r="AZ563" i="3"/>
  <c r="S564" i="3"/>
  <c r="BF564" i="3"/>
  <c r="BG564" i="3"/>
  <c r="BH564" i="3"/>
  <c r="BI564" i="3"/>
  <c r="BJ564" i="3"/>
  <c r="AI564" i="3"/>
  <c r="BA564" i="3"/>
  <c r="BB564" i="3"/>
  <c r="BC564" i="3"/>
  <c r="BD564" i="3"/>
  <c r="BE564" i="3"/>
  <c r="AZ564" i="3"/>
  <c r="S565" i="3"/>
  <c r="BF565" i="3"/>
  <c r="BG565" i="3"/>
  <c r="BH565" i="3"/>
  <c r="BI565" i="3"/>
  <c r="BJ565" i="3"/>
  <c r="AI565" i="3"/>
  <c r="BA565" i="3"/>
  <c r="BB565" i="3"/>
  <c r="BC565" i="3"/>
  <c r="BD565" i="3"/>
  <c r="BE565" i="3"/>
  <c r="AZ565" i="3"/>
  <c r="S566" i="3"/>
  <c r="BF566" i="3"/>
  <c r="BG566" i="3"/>
  <c r="BH566" i="3"/>
  <c r="BI566" i="3"/>
  <c r="BJ566" i="3"/>
  <c r="AI566" i="3"/>
  <c r="BA566" i="3"/>
  <c r="BB566" i="3"/>
  <c r="BC566" i="3"/>
  <c r="BD566" i="3"/>
  <c r="BE566" i="3"/>
  <c r="AZ566" i="3"/>
  <c r="S567" i="3"/>
  <c r="BF567" i="3"/>
  <c r="BG567" i="3"/>
  <c r="BH567" i="3"/>
  <c r="BI567" i="3"/>
  <c r="BJ567" i="3"/>
  <c r="AI567" i="3"/>
  <c r="BA567" i="3"/>
  <c r="BB567" i="3"/>
  <c r="BC567" i="3"/>
  <c r="BD567" i="3"/>
  <c r="BE567" i="3"/>
  <c r="AZ567" i="3"/>
  <c r="S568" i="3"/>
  <c r="BF568" i="3"/>
  <c r="BG568" i="3"/>
  <c r="BH568" i="3"/>
  <c r="BI568" i="3"/>
  <c r="BJ568" i="3"/>
  <c r="AI568" i="3"/>
  <c r="BA568" i="3"/>
  <c r="BB568" i="3"/>
  <c r="BC568" i="3"/>
  <c r="BD568" i="3"/>
  <c r="BE568" i="3"/>
  <c r="AZ568" i="3"/>
  <c r="S569" i="3"/>
  <c r="BF569" i="3"/>
  <c r="BG569" i="3"/>
  <c r="BH569" i="3"/>
  <c r="BI569" i="3"/>
  <c r="BJ569" i="3"/>
  <c r="AI569" i="3"/>
  <c r="BA569" i="3"/>
  <c r="BB569" i="3"/>
  <c r="BC569" i="3"/>
  <c r="BD569" i="3"/>
  <c r="BE569" i="3"/>
  <c r="AZ569" i="3"/>
  <c r="S570" i="3"/>
  <c r="BF570" i="3"/>
  <c r="BG570" i="3"/>
  <c r="BH570" i="3"/>
  <c r="BI570" i="3"/>
  <c r="BJ570" i="3"/>
  <c r="AI570" i="3"/>
  <c r="BA570" i="3"/>
  <c r="BB570" i="3"/>
  <c r="BC570" i="3"/>
  <c r="BD570" i="3"/>
  <c r="BE570" i="3"/>
  <c r="AZ570" i="3"/>
  <c r="S571" i="3"/>
  <c r="BF571" i="3"/>
  <c r="BG571" i="3"/>
  <c r="BH571" i="3"/>
  <c r="BI571" i="3"/>
  <c r="BJ571" i="3"/>
  <c r="AI571" i="3"/>
  <c r="BA571" i="3"/>
  <c r="BB571" i="3"/>
  <c r="BC571" i="3"/>
  <c r="BD571" i="3"/>
  <c r="BE571" i="3"/>
  <c r="AZ571" i="3"/>
  <c r="S572" i="3"/>
  <c r="BF572" i="3"/>
  <c r="BG572" i="3"/>
  <c r="BH572" i="3"/>
  <c r="BI572" i="3"/>
  <c r="BJ572" i="3"/>
  <c r="AI572" i="3"/>
  <c r="BA572" i="3"/>
  <c r="BB572" i="3"/>
  <c r="BC572" i="3"/>
  <c r="BD572" i="3"/>
  <c r="BE572" i="3"/>
  <c r="AZ572" i="3"/>
  <c r="S573" i="3"/>
  <c r="BF573" i="3"/>
  <c r="BG573" i="3"/>
  <c r="BH573" i="3"/>
  <c r="BI573" i="3"/>
  <c r="BJ573" i="3"/>
  <c r="AI573" i="3"/>
  <c r="BA573" i="3"/>
  <c r="BB573" i="3"/>
  <c r="BC573" i="3"/>
  <c r="BD573" i="3"/>
  <c r="BE573" i="3"/>
  <c r="AZ573" i="3"/>
  <c r="S574" i="3"/>
  <c r="BF574" i="3"/>
  <c r="BG574" i="3"/>
  <c r="BH574" i="3"/>
  <c r="BI574" i="3"/>
  <c r="BJ574" i="3"/>
  <c r="AI574" i="3"/>
  <c r="BA574" i="3"/>
  <c r="BB574" i="3"/>
  <c r="BC574" i="3"/>
  <c r="BD574" i="3"/>
  <c r="BE574" i="3"/>
  <c r="AZ574" i="3"/>
  <c r="S575" i="3"/>
  <c r="BF575" i="3"/>
  <c r="BG575" i="3"/>
  <c r="BH575" i="3"/>
  <c r="BI575" i="3"/>
  <c r="BJ575" i="3"/>
  <c r="AI575" i="3"/>
  <c r="BA575" i="3"/>
  <c r="BB575" i="3"/>
  <c r="BC575" i="3"/>
  <c r="BD575" i="3"/>
  <c r="BE575" i="3"/>
  <c r="AZ575" i="3"/>
  <c r="S576" i="3"/>
  <c r="BF576" i="3"/>
  <c r="BG576" i="3"/>
  <c r="BH576" i="3"/>
  <c r="BI576" i="3"/>
  <c r="BJ576" i="3"/>
  <c r="AI576" i="3"/>
  <c r="BA576" i="3"/>
  <c r="BB576" i="3"/>
  <c r="BC576" i="3"/>
  <c r="BD576" i="3"/>
  <c r="BE576" i="3"/>
  <c r="AZ576" i="3"/>
  <c r="S577" i="3"/>
  <c r="BF577" i="3"/>
  <c r="BG577" i="3"/>
  <c r="BH577" i="3"/>
  <c r="BI577" i="3"/>
  <c r="BJ577" i="3"/>
  <c r="AI577" i="3"/>
  <c r="BA577" i="3"/>
  <c r="BB577" i="3"/>
  <c r="BC577" i="3"/>
  <c r="BD577" i="3"/>
  <c r="BE577" i="3"/>
  <c r="AZ577" i="3"/>
  <c r="S578" i="3"/>
  <c r="BF578" i="3"/>
  <c r="BG578" i="3"/>
  <c r="BH578" i="3"/>
  <c r="BI578" i="3"/>
  <c r="BJ578" i="3"/>
  <c r="AI578" i="3"/>
  <c r="BA578" i="3"/>
  <c r="BB578" i="3"/>
  <c r="BC578" i="3"/>
  <c r="BD578" i="3"/>
  <c r="BE578" i="3"/>
  <c r="AZ578" i="3"/>
  <c r="S579" i="3"/>
  <c r="BG579" i="3"/>
  <c r="BH579" i="3"/>
  <c r="BI579" i="3"/>
  <c r="BJ579" i="3"/>
  <c r="BA579" i="3"/>
  <c r="BB579" i="3"/>
  <c r="BC579" i="3"/>
  <c r="BD579" i="3"/>
  <c r="BE579" i="3"/>
  <c r="AZ579" i="3"/>
  <c r="S580" i="3"/>
  <c r="BG580" i="3"/>
  <c r="BH580" i="3"/>
  <c r="BI580" i="3"/>
  <c r="BJ580" i="3"/>
  <c r="BA580" i="3"/>
  <c r="BB580" i="3"/>
  <c r="BC580" i="3"/>
  <c r="BD580" i="3"/>
  <c r="BE580" i="3"/>
  <c r="AZ580" i="3"/>
  <c r="S581" i="3"/>
  <c r="BG581" i="3"/>
  <c r="BH581" i="3"/>
  <c r="BI581" i="3"/>
  <c r="BJ581" i="3"/>
  <c r="BA581" i="3"/>
  <c r="BB581" i="3"/>
  <c r="BC581" i="3"/>
  <c r="BD581" i="3"/>
  <c r="BE581" i="3"/>
  <c r="AZ581" i="3"/>
  <c r="S582" i="3"/>
  <c r="BG582" i="3"/>
  <c r="BH582" i="3"/>
  <c r="BI582" i="3"/>
  <c r="BJ582" i="3"/>
  <c r="BA582" i="3"/>
  <c r="BB582" i="3"/>
  <c r="BC582" i="3"/>
  <c r="BD582" i="3"/>
  <c r="BE582" i="3"/>
  <c r="AZ582" i="3"/>
  <c r="S583" i="3"/>
  <c r="BG583" i="3"/>
  <c r="BH583" i="3"/>
  <c r="BI583" i="3"/>
  <c r="BJ583" i="3"/>
  <c r="BA583" i="3"/>
  <c r="BB583" i="3"/>
  <c r="BC583" i="3"/>
  <c r="BD583" i="3"/>
  <c r="BE583" i="3"/>
  <c r="AZ583" i="3"/>
  <c r="S584" i="3"/>
  <c r="BG584" i="3"/>
  <c r="BH584" i="3"/>
  <c r="BI584" i="3"/>
  <c r="BJ584" i="3"/>
  <c r="BA584" i="3"/>
  <c r="BB584" i="3"/>
  <c r="BC584" i="3"/>
  <c r="BD584" i="3"/>
  <c r="BE584" i="3"/>
  <c r="AZ584" i="3"/>
  <c r="S585" i="3"/>
  <c r="BG585" i="3"/>
  <c r="BH585" i="3"/>
  <c r="BI585" i="3"/>
  <c r="BJ585" i="3"/>
  <c r="BA585" i="3"/>
  <c r="BB585" i="3"/>
  <c r="BC585" i="3"/>
  <c r="BD585" i="3"/>
  <c r="BE585" i="3"/>
  <c r="AZ585" i="3"/>
  <c r="S586" i="3"/>
  <c r="BG586" i="3"/>
  <c r="BH586" i="3"/>
  <c r="BI586" i="3"/>
  <c r="BJ586" i="3"/>
  <c r="BA586" i="3"/>
  <c r="BB586" i="3"/>
  <c r="BC586" i="3"/>
  <c r="BD586" i="3"/>
  <c r="BE586" i="3"/>
  <c r="AZ586" i="3"/>
  <c r="S587" i="3"/>
  <c r="BG587" i="3"/>
  <c r="BH587" i="3"/>
  <c r="BI587" i="3"/>
  <c r="BJ587" i="3"/>
  <c r="BA587" i="3"/>
  <c r="BB587" i="3"/>
  <c r="BC587" i="3"/>
  <c r="BD587" i="3"/>
  <c r="BE587" i="3"/>
  <c r="AZ587" i="3"/>
  <c r="S588" i="3"/>
  <c r="BG588" i="3"/>
  <c r="BH588" i="3"/>
  <c r="BI588" i="3"/>
  <c r="BJ588" i="3"/>
  <c r="BA588" i="3"/>
  <c r="BB588" i="3"/>
  <c r="BC588" i="3"/>
  <c r="BD588" i="3"/>
  <c r="BE588" i="3"/>
  <c r="AZ588" i="3"/>
  <c r="S589" i="3"/>
  <c r="BG589" i="3"/>
  <c r="BH589" i="3"/>
  <c r="BI589" i="3"/>
  <c r="BJ589" i="3"/>
  <c r="BA589" i="3"/>
  <c r="BB589" i="3"/>
  <c r="BC589" i="3"/>
  <c r="BD589" i="3"/>
  <c r="BE589" i="3"/>
  <c r="AZ589" i="3"/>
  <c r="S590" i="3"/>
  <c r="BG590" i="3"/>
  <c r="BH590" i="3"/>
  <c r="BI590" i="3"/>
  <c r="BJ590" i="3"/>
  <c r="BA590" i="3"/>
  <c r="BB590" i="3"/>
  <c r="BC590" i="3"/>
  <c r="BD590" i="3"/>
  <c r="BE590" i="3"/>
  <c r="AZ590" i="3"/>
  <c r="S591" i="3"/>
  <c r="BG591" i="3"/>
  <c r="BH591" i="3"/>
  <c r="BI591" i="3"/>
  <c r="BJ591" i="3"/>
  <c r="BA591" i="3"/>
  <c r="BB591" i="3"/>
  <c r="BC591" i="3"/>
  <c r="BD591" i="3"/>
  <c r="BE591" i="3"/>
  <c r="AZ591" i="3"/>
  <c r="S592" i="3"/>
  <c r="BG592" i="3"/>
  <c r="BH592" i="3"/>
  <c r="BI592" i="3"/>
  <c r="BJ592" i="3"/>
  <c r="BA592" i="3"/>
  <c r="BB592" i="3"/>
  <c r="BC592" i="3"/>
  <c r="BD592" i="3"/>
  <c r="BE592" i="3"/>
  <c r="AZ592" i="3"/>
  <c r="S593" i="3"/>
  <c r="BG593" i="3"/>
  <c r="BH593" i="3"/>
  <c r="BI593" i="3"/>
  <c r="BJ593" i="3"/>
  <c r="BA593" i="3"/>
  <c r="BB593" i="3"/>
  <c r="BC593" i="3"/>
  <c r="BD593" i="3"/>
  <c r="BE593" i="3"/>
  <c r="AZ593" i="3"/>
  <c r="S594" i="3"/>
  <c r="BG594" i="3"/>
  <c r="BH594" i="3"/>
  <c r="BI594" i="3"/>
  <c r="BJ594" i="3"/>
  <c r="BA594" i="3"/>
  <c r="BB594" i="3"/>
  <c r="BC594" i="3"/>
  <c r="BD594" i="3"/>
  <c r="BE594" i="3"/>
  <c r="AZ594" i="3"/>
  <c r="S595" i="3"/>
  <c r="BG595" i="3"/>
  <c r="BH595" i="3"/>
  <c r="BI595" i="3"/>
  <c r="BJ595" i="3"/>
  <c r="BA595" i="3"/>
  <c r="BB595" i="3"/>
  <c r="BC595" i="3"/>
  <c r="BD595" i="3"/>
  <c r="BE595" i="3"/>
  <c r="AZ595" i="3"/>
  <c r="S596" i="3"/>
  <c r="BG596" i="3"/>
  <c r="BH596" i="3"/>
  <c r="BI596" i="3"/>
  <c r="BJ596" i="3"/>
  <c r="BA596" i="3"/>
  <c r="BB596" i="3"/>
  <c r="BC596" i="3"/>
  <c r="BD596" i="3"/>
  <c r="BE596" i="3"/>
  <c r="AZ596" i="3"/>
  <c r="S597" i="3"/>
  <c r="BG597" i="3"/>
  <c r="BH597" i="3"/>
  <c r="BI597" i="3"/>
  <c r="BJ597" i="3"/>
  <c r="BA597" i="3"/>
  <c r="BB597" i="3"/>
  <c r="BC597" i="3"/>
  <c r="BD597" i="3"/>
  <c r="BE597" i="3"/>
  <c r="AZ597" i="3"/>
  <c r="S598" i="3"/>
  <c r="BG598" i="3"/>
  <c r="BH598" i="3"/>
  <c r="BI598" i="3"/>
  <c r="BJ598" i="3"/>
  <c r="BA598" i="3"/>
  <c r="BB598" i="3"/>
  <c r="BC598" i="3"/>
  <c r="BD598" i="3"/>
  <c r="BE598" i="3"/>
  <c r="AZ598" i="3"/>
  <c r="S599" i="3"/>
  <c r="BF599" i="3"/>
  <c r="BG599" i="3"/>
  <c r="BH599" i="3"/>
  <c r="BI599" i="3"/>
  <c r="BJ599" i="3"/>
  <c r="AI599" i="3"/>
  <c r="BA599" i="3"/>
  <c r="BB599" i="3"/>
  <c r="BC599" i="3"/>
  <c r="BD599" i="3"/>
  <c r="BE599" i="3"/>
  <c r="AZ599" i="3"/>
  <c r="S600" i="3"/>
  <c r="BF600" i="3"/>
  <c r="BG600" i="3"/>
  <c r="BH600" i="3"/>
  <c r="BI600" i="3"/>
  <c r="BJ600" i="3"/>
  <c r="AI600" i="3"/>
  <c r="BA600" i="3"/>
  <c r="BB600" i="3"/>
  <c r="BC600" i="3"/>
  <c r="BD600" i="3"/>
  <c r="BE600" i="3"/>
  <c r="AZ600" i="3"/>
  <c r="S601" i="3"/>
  <c r="BF601" i="3"/>
  <c r="BG601" i="3"/>
  <c r="BH601" i="3"/>
  <c r="BI601" i="3"/>
  <c r="BJ601" i="3"/>
  <c r="AI601" i="3"/>
  <c r="BA601" i="3"/>
  <c r="BB601" i="3"/>
  <c r="BC601" i="3"/>
  <c r="BD601" i="3"/>
  <c r="BE601" i="3"/>
  <c r="AZ601" i="3"/>
  <c r="S602" i="3"/>
  <c r="BF602" i="3"/>
  <c r="BG602" i="3"/>
  <c r="BH602" i="3"/>
  <c r="BI602" i="3"/>
  <c r="BJ602" i="3"/>
  <c r="AI602" i="3"/>
  <c r="BA602" i="3"/>
  <c r="BB602" i="3"/>
  <c r="BC602" i="3"/>
  <c r="BD602" i="3"/>
  <c r="BE602" i="3"/>
  <c r="AZ602" i="3"/>
  <c r="S603" i="3"/>
  <c r="BF603" i="3"/>
  <c r="BG603" i="3"/>
  <c r="BH603" i="3"/>
  <c r="BI603" i="3"/>
  <c r="BJ603" i="3"/>
  <c r="AI603" i="3"/>
  <c r="BA603" i="3"/>
  <c r="BB603" i="3"/>
  <c r="BC603" i="3"/>
  <c r="BD603" i="3"/>
  <c r="BE603" i="3"/>
  <c r="AZ603" i="3"/>
  <c r="S604" i="3"/>
  <c r="BF604" i="3"/>
  <c r="BG604" i="3"/>
  <c r="BH604" i="3"/>
  <c r="BI604" i="3"/>
  <c r="BJ604" i="3"/>
  <c r="AI604" i="3"/>
  <c r="BA604" i="3"/>
  <c r="BB604" i="3"/>
  <c r="BC604" i="3"/>
  <c r="BD604" i="3"/>
  <c r="BE604" i="3"/>
  <c r="AZ604" i="3"/>
  <c r="S605" i="3"/>
  <c r="BF605" i="3"/>
  <c r="BG605" i="3"/>
  <c r="BH605" i="3"/>
  <c r="BI605" i="3"/>
  <c r="BJ605" i="3"/>
  <c r="AI605" i="3"/>
  <c r="BA605" i="3"/>
  <c r="BB605" i="3"/>
  <c r="BC605" i="3"/>
  <c r="BD605" i="3"/>
  <c r="BE605" i="3"/>
  <c r="AZ605" i="3"/>
  <c r="S606" i="3"/>
  <c r="BF606" i="3"/>
  <c r="BG606" i="3"/>
  <c r="BH606" i="3"/>
  <c r="BI606" i="3"/>
  <c r="BJ606" i="3"/>
  <c r="AI606" i="3"/>
  <c r="BA606" i="3"/>
  <c r="BB606" i="3"/>
  <c r="BC606" i="3"/>
  <c r="BD606" i="3"/>
  <c r="BE606" i="3"/>
  <c r="AZ606" i="3"/>
  <c r="S607" i="3"/>
  <c r="BF607" i="3"/>
  <c r="BG607" i="3"/>
  <c r="BH607" i="3"/>
  <c r="BI607" i="3"/>
  <c r="BJ607" i="3"/>
  <c r="AI607" i="3"/>
  <c r="BA607" i="3"/>
  <c r="BB607" i="3"/>
  <c r="BC607" i="3"/>
  <c r="BD607" i="3"/>
  <c r="BE607" i="3"/>
  <c r="AZ607" i="3"/>
  <c r="S608" i="3"/>
  <c r="BF608" i="3"/>
  <c r="BG608" i="3"/>
  <c r="BH608" i="3"/>
  <c r="BI608" i="3"/>
  <c r="BJ608" i="3"/>
  <c r="AI608" i="3"/>
  <c r="BA608" i="3"/>
  <c r="BB608" i="3"/>
  <c r="BC608" i="3"/>
  <c r="BD608" i="3"/>
  <c r="BE608" i="3"/>
  <c r="AZ608" i="3"/>
  <c r="S609" i="3"/>
  <c r="BF609" i="3"/>
  <c r="BG609" i="3"/>
  <c r="BH609" i="3"/>
  <c r="BI609" i="3"/>
  <c r="BJ609" i="3"/>
  <c r="AI609" i="3"/>
  <c r="BA609" i="3"/>
  <c r="BB609" i="3"/>
  <c r="BC609" i="3"/>
  <c r="BD609" i="3"/>
  <c r="BE609" i="3"/>
  <c r="AZ609" i="3"/>
  <c r="S610" i="3"/>
  <c r="BF610" i="3"/>
  <c r="BG610" i="3"/>
  <c r="BH610" i="3"/>
  <c r="BI610" i="3"/>
  <c r="BJ610" i="3"/>
  <c r="AI610" i="3"/>
  <c r="BA610" i="3"/>
  <c r="BB610" i="3"/>
  <c r="BC610" i="3"/>
  <c r="BD610" i="3"/>
  <c r="BE610" i="3"/>
  <c r="AZ610" i="3"/>
  <c r="S611" i="3"/>
  <c r="BF611" i="3"/>
  <c r="BG611" i="3"/>
  <c r="BH611" i="3"/>
  <c r="BI611" i="3"/>
  <c r="BJ611" i="3"/>
  <c r="AI611" i="3"/>
  <c r="BA611" i="3"/>
  <c r="BB611" i="3"/>
  <c r="BC611" i="3"/>
  <c r="BD611" i="3"/>
  <c r="BE611" i="3"/>
  <c r="AZ611" i="3"/>
  <c r="S612" i="3"/>
  <c r="BF612" i="3"/>
  <c r="BG612" i="3"/>
  <c r="BH612" i="3"/>
  <c r="BI612" i="3"/>
  <c r="BJ612" i="3"/>
  <c r="AI612" i="3"/>
  <c r="BA612" i="3"/>
  <c r="BB612" i="3"/>
  <c r="BC612" i="3"/>
  <c r="BD612" i="3"/>
  <c r="BE612" i="3"/>
  <c r="AZ612" i="3"/>
  <c r="S613" i="3"/>
  <c r="BF613" i="3"/>
  <c r="BG613" i="3"/>
  <c r="BH613" i="3"/>
  <c r="BI613" i="3"/>
  <c r="BJ613" i="3"/>
  <c r="AI613" i="3"/>
  <c r="BA613" i="3"/>
  <c r="BB613" i="3"/>
  <c r="BC613" i="3"/>
  <c r="BD613" i="3"/>
  <c r="BE613" i="3"/>
  <c r="AZ613" i="3"/>
  <c r="S614" i="3"/>
  <c r="BF614" i="3"/>
  <c r="BG614" i="3"/>
  <c r="BH614" i="3"/>
  <c r="BI614" i="3"/>
  <c r="BJ614" i="3"/>
  <c r="AI614" i="3"/>
  <c r="BA614" i="3"/>
  <c r="BB614" i="3"/>
  <c r="BC614" i="3"/>
  <c r="BD614" i="3"/>
  <c r="BE614" i="3"/>
  <c r="AZ614" i="3"/>
  <c r="S615" i="3"/>
  <c r="BF615" i="3"/>
  <c r="BG615" i="3"/>
  <c r="BH615" i="3"/>
  <c r="BI615" i="3"/>
  <c r="BJ615" i="3"/>
  <c r="AI615" i="3"/>
  <c r="BA615" i="3"/>
  <c r="BB615" i="3"/>
  <c r="BC615" i="3"/>
  <c r="BD615" i="3"/>
  <c r="BE615" i="3"/>
  <c r="AZ615" i="3"/>
  <c r="S616" i="3"/>
  <c r="BF616" i="3"/>
  <c r="BG616" i="3"/>
  <c r="BH616" i="3"/>
  <c r="BI616" i="3"/>
  <c r="BJ616" i="3"/>
  <c r="AI616" i="3"/>
  <c r="BA616" i="3"/>
  <c r="BB616" i="3"/>
  <c r="BC616" i="3"/>
  <c r="BD616" i="3"/>
  <c r="BE616" i="3"/>
  <c r="AZ616" i="3"/>
  <c r="S617" i="3"/>
  <c r="BF617" i="3"/>
  <c r="BG617" i="3"/>
  <c r="BH617" i="3"/>
  <c r="BI617" i="3"/>
  <c r="BJ617" i="3"/>
  <c r="AI617" i="3"/>
  <c r="BA617" i="3"/>
  <c r="BB617" i="3"/>
  <c r="BC617" i="3"/>
  <c r="BD617" i="3"/>
  <c r="BE617" i="3"/>
  <c r="AZ617" i="3"/>
  <c r="S618" i="3"/>
  <c r="BF618" i="3"/>
  <c r="BG618" i="3"/>
  <c r="BH618" i="3"/>
  <c r="BI618" i="3"/>
  <c r="BJ618" i="3"/>
  <c r="AI618" i="3"/>
  <c r="BA618" i="3"/>
  <c r="BB618" i="3"/>
  <c r="BC618" i="3"/>
  <c r="BD618" i="3"/>
  <c r="BE618" i="3"/>
  <c r="AZ618" i="3"/>
  <c r="S619" i="3"/>
  <c r="BF619" i="3"/>
  <c r="BG619" i="3"/>
  <c r="BH619" i="3"/>
  <c r="BI619" i="3"/>
  <c r="BJ619" i="3"/>
  <c r="AI619" i="3"/>
  <c r="BA619" i="3"/>
  <c r="BB619" i="3"/>
  <c r="BC619" i="3"/>
  <c r="BD619" i="3"/>
  <c r="BE619" i="3"/>
  <c r="AZ619" i="3"/>
  <c r="S620" i="3"/>
  <c r="BF620" i="3"/>
  <c r="BG620" i="3"/>
  <c r="BH620" i="3"/>
  <c r="BI620" i="3"/>
  <c r="BJ620" i="3"/>
  <c r="AI620" i="3"/>
  <c r="BA620" i="3"/>
  <c r="BB620" i="3"/>
  <c r="BC620" i="3"/>
  <c r="BD620" i="3"/>
  <c r="BE620" i="3"/>
  <c r="AZ620" i="3"/>
  <c r="S621" i="3"/>
  <c r="BF621" i="3"/>
  <c r="BG621" i="3"/>
  <c r="BH621" i="3"/>
  <c r="BI621" i="3"/>
  <c r="BJ621" i="3"/>
  <c r="AI621" i="3"/>
  <c r="BA621" i="3"/>
  <c r="BB621" i="3"/>
  <c r="BC621" i="3"/>
  <c r="BD621" i="3"/>
  <c r="BE621" i="3"/>
  <c r="AZ621" i="3"/>
  <c r="S622" i="3"/>
  <c r="BF622" i="3"/>
  <c r="BG622" i="3"/>
  <c r="BH622" i="3"/>
  <c r="BI622" i="3"/>
  <c r="BJ622" i="3"/>
  <c r="AI622" i="3"/>
  <c r="BA622" i="3"/>
  <c r="BB622" i="3"/>
  <c r="BC622" i="3"/>
  <c r="BD622" i="3"/>
  <c r="BE622" i="3"/>
  <c r="AZ622" i="3"/>
  <c r="S623" i="3"/>
  <c r="BF623" i="3"/>
  <c r="BG623" i="3"/>
  <c r="BH623" i="3"/>
  <c r="BI623" i="3"/>
  <c r="BJ623" i="3"/>
  <c r="AI623" i="3"/>
  <c r="BA623" i="3"/>
  <c r="BB623" i="3"/>
  <c r="BC623" i="3"/>
  <c r="BD623" i="3"/>
  <c r="BE623" i="3"/>
  <c r="AZ623" i="3"/>
  <c r="S624" i="3"/>
  <c r="BF624" i="3"/>
  <c r="BG624" i="3"/>
  <c r="BH624" i="3"/>
  <c r="BI624" i="3"/>
  <c r="BJ624" i="3"/>
  <c r="AI624" i="3"/>
  <c r="BA624" i="3"/>
  <c r="BB624" i="3"/>
  <c r="BC624" i="3"/>
  <c r="BD624" i="3"/>
  <c r="BE624" i="3"/>
  <c r="AZ624" i="3"/>
  <c r="S625" i="3"/>
  <c r="BF625" i="3"/>
  <c r="BG625" i="3"/>
  <c r="BH625" i="3"/>
  <c r="BI625" i="3"/>
  <c r="BJ625" i="3"/>
  <c r="AI625" i="3"/>
  <c r="BA625" i="3"/>
  <c r="BB625" i="3"/>
  <c r="BC625" i="3"/>
  <c r="BD625" i="3"/>
  <c r="BE625" i="3"/>
  <c r="AZ625" i="3"/>
  <c r="S626" i="3"/>
  <c r="BF626" i="3"/>
  <c r="BG626" i="3"/>
  <c r="BH626" i="3"/>
  <c r="BI626" i="3"/>
  <c r="BJ626" i="3"/>
  <c r="AI626" i="3"/>
  <c r="BA626" i="3"/>
  <c r="BB626" i="3"/>
  <c r="BC626" i="3"/>
  <c r="BD626" i="3"/>
  <c r="BE626" i="3"/>
  <c r="AZ626" i="3"/>
  <c r="S627" i="3"/>
  <c r="BF627" i="3"/>
  <c r="BG627" i="3"/>
  <c r="BH627" i="3"/>
  <c r="BI627" i="3"/>
  <c r="BJ627" i="3"/>
  <c r="AI627" i="3"/>
  <c r="BA627" i="3"/>
  <c r="BB627" i="3"/>
  <c r="BC627" i="3"/>
  <c r="BD627" i="3"/>
  <c r="BE627" i="3"/>
  <c r="AZ627" i="3"/>
  <c r="S628" i="3"/>
  <c r="BF628" i="3"/>
  <c r="BG628" i="3"/>
  <c r="BH628" i="3"/>
  <c r="BI628" i="3"/>
  <c r="BJ628" i="3"/>
  <c r="AI628" i="3"/>
  <c r="BA628" i="3"/>
  <c r="BB628" i="3"/>
  <c r="BC628" i="3"/>
  <c r="BD628" i="3"/>
  <c r="BE628" i="3"/>
  <c r="AZ628" i="3"/>
  <c r="S629" i="3"/>
  <c r="BF629" i="3"/>
  <c r="BG629" i="3"/>
  <c r="BH629" i="3"/>
  <c r="BI629" i="3"/>
  <c r="BJ629" i="3"/>
  <c r="AI629" i="3"/>
  <c r="BA629" i="3"/>
  <c r="BB629" i="3"/>
  <c r="BC629" i="3"/>
  <c r="BD629" i="3"/>
  <c r="BE629" i="3"/>
  <c r="AZ629" i="3"/>
  <c r="S630" i="3"/>
  <c r="BF630" i="3"/>
  <c r="BG630" i="3"/>
  <c r="BH630" i="3"/>
  <c r="BI630" i="3"/>
  <c r="BJ630" i="3"/>
  <c r="AI630" i="3"/>
  <c r="BA630" i="3"/>
  <c r="BB630" i="3"/>
  <c r="BC630" i="3"/>
  <c r="BD630" i="3"/>
  <c r="BE630" i="3"/>
  <c r="AZ630" i="3"/>
  <c r="S631" i="3"/>
  <c r="BF631" i="3"/>
  <c r="BG631" i="3"/>
  <c r="BH631" i="3"/>
  <c r="BI631" i="3"/>
  <c r="BJ631" i="3"/>
  <c r="AI631" i="3"/>
  <c r="BA631" i="3"/>
  <c r="BB631" i="3"/>
  <c r="BC631" i="3"/>
  <c r="BD631" i="3"/>
  <c r="BE631" i="3"/>
  <c r="AZ631" i="3"/>
  <c r="S632" i="3"/>
  <c r="BF632" i="3"/>
  <c r="BG632" i="3"/>
  <c r="BH632" i="3"/>
  <c r="BI632" i="3"/>
  <c r="BJ632" i="3"/>
  <c r="AI632" i="3"/>
  <c r="BA632" i="3"/>
  <c r="BB632" i="3"/>
  <c r="BC632" i="3"/>
  <c r="BD632" i="3"/>
  <c r="BE632" i="3"/>
  <c r="AZ632" i="3"/>
  <c r="S633" i="3"/>
  <c r="BF633" i="3"/>
  <c r="BG633" i="3"/>
  <c r="BH633" i="3"/>
  <c r="BI633" i="3"/>
  <c r="BJ633" i="3"/>
  <c r="AI633" i="3"/>
  <c r="BA633" i="3"/>
  <c r="BB633" i="3"/>
  <c r="BC633" i="3"/>
  <c r="BD633" i="3"/>
  <c r="BE633" i="3"/>
  <c r="AZ633" i="3"/>
  <c r="S634" i="3"/>
  <c r="BF634" i="3"/>
  <c r="BG634" i="3"/>
  <c r="BH634" i="3"/>
  <c r="BI634" i="3"/>
  <c r="BJ634" i="3"/>
  <c r="AI634" i="3"/>
  <c r="BA634" i="3"/>
  <c r="BB634" i="3"/>
  <c r="BC634" i="3"/>
  <c r="BD634" i="3"/>
  <c r="BE634" i="3"/>
  <c r="AZ634" i="3"/>
  <c r="S635" i="3"/>
  <c r="BF635" i="3"/>
  <c r="BG635" i="3"/>
  <c r="BH635" i="3"/>
  <c r="BI635" i="3"/>
  <c r="BJ635" i="3"/>
  <c r="AI635" i="3"/>
  <c r="BA635" i="3"/>
  <c r="BB635" i="3"/>
  <c r="BC635" i="3"/>
  <c r="BD635" i="3"/>
  <c r="BE635" i="3"/>
  <c r="AZ635" i="3"/>
  <c r="S636" i="3"/>
  <c r="BF636" i="3"/>
  <c r="BG636" i="3"/>
  <c r="BH636" i="3"/>
  <c r="BI636" i="3"/>
  <c r="BJ636" i="3"/>
  <c r="AI636" i="3"/>
  <c r="BA636" i="3"/>
  <c r="BB636" i="3"/>
  <c r="BC636" i="3"/>
  <c r="BD636" i="3"/>
  <c r="BE636" i="3"/>
  <c r="AZ636" i="3"/>
  <c r="S637" i="3"/>
  <c r="BF637" i="3"/>
  <c r="BG637" i="3"/>
  <c r="BH637" i="3"/>
  <c r="BI637" i="3"/>
  <c r="BJ637" i="3"/>
  <c r="AI637" i="3"/>
  <c r="BA637" i="3"/>
  <c r="BB637" i="3"/>
  <c r="BC637" i="3"/>
  <c r="BD637" i="3"/>
  <c r="BE637" i="3"/>
  <c r="AZ637" i="3"/>
  <c r="S638" i="3"/>
  <c r="BF638" i="3"/>
  <c r="BG638" i="3"/>
  <c r="BH638" i="3"/>
  <c r="BI638" i="3"/>
  <c r="BJ638" i="3"/>
  <c r="AI638" i="3"/>
  <c r="BA638" i="3"/>
  <c r="BB638" i="3"/>
  <c r="BC638" i="3"/>
  <c r="BD638" i="3"/>
  <c r="BE638" i="3"/>
  <c r="AZ638" i="3"/>
  <c r="S639" i="3"/>
  <c r="BG639" i="3"/>
  <c r="BH639" i="3"/>
  <c r="BI639" i="3"/>
  <c r="BJ639" i="3"/>
  <c r="BA639" i="3"/>
  <c r="BB639" i="3"/>
  <c r="BC639" i="3"/>
  <c r="BD639" i="3"/>
  <c r="BE639" i="3"/>
  <c r="AZ639" i="3"/>
  <c r="S640" i="3"/>
  <c r="BG640" i="3"/>
  <c r="BH640" i="3"/>
  <c r="BI640" i="3"/>
  <c r="BJ640" i="3"/>
  <c r="BA640" i="3"/>
  <c r="BB640" i="3"/>
  <c r="BC640" i="3"/>
  <c r="BD640" i="3"/>
  <c r="BE640" i="3"/>
  <c r="AZ640" i="3"/>
  <c r="S641" i="3"/>
  <c r="BG641" i="3"/>
  <c r="BH641" i="3"/>
  <c r="BI641" i="3"/>
  <c r="BJ641" i="3"/>
  <c r="BA641" i="3"/>
  <c r="BB641" i="3"/>
  <c r="BC641" i="3"/>
  <c r="BD641" i="3"/>
  <c r="BE641" i="3"/>
  <c r="AZ641" i="3"/>
  <c r="S642" i="3"/>
  <c r="BG642" i="3"/>
  <c r="BH642" i="3"/>
  <c r="BI642" i="3"/>
  <c r="BJ642" i="3"/>
  <c r="BA642" i="3"/>
  <c r="BB642" i="3"/>
  <c r="BC642" i="3"/>
  <c r="BD642" i="3"/>
  <c r="BE642" i="3"/>
  <c r="AZ642" i="3"/>
  <c r="S643" i="3"/>
  <c r="BG643" i="3"/>
  <c r="BH643" i="3"/>
  <c r="BI643" i="3"/>
  <c r="BJ643" i="3"/>
  <c r="BA643" i="3"/>
  <c r="BB643" i="3"/>
  <c r="BC643" i="3"/>
  <c r="BD643" i="3"/>
  <c r="BE643" i="3"/>
  <c r="AZ643" i="3"/>
  <c r="S644" i="3"/>
  <c r="BG644" i="3"/>
  <c r="BH644" i="3"/>
  <c r="BI644" i="3"/>
  <c r="BJ644" i="3"/>
  <c r="BA644" i="3"/>
  <c r="BB644" i="3"/>
  <c r="BC644" i="3"/>
  <c r="BD644" i="3"/>
  <c r="BE644" i="3"/>
  <c r="AZ644" i="3"/>
  <c r="S645" i="3"/>
  <c r="BG645" i="3"/>
  <c r="BH645" i="3"/>
  <c r="BI645" i="3"/>
  <c r="BJ645" i="3"/>
  <c r="BA645" i="3"/>
  <c r="BB645" i="3"/>
  <c r="BC645" i="3"/>
  <c r="BD645" i="3"/>
  <c r="BE645" i="3"/>
  <c r="AZ645" i="3"/>
  <c r="S646" i="3"/>
  <c r="BG646" i="3"/>
  <c r="BH646" i="3"/>
  <c r="BI646" i="3"/>
  <c r="BJ646" i="3"/>
  <c r="BA646" i="3"/>
  <c r="BB646" i="3"/>
  <c r="BC646" i="3"/>
  <c r="BD646" i="3"/>
  <c r="BE646" i="3"/>
  <c r="AZ646" i="3"/>
  <c r="S647" i="3"/>
  <c r="BG647" i="3"/>
  <c r="BH647" i="3"/>
  <c r="BI647" i="3"/>
  <c r="BJ647" i="3"/>
  <c r="BA647" i="3"/>
  <c r="BB647" i="3"/>
  <c r="BC647" i="3"/>
  <c r="BD647" i="3"/>
  <c r="BE647" i="3"/>
  <c r="AZ647" i="3"/>
  <c r="S648" i="3"/>
  <c r="BG648" i="3"/>
  <c r="BH648" i="3"/>
  <c r="BI648" i="3"/>
  <c r="BJ648" i="3"/>
  <c r="BA648" i="3"/>
  <c r="BB648" i="3"/>
  <c r="BC648" i="3"/>
  <c r="BD648" i="3"/>
  <c r="BE648" i="3"/>
  <c r="AZ648" i="3"/>
  <c r="S649" i="3"/>
  <c r="BG649" i="3"/>
  <c r="BH649" i="3"/>
  <c r="BI649" i="3"/>
  <c r="BJ649" i="3"/>
  <c r="BA649" i="3"/>
  <c r="BB649" i="3"/>
  <c r="BC649" i="3"/>
  <c r="BD649" i="3"/>
  <c r="BE649" i="3"/>
  <c r="AZ649" i="3"/>
  <c r="S650" i="3"/>
  <c r="BG650" i="3"/>
  <c r="BH650" i="3"/>
  <c r="BI650" i="3"/>
  <c r="BJ650" i="3"/>
  <c r="BA650" i="3"/>
  <c r="BB650" i="3"/>
  <c r="BC650" i="3"/>
  <c r="BD650" i="3"/>
  <c r="BE650" i="3"/>
  <c r="AZ650" i="3"/>
  <c r="S651" i="3"/>
  <c r="BG651" i="3"/>
  <c r="BH651" i="3"/>
  <c r="BI651" i="3"/>
  <c r="BJ651" i="3"/>
  <c r="BA651" i="3"/>
  <c r="BB651" i="3"/>
  <c r="BC651" i="3"/>
  <c r="BD651" i="3"/>
  <c r="BE651" i="3"/>
  <c r="AZ651" i="3"/>
  <c r="S652" i="3"/>
  <c r="BG652" i="3"/>
  <c r="BH652" i="3"/>
  <c r="BI652" i="3"/>
  <c r="BJ652" i="3"/>
  <c r="BA652" i="3"/>
  <c r="BB652" i="3"/>
  <c r="BC652" i="3"/>
  <c r="BD652" i="3"/>
  <c r="BE652" i="3"/>
  <c r="AZ652" i="3"/>
  <c r="S653" i="3"/>
  <c r="BG653" i="3"/>
  <c r="BH653" i="3"/>
  <c r="BI653" i="3"/>
  <c r="BJ653" i="3"/>
  <c r="BA653" i="3"/>
  <c r="BB653" i="3"/>
  <c r="BC653" i="3"/>
  <c r="BD653" i="3"/>
  <c r="BE653" i="3"/>
  <c r="AZ653" i="3"/>
  <c r="S654" i="3"/>
  <c r="BG654" i="3"/>
  <c r="BH654" i="3"/>
  <c r="BI654" i="3"/>
  <c r="BJ654" i="3"/>
  <c r="BA654" i="3"/>
  <c r="BB654" i="3"/>
  <c r="BC654" i="3"/>
  <c r="BD654" i="3"/>
  <c r="BE654" i="3"/>
  <c r="AZ654" i="3"/>
  <c r="S655" i="3"/>
  <c r="BG655" i="3"/>
  <c r="BH655" i="3"/>
  <c r="BI655" i="3"/>
  <c r="BJ655" i="3"/>
  <c r="BA655" i="3"/>
  <c r="BB655" i="3"/>
  <c r="BC655" i="3"/>
  <c r="BD655" i="3"/>
  <c r="BE655" i="3"/>
  <c r="AZ655" i="3"/>
  <c r="S656" i="3"/>
  <c r="BG656" i="3"/>
  <c r="BH656" i="3"/>
  <c r="BI656" i="3"/>
  <c r="BJ656" i="3"/>
  <c r="BA656" i="3"/>
  <c r="BB656" i="3"/>
  <c r="BC656" i="3"/>
  <c r="BD656" i="3"/>
  <c r="BE656" i="3"/>
  <c r="AZ656" i="3"/>
  <c r="S657" i="3"/>
  <c r="BG657" i="3"/>
  <c r="BH657" i="3"/>
  <c r="BI657" i="3"/>
  <c r="BJ657" i="3"/>
  <c r="BA657" i="3"/>
  <c r="BB657" i="3"/>
  <c r="BC657" i="3"/>
  <c r="BD657" i="3"/>
  <c r="BE657" i="3"/>
  <c r="AZ657" i="3"/>
  <c r="S658" i="3"/>
  <c r="BG658" i="3"/>
  <c r="BH658" i="3"/>
  <c r="BI658" i="3"/>
  <c r="BJ658" i="3"/>
  <c r="BA658" i="3"/>
  <c r="BB658" i="3"/>
  <c r="BC658" i="3"/>
  <c r="BD658" i="3"/>
  <c r="BE658" i="3"/>
  <c r="AZ658" i="3"/>
  <c r="S659" i="3"/>
  <c r="BF659" i="3"/>
  <c r="BG659" i="3"/>
  <c r="BH659" i="3"/>
  <c r="BI659" i="3"/>
  <c r="BJ659" i="3"/>
  <c r="AI659" i="3"/>
  <c r="BA659" i="3"/>
  <c r="BB659" i="3"/>
  <c r="BC659" i="3"/>
  <c r="BD659" i="3"/>
  <c r="BE659" i="3"/>
  <c r="AZ659" i="3"/>
  <c r="S660" i="3"/>
  <c r="BF660" i="3"/>
  <c r="BG660" i="3"/>
  <c r="BH660" i="3"/>
  <c r="BI660" i="3"/>
  <c r="BJ660" i="3"/>
  <c r="AI660" i="3"/>
  <c r="BA660" i="3"/>
  <c r="BB660" i="3"/>
  <c r="BC660" i="3"/>
  <c r="BD660" i="3"/>
  <c r="BE660" i="3"/>
  <c r="AZ660" i="3"/>
  <c r="S661" i="3"/>
  <c r="BF661" i="3"/>
  <c r="BG661" i="3"/>
  <c r="BH661" i="3"/>
  <c r="BI661" i="3"/>
  <c r="BJ661" i="3"/>
  <c r="AI661" i="3"/>
  <c r="BA661" i="3"/>
  <c r="BB661" i="3"/>
  <c r="BC661" i="3"/>
  <c r="BD661" i="3"/>
  <c r="BE661" i="3"/>
  <c r="AZ661" i="3"/>
  <c r="S662" i="3"/>
  <c r="BF662" i="3"/>
  <c r="BG662" i="3"/>
  <c r="BH662" i="3"/>
  <c r="BI662" i="3"/>
  <c r="BJ662" i="3"/>
  <c r="AI662" i="3"/>
  <c r="BA662" i="3"/>
  <c r="BB662" i="3"/>
  <c r="BC662" i="3"/>
  <c r="BD662" i="3"/>
  <c r="BE662" i="3"/>
  <c r="AZ662" i="3"/>
  <c r="S663" i="3"/>
  <c r="BF663" i="3"/>
  <c r="BG663" i="3"/>
  <c r="BH663" i="3"/>
  <c r="BI663" i="3"/>
  <c r="BJ663" i="3"/>
  <c r="AI663" i="3"/>
  <c r="BA663" i="3"/>
  <c r="BB663" i="3"/>
  <c r="BC663" i="3"/>
  <c r="BD663" i="3"/>
  <c r="BE663" i="3"/>
  <c r="AZ663" i="3"/>
  <c r="S664" i="3"/>
  <c r="BF664" i="3"/>
  <c r="BG664" i="3"/>
  <c r="BH664" i="3"/>
  <c r="BI664" i="3"/>
  <c r="BJ664" i="3"/>
  <c r="AI664" i="3"/>
  <c r="BA664" i="3"/>
  <c r="BB664" i="3"/>
  <c r="BC664" i="3"/>
  <c r="BD664" i="3"/>
  <c r="BE664" i="3"/>
  <c r="AZ664" i="3"/>
  <c r="S665" i="3"/>
  <c r="BF665" i="3"/>
  <c r="BG665" i="3"/>
  <c r="BH665" i="3"/>
  <c r="BI665" i="3"/>
  <c r="BJ665" i="3"/>
  <c r="AI665" i="3"/>
  <c r="BA665" i="3"/>
  <c r="BB665" i="3"/>
  <c r="BC665" i="3"/>
  <c r="BD665" i="3"/>
  <c r="BE665" i="3"/>
  <c r="AZ665" i="3"/>
  <c r="S666" i="3"/>
  <c r="BF666" i="3"/>
  <c r="BG666" i="3"/>
  <c r="BH666" i="3"/>
  <c r="BI666" i="3"/>
  <c r="BJ666" i="3"/>
  <c r="AI666" i="3"/>
  <c r="BA666" i="3"/>
  <c r="BB666" i="3"/>
  <c r="BC666" i="3"/>
  <c r="BD666" i="3"/>
  <c r="BE666" i="3"/>
  <c r="AZ666" i="3"/>
  <c r="S667" i="3"/>
  <c r="BF667" i="3"/>
  <c r="BG667" i="3"/>
  <c r="BH667" i="3"/>
  <c r="BI667" i="3"/>
  <c r="BJ667" i="3"/>
  <c r="AI667" i="3"/>
  <c r="BA667" i="3"/>
  <c r="BB667" i="3"/>
  <c r="BC667" i="3"/>
  <c r="BD667" i="3"/>
  <c r="BE667" i="3"/>
  <c r="AZ667" i="3"/>
  <c r="S668" i="3"/>
  <c r="BF668" i="3"/>
  <c r="BG668" i="3"/>
  <c r="BH668" i="3"/>
  <c r="BI668" i="3"/>
  <c r="BJ668" i="3"/>
  <c r="AI668" i="3"/>
  <c r="BA668" i="3"/>
  <c r="BB668" i="3"/>
  <c r="BC668" i="3"/>
  <c r="BD668" i="3"/>
  <c r="BE668" i="3"/>
  <c r="AZ668" i="3"/>
  <c r="S669" i="3"/>
  <c r="BF669" i="3"/>
  <c r="BG669" i="3"/>
  <c r="BH669" i="3"/>
  <c r="BI669" i="3"/>
  <c r="BJ669" i="3"/>
  <c r="AI669" i="3"/>
  <c r="BA669" i="3"/>
  <c r="BB669" i="3"/>
  <c r="BC669" i="3"/>
  <c r="BD669" i="3"/>
  <c r="BE669" i="3"/>
  <c r="AZ669" i="3"/>
  <c r="S670" i="3"/>
  <c r="BF670" i="3"/>
  <c r="BG670" i="3"/>
  <c r="BH670" i="3"/>
  <c r="BI670" i="3"/>
  <c r="BJ670" i="3"/>
  <c r="AI670" i="3"/>
  <c r="BA670" i="3"/>
  <c r="BB670" i="3"/>
  <c r="BC670" i="3"/>
  <c r="BD670" i="3"/>
  <c r="BE670" i="3"/>
  <c r="AZ670" i="3"/>
  <c r="S671" i="3"/>
  <c r="BF671" i="3"/>
  <c r="BG671" i="3"/>
  <c r="BH671" i="3"/>
  <c r="BI671" i="3"/>
  <c r="BJ671" i="3"/>
  <c r="AI671" i="3"/>
  <c r="BA671" i="3"/>
  <c r="BB671" i="3"/>
  <c r="BC671" i="3"/>
  <c r="BD671" i="3"/>
  <c r="BE671" i="3"/>
  <c r="AZ671" i="3"/>
  <c r="S672" i="3"/>
  <c r="BF672" i="3"/>
  <c r="BG672" i="3"/>
  <c r="BH672" i="3"/>
  <c r="BI672" i="3"/>
  <c r="BJ672" i="3"/>
  <c r="AI672" i="3"/>
  <c r="BA672" i="3"/>
  <c r="BB672" i="3"/>
  <c r="BC672" i="3"/>
  <c r="BD672" i="3"/>
  <c r="BE672" i="3"/>
  <c r="AZ672" i="3"/>
  <c r="S673" i="3"/>
  <c r="BF673" i="3"/>
  <c r="BG673" i="3"/>
  <c r="BH673" i="3"/>
  <c r="BI673" i="3"/>
  <c r="BJ673" i="3"/>
  <c r="AI673" i="3"/>
  <c r="BA673" i="3"/>
  <c r="BB673" i="3"/>
  <c r="BC673" i="3"/>
  <c r="BD673" i="3"/>
  <c r="BE673" i="3"/>
  <c r="AZ673" i="3"/>
  <c r="S674" i="3"/>
  <c r="BF674" i="3"/>
  <c r="BG674" i="3"/>
  <c r="BH674" i="3"/>
  <c r="BI674" i="3"/>
  <c r="BJ674" i="3"/>
  <c r="AI674" i="3"/>
  <c r="BA674" i="3"/>
  <c r="BB674" i="3"/>
  <c r="BC674" i="3"/>
  <c r="BD674" i="3"/>
  <c r="BE674" i="3"/>
  <c r="AZ674" i="3"/>
  <c r="S675" i="3"/>
  <c r="BF675" i="3"/>
  <c r="BG675" i="3"/>
  <c r="BH675" i="3"/>
  <c r="BI675" i="3"/>
  <c r="BJ675" i="3"/>
  <c r="AI675" i="3"/>
  <c r="BA675" i="3"/>
  <c r="BB675" i="3"/>
  <c r="BC675" i="3"/>
  <c r="BD675" i="3"/>
  <c r="BE675" i="3"/>
  <c r="AZ675" i="3"/>
  <c r="S676" i="3"/>
  <c r="BF676" i="3"/>
  <c r="BG676" i="3"/>
  <c r="BH676" i="3"/>
  <c r="BI676" i="3"/>
  <c r="BJ676" i="3"/>
  <c r="AI676" i="3"/>
  <c r="BA676" i="3"/>
  <c r="BB676" i="3"/>
  <c r="BC676" i="3"/>
  <c r="BD676" i="3"/>
  <c r="BE676" i="3"/>
  <c r="AZ676" i="3"/>
  <c r="S677" i="3"/>
  <c r="BF677" i="3"/>
  <c r="BG677" i="3"/>
  <c r="BH677" i="3"/>
  <c r="BI677" i="3"/>
  <c r="BJ677" i="3"/>
  <c r="AI677" i="3"/>
  <c r="BA677" i="3"/>
  <c r="BB677" i="3"/>
  <c r="BC677" i="3"/>
  <c r="BD677" i="3"/>
  <c r="BE677" i="3"/>
  <c r="AZ677" i="3"/>
  <c r="S678" i="3"/>
  <c r="BF678" i="3"/>
  <c r="BG678" i="3"/>
  <c r="BH678" i="3"/>
  <c r="BI678" i="3"/>
  <c r="BJ678" i="3"/>
  <c r="AI678" i="3"/>
  <c r="BA678" i="3"/>
  <c r="BB678" i="3"/>
  <c r="BC678" i="3"/>
  <c r="BD678" i="3"/>
  <c r="BE678" i="3"/>
  <c r="AZ678" i="3"/>
  <c r="S679" i="3"/>
  <c r="BF679" i="3"/>
  <c r="BG679" i="3"/>
  <c r="BH679" i="3"/>
  <c r="BI679" i="3"/>
  <c r="BJ679" i="3"/>
  <c r="AI679" i="3"/>
  <c r="BA679" i="3"/>
  <c r="BB679" i="3"/>
  <c r="BC679" i="3"/>
  <c r="BD679" i="3"/>
  <c r="BE679" i="3"/>
  <c r="AZ679" i="3"/>
  <c r="S680" i="3"/>
  <c r="BF680" i="3"/>
  <c r="BG680" i="3"/>
  <c r="BH680" i="3"/>
  <c r="BI680" i="3"/>
  <c r="BJ680" i="3"/>
  <c r="AI680" i="3"/>
  <c r="BA680" i="3"/>
  <c r="BB680" i="3"/>
  <c r="BC680" i="3"/>
  <c r="BD680" i="3"/>
  <c r="BE680" i="3"/>
  <c r="AZ680" i="3"/>
  <c r="S681" i="3"/>
  <c r="BF681" i="3"/>
  <c r="BG681" i="3"/>
  <c r="BH681" i="3"/>
  <c r="BI681" i="3"/>
  <c r="BJ681" i="3"/>
  <c r="AI681" i="3"/>
  <c r="BA681" i="3"/>
  <c r="BB681" i="3"/>
  <c r="BC681" i="3"/>
  <c r="BD681" i="3"/>
  <c r="BE681" i="3"/>
  <c r="AZ681" i="3"/>
  <c r="S682" i="3"/>
  <c r="BF682" i="3"/>
  <c r="BG682" i="3"/>
  <c r="BH682" i="3"/>
  <c r="BI682" i="3"/>
  <c r="BJ682" i="3"/>
  <c r="AI682" i="3"/>
  <c r="BA682" i="3"/>
  <c r="BB682" i="3"/>
  <c r="BC682" i="3"/>
  <c r="BD682" i="3"/>
  <c r="BE682" i="3"/>
  <c r="AZ682" i="3"/>
  <c r="S683" i="3"/>
  <c r="BF683" i="3"/>
  <c r="BG683" i="3"/>
  <c r="BH683" i="3"/>
  <c r="BI683" i="3"/>
  <c r="BJ683" i="3"/>
  <c r="AI683" i="3"/>
  <c r="BA683" i="3"/>
  <c r="BB683" i="3"/>
  <c r="BC683" i="3"/>
  <c r="BD683" i="3"/>
  <c r="BE683" i="3"/>
  <c r="AZ683" i="3"/>
  <c r="S684" i="3"/>
  <c r="BF684" i="3"/>
  <c r="BG684" i="3"/>
  <c r="BH684" i="3"/>
  <c r="BI684" i="3"/>
  <c r="BJ684" i="3"/>
  <c r="AI684" i="3"/>
  <c r="BA684" i="3"/>
  <c r="BB684" i="3"/>
  <c r="BC684" i="3"/>
  <c r="BD684" i="3"/>
  <c r="BE684" i="3"/>
  <c r="AZ684" i="3"/>
  <c r="S685" i="3"/>
  <c r="BF685" i="3"/>
  <c r="BG685" i="3"/>
  <c r="BH685" i="3"/>
  <c r="BI685" i="3"/>
  <c r="BJ685" i="3"/>
  <c r="AI685" i="3"/>
  <c r="BA685" i="3"/>
  <c r="BB685" i="3"/>
  <c r="BC685" i="3"/>
  <c r="BD685" i="3"/>
  <c r="BE685" i="3"/>
  <c r="AZ685" i="3"/>
  <c r="S686" i="3"/>
  <c r="BF686" i="3"/>
  <c r="BG686" i="3"/>
  <c r="BH686" i="3"/>
  <c r="BI686" i="3"/>
  <c r="BJ686" i="3"/>
  <c r="AI686" i="3"/>
  <c r="BA686" i="3"/>
  <c r="BB686" i="3"/>
  <c r="BC686" i="3"/>
  <c r="BD686" i="3"/>
  <c r="BE686" i="3"/>
  <c r="AZ686" i="3"/>
  <c r="S687" i="3"/>
  <c r="BF687" i="3"/>
  <c r="BG687" i="3"/>
  <c r="BH687" i="3"/>
  <c r="BI687" i="3"/>
  <c r="BJ687" i="3"/>
  <c r="AI687" i="3"/>
  <c r="BA687" i="3"/>
  <c r="BB687" i="3"/>
  <c r="BC687" i="3"/>
  <c r="BD687" i="3"/>
  <c r="BE687" i="3"/>
  <c r="AZ687" i="3"/>
  <c r="S688" i="3"/>
  <c r="BF688" i="3"/>
  <c r="BG688" i="3"/>
  <c r="BH688" i="3"/>
  <c r="BI688" i="3"/>
  <c r="BJ688" i="3"/>
  <c r="AI688" i="3"/>
  <c r="BA688" i="3"/>
  <c r="BB688" i="3"/>
  <c r="BC688" i="3"/>
  <c r="BD688" i="3"/>
  <c r="BE688" i="3"/>
  <c r="AZ688" i="3"/>
  <c r="S689" i="3"/>
  <c r="BF689" i="3"/>
  <c r="BG689" i="3"/>
  <c r="BH689" i="3"/>
  <c r="BI689" i="3"/>
  <c r="BJ689" i="3"/>
  <c r="AI689" i="3"/>
  <c r="BA689" i="3"/>
  <c r="BB689" i="3"/>
  <c r="BC689" i="3"/>
  <c r="BD689" i="3"/>
  <c r="BE689" i="3"/>
  <c r="AZ689" i="3"/>
  <c r="S690" i="3"/>
  <c r="BF690" i="3"/>
  <c r="BG690" i="3"/>
  <c r="BH690" i="3"/>
  <c r="BI690" i="3"/>
  <c r="BJ690" i="3"/>
  <c r="AI690" i="3"/>
  <c r="BA690" i="3"/>
  <c r="BB690" i="3"/>
  <c r="BC690" i="3"/>
  <c r="BD690" i="3"/>
  <c r="BE690" i="3"/>
  <c r="AZ690" i="3"/>
  <c r="S691" i="3"/>
  <c r="BF691" i="3"/>
  <c r="BG691" i="3"/>
  <c r="BH691" i="3"/>
  <c r="BI691" i="3"/>
  <c r="BJ691" i="3"/>
  <c r="AI691" i="3"/>
  <c r="BA691" i="3"/>
  <c r="BB691" i="3"/>
  <c r="BC691" i="3"/>
  <c r="BD691" i="3"/>
  <c r="BE691" i="3"/>
  <c r="AZ691" i="3"/>
  <c r="S692" i="3"/>
  <c r="BF692" i="3"/>
  <c r="BG692" i="3"/>
  <c r="BH692" i="3"/>
  <c r="BI692" i="3"/>
  <c r="BJ692" i="3"/>
  <c r="AI692" i="3"/>
  <c r="BA692" i="3"/>
  <c r="BB692" i="3"/>
  <c r="BC692" i="3"/>
  <c r="BD692" i="3"/>
  <c r="BE692" i="3"/>
  <c r="AZ692" i="3"/>
  <c r="S693" i="3"/>
  <c r="BF693" i="3"/>
  <c r="BG693" i="3"/>
  <c r="BH693" i="3"/>
  <c r="BI693" i="3"/>
  <c r="BJ693" i="3"/>
  <c r="AI693" i="3"/>
  <c r="BA693" i="3"/>
  <c r="BB693" i="3"/>
  <c r="BC693" i="3"/>
  <c r="BD693" i="3"/>
  <c r="BE693" i="3"/>
  <c r="AZ693" i="3"/>
  <c r="S694" i="3"/>
  <c r="BF694" i="3"/>
  <c r="BG694" i="3"/>
  <c r="BH694" i="3"/>
  <c r="BI694" i="3"/>
  <c r="BJ694" i="3"/>
  <c r="AI694" i="3"/>
  <c r="BA694" i="3"/>
  <c r="BB694" i="3"/>
  <c r="BC694" i="3"/>
  <c r="BD694" i="3"/>
  <c r="BE694" i="3"/>
  <c r="AZ694" i="3"/>
  <c r="S695" i="3"/>
  <c r="BF695" i="3"/>
  <c r="BG695" i="3"/>
  <c r="BH695" i="3"/>
  <c r="BI695" i="3"/>
  <c r="BJ695" i="3"/>
  <c r="AI695" i="3"/>
  <c r="BA695" i="3"/>
  <c r="BB695" i="3"/>
  <c r="BC695" i="3"/>
  <c r="BD695" i="3"/>
  <c r="BE695" i="3"/>
  <c r="AZ695" i="3"/>
  <c r="S696" i="3"/>
  <c r="BF696" i="3"/>
  <c r="BG696" i="3"/>
  <c r="BH696" i="3"/>
  <c r="BI696" i="3"/>
  <c r="BJ696" i="3"/>
  <c r="AI696" i="3"/>
  <c r="BA696" i="3"/>
  <c r="BB696" i="3"/>
  <c r="BC696" i="3"/>
  <c r="BD696" i="3"/>
  <c r="BE696" i="3"/>
  <c r="AZ696" i="3"/>
  <c r="S697" i="3"/>
  <c r="BF697" i="3"/>
  <c r="BG697" i="3"/>
  <c r="BH697" i="3"/>
  <c r="BI697" i="3"/>
  <c r="BJ697" i="3"/>
  <c r="AI697" i="3"/>
  <c r="BA697" i="3"/>
  <c r="BB697" i="3"/>
  <c r="BC697" i="3"/>
  <c r="BD697" i="3"/>
  <c r="BE697" i="3"/>
  <c r="AZ697" i="3"/>
  <c r="S698" i="3"/>
  <c r="BF698" i="3"/>
  <c r="BG698" i="3"/>
  <c r="BH698" i="3"/>
  <c r="BI698" i="3"/>
  <c r="BJ698" i="3"/>
  <c r="AI698" i="3"/>
  <c r="BA698" i="3"/>
  <c r="BB698" i="3"/>
  <c r="BC698" i="3"/>
  <c r="BD698" i="3"/>
  <c r="BE698" i="3"/>
  <c r="AZ698" i="3"/>
  <c r="S699" i="3"/>
  <c r="BG699" i="3"/>
  <c r="BH699" i="3"/>
  <c r="BI699" i="3"/>
  <c r="BJ699" i="3"/>
  <c r="BA699" i="3"/>
  <c r="BB699" i="3"/>
  <c r="BC699" i="3"/>
  <c r="BD699" i="3"/>
  <c r="BE699" i="3"/>
  <c r="AZ699" i="3"/>
  <c r="S700" i="3"/>
  <c r="BG700" i="3"/>
  <c r="BH700" i="3"/>
  <c r="BI700" i="3"/>
  <c r="BJ700" i="3"/>
  <c r="BA700" i="3"/>
  <c r="BB700" i="3"/>
  <c r="BC700" i="3"/>
  <c r="BD700" i="3"/>
  <c r="BE700" i="3"/>
  <c r="AZ700" i="3"/>
  <c r="S701" i="3"/>
  <c r="BG701" i="3"/>
  <c r="BH701" i="3"/>
  <c r="BI701" i="3"/>
  <c r="BJ701" i="3"/>
  <c r="BA701" i="3"/>
  <c r="BB701" i="3"/>
  <c r="BC701" i="3"/>
  <c r="BD701" i="3"/>
  <c r="BE701" i="3"/>
  <c r="AZ701" i="3"/>
  <c r="S702" i="3"/>
  <c r="BG702" i="3"/>
  <c r="BH702" i="3"/>
  <c r="BI702" i="3"/>
  <c r="BJ702" i="3"/>
  <c r="BA702" i="3"/>
  <c r="BB702" i="3"/>
  <c r="BC702" i="3"/>
  <c r="BD702" i="3"/>
  <c r="BE702" i="3"/>
  <c r="AZ702" i="3"/>
  <c r="S703" i="3"/>
  <c r="BG703" i="3"/>
  <c r="BH703" i="3"/>
  <c r="BI703" i="3"/>
  <c r="BJ703" i="3"/>
  <c r="BA703" i="3"/>
  <c r="BB703" i="3"/>
  <c r="BC703" i="3"/>
  <c r="BD703" i="3"/>
  <c r="BE703" i="3"/>
  <c r="AZ703" i="3"/>
  <c r="S704" i="3"/>
  <c r="BG704" i="3"/>
  <c r="BH704" i="3"/>
  <c r="BI704" i="3"/>
  <c r="BJ704" i="3"/>
  <c r="BA704" i="3"/>
  <c r="BB704" i="3"/>
  <c r="BC704" i="3"/>
  <c r="BD704" i="3"/>
  <c r="BE704" i="3"/>
  <c r="AZ704" i="3"/>
  <c r="S705" i="3"/>
  <c r="BG705" i="3"/>
  <c r="BH705" i="3"/>
  <c r="BI705" i="3"/>
  <c r="BJ705" i="3"/>
  <c r="BA705" i="3"/>
  <c r="BB705" i="3"/>
  <c r="BC705" i="3"/>
  <c r="BD705" i="3"/>
  <c r="BE705" i="3"/>
  <c r="AZ705" i="3"/>
  <c r="S706" i="3"/>
  <c r="BG706" i="3"/>
  <c r="BH706" i="3"/>
  <c r="BI706" i="3"/>
  <c r="BJ706" i="3"/>
  <c r="BA706" i="3"/>
  <c r="BB706" i="3"/>
  <c r="BC706" i="3"/>
  <c r="BD706" i="3"/>
  <c r="BE706" i="3"/>
  <c r="AZ706" i="3"/>
  <c r="S707" i="3"/>
  <c r="BG707" i="3"/>
  <c r="BH707" i="3"/>
  <c r="BI707" i="3"/>
  <c r="BJ707" i="3"/>
  <c r="BA707" i="3"/>
  <c r="BB707" i="3"/>
  <c r="BC707" i="3"/>
  <c r="BD707" i="3"/>
  <c r="BE707" i="3"/>
  <c r="AZ707" i="3"/>
  <c r="S708" i="3"/>
  <c r="BG708" i="3"/>
  <c r="BH708" i="3"/>
  <c r="BI708" i="3"/>
  <c r="BJ708" i="3"/>
  <c r="BA708" i="3"/>
  <c r="BB708" i="3"/>
  <c r="BC708" i="3"/>
  <c r="BD708" i="3"/>
  <c r="BE708" i="3"/>
  <c r="AZ708" i="3"/>
  <c r="S709" i="3"/>
  <c r="BG709" i="3"/>
  <c r="BH709" i="3"/>
  <c r="BI709" i="3"/>
  <c r="BJ709" i="3"/>
  <c r="BA709" i="3"/>
  <c r="BB709" i="3"/>
  <c r="BC709" i="3"/>
  <c r="BD709" i="3"/>
  <c r="BE709" i="3"/>
  <c r="AZ709" i="3"/>
  <c r="S710" i="3"/>
  <c r="BG710" i="3"/>
  <c r="BH710" i="3"/>
  <c r="BI710" i="3"/>
  <c r="BJ710" i="3"/>
  <c r="BA710" i="3"/>
  <c r="BB710" i="3"/>
  <c r="BC710" i="3"/>
  <c r="BD710" i="3"/>
  <c r="BE710" i="3"/>
  <c r="AZ710" i="3"/>
  <c r="S711" i="3"/>
  <c r="BG711" i="3"/>
  <c r="BH711" i="3"/>
  <c r="BI711" i="3"/>
  <c r="BJ711" i="3"/>
  <c r="BA711" i="3"/>
  <c r="BB711" i="3"/>
  <c r="BC711" i="3"/>
  <c r="BD711" i="3"/>
  <c r="BE711" i="3"/>
  <c r="AZ711" i="3"/>
  <c r="S712" i="3"/>
  <c r="BG712" i="3"/>
  <c r="BH712" i="3"/>
  <c r="BI712" i="3"/>
  <c r="BJ712" i="3"/>
  <c r="BA712" i="3"/>
  <c r="BB712" i="3"/>
  <c r="BC712" i="3"/>
  <c r="BD712" i="3"/>
  <c r="BE712" i="3"/>
  <c r="AZ712" i="3"/>
  <c r="S713" i="3"/>
  <c r="BG713" i="3"/>
  <c r="BH713" i="3"/>
  <c r="BI713" i="3"/>
  <c r="BJ713" i="3"/>
  <c r="BA713" i="3"/>
  <c r="BB713" i="3"/>
  <c r="BC713" i="3"/>
  <c r="BD713" i="3"/>
  <c r="BE713" i="3"/>
  <c r="AZ713" i="3"/>
  <c r="S714" i="3"/>
  <c r="BG714" i="3"/>
  <c r="BH714" i="3"/>
  <c r="BI714" i="3"/>
  <c r="BJ714" i="3"/>
  <c r="BA714" i="3"/>
  <c r="BB714" i="3"/>
  <c r="BC714" i="3"/>
  <c r="BD714" i="3"/>
  <c r="BE714" i="3"/>
  <c r="AZ714" i="3"/>
  <c r="S715" i="3"/>
  <c r="BG715" i="3"/>
  <c r="BH715" i="3"/>
  <c r="BI715" i="3"/>
  <c r="BJ715" i="3"/>
  <c r="BA715" i="3"/>
  <c r="BB715" i="3"/>
  <c r="BC715" i="3"/>
  <c r="BD715" i="3"/>
  <c r="BE715" i="3"/>
  <c r="AZ715" i="3"/>
  <c r="S716" i="3"/>
  <c r="BG716" i="3"/>
  <c r="BH716" i="3"/>
  <c r="BI716" i="3"/>
  <c r="BJ716" i="3"/>
  <c r="BA716" i="3"/>
  <c r="BB716" i="3"/>
  <c r="BC716" i="3"/>
  <c r="BD716" i="3"/>
  <c r="BE716" i="3"/>
  <c r="AZ716" i="3"/>
  <c r="S717" i="3"/>
  <c r="BG717" i="3"/>
  <c r="BH717" i="3"/>
  <c r="BI717" i="3"/>
  <c r="BJ717" i="3"/>
  <c r="BA717" i="3"/>
  <c r="BB717" i="3"/>
  <c r="BC717" i="3"/>
  <c r="BD717" i="3"/>
  <c r="BE717" i="3"/>
  <c r="AZ717" i="3"/>
  <c r="S718" i="3"/>
  <c r="BG718" i="3"/>
  <c r="BH718" i="3"/>
  <c r="BI718" i="3"/>
  <c r="BJ718" i="3"/>
  <c r="BA718" i="3"/>
  <c r="BB718" i="3"/>
  <c r="BC718" i="3"/>
  <c r="BD718" i="3"/>
  <c r="BE718" i="3"/>
  <c r="AZ718" i="3"/>
  <c r="S719" i="3"/>
  <c r="BF719" i="3"/>
  <c r="BG719" i="3"/>
  <c r="BH719" i="3"/>
  <c r="BI719" i="3"/>
  <c r="BJ719" i="3"/>
  <c r="AI719" i="3"/>
  <c r="BA719" i="3"/>
  <c r="BB719" i="3"/>
  <c r="BC719" i="3"/>
  <c r="BD719" i="3"/>
  <c r="BE719" i="3"/>
  <c r="AZ719" i="3"/>
  <c r="S720" i="3"/>
  <c r="BF720" i="3"/>
  <c r="BG720" i="3"/>
  <c r="BH720" i="3"/>
  <c r="BI720" i="3"/>
  <c r="BJ720" i="3"/>
  <c r="AI720" i="3"/>
  <c r="BA720" i="3"/>
  <c r="BB720" i="3"/>
  <c r="BC720" i="3"/>
  <c r="BD720" i="3"/>
  <c r="BE720" i="3"/>
  <c r="AZ720" i="3"/>
  <c r="S721" i="3"/>
  <c r="BF721" i="3"/>
  <c r="BG721" i="3"/>
  <c r="BH721" i="3"/>
  <c r="BI721" i="3"/>
  <c r="BJ721" i="3"/>
  <c r="AI721" i="3"/>
  <c r="BA721" i="3"/>
  <c r="BB721" i="3"/>
  <c r="BC721" i="3"/>
  <c r="BD721" i="3"/>
  <c r="BE721" i="3"/>
  <c r="AZ721" i="3"/>
  <c r="S722" i="3"/>
  <c r="BF722" i="3"/>
  <c r="BG722" i="3"/>
  <c r="BH722" i="3"/>
  <c r="BI722" i="3"/>
  <c r="BJ722" i="3"/>
  <c r="AI722" i="3"/>
  <c r="BA722" i="3"/>
  <c r="BB722" i="3"/>
  <c r="BC722" i="3"/>
  <c r="BD722" i="3"/>
  <c r="BE722" i="3"/>
  <c r="AZ722" i="3"/>
  <c r="S723" i="3"/>
  <c r="BF723" i="3"/>
  <c r="BG723" i="3"/>
  <c r="BH723" i="3"/>
  <c r="BI723" i="3"/>
  <c r="BJ723" i="3"/>
  <c r="AI723" i="3"/>
  <c r="BA723" i="3"/>
  <c r="BB723" i="3"/>
  <c r="BC723" i="3"/>
  <c r="BD723" i="3"/>
  <c r="BE723" i="3"/>
  <c r="AZ723" i="3"/>
  <c r="S724" i="3"/>
  <c r="BF724" i="3"/>
  <c r="BG724" i="3"/>
  <c r="BH724" i="3"/>
  <c r="BI724" i="3"/>
  <c r="BJ724" i="3"/>
  <c r="AI724" i="3"/>
  <c r="BA724" i="3"/>
  <c r="BB724" i="3"/>
  <c r="BC724" i="3"/>
  <c r="BD724" i="3"/>
  <c r="BE724" i="3"/>
  <c r="AZ724" i="3"/>
  <c r="S725" i="3"/>
  <c r="BF725" i="3"/>
  <c r="BG725" i="3"/>
  <c r="BH725" i="3"/>
  <c r="BI725" i="3"/>
  <c r="BJ725" i="3"/>
  <c r="AI725" i="3"/>
  <c r="BA725" i="3"/>
  <c r="BB725" i="3"/>
  <c r="BC725" i="3"/>
  <c r="BD725" i="3"/>
  <c r="BE725" i="3"/>
  <c r="AZ725" i="3"/>
  <c r="S726" i="3"/>
  <c r="BF726" i="3"/>
  <c r="BG726" i="3"/>
  <c r="BH726" i="3"/>
  <c r="BI726" i="3"/>
  <c r="BJ726" i="3"/>
  <c r="AI726" i="3"/>
  <c r="BA726" i="3"/>
  <c r="BB726" i="3"/>
  <c r="BC726" i="3"/>
  <c r="BD726" i="3"/>
  <c r="BE726" i="3"/>
  <c r="AZ726" i="3"/>
  <c r="S727" i="3"/>
  <c r="BF727" i="3"/>
  <c r="BG727" i="3"/>
  <c r="BH727" i="3"/>
  <c r="BI727" i="3"/>
  <c r="BJ727" i="3"/>
  <c r="AI727" i="3"/>
  <c r="BA727" i="3"/>
  <c r="BB727" i="3"/>
  <c r="BC727" i="3"/>
  <c r="BD727" i="3"/>
  <c r="BE727" i="3"/>
  <c r="AZ727" i="3"/>
  <c r="S728" i="3"/>
  <c r="BF728" i="3"/>
  <c r="BG728" i="3"/>
  <c r="BH728" i="3"/>
  <c r="BI728" i="3"/>
  <c r="BJ728" i="3"/>
  <c r="AI728" i="3"/>
  <c r="BA728" i="3"/>
  <c r="BB728" i="3"/>
  <c r="BC728" i="3"/>
  <c r="BD728" i="3"/>
  <c r="BE728" i="3"/>
  <c r="AZ728" i="3"/>
  <c r="S729" i="3"/>
  <c r="BF729" i="3"/>
  <c r="BG729" i="3"/>
  <c r="BH729" i="3"/>
  <c r="BI729" i="3"/>
  <c r="BJ729" i="3"/>
  <c r="AI729" i="3"/>
  <c r="BA729" i="3"/>
  <c r="BB729" i="3"/>
  <c r="BC729" i="3"/>
  <c r="BD729" i="3"/>
  <c r="BE729" i="3"/>
  <c r="AZ729" i="3"/>
  <c r="S730" i="3"/>
  <c r="BF730" i="3"/>
  <c r="BG730" i="3"/>
  <c r="BH730" i="3"/>
  <c r="BI730" i="3"/>
  <c r="BJ730" i="3"/>
  <c r="AI730" i="3"/>
  <c r="BA730" i="3"/>
  <c r="BB730" i="3"/>
  <c r="BC730" i="3"/>
  <c r="BD730" i="3"/>
  <c r="BE730" i="3"/>
  <c r="AZ730" i="3"/>
  <c r="S731" i="3"/>
  <c r="BF731" i="3"/>
  <c r="BG731" i="3"/>
  <c r="BH731" i="3"/>
  <c r="BI731" i="3"/>
  <c r="BJ731" i="3"/>
  <c r="AI731" i="3"/>
  <c r="BA731" i="3"/>
  <c r="BB731" i="3"/>
  <c r="BC731" i="3"/>
  <c r="BD731" i="3"/>
  <c r="BE731" i="3"/>
  <c r="AZ731" i="3"/>
  <c r="S732" i="3"/>
  <c r="BF732" i="3"/>
  <c r="BG732" i="3"/>
  <c r="BH732" i="3"/>
  <c r="BI732" i="3"/>
  <c r="BJ732" i="3"/>
  <c r="AI732" i="3"/>
  <c r="BA732" i="3"/>
  <c r="BB732" i="3"/>
  <c r="BC732" i="3"/>
  <c r="BD732" i="3"/>
  <c r="BE732" i="3"/>
  <c r="AZ732" i="3"/>
  <c r="S733" i="3"/>
  <c r="BF733" i="3"/>
  <c r="BG733" i="3"/>
  <c r="BH733" i="3"/>
  <c r="BI733" i="3"/>
  <c r="BJ733" i="3"/>
  <c r="AI733" i="3"/>
  <c r="BA733" i="3"/>
  <c r="BB733" i="3"/>
  <c r="BC733" i="3"/>
  <c r="BD733" i="3"/>
  <c r="BE733" i="3"/>
  <c r="AZ733" i="3"/>
  <c r="S734" i="3"/>
  <c r="BF734" i="3"/>
  <c r="BG734" i="3"/>
  <c r="BH734" i="3"/>
  <c r="BI734" i="3"/>
  <c r="BJ734" i="3"/>
  <c r="AI734" i="3"/>
  <c r="BA734" i="3"/>
  <c r="BB734" i="3"/>
  <c r="BC734" i="3"/>
  <c r="BD734" i="3"/>
  <c r="BE734" i="3"/>
  <c r="AZ734" i="3"/>
  <c r="S735" i="3"/>
  <c r="BF735" i="3"/>
  <c r="BG735" i="3"/>
  <c r="BH735" i="3"/>
  <c r="BI735" i="3"/>
  <c r="BJ735" i="3"/>
  <c r="AI735" i="3"/>
  <c r="BA735" i="3"/>
  <c r="BB735" i="3"/>
  <c r="BC735" i="3"/>
  <c r="BD735" i="3"/>
  <c r="BE735" i="3"/>
  <c r="AZ735" i="3"/>
  <c r="S736" i="3"/>
  <c r="BF736" i="3"/>
  <c r="BG736" i="3"/>
  <c r="BH736" i="3"/>
  <c r="BI736" i="3"/>
  <c r="BJ736" i="3"/>
  <c r="AI736" i="3"/>
  <c r="BA736" i="3"/>
  <c r="BB736" i="3"/>
  <c r="BC736" i="3"/>
  <c r="BD736" i="3"/>
  <c r="BE736" i="3"/>
  <c r="AZ736" i="3"/>
  <c r="S737" i="3"/>
  <c r="BF737" i="3"/>
  <c r="BG737" i="3"/>
  <c r="BH737" i="3"/>
  <c r="BI737" i="3"/>
  <c r="BJ737" i="3"/>
  <c r="AI737" i="3"/>
  <c r="BA737" i="3"/>
  <c r="BB737" i="3"/>
  <c r="BC737" i="3"/>
  <c r="BD737" i="3"/>
  <c r="BE737" i="3"/>
  <c r="AZ737" i="3"/>
  <c r="S738" i="3"/>
  <c r="BF738" i="3"/>
  <c r="BG738" i="3"/>
  <c r="BH738" i="3"/>
  <c r="BI738" i="3"/>
  <c r="BJ738" i="3"/>
  <c r="AI738" i="3"/>
  <c r="BA738" i="3"/>
  <c r="BB738" i="3"/>
  <c r="BC738" i="3"/>
  <c r="BD738" i="3"/>
  <c r="BE738" i="3"/>
  <c r="AZ738" i="3"/>
  <c r="S739" i="3"/>
  <c r="BF739" i="3"/>
  <c r="BG739" i="3"/>
  <c r="BH739" i="3"/>
  <c r="BI739" i="3"/>
  <c r="BJ739" i="3"/>
  <c r="AI739" i="3"/>
  <c r="BA739" i="3"/>
  <c r="BB739" i="3"/>
  <c r="BC739" i="3"/>
  <c r="BD739" i="3"/>
  <c r="BE739" i="3"/>
  <c r="AZ739" i="3"/>
  <c r="S740" i="3"/>
  <c r="BF740" i="3"/>
  <c r="BG740" i="3"/>
  <c r="BH740" i="3"/>
  <c r="BI740" i="3"/>
  <c r="BJ740" i="3"/>
  <c r="AI740" i="3"/>
  <c r="BA740" i="3"/>
  <c r="BB740" i="3"/>
  <c r="BC740" i="3"/>
  <c r="BD740" i="3"/>
  <c r="BE740" i="3"/>
  <c r="AZ740" i="3"/>
  <c r="S741" i="3"/>
  <c r="BF741" i="3"/>
  <c r="BG741" i="3"/>
  <c r="BH741" i="3"/>
  <c r="BI741" i="3"/>
  <c r="BJ741" i="3"/>
  <c r="AI741" i="3"/>
  <c r="BA741" i="3"/>
  <c r="BB741" i="3"/>
  <c r="BC741" i="3"/>
  <c r="BD741" i="3"/>
  <c r="BE741" i="3"/>
  <c r="AZ741" i="3"/>
  <c r="S742" i="3"/>
  <c r="BF742" i="3"/>
  <c r="BG742" i="3"/>
  <c r="BH742" i="3"/>
  <c r="BI742" i="3"/>
  <c r="BJ742" i="3"/>
  <c r="AI742" i="3"/>
  <c r="BA742" i="3"/>
  <c r="BB742" i="3"/>
  <c r="BC742" i="3"/>
  <c r="BD742" i="3"/>
  <c r="BE742" i="3"/>
  <c r="AZ742" i="3"/>
  <c r="S743" i="3"/>
  <c r="BF743" i="3"/>
  <c r="BG743" i="3"/>
  <c r="BH743" i="3"/>
  <c r="BI743" i="3"/>
  <c r="BJ743" i="3"/>
  <c r="AI743" i="3"/>
  <c r="BA743" i="3"/>
  <c r="BB743" i="3"/>
  <c r="BC743" i="3"/>
  <c r="BD743" i="3"/>
  <c r="BE743" i="3"/>
  <c r="AZ743" i="3"/>
  <c r="S41" i="3"/>
  <c r="BG41" i="3"/>
  <c r="BH41" i="3"/>
  <c r="BI41" i="3"/>
  <c r="BJ41" i="3"/>
  <c r="BA41" i="3"/>
  <c r="BB41" i="3"/>
  <c r="BC41" i="3"/>
  <c r="BD41" i="3"/>
  <c r="BE41" i="3"/>
  <c r="AZ41" i="3"/>
  <c r="S42" i="3"/>
  <c r="BG42" i="3"/>
  <c r="BH42" i="3"/>
  <c r="BI42" i="3"/>
  <c r="BJ42" i="3"/>
  <c r="BA42" i="3"/>
  <c r="BB42" i="3"/>
  <c r="BC42" i="3"/>
  <c r="BD42" i="3"/>
  <c r="BE42" i="3"/>
  <c r="AZ42" i="3"/>
  <c r="S43" i="3"/>
  <c r="BG43" i="3"/>
  <c r="BH43" i="3"/>
  <c r="BI43" i="3"/>
  <c r="BJ43" i="3"/>
  <c r="BA43" i="3"/>
  <c r="BB43" i="3"/>
  <c r="BC43" i="3"/>
  <c r="BD43" i="3"/>
  <c r="BE43" i="3"/>
  <c r="AZ43" i="3"/>
  <c r="S44" i="3"/>
  <c r="BG44" i="3"/>
  <c r="BH44" i="3"/>
  <c r="BI44" i="3"/>
  <c r="BJ44" i="3"/>
  <c r="BA44" i="3"/>
  <c r="BB44" i="3"/>
  <c r="BC44" i="3"/>
  <c r="BD44" i="3"/>
  <c r="BE44" i="3"/>
  <c r="AZ44" i="3"/>
  <c r="S45" i="3"/>
  <c r="BG45" i="3"/>
  <c r="BH45" i="3"/>
  <c r="BI45" i="3"/>
  <c r="BJ45" i="3"/>
  <c r="BA45" i="3"/>
  <c r="BB45" i="3"/>
  <c r="BC45" i="3"/>
  <c r="BD45" i="3"/>
  <c r="BE45" i="3"/>
  <c r="AZ45" i="3"/>
  <c r="S46" i="3"/>
  <c r="BG46" i="3"/>
  <c r="BH46" i="3"/>
  <c r="BI46" i="3"/>
  <c r="BJ46" i="3"/>
  <c r="BA46" i="3"/>
  <c r="BB46" i="3"/>
  <c r="BC46" i="3"/>
  <c r="BD46" i="3"/>
  <c r="BE46" i="3"/>
  <c r="AZ46" i="3"/>
  <c r="S47" i="3"/>
  <c r="BG47" i="3"/>
  <c r="BH47" i="3"/>
  <c r="BI47" i="3"/>
  <c r="BJ47" i="3"/>
  <c r="BA47" i="3"/>
  <c r="BB47" i="3"/>
  <c r="BC47" i="3"/>
  <c r="BD47" i="3"/>
  <c r="BE47" i="3"/>
  <c r="AZ47" i="3"/>
  <c r="S48" i="3"/>
  <c r="BG48" i="3"/>
  <c r="BH48" i="3"/>
  <c r="BI48" i="3"/>
  <c r="BJ48" i="3"/>
  <c r="BA48" i="3"/>
  <c r="BB48" i="3"/>
  <c r="BC48" i="3"/>
  <c r="BD48" i="3"/>
  <c r="BE48" i="3"/>
  <c r="AZ48" i="3"/>
  <c r="S49" i="3"/>
  <c r="BG49" i="3"/>
  <c r="BH49" i="3"/>
  <c r="BI49" i="3"/>
  <c r="BJ49" i="3"/>
  <c r="BA49" i="3"/>
  <c r="BB49" i="3"/>
  <c r="BC49" i="3"/>
  <c r="BD49" i="3"/>
  <c r="BE49" i="3"/>
  <c r="AZ49" i="3"/>
  <c r="S50" i="3"/>
  <c r="BG50" i="3"/>
  <c r="BH50" i="3"/>
  <c r="BI50" i="3"/>
  <c r="BJ50" i="3"/>
  <c r="BA50" i="3"/>
  <c r="BB50" i="3"/>
  <c r="BC50" i="3"/>
  <c r="BD50" i="3"/>
  <c r="BE50" i="3"/>
  <c r="AZ50" i="3"/>
  <c r="S51" i="3"/>
  <c r="BG51" i="3"/>
  <c r="BH51" i="3"/>
  <c r="BI51" i="3"/>
  <c r="BJ51" i="3"/>
  <c r="BA51" i="3"/>
  <c r="BB51" i="3"/>
  <c r="BC51" i="3"/>
  <c r="BD51" i="3"/>
  <c r="BE51" i="3"/>
  <c r="AZ51" i="3"/>
  <c r="S52" i="3"/>
  <c r="BG52" i="3"/>
  <c r="BH52" i="3"/>
  <c r="BI52" i="3"/>
  <c r="BJ52" i="3"/>
  <c r="BA52" i="3"/>
  <c r="BB52" i="3"/>
  <c r="BC52" i="3"/>
  <c r="BD52" i="3"/>
  <c r="BE52" i="3"/>
  <c r="AZ52" i="3"/>
  <c r="S53" i="3"/>
  <c r="BG53" i="3"/>
  <c r="BH53" i="3"/>
  <c r="BI53" i="3"/>
  <c r="BJ53" i="3"/>
  <c r="BA53" i="3"/>
  <c r="BB53" i="3"/>
  <c r="BC53" i="3"/>
  <c r="BD53" i="3"/>
  <c r="BE53" i="3"/>
  <c r="AZ53" i="3"/>
  <c r="S54" i="3"/>
  <c r="BG54" i="3"/>
  <c r="BH54" i="3"/>
  <c r="BI54" i="3"/>
  <c r="BJ54" i="3"/>
  <c r="BA54" i="3"/>
  <c r="BB54" i="3"/>
  <c r="BC54" i="3"/>
  <c r="BD54" i="3"/>
  <c r="BE54" i="3"/>
  <c r="AZ54" i="3"/>
  <c r="S55" i="3"/>
  <c r="BG55" i="3"/>
  <c r="BH55" i="3"/>
  <c r="BI55" i="3"/>
  <c r="BJ55" i="3"/>
  <c r="BA55" i="3"/>
  <c r="BB55" i="3"/>
  <c r="BC55" i="3"/>
  <c r="BD55" i="3"/>
  <c r="BE55" i="3"/>
  <c r="AZ55" i="3"/>
  <c r="S56" i="3"/>
  <c r="BG56" i="3"/>
  <c r="BH56" i="3"/>
  <c r="BI56" i="3"/>
  <c r="BJ56" i="3"/>
  <c r="BA56" i="3"/>
  <c r="BB56" i="3"/>
  <c r="BC56" i="3"/>
  <c r="BD56" i="3"/>
  <c r="BE56" i="3"/>
  <c r="AZ56" i="3"/>
  <c r="S57" i="3"/>
  <c r="BG57" i="3"/>
  <c r="BH57" i="3"/>
  <c r="BI57" i="3"/>
  <c r="BJ57" i="3"/>
  <c r="BA57" i="3"/>
  <c r="BB57" i="3"/>
  <c r="BC57" i="3"/>
  <c r="BD57" i="3"/>
  <c r="BE57" i="3"/>
  <c r="AZ57" i="3"/>
  <c r="S58" i="3"/>
  <c r="BG58" i="3"/>
  <c r="BH58" i="3"/>
  <c r="BI58" i="3"/>
  <c r="BJ58" i="3"/>
  <c r="BA58" i="3"/>
  <c r="BB58" i="3"/>
  <c r="BC58" i="3"/>
  <c r="BD58" i="3"/>
  <c r="BE58" i="3"/>
  <c r="AZ58" i="3"/>
  <c r="S59" i="3"/>
  <c r="BG59" i="3"/>
  <c r="BH59" i="3"/>
  <c r="BI59" i="3"/>
  <c r="BJ59" i="3"/>
  <c r="BA59" i="3"/>
  <c r="BB59" i="3"/>
  <c r="BC59" i="3"/>
  <c r="BD59" i="3"/>
  <c r="BE59" i="3"/>
  <c r="AZ59" i="3"/>
  <c r="S60" i="3"/>
  <c r="BG60" i="3"/>
  <c r="BH60" i="3"/>
  <c r="BI60" i="3"/>
  <c r="BJ60" i="3"/>
  <c r="BA60" i="3"/>
  <c r="BB60" i="3"/>
  <c r="BC60" i="3"/>
  <c r="BD60" i="3"/>
  <c r="BE60" i="3"/>
  <c r="AZ60" i="3"/>
  <c r="S61" i="3"/>
  <c r="BG61" i="3"/>
  <c r="BH61" i="3"/>
  <c r="BI61" i="3"/>
  <c r="BJ61" i="3"/>
  <c r="BA61" i="3"/>
  <c r="BB61" i="3"/>
  <c r="BC61" i="3"/>
  <c r="BD61" i="3"/>
  <c r="BE61" i="3"/>
  <c r="AZ61" i="3"/>
  <c r="S62" i="3"/>
  <c r="BG62" i="3"/>
  <c r="BH62" i="3"/>
  <c r="BI62" i="3"/>
  <c r="BJ62" i="3"/>
  <c r="BA62" i="3"/>
  <c r="BB62" i="3"/>
  <c r="BC62" i="3"/>
  <c r="BD62" i="3"/>
  <c r="BE62" i="3"/>
  <c r="AZ62" i="3"/>
  <c r="S63" i="3"/>
  <c r="BG63" i="3"/>
  <c r="BH63" i="3"/>
  <c r="BI63" i="3"/>
  <c r="BJ63" i="3"/>
  <c r="BA63" i="3"/>
  <c r="BB63" i="3"/>
  <c r="BC63" i="3"/>
  <c r="BD63" i="3"/>
  <c r="BE63" i="3"/>
  <c r="AZ63" i="3"/>
  <c r="S64" i="3"/>
  <c r="BG64" i="3"/>
  <c r="BH64" i="3"/>
  <c r="BI64" i="3"/>
  <c r="BJ64" i="3"/>
  <c r="BA64" i="3"/>
  <c r="BB64" i="3"/>
  <c r="BC64" i="3"/>
  <c r="BD64" i="3"/>
  <c r="BE64" i="3"/>
  <c r="AZ64" i="3"/>
  <c r="S65" i="3"/>
  <c r="BG65" i="3"/>
  <c r="BH65" i="3"/>
  <c r="BI65" i="3"/>
  <c r="BJ65" i="3"/>
  <c r="BA65" i="3"/>
  <c r="BB65" i="3"/>
  <c r="BC65" i="3"/>
  <c r="BD65" i="3"/>
  <c r="BE65" i="3"/>
  <c r="AZ65" i="3"/>
  <c r="S66" i="3"/>
  <c r="BG66" i="3"/>
  <c r="BH66" i="3"/>
  <c r="BI66" i="3"/>
  <c r="BJ66" i="3"/>
  <c r="BA66" i="3"/>
  <c r="BB66" i="3"/>
  <c r="BC66" i="3"/>
  <c r="BD66" i="3"/>
  <c r="BE66" i="3"/>
  <c r="AZ66" i="3"/>
  <c r="S67" i="3"/>
  <c r="BG67" i="3"/>
  <c r="BH67" i="3"/>
  <c r="BI67" i="3"/>
  <c r="BJ67" i="3"/>
  <c r="BA67" i="3"/>
  <c r="BB67" i="3"/>
  <c r="BC67" i="3"/>
  <c r="BD67" i="3"/>
  <c r="BE67" i="3"/>
  <c r="AZ67" i="3"/>
  <c r="S68" i="3"/>
  <c r="BG68" i="3"/>
  <c r="BH68" i="3"/>
  <c r="BI68" i="3"/>
  <c r="BJ68" i="3"/>
  <c r="BA68" i="3"/>
  <c r="BB68" i="3"/>
  <c r="BC68" i="3"/>
  <c r="BD68" i="3"/>
  <c r="BE68" i="3"/>
  <c r="AZ68" i="3"/>
  <c r="S69" i="3"/>
  <c r="BF69" i="3"/>
  <c r="BG69" i="3"/>
  <c r="BH69" i="3"/>
  <c r="BI69" i="3"/>
  <c r="BJ69" i="3"/>
  <c r="AI69" i="3"/>
  <c r="BA69" i="3"/>
  <c r="BB69" i="3"/>
  <c r="BC69" i="3"/>
  <c r="BD69" i="3"/>
  <c r="BE69" i="3"/>
  <c r="AZ69" i="3"/>
  <c r="S70" i="3"/>
  <c r="BF70" i="3"/>
  <c r="BG70" i="3"/>
  <c r="BH70" i="3"/>
  <c r="BI70" i="3"/>
  <c r="BJ70" i="3"/>
  <c r="AI70" i="3"/>
  <c r="BA70" i="3"/>
  <c r="BB70" i="3"/>
  <c r="BC70" i="3"/>
  <c r="BD70" i="3"/>
  <c r="BE70" i="3"/>
  <c r="AZ70" i="3"/>
  <c r="S71" i="3"/>
  <c r="BG71" i="3"/>
  <c r="BH71" i="3"/>
  <c r="BI71" i="3"/>
  <c r="BJ71" i="3"/>
  <c r="BA71" i="3"/>
  <c r="BB71" i="3"/>
  <c r="BC71" i="3"/>
  <c r="BD71" i="3"/>
  <c r="BE71" i="3"/>
  <c r="AZ71" i="3"/>
  <c r="S72" i="3"/>
  <c r="BG72" i="3"/>
  <c r="BH72" i="3"/>
  <c r="BI72" i="3"/>
  <c r="BJ72" i="3"/>
  <c r="BA72" i="3"/>
  <c r="BB72" i="3"/>
  <c r="BC72" i="3"/>
  <c r="BD72" i="3"/>
  <c r="BE72" i="3"/>
  <c r="AZ72" i="3"/>
  <c r="S73" i="3"/>
  <c r="BG73" i="3"/>
  <c r="BH73" i="3"/>
  <c r="BI73" i="3"/>
  <c r="BJ73" i="3"/>
  <c r="BA73" i="3"/>
  <c r="BB73" i="3"/>
  <c r="BC73" i="3"/>
  <c r="BD73" i="3"/>
  <c r="BE73" i="3"/>
  <c r="AZ73" i="3"/>
  <c r="S74" i="3"/>
  <c r="BG74" i="3"/>
  <c r="BH74" i="3"/>
  <c r="BI74" i="3"/>
  <c r="BJ74" i="3"/>
  <c r="BA74" i="3"/>
  <c r="BB74" i="3"/>
  <c r="BC74" i="3"/>
  <c r="BD74" i="3"/>
  <c r="BE74" i="3"/>
  <c r="AZ74" i="3"/>
  <c r="S75" i="3"/>
  <c r="BG75" i="3"/>
  <c r="BH75" i="3"/>
  <c r="BI75" i="3"/>
  <c r="BJ75" i="3"/>
  <c r="BA75" i="3"/>
  <c r="BB75" i="3"/>
  <c r="BC75" i="3"/>
  <c r="BD75" i="3"/>
  <c r="BE75" i="3"/>
  <c r="AZ75" i="3"/>
  <c r="S76" i="3"/>
  <c r="BG76" i="3"/>
  <c r="BH76" i="3"/>
  <c r="BI76" i="3"/>
  <c r="BJ76" i="3"/>
  <c r="BA76" i="3"/>
  <c r="BB76" i="3"/>
  <c r="BC76" i="3"/>
  <c r="BD76" i="3"/>
  <c r="BE76" i="3"/>
  <c r="AZ76" i="3"/>
  <c r="S77" i="3"/>
  <c r="BG77" i="3"/>
  <c r="BH77" i="3"/>
  <c r="BI77" i="3"/>
  <c r="BJ77" i="3"/>
  <c r="BA77" i="3"/>
  <c r="BB77" i="3"/>
  <c r="BC77" i="3"/>
  <c r="BD77" i="3"/>
  <c r="BE77" i="3"/>
  <c r="AZ77" i="3"/>
  <c r="S78" i="3"/>
  <c r="BG78" i="3"/>
  <c r="BH78" i="3"/>
  <c r="BI78" i="3"/>
  <c r="BJ78" i="3"/>
  <c r="BA78" i="3"/>
  <c r="BB78" i="3"/>
  <c r="BC78" i="3"/>
  <c r="BD78" i="3"/>
  <c r="BE78" i="3"/>
  <c r="AZ78" i="3"/>
  <c r="S79" i="3"/>
  <c r="BG79" i="3"/>
  <c r="BH79" i="3"/>
  <c r="BI79" i="3"/>
  <c r="BJ79" i="3"/>
  <c r="BA79" i="3"/>
  <c r="BB79" i="3"/>
  <c r="BC79" i="3"/>
  <c r="BD79" i="3"/>
  <c r="BE79" i="3"/>
  <c r="AZ79" i="3"/>
  <c r="S80" i="3"/>
  <c r="BG80" i="3"/>
  <c r="BH80" i="3"/>
  <c r="BI80" i="3"/>
  <c r="BJ80" i="3"/>
  <c r="BA80" i="3"/>
  <c r="BB80" i="3"/>
  <c r="BC80" i="3"/>
  <c r="BD80" i="3"/>
  <c r="BE80" i="3"/>
  <c r="AZ80" i="3"/>
  <c r="S81" i="3"/>
  <c r="BG81" i="3"/>
  <c r="BH81" i="3"/>
  <c r="BI81" i="3"/>
  <c r="BJ81" i="3"/>
  <c r="BA81" i="3"/>
  <c r="BB81" i="3"/>
  <c r="BC81" i="3"/>
  <c r="BD81" i="3"/>
  <c r="BE81" i="3"/>
  <c r="AZ81" i="3"/>
  <c r="S82" i="3"/>
  <c r="BG82" i="3"/>
  <c r="BH82" i="3"/>
  <c r="BI82" i="3"/>
  <c r="BJ82" i="3"/>
  <c r="BA82" i="3"/>
  <c r="BB82" i="3"/>
  <c r="BC82" i="3"/>
  <c r="BD82" i="3"/>
  <c r="BE82" i="3"/>
  <c r="AZ82" i="3"/>
  <c r="S83" i="3"/>
  <c r="BG83" i="3"/>
  <c r="BH83" i="3"/>
  <c r="BI83" i="3"/>
  <c r="BJ83" i="3"/>
  <c r="BA83" i="3"/>
  <c r="BB83" i="3"/>
  <c r="BC83" i="3"/>
  <c r="BD83" i="3"/>
  <c r="BE83" i="3"/>
  <c r="AZ83" i="3"/>
  <c r="S84" i="3"/>
  <c r="BG84" i="3"/>
  <c r="BH84" i="3"/>
  <c r="BI84" i="3"/>
  <c r="BJ84" i="3"/>
  <c r="BA84" i="3"/>
  <c r="BB84" i="3"/>
  <c r="BC84" i="3"/>
  <c r="BD84" i="3"/>
  <c r="BE84" i="3"/>
  <c r="AZ84" i="3"/>
  <c r="S85" i="3"/>
  <c r="BG85" i="3"/>
  <c r="BH85" i="3"/>
  <c r="BI85" i="3"/>
  <c r="BJ85" i="3"/>
  <c r="BA85" i="3"/>
  <c r="BB85" i="3"/>
  <c r="BC85" i="3"/>
  <c r="BD85" i="3"/>
  <c r="BE85" i="3"/>
  <c r="AZ85" i="3"/>
  <c r="S86" i="3"/>
  <c r="BG86" i="3"/>
  <c r="BH86" i="3"/>
  <c r="BI86" i="3"/>
  <c r="BJ86" i="3"/>
  <c r="BA86" i="3"/>
  <c r="BB86" i="3"/>
  <c r="BC86" i="3"/>
  <c r="BD86" i="3"/>
  <c r="BE86" i="3"/>
  <c r="AZ86" i="3"/>
  <c r="S87" i="3"/>
  <c r="BG87" i="3"/>
  <c r="BH87" i="3"/>
  <c r="BI87" i="3"/>
  <c r="BJ87" i="3"/>
  <c r="BA87" i="3"/>
  <c r="BB87" i="3"/>
  <c r="BC87" i="3"/>
  <c r="BD87" i="3"/>
  <c r="BE87" i="3"/>
  <c r="AZ87" i="3"/>
  <c r="S88" i="3"/>
  <c r="BG88" i="3"/>
  <c r="BH88" i="3"/>
  <c r="BI88" i="3"/>
  <c r="BJ88" i="3"/>
  <c r="BA88" i="3"/>
  <c r="BB88" i="3"/>
  <c r="BC88" i="3"/>
  <c r="BD88" i="3"/>
  <c r="BE88" i="3"/>
  <c r="AZ88" i="3"/>
  <c r="S89" i="3"/>
  <c r="BG89" i="3"/>
  <c r="BH89" i="3"/>
  <c r="BI89" i="3"/>
  <c r="BJ89" i="3"/>
  <c r="BA89" i="3"/>
  <c r="BB89" i="3"/>
  <c r="BC89" i="3"/>
  <c r="BD89" i="3"/>
  <c r="BE89" i="3"/>
  <c r="AZ89" i="3"/>
  <c r="S90" i="3"/>
  <c r="BG90" i="3"/>
  <c r="BH90" i="3"/>
  <c r="BI90" i="3"/>
  <c r="BJ90" i="3"/>
  <c r="BA90" i="3"/>
  <c r="BB90" i="3"/>
  <c r="BC90" i="3"/>
  <c r="BD90" i="3"/>
  <c r="BE90" i="3"/>
  <c r="AZ90" i="3"/>
  <c r="S91" i="3"/>
  <c r="BF91" i="3"/>
  <c r="BG91" i="3"/>
  <c r="BH91" i="3"/>
  <c r="BI91" i="3"/>
  <c r="BJ91" i="3"/>
  <c r="AI91" i="3"/>
  <c r="BA91" i="3"/>
  <c r="BB91" i="3"/>
  <c r="BC91" i="3"/>
  <c r="BD91" i="3"/>
  <c r="BE91" i="3"/>
  <c r="AZ91" i="3"/>
  <c r="S92" i="3"/>
  <c r="BF92" i="3"/>
  <c r="BG92" i="3"/>
  <c r="BH92" i="3"/>
  <c r="BI92" i="3"/>
  <c r="BJ92" i="3"/>
  <c r="AI92" i="3"/>
  <c r="BA92" i="3"/>
  <c r="BB92" i="3"/>
  <c r="BC92" i="3"/>
  <c r="BD92" i="3"/>
  <c r="BE92" i="3"/>
  <c r="AZ92" i="3"/>
  <c r="S93" i="3"/>
  <c r="BF93" i="3"/>
  <c r="BG93" i="3"/>
  <c r="BH93" i="3"/>
  <c r="BI93" i="3"/>
  <c r="BJ93" i="3"/>
  <c r="AI93" i="3"/>
  <c r="BA93" i="3"/>
  <c r="BB93" i="3"/>
  <c r="BC93" i="3"/>
  <c r="BD93" i="3"/>
  <c r="BE93" i="3"/>
  <c r="AZ93" i="3"/>
  <c r="S94" i="3"/>
  <c r="BF94" i="3"/>
  <c r="BG94" i="3"/>
  <c r="BH94" i="3"/>
  <c r="BI94" i="3"/>
  <c r="BJ94" i="3"/>
  <c r="AI94" i="3"/>
  <c r="BA94" i="3"/>
  <c r="BB94" i="3"/>
  <c r="BC94" i="3"/>
  <c r="BD94" i="3"/>
  <c r="BE94" i="3"/>
  <c r="AZ94" i="3"/>
  <c r="S95" i="3"/>
  <c r="BF95" i="3"/>
  <c r="BG95" i="3"/>
  <c r="BH95" i="3"/>
  <c r="BI95" i="3"/>
  <c r="BJ95" i="3"/>
  <c r="AI95" i="3"/>
  <c r="BA95" i="3"/>
  <c r="BB95" i="3"/>
  <c r="BC95" i="3"/>
  <c r="BD95" i="3"/>
  <c r="BE95" i="3"/>
  <c r="AZ95" i="3"/>
  <c r="S96" i="3"/>
  <c r="BF96" i="3"/>
  <c r="BG96" i="3"/>
  <c r="BH96" i="3"/>
  <c r="BI96" i="3"/>
  <c r="BJ96" i="3"/>
  <c r="AI96" i="3"/>
  <c r="BA96" i="3"/>
  <c r="BB96" i="3"/>
  <c r="BC96" i="3"/>
  <c r="BD96" i="3"/>
  <c r="BE96" i="3"/>
  <c r="AZ96" i="3"/>
  <c r="S97" i="3"/>
  <c r="BF97" i="3"/>
  <c r="BG97" i="3"/>
  <c r="BH97" i="3"/>
  <c r="BI97" i="3"/>
  <c r="BJ97" i="3"/>
  <c r="AI97" i="3"/>
  <c r="BA97" i="3"/>
  <c r="BB97" i="3"/>
  <c r="BC97" i="3"/>
  <c r="BD97" i="3"/>
  <c r="BE97" i="3"/>
  <c r="AZ97" i="3"/>
  <c r="S98" i="3"/>
  <c r="BF98" i="3"/>
  <c r="BG98" i="3"/>
  <c r="BH98" i="3"/>
  <c r="BI98" i="3"/>
  <c r="BJ98" i="3"/>
  <c r="AI98" i="3"/>
  <c r="BA98" i="3"/>
  <c r="BB98" i="3"/>
  <c r="BC98" i="3"/>
  <c r="BD98" i="3"/>
  <c r="BE98" i="3"/>
  <c r="AZ98" i="3"/>
  <c r="S99" i="3"/>
  <c r="BF99" i="3"/>
  <c r="BG99" i="3"/>
  <c r="BH99" i="3"/>
  <c r="BI99" i="3"/>
  <c r="BJ99" i="3"/>
  <c r="AI99" i="3"/>
  <c r="BA99" i="3"/>
  <c r="BB99" i="3"/>
  <c r="BC99" i="3"/>
  <c r="BD99" i="3"/>
  <c r="BE99" i="3"/>
  <c r="AZ99" i="3"/>
  <c r="S100" i="3"/>
  <c r="BF100" i="3"/>
  <c r="BG100" i="3"/>
  <c r="BH100" i="3"/>
  <c r="BI100" i="3"/>
  <c r="BJ100" i="3"/>
  <c r="AI100" i="3"/>
  <c r="BA100" i="3"/>
  <c r="BB100" i="3"/>
  <c r="BC100" i="3"/>
  <c r="BD100" i="3"/>
  <c r="BE100" i="3"/>
  <c r="AZ100" i="3"/>
  <c r="S101" i="3"/>
  <c r="BF101" i="3"/>
  <c r="BG101" i="3"/>
  <c r="BH101" i="3"/>
  <c r="BI101" i="3"/>
  <c r="BJ101" i="3"/>
  <c r="AI101" i="3"/>
  <c r="BA101" i="3"/>
  <c r="BB101" i="3"/>
  <c r="BC101" i="3"/>
  <c r="BD101" i="3"/>
  <c r="BE101" i="3"/>
  <c r="AZ101" i="3"/>
  <c r="S102" i="3"/>
  <c r="BF102" i="3"/>
  <c r="BG102" i="3"/>
  <c r="BH102" i="3"/>
  <c r="BI102" i="3"/>
  <c r="BJ102" i="3"/>
  <c r="AI102" i="3"/>
  <c r="BA102" i="3"/>
  <c r="BB102" i="3"/>
  <c r="BC102" i="3"/>
  <c r="BD102" i="3"/>
  <c r="BE102" i="3"/>
  <c r="AZ102" i="3"/>
  <c r="S103" i="3"/>
  <c r="BF103" i="3"/>
  <c r="BG103" i="3"/>
  <c r="BH103" i="3"/>
  <c r="BI103" i="3"/>
  <c r="BJ103" i="3"/>
  <c r="AI103" i="3"/>
  <c r="BA103" i="3"/>
  <c r="BB103" i="3"/>
  <c r="BC103" i="3"/>
  <c r="BD103" i="3"/>
  <c r="BE103" i="3"/>
  <c r="AZ103" i="3"/>
  <c r="S104" i="3"/>
  <c r="BF104" i="3"/>
  <c r="BG104" i="3"/>
  <c r="BH104" i="3"/>
  <c r="BI104" i="3"/>
  <c r="BJ104" i="3"/>
  <c r="AI104" i="3"/>
  <c r="BA104" i="3"/>
  <c r="BB104" i="3"/>
  <c r="BC104" i="3"/>
  <c r="BD104" i="3"/>
  <c r="BE104" i="3"/>
  <c r="AZ104" i="3"/>
  <c r="S105" i="3"/>
  <c r="BF105" i="3"/>
  <c r="BG105" i="3"/>
  <c r="BH105" i="3"/>
  <c r="BI105" i="3"/>
  <c r="BJ105" i="3"/>
  <c r="AI105" i="3"/>
  <c r="BA105" i="3"/>
  <c r="BB105" i="3"/>
  <c r="BC105" i="3"/>
  <c r="BD105" i="3"/>
  <c r="BE105" i="3"/>
  <c r="AZ105" i="3"/>
  <c r="S106" i="3"/>
  <c r="BF106" i="3"/>
  <c r="BG106" i="3"/>
  <c r="BH106" i="3"/>
  <c r="BI106" i="3"/>
  <c r="BJ106" i="3"/>
  <c r="AI106" i="3"/>
  <c r="BA106" i="3"/>
  <c r="BB106" i="3"/>
  <c r="BC106" i="3"/>
  <c r="BD106" i="3"/>
  <c r="BE106" i="3"/>
  <c r="AZ106" i="3"/>
  <c r="S107" i="3"/>
  <c r="BF107" i="3"/>
  <c r="BG107" i="3"/>
  <c r="BH107" i="3"/>
  <c r="BI107" i="3"/>
  <c r="BJ107" i="3"/>
  <c r="AI107" i="3"/>
  <c r="BA107" i="3"/>
  <c r="BB107" i="3"/>
  <c r="BC107" i="3"/>
  <c r="BD107" i="3"/>
  <c r="BE107" i="3"/>
  <c r="AZ107" i="3"/>
  <c r="S108" i="3"/>
  <c r="BF108" i="3"/>
  <c r="BG108" i="3"/>
  <c r="BH108" i="3"/>
  <c r="BI108" i="3"/>
  <c r="BJ108" i="3"/>
  <c r="AI108" i="3"/>
  <c r="BA108" i="3"/>
  <c r="BB108" i="3"/>
  <c r="BC108" i="3"/>
  <c r="BD108" i="3"/>
  <c r="BE108" i="3"/>
  <c r="AZ108" i="3"/>
  <c r="S109" i="3"/>
  <c r="BF109" i="3"/>
  <c r="BG109" i="3"/>
  <c r="BH109" i="3"/>
  <c r="BI109" i="3"/>
  <c r="BJ109" i="3"/>
  <c r="AI109" i="3"/>
  <c r="BA109" i="3"/>
  <c r="BB109" i="3"/>
  <c r="BC109" i="3"/>
  <c r="BD109" i="3"/>
  <c r="BE109" i="3"/>
  <c r="AZ109" i="3"/>
  <c r="S110" i="3"/>
  <c r="BF110" i="3"/>
  <c r="BG110" i="3"/>
  <c r="BH110" i="3"/>
  <c r="BI110" i="3"/>
  <c r="BJ110" i="3"/>
  <c r="AI110" i="3"/>
  <c r="BA110" i="3"/>
  <c r="BB110" i="3"/>
  <c r="BC110" i="3"/>
  <c r="BD110" i="3"/>
  <c r="BE110" i="3"/>
  <c r="AZ110" i="3"/>
  <c r="S111" i="3"/>
  <c r="BF111" i="3"/>
  <c r="BG111" i="3"/>
  <c r="BH111" i="3"/>
  <c r="BI111" i="3"/>
  <c r="BJ111" i="3"/>
  <c r="AI111" i="3"/>
  <c r="BA111" i="3"/>
  <c r="BB111" i="3"/>
  <c r="BC111" i="3"/>
  <c r="BD111" i="3"/>
  <c r="BE111" i="3"/>
  <c r="AZ111" i="3"/>
  <c r="S112" i="3"/>
  <c r="BF112" i="3"/>
  <c r="BG112" i="3"/>
  <c r="BH112" i="3"/>
  <c r="BI112" i="3"/>
  <c r="BJ112" i="3"/>
  <c r="AI112" i="3"/>
  <c r="BA112" i="3"/>
  <c r="BB112" i="3"/>
  <c r="BC112" i="3"/>
  <c r="BD112" i="3"/>
  <c r="BE112" i="3"/>
  <c r="AZ112" i="3"/>
  <c r="S113" i="3"/>
  <c r="BF113" i="3"/>
  <c r="BG113" i="3"/>
  <c r="BH113" i="3"/>
  <c r="BI113" i="3"/>
  <c r="BJ113" i="3"/>
  <c r="AI113" i="3"/>
  <c r="BA113" i="3"/>
  <c r="BB113" i="3"/>
  <c r="BC113" i="3"/>
  <c r="BD113" i="3"/>
  <c r="BE113" i="3"/>
  <c r="AZ113" i="3"/>
  <c r="S114" i="3"/>
  <c r="BF114" i="3"/>
  <c r="BG114" i="3"/>
  <c r="BH114" i="3"/>
  <c r="BI114" i="3"/>
  <c r="BJ114" i="3"/>
  <c r="AI114" i="3"/>
  <c r="BA114" i="3"/>
  <c r="BB114" i="3"/>
  <c r="BC114" i="3"/>
  <c r="BD114" i="3"/>
  <c r="BE114" i="3"/>
  <c r="AZ114" i="3"/>
  <c r="S115" i="3"/>
  <c r="BF115" i="3"/>
  <c r="BG115" i="3"/>
  <c r="BH115" i="3"/>
  <c r="BI115" i="3"/>
  <c r="BJ115" i="3"/>
  <c r="AI115" i="3"/>
  <c r="BA115" i="3"/>
  <c r="BB115" i="3"/>
  <c r="BC115" i="3"/>
  <c r="BD115" i="3"/>
  <c r="BE115" i="3"/>
  <c r="AZ115" i="3"/>
  <c r="S116" i="3"/>
  <c r="BF116" i="3"/>
  <c r="BG116" i="3"/>
  <c r="BH116" i="3"/>
  <c r="BI116" i="3"/>
  <c r="BJ116" i="3"/>
  <c r="AI116" i="3"/>
  <c r="BA116" i="3"/>
  <c r="BB116" i="3"/>
  <c r="BC116" i="3"/>
  <c r="BD116" i="3"/>
  <c r="BE116" i="3"/>
  <c r="AZ116" i="3"/>
  <c r="S117" i="3"/>
  <c r="BG117" i="3"/>
  <c r="BH117" i="3"/>
  <c r="BI117" i="3"/>
  <c r="BJ117" i="3"/>
  <c r="BA117" i="3"/>
  <c r="BB117" i="3"/>
  <c r="BC117" i="3"/>
  <c r="BD117" i="3"/>
  <c r="BE117" i="3"/>
  <c r="AZ117" i="3"/>
  <c r="S118" i="3"/>
  <c r="BG118" i="3"/>
  <c r="BH118" i="3"/>
  <c r="BI118" i="3"/>
  <c r="BJ118" i="3"/>
  <c r="BA118" i="3"/>
  <c r="BB118" i="3"/>
  <c r="BC118" i="3"/>
  <c r="BD118" i="3"/>
  <c r="BE118" i="3"/>
  <c r="AZ118" i="3"/>
  <c r="S119" i="3"/>
  <c r="BG119" i="3"/>
  <c r="BH119" i="3"/>
  <c r="BI119" i="3"/>
  <c r="BJ119" i="3"/>
  <c r="BA119" i="3"/>
  <c r="BB119" i="3"/>
  <c r="BC119" i="3"/>
  <c r="BD119" i="3"/>
  <c r="BE119" i="3"/>
  <c r="AZ119" i="3"/>
  <c r="S120" i="3"/>
  <c r="BG120" i="3"/>
  <c r="BH120" i="3"/>
  <c r="BI120" i="3"/>
  <c r="BJ120" i="3"/>
  <c r="BA120" i="3"/>
  <c r="BB120" i="3"/>
  <c r="BC120" i="3"/>
  <c r="BD120" i="3"/>
  <c r="BE120" i="3"/>
  <c r="AZ120" i="3"/>
  <c r="S121" i="3"/>
  <c r="BG121" i="3"/>
  <c r="BH121" i="3"/>
  <c r="BI121" i="3"/>
  <c r="BJ121" i="3"/>
  <c r="BA121" i="3"/>
  <c r="BB121" i="3"/>
  <c r="BC121" i="3"/>
  <c r="BD121" i="3"/>
  <c r="BE121" i="3"/>
  <c r="AZ121" i="3"/>
  <c r="S122" i="3"/>
  <c r="BG122" i="3"/>
  <c r="BH122" i="3"/>
  <c r="BI122" i="3"/>
  <c r="BJ122" i="3"/>
  <c r="BA122" i="3"/>
  <c r="BB122" i="3"/>
  <c r="BC122" i="3"/>
  <c r="BD122" i="3"/>
  <c r="BE122" i="3"/>
  <c r="AZ122" i="3"/>
  <c r="S123" i="3"/>
  <c r="BG123" i="3"/>
  <c r="BH123" i="3"/>
  <c r="BI123" i="3"/>
  <c r="BJ123" i="3"/>
  <c r="BA123" i="3"/>
  <c r="BB123" i="3"/>
  <c r="BC123" i="3"/>
  <c r="BD123" i="3"/>
  <c r="BE123" i="3"/>
  <c r="AZ123" i="3"/>
  <c r="S124" i="3"/>
  <c r="BG124" i="3"/>
  <c r="BH124" i="3"/>
  <c r="BI124" i="3"/>
  <c r="BJ124" i="3"/>
  <c r="BA124" i="3"/>
  <c r="BB124" i="3"/>
  <c r="BC124" i="3"/>
  <c r="BD124" i="3"/>
  <c r="BE124" i="3"/>
  <c r="AZ124" i="3"/>
  <c r="S125" i="3"/>
  <c r="BG125" i="3"/>
  <c r="BH125" i="3"/>
  <c r="BI125" i="3"/>
  <c r="BJ125" i="3"/>
  <c r="BA125" i="3"/>
  <c r="BB125" i="3"/>
  <c r="BC125" i="3"/>
  <c r="BD125" i="3"/>
  <c r="BE125" i="3"/>
  <c r="AZ125" i="3"/>
  <c r="S126" i="3"/>
  <c r="BG126" i="3"/>
  <c r="BH126" i="3"/>
  <c r="BI126" i="3"/>
  <c r="BJ126" i="3"/>
  <c r="BA126" i="3"/>
  <c r="BB126" i="3"/>
  <c r="BC126" i="3"/>
  <c r="BD126" i="3"/>
  <c r="BE126" i="3"/>
  <c r="AZ126" i="3"/>
  <c r="S127" i="3"/>
  <c r="BG127" i="3"/>
  <c r="BH127" i="3"/>
  <c r="BI127" i="3"/>
  <c r="BJ127" i="3"/>
  <c r="BA127" i="3"/>
  <c r="BB127" i="3"/>
  <c r="BC127" i="3"/>
  <c r="BD127" i="3"/>
  <c r="BE127" i="3"/>
  <c r="AZ127" i="3"/>
  <c r="S128" i="3"/>
  <c r="BG128" i="3"/>
  <c r="BH128" i="3"/>
  <c r="BI128" i="3"/>
  <c r="BJ128" i="3"/>
  <c r="BA128" i="3"/>
  <c r="BB128" i="3"/>
  <c r="BC128" i="3"/>
  <c r="BD128" i="3"/>
  <c r="BE128" i="3"/>
  <c r="AZ128" i="3"/>
  <c r="S129" i="3"/>
  <c r="BG129" i="3"/>
  <c r="BH129" i="3"/>
  <c r="BI129" i="3"/>
  <c r="BJ129" i="3"/>
  <c r="BA129" i="3"/>
  <c r="BB129" i="3"/>
  <c r="BC129" i="3"/>
  <c r="BD129" i="3"/>
  <c r="BE129" i="3"/>
  <c r="AZ129" i="3"/>
  <c r="S130" i="3"/>
  <c r="BG130" i="3"/>
  <c r="BH130" i="3"/>
  <c r="BI130" i="3"/>
  <c r="BJ130" i="3"/>
  <c r="BA130" i="3"/>
  <c r="BB130" i="3"/>
  <c r="BC130" i="3"/>
  <c r="BD130" i="3"/>
  <c r="BE130" i="3"/>
  <c r="AZ130" i="3"/>
  <c r="S131" i="3"/>
  <c r="BG131" i="3"/>
  <c r="BH131" i="3"/>
  <c r="BI131" i="3"/>
  <c r="BJ131" i="3"/>
  <c r="BA131" i="3"/>
  <c r="BB131" i="3"/>
  <c r="BC131" i="3"/>
  <c r="BD131" i="3"/>
  <c r="BE131" i="3"/>
  <c r="AZ131" i="3"/>
  <c r="S132" i="3"/>
  <c r="BG132" i="3"/>
  <c r="BH132" i="3"/>
  <c r="BI132" i="3"/>
  <c r="BJ132" i="3"/>
  <c r="BA132" i="3"/>
  <c r="BB132" i="3"/>
  <c r="BC132" i="3"/>
  <c r="BD132" i="3"/>
  <c r="BE132" i="3"/>
  <c r="AZ132" i="3"/>
  <c r="S133" i="3"/>
  <c r="BG133" i="3"/>
  <c r="BH133" i="3"/>
  <c r="BI133" i="3"/>
  <c r="BJ133" i="3"/>
  <c r="BA133" i="3"/>
  <c r="BB133" i="3"/>
  <c r="BC133" i="3"/>
  <c r="BD133" i="3"/>
  <c r="BE133" i="3"/>
  <c r="AZ133" i="3"/>
  <c r="S134" i="3"/>
  <c r="BG134" i="3"/>
  <c r="BH134" i="3"/>
  <c r="BI134" i="3"/>
  <c r="BJ134" i="3"/>
  <c r="BA134" i="3"/>
  <c r="BB134" i="3"/>
  <c r="BC134" i="3"/>
  <c r="BD134" i="3"/>
  <c r="BE134" i="3"/>
  <c r="AZ134" i="3"/>
  <c r="S135" i="3"/>
  <c r="BG135" i="3"/>
  <c r="BH135" i="3"/>
  <c r="BI135" i="3"/>
  <c r="BJ135" i="3"/>
  <c r="BA135" i="3"/>
  <c r="BB135" i="3"/>
  <c r="BC135" i="3"/>
  <c r="BD135" i="3"/>
  <c r="BE135" i="3"/>
  <c r="AZ135" i="3"/>
  <c r="S136" i="3"/>
  <c r="BG136" i="3"/>
  <c r="BH136" i="3"/>
  <c r="BI136" i="3"/>
  <c r="BJ136" i="3"/>
  <c r="BA136" i="3"/>
  <c r="BB136" i="3"/>
  <c r="BC136" i="3"/>
  <c r="BD136" i="3"/>
  <c r="BE136" i="3"/>
  <c r="AZ136" i="3"/>
  <c r="S137" i="3"/>
  <c r="BF137" i="3"/>
  <c r="BG137" i="3"/>
  <c r="BH137" i="3"/>
  <c r="BI137" i="3"/>
  <c r="BJ137" i="3"/>
  <c r="AI137" i="3"/>
  <c r="BA137" i="3"/>
  <c r="BB137" i="3"/>
  <c r="BC137" i="3"/>
  <c r="BD137" i="3"/>
  <c r="BE137" i="3"/>
  <c r="AZ137" i="3"/>
  <c r="S138" i="3"/>
  <c r="BF138" i="3"/>
  <c r="BG138" i="3"/>
  <c r="BH138" i="3"/>
  <c r="BI138" i="3"/>
  <c r="BJ138" i="3"/>
  <c r="AI138" i="3"/>
  <c r="BA138" i="3"/>
  <c r="BB138" i="3"/>
  <c r="BC138" i="3"/>
  <c r="BD138" i="3"/>
  <c r="BE138" i="3"/>
  <c r="AZ138" i="3"/>
  <c r="S139" i="3"/>
  <c r="BG139" i="3"/>
  <c r="BH139" i="3"/>
  <c r="BI139" i="3"/>
  <c r="BJ139" i="3"/>
  <c r="BA139" i="3"/>
  <c r="BB139" i="3"/>
  <c r="BC139" i="3"/>
  <c r="BD139" i="3"/>
  <c r="BE139" i="3"/>
  <c r="AZ139" i="3"/>
  <c r="S140" i="3"/>
  <c r="BG140" i="3"/>
  <c r="BH140" i="3"/>
  <c r="BI140" i="3"/>
  <c r="BJ140" i="3"/>
  <c r="BA140" i="3"/>
  <c r="BB140" i="3"/>
  <c r="BC140" i="3"/>
  <c r="BD140" i="3"/>
  <c r="BE140" i="3"/>
  <c r="AZ140" i="3"/>
  <c r="S141" i="3"/>
  <c r="BG141" i="3"/>
  <c r="BH141" i="3"/>
  <c r="BI141" i="3"/>
  <c r="BJ141" i="3"/>
  <c r="BA141" i="3"/>
  <c r="BB141" i="3"/>
  <c r="BC141" i="3"/>
  <c r="BD141" i="3"/>
  <c r="BE141" i="3"/>
  <c r="AZ141" i="3"/>
  <c r="S142" i="3"/>
  <c r="BG142" i="3"/>
  <c r="BH142" i="3"/>
  <c r="BI142" i="3"/>
  <c r="BJ142" i="3"/>
  <c r="BA142" i="3"/>
  <c r="BB142" i="3"/>
  <c r="BC142" i="3"/>
  <c r="BD142" i="3"/>
  <c r="BE142" i="3"/>
  <c r="AZ142" i="3"/>
  <c r="S143" i="3"/>
  <c r="BG143" i="3"/>
  <c r="BH143" i="3"/>
  <c r="BI143" i="3"/>
  <c r="BJ143" i="3"/>
  <c r="BA143" i="3"/>
  <c r="BB143" i="3"/>
  <c r="BC143" i="3"/>
  <c r="BD143" i="3"/>
  <c r="BE143" i="3"/>
  <c r="AZ143" i="3"/>
  <c r="S144" i="3"/>
  <c r="BG144" i="3"/>
  <c r="BH144" i="3"/>
  <c r="BI144" i="3"/>
  <c r="BJ144" i="3"/>
  <c r="BA144" i="3"/>
  <c r="BB144" i="3"/>
  <c r="BC144" i="3"/>
  <c r="BD144" i="3"/>
  <c r="BE144" i="3"/>
  <c r="AZ144" i="3"/>
  <c r="S145" i="3"/>
  <c r="BG145" i="3"/>
  <c r="BH145" i="3"/>
  <c r="BI145" i="3"/>
  <c r="BJ145" i="3"/>
  <c r="BA145" i="3"/>
  <c r="BB145" i="3"/>
  <c r="BC145" i="3"/>
  <c r="BD145" i="3"/>
  <c r="BE145" i="3"/>
  <c r="AZ145" i="3"/>
  <c r="S146" i="3"/>
  <c r="BG146" i="3"/>
  <c r="BH146" i="3"/>
  <c r="BI146" i="3"/>
  <c r="BJ146" i="3"/>
  <c r="BA146" i="3"/>
  <c r="BB146" i="3"/>
  <c r="BC146" i="3"/>
  <c r="BD146" i="3"/>
  <c r="BE146" i="3"/>
  <c r="AZ146" i="3"/>
  <c r="S147" i="3"/>
  <c r="BG147" i="3"/>
  <c r="BH147" i="3"/>
  <c r="BI147" i="3"/>
  <c r="BJ147" i="3"/>
  <c r="BA147" i="3"/>
  <c r="BB147" i="3"/>
  <c r="BC147" i="3"/>
  <c r="BD147" i="3"/>
  <c r="BE147" i="3"/>
  <c r="AZ147" i="3"/>
  <c r="S148" i="3"/>
  <c r="BG148" i="3"/>
  <c r="BH148" i="3"/>
  <c r="BI148" i="3"/>
  <c r="BJ148" i="3"/>
  <c r="BA148" i="3"/>
  <c r="BB148" i="3"/>
  <c r="BC148" i="3"/>
  <c r="BD148" i="3"/>
  <c r="BE148" i="3"/>
  <c r="AZ148" i="3"/>
  <c r="S149" i="3"/>
  <c r="BG149" i="3"/>
  <c r="BH149" i="3"/>
  <c r="BI149" i="3"/>
  <c r="BJ149" i="3"/>
  <c r="BA149" i="3"/>
  <c r="BB149" i="3"/>
  <c r="BC149" i="3"/>
  <c r="BD149" i="3"/>
  <c r="BE149" i="3"/>
  <c r="AZ149" i="3"/>
  <c r="S150" i="3"/>
  <c r="BG150" i="3"/>
  <c r="BH150" i="3"/>
  <c r="BI150" i="3"/>
  <c r="BJ150" i="3"/>
  <c r="BA150" i="3"/>
  <c r="BB150" i="3"/>
  <c r="BC150" i="3"/>
  <c r="BD150" i="3"/>
  <c r="BE150" i="3"/>
  <c r="AZ150" i="3"/>
  <c r="S151" i="3"/>
  <c r="BG151" i="3"/>
  <c r="BH151" i="3"/>
  <c r="BI151" i="3"/>
  <c r="BJ151" i="3"/>
  <c r="BA151" i="3"/>
  <c r="BB151" i="3"/>
  <c r="BC151" i="3"/>
  <c r="BD151" i="3"/>
  <c r="BE151" i="3"/>
  <c r="AZ151" i="3"/>
  <c r="S152" i="3"/>
  <c r="BG152" i="3"/>
  <c r="BH152" i="3"/>
  <c r="BI152" i="3"/>
  <c r="BJ152" i="3"/>
  <c r="BA152" i="3"/>
  <c r="BB152" i="3"/>
  <c r="BC152" i="3"/>
  <c r="BD152" i="3"/>
  <c r="BE152" i="3"/>
  <c r="AZ152" i="3"/>
  <c r="S153" i="3"/>
  <c r="BG153" i="3"/>
  <c r="BH153" i="3"/>
  <c r="BI153" i="3"/>
  <c r="BJ153" i="3"/>
  <c r="BA153" i="3"/>
  <c r="BB153" i="3"/>
  <c r="BC153" i="3"/>
  <c r="BD153" i="3"/>
  <c r="BE153" i="3"/>
  <c r="AZ153" i="3"/>
  <c r="S154" i="3"/>
  <c r="BG154" i="3"/>
  <c r="BH154" i="3"/>
  <c r="BI154" i="3"/>
  <c r="BJ154" i="3"/>
  <c r="BA154" i="3"/>
  <c r="BB154" i="3"/>
  <c r="BC154" i="3"/>
  <c r="BD154" i="3"/>
  <c r="BE154" i="3"/>
  <c r="AZ154" i="3"/>
  <c r="S155" i="3"/>
  <c r="BG155" i="3"/>
  <c r="BH155" i="3"/>
  <c r="BI155" i="3"/>
  <c r="BJ155" i="3"/>
  <c r="BA155" i="3"/>
  <c r="BB155" i="3"/>
  <c r="BC155" i="3"/>
  <c r="BD155" i="3"/>
  <c r="BE155" i="3"/>
  <c r="AZ155" i="3"/>
  <c r="S156" i="3"/>
  <c r="BG156" i="3"/>
  <c r="BH156" i="3"/>
  <c r="BI156" i="3"/>
  <c r="BJ156" i="3"/>
  <c r="BA156" i="3"/>
  <c r="BB156" i="3"/>
  <c r="BC156" i="3"/>
  <c r="BD156" i="3"/>
  <c r="BE156" i="3"/>
  <c r="AZ156" i="3"/>
  <c r="S157" i="3"/>
  <c r="BG157" i="3"/>
  <c r="BH157" i="3"/>
  <c r="BI157" i="3"/>
  <c r="BJ157" i="3"/>
  <c r="BA157" i="3"/>
  <c r="BB157" i="3"/>
  <c r="BC157" i="3"/>
  <c r="BD157" i="3"/>
  <c r="BE157" i="3"/>
  <c r="AZ157" i="3"/>
  <c r="S158" i="3"/>
  <c r="BG158" i="3"/>
  <c r="BH158" i="3"/>
  <c r="BI158" i="3"/>
  <c r="BJ158" i="3"/>
  <c r="BA158" i="3"/>
  <c r="BB158" i="3"/>
  <c r="BC158" i="3"/>
  <c r="BD158" i="3"/>
  <c r="BE158" i="3"/>
  <c r="AZ158" i="3"/>
  <c r="S159" i="3"/>
  <c r="BG159" i="3"/>
  <c r="BH159" i="3"/>
  <c r="BI159" i="3"/>
  <c r="BJ159" i="3"/>
  <c r="BA159" i="3"/>
  <c r="BB159" i="3"/>
  <c r="BC159" i="3"/>
  <c r="BD159" i="3"/>
  <c r="BE159" i="3"/>
  <c r="AZ159" i="3"/>
  <c r="S160" i="3"/>
  <c r="BG160" i="3"/>
  <c r="BH160" i="3"/>
  <c r="BI160" i="3"/>
  <c r="BJ160" i="3"/>
  <c r="BA160" i="3"/>
  <c r="BB160" i="3"/>
  <c r="BC160" i="3"/>
  <c r="BD160" i="3"/>
  <c r="BE160" i="3"/>
  <c r="AZ160" i="3"/>
  <c r="S161" i="3"/>
  <c r="BG161" i="3"/>
  <c r="BH161" i="3"/>
  <c r="BI161" i="3"/>
  <c r="BJ161" i="3"/>
  <c r="BA161" i="3"/>
  <c r="BB161" i="3"/>
  <c r="BC161" i="3"/>
  <c r="BD161" i="3"/>
  <c r="BE161" i="3"/>
  <c r="AZ161" i="3"/>
  <c r="S162" i="3"/>
  <c r="BG162" i="3"/>
  <c r="BH162" i="3"/>
  <c r="BI162" i="3"/>
  <c r="BJ162" i="3"/>
  <c r="BA162" i="3"/>
  <c r="BB162" i="3"/>
  <c r="BC162" i="3"/>
  <c r="BD162" i="3"/>
  <c r="BE162" i="3"/>
  <c r="AZ162" i="3"/>
  <c r="S163" i="3"/>
  <c r="BG163" i="3"/>
  <c r="BH163" i="3"/>
  <c r="BI163" i="3"/>
  <c r="BJ163" i="3"/>
  <c r="BA163" i="3"/>
  <c r="BB163" i="3"/>
  <c r="BC163" i="3"/>
  <c r="BD163" i="3"/>
  <c r="BE163" i="3"/>
  <c r="AZ163" i="3"/>
  <c r="S164" i="3"/>
  <c r="BG164" i="3"/>
  <c r="BH164" i="3"/>
  <c r="BI164" i="3"/>
  <c r="BJ164" i="3"/>
  <c r="BA164" i="3"/>
  <c r="BB164" i="3"/>
  <c r="BC164" i="3"/>
  <c r="BD164" i="3"/>
  <c r="BE164" i="3"/>
  <c r="AZ164" i="3"/>
  <c r="S165" i="3"/>
  <c r="BG165" i="3"/>
  <c r="BH165" i="3"/>
  <c r="BI165" i="3"/>
  <c r="BJ165" i="3"/>
  <c r="BA165" i="3"/>
  <c r="BB165" i="3"/>
  <c r="BC165" i="3"/>
  <c r="BD165" i="3"/>
  <c r="BE165" i="3"/>
  <c r="AZ165" i="3"/>
  <c r="S166" i="3"/>
  <c r="BG166" i="3"/>
  <c r="BH166" i="3"/>
  <c r="BI166" i="3"/>
  <c r="BJ166" i="3"/>
  <c r="BA166" i="3"/>
  <c r="BB166" i="3"/>
  <c r="BC166" i="3"/>
  <c r="BD166" i="3"/>
  <c r="BE166" i="3"/>
  <c r="AZ166" i="3"/>
  <c r="S167" i="3"/>
  <c r="BG167" i="3"/>
  <c r="BH167" i="3"/>
  <c r="BI167" i="3"/>
  <c r="BJ167" i="3"/>
  <c r="BA167" i="3"/>
  <c r="BB167" i="3"/>
  <c r="BC167" i="3"/>
  <c r="BD167" i="3"/>
  <c r="BE167" i="3"/>
  <c r="AZ167" i="3"/>
  <c r="S168" i="3"/>
  <c r="BG168" i="3"/>
  <c r="BH168" i="3"/>
  <c r="BI168" i="3"/>
  <c r="BJ168" i="3"/>
  <c r="BA168" i="3"/>
  <c r="BB168" i="3"/>
  <c r="BC168" i="3"/>
  <c r="BD168" i="3"/>
  <c r="BE168" i="3"/>
  <c r="AZ168" i="3"/>
  <c r="S169" i="3"/>
  <c r="BG169" i="3"/>
  <c r="BH169" i="3"/>
  <c r="BI169" i="3"/>
  <c r="BJ169" i="3"/>
  <c r="BA169" i="3"/>
  <c r="BB169" i="3"/>
  <c r="BC169" i="3"/>
  <c r="BD169" i="3"/>
  <c r="BE169" i="3"/>
  <c r="AZ169" i="3"/>
  <c r="S170" i="3"/>
  <c r="BG170" i="3"/>
  <c r="BH170" i="3"/>
  <c r="BI170" i="3"/>
  <c r="BJ170" i="3"/>
  <c r="BA170" i="3"/>
  <c r="BB170" i="3"/>
  <c r="BC170" i="3"/>
  <c r="BD170" i="3"/>
  <c r="BE170" i="3"/>
  <c r="AZ170" i="3"/>
  <c r="S171" i="3"/>
  <c r="BG171" i="3"/>
  <c r="BH171" i="3"/>
  <c r="BI171" i="3"/>
  <c r="BJ171" i="3"/>
  <c r="BA171" i="3"/>
  <c r="BB171" i="3"/>
  <c r="BC171" i="3"/>
  <c r="BD171" i="3"/>
  <c r="BE171" i="3"/>
  <c r="AZ171" i="3"/>
  <c r="S172" i="3"/>
  <c r="BG172" i="3"/>
  <c r="BH172" i="3"/>
  <c r="BI172" i="3"/>
  <c r="BJ172" i="3"/>
  <c r="BA172" i="3"/>
  <c r="BB172" i="3"/>
  <c r="BC172" i="3"/>
  <c r="BD172" i="3"/>
  <c r="BE172" i="3"/>
  <c r="AZ172" i="3"/>
  <c r="S173" i="3"/>
  <c r="BG173" i="3"/>
  <c r="BH173" i="3"/>
  <c r="BI173" i="3"/>
  <c r="BJ173" i="3"/>
  <c r="BA173" i="3"/>
  <c r="BB173" i="3"/>
  <c r="BC173" i="3"/>
  <c r="BD173" i="3"/>
  <c r="BE173" i="3"/>
  <c r="AZ173" i="3"/>
  <c r="S174" i="3"/>
  <c r="BG174" i="3"/>
  <c r="BH174" i="3"/>
  <c r="BI174" i="3"/>
  <c r="BJ174" i="3"/>
  <c r="BA174" i="3"/>
  <c r="BB174" i="3"/>
  <c r="BC174" i="3"/>
  <c r="BD174" i="3"/>
  <c r="BE174" i="3"/>
  <c r="AZ174" i="3"/>
  <c r="S175" i="3"/>
  <c r="BG175" i="3"/>
  <c r="BH175" i="3"/>
  <c r="BI175" i="3"/>
  <c r="BJ175" i="3"/>
  <c r="BA175" i="3"/>
  <c r="BB175" i="3"/>
  <c r="BC175" i="3"/>
  <c r="BD175" i="3"/>
  <c r="BE175" i="3"/>
  <c r="AZ175" i="3"/>
  <c r="S176" i="3"/>
  <c r="BG176" i="3"/>
  <c r="BH176" i="3"/>
  <c r="BI176" i="3"/>
  <c r="BJ176" i="3"/>
  <c r="BA176" i="3"/>
  <c r="BB176" i="3"/>
  <c r="BC176" i="3"/>
  <c r="BD176" i="3"/>
  <c r="BE176" i="3"/>
  <c r="AZ176" i="3"/>
  <c r="S177" i="3"/>
  <c r="BG177" i="3"/>
  <c r="BH177" i="3"/>
  <c r="BI177" i="3"/>
  <c r="BJ177" i="3"/>
  <c r="BA177" i="3"/>
  <c r="BB177" i="3"/>
  <c r="BC177" i="3"/>
  <c r="BD177" i="3"/>
  <c r="BE177" i="3"/>
  <c r="AZ177" i="3"/>
  <c r="S178" i="3"/>
  <c r="BG178" i="3"/>
  <c r="BH178" i="3"/>
  <c r="BI178" i="3"/>
  <c r="BJ178" i="3"/>
  <c r="BA178" i="3"/>
  <c r="BB178" i="3"/>
  <c r="BC178" i="3"/>
  <c r="BD178" i="3"/>
  <c r="BE178" i="3"/>
  <c r="AZ178" i="3"/>
  <c r="S179" i="3"/>
  <c r="BG179" i="3"/>
  <c r="BH179" i="3"/>
  <c r="BI179" i="3"/>
  <c r="BJ179" i="3"/>
  <c r="BA179" i="3"/>
  <c r="BB179" i="3"/>
  <c r="BC179" i="3"/>
  <c r="BD179" i="3"/>
  <c r="BE179" i="3"/>
  <c r="AZ179" i="3"/>
  <c r="S180" i="3"/>
  <c r="BG180" i="3"/>
  <c r="BH180" i="3"/>
  <c r="BI180" i="3"/>
  <c r="BJ180" i="3"/>
  <c r="BA180" i="3"/>
  <c r="BB180" i="3"/>
  <c r="BC180" i="3"/>
  <c r="BD180" i="3"/>
  <c r="BE180" i="3"/>
  <c r="AZ180" i="3"/>
  <c r="S181" i="3"/>
  <c r="BG181" i="3"/>
  <c r="BH181" i="3"/>
  <c r="BI181" i="3"/>
  <c r="BJ181" i="3"/>
  <c r="BA181" i="3"/>
  <c r="BB181" i="3"/>
  <c r="BC181" i="3"/>
  <c r="BD181" i="3"/>
  <c r="BE181" i="3"/>
  <c r="AZ181" i="3"/>
  <c r="S182" i="3"/>
  <c r="BG182" i="3"/>
  <c r="BH182" i="3"/>
  <c r="BI182" i="3"/>
  <c r="BJ182" i="3"/>
  <c r="BA182" i="3"/>
  <c r="BB182" i="3"/>
  <c r="BC182" i="3"/>
  <c r="BD182" i="3"/>
  <c r="BE182" i="3"/>
  <c r="AZ182" i="3"/>
  <c r="S183" i="3"/>
  <c r="BG183" i="3"/>
  <c r="BH183" i="3"/>
  <c r="BI183" i="3"/>
  <c r="BJ183" i="3"/>
  <c r="BA183" i="3"/>
  <c r="BB183" i="3"/>
  <c r="BC183" i="3"/>
  <c r="BD183" i="3"/>
  <c r="BE183" i="3"/>
  <c r="AZ183" i="3"/>
  <c r="S184" i="3"/>
  <c r="BG184" i="3"/>
  <c r="BH184" i="3"/>
  <c r="BI184" i="3"/>
  <c r="BJ184" i="3"/>
  <c r="BA184" i="3"/>
  <c r="BB184" i="3"/>
  <c r="BC184" i="3"/>
  <c r="BD184" i="3"/>
  <c r="BE184" i="3"/>
  <c r="AZ184" i="3"/>
  <c r="S185" i="3"/>
  <c r="BG185" i="3"/>
  <c r="BH185" i="3"/>
  <c r="BI185" i="3"/>
  <c r="BJ185" i="3"/>
  <c r="BA185" i="3"/>
  <c r="BB185" i="3"/>
  <c r="BC185" i="3"/>
  <c r="BD185" i="3"/>
  <c r="BE185" i="3"/>
  <c r="AZ185" i="3"/>
  <c r="S186" i="3"/>
  <c r="BG186" i="3"/>
  <c r="BH186" i="3"/>
  <c r="BI186" i="3"/>
  <c r="BJ186" i="3"/>
  <c r="BA186" i="3"/>
  <c r="BB186" i="3"/>
  <c r="BC186" i="3"/>
  <c r="BD186" i="3"/>
  <c r="BE186" i="3"/>
  <c r="AZ186" i="3"/>
  <c r="S187" i="3"/>
  <c r="BG187" i="3"/>
  <c r="BH187" i="3"/>
  <c r="BI187" i="3"/>
  <c r="BJ187" i="3"/>
  <c r="BA187" i="3"/>
  <c r="BB187" i="3"/>
  <c r="BC187" i="3"/>
  <c r="BD187" i="3"/>
  <c r="BE187" i="3"/>
  <c r="AZ187" i="3"/>
  <c r="S188" i="3"/>
  <c r="BG188" i="3"/>
  <c r="BH188" i="3"/>
  <c r="BI188" i="3"/>
  <c r="BJ188" i="3"/>
  <c r="BA188" i="3"/>
  <c r="BB188" i="3"/>
  <c r="BC188" i="3"/>
  <c r="BD188" i="3"/>
  <c r="BE188" i="3"/>
  <c r="AZ188" i="3"/>
  <c r="S189" i="3"/>
  <c r="BG189" i="3"/>
  <c r="BH189" i="3"/>
  <c r="BI189" i="3"/>
  <c r="BJ189" i="3"/>
  <c r="BA189" i="3"/>
  <c r="BB189" i="3"/>
  <c r="BC189" i="3"/>
  <c r="BD189" i="3"/>
  <c r="BE189" i="3"/>
  <c r="AZ189" i="3"/>
  <c r="S190" i="3"/>
  <c r="BG190" i="3"/>
  <c r="BH190" i="3"/>
  <c r="BI190" i="3"/>
  <c r="BJ190" i="3"/>
  <c r="BA190" i="3"/>
  <c r="BB190" i="3"/>
  <c r="BC190" i="3"/>
  <c r="BD190" i="3"/>
  <c r="BE190" i="3"/>
  <c r="AZ190" i="3"/>
  <c r="S191" i="3"/>
  <c r="BG191" i="3"/>
  <c r="BH191" i="3"/>
  <c r="BI191" i="3"/>
  <c r="BJ191" i="3"/>
  <c r="BA191" i="3"/>
  <c r="BB191" i="3"/>
  <c r="BC191" i="3"/>
  <c r="BD191" i="3"/>
  <c r="BE191" i="3"/>
  <c r="AZ191" i="3"/>
  <c r="S192" i="3"/>
  <c r="BG192" i="3"/>
  <c r="BH192" i="3"/>
  <c r="BI192" i="3"/>
  <c r="BJ192" i="3"/>
  <c r="BA192" i="3"/>
  <c r="BB192" i="3"/>
  <c r="BC192" i="3"/>
  <c r="BD192" i="3"/>
  <c r="BE192" i="3"/>
  <c r="AZ192" i="3"/>
  <c r="S6" i="3"/>
  <c r="BF6" i="3"/>
  <c r="BG6" i="3"/>
  <c r="BH6" i="3"/>
  <c r="BI6" i="3"/>
  <c r="BJ6" i="3"/>
  <c r="AI6" i="3"/>
  <c r="BA6" i="3"/>
  <c r="BB6" i="3"/>
  <c r="BC6" i="3"/>
  <c r="BD6" i="3"/>
  <c r="BE6" i="3"/>
  <c r="AZ6" i="3"/>
  <c r="S7" i="3"/>
  <c r="BF7" i="3"/>
  <c r="BG7" i="3"/>
  <c r="BH7" i="3"/>
  <c r="BI7" i="3"/>
  <c r="BJ7" i="3"/>
  <c r="AI7" i="3"/>
  <c r="BA7" i="3"/>
  <c r="BB7" i="3"/>
  <c r="BC7" i="3"/>
  <c r="BD7" i="3"/>
  <c r="BE7" i="3"/>
  <c r="AZ7" i="3"/>
  <c r="S8" i="3"/>
  <c r="BF8" i="3"/>
  <c r="BG8" i="3"/>
  <c r="BH8" i="3"/>
  <c r="BI8" i="3"/>
  <c r="BJ8" i="3"/>
  <c r="AI8" i="3"/>
  <c r="BA8" i="3"/>
  <c r="BB8" i="3"/>
  <c r="BC8" i="3"/>
  <c r="BD8" i="3"/>
  <c r="BE8" i="3"/>
  <c r="AZ8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S28" i="3"/>
  <c r="BF28" i="3"/>
  <c r="BG28" i="3"/>
  <c r="BH28" i="3"/>
  <c r="BI28" i="3"/>
  <c r="BJ28" i="3"/>
  <c r="AI28" i="3"/>
  <c r="BA28" i="3"/>
  <c r="BB28" i="3"/>
  <c r="BC28" i="3"/>
  <c r="BD28" i="3"/>
  <c r="BE28" i="3"/>
  <c r="AZ28" i="3"/>
  <c r="S29" i="3"/>
  <c r="BG29" i="3"/>
  <c r="BH29" i="3"/>
  <c r="BI29" i="3"/>
  <c r="BJ29" i="3"/>
  <c r="BA29" i="3"/>
  <c r="BB29" i="3"/>
  <c r="BC29" i="3"/>
  <c r="BD29" i="3"/>
  <c r="BE29" i="3"/>
  <c r="AZ29" i="3"/>
  <c r="S30" i="3"/>
  <c r="BG30" i="3"/>
  <c r="BH30" i="3"/>
  <c r="BI30" i="3"/>
  <c r="BJ30" i="3"/>
  <c r="BA30" i="3"/>
  <c r="BB30" i="3"/>
  <c r="BC30" i="3"/>
  <c r="BD30" i="3"/>
  <c r="BE30" i="3"/>
  <c r="AZ30" i="3"/>
  <c r="S31" i="3"/>
  <c r="BG31" i="3"/>
  <c r="BH31" i="3"/>
  <c r="BI31" i="3"/>
  <c r="BJ31" i="3"/>
  <c r="BA31" i="3"/>
  <c r="BB31" i="3"/>
  <c r="BC31" i="3"/>
  <c r="BD31" i="3"/>
  <c r="BE31" i="3"/>
  <c r="AZ31" i="3"/>
  <c r="S32" i="3"/>
  <c r="BG32" i="3"/>
  <c r="BH32" i="3"/>
  <c r="BI32" i="3"/>
  <c r="BJ32" i="3"/>
  <c r="BA32" i="3"/>
  <c r="BB32" i="3"/>
  <c r="BC32" i="3"/>
  <c r="BD32" i="3"/>
  <c r="BE32" i="3"/>
  <c r="AZ32" i="3"/>
  <c r="S33" i="3"/>
  <c r="BG33" i="3"/>
  <c r="BH33" i="3"/>
  <c r="BI33" i="3"/>
  <c r="BJ33" i="3"/>
  <c r="BA33" i="3"/>
  <c r="BB33" i="3"/>
  <c r="BC33" i="3"/>
  <c r="BD33" i="3"/>
  <c r="BE33" i="3"/>
  <c r="AZ33" i="3"/>
  <c r="S34" i="3"/>
  <c r="BG34" i="3"/>
  <c r="BH34" i="3"/>
  <c r="BI34" i="3"/>
  <c r="BJ34" i="3"/>
  <c r="BA34" i="3"/>
  <c r="BB34" i="3"/>
  <c r="BC34" i="3"/>
  <c r="BD34" i="3"/>
  <c r="BE34" i="3"/>
  <c r="AZ34" i="3"/>
  <c r="S35" i="3"/>
  <c r="BG35" i="3"/>
  <c r="BH35" i="3"/>
  <c r="BI35" i="3"/>
  <c r="BJ35" i="3"/>
  <c r="BA35" i="3"/>
  <c r="BB35" i="3"/>
  <c r="BC35" i="3"/>
  <c r="BD35" i="3"/>
  <c r="BE35" i="3"/>
  <c r="AZ35" i="3"/>
  <c r="S36" i="3"/>
  <c r="BG36" i="3"/>
  <c r="BH36" i="3"/>
  <c r="BI36" i="3"/>
  <c r="BJ36" i="3"/>
  <c r="BA36" i="3"/>
  <c r="BB36" i="3"/>
  <c r="BC36" i="3"/>
  <c r="BD36" i="3"/>
  <c r="BE36" i="3"/>
  <c r="AZ36" i="3"/>
  <c r="S37" i="3"/>
  <c r="BG37" i="3"/>
  <c r="BH37" i="3"/>
  <c r="BI37" i="3"/>
  <c r="BJ37" i="3"/>
  <c r="BA37" i="3"/>
  <c r="BB37" i="3"/>
  <c r="BC37" i="3"/>
  <c r="BD37" i="3"/>
  <c r="BE37" i="3"/>
  <c r="AZ37" i="3"/>
  <c r="S38" i="3"/>
  <c r="BG38" i="3"/>
  <c r="BH38" i="3"/>
  <c r="BI38" i="3"/>
  <c r="BJ38" i="3"/>
  <c r="BA38" i="3"/>
  <c r="BB38" i="3"/>
  <c r="BC38" i="3"/>
  <c r="BD38" i="3"/>
  <c r="BE38" i="3"/>
  <c r="AZ38" i="3"/>
  <c r="S39" i="3"/>
  <c r="BG39" i="3"/>
  <c r="BH39" i="3"/>
  <c r="BI39" i="3"/>
  <c r="BJ39" i="3"/>
  <c r="BA39" i="3"/>
  <c r="BB39" i="3"/>
  <c r="BC39" i="3"/>
  <c r="BD39" i="3"/>
  <c r="BE39" i="3"/>
  <c r="AZ39" i="3"/>
  <c r="S40" i="3"/>
  <c r="BG40" i="3"/>
  <c r="BH40" i="3"/>
  <c r="BI40" i="3"/>
  <c r="BJ40" i="3"/>
  <c r="BA40" i="3"/>
  <c r="BB40" i="3"/>
  <c r="BC40" i="3"/>
  <c r="BD40" i="3"/>
  <c r="BE40" i="3"/>
  <c r="AZ40" i="3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L5" i="3"/>
  <c r="P5" i="3"/>
  <c r="BL6" i="3"/>
  <c r="P6" i="3"/>
  <c r="BL7" i="3"/>
  <c r="P7" i="3"/>
  <c r="BL28" i="3"/>
  <c r="P28" i="3"/>
  <c r="BL69" i="3"/>
  <c r="P69" i="3"/>
  <c r="BL70" i="3"/>
  <c r="P70" i="3"/>
  <c r="BL91" i="3"/>
  <c r="P91" i="3"/>
  <c r="BL92" i="3"/>
  <c r="P92" i="3"/>
  <c r="BL93" i="3"/>
  <c r="P93" i="3"/>
  <c r="BL94" i="3"/>
  <c r="P94" i="3"/>
  <c r="BL95" i="3"/>
  <c r="P95" i="3"/>
  <c r="BL116" i="3"/>
  <c r="P116" i="3"/>
  <c r="BL137" i="3"/>
  <c r="P137" i="3"/>
  <c r="BL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139" i="3"/>
  <c r="BM140" i="3"/>
  <c r="BM141" i="3"/>
  <c r="BM142" i="3"/>
  <c r="BM143" i="3"/>
  <c r="BM47" i="3"/>
  <c r="BM48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29" i="3"/>
  <c r="BM28" i="3"/>
  <c r="BM26" i="3"/>
  <c r="BM27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8" i="3"/>
  <c r="BM7" i="3"/>
  <c r="BM6" i="3"/>
  <c r="BM5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W6" i="2"/>
  <c r="V6" i="2"/>
  <c r="U6" i="2"/>
  <c r="T6" i="2"/>
  <c r="S6" i="2"/>
  <c r="K6" i="2"/>
  <c r="I6" i="2"/>
  <c r="Y7" i="1"/>
  <c r="U7" i="1"/>
  <c r="AQ7" i="1"/>
  <c r="AR7" i="1"/>
  <c r="AS7" i="1"/>
  <c r="AT7" i="1"/>
  <c r="AU7" i="1"/>
  <c r="T7" i="1"/>
  <c r="G160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E227" i="1"/>
  <c r="F227" i="1"/>
  <c r="D227" i="1"/>
  <c r="E228" i="1"/>
  <c r="F228" i="1"/>
  <c r="D228" i="1"/>
  <c r="E229" i="1"/>
  <c r="F229" i="1"/>
  <c r="D229" i="1"/>
  <c r="E230" i="1"/>
  <c r="F230" i="1"/>
  <c r="D230" i="1"/>
  <c r="E231" i="1"/>
  <c r="F231" i="1"/>
  <c r="D231" i="1"/>
  <c r="E232" i="1"/>
  <c r="F232" i="1"/>
  <c r="D232" i="1"/>
  <c r="E233" i="1"/>
  <c r="F233" i="1"/>
  <c r="D233" i="1"/>
  <c r="E234" i="1"/>
  <c r="F234" i="1"/>
  <c r="D234" i="1"/>
  <c r="E235" i="1"/>
  <c r="F235" i="1"/>
  <c r="D235" i="1"/>
  <c r="E236" i="1"/>
  <c r="F236" i="1"/>
  <c r="D236" i="1"/>
  <c r="E237" i="1"/>
  <c r="F237" i="1"/>
  <c r="D237" i="1"/>
  <c r="E238" i="1"/>
  <c r="F238" i="1"/>
  <c r="D238" i="1"/>
  <c r="E239" i="1"/>
  <c r="F239" i="1"/>
  <c r="D239" i="1"/>
  <c r="E240" i="1"/>
  <c r="F240" i="1"/>
  <c r="D240" i="1"/>
  <c r="E241" i="1"/>
  <c r="F241" i="1"/>
  <c r="D241" i="1"/>
  <c r="E242" i="1"/>
  <c r="F242" i="1"/>
  <c r="D242" i="1"/>
  <c r="E243" i="1"/>
  <c r="F243" i="1"/>
  <c r="D243" i="1"/>
  <c r="E244" i="1"/>
  <c r="F244" i="1"/>
  <c r="D244" i="1"/>
  <c r="E245" i="1"/>
  <c r="F245" i="1"/>
  <c r="D245" i="1"/>
  <c r="E246" i="1"/>
  <c r="F246" i="1"/>
  <c r="D246" i="1"/>
  <c r="E247" i="1"/>
  <c r="F247" i="1"/>
  <c r="D247" i="1"/>
  <c r="E248" i="1"/>
  <c r="F248" i="1"/>
  <c r="D248" i="1"/>
  <c r="E249" i="1"/>
  <c r="F249" i="1"/>
  <c r="D249" i="1"/>
  <c r="E250" i="1"/>
  <c r="F250" i="1"/>
  <c r="D250" i="1"/>
  <c r="E251" i="1"/>
  <c r="F251" i="1"/>
  <c r="D251" i="1"/>
  <c r="E252" i="1"/>
  <c r="F252" i="1"/>
  <c r="D252" i="1"/>
  <c r="E253" i="1"/>
  <c r="F253" i="1"/>
  <c r="D253" i="1"/>
  <c r="E254" i="1"/>
  <c r="F254" i="1"/>
  <c r="D254" i="1"/>
  <c r="E255" i="1"/>
  <c r="F255" i="1"/>
  <c r="D255" i="1"/>
  <c r="E256" i="1"/>
  <c r="F256" i="1"/>
  <c r="D256" i="1"/>
  <c r="E257" i="1"/>
  <c r="F257" i="1"/>
  <c r="D257" i="1"/>
  <c r="E258" i="1"/>
  <c r="F258" i="1"/>
  <c r="D258" i="1"/>
  <c r="E259" i="1"/>
  <c r="F259" i="1"/>
  <c r="D259" i="1"/>
  <c r="E260" i="1"/>
  <c r="F260" i="1"/>
  <c r="D260" i="1"/>
  <c r="E261" i="1"/>
  <c r="F261" i="1"/>
  <c r="D261" i="1"/>
  <c r="E262" i="1"/>
  <c r="F262" i="1"/>
  <c r="D262" i="1"/>
  <c r="E263" i="1"/>
  <c r="F263" i="1"/>
  <c r="D263" i="1"/>
  <c r="E264" i="1"/>
  <c r="F264" i="1"/>
  <c r="D264" i="1"/>
  <c r="E265" i="1"/>
  <c r="F265" i="1"/>
  <c r="D265" i="1"/>
  <c r="E266" i="1"/>
  <c r="F266" i="1"/>
  <c r="D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E308" i="1"/>
  <c r="F308" i="1"/>
  <c r="D308" i="1"/>
  <c r="E309" i="1"/>
  <c r="F309" i="1"/>
  <c r="D309" i="1"/>
  <c r="E310" i="1"/>
  <c r="F310" i="1"/>
  <c r="D310" i="1"/>
  <c r="E311" i="1"/>
  <c r="F311" i="1"/>
  <c r="D311" i="1"/>
  <c r="E312" i="1"/>
  <c r="F312" i="1"/>
  <c r="D312" i="1"/>
  <c r="E313" i="1"/>
  <c r="F313" i="1"/>
  <c r="D313" i="1"/>
  <c r="E314" i="1"/>
  <c r="F314" i="1"/>
  <c r="D314" i="1"/>
  <c r="E315" i="1"/>
  <c r="F315" i="1"/>
  <c r="D315" i="1"/>
  <c r="E316" i="1"/>
  <c r="F316" i="1"/>
  <c r="D316" i="1"/>
  <c r="E317" i="1"/>
  <c r="F317" i="1"/>
  <c r="D317" i="1"/>
  <c r="E318" i="1"/>
  <c r="F318" i="1"/>
  <c r="D318" i="1"/>
  <c r="E319" i="1"/>
  <c r="F319" i="1"/>
  <c r="D319" i="1"/>
  <c r="E320" i="1"/>
  <c r="F320" i="1"/>
  <c r="D320" i="1"/>
  <c r="E321" i="1"/>
  <c r="F321" i="1"/>
  <c r="D321" i="1"/>
  <c r="E322" i="1"/>
  <c r="F322" i="1"/>
  <c r="D322" i="1"/>
  <c r="E323" i="1"/>
  <c r="F323" i="1"/>
  <c r="D323" i="1"/>
  <c r="E324" i="1"/>
  <c r="F324" i="1"/>
  <c r="D324" i="1"/>
  <c r="E325" i="1"/>
  <c r="F325" i="1"/>
  <c r="D325" i="1"/>
  <c r="E326" i="1"/>
  <c r="F326" i="1"/>
  <c r="D326" i="1"/>
  <c r="E327" i="1"/>
  <c r="F327" i="1"/>
  <c r="D327" i="1"/>
  <c r="E328" i="1"/>
  <c r="F328" i="1"/>
  <c r="D328" i="1"/>
  <c r="E329" i="1"/>
  <c r="F329" i="1"/>
  <c r="D329" i="1"/>
  <c r="E330" i="1"/>
  <c r="F330" i="1"/>
  <c r="D330" i="1"/>
  <c r="E331" i="1"/>
  <c r="F331" i="1"/>
  <c r="D331" i="1"/>
  <c r="E332" i="1"/>
  <c r="F332" i="1"/>
  <c r="D332" i="1"/>
  <c r="E333" i="1"/>
  <c r="F333" i="1"/>
  <c r="D333" i="1"/>
  <c r="E334" i="1"/>
  <c r="F334" i="1"/>
  <c r="D334" i="1"/>
  <c r="E335" i="1"/>
  <c r="F335" i="1"/>
  <c r="D335" i="1"/>
  <c r="E336" i="1"/>
  <c r="F336" i="1"/>
  <c r="D336" i="1"/>
  <c r="E337" i="1"/>
  <c r="F337" i="1"/>
  <c r="D337" i="1"/>
  <c r="E338" i="1"/>
  <c r="F338" i="1"/>
  <c r="D338" i="1"/>
  <c r="E339" i="1"/>
  <c r="F339" i="1"/>
  <c r="D339" i="1"/>
  <c r="E340" i="1"/>
  <c r="F340" i="1"/>
  <c r="D340" i="1"/>
  <c r="E341" i="1"/>
  <c r="F341" i="1"/>
  <c r="D341" i="1"/>
  <c r="E342" i="1"/>
  <c r="F342" i="1"/>
  <c r="D342" i="1"/>
  <c r="E343" i="1"/>
  <c r="F343" i="1"/>
  <c r="D343" i="1"/>
  <c r="E344" i="1"/>
  <c r="F344" i="1"/>
  <c r="D344" i="1"/>
  <c r="E345" i="1"/>
  <c r="F345" i="1"/>
  <c r="D345" i="1"/>
  <c r="E346" i="1"/>
  <c r="F346" i="1"/>
  <c r="D346" i="1"/>
  <c r="E347" i="1"/>
  <c r="F347" i="1"/>
  <c r="D347" i="1"/>
  <c r="E348" i="1"/>
  <c r="F348" i="1"/>
  <c r="D348" i="1"/>
  <c r="E349" i="1"/>
  <c r="F349" i="1"/>
  <c r="D349" i="1"/>
  <c r="E350" i="1"/>
  <c r="F350" i="1"/>
  <c r="D350" i="1"/>
  <c r="E351" i="1"/>
  <c r="F351" i="1"/>
  <c r="D351" i="1"/>
  <c r="E352" i="1"/>
  <c r="F352" i="1"/>
  <c r="D352" i="1"/>
  <c r="E353" i="1"/>
  <c r="F353" i="1"/>
  <c r="D353" i="1"/>
  <c r="E354" i="1"/>
  <c r="F354" i="1"/>
  <c r="D354" i="1"/>
  <c r="E355" i="1"/>
  <c r="F355" i="1"/>
  <c r="D355" i="1"/>
  <c r="E356" i="1"/>
  <c r="F356" i="1"/>
  <c r="D356" i="1"/>
  <c r="E357" i="1"/>
  <c r="F357" i="1"/>
  <c r="D357" i="1"/>
  <c r="E358" i="1"/>
  <c r="F358" i="1"/>
  <c r="D358" i="1"/>
  <c r="E359" i="1"/>
  <c r="F359" i="1"/>
  <c r="D359" i="1"/>
  <c r="E360" i="1"/>
  <c r="F360" i="1"/>
  <c r="D360" i="1"/>
  <c r="E361" i="1"/>
  <c r="F361" i="1"/>
  <c r="D361" i="1"/>
  <c r="E362" i="1"/>
  <c r="F362" i="1"/>
  <c r="D362" i="1"/>
  <c r="E363" i="1"/>
  <c r="F363" i="1"/>
  <c r="D363" i="1"/>
  <c r="E364" i="1"/>
  <c r="F364" i="1"/>
  <c r="D364" i="1"/>
  <c r="E365" i="1"/>
  <c r="F365" i="1"/>
  <c r="D365" i="1"/>
  <c r="E366" i="1"/>
  <c r="F366" i="1"/>
  <c r="D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E377" i="1"/>
  <c r="F377" i="1"/>
  <c r="D377" i="1"/>
  <c r="E378" i="1"/>
  <c r="F378" i="1"/>
  <c r="D378" i="1"/>
  <c r="E379" i="1"/>
  <c r="F379" i="1"/>
  <c r="D379" i="1"/>
  <c r="E380" i="1"/>
  <c r="F380" i="1"/>
  <c r="D380" i="1"/>
  <c r="E381" i="1"/>
  <c r="F381" i="1"/>
  <c r="D381" i="1"/>
  <c r="E382" i="1"/>
  <c r="F382" i="1"/>
  <c r="D382" i="1"/>
  <c r="E383" i="1"/>
  <c r="F383" i="1"/>
  <c r="D383" i="1"/>
  <c r="E384" i="1"/>
  <c r="F384" i="1"/>
  <c r="D384" i="1"/>
  <c r="E385" i="1"/>
  <c r="F385" i="1"/>
  <c r="D385" i="1"/>
  <c r="E386" i="1"/>
  <c r="F386" i="1"/>
  <c r="D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E408" i="1"/>
  <c r="F408" i="1"/>
  <c r="D408" i="1"/>
  <c r="E409" i="1"/>
  <c r="F409" i="1"/>
  <c r="D409" i="1"/>
  <c r="E410" i="1"/>
  <c r="F410" i="1"/>
  <c r="D410" i="1"/>
  <c r="E411" i="1"/>
  <c r="F411" i="1"/>
  <c r="D411" i="1"/>
  <c r="E412" i="1"/>
  <c r="F412" i="1"/>
  <c r="D412" i="1"/>
  <c r="E413" i="1"/>
  <c r="F413" i="1"/>
  <c r="D413" i="1"/>
  <c r="E414" i="1"/>
  <c r="F414" i="1"/>
  <c r="D414" i="1"/>
  <c r="E415" i="1"/>
  <c r="F415" i="1"/>
  <c r="D415" i="1"/>
  <c r="E416" i="1"/>
  <c r="F416" i="1"/>
  <c r="D416" i="1"/>
  <c r="E417" i="1"/>
  <c r="F417" i="1"/>
  <c r="D417" i="1"/>
  <c r="E418" i="1"/>
  <c r="F418" i="1"/>
  <c r="D418" i="1"/>
  <c r="E419" i="1"/>
  <c r="F419" i="1"/>
  <c r="D419" i="1"/>
  <c r="E420" i="1"/>
  <c r="F420" i="1"/>
  <c r="D420" i="1"/>
  <c r="E421" i="1"/>
  <c r="F421" i="1"/>
  <c r="D421" i="1"/>
  <c r="E422" i="1"/>
  <c r="F422" i="1"/>
  <c r="D422" i="1"/>
  <c r="E423" i="1"/>
  <c r="F423" i="1"/>
  <c r="D423" i="1"/>
  <c r="E424" i="1"/>
  <c r="F424" i="1"/>
  <c r="D424" i="1"/>
  <c r="E425" i="1"/>
  <c r="F425" i="1"/>
  <c r="D425" i="1"/>
  <c r="E426" i="1"/>
  <c r="F426" i="1"/>
  <c r="D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E468" i="1"/>
  <c r="F468" i="1"/>
  <c r="D468" i="1"/>
  <c r="E469" i="1"/>
  <c r="F469" i="1"/>
  <c r="D469" i="1"/>
  <c r="E470" i="1"/>
  <c r="F470" i="1"/>
  <c r="D470" i="1"/>
  <c r="E471" i="1"/>
  <c r="F471" i="1"/>
  <c r="D471" i="1"/>
  <c r="E472" i="1"/>
  <c r="F472" i="1"/>
  <c r="D472" i="1"/>
  <c r="E473" i="1"/>
  <c r="F473" i="1"/>
  <c r="D473" i="1"/>
  <c r="E474" i="1"/>
  <c r="F474" i="1"/>
  <c r="D474" i="1"/>
  <c r="E475" i="1"/>
  <c r="F475" i="1"/>
  <c r="D475" i="1"/>
  <c r="E476" i="1"/>
  <c r="F476" i="1"/>
  <c r="D476" i="1"/>
  <c r="E477" i="1"/>
  <c r="F477" i="1"/>
  <c r="D477" i="1"/>
  <c r="E478" i="1"/>
  <c r="F478" i="1"/>
  <c r="D478" i="1"/>
  <c r="E479" i="1"/>
  <c r="F479" i="1"/>
  <c r="D479" i="1"/>
  <c r="E480" i="1"/>
  <c r="F480" i="1"/>
  <c r="D480" i="1"/>
  <c r="E481" i="1"/>
  <c r="F481" i="1"/>
  <c r="D481" i="1"/>
  <c r="E482" i="1"/>
  <c r="F482" i="1"/>
  <c r="D482" i="1"/>
  <c r="E483" i="1"/>
  <c r="F483" i="1"/>
  <c r="D483" i="1"/>
  <c r="E484" i="1"/>
  <c r="F484" i="1"/>
  <c r="D484" i="1"/>
  <c r="E485" i="1"/>
  <c r="F485" i="1"/>
  <c r="D485" i="1"/>
  <c r="E486" i="1"/>
  <c r="F486" i="1"/>
  <c r="D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E508" i="1"/>
  <c r="F508" i="1"/>
  <c r="D508" i="1"/>
  <c r="E509" i="1"/>
  <c r="F509" i="1"/>
  <c r="D509" i="1"/>
  <c r="E510" i="1"/>
  <c r="F510" i="1"/>
  <c r="D510" i="1"/>
  <c r="E511" i="1"/>
  <c r="F511" i="1"/>
  <c r="D511" i="1"/>
  <c r="E512" i="1"/>
  <c r="F512" i="1"/>
  <c r="D512" i="1"/>
  <c r="E513" i="1"/>
  <c r="F513" i="1"/>
  <c r="D513" i="1"/>
  <c r="E514" i="1"/>
  <c r="F514" i="1"/>
  <c r="D514" i="1"/>
  <c r="E515" i="1"/>
  <c r="F515" i="1"/>
  <c r="D515" i="1"/>
  <c r="E516" i="1"/>
  <c r="F516" i="1"/>
  <c r="D516" i="1"/>
  <c r="E517" i="1"/>
  <c r="F517" i="1"/>
  <c r="D517" i="1"/>
  <c r="E518" i="1"/>
  <c r="F518" i="1"/>
  <c r="D518" i="1"/>
  <c r="E519" i="1"/>
  <c r="F519" i="1"/>
  <c r="D519" i="1"/>
  <c r="E520" i="1"/>
  <c r="F520" i="1"/>
  <c r="D520" i="1"/>
  <c r="E521" i="1"/>
  <c r="F521" i="1"/>
  <c r="D521" i="1"/>
  <c r="E522" i="1"/>
  <c r="F522" i="1"/>
  <c r="D522" i="1"/>
  <c r="E523" i="1"/>
  <c r="F523" i="1"/>
  <c r="D523" i="1"/>
  <c r="E524" i="1"/>
  <c r="F524" i="1"/>
  <c r="D524" i="1"/>
  <c r="E525" i="1"/>
  <c r="F525" i="1"/>
  <c r="D525" i="1"/>
  <c r="E526" i="1"/>
  <c r="F526" i="1"/>
  <c r="D526" i="1"/>
  <c r="E527" i="1"/>
  <c r="F527" i="1"/>
  <c r="D527" i="1"/>
  <c r="E528" i="1"/>
  <c r="F528" i="1"/>
  <c r="D528" i="1"/>
  <c r="E529" i="1"/>
  <c r="F529" i="1"/>
  <c r="D529" i="1"/>
  <c r="E530" i="1"/>
  <c r="F530" i="1"/>
  <c r="D530" i="1"/>
  <c r="E531" i="1"/>
  <c r="F531" i="1"/>
  <c r="D531" i="1"/>
  <c r="E532" i="1"/>
  <c r="F532" i="1"/>
  <c r="D532" i="1"/>
  <c r="E533" i="1"/>
  <c r="F533" i="1"/>
  <c r="D533" i="1"/>
  <c r="E534" i="1"/>
  <c r="F534" i="1"/>
  <c r="D534" i="1"/>
  <c r="E535" i="1"/>
  <c r="F535" i="1"/>
  <c r="D535" i="1"/>
  <c r="E536" i="1"/>
  <c r="F536" i="1"/>
  <c r="D536" i="1"/>
  <c r="E537" i="1"/>
  <c r="F537" i="1"/>
  <c r="D537" i="1"/>
  <c r="E538" i="1"/>
  <c r="F538" i="1"/>
  <c r="D538" i="1"/>
  <c r="E539" i="1"/>
  <c r="F539" i="1"/>
  <c r="D539" i="1"/>
  <c r="E540" i="1"/>
  <c r="F540" i="1"/>
  <c r="D540" i="1"/>
  <c r="E541" i="1"/>
  <c r="F541" i="1"/>
  <c r="D541" i="1"/>
  <c r="E542" i="1"/>
  <c r="F542" i="1"/>
  <c r="D542" i="1"/>
  <c r="E543" i="1"/>
  <c r="F543" i="1"/>
  <c r="D543" i="1"/>
  <c r="E544" i="1"/>
  <c r="F544" i="1"/>
  <c r="D544" i="1"/>
  <c r="E545" i="1"/>
  <c r="F545" i="1"/>
  <c r="D545" i="1"/>
  <c r="E546" i="1"/>
  <c r="F546" i="1"/>
  <c r="D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E588" i="1"/>
  <c r="F588" i="1"/>
  <c r="D588" i="1"/>
  <c r="E589" i="1"/>
  <c r="F589" i="1"/>
  <c r="D589" i="1"/>
  <c r="E590" i="1"/>
  <c r="F590" i="1"/>
  <c r="D590" i="1"/>
  <c r="E591" i="1"/>
  <c r="F591" i="1"/>
  <c r="D591" i="1"/>
  <c r="E592" i="1"/>
  <c r="F592" i="1"/>
  <c r="D592" i="1"/>
  <c r="E593" i="1"/>
  <c r="F593" i="1"/>
  <c r="D593" i="1"/>
  <c r="E594" i="1"/>
  <c r="F594" i="1"/>
  <c r="D594" i="1"/>
  <c r="E595" i="1"/>
  <c r="F595" i="1"/>
  <c r="D595" i="1"/>
  <c r="E596" i="1"/>
  <c r="F596" i="1"/>
  <c r="D596" i="1"/>
  <c r="E597" i="1"/>
  <c r="F597" i="1"/>
  <c r="D597" i="1"/>
  <c r="E598" i="1"/>
  <c r="F598" i="1"/>
  <c r="D598" i="1"/>
  <c r="E599" i="1"/>
  <c r="F599" i="1"/>
  <c r="D599" i="1"/>
  <c r="E600" i="1"/>
  <c r="F600" i="1"/>
  <c r="D600" i="1"/>
  <c r="E601" i="1"/>
  <c r="F601" i="1"/>
  <c r="D601" i="1"/>
  <c r="E602" i="1"/>
  <c r="F602" i="1"/>
  <c r="D602" i="1"/>
  <c r="E603" i="1"/>
  <c r="F603" i="1"/>
  <c r="D603" i="1"/>
  <c r="E604" i="1"/>
  <c r="F604" i="1"/>
  <c r="D604" i="1"/>
  <c r="E605" i="1"/>
  <c r="F605" i="1"/>
  <c r="D605" i="1"/>
  <c r="E606" i="1"/>
  <c r="F606" i="1"/>
  <c r="D606" i="1"/>
  <c r="E607" i="1"/>
  <c r="F607" i="1"/>
  <c r="D607" i="1"/>
  <c r="E608" i="1"/>
  <c r="F608" i="1"/>
  <c r="D608" i="1"/>
  <c r="E609" i="1"/>
  <c r="F609" i="1"/>
  <c r="D609" i="1"/>
  <c r="E610" i="1"/>
  <c r="F610" i="1"/>
  <c r="D610" i="1"/>
  <c r="E611" i="1"/>
  <c r="F611" i="1"/>
  <c r="D611" i="1"/>
  <c r="E612" i="1"/>
  <c r="F612" i="1"/>
  <c r="D612" i="1"/>
  <c r="E613" i="1"/>
  <c r="F613" i="1"/>
  <c r="D613" i="1"/>
  <c r="E614" i="1"/>
  <c r="F614" i="1"/>
  <c r="D614" i="1"/>
  <c r="E615" i="1"/>
  <c r="F615" i="1"/>
  <c r="D615" i="1"/>
  <c r="E616" i="1"/>
  <c r="F616" i="1"/>
  <c r="D616" i="1"/>
  <c r="E617" i="1"/>
  <c r="F617" i="1"/>
  <c r="D617" i="1"/>
  <c r="E618" i="1"/>
  <c r="F618" i="1"/>
  <c r="D618" i="1"/>
  <c r="E619" i="1"/>
  <c r="F619" i="1"/>
  <c r="D619" i="1"/>
  <c r="E620" i="1"/>
  <c r="F620" i="1"/>
  <c r="D620" i="1"/>
  <c r="E621" i="1"/>
  <c r="F621" i="1"/>
  <c r="D621" i="1"/>
  <c r="E622" i="1"/>
  <c r="F622" i="1"/>
  <c r="D622" i="1"/>
  <c r="E623" i="1"/>
  <c r="F623" i="1"/>
  <c r="D623" i="1"/>
  <c r="E624" i="1"/>
  <c r="F624" i="1"/>
  <c r="D624" i="1"/>
  <c r="E625" i="1"/>
  <c r="F625" i="1"/>
  <c r="D625" i="1"/>
  <c r="E626" i="1"/>
  <c r="F626" i="1"/>
  <c r="D626" i="1"/>
  <c r="E627" i="1"/>
  <c r="F627" i="1"/>
  <c r="D627" i="1"/>
  <c r="E628" i="1"/>
  <c r="F628" i="1"/>
  <c r="D628" i="1"/>
  <c r="E629" i="1"/>
  <c r="F629" i="1"/>
  <c r="D629" i="1"/>
  <c r="E630" i="1"/>
  <c r="F630" i="1"/>
  <c r="D630" i="1"/>
  <c r="E631" i="1"/>
  <c r="F631" i="1"/>
  <c r="D631" i="1"/>
  <c r="E632" i="1"/>
  <c r="F632" i="1"/>
  <c r="D632" i="1"/>
  <c r="E633" i="1"/>
  <c r="F633" i="1"/>
  <c r="D633" i="1"/>
  <c r="E634" i="1"/>
  <c r="F634" i="1"/>
  <c r="D634" i="1"/>
  <c r="E635" i="1"/>
  <c r="F635" i="1"/>
  <c r="D635" i="1"/>
  <c r="E636" i="1"/>
  <c r="F636" i="1"/>
  <c r="D636" i="1"/>
  <c r="E637" i="1"/>
  <c r="F637" i="1"/>
  <c r="D637" i="1"/>
  <c r="E638" i="1"/>
  <c r="F638" i="1"/>
  <c r="D638" i="1"/>
  <c r="E639" i="1"/>
  <c r="F639" i="1"/>
  <c r="D639" i="1"/>
  <c r="E640" i="1"/>
  <c r="F640" i="1"/>
  <c r="D640" i="1"/>
  <c r="E641" i="1"/>
  <c r="F641" i="1"/>
  <c r="D641" i="1"/>
  <c r="E642" i="1"/>
  <c r="F642" i="1"/>
  <c r="D642" i="1"/>
  <c r="E643" i="1"/>
  <c r="F643" i="1"/>
  <c r="D643" i="1"/>
  <c r="E644" i="1"/>
  <c r="F644" i="1"/>
  <c r="D644" i="1"/>
  <c r="E645" i="1"/>
  <c r="F645" i="1"/>
  <c r="D645" i="1"/>
  <c r="E646" i="1"/>
  <c r="F646" i="1"/>
  <c r="D646" i="1"/>
  <c r="E647" i="1"/>
  <c r="F647" i="1"/>
  <c r="D647" i="1"/>
  <c r="E648" i="1"/>
  <c r="F648" i="1"/>
  <c r="D648" i="1"/>
  <c r="E649" i="1"/>
  <c r="F649" i="1"/>
  <c r="D649" i="1"/>
  <c r="E650" i="1"/>
  <c r="F650" i="1"/>
  <c r="D650" i="1"/>
  <c r="E651" i="1"/>
  <c r="F651" i="1"/>
  <c r="D651" i="1"/>
  <c r="E652" i="1"/>
  <c r="F652" i="1"/>
  <c r="D652" i="1"/>
  <c r="E653" i="1"/>
  <c r="F653" i="1"/>
  <c r="D653" i="1"/>
  <c r="E654" i="1"/>
  <c r="F654" i="1"/>
  <c r="D654" i="1"/>
  <c r="E655" i="1"/>
  <c r="F655" i="1"/>
  <c r="D655" i="1"/>
  <c r="E656" i="1"/>
  <c r="F656" i="1"/>
  <c r="D656" i="1"/>
  <c r="E657" i="1"/>
  <c r="F657" i="1"/>
  <c r="D657" i="1"/>
  <c r="E658" i="1"/>
  <c r="F658" i="1"/>
  <c r="D658" i="1"/>
  <c r="E659" i="1"/>
  <c r="F659" i="1"/>
  <c r="D659" i="1"/>
  <c r="E660" i="1"/>
  <c r="F660" i="1"/>
  <c r="D660" i="1"/>
  <c r="E661" i="1"/>
  <c r="F661" i="1"/>
  <c r="D661" i="1"/>
  <c r="E662" i="1"/>
  <c r="F662" i="1"/>
  <c r="D662" i="1"/>
  <c r="E663" i="1"/>
  <c r="F663" i="1"/>
  <c r="D663" i="1"/>
  <c r="E664" i="1"/>
  <c r="F664" i="1"/>
  <c r="D664" i="1"/>
  <c r="E665" i="1"/>
  <c r="F665" i="1"/>
  <c r="D665" i="1"/>
  <c r="E666" i="1"/>
  <c r="F666" i="1"/>
  <c r="D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E1008" i="1"/>
  <c r="F1008" i="1"/>
  <c r="D1008" i="1"/>
  <c r="E1009" i="1"/>
  <c r="F1009" i="1"/>
  <c r="D1009" i="1"/>
  <c r="E1010" i="1"/>
  <c r="F1010" i="1"/>
  <c r="D1010" i="1"/>
  <c r="E1011" i="1"/>
  <c r="F1011" i="1"/>
  <c r="D1011" i="1"/>
  <c r="E1012" i="1"/>
  <c r="F1012" i="1"/>
  <c r="D1012" i="1"/>
  <c r="E1013" i="1"/>
  <c r="F1013" i="1"/>
  <c r="D1013" i="1"/>
  <c r="E1014" i="1"/>
  <c r="F1014" i="1"/>
  <c r="D1014" i="1"/>
  <c r="E1015" i="1"/>
  <c r="F1015" i="1"/>
  <c r="D1015" i="1"/>
  <c r="E1016" i="1"/>
  <c r="F1016" i="1"/>
  <c r="D1016" i="1"/>
  <c r="E1017" i="1"/>
  <c r="F1017" i="1"/>
  <c r="D1017" i="1"/>
  <c r="E1018" i="1"/>
  <c r="F1018" i="1"/>
  <c r="D1018" i="1"/>
  <c r="E1019" i="1"/>
  <c r="F1019" i="1"/>
  <c r="D1019" i="1"/>
  <c r="E1020" i="1"/>
  <c r="F1020" i="1"/>
  <c r="D1020" i="1"/>
  <c r="E1021" i="1"/>
  <c r="F1021" i="1"/>
  <c r="D1021" i="1"/>
  <c r="E1022" i="1"/>
  <c r="F1022" i="1"/>
  <c r="D1022" i="1"/>
  <c r="E1023" i="1"/>
  <c r="F1023" i="1"/>
  <c r="D1023" i="1"/>
  <c r="E1024" i="1"/>
  <c r="F1024" i="1"/>
  <c r="D1024" i="1"/>
  <c r="E1025" i="1"/>
  <c r="F1025" i="1"/>
  <c r="D1025" i="1"/>
  <c r="E1026" i="1"/>
  <c r="F1026" i="1"/>
  <c r="D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E1068" i="1"/>
  <c r="F1068" i="1"/>
  <c r="D1068" i="1"/>
  <c r="E1069" i="1"/>
  <c r="F1069" i="1"/>
  <c r="D1069" i="1"/>
  <c r="E1070" i="1"/>
  <c r="F1070" i="1"/>
  <c r="D1070" i="1"/>
  <c r="E1071" i="1"/>
  <c r="F1071" i="1"/>
  <c r="D1071" i="1"/>
  <c r="E1072" i="1"/>
  <c r="F1072" i="1"/>
  <c r="D1072" i="1"/>
  <c r="E1073" i="1"/>
  <c r="F1073" i="1"/>
  <c r="D1073" i="1"/>
  <c r="E1074" i="1"/>
  <c r="F1074" i="1"/>
  <c r="D1074" i="1"/>
  <c r="E1075" i="1"/>
  <c r="F1075" i="1"/>
  <c r="D1075" i="1"/>
  <c r="E1076" i="1"/>
  <c r="F1076" i="1"/>
  <c r="D1076" i="1"/>
  <c r="E1077" i="1"/>
  <c r="F1077" i="1"/>
  <c r="D1077" i="1"/>
  <c r="E1078" i="1"/>
  <c r="F1078" i="1"/>
  <c r="D1078" i="1"/>
  <c r="E1079" i="1"/>
  <c r="F1079" i="1"/>
  <c r="D1079" i="1"/>
  <c r="E1080" i="1"/>
  <c r="F1080" i="1"/>
  <c r="D1080" i="1"/>
  <c r="E1081" i="1"/>
  <c r="F1081" i="1"/>
  <c r="D1081" i="1"/>
  <c r="E1082" i="1"/>
  <c r="F1082" i="1"/>
  <c r="D1082" i="1"/>
  <c r="E1083" i="1"/>
  <c r="F1083" i="1"/>
  <c r="D1083" i="1"/>
  <c r="E1084" i="1"/>
  <c r="F1084" i="1"/>
  <c r="D1084" i="1"/>
  <c r="E1085" i="1"/>
  <c r="F1085" i="1"/>
  <c r="D1085" i="1"/>
  <c r="E1086" i="1"/>
  <c r="F1086" i="1"/>
  <c r="D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E1108" i="1"/>
  <c r="F1108" i="1"/>
  <c r="D1108" i="1"/>
  <c r="E1109" i="1"/>
  <c r="F1109" i="1"/>
  <c r="D1109" i="1"/>
  <c r="E1110" i="1"/>
  <c r="F1110" i="1"/>
  <c r="D1110" i="1"/>
  <c r="E1111" i="1"/>
  <c r="F1111" i="1"/>
  <c r="D1111" i="1"/>
  <c r="E1112" i="1"/>
  <c r="F1112" i="1"/>
  <c r="D1112" i="1"/>
  <c r="E1113" i="1"/>
  <c r="F1113" i="1"/>
  <c r="D1113" i="1"/>
  <c r="E1114" i="1"/>
  <c r="F1114" i="1"/>
  <c r="D1114" i="1"/>
  <c r="E1115" i="1"/>
  <c r="F1115" i="1"/>
  <c r="D1115" i="1"/>
  <c r="E1116" i="1"/>
  <c r="F1116" i="1"/>
  <c r="D1116" i="1"/>
  <c r="E1117" i="1"/>
  <c r="F1117" i="1"/>
  <c r="D1117" i="1"/>
  <c r="E1118" i="1"/>
  <c r="F1118" i="1"/>
  <c r="D1118" i="1"/>
  <c r="E1119" i="1"/>
  <c r="F1119" i="1"/>
  <c r="D1119" i="1"/>
  <c r="E1120" i="1"/>
  <c r="F1120" i="1"/>
  <c r="D1120" i="1"/>
  <c r="E1121" i="1"/>
  <c r="F1121" i="1"/>
  <c r="D1121" i="1"/>
  <c r="E1122" i="1"/>
  <c r="F1122" i="1"/>
  <c r="D1122" i="1"/>
  <c r="E1123" i="1"/>
  <c r="F1123" i="1"/>
  <c r="D1123" i="1"/>
  <c r="E1124" i="1"/>
  <c r="F1124" i="1"/>
  <c r="D1124" i="1"/>
  <c r="E1125" i="1"/>
  <c r="F1125" i="1"/>
  <c r="D1125" i="1"/>
  <c r="E1126" i="1"/>
  <c r="F1126" i="1"/>
  <c r="D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E1188" i="1"/>
  <c r="F1188" i="1"/>
  <c r="D1188" i="1"/>
  <c r="E1189" i="1"/>
  <c r="F1189" i="1"/>
  <c r="D1189" i="1"/>
  <c r="E1190" i="1"/>
  <c r="F1190" i="1"/>
  <c r="D1190" i="1"/>
  <c r="E1191" i="1"/>
  <c r="F1191" i="1"/>
  <c r="D1191" i="1"/>
  <c r="E1192" i="1"/>
  <c r="F1192" i="1"/>
  <c r="D1192" i="1"/>
  <c r="E1193" i="1"/>
  <c r="F1193" i="1"/>
  <c r="D1193" i="1"/>
  <c r="E1194" i="1"/>
  <c r="F1194" i="1"/>
  <c r="D1194" i="1"/>
  <c r="E1195" i="1"/>
  <c r="F1195" i="1"/>
  <c r="D1195" i="1"/>
  <c r="E1196" i="1"/>
  <c r="F1196" i="1"/>
  <c r="D1196" i="1"/>
  <c r="E1197" i="1"/>
  <c r="F1197" i="1"/>
  <c r="D1197" i="1"/>
  <c r="E1198" i="1"/>
  <c r="F1198" i="1"/>
  <c r="D1198" i="1"/>
  <c r="E1199" i="1"/>
  <c r="F1199" i="1"/>
  <c r="D1199" i="1"/>
  <c r="E1200" i="1"/>
  <c r="F1200" i="1"/>
  <c r="D1200" i="1"/>
  <c r="E1201" i="1"/>
  <c r="F1201" i="1"/>
  <c r="D1201" i="1"/>
  <c r="E1202" i="1"/>
  <c r="F1202" i="1"/>
  <c r="D1202" i="1"/>
  <c r="E1203" i="1"/>
  <c r="F1203" i="1"/>
  <c r="D1203" i="1"/>
  <c r="E1204" i="1"/>
  <c r="F1204" i="1"/>
  <c r="D1204" i="1"/>
  <c r="E1205" i="1"/>
  <c r="F1205" i="1"/>
  <c r="D1205" i="1"/>
  <c r="E1206" i="1"/>
  <c r="F1206" i="1"/>
  <c r="D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E1288" i="1"/>
  <c r="F1288" i="1"/>
  <c r="D1288" i="1"/>
  <c r="E1289" i="1"/>
  <c r="F1289" i="1"/>
  <c r="D1289" i="1"/>
  <c r="E1290" i="1"/>
  <c r="F1290" i="1"/>
  <c r="D1290" i="1"/>
  <c r="E1291" i="1"/>
  <c r="F1291" i="1"/>
  <c r="D1291" i="1"/>
  <c r="E1292" i="1"/>
  <c r="F1292" i="1"/>
  <c r="D1292" i="1"/>
  <c r="E1293" i="1"/>
  <c r="F1293" i="1"/>
  <c r="D1293" i="1"/>
  <c r="E1294" i="1"/>
  <c r="F1294" i="1"/>
  <c r="D1294" i="1"/>
  <c r="E1295" i="1"/>
  <c r="F1295" i="1"/>
  <c r="D1295" i="1"/>
  <c r="E1296" i="1"/>
  <c r="F1296" i="1"/>
  <c r="D1296" i="1"/>
  <c r="E1297" i="1"/>
  <c r="F1297" i="1"/>
  <c r="D1297" i="1"/>
  <c r="E1298" i="1"/>
  <c r="F1298" i="1"/>
  <c r="D1298" i="1"/>
  <c r="E1299" i="1"/>
  <c r="F1299" i="1"/>
  <c r="D1299" i="1"/>
  <c r="E1300" i="1"/>
  <c r="F1300" i="1"/>
  <c r="D1300" i="1"/>
  <c r="E1301" i="1"/>
  <c r="F1301" i="1"/>
  <c r="D1301" i="1"/>
  <c r="E1302" i="1"/>
  <c r="F1302" i="1"/>
  <c r="D1302" i="1"/>
  <c r="E1303" i="1"/>
  <c r="F1303" i="1"/>
  <c r="D1303" i="1"/>
  <c r="E1304" i="1"/>
  <c r="F1304" i="1"/>
  <c r="D1304" i="1"/>
  <c r="E1305" i="1"/>
  <c r="F1305" i="1"/>
  <c r="D1305" i="1"/>
  <c r="E1306" i="1"/>
  <c r="F1306" i="1"/>
  <c r="D1306" i="1"/>
  <c r="E1307" i="1"/>
  <c r="F1307" i="1"/>
  <c r="D1307" i="1"/>
  <c r="E1308" i="1"/>
  <c r="F1308" i="1"/>
  <c r="D1308" i="1"/>
  <c r="E1309" i="1"/>
  <c r="F1309" i="1"/>
  <c r="D1309" i="1"/>
  <c r="E1310" i="1"/>
  <c r="F1310" i="1"/>
  <c r="D1310" i="1"/>
  <c r="E1311" i="1"/>
  <c r="F1311" i="1"/>
  <c r="D1311" i="1"/>
  <c r="E1312" i="1"/>
  <c r="F1312" i="1"/>
  <c r="D1312" i="1"/>
  <c r="E1313" i="1"/>
  <c r="F1313" i="1"/>
  <c r="D1313" i="1"/>
  <c r="E1314" i="1"/>
  <c r="F1314" i="1"/>
  <c r="D1314" i="1"/>
  <c r="E1315" i="1"/>
  <c r="F1315" i="1"/>
  <c r="D1315" i="1"/>
  <c r="E1316" i="1"/>
  <c r="F1316" i="1"/>
  <c r="D1316" i="1"/>
  <c r="E1317" i="1"/>
  <c r="F1317" i="1"/>
  <c r="D1317" i="1"/>
  <c r="E1318" i="1"/>
  <c r="F1318" i="1"/>
  <c r="D1318" i="1"/>
  <c r="E1319" i="1"/>
  <c r="F1319" i="1"/>
  <c r="D1319" i="1"/>
  <c r="E1320" i="1"/>
  <c r="F1320" i="1"/>
  <c r="D1320" i="1"/>
  <c r="E1321" i="1"/>
  <c r="F1321" i="1"/>
  <c r="D1321" i="1"/>
  <c r="E1322" i="1"/>
  <c r="F1322" i="1"/>
  <c r="D1322" i="1"/>
  <c r="E1323" i="1"/>
  <c r="F1323" i="1"/>
  <c r="D1323" i="1"/>
  <c r="E1324" i="1"/>
  <c r="F1324" i="1"/>
  <c r="D1324" i="1"/>
  <c r="E1325" i="1"/>
  <c r="F1325" i="1"/>
  <c r="D1325" i="1"/>
  <c r="E1326" i="1"/>
  <c r="F1326" i="1"/>
  <c r="D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E1368" i="1"/>
  <c r="F1368" i="1"/>
  <c r="D1368" i="1"/>
  <c r="E1369" i="1"/>
  <c r="F1369" i="1"/>
  <c r="D1369" i="1"/>
  <c r="E1370" i="1"/>
  <c r="F1370" i="1"/>
  <c r="D1370" i="1"/>
  <c r="E1371" i="1"/>
  <c r="F1371" i="1"/>
  <c r="D1371" i="1"/>
  <c r="E1372" i="1"/>
  <c r="F1372" i="1"/>
  <c r="D1372" i="1"/>
  <c r="E1373" i="1"/>
  <c r="F1373" i="1"/>
  <c r="D1373" i="1"/>
  <c r="E1374" i="1"/>
  <c r="F1374" i="1"/>
  <c r="D1374" i="1"/>
  <c r="E1375" i="1"/>
  <c r="F1375" i="1"/>
  <c r="D1375" i="1"/>
  <c r="E1376" i="1"/>
  <c r="F1376" i="1"/>
  <c r="D1376" i="1"/>
  <c r="E1377" i="1"/>
  <c r="F1377" i="1"/>
  <c r="D1377" i="1"/>
  <c r="E1378" i="1"/>
  <c r="F1378" i="1"/>
  <c r="D1378" i="1"/>
  <c r="E1379" i="1"/>
  <c r="F1379" i="1"/>
  <c r="D1379" i="1"/>
  <c r="E1380" i="1"/>
  <c r="F1380" i="1"/>
  <c r="D1380" i="1"/>
  <c r="E1381" i="1"/>
  <c r="F1381" i="1"/>
  <c r="D1381" i="1"/>
  <c r="E1382" i="1"/>
  <c r="F1382" i="1"/>
  <c r="D1382" i="1"/>
  <c r="E1383" i="1"/>
  <c r="F1383" i="1"/>
  <c r="D1383" i="1"/>
  <c r="E1384" i="1"/>
  <c r="F1384" i="1"/>
  <c r="D1384" i="1"/>
  <c r="E1385" i="1"/>
  <c r="F1385" i="1"/>
  <c r="D1385" i="1"/>
  <c r="E1386" i="1"/>
  <c r="F1386" i="1"/>
  <c r="D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E1428" i="1"/>
  <c r="F1428" i="1"/>
  <c r="D1428" i="1"/>
  <c r="E1429" i="1"/>
  <c r="F1429" i="1"/>
  <c r="D1429" i="1"/>
  <c r="E1430" i="1"/>
  <c r="F1430" i="1"/>
  <c r="D1430" i="1"/>
  <c r="E1431" i="1"/>
  <c r="F1431" i="1"/>
  <c r="D1431" i="1"/>
  <c r="E1432" i="1"/>
  <c r="F1432" i="1"/>
  <c r="D1432" i="1"/>
  <c r="E1433" i="1"/>
  <c r="F1433" i="1"/>
  <c r="D1433" i="1"/>
  <c r="E1434" i="1"/>
  <c r="F1434" i="1"/>
  <c r="D1434" i="1"/>
  <c r="E1435" i="1"/>
  <c r="F1435" i="1"/>
  <c r="D1435" i="1"/>
  <c r="E1436" i="1"/>
  <c r="F1436" i="1"/>
  <c r="D1436" i="1"/>
  <c r="E1437" i="1"/>
  <c r="F1437" i="1"/>
  <c r="D1437" i="1"/>
  <c r="E1438" i="1"/>
  <c r="F1438" i="1"/>
  <c r="D1438" i="1"/>
  <c r="E1439" i="1"/>
  <c r="F1439" i="1"/>
  <c r="D1439" i="1"/>
  <c r="E1440" i="1"/>
  <c r="F1440" i="1"/>
  <c r="D1440" i="1"/>
  <c r="E1441" i="1"/>
  <c r="F1441" i="1"/>
  <c r="D1441" i="1"/>
  <c r="E1442" i="1"/>
  <c r="F1442" i="1"/>
  <c r="D1442" i="1"/>
  <c r="E1443" i="1"/>
  <c r="F1443" i="1"/>
  <c r="D1443" i="1"/>
  <c r="E1444" i="1"/>
  <c r="F1444" i="1"/>
  <c r="D1444" i="1"/>
  <c r="E1445" i="1"/>
  <c r="F1445" i="1"/>
  <c r="D1445" i="1"/>
  <c r="E1446" i="1"/>
  <c r="F1446" i="1"/>
  <c r="D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E1468" i="1"/>
  <c r="F1468" i="1"/>
  <c r="D1468" i="1"/>
  <c r="E1469" i="1"/>
  <c r="F1469" i="1"/>
  <c r="D1469" i="1"/>
  <c r="E1470" i="1"/>
  <c r="F1470" i="1"/>
  <c r="D1470" i="1"/>
  <c r="E1471" i="1"/>
  <c r="F1471" i="1"/>
  <c r="D1471" i="1"/>
  <c r="E1472" i="1"/>
  <c r="F1472" i="1"/>
  <c r="D1472" i="1"/>
  <c r="E1473" i="1"/>
  <c r="F1473" i="1"/>
  <c r="D1473" i="1"/>
  <c r="E1474" i="1"/>
  <c r="F1474" i="1"/>
  <c r="D1474" i="1"/>
  <c r="E1475" i="1"/>
  <c r="F1475" i="1"/>
  <c r="D1475" i="1"/>
  <c r="E1476" i="1"/>
  <c r="F1476" i="1"/>
  <c r="D1476" i="1"/>
  <c r="E1477" i="1"/>
  <c r="F1477" i="1"/>
  <c r="D1477" i="1"/>
  <c r="E1478" i="1"/>
  <c r="F1478" i="1"/>
  <c r="D1478" i="1"/>
  <c r="E1479" i="1"/>
  <c r="F1479" i="1"/>
  <c r="D1479" i="1"/>
  <c r="E1480" i="1"/>
  <c r="F1480" i="1"/>
  <c r="D1480" i="1"/>
  <c r="E1481" i="1"/>
  <c r="F1481" i="1"/>
  <c r="D1481" i="1"/>
  <c r="E1482" i="1"/>
  <c r="F1482" i="1"/>
  <c r="D1482" i="1"/>
  <c r="E1483" i="1"/>
  <c r="F1483" i="1"/>
  <c r="D1483" i="1"/>
  <c r="E1484" i="1"/>
  <c r="F1484" i="1"/>
  <c r="D1484" i="1"/>
  <c r="E1485" i="1"/>
  <c r="F1485" i="1"/>
  <c r="D1485" i="1"/>
  <c r="E1486" i="1"/>
  <c r="F1486" i="1"/>
  <c r="D1486" i="1"/>
  <c r="E1487" i="1"/>
  <c r="F1487" i="1"/>
  <c r="D1487" i="1"/>
  <c r="E1488" i="1"/>
  <c r="F1488" i="1"/>
  <c r="D1488" i="1"/>
  <c r="E1489" i="1"/>
  <c r="F1489" i="1"/>
  <c r="D1489" i="1"/>
  <c r="E1490" i="1"/>
  <c r="F1490" i="1"/>
  <c r="D1490" i="1"/>
  <c r="E1491" i="1"/>
  <c r="F1491" i="1"/>
  <c r="D1491" i="1"/>
  <c r="E1492" i="1"/>
  <c r="F1492" i="1"/>
  <c r="D1492" i="1"/>
  <c r="E1493" i="1"/>
  <c r="F1493" i="1"/>
  <c r="D1493" i="1"/>
  <c r="E1494" i="1"/>
  <c r="F1494" i="1"/>
  <c r="D1494" i="1"/>
  <c r="E1495" i="1"/>
  <c r="F1495" i="1"/>
  <c r="D1495" i="1"/>
  <c r="E1496" i="1"/>
  <c r="F1496" i="1"/>
  <c r="D1496" i="1"/>
  <c r="E1497" i="1"/>
  <c r="F1497" i="1"/>
  <c r="D1497" i="1"/>
  <c r="E1498" i="1"/>
  <c r="F1498" i="1"/>
  <c r="D1498" i="1"/>
  <c r="E1499" i="1"/>
  <c r="F1499" i="1"/>
  <c r="D1499" i="1"/>
  <c r="E1500" i="1"/>
  <c r="F1500" i="1"/>
  <c r="D1500" i="1"/>
  <c r="E1501" i="1"/>
  <c r="F1501" i="1"/>
  <c r="D1501" i="1"/>
  <c r="E1502" i="1"/>
  <c r="F1502" i="1"/>
  <c r="D1502" i="1"/>
  <c r="E1503" i="1"/>
  <c r="F1503" i="1"/>
  <c r="D1503" i="1"/>
  <c r="E1504" i="1"/>
  <c r="F1504" i="1"/>
  <c r="D1504" i="1"/>
  <c r="E1505" i="1"/>
  <c r="F1505" i="1"/>
  <c r="D1505" i="1"/>
  <c r="E1506" i="1"/>
  <c r="F1506" i="1"/>
  <c r="D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E1608" i="1"/>
  <c r="F1608" i="1"/>
  <c r="D1608" i="1"/>
  <c r="E1609" i="1"/>
  <c r="F1609" i="1"/>
  <c r="D1609" i="1"/>
  <c r="E1610" i="1"/>
  <c r="F1610" i="1"/>
  <c r="D1610" i="1"/>
  <c r="E1611" i="1"/>
  <c r="F1611" i="1"/>
  <c r="D1611" i="1"/>
  <c r="E1612" i="1"/>
  <c r="F1612" i="1"/>
  <c r="D1612" i="1"/>
  <c r="E1613" i="1"/>
  <c r="F1613" i="1"/>
  <c r="D1613" i="1"/>
  <c r="E1614" i="1"/>
  <c r="F1614" i="1"/>
  <c r="D1614" i="1"/>
  <c r="E1615" i="1"/>
  <c r="F1615" i="1"/>
  <c r="D1615" i="1"/>
  <c r="E1616" i="1"/>
  <c r="F1616" i="1"/>
  <c r="D1616" i="1"/>
  <c r="E1617" i="1"/>
  <c r="F1617" i="1"/>
  <c r="D1617" i="1"/>
  <c r="E1618" i="1"/>
  <c r="F1618" i="1"/>
  <c r="D1618" i="1"/>
  <c r="E1619" i="1"/>
  <c r="F1619" i="1"/>
  <c r="D1619" i="1"/>
  <c r="E1620" i="1"/>
  <c r="F1620" i="1"/>
  <c r="D1620" i="1"/>
  <c r="E1621" i="1"/>
  <c r="F1621" i="1"/>
  <c r="D1621" i="1"/>
  <c r="E1622" i="1"/>
  <c r="F1622" i="1"/>
  <c r="D1622" i="1"/>
  <c r="E1623" i="1"/>
  <c r="F1623" i="1"/>
  <c r="D1623" i="1"/>
  <c r="E1624" i="1"/>
  <c r="F1624" i="1"/>
  <c r="D1624" i="1"/>
  <c r="E1625" i="1"/>
  <c r="F1625" i="1"/>
  <c r="D1625" i="1"/>
  <c r="E1626" i="1"/>
  <c r="F1626" i="1"/>
  <c r="D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<sst xmlns="http://schemas.openxmlformats.org/spreadsheetml/2006/main" count="22478" uniqueCount="2107">
  <si>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</si>
  <si>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</si>
  <si>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</si>
  <si>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</si>
  <si>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</si>
  <si>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</si>
  <si>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</si>
  <si>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</si>
  <si>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</si>
  <si>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</si>
  <si>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</si>
  <si>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</si>
  <si>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</si>
  <si>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</si>
  <si>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</si>
  <si>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</si>
  <si>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</si>
  <si>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</si>
  <si>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</si>
  <si>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</si>
  <si>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</si>
  <si>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</si>
  <si>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</si>
  <si>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</si>
  <si>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</si>
  <si>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</si>
  <si>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</si>
  <si>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</si>
  <si>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</si>
  <si>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</si>
  <si>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</si>
  <si>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</si>
  <si>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</si>
  <si>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</si>
  <si>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</si>
  <si>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</si>
  <si>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</si>
  <si>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</si>
  <si>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</si>
  <si>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</si>
  <si>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</si>
  <si>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</si>
  <si>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</si>
  <si>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</si>
  <si>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</si>
  <si>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</si>
  <si>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</si>
  <si>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</si>
  <si>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</si>
  <si>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</si>
  <si>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</si>
  <si>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</si>
  <si>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</si>
  <si>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</si>
  <si>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</si>
  <si>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</si>
  <si>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</si>
  <si>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</si>
  <si>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</si>
  <si>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</si>
  <si>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</si>
  <si>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</si>
  <si>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</si>
  <si>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</si>
  <si>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</si>
  <si>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</si>
  <si>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</si>
  <si>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</si>
  <si>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</si>
  <si>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</si>
  <si>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</si>
  <si>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</si>
  <si>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</si>
  <si>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</si>
  <si>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</si>
  <si>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</si>
  <si>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</si>
  <si>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</si>
  <si>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</si>
  <si>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</si>
  <si>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</si>
  <si>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</si>
  <si>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</si>
  <si>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</si>
  <si>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</si>
  <si>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</si>
  <si>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</si>
  <si>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</si>
  <si>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</si>
  <si>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</si>
  <si>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</si>
  <si>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</si>
  <si>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</si>
  <si>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</si>
  <si>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</si>
  <si>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</si>
  <si>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</si>
  <si>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</si>
  <si>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</si>
  <si>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</si>
  <si>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</si>
  <si>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</si>
  <si>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</si>
  <si>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</si>
  <si>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</si>
  <si>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</si>
  <si>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</si>
  <si>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</si>
  <si>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</si>
  <si>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</si>
  <si>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</si>
  <si>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</si>
  <si>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</si>
  <si>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</si>
  <si>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</si>
  <si>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</si>
  <si>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</si>
  <si>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</si>
  <si>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</si>
  <si>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</si>
  <si>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</si>
  <si>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</si>
  <si>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</si>
  <si>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</si>
  <si>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</si>
  <si>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</si>
  <si>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</si>
  <si>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</si>
  <si>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</si>
  <si>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</si>
  <si>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</si>
  <si>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</si>
  <si>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</si>
  <si>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</si>
  <si>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</si>
  <si>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</si>
  <si>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</si>
  <si>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</si>
  <si>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</si>
  <si>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</si>
  <si>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</si>
  <si>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</si>
  <si>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</si>
  <si>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</si>
  <si>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</si>
  <si>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</si>
  <si>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</si>
  <si>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</si>
  <si>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</si>
  <si>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</si>
  <si>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</si>
  <si>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</si>
  <si>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</si>
  <si>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</si>
  <si>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</si>
  <si>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</si>
  <si>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</si>
  <si>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</si>
  <si>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</si>
  <si>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</si>
  <si>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</si>
  <si>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</si>
  <si>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</si>
  <si>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</si>
  <si>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</si>
  <si>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</si>
  <si>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</si>
  <si>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</si>
  <si>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</si>
  <si>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</si>
  <si>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</si>
  <si>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</si>
  <si>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</si>
  <si>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</si>
  <si>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</si>
  <si>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</si>
  <si>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</si>
  <si>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</si>
  <si>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</si>
  <si>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</si>
  <si>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</si>
  <si>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</si>
  <si>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</si>
  <si>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</si>
  <si>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</si>
  <si>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</si>
  <si>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</si>
  <si>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</si>
  <si>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</si>
  <si>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</si>
  <si>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</si>
  <si>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</si>
  <si>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</si>
  <si>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</si>
  <si>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</si>
  <si>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</si>
  <si>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</si>
  <si>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</si>
  <si>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</si>
  <si>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</si>
  <si>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</si>
  <si>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</si>
  <si>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</si>
  <si>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</si>
  <si>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</si>
  <si>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</si>
  <si>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</si>
  <si>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</si>
  <si>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</si>
  <si>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</si>
  <si>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</si>
  <si>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</si>
  <si>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</si>
  <si>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</si>
  <si>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</si>
  <si>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</si>
  <si>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</si>
  <si>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</si>
  <si>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</si>
  <si>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</si>
  <si>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</si>
  <si>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</si>
  <si>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</si>
  <si>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</si>
  <si>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</si>
  <si>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</si>
  <si>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</si>
  <si>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</si>
  <si>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</si>
  <si>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</si>
  <si>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</si>
  <si>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</si>
  <si>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</si>
  <si>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</si>
  <si>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</si>
  <si>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</si>
  <si>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</si>
  <si>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</si>
  <si>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</si>
  <si>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</si>
  <si>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</si>
  <si>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</si>
  <si>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</si>
  <si>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</si>
  <si>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</si>
  <si>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</si>
  <si>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</si>
  <si>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</si>
  <si>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</si>
  <si>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</si>
  <si>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</si>
  <si>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</si>
  <si>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</si>
  <si>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</si>
  <si>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</si>
  <si>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</si>
  <si>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</si>
  <si>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</si>
  <si>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</si>
  <si>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</si>
  <si>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</si>
  <si>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</si>
  <si>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</si>
  <si>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</si>
  <si>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</si>
  <si>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</si>
  <si>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</si>
  <si>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</si>
  <si>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</si>
  <si>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</si>
  <si>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</si>
  <si>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</si>
  <si>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</si>
  <si>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</si>
  <si>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</si>
  <si>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</si>
  <si>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</si>
  <si>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</si>
  <si>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</si>
  <si>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</si>
  <si>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</si>
  <si>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</si>
  <si>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</si>
  <si>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</si>
  <si>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</si>
  <si>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</si>
  <si>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</si>
  <si>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</si>
  <si>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</si>
  <si>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</si>
  <si>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</si>
  <si>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</si>
  <si>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</si>
  <si>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</si>
  <si>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</si>
  <si>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</si>
  <si>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</si>
  <si>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</si>
  <si>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</si>
  <si>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</si>
  <si>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</si>
  <si>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</si>
  <si>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</si>
  <si>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</si>
  <si>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</si>
  <si>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</si>
  <si>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</si>
  <si>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</si>
  <si>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</si>
  <si>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</si>
  <si>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</si>
  <si>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</si>
  <si>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</si>
  <si>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</si>
  <si>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</si>
  <si>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</si>
  <si>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</si>
  <si>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</si>
  <si>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</si>
  <si>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</si>
  <si>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</si>
  <si>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</si>
  <si>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</si>
  <si>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</si>
  <si>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</si>
  <si>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</si>
  <si>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</si>
  <si>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</si>
  <si>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</si>
  <si>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</si>
  <si>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</si>
  <si>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</si>
  <si>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</si>
  <si>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</si>
  <si>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</si>
  <si>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</si>
  <si>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</si>
  <si>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</si>
  <si>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</si>
  <si>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</si>
  <si>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</si>
  <si>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</si>
  <si>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</si>
  <si>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</si>
  <si>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</si>
  <si>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</si>
  <si>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</si>
  <si>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</si>
  <si>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</si>
  <si>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</si>
  <si>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</si>
  <si>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</si>
  <si>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</si>
  <si>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</si>
  <si>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</si>
  <si>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</si>
  <si>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</si>
  <si>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</si>
  <si>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</si>
  <si>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</si>
  <si>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</si>
  <si>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</si>
  <si>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</si>
  <si>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</si>
  <si>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</si>
  <si>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</si>
  <si>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</si>
  <si>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</si>
  <si>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</si>
  <si>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</si>
  <si>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</si>
  <si>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</si>
  <si>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</si>
  <si>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</si>
  <si>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</si>
  <si>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</si>
  <si>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</si>
  <si>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</si>
  <si>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</si>
  <si>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</si>
  <si>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</si>
  <si>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</si>
  <si>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</si>
  <si>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</si>
  <si>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</si>
  <si>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</si>
  <si>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</si>
  <si>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</si>
  <si>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</si>
  <si>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</si>
  <si>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</si>
  <si>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</si>
  <si>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</si>
  <si>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</si>
  <si>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</si>
  <si>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</si>
  <si>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</si>
  <si>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</si>
  <si>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</si>
  <si>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</si>
  <si>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</si>
  <si>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</si>
  <si>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</si>
  <si>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</si>
  <si>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</si>
  <si>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</si>
  <si>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</si>
  <si>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</si>
  <si>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</si>
  <si>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</si>
  <si>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</si>
  <si>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</si>
  <si>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</si>
  <si>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</si>
  <si>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</si>
  <si>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</si>
  <si>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</si>
  <si>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</si>
  <si>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</si>
  <si>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</si>
  <si>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</si>
  <si>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</si>
  <si>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</si>
  <si>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</si>
  <si>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</si>
  <si>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</si>
  <si>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</si>
  <si>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</si>
  <si>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</si>
  <si>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</si>
  <si>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</si>
  <si>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</si>
  <si>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</si>
  <si>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</si>
  <si>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</si>
  <si>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</si>
  <si>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</si>
  <si>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</si>
  <si>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</si>
  <si>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</si>
  <si>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</si>
  <si>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</si>
  <si>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</si>
  <si>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</si>
  <si>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</si>
  <si>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</si>
  <si>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</si>
  <si>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</si>
  <si>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</si>
  <si>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</si>
  <si>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</si>
  <si>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</si>
  <si>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</si>
  <si>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</si>
  <si>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</si>
  <si>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</si>
  <si>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</si>
  <si>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</si>
  <si>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</si>
  <si>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</si>
  <si>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</si>
  <si>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</si>
  <si>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</si>
  <si>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</si>
  <si>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</si>
  <si>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</si>
  <si>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</si>
  <si>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</si>
  <si>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</si>
  <si>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</si>
  <si>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</si>
  <si>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</si>
  <si>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</si>
  <si>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</si>
  <si>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</si>
  <si>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</si>
  <si>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</si>
  <si>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</si>
  <si>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</si>
  <si>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</si>
  <si>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</si>
  <si>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</si>
  <si>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</si>
  <si>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</si>
  <si>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</si>
  <si>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</si>
  <si>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</si>
  <si>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</si>
  <si>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</si>
  <si>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</si>
  <si>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</si>
  <si>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</si>
  <si>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</si>
  <si>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</si>
  <si>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</si>
  <si>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</si>
  <si>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</si>
  <si>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</si>
  <si>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</si>
  <si>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</si>
  <si>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</si>
  <si>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</si>
  <si>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</si>
  <si>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</si>
  <si>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</si>
  <si>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</si>
  <si>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</si>
  <si>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</si>
  <si>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</si>
  <si>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</si>
  <si>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</si>
  <si>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</si>
  <si>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</si>
  <si>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</si>
  <si>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</si>
  <si>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</si>
  <si>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</si>
  <si>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</si>
  <si>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</si>
  <si>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</si>
  <si>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</si>
  <si>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</si>
  <si>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</si>
  <si>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</si>
  <si>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</si>
  <si>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</si>
  <si>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</si>
  <si>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</si>
  <si>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</si>
  <si>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</si>
  <si>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</si>
  <si>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</si>
  <si>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</si>
  <si>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</si>
  <si>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</si>
  <si>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</si>
  <si>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</si>
  <si>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</si>
  <si>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</si>
  <si>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</si>
  <si>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</si>
  <si>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</si>
  <si>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</si>
  <si>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</si>
  <si>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</si>
  <si>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</si>
  <si>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</si>
  <si>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</si>
  <si>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</si>
  <si>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</si>
  <si>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</si>
  <si>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</si>
  <si>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</si>
  <si>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</si>
  <si>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</si>
  <si>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</si>
  <si>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</si>
  <si>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</si>
  <si>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</si>
  <si>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</si>
  <si>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</si>
  <si>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</si>
  <si>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</si>
  <si>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</si>
  <si>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</si>
  <si>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</si>
  <si>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</si>
  <si>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</si>
  <si>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</si>
  <si>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</si>
  <si>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</si>
  <si>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</si>
  <si>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</si>
  <si>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</si>
  <si>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</si>
  <si>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</si>
  <si>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</si>
  <si>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</si>
  <si>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</si>
  <si>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</si>
  <si>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</si>
  <si>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</si>
  <si>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</si>
  <si>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</si>
  <si>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</si>
  <si>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</si>
  <si>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</si>
  <si>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</si>
  <si>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</si>
  <si>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</si>
  <si>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</si>
  <si>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</si>
  <si>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</si>
  <si>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</si>
  <si>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</si>
  <si>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</si>
  <si>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</si>
  <si>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</si>
  <si>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</si>
  <si>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</si>
  <si>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</si>
  <si>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</si>
  <si>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</si>
  <si>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</si>
  <si>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</si>
  <si>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</si>
  <si>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</si>
  <si>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</si>
  <si>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</si>
  <si>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</si>
  <si>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</si>
  <si>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</si>
  <si>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</si>
  <si>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</si>
  <si>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</si>
  <si>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</si>
  <si>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</si>
  <si>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</si>
  <si>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</si>
  <si>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</si>
  <si>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</si>
  <si>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</si>
  <si>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</si>
  <si>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</si>
  <si>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</si>
  <si>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</si>
  <si>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</si>
  <si>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</si>
  <si>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</si>
  <si>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</si>
  <si>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</si>
  <si>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</si>
  <si>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</si>
  <si>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</si>
  <si>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</si>
  <si>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</si>
  <si>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</si>
  <si>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</si>
  <si>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</si>
  <si>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</si>
  <si>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</si>
  <si>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</si>
  <si>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</si>
  <si>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</si>
  <si>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</si>
  <si>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</si>
  <si>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</si>
  <si>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</si>
  <si>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</si>
  <si>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</si>
  <si>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</si>
  <si>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</si>
  <si>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</si>
  <si>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</si>
  <si>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</si>
  <si>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</si>
  <si>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</si>
  <si>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</si>
  <si>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</si>
  <si>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</si>
  <si>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</si>
  <si>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</si>
  <si>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</si>
  <si>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</si>
  <si>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</si>
  <si>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</si>
  <si>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</si>
  <si>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</si>
  <si>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</si>
  <si>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</si>
  <si>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</si>
  <si>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</si>
  <si>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</si>
  <si>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</si>
  <si>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</si>
  <si>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</si>
  <si>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</si>
  <si>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</si>
  <si>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</si>
  <si>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</si>
  <si>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</si>
  <si>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</si>
  <si>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</si>
  <si>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</si>
  <si>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</si>
  <si>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</si>
  <si>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</si>
  <si>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</si>
  <si>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</si>
  <si>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</si>
  <si>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</si>
  <si>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</si>
  <si>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</si>
  <si>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</si>
  <si>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</si>
  <si>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</si>
  <si>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</si>
  <si>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</si>
  <si>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</si>
  <si>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</si>
  <si>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</si>
  <si>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</si>
  <si>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</si>
  <si>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</si>
  <si>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</si>
  <si>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</si>
  <si>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</si>
  <si>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</si>
  <si>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</si>
  <si>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</si>
  <si>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</si>
  <si>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</si>
  <si>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</si>
  <si>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</si>
  <si>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</si>
  <si>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</si>
  <si>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</si>
  <si>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</si>
  <si>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</si>
  <si>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</si>
  <si>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</si>
  <si>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</si>
  <si>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</si>
  <si>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</si>
  <si>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</si>
  <si>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</si>
  <si>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</si>
  <si>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</si>
  <si>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</si>
  <si>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</si>
  <si>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</si>
  <si>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</si>
  <si>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</si>
  <si>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</si>
  <si>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</si>
  <si>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</si>
  <si>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</si>
  <si>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</si>
  <si>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</si>
  <si>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</si>
  <si>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</si>
  <si>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</si>
  <si>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</si>
  <si>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</si>
  <si>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</si>
  <si>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</si>
  <si>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</si>
  <si>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</si>
  <si>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</si>
  <si>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</si>
  <si>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</si>
  <si>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</si>
  <si>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</si>
  <si>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</si>
  <si>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</si>
  <si>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</si>
  <si>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</si>
  <si>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</si>
  <si>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</si>
  <si>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</si>
  <si>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</si>
  <si>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</si>
  <si>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</si>
  <si>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</si>
  <si>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</si>
  <si>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</si>
  <si>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</si>
  <si>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</si>
  <si>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</si>
  <si>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</si>
  <si>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</si>
  <si>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</si>
  <si>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</si>
  <si>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</si>
  <si>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</si>
  <si>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</si>
  <si>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</si>
  <si>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</si>
  <si>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</si>
  <si>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</si>
  <si>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</si>
  <si>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</si>
  <si>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</si>
  <si>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</si>
  <si>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</si>
  <si>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</si>
  <si>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</si>
  <si>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</si>
  <si>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</si>
  <si>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</si>
  <si>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</si>
  <si>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</si>
  <si>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</si>
  <si>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</si>
  <si>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</si>
  <si>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</si>
  <si>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</si>
  <si>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</si>
  <si>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</si>
  <si>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</si>
  <si>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</si>
  <si>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</si>
  <si>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</si>
  <si>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</si>
  <si>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</si>
  <si>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</si>
  <si>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</si>
  <si>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</si>
  <si>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</si>
  <si>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</si>
  <si>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</si>
  <si>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</si>
  <si>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</si>
  <si>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</si>
  <si>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</si>
  <si>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</si>
  <si>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</si>
  <si>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</si>
  <si>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</si>
  <si>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</si>
  <si>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</si>
  <si>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</si>
  <si>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</si>
  <si>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</si>
  <si>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</si>
  <si>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</si>
  <si>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</si>
  <si>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</si>
  <si>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</si>
  <si>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</si>
  <si>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</si>
  <si>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</si>
  <si>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</si>
  <si>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</si>
  <si>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</si>
  <si>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</si>
  <si>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</si>
  <si>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</si>
  <si>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</si>
  <si>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</si>
  <si>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</si>
  <si>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</si>
  <si>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</si>
  <si>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</si>
  <si>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</si>
  <si>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</si>
  <si>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</si>
  <si>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</si>
  <si>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</si>
  <si>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</si>
  <si>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</si>
  <si>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</si>
  <si>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</si>
  <si>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</si>
  <si>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</si>
  <si>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</si>
  <si>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</si>
  <si>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</si>
  <si>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</si>
  <si>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</si>
  <si>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</si>
  <si>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</si>
  <si>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</si>
  <si>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</si>
  <si>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</si>
  <si>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</si>
  <si>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</si>
  <si>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</si>
  <si>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</si>
  <si>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</si>
  <si>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</si>
  <si>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</si>
  <si>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</si>
  <si>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</si>
  <si>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</si>
  <si>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</si>
  <si>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</si>
  <si>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</si>
  <si>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</si>
  <si>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</si>
  <si>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</si>
  <si>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</si>
  <si>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</si>
  <si>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</si>
  <si>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</si>
  <si>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</si>
  <si>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</si>
  <si>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</si>
  <si>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</si>
  <si>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</si>
  <si>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</si>
  <si>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</si>
  <si>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</si>
  <si>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</si>
  <si>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</si>
  <si>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</si>
  <si>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</si>
  <si>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</si>
  <si>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</si>
  <si>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</si>
  <si>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</si>
  <si>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</si>
  <si>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</si>
  <si>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</si>
  <si>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</si>
  <si>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</si>
  <si>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</si>
  <si>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</si>
  <si>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</si>
  <si>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</si>
  <si>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</si>
  <si>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</si>
  <si>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</si>
  <si>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</si>
  <si>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</si>
  <si>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</si>
  <si>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</si>
  <si>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</si>
  <si>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</si>
  <si>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</si>
  <si>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</si>
  <si>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</si>
  <si>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</si>
  <si>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</si>
  <si>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</si>
  <si>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</si>
  <si>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</si>
  <si>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</si>
  <si>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</si>
  <si>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</si>
  <si>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</si>
  <si>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</si>
  <si>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</si>
  <si>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</si>
  <si>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</si>
  <si>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</si>
  <si>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</si>
  <si>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</si>
  <si>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</si>
  <si>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</si>
  <si>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</si>
  <si>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</si>
  <si>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</si>
  <si>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</si>
  <si>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</si>
  <si>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</si>
  <si>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</si>
  <si>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</si>
  <si>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</si>
  <si>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</si>
  <si>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</si>
  <si>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</si>
  <si>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</si>
  <si>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</si>
  <si>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</si>
  <si>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</si>
  <si>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</si>
  <si>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</si>
  <si>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</si>
  <si>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</si>
  <si>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</si>
  <si>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</si>
  <si>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</si>
  <si>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</si>
  <si>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</si>
  <si>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</si>
  <si>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</si>
  <si>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</si>
  <si>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</si>
  <si>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</si>
  <si>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</si>
  <si>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</si>
  <si>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</si>
  <si>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</si>
  <si>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</si>
  <si>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</si>
  <si>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</si>
  <si>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</si>
  <si>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</si>
  <si>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</si>
  <si>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</si>
  <si>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</si>
  <si>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</si>
  <si>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</si>
  <si>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</si>
  <si>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</si>
  <si>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</si>
  <si>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</si>
  <si>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</si>
  <si>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</si>
  <si>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</si>
  <si>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</si>
  <si>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</si>
  <si>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</si>
  <si>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</si>
  <si>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</si>
  <si>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</si>
  <si>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</si>
  <si>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</si>
  <si>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</si>
  <si>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</si>
  <si>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</si>
  <si>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</si>
  <si>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</si>
  <si>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</si>
  <si>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</si>
  <si>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</si>
  <si>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</si>
  <si>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</si>
  <si>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</si>
  <si>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</si>
  <si>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</si>
  <si>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</si>
  <si>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</si>
  <si>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</si>
  <si>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</si>
  <si>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</si>
  <si>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</si>
  <si>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</si>
  <si>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</si>
  <si>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</si>
  <si>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</si>
  <si>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</si>
  <si>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</si>
  <si>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</si>
  <si>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</si>
  <si>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</si>
  <si>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</si>
  <si>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</si>
  <si>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</si>
  <si>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</si>
  <si>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</si>
  <si>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</si>
  <si>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</si>
  <si>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</si>
  <si>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</si>
  <si>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</si>
  <si>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</si>
  <si>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</si>
  <si>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</si>
  <si>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</si>
  <si>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</si>
  <si>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</si>
  <si>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</si>
  <si>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</si>
  <si>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</si>
  <si>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</si>
  <si>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</si>
  <si>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</si>
  <si>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</si>
  <si>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</si>
  <si>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</si>
  <si>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</si>
  <si>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</si>
  <si>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</si>
  <si>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</si>
  <si>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</si>
  <si>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</si>
  <si>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</si>
  <si>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</si>
  <si>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</si>
  <si>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</si>
  <si>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</si>
  <si>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</si>
  <si>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</si>
  <si>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</si>
  <si>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</si>
  <si>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</si>
  <si>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</si>
  <si>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</si>
  <si>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</si>
  <si>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</si>
  <si>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</si>
  <si>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</si>
  <si>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</si>
  <si>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</si>
  <si>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</si>
  <si>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</si>
  <si>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</si>
  <si>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</si>
  <si>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</si>
  <si>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</si>
  <si>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</si>
  <si>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</si>
  <si>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</si>
  <si>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</si>
  <si>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</si>
  <si>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</si>
  <si>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</si>
  <si>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</si>
  <si>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</si>
  <si>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</si>
  <si>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</si>
  <si>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</si>
  <si>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</si>
  <si>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</si>
  <si>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</si>
  <si>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</si>
  <si>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</si>
  <si>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</si>
  <si>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</si>
  <si>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</si>
  <si>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</si>
  <si>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</si>
  <si>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</si>
  <si>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</si>
  <si>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</si>
  <si>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</si>
  <si>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</si>
  <si>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</si>
  <si>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</si>
  <si>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</si>
  <si>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</si>
  <si>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</si>
  <si>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</si>
  <si>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</si>
  <si>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</si>
  <si>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</si>
  <si>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</si>
  <si>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</si>
  <si>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</si>
  <si>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</si>
  <si>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</si>
  <si>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</si>
  <si>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</si>
  <si>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</si>
  <si>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</si>
  <si>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</si>
  <si>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</si>
  <si>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</si>
  <si>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</si>
  <si>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</si>
  <si>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</si>
  <si>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</si>
  <si>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</si>
  <si>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</si>
  <si>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</si>
  <si>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</si>
  <si>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</si>
  <si>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</si>
  <si>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</si>
  <si>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</si>
  <si>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</si>
  <si>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</si>
  <si>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</si>
  <si>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</si>
  <si>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</si>
  <si>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</si>
  <si>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</si>
  <si>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</si>
  <si>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</si>
  <si>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</si>
  <si>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</si>
  <si>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</si>
  <si>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</si>
  <si>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</si>
  <si>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</si>
  <si>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</si>
  <si>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</si>
  <si>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</si>
  <si>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</si>
  <si>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</si>
  <si>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</si>
  <si>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</si>
  <si>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</si>
  <si>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</si>
  <si>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</si>
  <si>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</si>
  <si>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</si>
  <si>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</si>
  <si>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</si>
  <si>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</si>
  <si>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</si>
  <si>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</si>
  <si>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</si>
  <si>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</si>
  <si>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</si>
  <si>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</si>
  <si>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</si>
  <si>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</si>
  <si>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</si>
  <si>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</si>
  <si>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</si>
  <si>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</si>
  <si>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</si>
  <si>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</si>
  <si>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</si>
  <si>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</si>
  <si>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</si>
  <si>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</si>
  <si>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</si>
  <si>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</si>
  <si>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</si>
  <si>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</si>
  <si>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</si>
  <si>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</si>
  <si>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</si>
  <si>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</si>
  <si>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</si>
  <si>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</si>
  <si>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</si>
  <si>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</si>
  <si>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</si>
  <si>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</si>
  <si>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</si>
  <si>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</si>
  <si>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</si>
  <si>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</si>
  <si>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</si>
  <si>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</si>
  <si>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</si>
  <si>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</si>
  <si>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</si>
  <si>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</si>
  <si>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</si>
  <si>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</si>
  <si>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</si>
  <si>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</si>
  <si>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</si>
  <si>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</si>
  <si>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</si>
  <si>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</si>
  <si>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</si>
  <si>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</si>
  <si>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</si>
  <si>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</si>
  <si>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</si>
  <si>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</si>
  <si>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</si>
  <si>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</si>
  <si>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</si>
  <si>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</si>
  <si>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</si>
  <si>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</si>
  <si>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</si>
  <si>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</si>
  <si>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</si>
  <si>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</si>
  <si>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</si>
  <si>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</si>
  <si>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</si>
  <si>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</si>
  <si>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</si>
  <si>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</si>
  <si>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</si>
  <si>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</si>
  <si>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</si>
  <si>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</si>
  <si>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</si>
  <si>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</si>
  <si>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</si>
  <si>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</si>
  <si>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</si>
  <si>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</si>
  <si>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</si>
  <si>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</si>
  <si>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</si>
  <si>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</si>
  <si>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</si>
  <si>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</si>
  <si>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</si>
  <si>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</si>
  <si>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</si>
  <si>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</si>
  <si>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</si>
  <si>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</si>
  <si>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</si>
  <si>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</si>
  <si>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</si>
  <si>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</si>
  <si>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</si>
  <si>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</si>
  <si>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</si>
  <si>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</si>
  <si>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</si>
  <si>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</si>
  <si>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</si>
  <si>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</si>
  <si>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</si>
  <si>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</si>
  <si>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</si>
  <si>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</si>
  <si>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</si>
  <si>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</si>
  <si>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</si>
  <si>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</si>
  <si>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</si>
  <si>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</si>
  <si>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</si>
  <si>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</si>
  <si>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</si>
  <si>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</si>
  <si>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</si>
  <si>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</si>
  <si>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</si>
  <si>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</si>
  <si>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</si>
  <si>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</si>
  <si>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</si>
  <si>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</si>
  <si>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</si>
  <si>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</si>
  <si>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</si>
  <si>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</si>
  <si>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</si>
  <si>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</si>
  <si>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</si>
  <si>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</si>
  <si>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</si>
  <si>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</si>
  <si>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</si>
  <si>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</si>
  <si>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</si>
  <si>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</si>
  <si>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</si>
  <si>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</si>
  <si>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</si>
  <si>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</si>
  <si>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</si>
  <si>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</si>
  <si>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</si>
  <si>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</si>
  <si>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</si>
  <si>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</si>
  <si>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</si>
  <si>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</si>
  <si>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</si>
  <si>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</si>
  <si>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</si>
  <si>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</si>
  <si>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</si>
  <si>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</si>
  <si>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</si>
  <si>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</si>
  <si>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</si>
  <si>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</si>
  <si>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</si>
  <si>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</si>
  <si>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</si>
  <si>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</si>
  <si>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</si>
  <si>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</si>
  <si>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</si>
  <si>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</si>
  <si>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</si>
  <si>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</si>
  <si>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</si>
  <si>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</si>
  <si>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</si>
  <si>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</si>
  <si>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</si>
  <si>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</si>
  <si>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</si>
  <si>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</si>
  <si>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</si>
  <si>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</si>
  <si>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</si>
  <si>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</si>
  <si>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</si>
  <si>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</si>
  <si>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</si>
  <si>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</si>
  <si>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</si>
  <si>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</si>
  <si>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</si>
  <si>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</si>
  <si>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</si>
  <si>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</si>
  <si>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</si>
  <si>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</si>
  <si>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</si>
  <si>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</si>
  <si>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</si>
  <si>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</si>
  <si>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</si>
  <si>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</si>
  <si>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</si>
  <si>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</si>
  <si>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</si>
  <si>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</si>
  <si>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</si>
  <si>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</si>
  <si>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</si>
  <si>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</si>
  <si>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</si>
  <si>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</si>
  <si>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</si>
  <si>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</si>
  <si>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</si>
  <si>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</si>
  <si>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</si>
  <si>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</si>
  <si>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</si>
  <si>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</si>
  <si>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</si>
  <si>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</si>
  <si>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</si>
  <si>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</si>
  <si>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</si>
  <si>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</si>
  <si>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</si>
  <si>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</si>
  <si>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</si>
  <si>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</si>
  <si>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</si>
  <si>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</si>
  <si>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</si>
  <si>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</si>
  <si>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</si>
  <si>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</si>
  <si>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</si>
  <si>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</si>
  <si>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</si>
  <si>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</si>
  <si>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</si>
  <si>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</si>
  <si>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</si>
  <si>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</si>
  <si>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</si>
  <si>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</si>
  <si>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</si>
  <si>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</si>
  <si>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</si>
  <si>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</si>
  <si>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</si>
  <si>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</si>
  <si>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</si>
  <si>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</si>
  <si>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</si>
  <si>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</si>
  <si>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</si>
  <si>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</si>
  <si>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</si>
  <si>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</si>
  <si>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</si>
  <si>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</si>
  <si>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</si>
  <si>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</si>
  <si>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</si>
  <si>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</si>
  <si>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</si>
  <si>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</si>
  <si>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</si>
  <si>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</si>
  <si>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</si>
  <si>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</si>
  <si>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</si>
  <si>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</si>
  <si>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</si>
  <si>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</si>
  <si>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</si>
  <si>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</si>
  <si>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</si>
  <si>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</si>
  <si>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</si>
  <si>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</si>
  <si>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</si>
  <si>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</si>
  <si>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</si>
  <si>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</si>
  <si>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</si>
  <si>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</si>
  <si>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</si>
  <si>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</si>
  <si>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</si>
  <si>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</si>
  <si>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</si>
  <si>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</si>
  <si>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</si>
  <si>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</si>
  <si>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</si>
  <si>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</si>
  <si>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</si>
  <si>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</si>
  <si>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</si>
  <si>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</si>
  <si>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</si>
  <si>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</si>
  <si>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</si>
  <si>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</si>
  <si>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</si>
  <si>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</si>
  <si>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</si>
  <si>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</si>
  <si>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</si>
  <si>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</si>
  <si>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</si>
  <si>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</si>
  <si>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</si>
  <si>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</si>
  <si>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</si>
  <si>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</si>
  <si>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</si>
  <si>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</si>
  <si>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</si>
  <si>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</si>
  <si>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</si>
  <si>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</si>
  <si>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</si>
  <si>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</si>
  <si>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</si>
  <si>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</si>
  <si>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</si>
  <si>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</si>
  <si>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</si>
  <si>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</si>
  <si>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</si>
  <si>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</si>
  <si>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</si>
  <si>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</si>
  <si>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</si>
  <si>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</si>
  <si>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</si>
  <si>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</si>
  <si>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</si>
  <si>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</si>
  <si>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</si>
  <si>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</si>
  <si>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</si>
  <si>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</si>
  <si>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</si>
  <si>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</si>
  <si>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</si>
  <si>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</si>
  <si>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</si>
  <si>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</si>
  <si>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</si>
  <si>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</si>
  <si>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</si>
  <si>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</si>
  <si>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</si>
  <si>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</si>
  <si>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</si>
  <si>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</si>
  <si>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</si>
  <si>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</si>
  <si>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</si>
  <si>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</si>
  <si>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</si>
  <si>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</si>
  <si>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</si>
  <si>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</si>
  <si>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</si>
  <si>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</si>
  <si>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</si>
  <si>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</si>
  <si>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</si>
  <si>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</si>
  <si>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</si>
  <si>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</si>
  <si>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</si>
  <si>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</si>
  <si>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</si>
  <si>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</si>
  <si>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</si>
  <si>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</si>
  <si>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</si>
  <si>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</si>
  <si>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</si>
  <si>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</si>
  <si>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</si>
  <si>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</si>
  <si>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</si>
  <si>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</si>
  <si>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</si>
  <si>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</si>
  <si>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</si>
  <si>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</si>
  <si>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</si>
  <si>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</si>
  <si>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</si>
  <si>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</si>
  <si>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</si>
  <si>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</si>
  <si>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</si>
  <si>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</si>
  <si>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</si>
  <si>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</si>
  <si>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</si>
  <si>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</si>
  <si>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</si>
  <si>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</si>
  <si>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</si>
  <si>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</si>
  <si>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</si>
  <si>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</si>
  <si>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</si>
  <si>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</si>
  <si>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</si>
  <si>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</si>
  <si>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</si>
  <si>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</si>
  <si>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</si>
  <si>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</si>
  <si>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</si>
  <si>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</si>
  <si>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</si>
  <si>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</si>
  <si>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</si>
  <si>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</si>
  <si>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</si>
  <si>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</si>
  <si>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</si>
  <si>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</si>
  <si>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</si>
  <si>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</si>
  <si>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</si>
  <si>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</si>
  <si>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</si>
  <si>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</si>
  <si>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</si>
  <si>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</si>
  <si>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</si>
  <si>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</si>
  <si>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</si>
  <si>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</si>
  <si>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</si>
  <si>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</si>
  <si>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</si>
  <si>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</si>
  <si>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</si>
  <si>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</si>
  <si>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</si>
  <si>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</si>
  <si>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</si>
  <si>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</si>
  <si>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</si>
  <si>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</si>
  <si>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</si>
  <si>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</si>
  <si>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</si>
  <si>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</si>
  <si>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</si>
  <si>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</si>
  <si>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</si>
  <si>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</si>
  <si>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</si>
  <si>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</si>
  <si>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</si>
  <si>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</si>
  <si>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</si>
  <si>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</si>
  <si>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</si>
  <si>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</si>
  <si>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</si>
  <si>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</si>
  <si>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</si>
  <si>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</si>
  <si>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</si>
  <si>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</si>
  <si>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</si>
  <si>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</si>
  <si>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</si>
  <si>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</si>
  <si>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</si>
  <si>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</si>
  <si>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</si>
  <si>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</si>
  <si>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</si>
  <si>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</si>
  <si>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</si>
  <si>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</si>
  <si>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</si>
  <si>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</si>
  <si>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</si>
  <si>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</si>
  <si>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</si>
  <si>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</si>
  <si>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</si>
  <si>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</si>
  <si>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</si>
  <si>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</si>
  <si>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</si>
  <si>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</si>
  <si>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</si>
  <si>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</si>
  <si>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</si>
  <si>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</si>
  <si>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</si>
  <si>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</si>
  <si>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</si>
  <si>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</si>
  <si>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</si>
  <si>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</si>
  <si>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</si>
  <si>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</si>
  <si>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</si>
  <si>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</si>
  <si>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</si>
  <si>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</si>
  <si>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</si>
  <si>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</si>
  <si>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</si>
  <si>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</si>
  <si>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</si>
  <si>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</si>
  <si>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</si>
  <si>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</si>
  <si>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</si>
  <si>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</si>
  <si>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</si>
  <si>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</si>
  <si>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</si>
  <si>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</si>
  <si>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</si>
  <si>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</si>
  <si>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</si>
  <si>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</si>
  <si>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</si>
  <si>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</si>
  <si>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</si>
  <si>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</si>
  <si>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</si>
  <si>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</si>
  <si>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</si>
  <si>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</si>
  <si>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</si>
  <si>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</si>
  <si>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</si>
  <si>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</si>
  <si>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</si>
  <si>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</si>
  <si>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</si>
  <si>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</si>
  <si>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</si>
  <si>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</si>
  <si>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</si>
  <si>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</si>
  <si>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</si>
  <si>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</si>
  <si>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</si>
  <si>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</si>
  <si>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</si>
  <si>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</si>
  <si>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</si>
  <si>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</si>
  <si>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</si>
  <si>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</si>
  <si>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</si>
  <si>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</si>
  <si>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</si>
  <si>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</si>
  <si>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</si>
  <si>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</si>
  <si>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</si>
  <si>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</si>
  <si>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</si>
  <si>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</si>
  <si>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</si>
  <si>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</si>
  <si>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</si>
  <si>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</si>
  <si>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</si>
  <si>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</si>
  <si>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</si>
  <si>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</si>
  <si>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</si>
  <si>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</si>
  <si>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</si>
  <si>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</si>
  <si>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</si>
  <si>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</si>
  <si>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</si>
  <si>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</si>
  <si>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</si>
  <si>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</si>
  <si>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</si>
  <si>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</si>
  <si>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</si>
  <si>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</si>
  <si>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</si>
  <si>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</si>
  <si>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</si>
  <si>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</si>
  <si>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</si>
  <si>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</si>
  <si>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</si>
  <si>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</si>
  <si>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</si>
  <si>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</si>
  <si>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</si>
  <si>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</si>
  <si>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</si>
  <si>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</si>
  <si>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</si>
  <si>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</si>
  <si>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</si>
  <si>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</si>
  <si>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</si>
  <si>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</si>
  <si>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</si>
  <si>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</si>
  <si>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</si>
  <si>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</si>
  <si>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</si>
  <si>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</si>
  <si>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</si>
  <si>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</si>
  <si>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</si>
  <si>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</si>
  <si>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</si>
  <si>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</si>
  <si>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</si>
  <si>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</si>
  <si>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</si>
  <si>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</si>
  <si>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</si>
  <si>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</si>
  <si>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</si>
  <si>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</si>
  <si>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</si>
  <si>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</si>
  <si>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</si>
  <si>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</si>
  <si>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</si>
  <si>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</si>
  <si>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</si>
  <si>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</si>
  <si>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</si>
  <si>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</si>
  <si>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</si>
  <si>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</si>
  <si>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</si>
  <si>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</si>
  <si>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</si>
  <si>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</si>
  <si>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</si>
  <si>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</si>
  <si>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</si>
  <si>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</si>
  <si>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</si>
  <si>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</si>
  <si>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</si>
  <si>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</si>
  <si>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</si>
  <si>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</si>
  <si>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</si>
  <si>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</si>
  <si>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</si>
  <si>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</si>
  <si>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</si>
  <si>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</si>
  <si>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</si>
  <si>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</si>
  <si>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</si>
  <si>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</si>
  <si>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</si>
  <si>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</si>
  <si>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</si>
  <si>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</si>
  <si>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</si>
  <si>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</si>
  <si>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</si>
  <si>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</si>
  <si>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</si>
  <si>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</si>
  <si>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</si>
  <si>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</si>
  <si>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</si>
  <si>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</si>
  <si>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</si>
  <si>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</si>
  <si>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</si>
  <si>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</si>
  <si>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</si>
  <si>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</si>
  <si>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</si>
  <si>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</si>
  <si>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</si>
  <si>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</si>
  <si>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</si>
  <si>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</si>
  <si>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</si>
  <si>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</si>
  <si>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</si>
  <si>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</si>
  <si>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</si>
  <si>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</si>
  <si>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</si>
  <si>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</si>
  <si>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</si>
  <si>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</si>
  <si>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</si>
  <si>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</si>
  <si>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</si>
  <si>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</si>
  <si>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</si>
  <si>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</si>
  <si>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</si>
  <si>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</si>
  <si>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</si>
  <si>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</si>
  <si>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</si>
  <si>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</si>
  <si>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</si>
  <si>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</si>
  <si>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</si>
  <si>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</si>
  <si>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</si>
  <si>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</si>
  <si>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</si>
  <si>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</si>
  <si>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黑龙卷风</t>
    <rPh sb="0" eb="1">
      <t>hei'l</t>
    </rPh>
    <rPh sb="2" eb="3">
      <t>juan'feng</t>
    </rPh>
    <phoneticPr fontId="1" type="noConversion"/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</si>
  <si>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</si>
  <si>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</si>
  <si>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</si>
  <si>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</si>
  <si>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</si>
  <si>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</si>
  <si>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</si>
  <si>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</si>
  <si>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</si>
  <si>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</si>
  <si>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</si>
  <si>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</si>
  <si>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</si>
  <si>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弯月斩</t>
    <rPh sb="0" eb="1">
      <t>wan'y</t>
    </rPh>
    <rPh sb="2" eb="3">
      <t>zhan</t>
    </rPh>
    <phoneticPr fontId="1" type="noConversion"/>
  </si>
  <si>
    <t>回春术</t>
  </si>
  <si>
    <t>自然馈赠</t>
  </si>
  <si>
    <t>守护之力</t>
  </si>
  <si>
    <t>人鱼之怒</t>
  </si>
  <si>
    <t>人鱼之怒</t>
    <rPh sb="0" eb="1">
      <t>ren'yu</t>
    </rPh>
    <rPh sb="2" eb="3">
      <t>zhi</t>
    </rPh>
    <rPh sb="3" eb="4">
      <t>nu</t>
    </rPh>
    <phoneticPr fontId="1" type="noConversion"/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</si>
  <si>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</si>
  <si>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</si>
  <si>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</si>
  <si>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</si>
  <si>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</si>
  <si>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</si>
  <si>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</si>
  <si>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</si>
  <si>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</si>
  <si>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</si>
  <si>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死神之怒</t>
    <rPh sb="3" eb="4">
      <t>nu</t>
    </rPh>
    <phoneticPr fontId="1" type="noConversion"/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</si>
  <si>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</si>
  <si>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</si>
  <si>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</si>
  <si>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怒焰斩击</t>
    <rPh sb="0" eb="1">
      <t>nu'yan</t>
    </rPh>
    <rPh sb="2" eb="3">
      <t>zhan</t>
    </rPh>
    <phoneticPr fontId="1" type="noConversion"/>
  </si>
  <si>
    <t>雷击</t>
    <rPh sb="0" eb="1">
      <t>lei</t>
    </rPh>
    <rPh sb="1" eb="2">
      <t>ji</t>
    </rPh>
    <phoneticPr fontId="1" type="noConversion"/>
  </si>
  <si>
    <t>玄冰巨浪</t>
    <rPh sb="0" eb="1">
      <t>xuan</t>
    </rPh>
    <rPh sb="1" eb="2">
      <t>bing</t>
    </rPh>
    <rPh sb="2" eb="3">
      <t>ju'lang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</si>
  <si>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</si>
  <si>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</si>
  <si>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</si>
  <si>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</si>
  <si>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</si>
  <si>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</si>
  <si>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</si>
  <si>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</si>
  <si>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</si>
  <si>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</si>
  <si>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</si>
  <si>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</si>
  <si>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</si>
  <si>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</si>
  <si>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</si>
  <si>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</si>
  <si>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</si>
  <si>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</si>
  <si>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</si>
  <si>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</si>
  <si>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</si>
  <si>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</si>
  <si>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</si>
  <si>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</si>
  <si>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</si>
  <si>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</si>
  <si>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</si>
  <si>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</si>
  <si>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</si>
  <si>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</si>
  <si>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</si>
  <si>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</si>
  <si>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</si>
  <si>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</si>
  <si>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</si>
  <si>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</si>
  <si>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</si>
  <si>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</si>
  <si>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</si>
  <si>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</si>
  <si>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</si>
  <si>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</si>
  <si>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</si>
  <si>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</si>
  <si>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</si>
  <si>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</si>
  <si>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</si>
  <si>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</si>
  <si>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</si>
  <si>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</si>
  <si>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</si>
  <si>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</si>
  <si>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</si>
  <si>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</si>
  <si>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</si>
  <si>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</si>
  <si>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</si>
  <si>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</si>
  <si>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</si>
  <si>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</si>
  <si>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</si>
  <si>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</si>
  <si>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</si>
  <si>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</si>
  <si>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</si>
  <si>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</si>
  <si>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</si>
  <si>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</si>
  <si>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</si>
  <si>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</si>
  <si>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</si>
  <si>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</si>
  <si>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</si>
  <si>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</si>
  <si>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</si>
  <si>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</si>
  <si>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</si>
  <si>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</si>
  <si>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</si>
  <si>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</si>
  <si>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</si>
  <si>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</si>
  <si>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</si>
  <si>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</si>
  <si>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</si>
  <si>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</si>
  <si>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</si>
  <si>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</si>
  <si>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4星光圈</t>
    <rPh sb="1" eb="2">
      <t>xing</t>
    </rPh>
    <rPh sb="2" eb="3">
      <t>guang'q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</si>
  <si>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</si>
  <si>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</si>
  <si>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</si>
  <si>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</si>
  <si>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</si>
  <si>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</si>
  <si>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</si>
  <si>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</si>
  <si>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1星光圈</t>
    <rPh sb="1" eb="2">
      <t>xing</t>
    </rPh>
    <rPh sb="2" eb="3">
      <t>guang'q</t>
    </rPh>
    <phoneticPr fontId="1" type="noConversion"/>
  </si>
  <si>
    <t>2星光圈</t>
    <rPh sb="1" eb="2">
      <t>xing</t>
    </rPh>
    <rPh sb="2" eb="3">
      <t>guang'q</t>
    </rPh>
    <phoneticPr fontId="1" type="noConversion"/>
  </si>
  <si>
    <t>3星光圈</t>
    <rPh sb="1" eb="2">
      <t>xing</t>
    </rPh>
    <rPh sb="2" eb="3">
      <t>guang'q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</si>
  <si>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</si>
  <si>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</si>
  <si>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</si>
  <si>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</si>
  <si>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</si>
  <si>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</si>
  <si>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</si>
  <si>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</si>
  <si>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</si>
  <si>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</si>
  <si>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</si>
  <si>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</si>
  <si>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</si>
  <si>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</si>
  <si>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</si>
  <si>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</si>
  <si>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</si>
  <si>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</si>
  <si>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</si>
  <si>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skill_01</t>
  </si>
  <si>
    <t>skill_02</t>
  </si>
  <si>
    <t>skill_03</t>
  </si>
  <si>
    <t>skill_04</t>
  </si>
  <si>
    <t>skill_05</t>
  </si>
  <si>
    <t>skill_06</t>
  </si>
  <si>
    <t>skill_07</t>
  </si>
  <si>
    <t>skill_08</t>
  </si>
  <si>
    <t>skill_09</t>
  </si>
  <si>
    <t>skill_10</t>
  </si>
  <si>
    <t>skill_11</t>
  </si>
  <si>
    <t>skill_12</t>
  </si>
  <si>
    <t>skill_13</t>
  </si>
  <si>
    <t>skill_14</t>
  </si>
  <si>
    <t>skill_15</t>
  </si>
  <si>
    <t>skill_16</t>
  </si>
  <si>
    <t>skill_17</t>
  </si>
  <si>
    <t>skill_18</t>
  </si>
  <si>
    <t>skill_19</t>
  </si>
  <si>
    <t>skill_20</t>
  </si>
  <si>
    <t>skill_21</t>
  </si>
  <si>
    <t>skill_22</t>
  </si>
  <si>
    <t>skill_23</t>
  </si>
  <si>
    <t>skill_24</t>
  </si>
  <si>
    <t>skill_25</t>
  </si>
  <si>
    <t>skill_26</t>
  </si>
  <si>
    <t>skill_27</t>
  </si>
  <si>
    <t>skill_28</t>
  </si>
  <si>
    <t>skill_29</t>
  </si>
  <si>
    <t>skill_30</t>
  </si>
  <si>
    <t>skill_31</t>
  </si>
  <si>
    <t>skill_32</t>
  </si>
  <si>
    <t>skill_33</t>
  </si>
  <si>
    <t>skill_34</t>
  </si>
  <si>
    <t>skill_35</t>
  </si>
  <si>
    <t>skill_36</t>
  </si>
  <si>
    <t>普攻</t>
  </si>
  <si>
    <t>流血击</t>
  </si>
  <si>
    <t>雷鸣咒</t>
  </si>
  <si>
    <t>驱逐之乐</t>
  </si>
  <si>
    <t>祝福术</t>
  </si>
  <si>
    <t>玄冰剑</t>
  </si>
  <si>
    <t>光辉之力</t>
  </si>
  <si>
    <t>束缚之乐</t>
  </si>
  <si>
    <t>女神祝福</t>
  </si>
  <si>
    <t>死神之舞</t>
  </si>
  <si>
    <t>大回春术</t>
  </si>
  <si>
    <t>神乐之华彩</t>
  </si>
  <si>
    <t>寒狱审批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</si>
</sst>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  <xf numFmtId="0" fontId="0" fillId="12" borderId="0" xfId="0" applyFill="1"/>
    <xf numFmtId="0" fontId="3" fillId="12" borderId="0" xfId="0" applyFont="1" applyFill="1" applyBorder="1" applyAlignment="1" applyProtection="1"/>
    <xf numFmtId="0" fontId="0" fillId="13" borderId="0" xfId="0" applyFill="1"/>
    <xf numFmtId="0" fontId="9" fillId="0" borderId="0" xfId="0" applyFont="1"/>
    <xf numFmtId="0" fontId="9" fillId="14" borderId="0" xfId="0" applyFont="1" applyFill="1"/>
    <xf numFmtId="0" fontId="10" fillId="0" borderId="0" xfId="0" applyFont="1"/>
    <xf numFmtId="0" fontId="0" fillId="0" borderId="0" xfId="0" applyFont="1"/>
    <xf numFmtId="0" fontId="0" fillId="2" borderId="0" xfId="0" quotePrefix="1" applyFill="1"/>
    <xf numFmtId="0" fontId="0" fillId="15" borderId="0" xfId="0" applyFill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30"/>
  <sheetViews>
    <sheetView topLeftCell="AS1" workbookViewId="0">
      <selection activeCell="BA1" sqref="BA1:BC1048576"/>
    </sheetView>
  </sheetViews>
  <sheetFormatPr baseColWidth="10" defaultRowHeight="15" x14ac:dyDescent="0.15"/>
  <cols>
    <col min="6" max="6" width="20.6640625" hidden="1" customWidth="1"/>
    <col min="7" max="11" width="19.5" hidden="1" customWidth="1"/>
    <col min="12" max="12" width="107.5" customWidth="1"/>
    <col min="16" max="16" width="46.5" bestFit="1" customWidth="1"/>
    <col min="17" max="17" width="53.5" bestFit="1" customWidth="1"/>
    <col min="18" max="18" width="93.5" bestFit="1" customWidth="1"/>
    <col min="19" max="21" width="14.5" bestFit="1" customWidth="1"/>
    <col min="22" max="22" width="14.5" customWidth="1"/>
    <col min="23" max="23" width="23.5" bestFit="1" customWidth="1"/>
    <col min="24" max="25" width="10.5" bestFit="1" customWidth="1"/>
    <col min="33" max="34" width="10.83203125" style="21"/>
    <col min="35" max="35" width="12.5" style="21" bestFit="1" customWidth="1"/>
    <col min="36" max="44" width="10.83203125" style="21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</cols>
  <sheetData>
    <row r="1" spans="1:70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  <c r="W1">
        <v>2</v>
      </c>
      <c r="X1">
        <v>3</v>
      </c>
      <c r="Y1" s="20">
        <v>4</v>
      </c>
      <c r="Z1" s="1">
        <v>5</v>
      </c>
      <c r="AA1">
        <v>6</v>
      </c>
      <c r="AB1">
        <v>7</v>
      </c>
      <c r="AC1">
        <v>8</v>
      </c>
      <c r="AD1" s="20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70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20"/>
      <c r="Z2" s="1"/>
      <c r="AA2" s="20"/>
    </row>
    <row r="3" spans="1:70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  <c r="M3" t="s">
        <v>1877</v>
      </c>
      <c r="N3" t="s">
        <v>1878</v>
      </c>
      <c r="O3" t="s">
        <v>1879</v>
      </c>
      <c r="P3" t="s">
        <v>1877</v>
      </c>
      <c r="Q3" t="s">
        <v>1878</v>
      </c>
      <c r="R3" t="s">
        <v>1879</v>
      </c>
      <c r="S3" t="s">
        <v>1910</v>
      </c>
      <c r="T3" t="s">
        <v>1911</v>
      </c>
      <c r="U3" t="s">
        <v>1912</v>
      </c>
      <c r="V3" t="s">
        <v>1933</v>
      </c>
      <c r="W3" t="s">
        <v>1880</v>
      </c>
      <c r="X3" t="s">
        <v>1881</v>
      </c>
      <c r="Y3" t="s">
        <v>1882</v>
      </c>
      <c r="Z3" s="1" t="s">
        <v>1895</v>
      </c>
      <c r="AA3" s="1" t="s">
        <v>1896</v>
      </c>
      <c r="AB3" s="1" t="s">
        <v>1897</v>
      </c>
      <c r="AC3" s="1" t="s">
        <v>1898</v>
      </c>
      <c r="AD3" s="1" t="s">
        <v>1899</v>
      </c>
      <c r="AE3" s="1" t="s">
        <v>1900</v>
      </c>
      <c r="AF3" s="1"/>
      <c r="AG3" s="21" t="s">
        <v>2023</v>
      </c>
      <c r="AH3" s="21" t="s">
        <v>2024</v>
      </c>
      <c r="AI3" s="2" t="s">
        <v>2025</v>
      </c>
      <c r="AJ3" s="2" t="s">
        <v>2026</v>
      </c>
      <c r="AK3" s="21" t="s">
        <v>2028</v>
      </c>
      <c r="AL3" s="21" t="s">
        <v>2029</v>
      </c>
      <c r="AM3" s="2" t="s">
        <v>2030</v>
      </c>
      <c r="AN3" s="2" t="s">
        <v>2031</v>
      </c>
      <c r="AO3" s="21" t="s">
        <v>2032</v>
      </c>
      <c r="AP3" s="21" t="s">
        <v>2033</v>
      </c>
      <c r="AQ3" s="2" t="s">
        <v>2034</v>
      </c>
      <c r="AR3" s="2" t="s">
        <v>2035</v>
      </c>
      <c r="AS3" s="1" t="s">
        <v>2048</v>
      </c>
      <c r="AT3" s="1" t="s">
        <v>2049</v>
      </c>
      <c r="AU3" s="1" t="s">
        <v>2050</v>
      </c>
      <c r="AV3" s="1"/>
      <c r="AW3" s="1" t="s">
        <v>2054</v>
      </c>
      <c r="AX3" s="1" t="s">
        <v>2055</v>
      </c>
      <c r="AY3" s="1" t="s">
        <v>2056</v>
      </c>
      <c r="AZ3" s="1" t="s">
        <v>2057</v>
      </c>
      <c r="BA3" s="1"/>
      <c r="BB3" s="1"/>
      <c r="BC3" s="1"/>
      <c r="BD3" s="1"/>
      <c r="BE3" s="1"/>
      <c r="BG3" t="s">
        <v>2023</v>
      </c>
      <c r="BH3" t="s">
        <v>2024</v>
      </c>
      <c r="BI3" s="1" t="s">
        <v>2025</v>
      </c>
      <c r="BJ3" s="1" t="s">
        <v>2026</v>
      </c>
      <c r="BK3" t="s">
        <v>2028</v>
      </c>
      <c r="BL3" t="s">
        <v>2029</v>
      </c>
      <c r="BM3" s="1" t="s">
        <v>2030</v>
      </c>
      <c r="BN3" s="1" t="s">
        <v>2031</v>
      </c>
      <c r="BO3" t="s">
        <v>2032</v>
      </c>
      <c r="BP3" t="s">
        <v>2033</v>
      </c>
      <c r="BQ3" s="1" t="s">
        <v>2034</v>
      </c>
      <c r="BR3" s="1" t="s">
        <v>2035</v>
      </c>
    </row>
    <row r="4" spans="1:70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 t="str">
        <f>VLOOKUP(1*10000000+$A4*10000+M$2*100+1,主动技能!$B:$H,7,FALSE)</f>
        <v>普攻</v>
      </c>
      <c r="N4" s="18" t="str">
        <f>VLOOKUP(1*10000000+$A4*10000+N$2*100+1,主动技能!$B:$H,7,FALSE)</f>
        <v>冲击斩</v>
      </c>
      <c r="O4" s="18" t="str">
        <f>VLOOKUP(1*10000000+$A4*10000+O$2*100+1,主动技能!$B:$H,7,FALSE)</f>
        <v>流血击</v>
      </c>
      <c r="P4" s="18" t="str">
        <f>VLOOKUP(1*10000000+$A4*10000+P$2*100+1,主动技能!$B:$I,8,FALSE)</f>
        <v>对敌方单体攻击，造成100%攻击力（+32）点伤害。</v>
      </c>
      <c r="Q4" s="18" t="str">
        <f>VLOOKUP(1*10000000+$A4*10000+Q$2*100+1,主动技能!$B:$I,8,FALSE)</f>
        <v>对敌方单体造成125%攻击力（+81）点伤害。</v>
      </c>
      <c r="R4" s="18" t="str">
        <f>VLOOKUP(1*10000000+$A4*10000+R$2*100+1,主动技能!$B:$I,8,FALSE)</f>
        <v>对敌方单体造成150%攻击力（+162）点伤害。并附带流血。</v>
      </c>
      <c r="S4" s="18" t="str">
        <f>VLOOKUP(1*10000000+$A4*10000+S$2*100+1,主动技能!$B:$L,11,FALSE)</f>
        <v>单体</v>
      </c>
      <c r="T4" s="18" t="str">
        <f>VLOOKUP(1*10000000+$A4*10000+T$2*100+1,主动技能!$B:$L,11,FALSE)</f>
        <v>单体</v>
      </c>
      <c r="U4" s="18" t="str">
        <f>VLOOKUP(1*10000000+$A4*10000+U$2*100+1,主动技能!$B:$L,11,FALSE)</f>
        <v>单体</v>
      </c>
      <c r="V4" s="18">
        <f>A4</f>
        <v>1</v>
      </c>
      <c r="W4" s="18" t="str">
        <f>AS4</f>
        <v>eff_yixingguangquan|||</v>
      </c>
      <c r="X4" s="18" t="str">
        <f t="shared" ref="X4:Y4" si="0">AT4</f>
        <v>eff_sixingguangquan|eff_chongjizhan||</v>
      </c>
      <c r="Y4" s="18" t="str">
        <f t="shared" si="0"/>
        <v>eff_sixingguangquan||eff_heilongjuanfeng|</v>
      </c>
      <c r="Z4">
        <f>VLOOKUP(S4,对应表!$AH:$AI,2,FALSE)</f>
        <v>1</v>
      </c>
      <c r="AA4">
        <f>VLOOKUP(T4,对应表!$AH:$AI,2,FALSE)</f>
        <v>1</v>
      </c>
      <c r="AB4">
        <f>VLOOKUP(U4,对应表!$AH:$AI,2,FALSE)</f>
        <v>1</v>
      </c>
      <c r="AC4">
        <v>0</v>
      </c>
      <c r="AD4">
        <v>1</v>
      </c>
      <c r="AE4">
        <v>1</v>
      </c>
      <c r="AG4" s="21" t="s">
        <v>2036</v>
      </c>
      <c r="AI4" s="2"/>
      <c r="AJ4" s="2"/>
      <c r="AK4" s="21" t="s">
        <v>2027</v>
      </c>
      <c r="AL4" s="40" t="s">
        <v>1914</v>
      </c>
      <c r="AM4" s="40"/>
      <c r="AO4" s="21" t="s">
        <v>2027</v>
      </c>
      <c r="AQ4" s="21" t="s">
        <v>1902</v>
      </c>
      <c r="AS4" t="str">
        <f>BG4&amp;"|"&amp;BH4&amp;"|"&amp;BI4&amp;"|"&amp;BJ4</f>
        <v>eff_yixingguangquan|||</v>
      </c>
      <c r="AT4" t="str">
        <f>BK4&amp;"|"&amp;BL4&amp;"|"&amp;BM4&amp;"|"&amp;BN4</f>
        <v>eff_sixingguangquan|eff_chongjizhan||</v>
      </c>
      <c r="AU4" t="str">
        <f>BO4&amp;"|"&amp;BP4&amp;"|"&amp;BQ4&amp;"|"&amp;BR4</f>
        <v>eff_sixingguangquan||eff_heilongjuanfeng|</v>
      </c>
      <c r="AW4">
        <f>A4</f>
        <v>1</v>
      </c>
      <c r="AX4" t="str">
        <f>_xlfn.IFNA(VLOOKUP(M4,特效对应!$I:$J,2,FALSE),VLOOKUP($M$4,特效对应!$I:$J,2,FALSE))</f>
        <v>skill_32</v>
      </c>
      <c r="AY4" t="str">
        <f>_xlfn.IFNA(VLOOKUP(N4,特效对应!$I:$J,2,FALSE),VLOOKUP($M$4,特效对应!$I:$J,2,FALSE))</f>
        <v>skill_24</v>
      </c>
      <c r="AZ4" t="str">
        <f>_xlfn.IFNA(VLOOKUP(O4,特效对应!$I:$J,2,FALSE),VLOOKUP($M$4,特效对应!$I:$J,2,FALSE))</f>
        <v>skill_01</v>
      </c>
      <c r="BG4" t="str">
        <f>_xlfn.IFNA(VLOOKUP(AG4,特效对应!$C:$D,2,FALSE),"")</f>
        <v>eff_yixingguangquan</v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>eff_sixingguangquan</v>
      </c>
      <c r="BL4" t="str">
        <f>_xlfn.IFNA(VLOOKUP(AL4,特效对应!$C:$D,2,FALSE),"")</f>
        <v>eff_chongjizhan</v>
      </c>
      <c r="BM4" t="str">
        <f>_xlfn.IFNA(VLOOKUP(AM4,特效对应!$C:$D,2,FALSE),"")</f>
        <v/>
      </c>
      <c r="BN4" t="str">
        <f>_xlfn.IFNA(VLOOKUP(AN4,特效对应!$C:$D,2,FALSE),"")</f>
        <v/>
      </c>
      <c r="BO4" t="str">
        <f>_xlfn.IFNA(VLOOKUP(AO4,特效对应!$C:$D,2,FALSE),"")</f>
        <v>eff_sixingguangquan</v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</row>
    <row r="5" spans="1:70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1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  <c r="M5" s="18" t="str">
        <f>VLOOKUP(1*10000000+$A5*10000+M$2*100+1,主动技能!$B:$H,7,FALSE)</f>
        <v>普攻</v>
      </c>
      <c r="N5" s="18" t="str">
        <f>VLOOKUP(1*10000000+$A5*10000+N$2*100+1,主动技能!$B:$H,7,FALSE)</f>
        <v>雷鸣咒</v>
      </c>
      <c r="O5" s="18" t="str">
        <f>VLOOKUP(1*10000000+$A5*10000+O$2*100+1,主动技能!$B:$H,7,FALSE)</f>
        <v>驱逐之乐</v>
      </c>
      <c r="P5" s="18" t="str">
        <f>VLOOKUP(1*10000000+$A5*10000+P$2*100+1,主动技能!$B:$I,8,FALSE)</f>
        <v>对敌方单体攻击，造成100%攻击力（+32）点伤害。</v>
      </c>
      <c r="Q5" s="18" t="str">
        <f>VLOOKUP(1*10000000+$A5*10000+Q$2*100+1,主动技能!$B:$I,8,FALSE)</f>
        <v>对敌方单体造成125%攻击力（+81）点伤害,附带眩晕。</v>
      </c>
      <c r="R5" s="18" t="str">
        <f>VLOOKUP(1*10000000+$A5*10000+R$2*100+1,主动技能!$B:$I,8,FALSE)</f>
        <v>对敌方全体造成100%攻击力（+81）点伤害,附带减速。</v>
      </c>
      <c r="S5" s="18" t="str">
        <f>VLOOKUP(1*10000000+$A5*10000+S$2*100+1,主动技能!$B:$L,11,FALSE)</f>
        <v>单体</v>
      </c>
      <c r="T5" s="18" t="str">
        <f>VLOOKUP(1*10000000+$A5*10000+T$2*100+1,主动技能!$B:$L,11,FALSE)</f>
        <v>单体</v>
      </c>
      <c r="U5" s="18" t="str">
        <f>VLOOKUP(1*10000000+$A5*10000+U$2*100+1,主动技能!$B:$L,11,FALSE)</f>
        <v>全体</v>
      </c>
      <c r="V5" s="18">
        <f t="shared" ref="V5:V30" si="2">A5</f>
        <v>2</v>
      </c>
      <c r="W5" s="18" t="str">
        <f t="shared" ref="W5:W30" si="3">AS5</f>
        <v>eff_yixingguangquan|||</v>
      </c>
      <c r="X5" s="18" t="str">
        <f t="shared" ref="X5:X30" si="4">AT5</f>
        <v>eff_sixingguangquan||eff_leiji|</v>
      </c>
      <c r="Y5" s="18" t="str">
        <f t="shared" ref="Y5:Y30" si="5">AU5</f>
        <v>eff_sixingguangquan||eff_shenlehuacai|</v>
      </c>
      <c r="Z5">
        <f>VLOOKUP(S5,对应表!$AH:$AI,2,FALSE)</f>
        <v>1</v>
      </c>
      <c r="AA5">
        <f>VLOOKUP(T5,对应表!$AH:$AI,2,FALSE)</f>
        <v>1</v>
      </c>
      <c r="AB5">
        <f>VLOOKUP(U5,对应表!$AH:$AI,2,FALSE)</f>
        <v>3</v>
      </c>
      <c r="AC5">
        <v>0</v>
      </c>
      <c r="AD5">
        <v>1</v>
      </c>
      <c r="AE5">
        <v>1</v>
      </c>
      <c r="AG5" s="21" t="s">
        <v>2036</v>
      </c>
      <c r="AI5" s="2"/>
      <c r="AJ5" s="2"/>
      <c r="AK5" s="21" t="s">
        <v>2027</v>
      </c>
      <c r="AM5" s="21" t="s">
        <v>1904</v>
      </c>
      <c r="AO5" s="21" t="s">
        <v>2027</v>
      </c>
      <c r="AQ5" s="21" t="s">
        <v>1883</v>
      </c>
      <c r="AS5" t="str">
        <f t="shared" ref="AS5:AS30" si="6">BG5&amp;"|"&amp;BH5&amp;"|"&amp;BI5&amp;"|"&amp;BJ5</f>
        <v>eff_yixingguangquan|||</v>
      </c>
      <c r="AT5" t="str">
        <f t="shared" ref="AT5:AT30" si="7">BK5&amp;"|"&amp;BL5&amp;"|"&amp;BM5&amp;"|"&amp;BN5</f>
        <v>eff_sixingguangquan||eff_leiji|</v>
      </c>
      <c r="AU5" t="str">
        <f t="shared" ref="AU5:AU30" si="8">BO5&amp;"|"&amp;BP5&amp;"|"&amp;BQ5&amp;"|"&amp;BR5</f>
        <v>eff_sixingguangquan||eff_shenlehuacai|</v>
      </c>
      <c r="AW5">
        <f t="shared" ref="AW5:AW30" si="9">A5</f>
        <v>2</v>
      </c>
      <c r="AX5" t="str">
        <f>_xlfn.IFNA(VLOOKUP(M5,特效对应!$I:$J,2,FALSE),VLOOKUP($M$4,特效对应!$I:$J,2,FALSE))</f>
        <v>skill_32</v>
      </c>
      <c r="AY5" t="str">
        <f>_xlfn.IFNA(VLOOKUP(N5,特效对应!$I:$J,2,FALSE),VLOOKUP($M$4,特效对应!$I:$J,2,FALSE))</f>
        <v>skill_17</v>
      </c>
      <c r="AZ5" t="str">
        <f>_xlfn.IFNA(VLOOKUP(O5,特效对应!$I:$J,2,FALSE),VLOOKUP($M$4,特效对应!$I:$J,2,FALSE))</f>
        <v>skill_28</v>
      </c>
      <c r="BG5" t="str">
        <f>_xlfn.IFNA(VLOOKUP(AG5,特效对应!$C:$D,2,FALSE),"")</f>
        <v>eff_yixingguangquan</v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>eff_sixingguangquan</v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>eff_sixingguangquan</v>
      </c>
      <c r="BP5" t="str">
        <f>_xlfn.IFNA(VLOOKUP(AP5,特效对应!$C:$D,2,FALSE),"")</f>
        <v/>
      </c>
      <c r="BQ5" t="str">
        <f>_xlfn.IFNA(VLOOKUP(AQ5,特效对应!$C:$D,2,FALSE),"")</f>
        <v>eff_shenlehuacai</v>
      </c>
      <c r="BR5" t="str">
        <f>_xlfn.IFNA(VLOOKUP(AR5,特效对应!$C:$D,2,FALSE),"")</f>
        <v/>
      </c>
    </row>
    <row r="6" spans="1:70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1"/>
        <v>{"master1":10030101,"master2":10030201,"master3":10030301,"slave1":100021,"slave2":100081,"slave3":100141}</v>
      </c>
      <c r="M6" s="18" t="str">
        <f>VLOOKUP(1*10000000+$A6*10000+M$2*100+1,主动技能!$B:$H,7,FALSE)</f>
        <v>普攻</v>
      </c>
      <c r="N6" s="18" t="str">
        <f>VLOOKUP(1*10000000+$A6*10000+N$2*100+1,主动技能!$B:$H,7,FALSE)</f>
        <v>玄冰箭</v>
      </c>
      <c r="O6" s="18" t="str">
        <f>VLOOKUP(1*10000000+$A6*10000+O$2*100+1,主动技能!$B:$H,7,FALSE)</f>
        <v>雷击</v>
      </c>
      <c r="P6" s="18" t="str">
        <f>VLOOKUP(1*10000000+$A6*10000+P$2*100+1,主动技能!$B:$I,8,FALSE)</f>
        <v>对敌方单体攻击，造成100%攻击力（+32）点伤害。</v>
      </c>
      <c r="Q6" s="18" t="str">
        <f>VLOOKUP(1*10000000+$A6*10000+Q$2*100+1,主动技能!$B:$I,8,FALSE)</f>
        <v>对敌方单体造成125%攻击力（+81）点伤害。</v>
      </c>
      <c r="R6" s="18" t="str">
        <f>VLOOKUP(1*10000000+$A6*10000+R$2*100+1,主动技能!$B:$I,8,FALSE)</f>
        <v>对敌方单体造成150%攻击力（+162）点伤害。并附带眩晕。</v>
      </c>
      <c r="S6" s="18" t="str">
        <f>VLOOKUP(1*10000000+$A6*10000+S$2*100+1,主动技能!$B:$L,11,FALSE)</f>
        <v>单体</v>
      </c>
      <c r="T6" s="18" t="str">
        <f>VLOOKUP(1*10000000+$A6*10000+T$2*100+1,主动技能!$B:$L,11,FALSE)</f>
        <v>单体</v>
      </c>
      <c r="U6" s="18" t="str">
        <f>VLOOKUP(1*10000000+$A6*10000+U$2*100+1,主动技能!$B:$L,11,FALSE)</f>
        <v>单体</v>
      </c>
      <c r="V6" s="18">
        <f t="shared" si="2"/>
        <v>3</v>
      </c>
      <c r="W6" s="18" t="str">
        <f t="shared" si="3"/>
        <v>eff_yixingguangquan|||</v>
      </c>
      <c r="X6" s="18" t="str">
        <f t="shared" si="4"/>
        <v>eff_sixingguangquan|eff_xuanbingjian_1|eff_xuanbingjian_2|</v>
      </c>
      <c r="Y6" s="18" t="str">
        <f t="shared" si="5"/>
        <v>eff_sixingguangquan||eff_zileishan|</v>
      </c>
      <c r="Z6">
        <f>VLOOKUP(S6,对应表!$AH:$AI,2,FALSE)</f>
        <v>1</v>
      </c>
      <c r="AA6">
        <f>VLOOKUP(T6,对应表!$AH:$AI,2,FALSE)</f>
        <v>1</v>
      </c>
      <c r="AB6">
        <f>VLOOKUP(U6,对应表!$AH:$AI,2,FALSE)</f>
        <v>1</v>
      </c>
      <c r="AC6">
        <v>1</v>
      </c>
      <c r="AD6">
        <v>1</v>
      </c>
      <c r="AE6">
        <v>1</v>
      </c>
      <c r="AG6" s="21" t="s">
        <v>2036</v>
      </c>
      <c r="AI6" s="2"/>
      <c r="AJ6" s="2"/>
      <c r="AK6" s="21" t="s">
        <v>2027</v>
      </c>
      <c r="AL6" s="21" t="s">
        <v>2041</v>
      </c>
      <c r="AM6" s="21" t="s">
        <v>1907</v>
      </c>
      <c r="AO6" s="21" t="s">
        <v>2027</v>
      </c>
      <c r="AQ6" s="21" t="s">
        <v>1892</v>
      </c>
      <c r="AS6" t="str">
        <f t="shared" si="6"/>
        <v>eff_yixingguangquan|||</v>
      </c>
      <c r="AT6" t="str">
        <f t="shared" si="7"/>
        <v>eff_sixingguangquan|eff_xuanbingjian_1|eff_xuanbingjian_2|</v>
      </c>
      <c r="AU6" t="str">
        <f t="shared" si="8"/>
        <v>eff_sixingguangquan||eff_zileishan|</v>
      </c>
      <c r="AW6">
        <f t="shared" si="9"/>
        <v>3</v>
      </c>
      <c r="AX6" t="str">
        <f>_xlfn.IFNA(VLOOKUP(M6,特效对应!$I:$J,2,FALSE),VLOOKUP($M$4,特效对应!$I:$J,2,FALSE))</f>
        <v>skill_32</v>
      </c>
      <c r="AY6" t="str">
        <f>_xlfn.IFNA(VLOOKUP(N6,特效对应!$I:$J,2,FALSE),VLOOKUP($M$4,特效对应!$I:$J,2,FALSE))</f>
        <v>skill_15</v>
      </c>
      <c r="AZ6" t="str">
        <f>_xlfn.IFNA(VLOOKUP(O6,特效对应!$I:$J,2,FALSE),VLOOKUP($M$4,特效对应!$I:$J,2,FALSE))</f>
        <v>skill_26</v>
      </c>
      <c r="BG6" t="str">
        <f>_xlfn.IFNA(VLOOKUP(AG6,特效对应!$C:$D,2,FALSE),"")</f>
        <v>eff_yixingguangquan</v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>eff_sixingguangquan</v>
      </c>
      <c r="BL6" t="str">
        <f>_xlfn.IFNA(VLOOKUP(AL6,特效对应!$C:$D,2,FALSE),"")</f>
        <v>eff_xuanbingjian_1</v>
      </c>
      <c r="BM6" t="str">
        <f>_xlfn.IFNA(VLOOKUP(AM6,特效对应!$C:$D,2,FALSE),"")</f>
        <v>eff_xuanbingjian_2</v>
      </c>
      <c r="BN6" t="str">
        <f>_xlfn.IFNA(VLOOKUP(AN6,特效对应!$C:$D,2,FALSE),"")</f>
        <v/>
      </c>
      <c r="BO6" t="str">
        <f>_xlfn.IFNA(VLOOKUP(AO6,特效对应!$C:$D,2,FALSE),"")</f>
        <v>eff_sixingguangquan</v>
      </c>
      <c r="BP6" t="str">
        <f>_xlfn.IFNA(VLOOKUP(AP6,特效对应!$C:$D,2,FALSE),"")</f>
        <v/>
      </c>
      <c r="BQ6" t="str">
        <f>_xlfn.IFNA(VLOOKUP(AQ6,特效对应!$C:$D,2,FALSE),"")</f>
        <v>eff_zileishan</v>
      </c>
      <c r="BR6" t="str">
        <f>_xlfn.IFNA(VLOOKUP(AR6,特效对应!$C:$D,2,FALSE),"")</f>
        <v/>
      </c>
    </row>
    <row r="7" spans="1:70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1"/>
        <v>{"master1":10040101,"master2":10040201,"master3":10040301,"slave1":100001,"slave2":100181,"slave3":100201}</v>
      </c>
      <c r="M7" s="18" t="str">
        <f>VLOOKUP(1*10000000+$A7*10000+M$2*100+1,主动技能!$B:$H,7,FALSE)</f>
        <v>莲华</v>
      </c>
      <c r="N7" s="18" t="str">
        <f>VLOOKUP(1*10000000+$A7*10000+N$2*100+1,主动技能!$B:$H,7,FALSE)</f>
        <v>冲击斩</v>
      </c>
      <c r="O7" s="18" t="str">
        <f>VLOOKUP(1*10000000+$A7*10000+O$2*100+1,主动技能!$B:$H,7,FALSE)</f>
        <v>月之舞</v>
      </c>
      <c r="P7" s="18" t="str">
        <f>VLOOKUP(1*10000000+$A7*10000+P$2*100+1,主动技能!$B:$I,8,FALSE)</f>
        <v>对敌方单体攻击，造成100%攻击力（+20）点伤害。</v>
      </c>
      <c r="Q7" s="18" t="str">
        <f>VLOOKUP(1*10000000+$A7*10000+Q$2*100+1,主动技能!$B:$I,8,FALSE)</f>
        <v>对敌方单体造成125%攻击力（+52）点伤害。</v>
      </c>
      <c r="R7" s="18" t="str">
        <f>VLOOKUP(1*10000000+$A7*10000+R$2*100+1,主动技能!$B:$I,8,FALSE)</f>
        <v>对敌方单体造成150%攻击力（+104）点伤害。并附带流血。</v>
      </c>
      <c r="S7" s="18" t="str">
        <f>VLOOKUP(1*10000000+$A7*10000+S$2*100+1,主动技能!$B:$L,11,FALSE)</f>
        <v>单体</v>
      </c>
      <c r="T7" s="18" t="str">
        <f>VLOOKUP(1*10000000+$A7*10000+T$2*100+1,主动技能!$B:$L,11,FALSE)</f>
        <v>单体</v>
      </c>
      <c r="U7" s="18" t="str">
        <f>VLOOKUP(1*10000000+$A7*10000+U$2*100+1,主动技能!$B:$L,11,FALSE)</f>
        <v>单体</v>
      </c>
      <c r="V7" s="18">
        <f t="shared" si="2"/>
        <v>4</v>
      </c>
      <c r="W7" s="18" t="str">
        <f t="shared" si="3"/>
        <v>eff_yixingguangquan|||</v>
      </c>
      <c r="X7" s="18" t="str">
        <f t="shared" si="4"/>
        <v>eff_sixingguangquan|eff_chongjizhan||</v>
      </c>
      <c r="Y7" s="18" t="str">
        <f t="shared" si="5"/>
        <v>eff_sixingguangquan|eff_yuezhiwu||</v>
      </c>
      <c r="Z7">
        <f>VLOOKUP(S7,对应表!$AH:$AI,2,FALSE)</f>
        <v>1</v>
      </c>
      <c r="AA7">
        <f>VLOOKUP(T7,对应表!$AH:$AI,2,FALSE)</f>
        <v>1</v>
      </c>
      <c r="AB7">
        <f>VLOOKUP(U7,对应表!$AH:$AI,2,FALSE)</f>
        <v>1</v>
      </c>
      <c r="AC7">
        <v>0</v>
      </c>
      <c r="AD7">
        <v>1</v>
      </c>
      <c r="AE7">
        <v>1</v>
      </c>
      <c r="AG7" s="21" t="s">
        <v>2036</v>
      </c>
      <c r="AI7" s="2"/>
      <c r="AJ7" s="2"/>
      <c r="AK7" s="21" t="s">
        <v>2027</v>
      </c>
      <c r="AL7" s="40" t="s">
        <v>1914</v>
      </c>
      <c r="AM7" s="40"/>
      <c r="AO7" s="21" t="s">
        <v>2027</v>
      </c>
      <c r="AP7" s="21" t="s">
        <v>1891</v>
      </c>
      <c r="AS7" t="str">
        <f t="shared" si="6"/>
        <v>eff_yixingguangquan|||</v>
      </c>
      <c r="AT7" t="str">
        <f t="shared" si="7"/>
        <v>eff_sixingguangquan|eff_chongjizhan||</v>
      </c>
      <c r="AU7" t="str">
        <f t="shared" si="8"/>
        <v>eff_sixingguangquan|eff_yuezhiwu||</v>
      </c>
      <c r="AW7">
        <f t="shared" si="9"/>
        <v>4</v>
      </c>
      <c r="AX7" t="str">
        <f>_xlfn.IFNA(VLOOKUP(M7,特效对应!$I:$J,2,FALSE),VLOOKUP($M$4,特效对应!$I:$J,2,FALSE))</f>
        <v>skill_32</v>
      </c>
      <c r="AY7" t="str">
        <f>_xlfn.IFNA(VLOOKUP(N7,特效对应!$I:$J,2,FALSE),VLOOKUP($M$4,特效对应!$I:$J,2,FALSE))</f>
        <v>skill_24</v>
      </c>
      <c r="AZ7" t="str">
        <f>_xlfn.IFNA(VLOOKUP(O7,特效对应!$I:$J,2,FALSE),VLOOKUP($M$4,特效对应!$I:$J,2,FALSE))</f>
        <v>skill_09</v>
      </c>
      <c r="BG7" t="str">
        <f>_xlfn.IFNA(VLOOKUP(AG7,特效对应!$C:$D,2,FALSE),"")</f>
        <v>eff_yixingguangquan</v>
      </c>
      <c r="BH7" t="str">
        <f>_xlfn.IFNA(VLOOKUP(AH7,特效对应!$C:$D,2,FALSE),"")</f>
        <v/>
      </c>
      <c r="BI7" t="str">
        <f>_xlfn.IFNA(VLOOKUP(AI7,特效对应!$C:$D,2,FALSE),"")</f>
        <v/>
      </c>
      <c r="BJ7" t="str">
        <f>_xlfn.IFNA(VLOOKUP(AJ7,特效对应!$C:$D,2,FALSE),"")</f>
        <v/>
      </c>
      <c r="BK7" t="str">
        <f>_xlfn.IFNA(VLOOKUP(AK7,特效对应!$C:$D,2,FALSE),"")</f>
        <v>eff_sixingguangquan</v>
      </c>
      <c r="BL7" t="str">
        <f>_xlfn.IFNA(VLOOKUP(AL7,特效对应!$C:$D,2,FALSE),"")</f>
        <v>eff_chongjizhan</v>
      </c>
      <c r="BM7" t="str">
        <f>_xlfn.IFNA(VLOOKUP(AM7,特效对应!$C:$D,2,FALSE),"")</f>
        <v/>
      </c>
      <c r="BN7" t="str">
        <f>_xlfn.IFNA(VLOOKUP(AN7,特效对应!$C:$D,2,FALSE),"")</f>
        <v/>
      </c>
      <c r="BO7" t="str">
        <f>_xlfn.IFNA(VLOOKUP(AO7,特效对应!$C:$D,2,FALSE),"")</f>
        <v>eff_sixingguangquan</v>
      </c>
      <c r="BP7" t="str">
        <f>_xlfn.IFNA(VLOOKUP(AP7,特效对应!$C:$D,2,FALSE),"")</f>
        <v>eff_yuezhiwu</v>
      </c>
      <c r="BQ7" t="str">
        <f>_xlfn.IFNA(VLOOKUP(AQ7,特效对应!$C:$D,2,FALSE),"")</f>
        <v/>
      </c>
      <c r="BR7" t="str">
        <f>_xlfn.IFNA(VLOOKUP(AR7,特效对应!$C:$D,2,FALSE),"")</f>
        <v/>
      </c>
    </row>
    <row r="8" spans="1:70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1"/>
        <v>{"master1":10050101,"master2":10050201,"master3":10050301,"slave1":100001,"slave2":100221,"slave3":100241}</v>
      </c>
      <c r="M8" s="18" t="str">
        <f>VLOOKUP(1*10000000+$A8*10000+M$2*100+1,主动技能!$B:$H,7,FALSE)</f>
        <v>笈笙</v>
      </c>
      <c r="N8" s="18" t="str">
        <f>VLOOKUP(1*10000000+$A8*10000+N$2*100+1,主动技能!$B:$H,7,FALSE)</f>
        <v>冲击斩</v>
      </c>
      <c r="O8" s="18" t="str">
        <f>VLOOKUP(1*10000000+$A8*10000+O$2*100+1,主动技能!$B:$H,7,FALSE)</f>
        <v>月之舞</v>
      </c>
      <c r="P8" s="18" t="str">
        <f>VLOOKUP(1*10000000+$A8*10000+P$2*100+1,主动技能!$B:$I,8,FALSE)</f>
        <v>对敌方后排单体造成100%攻击力（+20）点伤害。</v>
      </c>
      <c r="Q8" s="18" t="str">
        <f>VLOOKUP(1*10000000+$A8*10000+Q$2*100+1,主动技能!$B:$I,8,FALSE)</f>
        <v>对敌方单体造成125%攻击力（+52）点伤害。</v>
      </c>
      <c r="R8" s="18" t="str">
        <f>VLOOKUP(1*10000000+$A8*10000+R$2*100+1,主动技能!$B:$I,8,FALSE)</f>
        <v>对敌方单体造成150%攻击力（+104）点伤害。并附带流血。</v>
      </c>
      <c r="S8" s="18" t="str">
        <f>VLOOKUP(1*10000000+$A8*10000+S$2*100+1,主动技能!$B:$L,11,FALSE)</f>
        <v>单体</v>
      </c>
      <c r="T8" s="18" t="str">
        <f>VLOOKUP(1*10000000+$A8*10000+T$2*100+1,主动技能!$B:$L,11,FALSE)</f>
        <v>单体</v>
      </c>
      <c r="U8" s="18" t="str">
        <f>VLOOKUP(1*10000000+$A8*10000+U$2*100+1,主动技能!$B:$L,11,FALSE)</f>
        <v>单体</v>
      </c>
      <c r="V8" s="18">
        <f t="shared" si="2"/>
        <v>5</v>
      </c>
      <c r="W8" s="18" t="str">
        <f t="shared" si="3"/>
        <v>eff_yixingguangquan|||</v>
      </c>
      <c r="X8" s="18" t="str">
        <f t="shared" si="4"/>
        <v>eff_sixingguangquan|eff_chongjizhan||</v>
      </c>
      <c r="Y8" s="18" t="str">
        <f t="shared" si="5"/>
        <v>eff_sixingguangquan|eff_yuezhiwu||</v>
      </c>
      <c r="Z8">
        <f>VLOOKUP(S8,对应表!$AH:$AI,2,FALSE)</f>
        <v>1</v>
      </c>
      <c r="AA8">
        <f>VLOOKUP(T8,对应表!$AH:$AI,2,FALSE)</f>
        <v>1</v>
      </c>
      <c r="AB8">
        <f>VLOOKUP(U8,对应表!$AH:$AI,2,FALSE)</f>
        <v>1</v>
      </c>
      <c r="AC8">
        <v>0</v>
      </c>
      <c r="AD8">
        <v>1</v>
      </c>
      <c r="AE8">
        <v>1</v>
      </c>
      <c r="AG8" s="21" t="s">
        <v>2036</v>
      </c>
      <c r="AK8" s="21" t="s">
        <v>2027</v>
      </c>
      <c r="AL8" s="40" t="s">
        <v>1914</v>
      </c>
      <c r="AM8" s="40"/>
      <c r="AO8" s="21" t="s">
        <v>2027</v>
      </c>
      <c r="AP8" s="21" t="s">
        <v>1891</v>
      </c>
      <c r="AS8" t="str">
        <f t="shared" si="6"/>
        <v>eff_yixingguangquan|||</v>
      </c>
      <c r="AT8" t="str">
        <f t="shared" si="7"/>
        <v>eff_sixingguangquan|eff_chongjizhan||</v>
      </c>
      <c r="AU8" t="str">
        <f t="shared" si="8"/>
        <v>eff_sixingguangquan|eff_yuezhiwu||</v>
      </c>
      <c r="AW8">
        <f t="shared" si="9"/>
        <v>5</v>
      </c>
      <c r="AX8" t="str">
        <f>_xlfn.IFNA(VLOOKUP(M8,特效对应!$I:$J,2,FALSE),VLOOKUP($M$4,特效对应!$I:$J,2,FALSE))</f>
        <v>skill_32</v>
      </c>
      <c r="AY8" t="str">
        <f>_xlfn.IFNA(VLOOKUP(N8,特效对应!$I:$J,2,FALSE),VLOOKUP($M$4,特效对应!$I:$J,2,FALSE))</f>
        <v>skill_24</v>
      </c>
      <c r="AZ8" t="str">
        <f>_xlfn.IFNA(VLOOKUP(O8,特效对应!$I:$J,2,FALSE),VLOOKUP($M$4,特效对应!$I:$J,2,FALSE))</f>
        <v>skill_09</v>
      </c>
      <c r="BG8" t="str">
        <f>_xlfn.IFNA(VLOOKUP(AG8,特效对应!$C:$D,2,FALSE),"")</f>
        <v>eff_yixingguangquan</v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>eff_sixingguangquan</v>
      </c>
      <c r="BL8" t="str">
        <f>_xlfn.IFNA(VLOOKUP(AL8,特效对应!$C:$D,2,FALSE),"")</f>
        <v>eff_chongjizhan</v>
      </c>
      <c r="BM8" t="str">
        <f>_xlfn.IFNA(VLOOKUP(AM8,特效对应!$C:$D,2,FALSE),"")</f>
        <v/>
      </c>
      <c r="BN8" t="str">
        <f>_xlfn.IFNA(VLOOKUP(AN8,特效对应!$C:$D,2,FALSE),"")</f>
        <v/>
      </c>
      <c r="BO8" t="str">
        <f>_xlfn.IFNA(VLOOKUP(AO8,特效对应!$C:$D,2,FALSE),"")</f>
        <v>eff_sixingguangquan</v>
      </c>
      <c r="BP8" t="str">
        <f>_xlfn.IFNA(VLOOKUP(AP8,特效对应!$C:$D,2,FALSE),"")</f>
        <v>eff_yuezhiwu</v>
      </c>
      <c r="BQ8" t="str">
        <f>_xlfn.IFNA(VLOOKUP(AQ8,特效对应!$C:$D,2,FALSE),"")</f>
        <v/>
      </c>
      <c r="BR8" t="str">
        <f>_xlfn.IFNA(VLOOKUP(AR8,特效对应!$C:$D,2,FALSE),"")</f>
        <v/>
      </c>
    </row>
    <row r="9" spans="1:70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1"/>
        <v>{"master1":10060101,"master2":10060201,"master3":10060301,"slave1":100021,"slave2":100081,"slave3":100141}</v>
      </c>
      <c r="M9" s="18" t="str">
        <f>VLOOKUP(1*10000000+$A9*10000+M$2*100+1,主动技能!$B:$H,7,FALSE)</f>
        <v>主动技能3</v>
      </c>
      <c r="N9" s="18" t="str">
        <f>VLOOKUP(1*10000000+$A9*10000+N$2*100+1,主动技能!$B:$H,7,FALSE)</f>
        <v>主动技能3</v>
      </c>
      <c r="O9" s="18" t="str">
        <f>VLOOKUP(1*10000000+$A9*10000+O$2*100+1,主动技能!$B:$H,7,FALSE)</f>
        <v>主动技能3</v>
      </c>
      <c r="P9" s="18" t="str">
        <f>VLOOKUP(1*10000000+$A9*10000+P$2*100+1,主动技能!$B:$I,8,FALSE)</f>
        <v>对敌方单体造成1次200%攻击伤害</v>
      </c>
      <c r="Q9" s="18" t="str">
        <f>VLOOKUP(1*10000000+$A9*10000+Q$2*100+1,主动技能!$B:$I,8,FALSE)</f>
        <v>对敌方单体造成1次200%攻击伤害</v>
      </c>
      <c r="R9" s="18" t="str">
        <f>VLOOKUP(1*10000000+$A9*10000+R$2*100+1,主动技能!$B:$I,8,FALSE)</f>
        <v>对敌方单体造成1次200%攻击伤害</v>
      </c>
      <c r="S9" s="18" t="str">
        <f>VLOOKUP(1*10000000+$A9*10000+S$2*100+1,主动技能!$B:$L,11,FALSE)</f>
        <v>单体</v>
      </c>
      <c r="T9" s="18" t="str">
        <f>VLOOKUP(1*10000000+$A9*10000+T$2*100+1,主动技能!$B:$L,11,FALSE)</f>
        <v>单体</v>
      </c>
      <c r="U9" s="18" t="str">
        <f>VLOOKUP(1*10000000+$A9*10000+U$2*100+1,主动技能!$B:$L,11,FALSE)</f>
        <v>单体</v>
      </c>
      <c r="V9" s="18">
        <f t="shared" si="2"/>
        <v>6</v>
      </c>
      <c r="W9" s="18" t="str">
        <f t="shared" si="3"/>
        <v>eff_yixingguangquan|||</v>
      </c>
      <c r="X9" s="18" t="str">
        <f t="shared" si="4"/>
        <v>eff_sixingguangquan|eff_chongjizhan||</v>
      </c>
      <c r="Y9" s="18" t="str">
        <f t="shared" si="5"/>
        <v>eff_sixingguangquan|eff_yuezhiwu||</v>
      </c>
      <c r="Z9">
        <f>VLOOKUP(S9,对应表!$AH:$AI,2,FALSE)</f>
        <v>1</v>
      </c>
      <c r="AA9">
        <f>VLOOKUP(T9,对应表!$AH:$AI,2,FALSE)</f>
        <v>1</v>
      </c>
      <c r="AB9">
        <f>VLOOKUP(U9,对应表!$AH:$AI,2,FALSE)</f>
        <v>1</v>
      </c>
      <c r="AC9">
        <v>0</v>
      </c>
      <c r="AD9">
        <v>1</v>
      </c>
      <c r="AE9">
        <v>1</v>
      </c>
      <c r="AG9" s="21" t="s">
        <v>2036</v>
      </c>
      <c r="AK9" s="21" t="s">
        <v>2027</v>
      </c>
      <c r="AL9" s="40" t="s">
        <v>1914</v>
      </c>
      <c r="AM9" s="40"/>
      <c r="AO9" s="21" t="s">
        <v>2027</v>
      </c>
      <c r="AP9" s="21" t="s">
        <v>1891</v>
      </c>
      <c r="AS9" t="str">
        <f t="shared" si="6"/>
        <v>eff_yixingguangquan|||</v>
      </c>
      <c r="AT9" t="str">
        <f t="shared" si="7"/>
        <v>eff_sixingguangquan|eff_chongjizhan||</v>
      </c>
      <c r="AU9" t="str">
        <f t="shared" si="8"/>
        <v>eff_sixingguangquan|eff_yuezhiwu||</v>
      </c>
      <c r="AW9">
        <f t="shared" si="9"/>
        <v>6</v>
      </c>
      <c r="AX9" t="str">
        <f>_xlfn.IFNA(VLOOKUP(M9,特效对应!$I:$J,2,FALSE),VLOOKUP($M$4,特效对应!$I:$J,2,FALSE))</f>
        <v>skill_32</v>
      </c>
      <c r="AY9" t="str">
        <f>_xlfn.IFNA(VLOOKUP(N9,特效对应!$I:$J,2,FALSE),VLOOKUP($M$4,特效对应!$I:$J,2,FALSE))</f>
        <v>skill_32</v>
      </c>
      <c r="AZ9" t="str">
        <f>_xlfn.IFNA(VLOOKUP(O9,特效对应!$I:$J,2,FALSE),VLOOKUP($M$4,特效对应!$I:$J,2,FALSE))</f>
        <v>skill_32</v>
      </c>
      <c r="BG9" t="str">
        <f>_xlfn.IFNA(VLOOKUP(AG9,特效对应!$C:$D,2,FALSE),"")</f>
        <v>eff_yixingguangquan</v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>eff_sixingguangquan</v>
      </c>
      <c r="BL9" t="str">
        <f>_xlfn.IFNA(VLOOKUP(AL9,特效对应!$C:$D,2,FALSE),"")</f>
        <v>eff_chongjizhan</v>
      </c>
      <c r="BM9" t="str">
        <f>_xlfn.IFNA(VLOOKUP(AM9,特效对应!$C:$D,2,FALSE),"")</f>
        <v/>
      </c>
      <c r="BN9" t="str">
        <f>_xlfn.IFNA(VLOOKUP(AN9,特效对应!$C:$D,2,FALSE),"")</f>
        <v/>
      </c>
      <c r="BO9" t="str">
        <f>_xlfn.IFNA(VLOOKUP(AO9,特效对应!$C:$D,2,FALSE),"")</f>
        <v>eff_sixingguangquan</v>
      </c>
      <c r="BP9" t="str">
        <f>_xlfn.IFNA(VLOOKUP(AP9,特效对应!$C:$D,2,FALSE),"")</f>
        <v>eff_yuezhiwu</v>
      </c>
      <c r="BQ9" t="str">
        <f>_xlfn.IFNA(VLOOKUP(AQ9,特效对应!$C:$D,2,FALSE),"")</f>
        <v/>
      </c>
      <c r="BR9" t="str">
        <f>_xlfn.IFNA(VLOOKUP(AR9,特效对应!$C:$D,2,FALSE),"")</f>
        <v/>
      </c>
    </row>
    <row r="10" spans="1:70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1"/>
        <v>{"master1":10070101,"master2":10070201,"master3":10070301,"slave1":100121,"slave2":100261,"slave3":100061}</v>
      </c>
      <c r="M10" s="18" t="str">
        <f>VLOOKUP(1*10000000+$A10*10000+M$2*100+1,主动技能!$B:$H,7,FALSE)</f>
        <v>云颜</v>
      </c>
      <c r="N10" s="18" t="str">
        <f>VLOOKUP(1*10000000+$A10*10000+N$2*100+1,主动技能!$B:$H,7,FALSE)</f>
        <v>雷鸣咒</v>
      </c>
      <c r="O10" s="18" t="str">
        <f>VLOOKUP(1*10000000+$A10*10000+O$2*100+1,主动技能!$B:$H,7,FALSE)</f>
        <v>驱逐之乐</v>
      </c>
      <c r="P10" s="18" t="str">
        <f>VLOOKUP(1*10000000+$A10*10000+P$2*100+1,主动技能!$B:$I,8,FALSE)</f>
        <v>对敌方单体攻击，造成100%攻击力（+20）点伤害。</v>
      </c>
      <c r="Q10" s="18" t="str">
        <f>VLOOKUP(1*10000000+$A10*10000+Q$2*100+1,主动技能!$B:$I,8,FALSE)</f>
        <v>对敌方单体造成125%攻击力（+52）点伤害,附带眩晕。</v>
      </c>
      <c r="R10" s="18" t="str">
        <f>VLOOKUP(1*10000000+$A10*10000+R$2*100+1,主动技能!$B:$I,8,FALSE)</f>
        <v>对敌方全体造成100%攻击力（+52）点伤害,附带减速。</v>
      </c>
      <c r="S10" s="18" t="str">
        <f>VLOOKUP(1*10000000+$A10*10000+S$2*100+1,主动技能!$B:$L,11,FALSE)</f>
        <v>单体</v>
      </c>
      <c r="T10" s="18" t="str">
        <f>VLOOKUP(1*10000000+$A10*10000+T$2*100+1,主动技能!$B:$L,11,FALSE)</f>
        <v>单体</v>
      </c>
      <c r="U10" s="18" t="str">
        <f>VLOOKUP(1*10000000+$A10*10000+U$2*100+1,主动技能!$B:$L,11,FALSE)</f>
        <v>全体</v>
      </c>
      <c r="V10" s="18">
        <f t="shared" si="2"/>
        <v>7</v>
      </c>
      <c r="W10" s="18" t="str">
        <f t="shared" si="3"/>
        <v>eff_yixingguangquan|||</v>
      </c>
      <c r="X10" s="18" t="str">
        <f t="shared" si="4"/>
        <v>eff_sixingguangquan||eff_leiji|</v>
      </c>
      <c r="Y10" s="18" t="str">
        <f t="shared" si="5"/>
        <v>eff_sixingguangquan||eff_shenlehuacai|</v>
      </c>
      <c r="Z10">
        <f>VLOOKUP(S10,对应表!$AH:$AI,2,FALSE)</f>
        <v>1</v>
      </c>
      <c r="AA10">
        <f>VLOOKUP(T10,对应表!$AH:$AI,2,FALSE)</f>
        <v>1</v>
      </c>
      <c r="AB10">
        <f>VLOOKUP(U10,对应表!$AH:$AI,2,FALSE)</f>
        <v>3</v>
      </c>
      <c r="AC10">
        <v>0</v>
      </c>
      <c r="AD10">
        <v>1</v>
      </c>
      <c r="AE10">
        <v>1</v>
      </c>
      <c r="AG10" s="21" t="s">
        <v>2036</v>
      </c>
      <c r="AK10" s="21" t="s">
        <v>2027</v>
      </c>
      <c r="AM10" s="21" t="s">
        <v>1904</v>
      </c>
      <c r="AO10" s="21" t="s">
        <v>2027</v>
      </c>
      <c r="AQ10" s="21" t="s">
        <v>1883</v>
      </c>
      <c r="AS10" t="str">
        <f t="shared" si="6"/>
        <v>eff_yixingguangquan|||</v>
      </c>
      <c r="AT10" t="str">
        <f t="shared" si="7"/>
        <v>eff_sixingguangquan||eff_leiji|</v>
      </c>
      <c r="AU10" t="str">
        <f t="shared" si="8"/>
        <v>eff_sixingguangquan||eff_shenlehuacai|</v>
      </c>
      <c r="AW10">
        <f t="shared" si="9"/>
        <v>7</v>
      </c>
      <c r="AX10" t="str">
        <f>_xlfn.IFNA(VLOOKUP(M10,特效对应!$I:$J,2,FALSE),VLOOKUP($M$4,特效对应!$I:$J,2,FALSE))</f>
        <v>skill_32</v>
      </c>
      <c r="AY10" t="str">
        <f>_xlfn.IFNA(VLOOKUP(N10,特效对应!$I:$J,2,FALSE),VLOOKUP($M$4,特效对应!$I:$J,2,FALSE))</f>
        <v>skill_17</v>
      </c>
      <c r="AZ10" t="str">
        <f>_xlfn.IFNA(VLOOKUP(O10,特效对应!$I:$J,2,FALSE),VLOOKUP($M$4,特效对应!$I:$J,2,FALSE))</f>
        <v>skill_28</v>
      </c>
      <c r="BG10" t="str">
        <f>_xlfn.IFNA(VLOOKUP(AG10,特效对应!$C:$D,2,FALSE),"")</f>
        <v>eff_yixingguangquan</v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>eff_sixingguangquan</v>
      </c>
      <c r="BL10" t="str">
        <f>_xlfn.IFNA(VLOOKUP(AL10,特效对应!$C:$D,2,FALSE),"")</f>
        <v/>
      </c>
      <c r="BM10" t="str">
        <f>_xlfn.IFNA(VLOOKUP(AM10,特效对应!$C:$D,2,FALSE),"")</f>
        <v>eff_leiji</v>
      </c>
      <c r="BN10" t="str">
        <f>_xlfn.IFNA(VLOOKUP(AN10,特效对应!$C:$D,2,FALSE),"")</f>
        <v/>
      </c>
      <c r="BO10" t="str">
        <f>_xlfn.IFNA(VLOOKUP(AO10,特效对应!$C:$D,2,FALSE),"")</f>
        <v>eff_sixingguangquan</v>
      </c>
      <c r="BP10" t="str">
        <f>_xlfn.IFNA(VLOOKUP(AP10,特效对应!$C:$D,2,FALSE),"")</f>
        <v/>
      </c>
      <c r="BQ10" t="str">
        <f>_xlfn.IFNA(VLOOKUP(AQ10,特效对应!$C:$D,2,FALSE),"")</f>
        <v>eff_shenlehuacai</v>
      </c>
      <c r="BR10" t="str">
        <f>_xlfn.IFNA(VLOOKUP(AR10,特效对应!$C:$D,2,FALSE),"")</f>
        <v/>
      </c>
    </row>
    <row r="11" spans="1:70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1"/>
        <v>{"master1":10080101,"master2":10080201,"master3":10080301,"slave1":100121,"slave2":100281,"slave3":100061}</v>
      </c>
      <c r="M11" s="18" t="str">
        <f>VLOOKUP(1*10000000+$A11*10000+M$2*100+1,主动技能!$B:$H,7,FALSE)</f>
        <v>飞将</v>
      </c>
      <c r="N11" s="18" t="str">
        <f>VLOOKUP(1*10000000+$A11*10000+N$2*100+1,主动技能!$B:$H,7,FALSE)</f>
        <v>冲击斩</v>
      </c>
      <c r="O11" s="18" t="str">
        <f>VLOOKUP(1*10000000+$A11*10000+O$2*100+1,主动技能!$B:$H,7,FALSE)</f>
        <v>弯月斩</v>
      </c>
      <c r="P11" s="18" t="str">
        <f>VLOOKUP(1*10000000+$A11*10000+P$2*100+1,主动技能!$B:$I,8,FALSE)</f>
        <v>对敌方单体攻击，造成100%攻击力（+20）点伤害。</v>
      </c>
      <c r="Q11" s="18" t="str">
        <f>VLOOKUP(1*10000000+$A11*10000+Q$2*100+1,主动技能!$B:$I,8,FALSE)</f>
        <v>对敌方单体造成125%攻击力（+52）点伤害。</v>
      </c>
      <c r="R11" s="18" t="str">
        <f>VLOOKUP(1*10000000+$A11*10000+R$2*100+1,主动技能!$B:$I,8,FALSE)</f>
        <v>对敌方1排单位造成125%攻击力（+52）伤害</v>
      </c>
      <c r="S11" s="18" t="str">
        <f>VLOOKUP(1*10000000+$A11*10000+S$2*100+1,主动技能!$B:$L,11,FALSE)</f>
        <v>单体</v>
      </c>
      <c r="T11" s="18" t="str">
        <f>VLOOKUP(1*10000000+$A11*10000+T$2*100+1,主动技能!$B:$L,11,FALSE)</f>
        <v>单体</v>
      </c>
      <c r="U11" s="18" t="str">
        <f>VLOOKUP(1*10000000+$A11*10000+U$2*100+1,主动技能!$B:$L,11,FALSE)</f>
        <v>横扫</v>
      </c>
      <c r="V11" s="18">
        <f t="shared" si="2"/>
        <v>8</v>
      </c>
      <c r="W11" s="18" t="str">
        <f t="shared" si="3"/>
        <v>eff_yixingguangquan|||</v>
      </c>
      <c r="X11" s="18" t="str">
        <f t="shared" si="4"/>
        <v>eff_sixingguangquan|eff_chongjizhan||</v>
      </c>
      <c r="Y11" s="18" t="str">
        <f t="shared" si="5"/>
        <v>eff_sixingguangquan|eff_wanyuezhan_0|eff_wanyuezhan_1|</v>
      </c>
      <c r="Z11">
        <f>VLOOKUP(S11,对应表!$AH:$AI,2,FALSE)</f>
        <v>1</v>
      </c>
      <c r="AA11">
        <f>VLOOKUP(T11,对应表!$AH:$AI,2,FALSE)</f>
        <v>1</v>
      </c>
      <c r="AB11">
        <f>VLOOKUP(U11,对应表!$AH:$AI,2,FALSE)</f>
        <v>2</v>
      </c>
      <c r="AC11">
        <v>0</v>
      </c>
      <c r="AD11">
        <v>1</v>
      </c>
      <c r="AE11">
        <v>1</v>
      </c>
      <c r="AG11" s="21" t="s">
        <v>2036</v>
      </c>
      <c r="AK11" s="21" t="s">
        <v>2027</v>
      </c>
      <c r="AL11" s="40" t="s">
        <v>1914</v>
      </c>
      <c r="AM11" s="40"/>
      <c r="AO11" s="21" t="s">
        <v>2027</v>
      </c>
      <c r="AP11" s="21" t="s">
        <v>2040</v>
      </c>
      <c r="AQ11" s="21" t="s">
        <v>1916</v>
      </c>
      <c r="AS11" t="str">
        <f t="shared" si="6"/>
        <v>eff_yixingguangquan|||</v>
      </c>
      <c r="AT11" t="str">
        <f t="shared" si="7"/>
        <v>eff_sixingguangquan|eff_chongjizhan||</v>
      </c>
      <c r="AU11" t="str">
        <f t="shared" si="8"/>
        <v>eff_sixingguangquan|eff_wanyuezhan_0|eff_wanyuezhan_1|</v>
      </c>
      <c r="AW11">
        <f t="shared" si="9"/>
        <v>8</v>
      </c>
      <c r="AX11" t="str">
        <f>_xlfn.IFNA(VLOOKUP(M11,特效对应!$I:$J,2,FALSE),VLOOKUP($M$4,特效对应!$I:$J,2,FALSE))</f>
        <v>skill_32</v>
      </c>
      <c r="AY11" t="str">
        <f>_xlfn.IFNA(VLOOKUP(N11,特效对应!$I:$J,2,FALSE),VLOOKUP($M$4,特效对应!$I:$J,2,FALSE))</f>
        <v>skill_24</v>
      </c>
      <c r="AZ11" t="str">
        <f>_xlfn.IFNA(VLOOKUP(O11,特效对应!$I:$J,2,FALSE),VLOOKUP($M$4,特效对应!$I:$J,2,FALSE))</f>
        <v>skill_20</v>
      </c>
      <c r="BG11" t="str">
        <f>_xlfn.IFNA(VLOOKUP(AG11,特效对应!$C:$D,2,FALSE),"")</f>
        <v>eff_yixingguangquan</v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>eff_sixingguangquan</v>
      </c>
      <c r="BL11" t="str">
        <f>_xlfn.IFNA(VLOOKUP(AL11,特效对应!$C:$D,2,FALSE),"")</f>
        <v>eff_chongjizhan</v>
      </c>
      <c r="BM11" t="str">
        <f>_xlfn.IFNA(VLOOKUP(AM11,特效对应!$C:$D,2,FALSE),"")</f>
        <v/>
      </c>
      <c r="BN11" t="str">
        <f>_xlfn.IFNA(VLOOKUP(AN11,特效对应!$C:$D,2,FALSE),"")</f>
        <v/>
      </c>
      <c r="BO11" t="str">
        <f>_xlfn.IFNA(VLOOKUP(AO11,特效对应!$C:$D,2,FALSE),"")</f>
        <v>eff_sixingguangquan</v>
      </c>
      <c r="BP11" t="str">
        <f>_xlfn.IFNA(VLOOKUP(AP11,特效对应!$C:$D,2,FALSE),"")</f>
        <v>eff_wanyuezhan_0</v>
      </c>
      <c r="BQ11" t="str">
        <f>_xlfn.IFNA(VLOOKUP(AQ11,特效对应!$C:$D,2,FALSE),"")</f>
        <v>eff_wanyuezhan_1</v>
      </c>
      <c r="BR11" t="str">
        <f>_xlfn.IFNA(VLOOKUP(AR11,特效对应!$C:$D,2,FALSE),"")</f>
        <v/>
      </c>
    </row>
    <row r="12" spans="1:70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1"/>
        <v>{"master1":10090101,"master2":10090201,"master3":10090301,"slave1":100261,"slave2":100001,"slave3":100301}</v>
      </c>
      <c r="M12" s="18" t="str">
        <f>VLOOKUP(1*10000000+$A12*10000+M$2*100+1,主动技能!$B:$H,7,FALSE)</f>
        <v>胧月</v>
      </c>
      <c r="N12" s="18" t="str">
        <f>VLOOKUP(1*10000000+$A12*10000+N$2*100+1,主动技能!$B:$H,7,FALSE)</f>
        <v>回春术</v>
      </c>
      <c r="O12" s="18" t="str">
        <f>VLOOKUP(1*10000000+$A12*10000+O$2*100+1,主动技能!$B:$H,7,FALSE)</f>
        <v>祝福术</v>
      </c>
      <c r="P12" s="18" t="str">
        <f>VLOOKUP(1*10000000+$A12*10000+P$2*100+1,主动技能!$B:$I,8,FALSE)</f>
        <v>对敌方单体攻击，造成100%攻击力（+20）点伤害。</v>
      </c>
      <c r="Q12" s="18" t="str">
        <f>VLOOKUP(1*10000000+$A12*10000+Q$2*100+1,主动技能!$B:$I,8,FALSE)</f>
        <v>对己方任意单体回复生命83</v>
      </c>
      <c r="R12" s="18" t="str">
        <f>VLOOKUP(1*10000000+$A12*10000+R$2*100+1,主动技能!$B:$I,8,FALSE)</f>
        <v>对己方任意单体回复生命20%，并增加防御力52</v>
      </c>
      <c r="S12" s="18" t="str">
        <f>VLOOKUP(1*10000000+$A12*10000+S$2*100+1,主动技能!$B:$L,11,FALSE)</f>
        <v>单体</v>
      </c>
      <c r="T12" s="18" t="str">
        <f>VLOOKUP(1*10000000+$A12*10000+T$2*100+1,主动技能!$B:$L,11,FALSE)</f>
        <v>单体</v>
      </c>
      <c r="U12" s="18" t="str">
        <f>VLOOKUP(1*10000000+$A12*10000+U$2*100+1,主动技能!$B:$L,11,FALSE)</f>
        <v>单体</v>
      </c>
      <c r="V12" s="18">
        <f t="shared" si="2"/>
        <v>9</v>
      </c>
      <c r="W12" s="18" t="str">
        <f t="shared" si="3"/>
        <v>eff_yixingguangquan|||</v>
      </c>
      <c r="X12" s="18" t="str">
        <f t="shared" si="4"/>
        <v>eff_erxingguangquan||eff_huichunshu|</v>
      </c>
      <c r="Y12" s="18" t="str">
        <f t="shared" si="5"/>
        <v>eff_erxingguangquan||eff_zirankuizeng|</v>
      </c>
      <c r="Z12">
        <f>VLOOKUP(S12,对应表!$AH:$AI,2,FALSE)</f>
        <v>1</v>
      </c>
      <c r="AA12">
        <f>VLOOKUP(T12,对应表!$AH:$AI,2,FALSE)</f>
        <v>1</v>
      </c>
      <c r="AB12">
        <f>VLOOKUP(U12,对应表!$AH:$AI,2,FALSE)</f>
        <v>1</v>
      </c>
      <c r="AC12">
        <v>0</v>
      </c>
      <c r="AD12">
        <v>1</v>
      </c>
      <c r="AE12">
        <v>1</v>
      </c>
      <c r="AG12" s="21" t="s">
        <v>2036</v>
      </c>
      <c r="AK12" s="21" t="s">
        <v>2037</v>
      </c>
      <c r="AM12" s="21" t="s">
        <v>1867</v>
      </c>
      <c r="AO12" s="21" t="s">
        <v>2037</v>
      </c>
      <c r="AQ12" s="21" t="s">
        <v>1893</v>
      </c>
      <c r="AS12" t="str">
        <f t="shared" si="6"/>
        <v>eff_yixingguangquan|||</v>
      </c>
      <c r="AT12" t="str">
        <f t="shared" si="7"/>
        <v>eff_erxingguangquan||eff_huichunshu|</v>
      </c>
      <c r="AU12" t="str">
        <f t="shared" si="8"/>
        <v>eff_erxingguangquan||eff_zirankuizeng|</v>
      </c>
      <c r="AW12">
        <f t="shared" si="9"/>
        <v>9</v>
      </c>
      <c r="AX12" t="str">
        <f>_xlfn.IFNA(VLOOKUP(M12,特效对应!$I:$J,2,FALSE),VLOOKUP($M$4,特效对应!$I:$J,2,FALSE))</f>
        <v>skill_32</v>
      </c>
      <c r="AY12" t="str">
        <f>_xlfn.IFNA(VLOOKUP(N12,特效对应!$I:$J,2,FALSE),VLOOKUP($M$4,特效对应!$I:$J,2,FALSE))</f>
        <v>skill_05</v>
      </c>
      <c r="AZ12" t="str">
        <f>_xlfn.IFNA(VLOOKUP(O12,特效对应!$I:$J,2,FALSE),VLOOKUP($M$4,特效对应!$I:$J,2,FALSE))</f>
        <v>skill_07</v>
      </c>
      <c r="BG12" t="str">
        <f>_xlfn.IFNA(VLOOKUP(AG12,特效对应!$C:$D,2,FALSE),"")</f>
        <v>eff_yixingguangquan</v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>eff_erxingguangquan</v>
      </c>
      <c r="BL12" t="str">
        <f>_xlfn.IFNA(VLOOKUP(AL12,特效对应!$C:$D,2,FALSE),"")</f>
        <v/>
      </c>
      <c r="BM12" t="str">
        <f>_xlfn.IFNA(VLOOKUP(AM12,特效对应!$C:$D,2,FALSE),"")</f>
        <v>eff_huichunshu</v>
      </c>
      <c r="BN12" t="str">
        <f>_xlfn.IFNA(VLOOKUP(AN12,特效对应!$C:$D,2,FALSE),"")</f>
        <v/>
      </c>
      <c r="BO12" t="str">
        <f>_xlfn.IFNA(VLOOKUP(AO12,特效对应!$C:$D,2,FALSE),"")</f>
        <v>eff_erxingguangquan</v>
      </c>
      <c r="BP12" t="str">
        <f>_xlfn.IFNA(VLOOKUP(AP12,特效对应!$C:$D,2,FALSE),"")</f>
        <v/>
      </c>
      <c r="BQ12" t="str">
        <f>_xlfn.IFNA(VLOOKUP(AQ12,特效对应!$C:$D,2,FALSE),"")</f>
        <v>eff_zirankuizeng</v>
      </c>
      <c r="BR12" t="str">
        <f>_xlfn.IFNA(VLOOKUP(AR12,特效对应!$C:$D,2,FALSE),"")</f>
        <v/>
      </c>
    </row>
    <row r="13" spans="1:70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1"/>
        <v>{"master1":10100101,"master2":10100201,"master3":10100301,"slave1":100121,"slave2":100361,"slave3":100381}</v>
      </c>
      <c r="M13" s="18" t="str">
        <f>VLOOKUP(1*10000000+$A13*10000+M$2*100+1,主动技能!$B:$H,7,FALSE)</f>
        <v>离墟</v>
      </c>
      <c r="N13" s="18" t="str">
        <f>VLOOKUP(1*10000000+$A13*10000+N$2*100+1,主动技能!$B:$H,7,FALSE)</f>
        <v>冲击斩</v>
      </c>
      <c r="O13" s="18" t="str">
        <f>VLOOKUP(1*10000000+$A13*10000+O$2*100+1,主动技能!$B:$H,7,FALSE)</f>
        <v>守护之力</v>
      </c>
      <c r="P13" s="18" t="str">
        <f>VLOOKUP(1*10000000+$A13*10000+P$2*100+1,主动技能!$B:$I,8,FALSE)</f>
        <v>对敌方单体攻击，造成100%攻击力（+20）点伤害。</v>
      </c>
      <c r="Q13" s="18" t="str">
        <f>VLOOKUP(1*10000000+$A13*10000+Q$2*100+1,主动技能!$B:$I,8,FALSE)</f>
        <v>对敌方单体造成125%攻击力（+52）点伤害。</v>
      </c>
      <c r="R13" s="18" t="str">
        <f>VLOOKUP(1*10000000+$A13*10000+R$2*100+1,主动技能!$B:$I,8,FALSE)</f>
        <v>增加自身防御力182</v>
      </c>
      <c r="S13" s="18" t="str">
        <f>VLOOKUP(1*10000000+$A13*10000+S$2*100+1,主动技能!$B:$L,11,FALSE)</f>
        <v>单体</v>
      </c>
      <c r="T13" s="18" t="str">
        <f>VLOOKUP(1*10000000+$A13*10000+T$2*100+1,主动技能!$B:$L,11,FALSE)</f>
        <v>单体</v>
      </c>
      <c r="U13" s="18" t="str">
        <f>VLOOKUP(1*10000000+$A13*10000+U$2*100+1,主动技能!$B:$L,11,FALSE)</f>
        <v>单体</v>
      </c>
      <c r="V13" s="18">
        <f t="shared" si="2"/>
        <v>10</v>
      </c>
      <c r="W13" s="18" t="str">
        <f t="shared" si="3"/>
        <v>eff_yixingguangquan|||</v>
      </c>
      <c r="X13" s="18" t="str">
        <f t="shared" si="4"/>
        <v>eff_sixingguangquan|eff_chongjizhan||</v>
      </c>
      <c r="Y13" s="18" t="str">
        <f t="shared" si="5"/>
        <v>eff_sanxingguangquan||eff_shouhuzhili|</v>
      </c>
      <c r="Z13">
        <f>VLOOKUP(S13,对应表!$AH:$AI,2,FALSE)</f>
        <v>1</v>
      </c>
      <c r="AA13">
        <f>VLOOKUP(T13,对应表!$AH:$AI,2,FALSE)</f>
        <v>1</v>
      </c>
      <c r="AB13">
        <f>VLOOKUP(U13,对应表!$AH:$AI,2,FALSE)</f>
        <v>1</v>
      </c>
      <c r="AC13">
        <v>0</v>
      </c>
      <c r="AD13">
        <v>1</v>
      </c>
      <c r="AE13">
        <v>1</v>
      </c>
      <c r="AG13" s="21" t="s">
        <v>2036</v>
      </c>
      <c r="AK13" s="21" t="s">
        <v>2027</v>
      </c>
      <c r="AL13" s="40" t="s">
        <v>1914</v>
      </c>
      <c r="AM13" s="40"/>
      <c r="AO13" s="21" t="s">
        <v>2038</v>
      </c>
      <c r="AQ13" s="21" t="s">
        <v>1884</v>
      </c>
      <c r="AS13" t="str">
        <f t="shared" si="6"/>
        <v>eff_yixingguangquan|||</v>
      </c>
      <c r="AT13" t="str">
        <f t="shared" si="7"/>
        <v>eff_sixingguangquan|eff_chongjizhan||</v>
      </c>
      <c r="AU13" t="str">
        <f t="shared" si="8"/>
        <v>eff_sanxingguangquan||eff_shouhuzhili|</v>
      </c>
      <c r="AW13">
        <f t="shared" si="9"/>
        <v>10</v>
      </c>
      <c r="AX13" t="str">
        <f>_xlfn.IFNA(VLOOKUP(M13,特效对应!$I:$J,2,FALSE),VLOOKUP($M$4,特效对应!$I:$J,2,FALSE))</f>
        <v>skill_32</v>
      </c>
      <c r="AY13" t="str">
        <f>_xlfn.IFNA(VLOOKUP(N13,特效对应!$I:$J,2,FALSE),VLOOKUP($M$4,特效对应!$I:$J,2,FALSE))</f>
        <v>skill_24</v>
      </c>
      <c r="AZ13" t="str">
        <f>_xlfn.IFNA(VLOOKUP(O13,特效对应!$I:$J,2,FALSE),VLOOKUP($M$4,特效对应!$I:$J,2,FALSE))</f>
        <v>skill_14</v>
      </c>
      <c r="BG13" t="str">
        <f>_xlfn.IFNA(VLOOKUP(AG13,特效对应!$C:$D,2,FALSE),"")</f>
        <v>eff_yixingguangquan</v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>eff_sixingguangquan</v>
      </c>
      <c r="BL13" t="str">
        <f>_xlfn.IFNA(VLOOKUP(AL13,特效对应!$C:$D,2,FALSE),"")</f>
        <v>eff_chongjizhan</v>
      </c>
      <c r="BM13" t="str">
        <f>_xlfn.IFNA(VLOOKUP(AM13,特效对应!$C:$D,2,FALSE),"")</f>
        <v/>
      </c>
      <c r="BN13" t="str">
        <f>_xlfn.IFNA(VLOOKUP(AN13,特效对应!$C:$D,2,FALSE),"")</f>
        <v/>
      </c>
      <c r="BO13" t="str">
        <f>_xlfn.IFNA(VLOOKUP(AO13,特效对应!$C:$D,2,FALSE),"")</f>
        <v>eff_sanxingguangquan</v>
      </c>
      <c r="BP13" t="str">
        <f>_xlfn.IFNA(VLOOKUP(AP13,特效对应!$C:$D,2,FALSE),"")</f>
        <v/>
      </c>
      <c r="BQ13" t="str">
        <f>_xlfn.IFNA(VLOOKUP(AQ13,特效对应!$C:$D,2,FALSE),"")</f>
        <v>eff_shouhuzhili</v>
      </c>
      <c r="BR13" t="str">
        <f>_xlfn.IFNA(VLOOKUP(AR13,特效对应!$C:$D,2,FALSE),"")</f>
        <v/>
      </c>
    </row>
    <row r="14" spans="1:70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1"/>
        <v>{"master1":10110101,"master2":10110201,"master3":10110301,"slave1":100021,"slave2":100081,"slave3":100141}</v>
      </c>
      <c r="M14" s="18" t="str">
        <f>VLOOKUP(1*10000000+$A14*10000+M$2*100+1,主动技能!$B:$H,7,FALSE)</f>
        <v>主动技能3</v>
      </c>
      <c r="N14" s="18" t="str">
        <f>VLOOKUP(1*10000000+$A14*10000+N$2*100+1,主动技能!$B:$H,7,FALSE)</f>
        <v>主动技能3</v>
      </c>
      <c r="O14" s="18" t="str">
        <f>VLOOKUP(1*10000000+$A14*10000+O$2*100+1,主动技能!$B:$H,7,FALSE)</f>
        <v>主动技能3</v>
      </c>
      <c r="P14" s="18" t="str">
        <f>VLOOKUP(1*10000000+$A14*10000+P$2*100+1,主动技能!$B:$I,8,FALSE)</f>
        <v>对敌方单体造成1次200%攻击伤害</v>
      </c>
      <c r="Q14" s="18" t="str">
        <f>VLOOKUP(1*10000000+$A14*10000+Q$2*100+1,主动技能!$B:$I,8,FALSE)</f>
        <v>对敌方单体造成1次200%攻击伤害</v>
      </c>
      <c r="R14" s="18" t="str">
        <f>VLOOKUP(1*10000000+$A14*10000+R$2*100+1,主动技能!$B:$I,8,FALSE)</f>
        <v>对敌方单体造成1次200%攻击伤害</v>
      </c>
      <c r="S14" s="18" t="str">
        <f>VLOOKUP(1*10000000+$A14*10000+S$2*100+1,主动技能!$B:$L,11,FALSE)</f>
        <v>单体</v>
      </c>
      <c r="T14" s="18" t="str">
        <f>VLOOKUP(1*10000000+$A14*10000+T$2*100+1,主动技能!$B:$L,11,FALSE)</f>
        <v>单体</v>
      </c>
      <c r="U14" s="18" t="str">
        <f>VLOOKUP(1*10000000+$A14*10000+U$2*100+1,主动技能!$B:$L,11,FALSE)</f>
        <v>单体</v>
      </c>
      <c r="V14" s="18">
        <f t="shared" si="2"/>
        <v>11</v>
      </c>
      <c r="W14" s="18" t="str">
        <f t="shared" si="3"/>
        <v>eff_yixingguangquan|||</v>
      </c>
      <c r="X14" s="18" t="str">
        <f t="shared" si="4"/>
        <v>eff_sixingguangquan|eff_chongjizhan||</v>
      </c>
      <c r="Y14" s="18" t="str">
        <f t="shared" si="5"/>
        <v>eff_sixingguangquan||eff_shouhuzhili|</v>
      </c>
      <c r="Z14">
        <f>VLOOKUP(S14,对应表!$AH:$AI,2,FALSE)</f>
        <v>1</v>
      </c>
      <c r="AA14">
        <f>VLOOKUP(T14,对应表!$AH:$AI,2,FALSE)</f>
        <v>1</v>
      </c>
      <c r="AB14">
        <f>VLOOKUP(U14,对应表!$AH:$AI,2,FALSE)</f>
        <v>1</v>
      </c>
      <c r="AC14">
        <v>0</v>
      </c>
      <c r="AD14">
        <v>1</v>
      </c>
      <c r="AE14">
        <v>1</v>
      </c>
      <c r="AG14" s="21" t="s">
        <v>2036</v>
      </c>
      <c r="AK14" s="21" t="s">
        <v>2027</v>
      </c>
      <c r="AL14" s="40" t="s">
        <v>1914</v>
      </c>
      <c r="AM14" s="40"/>
      <c r="AO14" s="21" t="s">
        <v>2027</v>
      </c>
      <c r="AQ14" s="21" t="s">
        <v>1884</v>
      </c>
      <c r="AS14" t="str">
        <f t="shared" si="6"/>
        <v>eff_yixingguangquan|||</v>
      </c>
      <c r="AT14" t="str">
        <f t="shared" si="7"/>
        <v>eff_sixingguangquan|eff_chongjizhan||</v>
      </c>
      <c r="AU14" t="str">
        <f t="shared" si="8"/>
        <v>eff_sixingguangquan||eff_shouhuzhili|</v>
      </c>
      <c r="AW14">
        <f t="shared" si="9"/>
        <v>11</v>
      </c>
      <c r="AX14" t="str">
        <f>_xlfn.IFNA(VLOOKUP(M14,特效对应!$I:$J,2,FALSE),VLOOKUP($M$4,特效对应!$I:$J,2,FALSE))</f>
        <v>skill_32</v>
      </c>
      <c r="AY14" t="str">
        <f>_xlfn.IFNA(VLOOKUP(N14,特效对应!$I:$J,2,FALSE),VLOOKUP($M$4,特效对应!$I:$J,2,FALSE))</f>
        <v>skill_32</v>
      </c>
      <c r="AZ14" t="str">
        <f>_xlfn.IFNA(VLOOKUP(O14,特效对应!$I:$J,2,FALSE),VLOOKUP($M$4,特效对应!$I:$J,2,FALSE))</f>
        <v>skill_32</v>
      </c>
      <c r="BG14" t="str">
        <f>_xlfn.IFNA(VLOOKUP(AG14,特效对应!$C:$D,2,FALSE),"")</f>
        <v>eff_yixingguangquan</v>
      </c>
      <c r="BH14" t="str">
        <f>_xlfn.IFNA(VLOOKUP(AH14,特效对应!$C:$D,2,FALSE),"")</f>
        <v/>
      </c>
      <c r="BI14" t="str">
        <f>_xlfn.IFNA(VLOOKUP(AI14,特效对应!$C:$D,2,FALSE),"")</f>
        <v/>
      </c>
      <c r="BJ14" t="str">
        <f>_xlfn.IFNA(VLOOKUP(AJ14,特效对应!$C:$D,2,FALSE),"")</f>
        <v/>
      </c>
      <c r="BK14" t="str">
        <f>_xlfn.IFNA(VLOOKUP(AK14,特效对应!$C:$D,2,FALSE),"")</f>
        <v>eff_sixingguangquan</v>
      </c>
      <c r="BL14" t="str">
        <f>_xlfn.IFNA(VLOOKUP(AL14,特效对应!$C:$D,2,FALSE),"")</f>
        <v>eff_chongjizhan</v>
      </c>
      <c r="BM14" t="str">
        <f>_xlfn.IFNA(VLOOKUP(AM14,特效对应!$C:$D,2,FALSE),"")</f>
        <v/>
      </c>
      <c r="BN14" t="str">
        <f>_xlfn.IFNA(VLOOKUP(AN14,特效对应!$C:$D,2,FALSE),"")</f>
        <v/>
      </c>
      <c r="BO14" t="str">
        <f>_xlfn.IFNA(VLOOKUP(AO14,特效对应!$C:$D,2,FALSE),"")</f>
        <v>eff_sixingguangquan</v>
      </c>
      <c r="BP14" t="str">
        <f>_xlfn.IFNA(VLOOKUP(AP14,特效对应!$C:$D,2,FALSE),"")</f>
        <v/>
      </c>
      <c r="BQ14" t="str">
        <f>_xlfn.IFNA(VLOOKUP(AQ14,特效对应!$C:$D,2,FALSE),"")</f>
        <v>eff_shouhuzhili</v>
      </c>
      <c r="BR14" t="str">
        <f>_xlfn.IFNA(VLOOKUP(AR14,特效对应!$C:$D,2,FALSE),"")</f>
        <v/>
      </c>
    </row>
    <row r="15" spans="1:70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1"/>
        <v>{"master1":10120101,"master2":10120201,"master3":10120301,"slave1":100001,"slave2":100361,"slave3":100401}</v>
      </c>
      <c r="M15" s="18" t="str">
        <f>VLOOKUP(1*10000000+$A15*10000+M$2*100+1,主动技能!$B:$H,7,FALSE)</f>
        <v>岚汐</v>
      </c>
      <c r="N15" s="18" t="str">
        <f>VLOOKUP(1*10000000+$A15*10000+N$2*100+1,主动技能!$B:$H,7,FALSE)</f>
        <v>弯月斩</v>
      </c>
      <c r="O15" s="18" t="str">
        <f>VLOOKUP(1*10000000+$A15*10000+O$2*100+1,主动技能!$B:$H,7,FALSE)</f>
        <v>人鱼之怒</v>
      </c>
      <c r="P15" s="18" t="str">
        <f>VLOOKUP(1*10000000+$A15*10000+P$2*100+1,主动技能!$B:$I,8,FALSE)</f>
        <v>对敌方后排单体造成100%攻击力（+20）点伤害。</v>
      </c>
      <c r="Q15" s="18" t="str">
        <f>VLOOKUP(1*10000000+$A15*10000+Q$2*100+1,主动技能!$B:$I,8,FALSE)</f>
        <v>对敌方1排单位造成125%攻击力（+52）伤害</v>
      </c>
      <c r="R15" s="18" t="str">
        <f>VLOOKUP(1*10000000+$A15*10000+R$2*100+1,主动技能!$B:$I,8,FALSE)</f>
        <v>对敌方后排单体造成125%攻击力（+104）点伤害。并附带流血。</v>
      </c>
      <c r="S15" s="18" t="str">
        <f>VLOOKUP(1*10000000+$A15*10000+S$2*100+1,主动技能!$B:$L,11,FALSE)</f>
        <v>单体</v>
      </c>
      <c r="T15" s="18" t="str">
        <f>VLOOKUP(1*10000000+$A15*10000+T$2*100+1,主动技能!$B:$L,11,FALSE)</f>
        <v>横扫</v>
      </c>
      <c r="U15" s="18" t="str">
        <f>VLOOKUP(1*10000000+$A15*10000+U$2*100+1,主动技能!$B:$L,11,FALSE)</f>
        <v>单体</v>
      </c>
      <c r="V15" s="18">
        <f t="shared" si="2"/>
        <v>12</v>
      </c>
      <c r="W15" s="18" t="str">
        <f t="shared" si="3"/>
        <v>eff_yixingguangquan|||</v>
      </c>
      <c r="X15" s="18" t="str">
        <f t="shared" si="4"/>
        <v>eff_sixingguangquan|eff_wanyuezhan_1||</v>
      </c>
      <c r="Y15" s="18" t="str">
        <f t="shared" si="5"/>
        <v>eff_sixingguangquan||eff_renyuzhinu|</v>
      </c>
      <c r="Z15">
        <f>VLOOKUP(S15,对应表!$AH:$AI,2,FALSE)</f>
        <v>1</v>
      </c>
      <c r="AA15">
        <f>VLOOKUP(T15,对应表!$AH:$AI,2,FALSE)</f>
        <v>2</v>
      </c>
      <c r="AB15">
        <f>VLOOKUP(U15,对应表!$AH:$AI,2,FALSE)</f>
        <v>1</v>
      </c>
      <c r="AC15">
        <v>0</v>
      </c>
      <c r="AD15">
        <v>1</v>
      </c>
      <c r="AE15">
        <v>1</v>
      </c>
      <c r="AG15" s="21" t="s">
        <v>2036</v>
      </c>
      <c r="AK15" s="21" t="s">
        <v>2027</v>
      </c>
      <c r="AL15" s="21" t="s">
        <v>1888</v>
      </c>
      <c r="AO15" s="21" t="s">
        <v>2027</v>
      </c>
      <c r="AQ15" s="21" t="s">
        <v>1921</v>
      </c>
      <c r="AS15" t="str">
        <f t="shared" si="6"/>
        <v>eff_yixingguangquan|||</v>
      </c>
      <c r="AT15" t="str">
        <f t="shared" si="7"/>
        <v>eff_sixingguangquan|eff_wanyuezhan_1||</v>
      </c>
      <c r="AU15" t="str">
        <f t="shared" si="8"/>
        <v>eff_sixingguangquan||eff_renyuzhinu|</v>
      </c>
      <c r="AW15">
        <f t="shared" si="9"/>
        <v>12</v>
      </c>
      <c r="AX15" t="str">
        <f>_xlfn.IFNA(VLOOKUP(M15,特效对应!$I:$J,2,FALSE),VLOOKUP($M$4,特效对应!$I:$J,2,FALSE))</f>
        <v>skill_32</v>
      </c>
      <c r="AY15" t="str">
        <f>_xlfn.IFNA(VLOOKUP(N15,特效对应!$I:$J,2,FALSE),VLOOKUP($M$4,特效对应!$I:$J,2,FALSE))</f>
        <v>skill_20</v>
      </c>
      <c r="AZ15" t="str">
        <f>_xlfn.IFNA(VLOOKUP(O15,特效对应!$I:$J,2,FALSE),VLOOKUP($M$4,特效对应!$I:$J,2,FALSE))</f>
        <v>skill_12</v>
      </c>
      <c r="BG15" t="str">
        <f>_xlfn.IFNA(VLOOKUP(AG15,特效对应!$C:$D,2,FALSE),"")</f>
        <v>eff_yixingguangquan</v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>eff_sixingguangquan</v>
      </c>
      <c r="BL15" t="str">
        <f>_xlfn.IFNA(VLOOKUP(AL15,特效对应!$C:$D,2,FALSE),"")</f>
        <v>eff_wanyuezhan_1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>eff_sixingguangquan</v>
      </c>
      <c r="BP15" t="str">
        <f>_xlfn.IFNA(VLOOKUP(AP15,特效对应!$C:$D,2,FALSE),"")</f>
        <v/>
      </c>
      <c r="BQ15" t="str">
        <f>_xlfn.IFNA(VLOOKUP(AQ15,特效对应!$C:$D,2,FALSE),"")</f>
        <v>eff_renyuzhinu</v>
      </c>
      <c r="BR15" t="str">
        <f>_xlfn.IFNA(VLOOKUP(AR15,特效对应!$C:$D,2,FALSE),"")</f>
        <v/>
      </c>
    </row>
    <row r="16" spans="1:70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1"/>
        <v>{"master1":10130101,"master2":10130201,"master3":10130301,"slave1":100001,"slave2":100181,"slave3":100201}</v>
      </c>
      <c r="M16" s="18" t="str">
        <f>VLOOKUP(1*10000000+$A16*10000+M$2*100+1,主动技能!$B:$H,7,FALSE)</f>
        <v>玄法</v>
      </c>
      <c r="N16" s="18" t="str">
        <f>VLOOKUP(1*10000000+$A16*10000+N$2*100+1,主动技能!$B:$H,7,FALSE)</f>
        <v>玄冰箭</v>
      </c>
      <c r="O16" s="18" t="str">
        <f>VLOOKUP(1*10000000+$A16*10000+O$2*100+1,主动技能!$B:$H,7,FALSE)</f>
        <v>雷击</v>
      </c>
      <c r="P16" s="18" t="str">
        <f>VLOOKUP(1*10000000+$A16*10000+P$2*100+1,主动技能!$B:$I,8,FALSE)</f>
        <v>对敌方单体攻击，造成100%攻击力（+20）点伤害。</v>
      </c>
      <c r="Q16" s="18" t="str">
        <f>VLOOKUP(1*10000000+$A16*10000+Q$2*100+1,主动技能!$B:$I,8,FALSE)</f>
        <v>对敌方单体造成125%攻击力（+52）点伤害。</v>
      </c>
      <c r="R16" s="18" t="str">
        <f>VLOOKUP(1*10000000+$A16*10000+R$2*100+1,主动技能!$B:$I,8,FALSE)</f>
        <v>对敌方单体造成150%攻击力（+104）点伤害。并附带眩晕。</v>
      </c>
      <c r="S16" s="18" t="str">
        <f>VLOOKUP(1*10000000+$A16*10000+S$2*100+1,主动技能!$B:$L,11,FALSE)</f>
        <v>单体</v>
      </c>
      <c r="T16" s="18" t="str">
        <f>VLOOKUP(1*10000000+$A16*10000+T$2*100+1,主动技能!$B:$L,11,FALSE)</f>
        <v>单体</v>
      </c>
      <c r="U16" s="18" t="str">
        <f>VLOOKUP(1*10000000+$A16*10000+U$2*100+1,主动技能!$B:$L,11,FALSE)</f>
        <v>单体</v>
      </c>
      <c r="V16" s="18">
        <f t="shared" si="2"/>
        <v>13</v>
      </c>
      <c r="W16" s="18" t="str">
        <f t="shared" si="3"/>
        <v>eff_yixingguangquan|||</v>
      </c>
      <c r="X16" s="18" t="str">
        <f t="shared" si="4"/>
        <v>eff_sixingguangquan|eff_xuanbingjian_1|eff_xuanbingjian_2|</v>
      </c>
      <c r="Y16" s="18" t="str">
        <f t="shared" si="5"/>
        <v>eff_sixingguangquan||eff_leiji|</v>
      </c>
      <c r="Z16">
        <f>VLOOKUP(S16,对应表!$AH:$AI,2,FALSE)</f>
        <v>1</v>
      </c>
      <c r="AA16">
        <f>VLOOKUP(T16,对应表!$AH:$AI,2,FALSE)</f>
        <v>1</v>
      </c>
      <c r="AB16">
        <f>VLOOKUP(U16,对应表!$AH:$AI,2,FALSE)</f>
        <v>1</v>
      </c>
      <c r="AC16">
        <v>0</v>
      </c>
      <c r="AD16">
        <v>1</v>
      </c>
      <c r="AE16">
        <v>1</v>
      </c>
      <c r="AG16" s="21" t="s">
        <v>2036</v>
      </c>
      <c r="AK16" s="21" t="s">
        <v>2027</v>
      </c>
      <c r="AL16" s="21" t="s">
        <v>2041</v>
      </c>
      <c r="AM16" s="21" t="s">
        <v>1906</v>
      </c>
      <c r="AO16" s="21" t="s">
        <v>2027</v>
      </c>
      <c r="AQ16" s="21" t="s">
        <v>1903</v>
      </c>
      <c r="AS16" t="str">
        <f t="shared" si="6"/>
        <v>eff_yixingguangquan|||</v>
      </c>
      <c r="AT16" t="str">
        <f t="shared" si="7"/>
        <v>eff_sixingguangquan|eff_xuanbingjian_1|eff_xuanbingjian_2|</v>
      </c>
      <c r="AU16" t="str">
        <f t="shared" si="8"/>
        <v>eff_sixingguangquan||eff_leiji|</v>
      </c>
      <c r="AW16">
        <f t="shared" si="9"/>
        <v>13</v>
      </c>
      <c r="AX16" t="str">
        <f>_xlfn.IFNA(VLOOKUP(M16,特效对应!$I:$J,2,FALSE),VLOOKUP($M$4,特效对应!$I:$J,2,FALSE))</f>
        <v>skill_32</v>
      </c>
      <c r="AY16" t="str">
        <f>_xlfn.IFNA(VLOOKUP(N16,特效对应!$I:$J,2,FALSE),VLOOKUP($M$4,特效对应!$I:$J,2,FALSE))</f>
        <v>skill_15</v>
      </c>
      <c r="AZ16" t="str">
        <f>_xlfn.IFNA(VLOOKUP(O16,特效对应!$I:$J,2,FALSE),VLOOKUP($M$4,特效对应!$I:$J,2,FALSE))</f>
        <v>skill_26</v>
      </c>
      <c r="BG16" t="str">
        <f>_xlfn.IFNA(VLOOKUP(AG16,特效对应!$C:$D,2,FALSE),"")</f>
        <v>eff_yixingguangquan</v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>eff_sixingguangquan</v>
      </c>
      <c r="BL16" t="str">
        <f>_xlfn.IFNA(VLOOKUP(AL16,特效对应!$C:$D,2,FALSE),"")</f>
        <v>eff_xuanbingjian_1</v>
      </c>
      <c r="BM16" t="str">
        <f>_xlfn.IFNA(VLOOKUP(AM16,特效对应!$C:$D,2,FALSE),"")</f>
        <v>eff_xuanbingjian_2</v>
      </c>
      <c r="BN16" t="str">
        <f>_xlfn.IFNA(VLOOKUP(AN16,特效对应!$C:$D,2,FALSE),"")</f>
        <v/>
      </c>
      <c r="BO16" t="str">
        <f>_xlfn.IFNA(VLOOKUP(AO16,特效对应!$C:$D,2,FALSE),"")</f>
        <v>eff_sixingguangquan</v>
      </c>
      <c r="BP16" t="str">
        <f>_xlfn.IFNA(VLOOKUP(AP16,特效对应!$C:$D,2,FALSE),"")</f>
        <v/>
      </c>
      <c r="BQ16" t="str">
        <f>_xlfn.IFNA(VLOOKUP(AQ16,特效对应!$C:$D,2,FALSE),"")</f>
        <v>eff_leiji</v>
      </c>
      <c r="BR16" t="str">
        <f>_xlfn.IFNA(VLOOKUP(AR16,特效对应!$C:$D,2,FALSE),"")</f>
        <v/>
      </c>
    </row>
    <row r="17" spans="1:70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1"/>
        <v>{"master1":10140101,"master2":10140201,"master3":10140301,"slave1":100021,"slave2":100221,"slave3":100241}</v>
      </c>
      <c r="M17" s="18" t="str">
        <f>VLOOKUP(1*10000000+$A17*10000+M$2*100+1,主动技能!$B:$H,7,FALSE)</f>
        <v>岚依</v>
      </c>
      <c r="N17" s="18" t="str">
        <f>VLOOKUP(1*10000000+$A17*10000+N$2*100+1,主动技能!$B:$H,7,FALSE)</f>
        <v>冲击斩</v>
      </c>
      <c r="O17" s="18" t="str">
        <f>VLOOKUP(1*10000000+$A17*10000+O$2*100+1,主动技能!$B:$H,7,FALSE)</f>
        <v>人鱼之怒</v>
      </c>
      <c r="P17" s="18" t="str">
        <f>VLOOKUP(1*10000000+$A17*10000+P$2*100+1,主动技能!$B:$I,8,FALSE)</f>
        <v>对敌方后排单体造成100%攻击力（+26）点伤害。</v>
      </c>
      <c r="Q17" s="18" t="str">
        <f>VLOOKUP(1*10000000+$A17*10000+Q$2*100+1,主动技能!$B:$I,8,FALSE)</f>
        <v>对敌方单体造成125%攻击力（+65）点伤害。</v>
      </c>
      <c r="R17" s="18" t="str">
        <f>VLOOKUP(1*10000000+$A17*10000+R$2*100+1,主动技能!$B:$I,8,FALSE)</f>
        <v>对敌方后排单体造成125%攻击力（+130）点伤害。并附带流血。</v>
      </c>
      <c r="S17" s="18" t="str">
        <f>VLOOKUP(1*10000000+$A17*10000+S$2*100+1,主动技能!$B:$L,11,FALSE)</f>
        <v>单体</v>
      </c>
      <c r="T17" s="18" t="str">
        <f>VLOOKUP(1*10000000+$A17*10000+T$2*100+1,主动技能!$B:$L,11,FALSE)</f>
        <v>单体</v>
      </c>
      <c r="U17" s="18" t="str">
        <f>VLOOKUP(1*10000000+$A17*10000+U$2*100+1,主动技能!$B:$L,11,FALSE)</f>
        <v>单体</v>
      </c>
      <c r="V17" s="18">
        <f t="shared" si="2"/>
        <v>14</v>
      </c>
      <c r="W17" s="18" t="str">
        <f t="shared" si="3"/>
        <v>eff_yixingguangquan|||</v>
      </c>
      <c r="X17" s="18" t="str">
        <f t="shared" si="4"/>
        <v>eff_sixingguangquan|eff_chongjizhan||</v>
      </c>
      <c r="Y17" s="18" t="str">
        <f t="shared" si="5"/>
        <v>eff_sixingguangquan||eff_renyuzhinu|</v>
      </c>
      <c r="Z17">
        <f>VLOOKUP(S17,对应表!$AH:$AI,2,FALSE)</f>
        <v>1</v>
      </c>
      <c r="AA17">
        <f>VLOOKUP(T17,对应表!$AH:$AI,2,FALSE)</f>
        <v>1</v>
      </c>
      <c r="AB17">
        <f>VLOOKUP(U17,对应表!$AH:$AI,2,FALSE)</f>
        <v>1</v>
      </c>
      <c r="AC17">
        <v>0</v>
      </c>
      <c r="AD17">
        <v>1</v>
      </c>
      <c r="AE17">
        <v>1</v>
      </c>
      <c r="AG17" s="21" t="s">
        <v>2036</v>
      </c>
      <c r="AK17" s="21" t="s">
        <v>2027</v>
      </c>
      <c r="AL17" s="40" t="s">
        <v>1914</v>
      </c>
      <c r="AM17" s="40"/>
      <c r="AO17" s="21" t="s">
        <v>2027</v>
      </c>
      <c r="AQ17" s="21" t="s">
        <v>1921</v>
      </c>
      <c r="AS17" t="str">
        <f t="shared" si="6"/>
        <v>eff_yixingguangquan|||</v>
      </c>
      <c r="AT17" t="str">
        <f t="shared" si="7"/>
        <v>eff_sixingguangquan|eff_chongjizhan||</v>
      </c>
      <c r="AU17" t="str">
        <f t="shared" si="8"/>
        <v>eff_sixingguangquan||eff_renyuzhinu|</v>
      </c>
      <c r="AW17">
        <f t="shared" si="9"/>
        <v>14</v>
      </c>
      <c r="AX17" t="str">
        <f>_xlfn.IFNA(VLOOKUP(M17,特效对应!$I:$J,2,FALSE),VLOOKUP($M$4,特效对应!$I:$J,2,FALSE))</f>
        <v>skill_32</v>
      </c>
      <c r="AY17" t="str">
        <f>_xlfn.IFNA(VLOOKUP(N17,特效对应!$I:$J,2,FALSE),VLOOKUP($M$4,特效对应!$I:$J,2,FALSE))</f>
        <v>skill_24</v>
      </c>
      <c r="AZ17" t="str">
        <f>_xlfn.IFNA(VLOOKUP(O17,特效对应!$I:$J,2,FALSE),VLOOKUP($M$4,特效对应!$I:$J,2,FALSE))</f>
        <v>skill_12</v>
      </c>
      <c r="BG17" t="str">
        <f>_xlfn.IFNA(VLOOKUP(AG17,特效对应!$C:$D,2,FALSE),"")</f>
        <v>eff_yixingguangquan</v>
      </c>
      <c r="BH17" t="str">
        <f>_xlfn.IFNA(VLOOKUP(AH17,特效对应!$C:$D,2,FALSE),"")</f>
        <v/>
      </c>
      <c r="BI17" t="str">
        <f>_xlfn.IFNA(VLOOKUP(AI17,特效对应!$C:$D,2,FALSE),"")</f>
        <v/>
      </c>
      <c r="BJ17" t="str">
        <f>_xlfn.IFNA(VLOOKUP(AJ17,特效对应!$C:$D,2,FALSE),"")</f>
        <v/>
      </c>
      <c r="BK17" t="str">
        <f>_xlfn.IFNA(VLOOKUP(AK17,特效对应!$C:$D,2,FALSE),"")</f>
        <v>eff_sixingguangquan</v>
      </c>
      <c r="BL17" t="str">
        <f>_xlfn.IFNA(VLOOKUP(AL17,特效对应!$C:$D,2,FALSE),"")</f>
        <v>eff_chongjizhan</v>
      </c>
      <c r="BM17" t="str">
        <f>_xlfn.IFNA(VLOOKUP(AM17,特效对应!$C:$D,2,FALSE),"")</f>
        <v/>
      </c>
      <c r="BN17" t="str">
        <f>_xlfn.IFNA(VLOOKUP(AN17,特效对应!$C:$D,2,FALSE),"")</f>
        <v/>
      </c>
      <c r="BO17" t="str">
        <f>_xlfn.IFNA(VLOOKUP(AO17,特效对应!$C:$D,2,FALSE),"")</f>
        <v>eff_sixingguangquan</v>
      </c>
      <c r="BP17" t="str">
        <f>_xlfn.IFNA(VLOOKUP(AP17,特效对应!$C:$D,2,FALSE),"")</f>
        <v/>
      </c>
      <c r="BQ17" t="str">
        <f>_xlfn.IFNA(VLOOKUP(AQ17,特效对应!$C:$D,2,FALSE),"")</f>
        <v>eff_renyuzhinu</v>
      </c>
      <c r="BR17" t="str">
        <f>_xlfn.IFNA(VLOOKUP(AR17,特效对应!$C:$D,2,FALSE),"")</f>
        <v/>
      </c>
    </row>
    <row r="18" spans="1:70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1"/>
        <v>{"master1":10150101,"master2":10150201,"master3":10150301,"slave1":100021,"slave2":100361,"slave3":100401}</v>
      </c>
      <c r="M18" s="18" t="str">
        <f>VLOOKUP(1*10000000+$A18*10000+M$2*100+1,主动技能!$B:$H,7,FALSE)</f>
        <v>炀烈</v>
      </c>
      <c r="N18" s="18" t="str">
        <f>VLOOKUP(1*10000000+$A18*10000+N$2*100+1,主动技能!$B:$H,7,FALSE)</f>
        <v>弯月斩</v>
      </c>
      <c r="O18" s="18" t="str">
        <f>VLOOKUP(1*10000000+$A18*10000+O$2*100+1,主动技能!$B:$H,7,FALSE)</f>
        <v>怒焰斩击</v>
      </c>
      <c r="P18" s="18" t="str">
        <f>VLOOKUP(1*10000000+$A18*10000+P$2*100+1,主动技能!$B:$I,8,FALSE)</f>
        <v>对敌方单体攻击，造成100%攻击力（+26）点伤害。</v>
      </c>
      <c r="Q18" s="18" t="str">
        <f>VLOOKUP(1*10000000+$A18*10000+Q$2*100+1,主动技能!$B:$I,8,FALSE)</f>
        <v>对敌方1排单位造成125%攻击力（+65）伤害</v>
      </c>
      <c r="R18" s="18" t="str">
        <f>VLOOKUP(1*10000000+$A18*10000+R$2*100+1,主动技能!$B:$I,8,FALSE)</f>
        <v>对敌方1排单位造成125%攻击力（+130）伤害，附带减防</v>
      </c>
      <c r="S18" s="18" t="str">
        <f>VLOOKUP(1*10000000+$A18*10000+S$2*100+1,主动技能!$B:$L,11,FALSE)</f>
        <v>单体</v>
      </c>
      <c r="T18" s="18" t="str">
        <f>VLOOKUP(1*10000000+$A18*10000+T$2*100+1,主动技能!$B:$L,11,FALSE)</f>
        <v>横扫</v>
      </c>
      <c r="U18" s="18" t="str">
        <f>VLOOKUP(1*10000000+$A18*10000+U$2*100+1,主动技能!$B:$L,11,FALSE)</f>
        <v>十字</v>
      </c>
      <c r="V18" s="18">
        <f t="shared" si="2"/>
        <v>15</v>
      </c>
      <c r="W18" s="18" t="str">
        <f t="shared" si="3"/>
        <v>eff_yixingguangquan|||</v>
      </c>
      <c r="X18" s="18" t="str">
        <f t="shared" si="4"/>
        <v>eff_sixingguangquan|eff_wanyuezhan_0|eff_wanyuezhan_1|</v>
      </c>
      <c r="Y18" s="18" t="str">
        <f t="shared" si="5"/>
        <v>eff_sixingguangquan|eff_nuyankuangji_1|eff_nuyankuangji_2|</v>
      </c>
      <c r="Z18">
        <f>VLOOKUP(S18,对应表!$AH:$AI,2,FALSE)</f>
        <v>1</v>
      </c>
      <c r="AA18">
        <f>VLOOKUP(T18,对应表!$AH:$AI,2,FALSE)</f>
        <v>2</v>
      </c>
      <c r="AB18">
        <f>VLOOKUP(U18,对应表!$AH:$AI,2,FALSE)</f>
        <v>2</v>
      </c>
      <c r="AC18">
        <v>0</v>
      </c>
      <c r="AD18">
        <v>1</v>
      </c>
      <c r="AE18">
        <v>1</v>
      </c>
      <c r="AG18" s="21" t="s">
        <v>2036</v>
      </c>
      <c r="AK18" s="21" t="s">
        <v>2027</v>
      </c>
      <c r="AL18" s="21" t="s">
        <v>2040</v>
      </c>
      <c r="AM18" s="21" t="s">
        <v>1888</v>
      </c>
      <c r="AO18" s="21" t="s">
        <v>2027</v>
      </c>
      <c r="AP18" s="21" t="s">
        <v>2039</v>
      </c>
      <c r="AQ18" s="21" t="s">
        <v>1922</v>
      </c>
      <c r="AS18" t="str">
        <f t="shared" si="6"/>
        <v>eff_yixingguangquan|||</v>
      </c>
      <c r="AT18" t="str">
        <f t="shared" si="7"/>
        <v>eff_sixingguangquan|eff_wanyuezhan_0|eff_wanyuezhan_1|</v>
      </c>
      <c r="AU18" t="str">
        <f t="shared" si="8"/>
        <v>eff_sixingguangquan|eff_nuyankuangji_1|eff_nuyankuangji_2|</v>
      </c>
      <c r="AW18">
        <f t="shared" si="9"/>
        <v>15</v>
      </c>
      <c r="AX18" t="str">
        <f>_xlfn.IFNA(VLOOKUP(M18,特效对应!$I:$J,2,FALSE),VLOOKUP($M$4,特效对应!$I:$J,2,FALSE))</f>
        <v>skill_32</v>
      </c>
      <c r="AY18" t="str">
        <f>_xlfn.IFNA(VLOOKUP(N18,特效对应!$I:$J,2,FALSE),VLOOKUP($M$4,特效对应!$I:$J,2,FALSE))</f>
        <v>skill_20</v>
      </c>
      <c r="AZ18" t="str">
        <f>_xlfn.IFNA(VLOOKUP(O18,特效对应!$I:$J,2,FALSE),VLOOKUP($M$4,特效对应!$I:$J,2,FALSE))</f>
        <v>skill_13</v>
      </c>
      <c r="BG18" t="str">
        <f>_xlfn.IFNA(VLOOKUP(AG18,特效对应!$C:$D,2,FALSE),"")</f>
        <v>eff_yixingguangquan</v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>eff_sixingguangquan</v>
      </c>
      <c r="BL18" t="str">
        <f>_xlfn.IFNA(VLOOKUP(AL18,特效对应!$C:$D,2,FALSE),"")</f>
        <v>eff_wanyuezhan_0</v>
      </c>
      <c r="BM18" t="str">
        <f>_xlfn.IFNA(VLOOKUP(AM18,特效对应!$C:$D,2,FALSE),"")</f>
        <v>eff_wanyuezhan_1</v>
      </c>
      <c r="BN18" t="str">
        <f>_xlfn.IFNA(VLOOKUP(AN18,特效对应!$C:$D,2,FALSE),"")</f>
        <v/>
      </c>
      <c r="BO18" t="str">
        <f>_xlfn.IFNA(VLOOKUP(AO18,特效对应!$C:$D,2,FALSE),"")</f>
        <v>eff_sixingguangquan</v>
      </c>
      <c r="BP18" t="str">
        <f>_xlfn.IFNA(VLOOKUP(AP18,特效对应!$C:$D,2,FALSE),"")</f>
        <v>eff_nuyankuangji_1</v>
      </c>
      <c r="BQ18" t="str">
        <f>_xlfn.IFNA(VLOOKUP(AQ18,特效对应!$C:$D,2,FALSE),"")</f>
        <v>eff_nuyankuangji_2</v>
      </c>
      <c r="BR18" t="str">
        <f>_xlfn.IFNA(VLOOKUP(AR18,特效对应!$C:$D,2,FALSE),"")</f>
        <v/>
      </c>
    </row>
    <row r="19" spans="1:70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1"/>
        <v>{"master1":10160101,"master2":10160201,"master3":10160301,"slave1":100141,"slave2":100421,"slave3":100081}</v>
      </c>
      <c r="M19" s="18" t="str">
        <f>VLOOKUP(1*10000000+$A19*10000+M$2*100+1,主动技能!$B:$H,7,FALSE)</f>
        <v>炘诀</v>
      </c>
      <c r="N19" s="18" t="str">
        <f>VLOOKUP(1*10000000+$A19*10000+N$2*100+1,主动技能!$B:$H,7,FALSE)</f>
        <v>守护之力</v>
      </c>
      <c r="O19" s="18" t="str">
        <f>VLOOKUP(1*10000000+$A19*10000+O$2*100+1,主动技能!$B:$H,7,FALSE)</f>
        <v>怒焰斩击</v>
      </c>
      <c r="P19" s="18" t="str">
        <f>VLOOKUP(1*10000000+$A19*10000+P$2*100+1,主动技能!$B:$I,8,FALSE)</f>
        <v>对敌方单体攻击，造成100%攻击力（+26）点伤害。</v>
      </c>
      <c r="Q19" s="18" t="str">
        <f>VLOOKUP(1*10000000+$A19*10000+Q$2*100+1,主动技能!$B:$I,8,FALSE)</f>
        <v>增加自身防御力182</v>
      </c>
      <c r="R19" s="18" t="str">
        <f>VLOOKUP(1*10000000+$A19*10000+R$2*100+1,主动技能!$B:$I,8,FALSE)</f>
        <v>对敌方1排单位造成125%攻击力（+130）伤害，附带减防</v>
      </c>
      <c r="S19" s="18" t="str">
        <f>VLOOKUP(1*10000000+$A19*10000+S$2*100+1,主动技能!$B:$L,11,FALSE)</f>
        <v>单体</v>
      </c>
      <c r="T19" s="18" t="str">
        <f>VLOOKUP(1*10000000+$A19*10000+T$2*100+1,主动技能!$B:$L,11,FALSE)</f>
        <v>单体</v>
      </c>
      <c r="U19" s="18" t="str">
        <f>VLOOKUP(1*10000000+$A19*10000+U$2*100+1,主动技能!$B:$L,11,FALSE)</f>
        <v>十字</v>
      </c>
      <c r="V19" s="18">
        <f t="shared" si="2"/>
        <v>16</v>
      </c>
      <c r="W19" s="18" t="str">
        <f t="shared" si="3"/>
        <v>eff_yixingguangquan|||</v>
      </c>
      <c r="X19" s="18" t="str">
        <f t="shared" si="4"/>
        <v>eff_sanxingguangquan||eff_shouhuzhili|</v>
      </c>
      <c r="Y19" s="18" t="str">
        <f t="shared" si="5"/>
        <v>eff_sixingguangquan|eff_nuyankuangji_1|eff_nuyankuangji_2|</v>
      </c>
      <c r="Z19">
        <f>VLOOKUP(S19,对应表!$AH:$AI,2,FALSE)</f>
        <v>1</v>
      </c>
      <c r="AA19">
        <f>VLOOKUP(T19,对应表!$AH:$AI,2,FALSE)</f>
        <v>1</v>
      </c>
      <c r="AB19">
        <f>VLOOKUP(U19,对应表!$AH:$AI,2,FALSE)</f>
        <v>2</v>
      </c>
      <c r="AC19">
        <v>0</v>
      </c>
      <c r="AD19">
        <v>1</v>
      </c>
      <c r="AE19">
        <v>1</v>
      </c>
      <c r="AG19" s="21" t="s">
        <v>2036</v>
      </c>
      <c r="AK19" s="21" t="s">
        <v>2038</v>
      </c>
      <c r="AM19" s="21" t="s">
        <v>1919</v>
      </c>
      <c r="AO19" s="21" t="s">
        <v>2027</v>
      </c>
      <c r="AP19" s="21" t="s">
        <v>2039</v>
      </c>
      <c r="AQ19" s="21" t="s">
        <v>1922</v>
      </c>
      <c r="AS19" t="str">
        <f t="shared" si="6"/>
        <v>eff_yixingguangquan|||</v>
      </c>
      <c r="AT19" t="str">
        <f t="shared" si="7"/>
        <v>eff_sanxingguangquan||eff_shouhuzhili|</v>
      </c>
      <c r="AU19" t="str">
        <f t="shared" si="8"/>
        <v>eff_sixingguangquan|eff_nuyankuangji_1|eff_nuyankuangji_2|</v>
      </c>
      <c r="AW19">
        <f t="shared" si="9"/>
        <v>16</v>
      </c>
      <c r="AX19" t="str">
        <f>_xlfn.IFNA(VLOOKUP(M19,特效对应!$I:$J,2,FALSE),VLOOKUP($M$4,特效对应!$I:$J,2,FALSE))</f>
        <v>skill_32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skill_13</v>
      </c>
      <c r="BG19" t="str">
        <f>_xlfn.IFNA(VLOOKUP(AG19,特效对应!$C:$D,2,FALSE),"")</f>
        <v>eff_yixingguangquan</v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eff_sanxingguangquan</v>
      </c>
      <c r="BL19" t="str">
        <f>_xlfn.IFNA(VLOOKUP(AL19,特效对应!$C:$D,2,FALSE),"")</f>
        <v/>
      </c>
      <c r="BM19" t="str">
        <f>_xlfn.IFNA(VLOOKUP(AM19,特效对应!$C:$D,2,FALSE),"")</f>
        <v>eff_shouhuzhili</v>
      </c>
      <c r="BN19" t="str">
        <f>_xlfn.IFNA(VLOOKUP(AN19,特效对应!$C:$D,2,FALSE),"")</f>
        <v/>
      </c>
      <c r="BO19" t="str">
        <f>_xlfn.IFNA(VLOOKUP(AO19,特效对应!$C:$D,2,FALSE),"")</f>
        <v>eff_sixingguangquan</v>
      </c>
      <c r="BP19" t="str">
        <f>_xlfn.IFNA(VLOOKUP(AP19,特效对应!$C:$D,2,FALSE),"")</f>
        <v>eff_nuyankuangji_1</v>
      </c>
      <c r="BQ19" t="str">
        <f>_xlfn.IFNA(VLOOKUP(AQ19,特效对应!$C:$D,2,FALSE),"")</f>
        <v>eff_nuyankuangji_2</v>
      </c>
      <c r="BR19" t="str">
        <f>_xlfn.IFNA(VLOOKUP(AR19,特效对应!$C:$D,2,FALSE),"")</f>
        <v/>
      </c>
    </row>
    <row r="20" spans="1:70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1"/>
        <v>{"master1":10170101,"master2":10170201,"master3":10170301,"slave1":100021,"slave2":100181,"slave3":100201}</v>
      </c>
      <c r="M20" s="18" t="str">
        <f>VLOOKUP(1*10000000+$A20*10000+M$2*100+1,主动技能!$B:$H,7,FALSE)</f>
        <v>奈落</v>
      </c>
      <c r="N20" s="18" t="str">
        <f>VLOOKUP(1*10000000+$A20*10000+N$2*100+1,主动技能!$B:$H,7,FALSE)</f>
        <v>冰突刺</v>
      </c>
      <c r="O20" s="18" t="str">
        <f>VLOOKUP(1*10000000+$A20*10000+O$2*100+1,主动技能!$B:$H,7,FALSE)</f>
        <v>雪飘千里</v>
      </c>
      <c r="P20" s="18" t="str">
        <f>VLOOKUP(1*10000000+$A20*10000+P$2*100+1,主动技能!$B:$I,8,FALSE)</f>
        <v>对敌方单体攻击，造成100%攻击力（+26）点伤害。</v>
      </c>
      <c r="Q20" s="18" t="str">
        <f>VLOOKUP(1*10000000+$A20*10000+Q$2*100+1,主动技能!$B:$I,8,FALSE)</f>
        <v>对敌方单体攻击，造成125%攻击力（+65）点伤害。</v>
      </c>
      <c r="R20" s="18" t="str">
        <f>VLOOKUP(1*10000000+$A20*10000+R$2*100+1,主动技能!$B:$I,8,FALSE)</f>
        <v>对敌方单体攻击，造成100%攻击力（+67）点伤害。并减少目标攻击。</v>
      </c>
      <c r="S20" s="18" t="str">
        <f>VLOOKUP(1*10000000+$A20*10000+S$2*100+1,主动技能!$B:$L,11,FALSE)</f>
        <v>单体</v>
      </c>
      <c r="T20" s="18" t="str">
        <f>VLOOKUP(1*10000000+$A20*10000+T$2*100+1,主动技能!$B:$L,11,FALSE)</f>
        <v>单体</v>
      </c>
      <c r="U20" s="18" t="str">
        <f>VLOOKUP(1*10000000+$A20*10000+U$2*100+1,主动技能!$B:$L,11,FALSE)</f>
        <v>全体</v>
      </c>
      <c r="V20" s="18">
        <f t="shared" si="2"/>
        <v>17</v>
      </c>
      <c r="W20" s="18" t="str">
        <f t="shared" si="3"/>
        <v>eff_yixingguangquan|||</v>
      </c>
      <c r="X20" s="18" t="str">
        <f t="shared" si="4"/>
        <v>eff_sixingguangquan||eff_bingtuci|</v>
      </c>
      <c r="Y20" s="18" t="str">
        <f t="shared" si="5"/>
        <v>eff_sixingguangquan||eff_xuepiaoqianli|</v>
      </c>
      <c r="Z20">
        <f>VLOOKUP(S20,对应表!$AH:$AI,2,FALSE)</f>
        <v>1</v>
      </c>
      <c r="AA20">
        <f>VLOOKUP(T20,对应表!$AH:$AI,2,FALSE)</f>
        <v>1</v>
      </c>
      <c r="AB20">
        <f>VLOOKUP(U20,对应表!$AH:$AI,2,FALSE)</f>
        <v>3</v>
      </c>
      <c r="AC20">
        <v>0</v>
      </c>
      <c r="AD20">
        <v>1</v>
      </c>
      <c r="AE20">
        <v>1</v>
      </c>
      <c r="AG20" s="21" t="s">
        <v>2036</v>
      </c>
      <c r="AK20" s="21" t="s">
        <v>2027</v>
      </c>
      <c r="AM20" s="21" t="s">
        <v>1923</v>
      </c>
      <c r="AO20" s="21" t="s">
        <v>2027</v>
      </c>
      <c r="AQ20" s="21" t="s">
        <v>1924</v>
      </c>
      <c r="AS20" t="str">
        <f t="shared" si="6"/>
        <v>eff_yixingguangquan|||</v>
      </c>
      <c r="AT20" t="str">
        <f t="shared" si="7"/>
        <v>eff_sixingguangquan||eff_bingtuci|</v>
      </c>
      <c r="AU20" t="str">
        <f t="shared" si="8"/>
        <v>eff_sixingguangquan||eff_xuepiaoqianli|</v>
      </c>
      <c r="AW20">
        <f t="shared" si="9"/>
        <v>17</v>
      </c>
      <c r="AX20" t="str">
        <f>_xlfn.IFNA(VLOOKUP(M20,特效对应!$I:$J,2,FALSE),VLOOKUP($M$4,特效对应!$I:$J,2,FALSE))</f>
        <v>skill_32</v>
      </c>
      <c r="AY20" t="str">
        <f>_xlfn.IFNA(VLOOKUP(N20,特效对应!$I:$J,2,FALSE),VLOOKUP($M$4,特效对应!$I:$J,2,FALSE))</f>
        <v>skill_06</v>
      </c>
      <c r="AZ20" t="str">
        <f>_xlfn.IFNA(VLOOKUP(O20,特效对应!$I:$J,2,FALSE),VLOOKUP($M$4,特效对应!$I:$J,2,FALSE))</f>
        <v>skill_36</v>
      </c>
      <c r="BG20" t="str">
        <f>_xlfn.IFNA(VLOOKUP(AG20,特效对应!$C:$D,2,FALSE),"")</f>
        <v>eff_yixingguangquan</v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>eff_sixingguangquan</v>
      </c>
      <c r="BL20" t="str">
        <f>_xlfn.IFNA(VLOOKUP(AL20,特效对应!$C:$D,2,FALSE),"")</f>
        <v/>
      </c>
      <c r="BM20" t="str">
        <f>_xlfn.IFNA(VLOOKUP(AM20,特效对应!$C:$D,2,FALSE),"")</f>
        <v>eff_bingtuci</v>
      </c>
      <c r="BN20" t="str">
        <f>_xlfn.IFNA(VLOOKUP(AN20,特效对应!$C:$D,2,FALSE),"")</f>
        <v/>
      </c>
      <c r="BO20" t="str">
        <f>_xlfn.IFNA(VLOOKUP(AO20,特效对应!$C:$D,2,FALSE),"")</f>
        <v>eff_sixingguangquan</v>
      </c>
      <c r="BP20" t="str">
        <f>_xlfn.IFNA(VLOOKUP(AP20,特效对应!$C:$D,2,FALSE),"")</f>
        <v/>
      </c>
      <c r="BQ20" t="str">
        <f>_xlfn.IFNA(VLOOKUP(AQ20,特效对应!$C:$D,2,FALSE),"")</f>
        <v>eff_xuepiaoqianli</v>
      </c>
      <c r="BR20" t="str">
        <f>_xlfn.IFNA(VLOOKUP(AR20,特效对应!$C:$D,2,FALSE),"")</f>
        <v/>
      </c>
    </row>
    <row r="21" spans="1:70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1"/>
        <v>{"master1":10180101,"master2":10180201,"master3":10180301,"slave1":100021,"slave2":100441,"slave3":100461}</v>
      </c>
      <c r="M21" s="18" t="str">
        <f>VLOOKUP(1*10000000+$A21*10000+M$2*100+1,主动技能!$B:$H,7,FALSE)</f>
        <v>卡尔</v>
      </c>
      <c r="N21" s="18" t="str">
        <f>VLOOKUP(1*10000000+$A21*10000+N$2*100+1,主动技能!$B:$H,7,FALSE)</f>
        <v>玄冰剑</v>
      </c>
      <c r="O21" s="18" t="str">
        <f>VLOOKUP(1*10000000+$A21*10000+O$2*100+1,主动技能!$B:$H,7,FALSE)</f>
        <v>玄冰巨浪</v>
      </c>
      <c r="P21" s="18" t="str">
        <f>VLOOKUP(1*10000000+$A21*10000+P$2*100+1,主动技能!$B:$I,8,FALSE)</f>
        <v>对敌方单体攻击，造成100%攻击力（+26）点伤害。</v>
      </c>
      <c r="Q21" s="18" t="str">
        <f>VLOOKUP(1*10000000+$A21*10000+Q$2*100+1,主动技能!$B:$I,8,FALSE)</f>
        <v>对敌方单体造成125%攻击力（+65）伤害，附带减防</v>
      </c>
      <c r="R21" s="18" t="str">
        <f>VLOOKUP(1*10000000+$A21*10000+R$2*100+1,主动技能!$B:$I,8,FALSE)</f>
        <v>对敌方全体造成100%攻击力（+65）伤害</v>
      </c>
      <c r="S21" s="18" t="str">
        <f>VLOOKUP(1*10000000+$A21*10000+S$2*100+1,主动技能!$B:$L,11,FALSE)</f>
        <v>单体</v>
      </c>
      <c r="T21" s="18" t="str">
        <f>VLOOKUP(1*10000000+$A21*10000+T$2*100+1,主动技能!$B:$L,11,FALSE)</f>
        <v>单体</v>
      </c>
      <c r="U21" s="18" t="str">
        <f>VLOOKUP(1*10000000+$A21*10000+U$2*100+1,主动技能!$B:$L,11,FALSE)</f>
        <v>全体</v>
      </c>
      <c r="V21" s="18">
        <f t="shared" si="2"/>
        <v>18</v>
      </c>
      <c r="W21" s="18" t="str">
        <f t="shared" si="3"/>
        <v>eff_yixingguangquan|||</v>
      </c>
      <c r="X21" s="18" t="str">
        <f t="shared" si="4"/>
        <v>eff_sixingguangquan|eff_xuanbingjian_1|eff_xuanbingjian_2|</v>
      </c>
      <c r="Y21" s="18" t="str">
        <f t="shared" si="5"/>
        <v>eff_sixingguangquan||eff_xuanshuijulang|</v>
      </c>
      <c r="Z21">
        <f>VLOOKUP(S21,对应表!$AH:$AI,2,FALSE)</f>
        <v>1</v>
      </c>
      <c r="AA21">
        <f>VLOOKUP(T21,对应表!$AH:$AI,2,FALSE)</f>
        <v>1</v>
      </c>
      <c r="AB21">
        <f>VLOOKUP(U21,对应表!$AH:$AI,2,FALSE)</f>
        <v>3</v>
      </c>
      <c r="AC21">
        <v>0</v>
      </c>
      <c r="AD21">
        <v>1</v>
      </c>
      <c r="AE21">
        <v>1</v>
      </c>
      <c r="AG21" s="21" t="s">
        <v>2036</v>
      </c>
      <c r="AK21" s="21" t="s">
        <v>2027</v>
      </c>
      <c r="AL21" s="21" t="s">
        <v>2041</v>
      </c>
      <c r="AM21" s="21" t="s">
        <v>1929</v>
      </c>
      <c r="AO21" s="21" t="s">
        <v>2027</v>
      </c>
      <c r="AQ21" s="21" t="s">
        <v>1925</v>
      </c>
      <c r="AS21" t="str">
        <f t="shared" si="6"/>
        <v>eff_yixingguangquan|||</v>
      </c>
      <c r="AT21" t="str">
        <f t="shared" si="7"/>
        <v>eff_sixingguangquan|eff_xuanbingjian_1|eff_xuanbingjian_2|</v>
      </c>
      <c r="AU21" t="str">
        <f t="shared" si="8"/>
        <v>eff_sixingguangquan||eff_xuanshuijulang|</v>
      </c>
      <c r="AW21">
        <f t="shared" si="9"/>
        <v>18</v>
      </c>
      <c r="AX21" t="str">
        <f>_xlfn.IFNA(VLOOKUP(M21,特效对应!$I:$J,2,FALSE),VLOOKUP($M$4,特效对应!$I:$J,2,FALSE))</f>
        <v>skill_32</v>
      </c>
      <c r="AY21" t="str">
        <f>_xlfn.IFNA(VLOOKUP(N21,特效对应!$I:$J,2,FALSE),VLOOKUP($M$4,特效对应!$I:$J,2,FALSE))</f>
        <v>skill_15</v>
      </c>
      <c r="AZ21" t="str">
        <f>_xlfn.IFNA(VLOOKUP(O21,特效对应!$I:$J,2,FALSE),VLOOKUP($M$4,特效对应!$I:$J,2,FALSE))</f>
        <v>skill_25</v>
      </c>
      <c r="BG21" t="str">
        <f>_xlfn.IFNA(VLOOKUP(AG21,特效对应!$C:$D,2,FALSE),"")</f>
        <v>eff_yixingguangquan</v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>eff_sixingguangquan</v>
      </c>
      <c r="BL21" t="str">
        <f>_xlfn.IFNA(VLOOKUP(AL21,特效对应!$C:$D,2,FALSE),"")</f>
        <v>eff_xuanbingjian_1</v>
      </c>
      <c r="BM21" t="str">
        <f>_xlfn.IFNA(VLOOKUP(AM21,特效对应!$C:$D,2,FALSE),"")</f>
        <v>eff_xuanbingjian_2</v>
      </c>
      <c r="BN21" t="str">
        <f>_xlfn.IFNA(VLOOKUP(AN21,特效对应!$C:$D,2,FALSE),"")</f>
        <v/>
      </c>
      <c r="BO21" t="str">
        <f>_xlfn.IFNA(VLOOKUP(AO21,特效对应!$C:$D,2,FALSE),"")</f>
        <v>eff_sixingguangquan</v>
      </c>
      <c r="BP21" t="str">
        <f>_xlfn.IFNA(VLOOKUP(AP21,特效对应!$C:$D,2,FALSE),"")</f>
        <v/>
      </c>
      <c r="BQ21" t="str">
        <f>_xlfn.IFNA(VLOOKUP(AQ21,特效对应!$C:$D,2,FALSE),"")</f>
        <v>eff_xuanshuijulang</v>
      </c>
      <c r="BR21" t="str">
        <f>_xlfn.IFNA(VLOOKUP(AR21,特效对应!$C:$D,2,FALSE),"")</f>
        <v/>
      </c>
    </row>
    <row r="22" spans="1:70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1"/>
        <v>{"master1":10190101,"master2":10190201,"master3":10190301,"slave1":100141,"slave2":100261,"slave3":100081}</v>
      </c>
      <c r="M22" s="18" t="str">
        <f>VLOOKUP(1*10000000+$A22*10000+M$2*100+1,主动技能!$B:$H,7,FALSE)</f>
        <v>星泽</v>
      </c>
      <c r="N22" s="18" t="str">
        <f>VLOOKUP(1*10000000+$A22*10000+N$2*100+1,主动技能!$B:$H,7,FALSE)</f>
        <v>光辉之力</v>
      </c>
      <c r="O22" s="18" t="str">
        <f>VLOOKUP(1*10000000+$A22*10000+O$2*100+1,主动技能!$B:$H,7,FALSE)</f>
        <v>束缚之乐</v>
      </c>
      <c r="P22" s="18" t="str">
        <f>VLOOKUP(1*10000000+$A22*10000+P$2*100+1,主动技能!$B:$I,8,FALSE)</f>
        <v>对敌方单体攻击，造成100%攻击力（+26）点伤害。</v>
      </c>
      <c r="Q22" s="18" t="str">
        <f>VLOOKUP(1*10000000+$A22*10000+Q$2*100+1,主动技能!$B:$I,8,FALSE)</f>
        <v>提升己方随机3人防御78攻击10%</v>
      </c>
      <c r="R22" s="18" t="str">
        <f>VLOOKUP(1*10000000+$A22*10000+R$2*100+1,主动技能!$B:$I,8,FALSE)</f>
        <v>对敌方单体造成125%攻击力（+65）点伤害,附带眩晕。</v>
      </c>
      <c r="S22" s="18" t="str">
        <f>VLOOKUP(1*10000000+$A22*10000+S$2*100+1,主动技能!$B:$L,11,FALSE)</f>
        <v>单体</v>
      </c>
      <c r="T22" s="18" t="str">
        <f>VLOOKUP(1*10000000+$A22*10000+T$2*100+1,主动技能!$B:$L,11,FALSE)</f>
        <v>单体</v>
      </c>
      <c r="U22" s="18" t="str">
        <f>VLOOKUP(1*10000000+$A22*10000+U$2*100+1,主动技能!$B:$L,11,FALSE)</f>
        <v>单体</v>
      </c>
      <c r="V22" s="18">
        <f t="shared" si="2"/>
        <v>19</v>
      </c>
      <c r="W22" s="18" t="str">
        <f t="shared" si="3"/>
        <v>eff_yixingguangquan|||</v>
      </c>
      <c r="X22" s="18" t="str">
        <f t="shared" si="4"/>
        <v>eff_sanxingguangquan||eff_shouhuzhili|</v>
      </c>
      <c r="Y22" s="18" t="str">
        <f t="shared" si="5"/>
        <v>eff_sixingguangquan||eff_shenlehuacai|</v>
      </c>
      <c r="Z22">
        <f>VLOOKUP(S22,对应表!$AH:$AI,2,FALSE)</f>
        <v>1</v>
      </c>
      <c r="AA22">
        <f>VLOOKUP(T22,对应表!$AH:$AI,2,FALSE)</f>
        <v>1</v>
      </c>
      <c r="AB22">
        <f>VLOOKUP(U22,对应表!$AH:$AI,2,FALSE)</f>
        <v>1</v>
      </c>
      <c r="AC22">
        <v>0</v>
      </c>
      <c r="AD22">
        <v>1</v>
      </c>
      <c r="AE22">
        <v>1</v>
      </c>
      <c r="AG22" s="21" t="s">
        <v>2036</v>
      </c>
      <c r="AK22" s="21" t="s">
        <v>2038</v>
      </c>
      <c r="AM22" s="21" t="s">
        <v>1930</v>
      </c>
      <c r="AO22" s="21" t="s">
        <v>2027</v>
      </c>
      <c r="AQ22" s="21" t="s">
        <v>1883</v>
      </c>
      <c r="AS22" t="str">
        <f t="shared" si="6"/>
        <v>eff_yixingguangquan|||</v>
      </c>
      <c r="AT22" t="str">
        <f t="shared" si="7"/>
        <v>eff_sanxingguangquan||eff_shouhuzhili|</v>
      </c>
      <c r="AU22" t="str">
        <f t="shared" si="8"/>
        <v>eff_sixingguangquan||eff_shenlehuacai|</v>
      </c>
      <c r="AW22">
        <f t="shared" si="9"/>
        <v>19</v>
      </c>
      <c r="AX22" t="str">
        <f>_xlfn.IFNA(VLOOKUP(M22,特效对应!$I:$J,2,FALSE),VLOOKUP($M$4,特效对应!$I:$J,2,FALSE))</f>
        <v>skill_32</v>
      </c>
      <c r="AY22" t="str">
        <f>_xlfn.IFNA(VLOOKUP(N22,特效对应!$I:$J,2,FALSE),VLOOKUP($M$4,特效对应!$I:$J,2,FALSE))</f>
        <v>skill_08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>eff_yixingguangquan</v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>eff_sanxingguangquan</v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>eff_sixingguangquan</v>
      </c>
      <c r="BP22" t="str">
        <f>_xlfn.IFNA(VLOOKUP(AP22,特效对应!$C:$D,2,FALSE),"")</f>
        <v/>
      </c>
      <c r="BQ22" t="str">
        <f>_xlfn.IFNA(VLOOKUP(AQ22,特效对应!$C:$D,2,FALSE),"")</f>
        <v>eff_shenlehuacai</v>
      </c>
      <c r="BR22" t="str">
        <f>_xlfn.IFNA(VLOOKUP(AR22,特效对应!$C:$D,2,FALSE),"")</f>
        <v/>
      </c>
    </row>
    <row r="23" spans="1:70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1"/>
        <v>{"master1":10200101,"master2":10200201,"master3":10200301,"slave1":100481,"slave2":100281,"slave3":100421}</v>
      </c>
      <c r="M23" s="18" t="str">
        <f>VLOOKUP(1*10000000+$A23*10000+M$2*100+1,主动技能!$B:$H,7,FALSE)</f>
        <v>释</v>
      </c>
      <c r="N23" s="18" t="str">
        <f>VLOOKUP(1*10000000+$A23*10000+N$2*100+1,主动技能!$B:$H,7,FALSE)</f>
        <v>弯月斩</v>
      </c>
      <c r="O23" s="18" t="str">
        <f>VLOOKUP(1*10000000+$A23*10000+O$2*100+1,主动技能!$B:$H,7,FALSE)</f>
        <v>狂龙刺</v>
      </c>
      <c r="P23" s="18" t="str">
        <f>VLOOKUP(1*10000000+$A23*10000+P$2*100+1,主动技能!$B:$I,8,FALSE)</f>
        <v>对敌方单体攻击，造成100%攻击力（+26）点伤害。</v>
      </c>
      <c r="Q23" s="18" t="str">
        <f>VLOOKUP(1*10000000+$A23*10000+Q$2*100+1,主动技能!$B:$I,8,FALSE)</f>
        <v>对敌方1排单位造成100%攻击力（+65）伤害</v>
      </c>
      <c r="R23" s="18" t="str">
        <f>VLOOKUP(1*10000000+$A23*10000+R$2*100+1,主动技能!$B:$I,8,FALSE)</f>
        <v>对敌方造成125%（+65）贯穿伤害并概率混乱。</v>
      </c>
      <c r="S23" s="18" t="str">
        <f>VLOOKUP(1*10000000+$A23*10000+S$2*100+1,主动技能!$B:$L,11,FALSE)</f>
        <v>单体</v>
      </c>
      <c r="T23" s="18" t="str">
        <f>VLOOKUP(1*10000000+$A23*10000+T$2*100+1,主动技能!$B:$L,11,FALSE)</f>
        <v>横扫</v>
      </c>
      <c r="U23" s="18" t="str">
        <f>VLOOKUP(1*10000000+$A23*10000+U$2*100+1,主动技能!$B:$L,11,FALSE)</f>
        <v>贯穿</v>
      </c>
      <c r="V23" s="18">
        <f t="shared" si="2"/>
        <v>20</v>
      </c>
      <c r="W23" s="18" t="str">
        <f t="shared" si="3"/>
        <v>eff_yixingguangquan|||</v>
      </c>
      <c r="X23" s="18" t="str">
        <f t="shared" si="4"/>
        <v>eff_sixingguangquan|eff_wanyuezhan_0|eff_wanyuezhan_1|</v>
      </c>
      <c r="Y23" s="18" t="str">
        <f t="shared" si="5"/>
        <v>eff_sixingguangquan|eff_kuanglongci||</v>
      </c>
      <c r="Z23">
        <f>VLOOKUP(S23,对应表!$AH:$AI,2,FALSE)</f>
        <v>1</v>
      </c>
      <c r="AA23">
        <f>VLOOKUP(T23,对应表!$AH:$AI,2,FALSE)</f>
        <v>2</v>
      </c>
      <c r="AB23">
        <f>VLOOKUP(U23,对应表!$AH:$AI,2,FALSE)</f>
        <v>2</v>
      </c>
      <c r="AC23">
        <v>0</v>
      </c>
      <c r="AD23">
        <v>1</v>
      </c>
      <c r="AE23">
        <v>1</v>
      </c>
      <c r="AG23" s="21" t="s">
        <v>2036</v>
      </c>
      <c r="AK23" s="21" t="s">
        <v>2027</v>
      </c>
      <c r="AL23" s="21" t="s">
        <v>2040</v>
      </c>
      <c r="AM23" s="21" t="s">
        <v>1915</v>
      </c>
      <c r="AO23" s="21" t="s">
        <v>2027</v>
      </c>
      <c r="AP23" s="21" t="s">
        <v>1926</v>
      </c>
      <c r="AS23" t="str">
        <f t="shared" si="6"/>
        <v>eff_yixingguangquan|||</v>
      </c>
      <c r="AT23" t="str">
        <f t="shared" si="7"/>
        <v>eff_sixingguangquan|eff_wanyuezhan_0|eff_wanyuezhan_1|</v>
      </c>
      <c r="AU23" t="str">
        <f t="shared" si="8"/>
        <v>eff_sixingguangquan|eff_kuanglongci||</v>
      </c>
      <c r="AW23">
        <f t="shared" si="9"/>
        <v>20</v>
      </c>
      <c r="AX23" t="str">
        <f>_xlfn.IFNA(VLOOKUP(M23,特效对应!$I:$J,2,FALSE),VLOOKUP($M$4,特效对应!$I:$J,2,FALSE))</f>
        <v>skill_32</v>
      </c>
      <c r="AY23" t="str">
        <f>_xlfn.IFNA(VLOOKUP(N23,特效对应!$I:$J,2,FALSE),VLOOKUP($M$4,特效对应!$I:$J,2,FALSE))</f>
        <v>skill_20</v>
      </c>
      <c r="AZ23" t="str">
        <f>_xlfn.IFNA(VLOOKUP(O23,特效对应!$I:$J,2,FALSE),VLOOKUP($M$4,特效对应!$I:$J,2,FALSE))</f>
        <v>skill_31</v>
      </c>
      <c r="BG23" t="str">
        <f>_xlfn.IFNA(VLOOKUP(AG23,特效对应!$C:$D,2,FALSE),"")</f>
        <v>eff_yixingguangquan</v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>eff_sixingguangquan</v>
      </c>
      <c r="BL23" t="str">
        <f>_xlfn.IFNA(VLOOKUP(AL23,特效对应!$C:$D,2,FALSE),"")</f>
        <v>eff_wanyuezhan_0</v>
      </c>
      <c r="BM23" t="str">
        <f>_xlfn.IFNA(VLOOKUP(AM23,特效对应!$C:$D,2,FALSE),"")</f>
        <v>eff_wanyuezhan_1</v>
      </c>
      <c r="BN23" t="str">
        <f>_xlfn.IFNA(VLOOKUP(AN23,特效对应!$C:$D,2,FALSE),"")</f>
        <v/>
      </c>
      <c r="BO23" t="str">
        <f>_xlfn.IFNA(VLOOKUP(AO23,特效对应!$C:$D,2,FALSE),"")</f>
        <v>eff_sixingguangquan</v>
      </c>
      <c r="BP23" t="str">
        <f>_xlfn.IFNA(VLOOKUP(AP23,特效对应!$C:$D,2,FALSE),"")</f>
        <v>eff_kuanglongci</v>
      </c>
      <c r="BQ23" t="str">
        <f>_xlfn.IFNA(VLOOKUP(AQ23,特效对应!$C:$D,2,FALSE),"")</f>
        <v/>
      </c>
      <c r="BR23" t="str">
        <f>_xlfn.IFNA(VLOOKUP(AR23,特效对应!$C:$D,2,FALSE),"")</f>
        <v/>
      </c>
    </row>
    <row r="24" spans="1:70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1"/>
        <v>{"master1":10210101,"master2":10210201,"master3":10210301,"slave1":100261,"slave2":100021,"slave3":100321}</v>
      </c>
      <c r="M24" s="18" t="str">
        <f>VLOOKUP(1*10000000+$A24*10000+M$2*100+1,主动技能!$B:$H,7,FALSE)</f>
        <v>凰邪</v>
      </c>
      <c r="N24" s="18" t="str">
        <f>VLOOKUP(1*10000000+$A24*10000+N$2*100+1,主动技能!$B:$H,7,FALSE)</f>
        <v>回春术</v>
      </c>
      <c r="O24" s="18" t="str">
        <f>VLOOKUP(1*10000000+$A24*10000+O$2*100+1,主动技能!$B:$H,7,FALSE)</f>
        <v>女神祝福</v>
      </c>
      <c r="P24" s="18" t="str">
        <f>VLOOKUP(1*10000000+$A24*10000+P$2*100+1,主动技能!$B:$I,8,FALSE)</f>
        <v>对敌方单体攻击，造成100%攻击力（+26）点伤害。</v>
      </c>
      <c r="Q24" s="18" t="str">
        <f>VLOOKUP(1*10000000+$A24*10000+Q$2*100+1,主动技能!$B:$I,8,FALSE)</f>
        <v>对己方任意单体回复生命83</v>
      </c>
      <c r="R24" s="18" t="str">
        <f>VLOOKUP(1*10000000+$A24*10000+R$2*100+1,主动技能!$B:$I,8,FALSE)</f>
        <v>对己方任意单体回复生命83，并增加防御力20%攻击力20%</v>
      </c>
      <c r="S24" s="18" t="str">
        <f>VLOOKUP(1*10000000+$A24*10000+S$2*100+1,主动技能!$B:$L,11,FALSE)</f>
        <v>单体</v>
      </c>
      <c r="T24" s="18" t="str">
        <f>VLOOKUP(1*10000000+$A24*10000+T$2*100+1,主动技能!$B:$L,11,FALSE)</f>
        <v>单体</v>
      </c>
      <c r="U24" s="18" t="str">
        <f>VLOOKUP(1*10000000+$A24*10000+U$2*100+1,主动技能!$B:$L,11,FALSE)</f>
        <v>单体</v>
      </c>
      <c r="V24" s="18">
        <f t="shared" si="2"/>
        <v>21</v>
      </c>
      <c r="W24" s="18" t="str">
        <f t="shared" si="3"/>
        <v>eff_yixingguangquan|||</v>
      </c>
      <c r="X24" s="18" t="str">
        <f t="shared" si="4"/>
        <v>eff_erxingguangquan||eff_huichunshu|</v>
      </c>
      <c r="Y24" s="18" t="str">
        <f t="shared" si="5"/>
        <v>eff_erxingguangquan||eff_zirankuizeng|</v>
      </c>
      <c r="Z24">
        <f>VLOOKUP(S24,对应表!$AH:$AI,2,FALSE)</f>
        <v>1</v>
      </c>
      <c r="AA24">
        <f>VLOOKUP(T24,对应表!$AH:$AI,2,FALSE)</f>
        <v>1</v>
      </c>
      <c r="AB24">
        <f>VLOOKUP(U24,对应表!$AH:$AI,2,FALSE)</f>
        <v>1</v>
      </c>
      <c r="AC24">
        <v>0</v>
      </c>
      <c r="AD24">
        <v>1</v>
      </c>
      <c r="AE24">
        <v>1</v>
      </c>
      <c r="AG24" s="21" t="s">
        <v>2036</v>
      </c>
      <c r="AK24" s="21" t="s">
        <v>2037</v>
      </c>
      <c r="AM24" s="21" t="s">
        <v>1917</v>
      </c>
      <c r="AO24" s="21" t="s">
        <v>2037</v>
      </c>
      <c r="AQ24" s="21" t="s">
        <v>1893</v>
      </c>
      <c r="AS24" t="str">
        <f t="shared" si="6"/>
        <v>eff_yixingguangquan|||</v>
      </c>
      <c r="AT24" t="str">
        <f t="shared" si="7"/>
        <v>eff_erxingguangquan||eff_huichunshu|</v>
      </c>
      <c r="AU24" t="str">
        <f t="shared" si="8"/>
        <v>eff_erxingguangquan||eff_zirankuizeng|</v>
      </c>
      <c r="AW24">
        <f t="shared" si="9"/>
        <v>21</v>
      </c>
      <c r="AX24" t="str">
        <f>_xlfn.IFNA(VLOOKUP(M24,特效对应!$I:$J,2,FALSE),VLOOKUP($M$4,特效对应!$I:$J,2,FALSE))</f>
        <v>skill_32</v>
      </c>
      <c r="AY24" t="str">
        <f>_xlfn.IFNA(VLOOKUP(N24,特效对应!$I:$J,2,FALSE),VLOOKUP($M$4,特效对应!$I:$J,2,FALSE))</f>
        <v>skill_05</v>
      </c>
      <c r="AZ24" t="str">
        <f>_xlfn.IFNA(VLOOKUP(O24,特效对应!$I:$J,2,FALSE),VLOOKUP($M$4,特效对应!$I:$J,2,FALSE))</f>
        <v>skill_11</v>
      </c>
      <c r="BG24" t="str">
        <f>_xlfn.IFNA(VLOOKUP(AG24,特效对应!$C:$D,2,FALSE),"")</f>
        <v>eff_yixingguangquan</v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>eff_erxingguangquan</v>
      </c>
      <c r="BL24" t="str">
        <f>_xlfn.IFNA(VLOOKUP(AL24,特效对应!$C:$D,2,FALSE),"")</f>
        <v/>
      </c>
      <c r="BM24" t="str">
        <f>_xlfn.IFNA(VLOOKUP(AM24,特效对应!$C:$D,2,FALSE),"")</f>
        <v>eff_huichunshu</v>
      </c>
      <c r="BN24" t="str">
        <f>_xlfn.IFNA(VLOOKUP(AN24,特效对应!$C:$D,2,FALSE),"")</f>
        <v/>
      </c>
      <c r="BO24" t="str">
        <f>_xlfn.IFNA(VLOOKUP(AO24,特效对应!$C:$D,2,FALSE),"")</f>
        <v>eff_erxingguangquan</v>
      </c>
      <c r="BP24" t="str">
        <f>_xlfn.IFNA(VLOOKUP(AP24,特效对应!$C:$D,2,FALSE),"")</f>
        <v/>
      </c>
      <c r="BQ24" t="str">
        <f>_xlfn.IFNA(VLOOKUP(AQ24,特效对应!$C:$D,2,FALSE),"")</f>
        <v>eff_zirankuizeng</v>
      </c>
      <c r="BR24" t="str">
        <f>_xlfn.IFNA(VLOOKUP(AR24,特效对应!$C:$D,2,FALSE),"")</f>
        <v/>
      </c>
    </row>
    <row r="25" spans="1:70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1"/>
        <v>{"master1":10220101,"master2":10220201,"master3":10220301,"slave1":100501,"slave2":100221,"slave3":100361}</v>
      </c>
      <c r="M25" s="18" t="str">
        <f>VLOOKUP(1*10000000+$A25*10000+M$2*100+1,主动技能!$B:$H,7,FALSE)</f>
        <v>猎风</v>
      </c>
      <c r="N25" s="18" t="str">
        <f>VLOOKUP(1*10000000+$A25*10000+N$2*100+1,主动技能!$B:$H,7,FALSE)</f>
        <v>黑龙卷风</v>
      </c>
      <c r="O25" s="18" t="str">
        <f>VLOOKUP(1*10000000+$A25*10000+O$2*100+1,主动技能!$B:$H,7,FALSE)</f>
        <v>星雨降临</v>
      </c>
      <c r="P25" s="18" t="str">
        <f>VLOOKUP(1*10000000+$A25*10000+P$2*100+1,主动技能!$B:$I,8,FALSE)</f>
        <v>对敌方单体攻击，造成100%攻击力（+32）点伤害。</v>
      </c>
      <c r="Q25" s="18" t="str">
        <f>VLOOKUP(1*10000000+$A25*10000+Q$2*100+1,主动技能!$B:$I,8,FALSE)</f>
        <v>对敌方全体造成100%攻击力（+81)伤害</v>
      </c>
      <c r="R25" s="18" t="str">
        <f>VLOOKUP(1*10000000+$A25*10000+R$2*100+1,主动技能!$B:$I,8,FALSE)</f>
        <v>对敌方全体造成125%攻击力（+81)伤害并减速</v>
      </c>
      <c r="S25" s="18" t="str">
        <f>VLOOKUP(1*10000000+$A25*10000+S$2*100+1,主动技能!$B:$L,11,FALSE)</f>
        <v>单体</v>
      </c>
      <c r="T25" s="18" t="str">
        <f>VLOOKUP(1*10000000+$A25*10000+T$2*100+1,主动技能!$B:$L,11,FALSE)</f>
        <v>全体</v>
      </c>
      <c r="U25" s="18" t="str">
        <f>VLOOKUP(1*10000000+$A25*10000+U$2*100+1,主动技能!$B:$L,11,FALSE)</f>
        <v>单体</v>
      </c>
      <c r="V25" s="18">
        <f t="shared" si="2"/>
        <v>22</v>
      </c>
      <c r="W25" s="18" t="str">
        <f t="shared" si="3"/>
        <v>eff_yixingguangquan|||</v>
      </c>
      <c r="X25" s="18" t="str">
        <f t="shared" si="4"/>
        <v>eff_sixingguangquan||eff_heilongjuanfeng|</v>
      </c>
      <c r="Y25" s="18" t="str">
        <f t="shared" si="5"/>
        <v>eff_sixingguangquan||eff_xingyujianglin|</v>
      </c>
      <c r="Z25">
        <f>VLOOKUP(S25,对应表!$AH:$AI,2,FALSE)</f>
        <v>1</v>
      </c>
      <c r="AA25">
        <f>VLOOKUP(T25,对应表!$AH:$AI,2,FALSE)</f>
        <v>3</v>
      </c>
      <c r="AB25">
        <f>VLOOKUP(U25,对应表!$AH:$AI,2,FALSE)</f>
        <v>1</v>
      </c>
      <c r="AC25">
        <v>0</v>
      </c>
      <c r="AD25">
        <v>1</v>
      </c>
      <c r="AE25">
        <v>1</v>
      </c>
      <c r="AG25" s="21" t="s">
        <v>2036</v>
      </c>
      <c r="AK25" s="21" t="s">
        <v>2027</v>
      </c>
      <c r="AM25" s="21" t="s">
        <v>1901</v>
      </c>
      <c r="AO25" s="21" t="s">
        <v>2027</v>
      </c>
      <c r="AQ25" s="21" t="s">
        <v>1927</v>
      </c>
      <c r="AS25" t="str">
        <f t="shared" si="6"/>
        <v>eff_yixingguangquan|||</v>
      </c>
      <c r="AT25" t="str">
        <f t="shared" si="7"/>
        <v>eff_sixingguangquan||eff_heilongjuanfeng|</v>
      </c>
      <c r="AU25" t="str">
        <f t="shared" si="8"/>
        <v>eff_sixingguangquan||eff_xingyujianglin|</v>
      </c>
      <c r="AW25">
        <f t="shared" si="9"/>
        <v>22</v>
      </c>
      <c r="AX25" t="str">
        <f>_xlfn.IFNA(VLOOKUP(M25,特效对应!$I:$J,2,FALSE),VLOOKUP($M$4,特效对应!$I:$J,2,FALSE))</f>
        <v>skill_32</v>
      </c>
      <c r="AY25" t="str">
        <f>_xlfn.IFNA(VLOOKUP(N25,特效对应!$I:$J,2,FALSE),VLOOKUP($M$4,特效对应!$I:$J,2,FALSE))</f>
        <v>skill_03</v>
      </c>
      <c r="AZ25" t="str">
        <f>_xlfn.IFNA(VLOOKUP(O25,特效对应!$I:$J,2,FALSE),VLOOKUP($M$4,特效对应!$I:$J,2,FALSE))</f>
        <v>skill_04</v>
      </c>
      <c r="BG25" t="str">
        <f>_xlfn.IFNA(VLOOKUP(AG25,特效对应!$C:$D,2,FALSE),"")</f>
        <v>eff_yixingguangquan</v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>eff_sixingguangquan</v>
      </c>
      <c r="BL25" t="str">
        <f>_xlfn.IFNA(VLOOKUP(AL25,特效对应!$C:$D,2,FALSE),"")</f>
        <v/>
      </c>
      <c r="BM25" t="str">
        <f>_xlfn.IFNA(VLOOKUP(AM25,特效对应!$C:$D,2,FALSE),"")</f>
        <v>eff_heilongjuanfeng</v>
      </c>
      <c r="BN25" t="str">
        <f>_xlfn.IFNA(VLOOKUP(AN25,特效对应!$C:$D,2,FALSE),"")</f>
        <v/>
      </c>
      <c r="BO25" t="str">
        <f>_xlfn.IFNA(VLOOKUP(AO25,特效对应!$C:$D,2,FALSE),"")</f>
        <v>eff_sixingguangquan</v>
      </c>
      <c r="BP25" t="str">
        <f>_xlfn.IFNA(VLOOKUP(AP25,特效对应!$C:$D,2,FALSE),"")</f>
        <v/>
      </c>
      <c r="BQ25" t="str">
        <f>_xlfn.IFNA(VLOOKUP(AQ25,特效对应!$C:$D,2,FALSE),"")</f>
        <v>eff_xingyujianglin</v>
      </c>
      <c r="BR25" t="str">
        <f>_xlfn.IFNA(VLOOKUP(AR25,特效对应!$C:$D,2,FALSE),"")</f>
        <v/>
      </c>
    </row>
    <row r="26" spans="1:70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1"/>
        <v>{"master1":10230101,"master2":10230201,"master3":10230301,"slave1":100041,"slave2":100221,"slave3":100241}</v>
      </c>
      <c r="M26" s="18" t="str">
        <f>VLOOKUP(1*10000000+$A26*10000+M$2*100+1,主动技能!$B:$H,7,FALSE)</f>
        <v>夜音</v>
      </c>
      <c r="N26" s="18" t="str">
        <f>VLOOKUP(1*10000000+$A26*10000+N$2*100+1,主动技能!$B:$H,7,FALSE)</f>
        <v>冲击斩</v>
      </c>
      <c r="O26" s="18" t="str">
        <f>VLOOKUP(1*10000000+$A26*10000+O$2*100+1,主动技能!$B:$H,7,FALSE)</f>
        <v>死神之舞</v>
      </c>
      <c r="P26" s="18" t="str">
        <f>VLOOKUP(1*10000000+$A26*10000+P$2*100+1,主动技能!$B:$I,8,FALSE)</f>
        <v>对敌方后排单体造成100%攻击力（+32）点伤害。</v>
      </c>
      <c r="Q26" s="18" t="str">
        <f>VLOOKUP(1*10000000+$A26*10000+Q$2*100+1,主动技能!$B:$I,8,FALSE)</f>
        <v>对敌方单体造成125%攻击力（+81）点伤害。</v>
      </c>
      <c r="R26" s="18" t="str">
        <f>VLOOKUP(1*10000000+$A26*10000+R$2*100+1,主动技能!$B:$I,8,FALSE)</f>
        <v>对敌方单体造成125%攻击力（+162）点伤害。并附带流血，且标记目标，如果目标死亡则回复自身生命。</v>
      </c>
      <c r="S26" s="18" t="str">
        <f>VLOOKUP(1*10000000+$A26*10000+S$2*100+1,主动技能!$B:$L,11,FALSE)</f>
        <v>单体</v>
      </c>
      <c r="T26" s="18" t="str">
        <f>VLOOKUP(1*10000000+$A26*10000+T$2*100+1,主动技能!$B:$L,11,FALSE)</f>
        <v>单体</v>
      </c>
      <c r="U26" s="18" t="str">
        <f>VLOOKUP(1*10000000+$A26*10000+U$2*100+1,主动技能!$B:$L,11,FALSE)</f>
        <v>单体</v>
      </c>
      <c r="V26" s="18">
        <f t="shared" si="2"/>
        <v>23</v>
      </c>
      <c r="W26" s="18" t="str">
        <f t="shared" si="3"/>
        <v>eff_yixingguangquan|||</v>
      </c>
      <c r="X26" s="18" t="str">
        <f t="shared" si="4"/>
        <v>eff_sixingguangquan|eff_chongjizhan||</v>
      </c>
      <c r="Y26" s="18" t="str">
        <f t="shared" si="5"/>
        <v>eff_sixingguangquan||eff_sishenzhinu|</v>
      </c>
      <c r="Z26">
        <f>VLOOKUP(S26,对应表!$AH:$AI,2,FALSE)</f>
        <v>1</v>
      </c>
      <c r="AA26">
        <f>VLOOKUP(T26,对应表!$AH:$AI,2,FALSE)</f>
        <v>1</v>
      </c>
      <c r="AB26">
        <f>VLOOKUP(U26,对应表!$AH:$AI,2,FALSE)</f>
        <v>1</v>
      </c>
      <c r="AC26">
        <v>0</v>
      </c>
      <c r="AD26">
        <v>1</v>
      </c>
      <c r="AE26">
        <v>1</v>
      </c>
      <c r="AG26" s="21" t="s">
        <v>2036</v>
      </c>
      <c r="AK26" s="21" t="s">
        <v>2027</v>
      </c>
      <c r="AL26" s="21" t="s">
        <v>1913</v>
      </c>
      <c r="AO26" s="21" t="s">
        <v>2027</v>
      </c>
      <c r="AQ26" s="21" t="s">
        <v>1932</v>
      </c>
      <c r="AS26" t="str">
        <f t="shared" si="6"/>
        <v>eff_yixingguangquan|||</v>
      </c>
      <c r="AT26" t="str">
        <f t="shared" si="7"/>
        <v>eff_sixingguangquan|eff_chongjizhan||</v>
      </c>
      <c r="AU26" t="str">
        <f t="shared" si="8"/>
        <v>eff_sixingguangquan||eff_sishenzhinu|</v>
      </c>
      <c r="AW26">
        <f t="shared" si="9"/>
        <v>23</v>
      </c>
      <c r="AX26" t="str">
        <f>_xlfn.IFNA(VLOOKUP(M26,特效对应!$I:$J,2,FALSE),VLOOKUP($M$4,特效对应!$I:$J,2,FALSE))</f>
        <v>skill_32</v>
      </c>
      <c r="AY26" t="str">
        <f>_xlfn.IFNA(VLOOKUP(N26,特效对应!$I:$J,2,FALSE),VLOOKUP($M$4,特效对应!$I:$J,2,FALSE))</f>
        <v>skill_24</v>
      </c>
      <c r="AZ26" t="str">
        <f>_xlfn.IFNA(VLOOKUP(O26,特效对应!$I:$J,2,FALSE),VLOOKUP($M$4,特效对应!$I:$J,2,FALSE))</f>
        <v>skill_22</v>
      </c>
      <c r="BG26" t="str">
        <f>_xlfn.IFNA(VLOOKUP(AG26,特效对应!$C:$D,2,FALSE),"")</f>
        <v>eff_yixingguangquan</v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>eff_sixingguangquan</v>
      </c>
      <c r="BL26" t="str">
        <f>_xlfn.IFNA(VLOOKUP(AL26,特效对应!$C:$D,2,FALSE),"")</f>
        <v>eff_chongjizhan</v>
      </c>
      <c r="BM26" t="str">
        <f>_xlfn.IFNA(VLOOKUP(AM26,特效对应!$C:$D,2,FALSE),"")</f>
        <v/>
      </c>
      <c r="BN26" t="str">
        <f>_xlfn.IFNA(VLOOKUP(AN26,特效对应!$C:$D,2,FALSE),"")</f>
        <v/>
      </c>
      <c r="BO26" t="str">
        <f>_xlfn.IFNA(VLOOKUP(AO26,特效对应!$C:$D,2,FALSE),"")</f>
        <v>eff_sixingguangquan</v>
      </c>
      <c r="BP26" t="str">
        <f>_xlfn.IFNA(VLOOKUP(AP26,特效对应!$C:$D,2,FALSE),"")</f>
        <v/>
      </c>
      <c r="BQ26" t="str">
        <f>_xlfn.IFNA(VLOOKUP(AQ26,特效对应!$C:$D,2,FALSE),"")</f>
        <v>eff_sishenzhinu</v>
      </c>
      <c r="BR26" t="str">
        <f>_xlfn.IFNA(VLOOKUP(AR26,特效对应!$C:$D,2,FALSE),"")</f>
        <v/>
      </c>
    </row>
    <row r="27" spans="1:70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1"/>
        <v>{"master1":10240101,"master2":10240201,"master3":10240301,"slave1":100261,"slave2":100521,"slave3":100341}</v>
      </c>
      <c r="M27" s="18" t="str">
        <f>VLOOKUP(1*10000000+$A27*10000+M$2*100+1,主动技能!$B:$H,7,FALSE)</f>
        <v>琅琊</v>
      </c>
      <c r="N27" s="18" t="str">
        <f>VLOOKUP(1*10000000+$A27*10000+N$2*100+1,主动技能!$B:$H,7,FALSE)</f>
        <v>大回春术</v>
      </c>
      <c r="O27" s="18" t="str">
        <f>VLOOKUP(1*10000000+$A27*10000+O$2*100+1,主动技能!$B:$H,7,FALSE)</f>
        <v>自然馈赠</v>
      </c>
      <c r="P27" s="18" t="str">
        <f>VLOOKUP(1*10000000+$A27*10000+P$2*100+1,主动技能!$B:$I,8,FALSE)</f>
        <v>对敌方单体攻击，造成100%攻击力（+32）点伤害。</v>
      </c>
      <c r="Q27" s="18" t="str">
        <f>VLOOKUP(1*10000000+$A27*10000+Q$2*100+1,主动技能!$B:$I,8,FALSE)</f>
        <v>对己方随机3个单位回复生命83</v>
      </c>
      <c r="R27" s="18" t="str">
        <f>VLOOKUP(1*10000000+$A27*10000+R$2*100+1,主动技能!$B:$I,8,FALSE)</f>
        <v>对己方全体回复生命83,并每回合回复5%生命</v>
      </c>
      <c r="S27" s="18" t="str">
        <f>VLOOKUP(1*10000000+$A27*10000+S$2*100+1,主动技能!$B:$L,11,FALSE)</f>
        <v>单体</v>
      </c>
      <c r="T27" s="18" t="str">
        <f>VLOOKUP(1*10000000+$A27*10000+T$2*100+1,主动技能!$B:$L,11,FALSE)</f>
        <v>单体</v>
      </c>
      <c r="U27" s="18" t="str">
        <f>VLOOKUP(1*10000000+$A27*10000+U$2*100+1,主动技能!$B:$L,11,FALSE)</f>
        <v>全体</v>
      </c>
      <c r="V27" s="18">
        <f t="shared" si="2"/>
        <v>24</v>
      </c>
      <c r="W27" s="18" t="str">
        <f t="shared" si="3"/>
        <v>eff_yixingguangquan|||</v>
      </c>
      <c r="X27" s="18" t="str">
        <f t="shared" si="4"/>
        <v>eff_erxingguangquan||eff_huichunshu|</v>
      </c>
      <c r="Y27" s="18" t="str">
        <f t="shared" si="5"/>
        <v>eff_erxingguangquan||eff_zirankuizeng|</v>
      </c>
      <c r="Z27">
        <f>VLOOKUP(S27,对应表!$AH:$AI,2,FALSE)</f>
        <v>1</v>
      </c>
      <c r="AA27">
        <f>VLOOKUP(T27,对应表!$AH:$AI,2,FALSE)</f>
        <v>1</v>
      </c>
      <c r="AB27">
        <f>VLOOKUP(U27,对应表!$AH:$AI,2,FALSE)</f>
        <v>3</v>
      </c>
      <c r="AC27">
        <v>0</v>
      </c>
      <c r="AD27">
        <v>1</v>
      </c>
      <c r="AE27">
        <v>1</v>
      </c>
      <c r="AG27" s="21" t="s">
        <v>2036</v>
      </c>
      <c r="AK27" s="21" t="s">
        <v>2037</v>
      </c>
      <c r="AM27" s="21" t="s">
        <v>1917</v>
      </c>
      <c r="AO27" s="21" t="s">
        <v>2037</v>
      </c>
      <c r="AQ27" s="21" t="s">
        <v>1918</v>
      </c>
      <c r="AS27" t="str">
        <f t="shared" si="6"/>
        <v>eff_yixingguangquan|||</v>
      </c>
      <c r="AT27" t="str">
        <f t="shared" si="7"/>
        <v>eff_erxingguangquan||eff_huichunshu|</v>
      </c>
      <c r="AU27" t="str">
        <f t="shared" si="8"/>
        <v>eff_erxingguangquan||eff_zirankuizeng|</v>
      </c>
      <c r="AW27">
        <f t="shared" si="9"/>
        <v>24</v>
      </c>
      <c r="AX27" t="str">
        <f>_xlfn.IFNA(VLOOKUP(M27,特效对应!$I:$J,2,FALSE),VLOOKUP($M$4,特效对应!$I:$J,2,FALSE))</f>
        <v>skill_32</v>
      </c>
      <c r="AY27" t="str">
        <f>_xlfn.IFNA(VLOOKUP(N27,特效对应!$I:$J,2,FALSE),VLOOKUP($M$4,特效对应!$I:$J,2,FALSE))</f>
        <v>skill_19</v>
      </c>
      <c r="AZ27" t="str">
        <f>_xlfn.IFNA(VLOOKUP(O27,特效对应!$I:$J,2,FALSE),VLOOKUP($M$4,特效对应!$I:$J,2,FALSE))</f>
        <v>skill_29</v>
      </c>
      <c r="BG27" t="str">
        <f>_xlfn.IFNA(VLOOKUP(AG27,特效对应!$C:$D,2,FALSE),"")</f>
        <v>eff_yixingguangquan</v>
      </c>
      <c r="BH27" t="str">
        <f>_xlfn.IFNA(VLOOKUP(AH27,特效对应!$C:$D,2,FALSE),"")</f>
        <v/>
      </c>
      <c r="BI27" t="str">
        <f>_xlfn.IFNA(VLOOKUP(AI27,特效对应!$C:$D,2,FALSE),"")</f>
        <v/>
      </c>
      <c r="BJ27" t="str">
        <f>_xlfn.IFNA(VLOOKUP(AJ27,特效对应!$C:$D,2,FALSE),"")</f>
        <v/>
      </c>
      <c r="BK27" t="str">
        <f>_xlfn.IFNA(VLOOKUP(AK27,特效对应!$C:$D,2,FALSE),"")</f>
        <v>eff_erxingguangquan</v>
      </c>
      <c r="BL27" t="str">
        <f>_xlfn.IFNA(VLOOKUP(AL27,特效对应!$C:$D,2,FALSE),"")</f>
        <v/>
      </c>
      <c r="BM27" t="str">
        <f>_xlfn.IFNA(VLOOKUP(AM27,特效对应!$C:$D,2,FALSE),"")</f>
        <v>eff_huichunshu</v>
      </c>
      <c r="BN27" t="str">
        <f>_xlfn.IFNA(VLOOKUP(AN27,特效对应!$C:$D,2,FALSE),"")</f>
        <v/>
      </c>
      <c r="BO27" t="str">
        <f>_xlfn.IFNA(VLOOKUP(AO27,特效对应!$C:$D,2,FALSE),"")</f>
        <v>eff_erxingguangquan</v>
      </c>
      <c r="BP27" t="str">
        <f>_xlfn.IFNA(VLOOKUP(AP27,特效对应!$C:$D,2,FALSE),"")</f>
        <v/>
      </c>
      <c r="BQ27" t="str">
        <f>_xlfn.IFNA(VLOOKUP(AQ27,特效对应!$C:$D,2,FALSE),"")</f>
        <v>eff_zirankuizeng</v>
      </c>
      <c r="BR27" t="str">
        <f>_xlfn.IFNA(VLOOKUP(AR27,特效对应!$C:$D,2,FALSE),"")</f>
        <v/>
      </c>
    </row>
    <row r="28" spans="1:70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1"/>
        <v>{"master1":10250101,"master2":10250201,"master3":10250301,"slave1":100161,"slave2":100541,"slave3":100101}</v>
      </c>
      <c r="M28" s="18" t="str">
        <f>VLOOKUP(1*10000000+$A28*10000+M$2*100+1,主动技能!$B:$H,7,FALSE)</f>
        <v>乐涯</v>
      </c>
      <c r="N28" s="18" t="str">
        <f>VLOOKUP(1*10000000+$A28*10000+N$2*100+1,主动技能!$B:$H,7,FALSE)</f>
        <v>巫诅之阵</v>
      </c>
      <c r="O28" s="18" t="str">
        <f>VLOOKUP(1*10000000+$A28*10000+O$2*100+1,主动技能!$B:$H,7,FALSE)</f>
        <v>神乐之华彩</v>
      </c>
      <c r="P28" s="18" t="str">
        <f>VLOOKUP(1*10000000+$A28*10000+P$2*100+1,主动技能!$B:$I,8,FALSE)</f>
        <v>对敌方单体攻击，造成100%攻击力（+32）点伤害。</v>
      </c>
      <c r="Q28" s="18" t="str">
        <f>VLOOKUP(1*10000000+$A28*10000+Q$2*100+1,主动技能!$B:$I,8,FALSE)</f>
        <v>对敌方全体速度-20%,防御-52</v>
      </c>
      <c r="R28" s="18" t="str">
        <f>VLOOKUP(1*10000000+$A28*10000+R$2*100+1,主动技能!$B:$I,8,FALSE)</f>
        <v>对己方全体增加攻击20%防御52速度20%</v>
      </c>
      <c r="S28" s="18" t="str">
        <f>VLOOKUP(1*10000000+$A28*10000+S$2*100+1,主动技能!$B:$L,11,FALSE)</f>
        <v>单体</v>
      </c>
      <c r="T28" s="18" t="str">
        <f>VLOOKUP(1*10000000+$A28*10000+T$2*100+1,主动技能!$B:$L,11,FALSE)</f>
        <v>全体</v>
      </c>
      <c r="U28" s="18" t="str">
        <f>VLOOKUP(1*10000000+$A28*10000+U$2*100+1,主动技能!$B:$L,11,FALSE)</f>
        <v>全体</v>
      </c>
      <c r="V28" s="18">
        <f t="shared" si="2"/>
        <v>25</v>
      </c>
      <c r="W28" s="18" t="str">
        <f t="shared" si="3"/>
        <v>eff_yixingguangquan|||</v>
      </c>
      <c r="X28" s="18" t="str">
        <f t="shared" si="4"/>
        <v>eff_sixingguangquan||eff_zuzhou|</v>
      </c>
      <c r="Y28" s="18" t="str">
        <f t="shared" si="5"/>
        <v>eff_sixingguangquan||eff_shenlehuacai|</v>
      </c>
      <c r="Z28">
        <f>VLOOKUP(S28,对应表!$AH:$AI,2,FALSE)</f>
        <v>1</v>
      </c>
      <c r="AA28">
        <f>VLOOKUP(T28,对应表!$AH:$AI,2,FALSE)</f>
        <v>3</v>
      </c>
      <c r="AB28">
        <f>VLOOKUP(U28,对应表!$AH:$AI,2,FALSE)</f>
        <v>3</v>
      </c>
      <c r="AC28">
        <v>0</v>
      </c>
      <c r="AD28">
        <v>1</v>
      </c>
      <c r="AE28">
        <v>1</v>
      </c>
      <c r="AG28" s="21" t="s">
        <v>2036</v>
      </c>
      <c r="AK28" s="21" t="s">
        <v>2027</v>
      </c>
      <c r="AM28" s="21" t="s">
        <v>1894</v>
      </c>
      <c r="AO28" s="21" t="s">
        <v>2027</v>
      </c>
      <c r="AQ28" s="21" t="s">
        <v>1883</v>
      </c>
      <c r="AS28" t="str">
        <f t="shared" si="6"/>
        <v>eff_yixingguangquan|||</v>
      </c>
      <c r="AT28" t="str">
        <f t="shared" si="7"/>
        <v>eff_sixingguangquan||eff_zuzhou|</v>
      </c>
      <c r="AU28" t="str">
        <f t="shared" si="8"/>
        <v>eff_sixingguangquan||eff_shenlehuacai|</v>
      </c>
      <c r="AW28">
        <f t="shared" si="9"/>
        <v>25</v>
      </c>
      <c r="AX28" t="str">
        <f>_xlfn.IFNA(VLOOKUP(M28,特效对应!$I:$J,2,FALSE),VLOOKUP($M$4,特效对应!$I:$J,2,FALSE))</f>
        <v>skill_32</v>
      </c>
      <c r="AY28" t="str">
        <f>_xlfn.IFNA(VLOOKUP(N28,特效对应!$I:$J,2,FALSE),VLOOKUP($M$4,特效对应!$I:$J,2,FALSE))</f>
        <v>skill_33</v>
      </c>
      <c r="AZ28" t="str">
        <f>_xlfn.IFNA(VLOOKUP(O28,特效对应!$I:$J,2,FALSE),VLOOKUP($M$4,特效对应!$I:$J,2,FALSE))</f>
        <v>skill_34</v>
      </c>
      <c r="BG28" t="str">
        <f>_xlfn.IFNA(VLOOKUP(AG28,特效对应!$C:$D,2,FALSE),"")</f>
        <v>eff_yixingguangquan</v>
      </c>
      <c r="BH28" t="str">
        <f>_xlfn.IFNA(VLOOKUP(AH28,特效对应!$C:$D,2,FALSE),"")</f>
        <v/>
      </c>
      <c r="BI28" t="str">
        <f>_xlfn.IFNA(VLOOKUP(AI28,特效对应!$C:$D,2,FALSE),"")</f>
        <v/>
      </c>
      <c r="BJ28" t="str">
        <f>_xlfn.IFNA(VLOOKUP(AJ28,特效对应!$C:$D,2,FALSE),"")</f>
        <v/>
      </c>
      <c r="BK28" t="str">
        <f>_xlfn.IFNA(VLOOKUP(AK28,特效对应!$C:$D,2,FALSE),"")</f>
        <v>eff_sixingguangquan</v>
      </c>
      <c r="BL28" t="str">
        <f>_xlfn.IFNA(VLOOKUP(AL28,特效对应!$C:$D,2,FALSE),"")</f>
        <v/>
      </c>
      <c r="BM28" t="str">
        <f>_xlfn.IFNA(VLOOKUP(AM28,特效对应!$C:$D,2,FALSE),"")</f>
        <v>eff_zuzhou</v>
      </c>
      <c r="BN28" t="str">
        <f>_xlfn.IFNA(VLOOKUP(AN28,特效对应!$C:$D,2,FALSE),"")</f>
        <v/>
      </c>
      <c r="BO28" t="str">
        <f>_xlfn.IFNA(VLOOKUP(AO28,特效对应!$C:$D,2,FALSE),"")</f>
        <v>eff_sixingguangquan</v>
      </c>
      <c r="BP28" t="str">
        <f>_xlfn.IFNA(VLOOKUP(AP28,特效对应!$C:$D,2,FALSE),"")</f>
        <v/>
      </c>
      <c r="BQ28" t="str">
        <f>_xlfn.IFNA(VLOOKUP(AQ28,特效对应!$C:$D,2,FALSE),"")</f>
        <v>eff_shenlehuacai</v>
      </c>
      <c r="BR28" t="str">
        <f>_xlfn.IFNA(VLOOKUP(AR28,特效对应!$C:$D,2,FALSE),"")</f>
        <v/>
      </c>
    </row>
    <row r="29" spans="1:70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1"/>
        <v>{"master1":10260101,"master2":10260201,"master3":10260301,"slave1":100161,"slave2":100281,"slave3":100421}</v>
      </c>
      <c r="M29" s="18" t="str">
        <f>VLOOKUP(1*10000000+$A29*10000+M$2*100+1,主动技能!$B:$H,7,FALSE)</f>
        <v>辽</v>
      </c>
      <c r="N29" s="18" t="str">
        <f>VLOOKUP(1*10000000+$A29*10000+N$2*100+1,主动技能!$B:$H,7,FALSE)</f>
        <v>弯月斩</v>
      </c>
      <c r="O29" s="18" t="str">
        <f>VLOOKUP(1*10000000+$A29*10000+O$2*100+1,主动技能!$B:$H,7,FALSE)</f>
        <v>狂龙刺</v>
      </c>
      <c r="P29" s="18" t="str">
        <f>VLOOKUP(1*10000000+$A29*10000+P$2*100+1,主动技能!$B:$I,8,FALSE)</f>
        <v>对敌方单体攻击，造成100%攻击力（+32）点伤害。</v>
      </c>
      <c r="Q29" s="18" t="str">
        <f>VLOOKUP(1*10000000+$A29*10000+Q$2*100+1,主动技能!$B:$I,8,FALSE)</f>
        <v>对敌方1排单位造成125%攻击力（+81）伤害</v>
      </c>
      <c r="R29" s="18" t="str">
        <f>VLOOKUP(1*10000000+$A29*10000+R$2*100+1,主动技能!$B:$I,8,FALSE)</f>
        <v>对敌方造成125%（+81）贯穿伤害并概率混乱。</v>
      </c>
      <c r="S29" s="18" t="str">
        <f>VLOOKUP(1*10000000+$A29*10000+S$2*100+1,主动技能!$B:$L,11,FALSE)</f>
        <v>单体</v>
      </c>
      <c r="T29" s="18" t="str">
        <f>VLOOKUP(1*10000000+$A29*10000+T$2*100+1,主动技能!$B:$L,11,FALSE)</f>
        <v>横扫</v>
      </c>
      <c r="U29" s="18" t="str">
        <f>VLOOKUP(1*10000000+$A29*10000+U$2*100+1,主动技能!$B:$L,11,FALSE)</f>
        <v>贯穿</v>
      </c>
      <c r="V29" s="18">
        <f t="shared" si="2"/>
        <v>26</v>
      </c>
      <c r="W29" s="18" t="str">
        <f t="shared" si="3"/>
        <v>eff_yixingguangquan|||</v>
      </c>
      <c r="X29" s="18" t="str">
        <f t="shared" si="4"/>
        <v>eff_sixingguangquan|eff_wanyuezhan_0|eff_wanyuezhan_1|</v>
      </c>
      <c r="Y29" s="18" t="str">
        <f t="shared" si="5"/>
        <v>eff_sixingguangquan|eff_kuanglongci||</v>
      </c>
      <c r="Z29">
        <f>VLOOKUP(S29,对应表!$AH:$AI,2,FALSE)</f>
        <v>1</v>
      </c>
      <c r="AA29">
        <f>VLOOKUP(T29,对应表!$AH:$AI,2,FALSE)</f>
        <v>2</v>
      </c>
      <c r="AB29">
        <f>VLOOKUP(U29,对应表!$AH:$AI,2,FALSE)</f>
        <v>2</v>
      </c>
      <c r="AC29">
        <v>0</v>
      </c>
      <c r="AD29">
        <v>1</v>
      </c>
      <c r="AE29">
        <v>1</v>
      </c>
      <c r="AG29" s="21" t="s">
        <v>2036</v>
      </c>
      <c r="AK29" s="21" t="s">
        <v>2027</v>
      </c>
      <c r="AL29" s="21" t="s">
        <v>2040</v>
      </c>
      <c r="AM29" s="21" t="s">
        <v>1915</v>
      </c>
      <c r="AO29" s="21" t="s">
        <v>2027</v>
      </c>
      <c r="AP29" s="21" t="s">
        <v>1926</v>
      </c>
      <c r="AS29" t="str">
        <f t="shared" si="6"/>
        <v>eff_yixingguangquan|||</v>
      </c>
      <c r="AT29" t="str">
        <f t="shared" si="7"/>
        <v>eff_sixingguangquan|eff_wanyuezhan_0|eff_wanyuezhan_1|</v>
      </c>
      <c r="AU29" t="str">
        <f t="shared" si="8"/>
        <v>eff_sixingguangquan|eff_kuanglongci||</v>
      </c>
      <c r="AW29">
        <f t="shared" si="9"/>
        <v>26</v>
      </c>
      <c r="AX29" t="str">
        <f>_xlfn.IFNA(VLOOKUP(M29,特效对应!$I:$J,2,FALSE),VLOOKUP($M$4,特效对应!$I:$J,2,FALSE))</f>
        <v>skill_32</v>
      </c>
      <c r="AY29" t="str">
        <f>_xlfn.IFNA(VLOOKUP(N29,特效对应!$I:$J,2,FALSE),VLOOKUP($M$4,特效对应!$I:$J,2,FALSE))</f>
        <v>skill_20</v>
      </c>
      <c r="AZ29" t="str">
        <f>_xlfn.IFNA(VLOOKUP(O29,特效对应!$I:$J,2,FALSE),VLOOKUP($M$4,特效对应!$I:$J,2,FALSE))</f>
        <v>skill_31</v>
      </c>
      <c r="BG29" t="str">
        <f>_xlfn.IFNA(VLOOKUP(AG29,特效对应!$C:$D,2,FALSE),"")</f>
        <v>eff_yixingguangquan</v>
      </c>
      <c r="BH29" t="str">
        <f>_xlfn.IFNA(VLOOKUP(AH29,特效对应!$C:$D,2,FALSE),"")</f>
        <v/>
      </c>
      <c r="BI29" t="str">
        <f>_xlfn.IFNA(VLOOKUP(AI29,特效对应!$C:$D,2,FALSE),"")</f>
        <v/>
      </c>
      <c r="BJ29" t="str">
        <f>_xlfn.IFNA(VLOOKUP(AJ29,特效对应!$C:$D,2,FALSE),"")</f>
        <v/>
      </c>
      <c r="BK29" t="str">
        <f>_xlfn.IFNA(VLOOKUP(AK29,特效对应!$C:$D,2,FALSE),"")</f>
        <v>eff_sixingguangquan</v>
      </c>
      <c r="BL29" t="str">
        <f>_xlfn.IFNA(VLOOKUP(AL29,特效对应!$C:$D,2,FALSE),"")</f>
        <v>eff_wanyuezhan_0</v>
      </c>
      <c r="BM29" t="str">
        <f>_xlfn.IFNA(VLOOKUP(AM29,特效对应!$C:$D,2,FALSE),"")</f>
        <v>eff_wanyuezhan_1</v>
      </c>
      <c r="BN29" t="str">
        <f>_xlfn.IFNA(VLOOKUP(AN29,特效对应!$C:$D,2,FALSE),"")</f>
        <v/>
      </c>
      <c r="BO29" t="str">
        <f>_xlfn.IFNA(VLOOKUP(AO29,特效对应!$C:$D,2,FALSE),"")</f>
        <v>eff_sixingguangquan</v>
      </c>
      <c r="BP29" t="str">
        <f>_xlfn.IFNA(VLOOKUP(AP29,特效对应!$C:$D,2,FALSE),"")</f>
        <v>eff_kuanglongci</v>
      </c>
      <c r="BQ29" t="str">
        <f>_xlfn.IFNA(VLOOKUP(AQ29,特效对应!$C:$D,2,FALSE),"")</f>
        <v/>
      </c>
      <c r="BR29" t="str">
        <f>_xlfn.IFNA(VLOOKUP(AR29,特效对应!$C:$D,2,FALSE),"")</f>
        <v/>
      </c>
    </row>
    <row r="30" spans="1:70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1"/>
        <v>{"master1":10270101,"master2":10270201,"master3":10270301,"slave1":100561,"slave2":100581,"slave3":100601}</v>
      </c>
      <c r="M30" s="18" t="str">
        <f>VLOOKUP(1*10000000+$A30*10000+M$2*100+1,主动技能!$B:$H,7,FALSE)</f>
        <v>星霜</v>
      </c>
      <c r="N30" s="18" t="str">
        <f>VLOOKUP(1*10000000+$A30*10000+N$2*100+1,主动技能!$B:$H,7,FALSE)</f>
        <v>极寒冰爆</v>
      </c>
      <c r="O30" s="18" t="str">
        <f>VLOOKUP(1*10000000+$A30*10000+O$2*100+1,主动技能!$B:$H,7,FALSE)</f>
        <v>寒狱审批</v>
      </c>
      <c r="P30" s="18" t="str">
        <f>VLOOKUP(1*10000000+$A30*10000+P$2*100+1,主动技能!$B:$I,8,FALSE)</f>
        <v>对敌方单体攻击，造成100%攻击力（+32）点伤害。</v>
      </c>
      <c r="Q30" s="18" t="str">
        <f>VLOOKUP(1*10000000+$A30*10000+Q$2*100+1,主动技能!$B:$I,8,FALSE)</f>
        <v>对敌方全体造成100%攻击力（+81）点伤害。并附带流血。</v>
      </c>
      <c r="R30" s="18" t="str">
        <f>VLOOKUP(1*10000000+$A30*10000+R$2*100+1,主动技能!$B:$I,8,FALSE)</f>
        <v>对敌方十字单体造成125%攻击伤害（+81)并概率眩晕</v>
      </c>
      <c r="S30" s="18" t="str">
        <f>VLOOKUP(1*10000000+$A30*10000+S$2*100+1,主动技能!$B:$L,11,FALSE)</f>
        <v>单体</v>
      </c>
      <c r="T30" s="18" t="str">
        <f>VLOOKUP(1*10000000+$A30*10000+T$2*100+1,主动技能!$B:$L,11,FALSE)</f>
        <v>单体</v>
      </c>
      <c r="U30" s="18" t="str">
        <f>VLOOKUP(1*10000000+$A30*10000+U$2*100+1,主动技能!$B:$L,11,FALSE)</f>
        <v>十字</v>
      </c>
      <c r="V30" s="18">
        <f t="shared" si="2"/>
        <v>27</v>
      </c>
      <c r="W30" s="18" t="str">
        <f t="shared" si="3"/>
        <v>eff_yixingguangquan|||</v>
      </c>
      <c r="X30" s="18" t="str">
        <f t="shared" si="4"/>
        <v>eff_sixingguangquan||eff_jihanbingbao|</v>
      </c>
      <c r="Y30" s="18" t="str">
        <f t="shared" si="5"/>
        <v>eff_sixingguangquan||eff_xuanshuijulang|</v>
      </c>
      <c r="Z30">
        <f>VLOOKUP(S30,对应表!$AH:$AI,2,FALSE)</f>
        <v>1</v>
      </c>
      <c r="AA30">
        <f>VLOOKUP(T30,对应表!$AH:$AI,2,FALSE)</f>
        <v>1</v>
      </c>
      <c r="AB30">
        <f>VLOOKUP(U30,对应表!$AH:$AI,2,FALSE)</f>
        <v>2</v>
      </c>
      <c r="AC30">
        <v>0</v>
      </c>
      <c r="AD30">
        <v>1</v>
      </c>
      <c r="AE30">
        <v>1</v>
      </c>
      <c r="AG30" s="21" t="s">
        <v>2036</v>
      </c>
      <c r="AK30" s="21" t="s">
        <v>2027</v>
      </c>
      <c r="AM30" s="21" t="s">
        <v>1928</v>
      </c>
      <c r="AO30" s="21" t="s">
        <v>2027</v>
      </c>
      <c r="AQ30" s="21" t="s">
        <v>1925</v>
      </c>
      <c r="AS30" t="str">
        <f t="shared" si="6"/>
        <v>eff_yixingguangquan|||</v>
      </c>
      <c r="AT30" t="str">
        <f t="shared" si="7"/>
        <v>eff_sixingguangquan||eff_jihanbingbao|</v>
      </c>
      <c r="AU30" t="str">
        <f t="shared" si="8"/>
        <v>eff_sixingguangquan||eff_xuanshuijulang|</v>
      </c>
      <c r="AW30">
        <f t="shared" si="9"/>
        <v>27</v>
      </c>
      <c r="AX30" t="str">
        <f>_xlfn.IFNA(VLOOKUP(M30,特效对应!$I:$J,2,FALSE),VLOOKUP($M$4,特效对应!$I:$J,2,FALSE))</f>
        <v>skill_32</v>
      </c>
      <c r="AY30" t="str">
        <f>_xlfn.IFNA(VLOOKUP(N30,特效对应!$I:$J,2,FALSE),VLOOKUP($M$4,特效对应!$I:$J,2,FALSE))</f>
        <v>skill_30</v>
      </c>
      <c r="AZ30" t="str">
        <f>_xlfn.IFNA(VLOOKUP(O30,特效对应!$I:$J,2,FALSE),VLOOKUP($M$4,特效对应!$I:$J,2,FALSE))</f>
        <v>skill_10</v>
      </c>
      <c r="BG30" t="str">
        <f>_xlfn.IFNA(VLOOKUP(AG30,特效对应!$C:$D,2,FALSE),"")</f>
        <v>eff_yixingguangquan</v>
      </c>
      <c r="BH30" t="str">
        <f>_xlfn.IFNA(VLOOKUP(AH30,特效对应!$C:$D,2,FALSE),"")</f>
        <v/>
      </c>
      <c r="BI30" t="str">
        <f>_xlfn.IFNA(VLOOKUP(AI30,特效对应!$C:$D,2,FALSE),"")</f>
        <v/>
      </c>
      <c r="BJ30" t="str">
        <f>_xlfn.IFNA(VLOOKUP(AJ30,特效对应!$C:$D,2,FALSE),"")</f>
        <v/>
      </c>
      <c r="BK30" t="str">
        <f>_xlfn.IFNA(VLOOKUP(AK30,特效对应!$C:$D,2,FALSE),"")</f>
        <v>eff_sixingguangquan</v>
      </c>
      <c r="BL30" t="str">
        <f>_xlfn.IFNA(VLOOKUP(AL30,特效对应!$C:$D,2,FALSE),"")</f>
        <v/>
      </c>
      <c r="BM30" t="str">
        <f>_xlfn.IFNA(VLOOKUP(AM30,特效对应!$C:$D,2,FALSE),"")</f>
        <v>eff_jihanbingbao</v>
      </c>
      <c r="BN30" t="str">
        <f>_xlfn.IFNA(VLOOKUP(AN30,特效对应!$C:$D,2,FALSE),"")</f>
        <v/>
      </c>
      <c r="BO30" t="str">
        <f>_xlfn.IFNA(VLOOKUP(AO30,特效对应!$C:$D,2,FALSE),"")</f>
        <v>eff_sixingguangquan</v>
      </c>
      <c r="BP30" t="str">
        <f>_xlfn.IFNA(VLOOKUP(AP30,特效对应!$C:$D,2,FALSE),"")</f>
        <v/>
      </c>
      <c r="BQ30" t="str">
        <f>_xlfn.IFNA(VLOOKUP(AQ30,特效对应!$C:$D,2,FALSE),"")</f>
        <v>eff_xuanshuijulang</v>
      </c>
      <c r="BR30" t="str">
        <f>_xlfn.IFNA(VLOOKUP(AR30,特效对应!$C:$D,2,FALSE),"")</f>
        <v/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85"/>
  <sheetViews>
    <sheetView workbookViewId="0">
      <selection activeCell="M35" sqref="M35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28" max="28" width="46.1640625" bestFit="1" customWidth="1"/>
  </cols>
  <sheetData>
    <row r="2" spans="2:28" ht="18" x14ac:dyDescent="0.2">
      <c r="B2" t="s">
        <v>1831</v>
      </c>
      <c r="C2" t="s">
        <v>1935</v>
      </c>
      <c r="D2" t="s">
        <v>1831</v>
      </c>
      <c r="F2">
        <v>1</v>
      </c>
      <c r="G2" t="s">
        <v>1873</v>
      </c>
      <c r="I2" t="s">
        <v>2094</v>
      </c>
      <c r="J2" t="s">
        <v>2089</v>
      </c>
      <c r="L2" t="s">
        <v>1785</v>
      </c>
      <c r="M2" t="s">
        <v>2084</v>
      </c>
      <c r="AB2" s="38" t="s">
        <v>1939</v>
      </c>
    </row>
    <row r="3" spans="2:28" ht="18" x14ac:dyDescent="0.2">
      <c r="B3" t="s">
        <v>1832</v>
      </c>
      <c r="C3" t="s">
        <v>1865</v>
      </c>
      <c r="D3" t="s">
        <v>1832</v>
      </c>
      <c r="F3">
        <v>2</v>
      </c>
      <c r="G3" t="s">
        <v>1874</v>
      </c>
      <c r="I3" t="s">
        <v>2095</v>
      </c>
      <c r="J3" t="s">
        <v>2058</v>
      </c>
      <c r="L3" t="s">
        <v>350</v>
      </c>
      <c r="M3" t="s">
        <v>2084</v>
      </c>
      <c r="S3" s="18" t="s">
        <v>1914</v>
      </c>
      <c r="T3" t="str">
        <f>VLOOKUP(S3,C:D,2,FALSE)</f>
        <v>eff_chongjizhan</v>
      </c>
      <c r="AB3" s="38" t="s">
        <v>1940</v>
      </c>
    </row>
    <row r="4" spans="2:28" ht="18" x14ac:dyDescent="0.2">
      <c r="B4" t="s">
        <v>1833</v>
      </c>
      <c r="C4" t="s">
        <v>1866</v>
      </c>
      <c r="D4" t="s">
        <v>1833</v>
      </c>
      <c r="F4">
        <v>3</v>
      </c>
      <c r="G4" t="s">
        <v>1874</v>
      </c>
      <c r="I4" t="s">
        <v>1909</v>
      </c>
      <c r="J4" t="s">
        <v>2066</v>
      </c>
      <c r="L4" t="s">
        <v>1808</v>
      </c>
      <c r="M4" t="s">
        <v>2084</v>
      </c>
      <c r="S4" t="s">
        <v>1904</v>
      </c>
      <c r="T4" t="str">
        <f t="shared" ref="T4:T56" si="0">VLOOKUP(S4,C:D,2,FALSE)</f>
        <v>eff_leiji</v>
      </c>
      <c r="AB4" s="38" t="s">
        <v>1941</v>
      </c>
    </row>
    <row r="5" spans="2:28" ht="18" x14ac:dyDescent="0.2">
      <c r="B5" t="s">
        <v>1834</v>
      </c>
      <c r="C5" t="s">
        <v>2043</v>
      </c>
      <c r="D5" t="s">
        <v>1834</v>
      </c>
      <c r="I5" t="s">
        <v>2097</v>
      </c>
      <c r="J5" t="s">
        <v>2085</v>
      </c>
      <c r="L5" t="s">
        <v>1809</v>
      </c>
      <c r="M5" t="s">
        <v>2084</v>
      </c>
      <c r="S5" t="s">
        <v>1907</v>
      </c>
      <c r="T5" t="str">
        <f t="shared" si="0"/>
        <v>eff_xuanbingjian_2</v>
      </c>
      <c r="AB5" s="38" t="s">
        <v>1942</v>
      </c>
    </row>
    <row r="6" spans="2:28" ht="18" x14ac:dyDescent="0.2">
      <c r="B6" t="s">
        <v>1835</v>
      </c>
      <c r="C6" t="s">
        <v>1934</v>
      </c>
      <c r="D6" t="s">
        <v>1835</v>
      </c>
      <c r="I6" t="s">
        <v>2098</v>
      </c>
      <c r="J6" t="s">
        <v>2064</v>
      </c>
      <c r="L6" t="s">
        <v>1812</v>
      </c>
      <c r="M6" t="s">
        <v>2084</v>
      </c>
      <c r="S6" s="18" t="s">
        <v>1914</v>
      </c>
      <c r="T6" t="str">
        <f t="shared" si="0"/>
        <v>eff_chongjizhan</v>
      </c>
      <c r="AB6" s="38" t="s">
        <v>1943</v>
      </c>
    </row>
    <row r="7" spans="2:28" ht="18" x14ac:dyDescent="0.2">
      <c r="B7" t="s">
        <v>1836</v>
      </c>
      <c r="C7" t="s">
        <v>1867</v>
      </c>
      <c r="D7" t="s">
        <v>1836</v>
      </c>
      <c r="I7" t="s">
        <v>1903</v>
      </c>
      <c r="J7" t="s">
        <v>2083</v>
      </c>
      <c r="L7" t="s">
        <v>1816</v>
      </c>
      <c r="M7" t="s">
        <v>2084</v>
      </c>
      <c r="S7" s="18" t="s">
        <v>1914</v>
      </c>
      <c r="T7" t="str">
        <f t="shared" si="0"/>
        <v>eff_chongjizhan</v>
      </c>
      <c r="AB7" s="38" t="s">
        <v>1944</v>
      </c>
    </row>
    <row r="8" spans="2:28" ht="18" x14ac:dyDescent="0.2">
      <c r="B8" t="s">
        <v>1837</v>
      </c>
      <c r="C8" t="s">
        <v>1868</v>
      </c>
      <c r="D8" t="s">
        <v>1837</v>
      </c>
      <c r="I8" t="s">
        <v>1920</v>
      </c>
      <c r="J8" t="s">
        <v>2069</v>
      </c>
      <c r="L8" t="s">
        <v>1786</v>
      </c>
      <c r="M8" t="s">
        <v>2084</v>
      </c>
      <c r="S8" s="18" t="s">
        <v>1914</v>
      </c>
      <c r="T8" t="str">
        <f t="shared" si="0"/>
        <v>eff_chongjizhan</v>
      </c>
      <c r="AB8" s="38" t="s">
        <v>1945</v>
      </c>
    </row>
    <row r="9" spans="2:28" ht="18" x14ac:dyDescent="0.2">
      <c r="B9" t="s">
        <v>1838</v>
      </c>
      <c r="C9" t="s">
        <v>1869</v>
      </c>
      <c r="D9" t="s">
        <v>1838</v>
      </c>
      <c r="I9" t="s">
        <v>1922</v>
      </c>
      <c r="J9" t="s">
        <v>2070</v>
      </c>
      <c r="L9" t="s">
        <v>1788</v>
      </c>
      <c r="M9" t="s">
        <v>2084</v>
      </c>
      <c r="S9" t="s">
        <v>1904</v>
      </c>
      <c r="T9" t="str">
        <f t="shared" si="0"/>
        <v>eff_leiji</v>
      </c>
      <c r="AB9" s="38" t="s">
        <v>1946</v>
      </c>
    </row>
    <row r="10" spans="2:28" ht="18" x14ac:dyDescent="0.2">
      <c r="B10" t="s">
        <v>1839</v>
      </c>
      <c r="C10" t="s">
        <v>1870</v>
      </c>
      <c r="D10" t="s">
        <v>1839</v>
      </c>
      <c r="I10" t="s">
        <v>1924</v>
      </c>
      <c r="J10" t="s">
        <v>2093</v>
      </c>
      <c r="L10" t="s">
        <v>1795</v>
      </c>
      <c r="M10" t="s">
        <v>2084</v>
      </c>
      <c r="S10" s="18" t="s">
        <v>1914</v>
      </c>
      <c r="T10" t="str">
        <f t="shared" si="0"/>
        <v>eff_chongjizhan</v>
      </c>
      <c r="AB10" s="38" t="s">
        <v>1947</v>
      </c>
    </row>
    <row r="11" spans="2:28" ht="18" x14ac:dyDescent="0.2">
      <c r="B11" t="s">
        <v>1840</v>
      </c>
      <c r="C11" t="s">
        <v>1871</v>
      </c>
      <c r="D11" t="s">
        <v>1840</v>
      </c>
      <c r="I11" t="s">
        <v>1925</v>
      </c>
      <c r="J11" t="s">
        <v>2082</v>
      </c>
      <c r="L11" t="s">
        <v>1781</v>
      </c>
      <c r="M11" t="s">
        <v>2080</v>
      </c>
      <c r="S11" t="s">
        <v>1867</v>
      </c>
      <c r="T11" t="str">
        <f t="shared" si="0"/>
        <v>eff_huichunshu</v>
      </c>
      <c r="AB11" s="38" t="s">
        <v>1948</v>
      </c>
    </row>
    <row r="12" spans="2:28" ht="18" x14ac:dyDescent="0.2">
      <c r="B12" t="s">
        <v>1841</v>
      </c>
      <c r="C12" t="s">
        <v>1937</v>
      </c>
      <c r="D12" t="s">
        <v>1841</v>
      </c>
      <c r="I12" t="s">
        <v>2101</v>
      </c>
      <c r="J12" t="s">
        <v>2075</v>
      </c>
      <c r="L12" t="s">
        <v>1783</v>
      </c>
      <c r="M12" t="s">
        <v>2092</v>
      </c>
      <c r="S12" s="18" t="s">
        <v>1914</v>
      </c>
      <c r="T12" t="str">
        <f t="shared" si="0"/>
        <v>eff_chongjizhan</v>
      </c>
      <c r="AB12" s="38" t="s">
        <v>1949</v>
      </c>
    </row>
    <row r="13" spans="2:28" ht="18" x14ac:dyDescent="0.2">
      <c r="B13" t="s">
        <v>1842</v>
      </c>
      <c r="C13" t="s">
        <v>2039</v>
      </c>
      <c r="D13" t="s">
        <v>1842</v>
      </c>
      <c r="I13" t="s">
        <v>2102</v>
      </c>
      <c r="J13" t="s">
        <v>2068</v>
      </c>
      <c r="L13" t="s">
        <v>1804</v>
      </c>
      <c r="M13" t="s">
        <v>2059</v>
      </c>
      <c r="S13" s="18" t="s">
        <v>1914</v>
      </c>
      <c r="T13" t="str">
        <f t="shared" si="0"/>
        <v>eff_chongjizhan</v>
      </c>
      <c r="AB13" s="38" t="s">
        <v>1950</v>
      </c>
    </row>
    <row r="14" spans="2:28" ht="18" x14ac:dyDescent="0.2">
      <c r="B14" t="s">
        <v>1843</v>
      </c>
      <c r="C14" t="s">
        <v>1936</v>
      </c>
      <c r="D14" t="s">
        <v>1843</v>
      </c>
      <c r="I14" t="s">
        <v>1927</v>
      </c>
      <c r="J14" t="s">
        <v>2061</v>
      </c>
      <c r="L14" t="s">
        <v>1794</v>
      </c>
      <c r="M14" t="s">
        <v>2084</v>
      </c>
      <c r="S14" t="s">
        <v>1888</v>
      </c>
      <c r="T14" t="str">
        <f t="shared" si="0"/>
        <v>eff_wanyuezhan_1</v>
      </c>
      <c r="AB14" s="38" t="s">
        <v>1951</v>
      </c>
    </row>
    <row r="15" spans="2:28" ht="18" x14ac:dyDescent="0.2">
      <c r="B15" t="s">
        <v>1844</v>
      </c>
      <c r="C15" t="s">
        <v>1872</v>
      </c>
      <c r="D15" t="s">
        <v>1844</v>
      </c>
      <c r="I15" t="s">
        <v>2103</v>
      </c>
      <c r="J15" t="s">
        <v>2079</v>
      </c>
      <c r="L15" t="s">
        <v>1810</v>
      </c>
      <c r="M15" t="s">
        <v>2084</v>
      </c>
      <c r="S15" t="s">
        <v>1906</v>
      </c>
      <c r="T15" t="str">
        <f t="shared" si="0"/>
        <v>eff_xuanbingjian_2</v>
      </c>
      <c r="AB15" s="38" t="s">
        <v>1952</v>
      </c>
    </row>
    <row r="16" spans="2:28" ht="18" x14ac:dyDescent="0.2">
      <c r="B16" t="s">
        <v>1845</v>
      </c>
      <c r="C16" t="s">
        <v>2044</v>
      </c>
      <c r="D16" t="s">
        <v>1845</v>
      </c>
      <c r="I16" t="s">
        <v>1918</v>
      </c>
      <c r="J16" t="s">
        <v>2086</v>
      </c>
      <c r="L16" t="s">
        <v>1813</v>
      </c>
      <c r="M16" t="s">
        <v>2084</v>
      </c>
      <c r="S16" s="18" t="s">
        <v>1914</v>
      </c>
      <c r="T16" t="str">
        <f t="shared" si="0"/>
        <v>eff_chongjizhan</v>
      </c>
      <c r="AB16" s="38" t="s">
        <v>1953</v>
      </c>
    </row>
    <row r="17" spans="2:28" ht="18" x14ac:dyDescent="0.2">
      <c r="B17" t="s">
        <v>1846</v>
      </c>
      <c r="C17" t="s">
        <v>1883</v>
      </c>
      <c r="D17" t="s">
        <v>1846</v>
      </c>
      <c r="I17" t="s">
        <v>2105</v>
      </c>
      <c r="J17" t="s">
        <v>2091</v>
      </c>
      <c r="L17" t="s">
        <v>1817</v>
      </c>
      <c r="M17" t="s">
        <v>2084</v>
      </c>
      <c r="S17" t="s">
        <v>1888</v>
      </c>
      <c r="T17" t="str">
        <f t="shared" si="0"/>
        <v>eff_wanyuezhan_1</v>
      </c>
      <c r="AB17" s="38" t="s">
        <v>1954</v>
      </c>
    </row>
    <row r="18" spans="2:28" ht="18" x14ac:dyDescent="0.2">
      <c r="B18" t="s">
        <v>1847</v>
      </c>
      <c r="C18" t="s">
        <v>1884</v>
      </c>
      <c r="D18" t="s">
        <v>1847</v>
      </c>
      <c r="I18" t="s">
        <v>1926</v>
      </c>
      <c r="J18" t="s">
        <v>2088</v>
      </c>
      <c r="L18" t="s">
        <v>1787</v>
      </c>
      <c r="M18" t="s">
        <v>2084</v>
      </c>
      <c r="S18" t="s">
        <v>1919</v>
      </c>
      <c r="T18" t="str">
        <f t="shared" si="0"/>
        <v>eff_shouhuzhili</v>
      </c>
      <c r="AB18" s="38" t="s">
        <v>1955</v>
      </c>
    </row>
    <row r="19" spans="2:28" ht="18" x14ac:dyDescent="0.2">
      <c r="B19" t="s">
        <v>1848</v>
      </c>
      <c r="C19" t="s">
        <v>1885</v>
      </c>
      <c r="D19" t="s">
        <v>1848</v>
      </c>
      <c r="I19" t="s">
        <v>2106</v>
      </c>
      <c r="J19" t="s">
        <v>2067</v>
      </c>
      <c r="L19" t="s">
        <v>1790</v>
      </c>
      <c r="M19" t="s">
        <v>2084</v>
      </c>
      <c r="S19" s="35" t="s">
        <v>1923</v>
      </c>
      <c r="T19" t="str">
        <f t="shared" si="0"/>
        <v>eff_bingtuci</v>
      </c>
      <c r="AB19" s="38" t="s">
        <v>1956</v>
      </c>
    </row>
    <row r="20" spans="2:28" ht="18" x14ac:dyDescent="0.2">
      <c r="B20" t="s">
        <v>1849</v>
      </c>
      <c r="C20" t="s">
        <v>1886</v>
      </c>
      <c r="D20" t="s">
        <v>1849</v>
      </c>
      <c r="I20" t="s">
        <v>2096</v>
      </c>
      <c r="J20" t="s">
        <v>2074</v>
      </c>
      <c r="L20" t="s">
        <v>1797</v>
      </c>
      <c r="M20" t="s">
        <v>2084</v>
      </c>
      <c r="S20" s="35" t="s">
        <v>1929</v>
      </c>
      <c r="T20" t="str">
        <f t="shared" si="0"/>
        <v>eff_xuanbingjian_2</v>
      </c>
      <c r="AB20" s="38" t="s">
        <v>1957</v>
      </c>
    </row>
    <row r="21" spans="2:28" ht="18" x14ac:dyDescent="0.2">
      <c r="B21" t="s">
        <v>1850</v>
      </c>
      <c r="C21" t="s">
        <v>1887</v>
      </c>
      <c r="D21" t="s">
        <v>1850</v>
      </c>
      <c r="I21" t="s">
        <v>1906</v>
      </c>
      <c r="J21" t="s">
        <v>2072</v>
      </c>
      <c r="L21" t="s">
        <v>1780</v>
      </c>
      <c r="M21" t="s">
        <v>2084</v>
      </c>
      <c r="S21" s="35" t="s">
        <v>1930</v>
      </c>
      <c r="T21" t="str">
        <f t="shared" si="0"/>
        <v>eff_shouhuzhili</v>
      </c>
      <c r="AB21" s="38" t="s">
        <v>1958</v>
      </c>
    </row>
    <row r="22" spans="2:28" ht="18" x14ac:dyDescent="0.2">
      <c r="B22" t="s">
        <v>1851</v>
      </c>
      <c r="C22" t="s">
        <v>2046</v>
      </c>
      <c r="D22" t="s">
        <v>1851</v>
      </c>
      <c r="I22" t="s">
        <v>1919</v>
      </c>
      <c r="J22" t="s">
        <v>2071</v>
      </c>
      <c r="L22" t="s">
        <v>1798</v>
      </c>
      <c r="M22" t="s">
        <v>2084</v>
      </c>
      <c r="S22" s="35" t="s">
        <v>1915</v>
      </c>
      <c r="T22" t="str">
        <f t="shared" si="0"/>
        <v>eff_wanyuezhan_1</v>
      </c>
      <c r="AB22" s="38" t="s">
        <v>1959</v>
      </c>
    </row>
    <row r="23" spans="2:28" ht="18" x14ac:dyDescent="0.2">
      <c r="B23" t="s">
        <v>1852</v>
      </c>
      <c r="C23" t="s">
        <v>2040</v>
      </c>
      <c r="D23" t="s">
        <v>1852</v>
      </c>
      <c r="I23" t="s">
        <v>1923</v>
      </c>
      <c r="J23" t="s">
        <v>2063</v>
      </c>
      <c r="L23" t="s">
        <v>1799</v>
      </c>
      <c r="M23" t="s">
        <v>2078</v>
      </c>
      <c r="S23" s="35" t="s">
        <v>1917</v>
      </c>
      <c r="T23" t="str">
        <f t="shared" si="0"/>
        <v>eff_huichunshu</v>
      </c>
      <c r="AB23" s="38" t="s">
        <v>1960</v>
      </c>
    </row>
    <row r="24" spans="2:28" ht="18" x14ac:dyDescent="0.2">
      <c r="B24" t="s">
        <v>1853</v>
      </c>
      <c r="C24" t="s">
        <v>1888</v>
      </c>
      <c r="D24" t="s">
        <v>1853</v>
      </c>
      <c r="I24" t="s">
        <v>2099</v>
      </c>
      <c r="J24" t="s">
        <v>2072</v>
      </c>
      <c r="L24" t="s">
        <v>1805</v>
      </c>
      <c r="M24" t="s">
        <v>2084</v>
      </c>
      <c r="S24" s="35" t="s">
        <v>1901</v>
      </c>
      <c r="T24" t="str">
        <f t="shared" si="0"/>
        <v>eff_heilongjuanfeng</v>
      </c>
      <c r="AB24" s="38" t="s">
        <v>1961</v>
      </c>
    </row>
    <row r="25" spans="2:28" ht="18" x14ac:dyDescent="0.2">
      <c r="B25" t="s">
        <v>1854</v>
      </c>
      <c r="C25" t="s">
        <v>2045</v>
      </c>
      <c r="D25" t="s">
        <v>1854</v>
      </c>
      <c r="I25" t="s">
        <v>2100</v>
      </c>
      <c r="J25" t="s">
        <v>2065</v>
      </c>
      <c r="L25" t="s">
        <v>1802</v>
      </c>
      <c r="M25" t="s">
        <v>2084</v>
      </c>
      <c r="S25" s="35" t="s">
        <v>1913</v>
      </c>
      <c r="T25" t="str">
        <f t="shared" si="0"/>
        <v>eff_chongjizhan</v>
      </c>
      <c r="AB25" s="38" t="s">
        <v>1962</v>
      </c>
    </row>
    <row r="26" spans="2:28" ht="18" x14ac:dyDescent="0.2">
      <c r="B26" t="s">
        <v>1855</v>
      </c>
      <c r="C26" t="s">
        <v>1889</v>
      </c>
      <c r="D26" t="s">
        <v>1855</v>
      </c>
      <c r="I26" t="s">
        <v>1917</v>
      </c>
      <c r="J26" t="s">
        <v>2062</v>
      </c>
      <c r="L26" t="s">
        <v>1807</v>
      </c>
      <c r="M26" t="s">
        <v>2073</v>
      </c>
      <c r="S26" s="35" t="s">
        <v>1917</v>
      </c>
      <c r="T26" t="str">
        <f t="shared" si="0"/>
        <v>eff_huichunshu</v>
      </c>
      <c r="AB26" s="38" t="s">
        <v>1963</v>
      </c>
    </row>
    <row r="27" spans="2:28" ht="18" x14ac:dyDescent="0.2">
      <c r="B27" t="s">
        <v>1856</v>
      </c>
      <c r="C27" t="s">
        <v>2041</v>
      </c>
      <c r="D27" t="s">
        <v>1856</v>
      </c>
      <c r="I27" t="s">
        <v>1901</v>
      </c>
      <c r="J27" t="s">
        <v>2060</v>
      </c>
      <c r="L27" t="s">
        <v>1796</v>
      </c>
      <c r="M27" t="s">
        <v>2084</v>
      </c>
      <c r="S27" s="35" t="s">
        <v>1894</v>
      </c>
      <c r="T27" t="str">
        <f t="shared" si="0"/>
        <v>eff_zuzhou</v>
      </c>
      <c r="AB27" s="38" t="s">
        <v>1964</v>
      </c>
    </row>
    <row r="28" spans="2:28" ht="18" x14ac:dyDescent="0.2">
      <c r="B28" t="s">
        <v>1857</v>
      </c>
      <c r="C28" t="s">
        <v>2042</v>
      </c>
      <c r="D28" t="s">
        <v>1857</v>
      </c>
      <c r="I28" t="s">
        <v>1913</v>
      </c>
      <c r="J28" t="s">
        <v>2081</v>
      </c>
      <c r="L28" t="s">
        <v>1800</v>
      </c>
      <c r="M28" t="s">
        <v>2084</v>
      </c>
      <c r="S28" s="35" t="s">
        <v>1915</v>
      </c>
      <c r="T28" t="str">
        <f t="shared" si="0"/>
        <v>eff_wanyuezhan_1</v>
      </c>
      <c r="AB28" s="38" t="s">
        <v>1965</v>
      </c>
    </row>
    <row r="29" spans="2:28" ht="18" x14ac:dyDescent="0.2">
      <c r="B29" t="s">
        <v>1858</v>
      </c>
      <c r="C29" t="s">
        <v>1938</v>
      </c>
      <c r="D29" t="s">
        <v>1858</v>
      </c>
      <c r="I29" t="s">
        <v>2104</v>
      </c>
      <c r="J29" t="s">
        <v>2076</v>
      </c>
      <c r="L29" t="s">
        <v>1811</v>
      </c>
      <c r="M29" t="s">
        <v>2073</v>
      </c>
      <c r="S29" s="35" t="s">
        <v>1928</v>
      </c>
      <c r="T29" t="str">
        <f t="shared" si="0"/>
        <v>eff_jihanbingbao</v>
      </c>
      <c r="AB29" s="38" t="s">
        <v>1966</v>
      </c>
    </row>
    <row r="30" spans="2:28" ht="18" x14ac:dyDescent="0.2">
      <c r="B30" t="s">
        <v>1859</v>
      </c>
      <c r="C30" t="s">
        <v>1890</v>
      </c>
      <c r="D30" t="s">
        <v>1859</v>
      </c>
      <c r="I30" t="s">
        <v>516</v>
      </c>
      <c r="J30" t="s">
        <v>2090</v>
      </c>
      <c r="L30" t="s">
        <v>1814</v>
      </c>
      <c r="M30" t="s">
        <v>2084</v>
      </c>
      <c r="S30" s="36" t="s">
        <v>1901</v>
      </c>
      <c r="T30" t="str">
        <f t="shared" si="0"/>
        <v>eff_heilongjuanfeng</v>
      </c>
      <c r="AB30" s="38" t="s">
        <v>1967</v>
      </c>
    </row>
    <row r="31" spans="2:28" ht="18" x14ac:dyDescent="0.2">
      <c r="B31" t="s">
        <v>1860</v>
      </c>
      <c r="C31" t="s">
        <v>2047</v>
      </c>
      <c r="D31" t="s">
        <v>1860</v>
      </c>
      <c r="I31" t="s">
        <v>1915</v>
      </c>
      <c r="J31" t="s">
        <v>2077</v>
      </c>
      <c r="L31" t="s">
        <v>1806</v>
      </c>
      <c r="M31" t="s">
        <v>2084</v>
      </c>
      <c r="S31" s="36" t="s">
        <v>1905</v>
      </c>
      <c r="T31" t="str">
        <f t="shared" si="0"/>
        <v>eff_shenlehuacai</v>
      </c>
      <c r="AB31" s="38" t="s">
        <v>1968</v>
      </c>
    </row>
    <row r="32" spans="2:28" ht="18" x14ac:dyDescent="0.2">
      <c r="B32" t="s">
        <v>1861</v>
      </c>
      <c r="C32" t="s">
        <v>1891</v>
      </c>
      <c r="D32" t="s">
        <v>1861</v>
      </c>
      <c r="I32" t="s">
        <v>1928</v>
      </c>
      <c r="J32" t="s">
        <v>2087</v>
      </c>
      <c r="L32" t="s">
        <v>1818</v>
      </c>
      <c r="M32" t="s">
        <v>2073</v>
      </c>
      <c r="S32" s="36" t="s">
        <v>1908</v>
      </c>
      <c r="T32" t="str">
        <f t="shared" si="0"/>
        <v>eff_zileishan</v>
      </c>
      <c r="AB32" s="38" t="s">
        <v>1969</v>
      </c>
    </row>
    <row r="33" spans="1:28" ht="18" x14ac:dyDescent="0.2">
      <c r="B33" t="s">
        <v>1862</v>
      </c>
      <c r="C33" t="s">
        <v>1892</v>
      </c>
      <c r="D33" t="s">
        <v>1862</v>
      </c>
      <c r="S33" s="36" t="s">
        <v>1909</v>
      </c>
      <c r="T33" t="str">
        <f t="shared" si="0"/>
        <v>eff_yuezhiwu</v>
      </c>
      <c r="AB33" s="38" t="s">
        <v>1970</v>
      </c>
    </row>
    <row r="34" spans="1:28" ht="18" x14ac:dyDescent="0.2">
      <c r="B34" t="s">
        <v>1863</v>
      </c>
      <c r="C34" t="s">
        <v>1893</v>
      </c>
      <c r="D34" t="s">
        <v>1863</v>
      </c>
      <c r="S34" s="36" t="s">
        <v>1909</v>
      </c>
      <c r="T34" t="str">
        <f t="shared" si="0"/>
        <v>eff_yuezhiwu</v>
      </c>
      <c r="AB34" s="38" t="s">
        <v>1971</v>
      </c>
    </row>
    <row r="35" spans="1:28" ht="18" x14ac:dyDescent="0.2">
      <c r="B35" t="s">
        <v>1864</v>
      </c>
      <c r="C35" t="s">
        <v>1894</v>
      </c>
      <c r="D35" t="s">
        <v>1864</v>
      </c>
      <c r="S35" s="36" t="s">
        <v>1909</v>
      </c>
      <c r="T35" t="str">
        <f t="shared" si="0"/>
        <v>eff_yuezhiwu</v>
      </c>
      <c r="AB35" s="38" t="s">
        <v>1972</v>
      </c>
    </row>
    <row r="36" spans="1:28" ht="18" x14ac:dyDescent="0.2">
      <c r="S36" s="36" t="s">
        <v>1905</v>
      </c>
      <c r="T36" t="str">
        <f t="shared" si="0"/>
        <v>eff_shenlehuacai</v>
      </c>
      <c r="AB36" s="38" t="s">
        <v>1973</v>
      </c>
    </row>
    <row r="37" spans="1:28" ht="18" x14ac:dyDescent="0.2">
      <c r="S37" s="36" t="s">
        <v>1915</v>
      </c>
      <c r="T37" t="str">
        <f t="shared" si="0"/>
        <v>eff_wanyuezhan_1</v>
      </c>
      <c r="AB37" s="38" t="s">
        <v>1974</v>
      </c>
    </row>
    <row r="38" spans="1:28" ht="18" x14ac:dyDescent="0.2">
      <c r="S38" s="36" t="s">
        <v>1918</v>
      </c>
      <c r="T38" t="str">
        <f t="shared" si="0"/>
        <v>eff_zirankuizeng</v>
      </c>
      <c r="AB38" s="38" t="s">
        <v>1975</v>
      </c>
    </row>
    <row r="39" spans="1:28" ht="18" x14ac:dyDescent="0.2">
      <c r="S39" s="36" t="s">
        <v>1919</v>
      </c>
      <c r="T39" t="str">
        <f t="shared" si="0"/>
        <v>eff_shouhuzhili</v>
      </c>
      <c r="AB39" s="38" t="s">
        <v>1976</v>
      </c>
    </row>
    <row r="40" spans="1:28" ht="18" x14ac:dyDescent="0.2">
      <c r="S40" s="36" t="s">
        <v>1919</v>
      </c>
      <c r="T40" t="str">
        <f t="shared" si="0"/>
        <v>eff_shouhuzhili</v>
      </c>
      <c r="AB40" s="38" t="s">
        <v>1977</v>
      </c>
    </row>
    <row r="41" spans="1:28" ht="18" x14ac:dyDescent="0.2">
      <c r="A41">
        <v>1</v>
      </c>
      <c r="B41" t="s">
        <v>1873</v>
      </c>
      <c r="C41" t="s">
        <v>1875</v>
      </c>
      <c r="D41" t="s">
        <v>1873</v>
      </c>
      <c r="S41" s="36" t="s">
        <v>1920</v>
      </c>
      <c r="T41" t="str">
        <f t="shared" si="0"/>
        <v>eff_renyuzhinu</v>
      </c>
      <c r="AB41" s="38" t="s">
        <v>1978</v>
      </c>
    </row>
    <row r="42" spans="1:28" ht="18" x14ac:dyDescent="0.2">
      <c r="A42">
        <v>2</v>
      </c>
      <c r="B42" t="s">
        <v>1874</v>
      </c>
      <c r="C42" t="s">
        <v>1876</v>
      </c>
      <c r="D42" t="s">
        <v>1874</v>
      </c>
      <c r="S42" s="36" t="s">
        <v>1903</v>
      </c>
      <c r="T42" t="str">
        <f t="shared" si="0"/>
        <v>eff_leiji</v>
      </c>
      <c r="AB42" s="38" t="s">
        <v>1979</v>
      </c>
    </row>
    <row r="43" spans="1:28" ht="18" x14ac:dyDescent="0.2">
      <c r="A43">
        <v>3</v>
      </c>
      <c r="B43" t="s">
        <v>1874</v>
      </c>
      <c r="S43" s="36" t="s">
        <v>1920</v>
      </c>
      <c r="T43" t="str">
        <f t="shared" si="0"/>
        <v>eff_renyuzhinu</v>
      </c>
      <c r="AB43" s="38" t="s">
        <v>1980</v>
      </c>
    </row>
    <row r="44" spans="1:28" ht="18" x14ac:dyDescent="0.2">
      <c r="S44" s="36" t="s">
        <v>1922</v>
      </c>
      <c r="T44" t="str">
        <f t="shared" si="0"/>
        <v>eff_nuyankuangji_2</v>
      </c>
      <c r="AB44" s="38" t="s">
        <v>1981</v>
      </c>
    </row>
    <row r="45" spans="1:28" ht="18" x14ac:dyDescent="0.2">
      <c r="S45" s="36" t="s">
        <v>1922</v>
      </c>
      <c r="T45" t="str">
        <f t="shared" si="0"/>
        <v>eff_nuyankuangji_2</v>
      </c>
      <c r="AB45" s="38" t="s">
        <v>1982</v>
      </c>
    </row>
    <row r="46" spans="1:28" ht="18" x14ac:dyDescent="0.2">
      <c r="S46" s="37" t="s">
        <v>1924</v>
      </c>
      <c r="T46" t="str">
        <f t="shared" si="0"/>
        <v>eff_xuepiaoqianli</v>
      </c>
      <c r="AB46" s="38" t="s">
        <v>1983</v>
      </c>
    </row>
    <row r="47" spans="1:28" ht="18" x14ac:dyDescent="0.2">
      <c r="S47" s="37" t="s">
        <v>1925</v>
      </c>
      <c r="T47" t="str">
        <f t="shared" si="0"/>
        <v>eff_xuanshuijulang</v>
      </c>
      <c r="AB47" s="38" t="s">
        <v>1984</v>
      </c>
    </row>
    <row r="48" spans="1:28" ht="18" x14ac:dyDescent="0.2">
      <c r="S48" s="36" t="s">
        <v>1905</v>
      </c>
      <c r="T48" t="str">
        <f t="shared" si="0"/>
        <v>eff_shenlehuacai</v>
      </c>
      <c r="AB48" s="38" t="s">
        <v>1985</v>
      </c>
    </row>
    <row r="49" spans="19:28" ht="18" x14ac:dyDescent="0.2">
      <c r="S49" s="37" t="s">
        <v>1926</v>
      </c>
      <c r="T49" t="str">
        <f t="shared" si="0"/>
        <v>eff_kuanglongci</v>
      </c>
      <c r="AB49" s="38" t="s">
        <v>1986</v>
      </c>
    </row>
    <row r="50" spans="19:28" ht="18" x14ac:dyDescent="0.2">
      <c r="S50" s="36" t="s">
        <v>1918</v>
      </c>
      <c r="T50" t="str">
        <f t="shared" si="0"/>
        <v>eff_zirankuizeng</v>
      </c>
      <c r="AB50" s="38" t="s">
        <v>1987</v>
      </c>
    </row>
    <row r="51" spans="19:28" ht="18" x14ac:dyDescent="0.2">
      <c r="S51" s="37" t="s">
        <v>1927</v>
      </c>
      <c r="T51" t="str">
        <f t="shared" si="0"/>
        <v>eff_xingyujianglin</v>
      </c>
      <c r="AB51" s="38" t="s">
        <v>1988</v>
      </c>
    </row>
    <row r="52" spans="19:28" ht="18" x14ac:dyDescent="0.2">
      <c r="S52" s="37" t="s">
        <v>1931</v>
      </c>
      <c r="T52" t="str">
        <f t="shared" si="0"/>
        <v>eff_sishenzhinu</v>
      </c>
      <c r="AB52" s="38" t="s">
        <v>1989</v>
      </c>
    </row>
    <row r="53" spans="19:28" ht="18" x14ac:dyDescent="0.2">
      <c r="S53" s="37" t="s">
        <v>1918</v>
      </c>
      <c r="T53" t="str">
        <f t="shared" si="0"/>
        <v>eff_zirankuizeng</v>
      </c>
      <c r="AB53" s="38" t="s">
        <v>1990</v>
      </c>
    </row>
    <row r="54" spans="19:28" ht="18" x14ac:dyDescent="0.2">
      <c r="S54" s="36" t="s">
        <v>1905</v>
      </c>
      <c r="T54" t="str">
        <f t="shared" si="0"/>
        <v>eff_shenlehuacai</v>
      </c>
      <c r="AB54" s="38" t="s">
        <v>1991</v>
      </c>
    </row>
    <row r="55" spans="19:28" ht="18" x14ac:dyDescent="0.2">
      <c r="S55" s="37" t="s">
        <v>1926</v>
      </c>
      <c r="T55" t="str">
        <f t="shared" si="0"/>
        <v>eff_kuanglongci</v>
      </c>
      <c r="AB55" s="38" t="s">
        <v>1992</v>
      </c>
    </row>
    <row r="56" spans="19:28" ht="18" x14ac:dyDescent="0.2">
      <c r="S56" s="37" t="s">
        <v>1925</v>
      </c>
      <c r="T56" t="str">
        <f t="shared" si="0"/>
        <v>eff_xuanshuijulang</v>
      </c>
      <c r="AB56" s="38" t="s">
        <v>1993</v>
      </c>
    </row>
    <row r="57" spans="19:28" ht="18" x14ac:dyDescent="0.2">
      <c r="AB57" s="38" t="s">
        <v>1994</v>
      </c>
    </row>
    <row r="58" spans="19:28" ht="18" x14ac:dyDescent="0.2">
      <c r="AB58" s="38" t="s">
        <v>1995</v>
      </c>
    </row>
    <row r="59" spans="19:28" ht="18" x14ac:dyDescent="0.2">
      <c r="AB59" s="38" t="s">
        <v>1996</v>
      </c>
    </row>
    <row r="60" spans="19:28" ht="18" x14ac:dyDescent="0.2">
      <c r="AB60" s="38" t="s">
        <v>1997</v>
      </c>
    </row>
    <row r="61" spans="19:28" ht="18" x14ac:dyDescent="0.2">
      <c r="AB61" s="38" t="s">
        <v>1998</v>
      </c>
    </row>
    <row r="62" spans="19:28" ht="18" x14ac:dyDescent="0.2">
      <c r="AB62" s="38" t="s">
        <v>1999</v>
      </c>
    </row>
    <row r="63" spans="19:28" ht="18" x14ac:dyDescent="0.2">
      <c r="AB63" s="38" t="s">
        <v>2000</v>
      </c>
    </row>
    <row r="64" spans="19:28" ht="18" x14ac:dyDescent="0.2">
      <c r="AB64" s="38" t="s">
        <v>2001</v>
      </c>
    </row>
    <row r="65" spans="28:28" ht="18" x14ac:dyDescent="0.2">
      <c r="AB65" s="38" t="s">
        <v>2002</v>
      </c>
    </row>
    <row r="66" spans="28:28" ht="18" x14ac:dyDescent="0.2">
      <c r="AB66" s="38" t="s">
        <v>2003</v>
      </c>
    </row>
    <row r="67" spans="28:28" ht="18" x14ac:dyDescent="0.2">
      <c r="AB67" s="38" t="s">
        <v>2004</v>
      </c>
    </row>
    <row r="68" spans="28:28" ht="18" x14ac:dyDescent="0.2">
      <c r="AB68" s="38" t="s">
        <v>2005</v>
      </c>
    </row>
    <row r="69" spans="28:28" ht="18" x14ac:dyDescent="0.2">
      <c r="AB69" s="38" t="s">
        <v>2006</v>
      </c>
    </row>
    <row r="70" spans="28:28" ht="18" x14ac:dyDescent="0.2">
      <c r="AB70" s="38" t="s">
        <v>2007</v>
      </c>
    </row>
    <row r="71" spans="28:28" ht="18" x14ac:dyDescent="0.2">
      <c r="AB71" s="38" t="s">
        <v>2008</v>
      </c>
    </row>
    <row r="72" spans="28:28" ht="18" x14ac:dyDescent="0.2">
      <c r="AB72" s="38" t="s">
        <v>2009</v>
      </c>
    </row>
    <row r="73" spans="28:28" ht="18" x14ac:dyDescent="0.2">
      <c r="AB73" s="38" t="s">
        <v>2010</v>
      </c>
    </row>
    <row r="74" spans="28:28" ht="18" x14ac:dyDescent="0.2">
      <c r="AB74" s="38" t="s">
        <v>2011</v>
      </c>
    </row>
    <row r="75" spans="28:28" ht="18" x14ac:dyDescent="0.2">
      <c r="AB75" s="38" t="s">
        <v>2012</v>
      </c>
    </row>
    <row r="76" spans="28:28" ht="18" x14ac:dyDescent="0.2">
      <c r="AB76" s="38" t="s">
        <v>2013</v>
      </c>
    </row>
    <row r="77" spans="28:28" ht="18" x14ac:dyDescent="0.2">
      <c r="AB77" s="38" t="s">
        <v>2014</v>
      </c>
    </row>
    <row r="78" spans="28:28" ht="18" x14ac:dyDescent="0.2">
      <c r="AB78" s="38" t="s">
        <v>2015</v>
      </c>
    </row>
    <row r="79" spans="28:28" ht="18" x14ac:dyDescent="0.2">
      <c r="AB79" s="38" t="s">
        <v>2016</v>
      </c>
    </row>
    <row r="80" spans="28:28" ht="18" x14ac:dyDescent="0.2">
      <c r="AB80" s="38" t="s">
        <v>2017</v>
      </c>
    </row>
    <row r="81" spans="28:28" ht="18" x14ac:dyDescent="0.2">
      <c r="AB81" s="38" t="s">
        <v>2018</v>
      </c>
    </row>
    <row r="82" spans="28:28" ht="18" x14ac:dyDescent="0.2">
      <c r="AB82" s="38" t="s">
        <v>2019</v>
      </c>
    </row>
    <row r="83" spans="28:28" ht="18" x14ac:dyDescent="0.2">
      <c r="AB83" s="38" t="s">
        <v>2020</v>
      </c>
    </row>
    <row r="84" spans="28:28" ht="18" x14ac:dyDescent="0.2">
      <c r="AB84" s="38" t="s">
        <v>2021</v>
      </c>
    </row>
    <row r="85" spans="28:28" ht="18" x14ac:dyDescent="0.2">
      <c r="AB85" s="38" t="s">
        <v>2022</v>
      </c>
    </row>
  </sheetData>
  <phoneticPr fontId="1" type="noConversion"/>
  <conditionalFormatting sqref="AD1:AF1048576">
    <cfRule type="duplicateValues" dxfId="6" priority="8"/>
  </conditionalFormatting>
  <conditionalFormatting sqref="AH6:AH22">
    <cfRule type="duplicateValues" dxfId="5" priority="7"/>
  </conditionalFormatting>
  <conditionalFormatting sqref="AH5">
    <cfRule type="duplicateValues" dxfId="4" priority="5"/>
  </conditionalFormatting>
  <conditionalFormatting sqref="AH40:AH41 AH46 AH23:AH38">
    <cfRule type="duplicateValues" dxfId="3" priority="13"/>
  </conditionalFormatting>
  <conditionalFormatting sqref="I3:I19">
    <cfRule type="duplicateValues" dxfId="2" priority="3"/>
  </conditionalFormatting>
  <conditionalFormatting sqref="I2">
    <cfRule type="duplicateValues" dxfId="1" priority="2"/>
  </conditionalFormatting>
  <conditionalFormatting sqref="I20:I32">
    <cfRule type="duplicateValues" dxfId="0" priority="4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H36" sqref="H36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41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343</v>
      </c>
      <c r="AG1" t="s">
        <v>304</v>
      </c>
      <c r="AH1" t="s">
        <v>420</v>
      </c>
    </row>
    <row r="2" spans="1:43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Q2" t="s">
        <v>333</v>
      </c>
      <c r="R2" s="41" t="s">
        <v>2053</v>
      </c>
      <c r="AA2" t="s">
        <v>338</v>
      </c>
      <c r="AB2">
        <v>0.2</v>
      </c>
      <c r="AE2" t="s">
        <v>340</v>
      </c>
      <c r="AF2" t="s">
        <v>355</v>
      </c>
      <c r="AG2">
        <v>0</v>
      </c>
      <c r="AK2" s="12" t="s">
        <v>421</v>
      </c>
      <c r="AL2" s="12" t="s">
        <v>341</v>
      </c>
    </row>
    <row r="3" spans="1:43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41">
        <v>80</v>
      </c>
      <c r="T3" t="s">
        <v>356</v>
      </c>
      <c r="U3">
        <f>INT(K3*$F$3)</f>
        <v>208</v>
      </c>
      <c r="AA3" t="s">
        <v>339</v>
      </c>
      <c r="AB3">
        <v>0.2</v>
      </c>
      <c r="AE3" t="s">
        <v>128</v>
      </c>
      <c r="AF3" t="s">
        <v>342</v>
      </c>
      <c r="AG3">
        <v>50</v>
      </c>
      <c r="AK3" s="12" t="s">
        <v>347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41">
        <v>320</v>
      </c>
      <c r="T4" t="s">
        <v>357</v>
      </c>
      <c r="U4">
        <f t="shared" ref="U4:U22" si="4">INT(K4*$F$3)</f>
        <v>256</v>
      </c>
      <c r="AE4" t="s">
        <v>344</v>
      </c>
      <c r="AF4" t="s">
        <v>346</v>
      </c>
      <c r="AG4">
        <v>100</v>
      </c>
      <c r="AK4" s="12" t="s">
        <v>354</v>
      </c>
      <c r="AL4">
        <v>0.4</v>
      </c>
    </row>
    <row r="5" spans="1:43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41">
        <v>400</v>
      </c>
      <c r="T5" t="s">
        <v>358</v>
      </c>
      <c r="U5">
        <f t="shared" si="4"/>
        <v>400</v>
      </c>
      <c r="AE5" t="s">
        <v>293</v>
      </c>
      <c r="AF5" t="s">
        <v>345</v>
      </c>
      <c r="AK5" s="12" t="s">
        <v>348</v>
      </c>
      <c r="AL5">
        <v>0.6</v>
      </c>
      <c r="AQ5" s="22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41">
        <v>400</v>
      </c>
      <c r="T6" t="s">
        <v>359</v>
      </c>
      <c r="U6">
        <f t="shared" si="4"/>
        <v>640</v>
      </c>
      <c r="AK6" s="12" t="s">
        <v>349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41">
        <v>400</v>
      </c>
      <c r="T7" t="s">
        <v>360</v>
      </c>
      <c r="U7">
        <f t="shared" si="4"/>
        <v>904</v>
      </c>
      <c r="AK7" s="12" t="s">
        <v>350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41">
        <v>800</v>
      </c>
      <c r="T8" t="s">
        <v>361</v>
      </c>
      <c r="U8">
        <f t="shared" si="4"/>
        <v>1280</v>
      </c>
      <c r="AK8" s="12" t="s">
        <v>351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41">
        <v>800</v>
      </c>
      <c r="T9" t="s">
        <v>362</v>
      </c>
      <c r="U9">
        <f t="shared" si="4"/>
        <v>1811</v>
      </c>
      <c r="AK9" s="12" t="s">
        <v>352</v>
      </c>
      <c r="AL9" s="22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41">
        <v>1600</v>
      </c>
      <c r="T10" t="s">
        <v>363</v>
      </c>
      <c r="U10">
        <f t="shared" si="4"/>
        <v>2561</v>
      </c>
      <c r="AK10" s="12" t="s">
        <v>353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41">
        <v>1600</v>
      </c>
      <c r="T11" t="s">
        <v>364</v>
      </c>
      <c r="U11">
        <f t="shared" si="4"/>
        <v>3623</v>
      </c>
      <c r="AK11" s="12" t="s">
        <v>456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41">
        <v>3200</v>
      </c>
      <c r="T12" t="s">
        <v>365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41">
        <v>3200</v>
      </c>
      <c r="T13" t="s">
        <v>366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41">
        <v>6410.0000000000027</v>
      </c>
      <c r="T14" t="s">
        <v>367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41">
        <v>6409.9999999999927</v>
      </c>
      <c r="T15" t="s">
        <v>368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41">
        <v>12829.999999999995</v>
      </c>
      <c r="T16" t="s">
        <v>369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41">
        <v>12830.00000000002</v>
      </c>
      <c r="T17" t="s">
        <v>370</v>
      </c>
      <c r="U17">
        <f t="shared" si="4"/>
        <v>29009</v>
      </c>
      <c r="AL17" s="22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41">
        <v>25659.999999999989</v>
      </c>
      <c r="T18" t="s">
        <v>371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41">
        <v>25660.00000000004</v>
      </c>
      <c r="T19" t="s">
        <v>372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41">
        <v>51319.999999999978</v>
      </c>
      <c r="T20" t="s">
        <v>373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41">
        <v>51320.000000000058</v>
      </c>
      <c r="T21" t="s">
        <v>374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41">
        <v>102679.99999999993</v>
      </c>
      <c r="T22" t="s">
        <v>375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41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376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377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378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379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380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381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382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383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384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385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386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387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388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389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390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391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392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393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394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395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396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397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398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399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400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401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402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403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404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405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406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407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408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409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410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411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412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413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414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415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B20" sqref="B20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topLeftCell="J1" workbookViewId="0">
      <selection activeCell="V7" sqref="V7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79" customWidth="1"/>
    <col min="14" max="15" width="14.83203125" bestFit="1" customWidth="1"/>
    <col min="16" max="16" width="59.5" style="33" customWidth="1"/>
    <col min="17" max="17" width="10.83203125" style="33" customWidth="1"/>
    <col min="18" max="18" width="16.5" style="33" customWidth="1"/>
    <col min="19" max="19" width="10.83203125" style="33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33" customWidth="1"/>
    <col min="32" max="33" width="14.83203125" customWidth="1"/>
    <col min="34" max="34" width="8.6640625" style="33" customWidth="1"/>
    <col min="35" max="35" width="19.83203125" style="33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33" t="s">
        <v>1</v>
      </c>
    </row>
    <row r="3" spans="1:85" x14ac:dyDescent="0.15">
      <c r="AA3" s="1" t="s">
        <v>416</v>
      </c>
    </row>
    <row r="4" spans="1:85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4" t="s">
        <v>11</v>
      </c>
      <c r="Q4" s="34" t="s">
        <v>12</v>
      </c>
      <c r="R4" s="34" t="s">
        <v>13</v>
      </c>
      <c r="S4" s="34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34" t="s">
        <v>309</v>
      </c>
      <c r="AF4" s="1" t="s">
        <v>310</v>
      </c>
      <c r="AG4" s="1" t="s">
        <v>311</v>
      </c>
      <c r="AH4" s="34" t="s">
        <v>1825</v>
      </c>
      <c r="AI4" s="34" t="s">
        <v>1826</v>
      </c>
      <c r="AJ4" s="1" t="s">
        <v>1827</v>
      </c>
      <c r="AK4" s="1" t="s">
        <v>321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34" t="s">
        <v>26</v>
      </c>
      <c r="Q5" s="34" t="s">
        <v>25</v>
      </c>
      <c r="R5" s="34" t="s">
        <v>25</v>
      </c>
      <c r="S5" s="34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34" t="s">
        <v>25</v>
      </c>
      <c r="AF5" s="1" t="s">
        <v>25</v>
      </c>
      <c r="AG5" s="1" t="s">
        <v>25</v>
      </c>
      <c r="AH5" s="34" t="s">
        <v>26</v>
      </c>
      <c r="AI5" s="34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34" t="s">
        <v>38</v>
      </c>
      <c r="Q6" s="34" t="s">
        <v>39</v>
      </c>
      <c r="R6" s="34" t="s">
        <v>40</v>
      </c>
      <c r="S6" s="34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34" t="s">
        <v>312</v>
      </c>
      <c r="AF6" s="1" t="s">
        <v>313</v>
      </c>
      <c r="AG6" s="1" t="s">
        <v>314</v>
      </c>
      <c r="AH6" s="34" t="s">
        <v>1828</v>
      </c>
      <c r="AI6" s="34" t="s">
        <v>1829</v>
      </c>
      <c r="AJ6" s="1" t="s">
        <v>1830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464</v>
      </c>
      <c r="BB6" s="6"/>
      <c r="BC6" s="6"/>
      <c r="BD6" s="6" t="s">
        <v>1822</v>
      </c>
      <c r="BE6" s="6" t="s">
        <v>1823</v>
      </c>
      <c r="BF6" s="6" t="s">
        <v>301</v>
      </c>
      <c r="BG6" s="6" t="s">
        <v>304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对敌方单体攻击，造成100%攻击力（+32）点伤害。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33" t="str">
        <f>_xlfn.IFNA(VLOOKUP(G7,角色!V:AE,主动技能!F7+1,FALSE),"")</f>
        <v>eff_yixingguangquan|||</v>
      </c>
      <c r="Q7" s="33">
        <f>(VLOOKUP(G7,角色!V:AE,主动技能!F7+4,FALSE))</f>
        <v>1</v>
      </c>
      <c r="R7" s="33">
        <v>0</v>
      </c>
      <c r="S7" s="33">
        <v>0</v>
      </c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 t="str">
        <f>VLOOKUP(G7,角色!AW:BC,主动技能!F7+1,FALSE)</f>
        <v>skill_32</v>
      </c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32</v>
      </c>
      <c r="AC7" s="23"/>
      <c r="AD7" s="23"/>
      <c r="AE7" s="33">
        <f>(VLOOKUP(G7,角色!V:AE,主动技能!F7+7,FALSE))</f>
        <v>0</v>
      </c>
      <c r="AF7" s="23">
        <f>BD7</f>
        <v>0</v>
      </c>
      <c r="AG7" s="23">
        <f>BE7</f>
        <v>0</v>
      </c>
      <c r="AH7" s="33" t="str">
        <f>VLOOKUP(F7,特效对应!F:G,2,FALSE)</f>
        <v>attack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对敌方单体攻击，造成100%攻击力（+40）点伤害。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P8" s="33" t="str">
        <f>_xlfn.IFNA(VLOOKUP(G8,角色!V:AE,主动技能!F8+1,FALSE),"")</f>
        <v>eff_yixingguangquan|||</v>
      </c>
      <c r="Q8" s="33">
        <f>(VLOOKUP(G8,角色!V:AE,主动技能!F8+4,FALSE))</f>
        <v>1</v>
      </c>
      <c r="R8" s="33">
        <v>0</v>
      </c>
      <c r="S8" s="33">
        <v>0</v>
      </c>
      <c r="T8" s="6" t="str">
        <f t="shared" si="0"/>
        <v/>
      </c>
      <c r="U8" s="6" t="str">
        <f t="shared" si="1"/>
        <v/>
      </c>
      <c r="V8" s="23" t="str">
        <f>VLOOKUP(G8,角色!AW:BC,主动技能!F8+1,FALSE)</f>
        <v>skill_32</v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40</v>
      </c>
      <c r="AE8" s="33">
        <f>(VLOOKUP(G8,角色!V:AE,主动技能!F8+7,FALSE))</f>
        <v>0</v>
      </c>
      <c r="AF8" s="23">
        <f t="shared" ref="AF8:AF71" si="7">BD8</f>
        <v>0</v>
      </c>
      <c r="AG8" s="23">
        <f t="shared" ref="AG8:AG71" si="8">BE8</f>
        <v>0</v>
      </c>
      <c r="AH8" s="33" t="str">
        <f>VLOOKUP(F8,特效对应!F:G,2,FALSE)</f>
        <v>attack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526</v>
      </c>
      <c r="I9" s="24" t="str">
        <f t="shared" si="6"/>
        <v>对敌方单体攻击，造成100%攻击力（+62）点伤害。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P9" s="33" t="str">
        <f>_xlfn.IFNA(VLOOKUP(G9,角色!V:AE,主动技能!F9+1,FALSE),"")</f>
        <v>eff_yixingguangquan|||</v>
      </c>
      <c r="Q9" s="33">
        <f>(VLOOKUP(G9,角色!V:AE,主动技能!F9+4,FALSE))</f>
        <v>1</v>
      </c>
      <c r="R9" s="33">
        <v>0</v>
      </c>
      <c r="S9" s="33">
        <v>0</v>
      </c>
      <c r="T9" s="6" t="str">
        <f t="shared" si="0"/>
        <v/>
      </c>
      <c r="U9" s="6" t="str">
        <f t="shared" si="1"/>
        <v/>
      </c>
      <c r="V9" s="23" t="str">
        <f>VLOOKUP(G9,角色!AW:BC,主动技能!F9+1,FALSE)</f>
        <v>skill_32</v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62</v>
      </c>
      <c r="AE9" s="33">
        <f>(VLOOKUP(G9,角色!V:AE,主动技能!F9+7,FALSE))</f>
        <v>0</v>
      </c>
      <c r="AF9" s="23">
        <f t="shared" si="7"/>
        <v>0</v>
      </c>
      <c r="AG9" s="23">
        <f t="shared" si="8"/>
        <v>0</v>
      </c>
      <c r="AH9" s="33" t="str">
        <f>VLOOKUP(F9,特效对应!F:G,2,FALSE)</f>
        <v>attack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526</v>
      </c>
      <c r="I10" s="24" t="str">
        <f t="shared" si="6"/>
        <v>对敌方单体攻击，造成100%攻击力（+100）点伤害。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P10" s="33" t="str">
        <f>_xlfn.IFNA(VLOOKUP(G10,角色!V:AE,主动技能!F10+1,FALSE),"")</f>
        <v>eff_yixingguangquan|||</v>
      </c>
      <c r="Q10" s="33">
        <f>(VLOOKUP(G10,角色!V:AE,主动技能!F10+4,FALSE))</f>
        <v>1</v>
      </c>
      <c r="R10" s="33">
        <v>0</v>
      </c>
      <c r="S10" s="33">
        <v>0</v>
      </c>
      <c r="T10" s="6" t="str">
        <f t="shared" si="0"/>
        <v/>
      </c>
      <c r="U10" s="6" t="str">
        <f t="shared" si="1"/>
        <v/>
      </c>
      <c r="V10" s="23" t="str">
        <f>VLOOKUP(G10,角色!AW:BC,主动技能!F10+1,FALSE)</f>
        <v>skill_32</v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100</v>
      </c>
      <c r="AE10" s="33">
        <f>(VLOOKUP(G10,角色!V:AE,主动技能!F10+7,FALSE))</f>
        <v>0</v>
      </c>
      <c r="AF10" s="23">
        <f t="shared" si="7"/>
        <v>0</v>
      </c>
      <c r="AG10" s="23">
        <f t="shared" si="8"/>
        <v>0</v>
      </c>
      <c r="AH10" s="33" t="str">
        <f>VLOOKUP(F10,特效对应!F:G,2,FALSE)</f>
        <v>attack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302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P11" s="33" t="str">
        <f>_xlfn.IFNA(VLOOKUP(G11,角色!V:AE,主动技能!F11+1,FALSE),"")</f>
        <v>eff_yixingguangquan|||</v>
      </c>
      <c r="Q11" s="33">
        <f>(VLOOKUP(G11,角色!V:AE,主动技能!F11+4,FALSE))</f>
        <v>1</v>
      </c>
      <c r="R11" s="33">
        <v>0</v>
      </c>
      <c r="S11" s="33">
        <v>0</v>
      </c>
      <c r="T11" s="6" t="str">
        <f t="shared" si="0"/>
        <v/>
      </c>
      <c r="U11" s="6" t="str">
        <f t="shared" si="1"/>
        <v/>
      </c>
      <c r="V11" s="23" t="str">
        <f>VLOOKUP(G11,角色!AW:BC,主动技能!F11+1,FALSE)</f>
        <v>skill_32</v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 s="33">
        <f>(VLOOKUP(G11,角色!V:AE,主动技能!F11+7,FALSE))</f>
        <v>0</v>
      </c>
      <c r="AF11" s="23">
        <f t="shared" si="7"/>
        <v>0</v>
      </c>
      <c r="AG11" s="23">
        <f t="shared" si="8"/>
        <v>0</v>
      </c>
      <c r="AH11" s="33" t="str">
        <f>VLOOKUP(F11,特效对应!F:G,2,FALSE)</f>
        <v>attack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303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526</v>
      </c>
      <c r="I12" s="24" t="str">
        <f t="shared" si="6"/>
        <v>对敌方单体攻击，造成100%攻击力（+200）点伤害。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P12" s="33" t="str">
        <f>_xlfn.IFNA(VLOOKUP(G12,角色!V:AE,主动技能!F12+1,FALSE),"")</f>
        <v>eff_yixingguangquan|||</v>
      </c>
      <c r="Q12" s="33">
        <f>(VLOOKUP(G12,角色!V:AE,主动技能!F12+4,FALSE))</f>
        <v>1</v>
      </c>
      <c r="R12" s="33">
        <v>0</v>
      </c>
      <c r="S12" s="33">
        <v>0</v>
      </c>
      <c r="T12" s="6" t="str">
        <f t="shared" si="0"/>
        <v/>
      </c>
      <c r="U12" s="6" t="str">
        <f t="shared" si="1"/>
        <v/>
      </c>
      <c r="V12" s="23" t="str">
        <f>VLOOKUP(G12,角色!AW:BC,主动技能!F12+1,FALSE)</f>
        <v>skill_32</v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200</v>
      </c>
      <c r="AE12" s="33">
        <f>(VLOOKUP(G12,角色!V:AE,主动技能!F12+7,FALSE))</f>
        <v>0</v>
      </c>
      <c r="AF12" s="23">
        <f t="shared" si="7"/>
        <v>0</v>
      </c>
      <c r="AG12" s="23">
        <f t="shared" si="8"/>
        <v>0</v>
      </c>
      <c r="AH12" s="33" t="str">
        <f>VLOOKUP(F12,特效对应!F:G,2,FALSE)</f>
        <v>attack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526</v>
      </c>
      <c r="I13" s="24" t="str">
        <f t="shared" si="6"/>
        <v>对敌方单体攻击，造成100%攻击力（+283）点伤害。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P13" s="33" t="str">
        <f>_xlfn.IFNA(VLOOKUP(G13,角色!V:AE,主动技能!F13+1,FALSE),"")</f>
        <v>eff_yixingguangquan|||</v>
      </c>
      <c r="Q13" s="33">
        <f>(VLOOKUP(G13,角色!V:AE,主动技能!F13+4,FALSE))</f>
        <v>1</v>
      </c>
      <c r="R13" s="33">
        <v>0</v>
      </c>
      <c r="S13" s="33">
        <v>0</v>
      </c>
      <c r="T13" s="6" t="str">
        <f t="shared" si="0"/>
        <v/>
      </c>
      <c r="U13" s="6" t="str">
        <f t="shared" si="1"/>
        <v/>
      </c>
      <c r="V13" s="23" t="str">
        <f>VLOOKUP(G13,角色!AW:BC,主动技能!F13+1,FALSE)</f>
        <v>skill_32</v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283</v>
      </c>
      <c r="AE13" s="33">
        <f>(VLOOKUP(G13,角色!V:AE,主动技能!F13+7,FALSE))</f>
        <v>0</v>
      </c>
      <c r="AF13" s="23">
        <f t="shared" si="7"/>
        <v>0</v>
      </c>
      <c r="AG13" s="23">
        <f t="shared" si="8"/>
        <v>0</v>
      </c>
      <c r="AH13" s="33" t="str">
        <f>VLOOKUP(F13,特效对应!F:G,2,FALSE)</f>
        <v>attack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526</v>
      </c>
      <c r="I14" s="24" t="str">
        <f t="shared" si="6"/>
        <v>对敌方单体攻击，造成100%攻击力（+400）点伤害。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P14" s="33" t="str">
        <f>_xlfn.IFNA(VLOOKUP(G14,角色!V:AE,主动技能!F14+1,FALSE),"")</f>
        <v>eff_yixingguangquan|||</v>
      </c>
      <c r="Q14" s="33">
        <f>(VLOOKUP(G14,角色!V:AE,主动技能!F14+4,FALSE))</f>
        <v>1</v>
      </c>
      <c r="R14" s="33">
        <v>0</v>
      </c>
      <c r="S14" s="33">
        <v>0</v>
      </c>
      <c r="T14" s="6" t="str">
        <f t="shared" si="0"/>
        <v/>
      </c>
      <c r="U14" s="6" t="str">
        <f t="shared" si="1"/>
        <v/>
      </c>
      <c r="V14" s="23" t="str">
        <f>VLOOKUP(G14,角色!AW:BC,主动技能!F14+1,FALSE)</f>
        <v>skill_32</v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400</v>
      </c>
      <c r="AE14" s="33">
        <f>(VLOOKUP(G14,角色!V:AE,主动技能!F14+7,FALSE))</f>
        <v>0</v>
      </c>
      <c r="AF14" s="23">
        <f t="shared" si="7"/>
        <v>0</v>
      </c>
      <c r="AG14" s="23">
        <f t="shared" si="8"/>
        <v>0</v>
      </c>
      <c r="AH14" s="33" t="str">
        <f>VLOOKUP(F14,特效对应!F:G,2,FALSE)</f>
        <v>attack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526</v>
      </c>
      <c r="I15" s="24" t="str">
        <f t="shared" si="6"/>
        <v>对敌方单体攻击，造成100%攻击力（+566）点伤害。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P15" s="33" t="str">
        <f>_xlfn.IFNA(VLOOKUP(G15,角色!V:AE,主动技能!F15+1,FALSE),"")</f>
        <v>eff_yixingguangquan|||</v>
      </c>
      <c r="Q15" s="33">
        <f>(VLOOKUP(G15,角色!V:AE,主动技能!F15+4,FALSE))</f>
        <v>1</v>
      </c>
      <c r="R15" s="33">
        <v>0</v>
      </c>
      <c r="S15" s="33">
        <v>0</v>
      </c>
      <c r="T15" s="6" t="str">
        <f t="shared" si="0"/>
        <v/>
      </c>
      <c r="U15" s="6" t="str">
        <f t="shared" si="1"/>
        <v/>
      </c>
      <c r="V15" s="23" t="str">
        <f>VLOOKUP(G15,角色!AW:BC,主动技能!F15+1,FALSE)</f>
        <v>skill_32</v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566</v>
      </c>
      <c r="AE15" s="33">
        <f>(VLOOKUP(G15,角色!V:AE,主动技能!F15+7,FALSE))</f>
        <v>0</v>
      </c>
      <c r="AF15" s="23">
        <f t="shared" si="7"/>
        <v>0</v>
      </c>
      <c r="AG15" s="23">
        <f t="shared" si="8"/>
        <v>0</v>
      </c>
      <c r="AH15" s="33" t="str">
        <f>VLOOKUP(F15,特效对应!F:G,2,FALSE)</f>
        <v>attack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526</v>
      </c>
      <c r="I16" s="24" t="str">
        <f t="shared" ref="I16:I26" si="16">"对敌方单体进行穿透攻击，造成100%攻击力（+"&amp;AB16&amp;"）点伤害。"</f>
        <v>对敌方单体进行穿透攻击，造成100%攻击力（+800）点伤害。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P16" s="33" t="str">
        <f>_xlfn.IFNA(VLOOKUP(G16,角色!V:AE,主动技能!F16+1,FALSE),"")</f>
        <v>eff_yixingguangquan|||</v>
      </c>
      <c r="Q16" s="33">
        <f>(VLOOKUP(G16,角色!V:AE,主动技能!F16+4,FALSE))</f>
        <v>1</v>
      </c>
      <c r="R16" s="33">
        <v>0</v>
      </c>
      <c r="S16" s="33">
        <v>0</v>
      </c>
      <c r="T16" s="6" t="str">
        <f t="shared" si="0"/>
        <v/>
      </c>
      <c r="U16" s="6" t="str">
        <f t="shared" si="1"/>
        <v/>
      </c>
      <c r="V16" s="23" t="str">
        <f>VLOOKUP(G16,角色!AW:BC,主动技能!F16+1,FALSE)</f>
        <v>skill_32</v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800</v>
      </c>
      <c r="AE16" s="33">
        <f>(VLOOKUP(G16,角色!V:AE,主动技能!F16+7,FALSE))</f>
        <v>0</v>
      </c>
      <c r="AF16" s="23">
        <f t="shared" si="7"/>
        <v>0</v>
      </c>
      <c r="AG16" s="23">
        <f t="shared" si="8"/>
        <v>0</v>
      </c>
      <c r="AH16" s="33" t="str">
        <f>VLOOKUP(F16,特效对应!F:G,2,FALSE)</f>
        <v>attack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526</v>
      </c>
      <c r="I17" s="24" t="str">
        <f t="shared" si="16"/>
        <v>对敌方单体进行穿透攻击，造成100%攻击力（+1132）点伤害。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P17" s="33" t="str">
        <f>_xlfn.IFNA(VLOOKUP(G17,角色!V:AE,主动技能!F17+1,FALSE),"")</f>
        <v>eff_yixingguangquan|||</v>
      </c>
      <c r="Q17" s="33">
        <f>(VLOOKUP(G17,角色!V:AE,主动技能!F17+4,FALSE))</f>
        <v>1</v>
      </c>
      <c r="R17" s="33">
        <v>0</v>
      </c>
      <c r="S17" s="33">
        <v>0</v>
      </c>
      <c r="T17" s="6" t="str">
        <f t="shared" si="0"/>
        <v/>
      </c>
      <c r="U17" s="6" t="str">
        <f t="shared" si="1"/>
        <v/>
      </c>
      <c r="V17" s="23" t="str">
        <f>VLOOKUP(G17,角色!AW:BC,主动技能!F17+1,FALSE)</f>
        <v>skill_32</v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1132</v>
      </c>
      <c r="AE17" s="33">
        <f>(VLOOKUP(G17,角色!V:AE,主动技能!F17+7,FALSE))</f>
        <v>0</v>
      </c>
      <c r="AF17" s="23">
        <f t="shared" si="7"/>
        <v>0</v>
      </c>
      <c r="AG17" s="23">
        <f t="shared" si="8"/>
        <v>0</v>
      </c>
      <c r="AH17" s="33" t="str">
        <f>VLOOKUP(F17,特效对应!F:G,2,FALSE)</f>
        <v>attack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526</v>
      </c>
      <c r="I18" s="24" t="str">
        <f t="shared" si="16"/>
        <v>对敌方单体进行穿透攻击，造成100%攻击力（+1601）点伤害。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P18" s="33" t="str">
        <f>_xlfn.IFNA(VLOOKUP(G18,角色!V:AE,主动技能!F18+1,FALSE),"")</f>
        <v>eff_yixingguangquan|||</v>
      </c>
      <c r="Q18" s="33">
        <f>(VLOOKUP(G18,角色!V:AE,主动技能!F18+4,FALSE))</f>
        <v>1</v>
      </c>
      <c r="R18" s="33">
        <v>0</v>
      </c>
      <c r="S18" s="33">
        <v>0</v>
      </c>
      <c r="T18" s="6" t="str">
        <f t="shared" si="0"/>
        <v/>
      </c>
      <c r="U18" s="6" t="str">
        <f t="shared" si="1"/>
        <v/>
      </c>
      <c r="V18" s="23" t="str">
        <f>VLOOKUP(G18,角色!AW:BC,主动技能!F18+1,FALSE)</f>
        <v>skill_32</v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1601</v>
      </c>
      <c r="AE18" s="33">
        <f>(VLOOKUP(G18,角色!V:AE,主动技能!F18+7,FALSE))</f>
        <v>0</v>
      </c>
      <c r="AF18" s="23">
        <f t="shared" si="7"/>
        <v>0</v>
      </c>
      <c r="AG18" s="23">
        <f t="shared" si="8"/>
        <v>0</v>
      </c>
      <c r="AH18" s="33" t="str">
        <f>VLOOKUP(F18,特效对应!F:G,2,FALSE)</f>
        <v>attack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526</v>
      </c>
      <c r="I19" s="24" t="str">
        <f t="shared" si="16"/>
        <v>对敌方单体进行穿透攻击，造成100%攻击力（+2265）点伤害。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P19" s="33" t="str">
        <f>_xlfn.IFNA(VLOOKUP(G19,角色!V:AE,主动技能!F19+1,FALSE),"")</f>
        <v>eff_yixingguangquan|||</v>
      </c>
      <c r="Q19" s="33">
        <f>(VLOOKUP(G19,角色!V:AE,主动技能!F19+4,FALSE))</f>
        <v>1</v>
      </c>
      <c r="R19" s="33">
        <v>0</v>
      </c>
      <c r="S19" s="33">
        <v>0</v>
      </c>
      <c r="T19" s="6" t="str">
        <f t="shared" si="0"/>
        <v/>
      </c>
      <c r="U19" s="6" t="str">
        <f t="shared" si="1"/>
        <v/>
      </c>
      <c r="V19" s="23" t="str">
        <f>VLOOKUP(G19,角色!AW:BC,主动技能!F19+1,FALSE)</f>
        <v>skill_32</v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2265</v>
      </c>
      <c r="AE19" s="33">
        <f>(VLOOKUP(G19,角色!V:AE,主动技能!F19+7,FALSE))</f>
        <v>0</v>
      </c>
      <c r="AF19" s="23">
        <f t="shared" si="7"/>
        <v>0</v>
      </c>
      <c r="AG19" s="23">
        <f t="shared" si="8"/>
        <v>0</v>
      </c>
      <c r="AH19" s="33" t="str">
        <f>VLOOKUP(F19,特效对应!F:G,2,FALSE)</f>
        <v>attack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526</v>
      </c>
      <c r="I20" s="24" t="str">
        <f t="shared" si="16"/>
        <v>对敌方单体进行穿透攻击，造成100%攻击力（+3204）点伤害。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P20" s="33" t="str">
        <f>_xlfn.IFNA(VLOOKUP(G20,角色!V:AE,主动技能!F20+1,FALSE),"")</f>
        <v>eff_yixingguangquan|||</v>
      </c>
      <c r="Q20" s="33">
        <f>(VLOOKUP(G20,角色!V:AE,主动技能!F20+4,FALSE))</f>
        <v>1</v>
      </c>
      <c r="R20" s="33">
        <v>0</v>
      </c>
      <c r="S20" s="33">
        <v>0</v>
      </c>
      <c r="T20" s="6" t="str">
        <f t="shared" si="0"/>
        <v/>
      </c>
      <c r="U20" s="6" t="str">
        <f t="shared" si="1"/>
        <v/>
      </c>
      <c r="V20" s="23" t="str">
        <f>VLOOKUP(G20,角色!AW:BC,主动技能!F20+1,FALSE)</f>
        <v>skill_32</v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3204</v>
      </c>
      <c r="AE20" s="33">
        <f>(VLOOKUP(G20,角色!V:AE,主动技能!F20+7,FALSE))</f>
        <v>0</v>
      </c>
      <c r="AF20" s="23">
        <f t="shared" si="7"/>
        <v>0</v>
      </c>
      <c r="AG20" s="23">
        <f t="shared" si="8"/>
        <v>0</v>
      </c>
      <c r="AH20" s="33" t="str">
        <f>VLOOKUP(F20,特效对应!F:G,2,FALSE)</f>
        <v>attack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526</v>
      </c>
      <c r="I21" s="24" t="str">
        <f t="shared" si="16"/>
        <v>对敌方单体进行穿透攻击，造成100%攻击力（+4532）点伤害。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P21" s="33" t="str">
        <f>_xlfn.IFNA(VLOOKUP(G21,角色!V:AE,主动技能!F21+1,FALSE),"")</f>
        <v>eff_yixingguangquan|||</v>
      </c>
      <c r="Q21" s="33">
        <f>(VLOOKUP(G21,角色!V:AE,主动技能!F21+4,FALSE))</f>
        <v>1</v>
      </c>
      <c r="R21" s="33">
        <v>0</v>
      </c>
      <c r="S21" s="33">
        <v>0</v>
      </c>
      <c r="T21" s="6" t="str">
        <f t="shared" si="0"/>
        <v/>
      </c>
      <c r="U21" s="6" t="str">
        <f t="shared" si="1"/>
        <v/>
      </c>
      <c r="V21" s="23" t="str">
        <f>VLOOKUP(G21,角色!AW:BC,主动技能!F21+1,FALSE)</f>
        <v>skill_32</v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4532</v>
      </c>
      <c r="AE21" s="33">
        <f>(VLOOKUP(G21,角色!V:AE,主动技能!F21+7,FALSE))</f>
        <v>0</v>
      </c>
      <c r="AF21" s="23">
        <f t="shared" si="7"/>
        <v>0</v>
      </c>
      <c r="AG21" s="23">
        <f t="shared" si="8"/>
        <v>0</v>
      </c>
      <c r="AH21" s="33" t="str">
        <f>VLOOKUP(F21,特效对应!F:G,2,FALSE)</f>
        <v>attack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526</v>
      </c>
      <c r="I22" s="24" t="str">
        <f t="shared" si="16"/>
        <v>对敌方单体进行穿透攻击，造成100%攻击力（+6411）点伤害。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P22" s="33" t="str">
        <f>_xlfn.IFNA(VLOOKUP(G22,角色!V:AE,主动技能!F22+1,FALSE),"")</f>
        <v>eff_yixingguangquan|||</v>
      </c>
      <c r="Q22" s="33">
        <f>(VLOOKUP(G22,角色!V:AE,主动技能!F22+4,FALSE))</f>
        <v>1</v>
      </c>
      <c r="R22" s="33">
        <v>0</v>
      </c>
      <c r="S22" s="33">
        <v>0</v>
      </c>
      <c r="T22" s="6" t="str">
        <f t="shared" si="0"/>
        <v/>
      </c>
      <c r="U22" s="6" t="str">
        <f t="shared" si="1"/>
        <v/>
      </c>
      <c r="V22" s="23" t="str">
        <f>VLOOKUP(G22,角色!AW:BC,主动技能!F22+1,FALSE)</f>
        <v>skill_32</v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6411</v>
      </c>
      <c r="AE22" s="33">
        <f>(VLOOKUP(G22,角色!V:AE,主动技能!F22+7,FALSE))</f>
        <v>0</v>
      </c>
      <c r="AF22" s="23">
        <f t="shared" si="7"/>
        <v>0</v>
      </c>
      <c r="AG22" s="23">
        <f t="shared" si="8"/>
        <v>0</v>
      </c>
      <c r="AH22" s="33" t="str">
        <f>VLOOKUP(F22,特效对应!F:G,2,FALSE)</f>
        <v>attack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526</v>
      </c>
      <c r="I23" s="24" t="str">
        <f t="shared" si="16"/>
        <v>对敌方单体进行穿透攻击，造成100%攻击力（+9067）点伤害。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P23" s="33" t="str">
        <f>_xlfn.IFNA(VLOOKUP(G23,角色!V:AE,主动技能!F23+1,FALSE),"")</f>
        <v>eff_yixingguangquan|||</v>
      </c>
      <c r="Q23" s="33">
        <f>(VLOOKUP(G23,角色!V:AE,主动技能!F23+4,FALSE))</f>
        <v>1</v>
      </c>
      <c r="R23" s="33">
        <v>0</v>
      </c>
      <c r="S23" s="33">
        <v>0</v>
      </c>
      <c r="T23" s="6" t="str">
        <f t="shared" si="0"/>
        <v/>
      </c>
      <c r="U23" s="6" t="str">
        <f t="shared" si="1"/>
        <v/>
      </c>
      <c r="V23" s="23" t="str">
        <f>VLOOKUP(G23,角色!AW:BC,主动技能!F23+1,FALSE)</f>
        <v>skill_32</v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9067</v>
      </c>
      <c r="AE23" s="33">
        <f>(VLOOKUP(G23,角色!V:AE,主动技能!F23+7,FALSE))</f>
        <v>0</v>
      </c>
      <c r="AF23" s="23">
        <f t="shared" si="7"/>
        <v>0</v>
      </c>
      <c r="AG23" s="23">
        <f t="shared" si="8"/>
        <v>0</v>
      </c>
      <c r="AH23" s="33" t="str">
        <f>VLOOKUP(F23,特效对应!F:G,2,FALSE)</f>
        <v>attack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526</v>
      </c>
      <c r="I24" s="24" t="str">
        <f t="shared" si="16"/>
        <v>对敌方单体进行穿透攻击，造成100%攻击力（+12825）点伤害。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P24" s="33" t="str">
        <f>_xlfn.IFNA(VLOOKUP(G24,角色!V:AE,主动技能!F24+1,FALSE),"")</f>
        <v>eff_yixingguangquan|||</v>
      </c>
      <c r="Q24" s="33">
        <f>(VLOOKUP(G24,角色!V:AE,主动技能!F24+4,FALSE))</f>
        <v>1</v>
      </c>
      <c r="R24" s="33">
        <v>0</v>
      </c>
      <c r="S24" s="33">
        <v>0</v>
      </c>
      <c r="T24" s="6" t="str">
        <f t="shared" si="0"/>
        <v/>
      </c>
      <c r="U24" s="6" t="str">
        <f t="shared" si="1"/>
        <v/>
      </c>
      <c r="V24" s="23" t="str">
        <f>VLOOKUP(G24,角色!AW:BC,主动技能!F24+1,FALSE)</f>
        <v>skill_32</v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12825</v>
      </c>
      <c r="AE24" s="33">
        <f>(VLOOKUP(G24,角色!V:AE,主动技能!F24+7,FALSE))</f>
        <v>0</v>
      </c>
      <c r="AF24" s="23">
        <f t="shared" si="7"/>
        <v>0</v>
      </c>
      <c r="AG24" s="23">
        <f t="shared" si="8"/>
        <v>0</v>
      </c>
      <c r="AH24" s="33" t="str">
        <f>VLOOKUP(F24,特效对应!F:G,2,FALSE)</f>
        <v>attack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526</v>
      </c>
      <c r="I25" s="24" t="str">
        <f t="shared" si="16"/>
        <v>对敌方单体进行穿透攻击，造成100%攻击力（+18140）点伤害。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P25" s="33" t="str">
        <f>_xlfn.IFNA(VLOOKUP(G25,角色!V:AE,主动技能!F25+1,FALSE),"")</f>
        <v>eff_yixingguangquan|||</v>
      </c>
      <c r="Q25" s="33">
        <f>(VLOOKUP(G25,角色!V:AE,主动技能!F25+4,FALSE))</f>
        <v>1</v>
      </c>
      <c r="R25" s="33">
        <v>0</v>
      </c>
      <c r="S25" s="33">
        <v>0</v>
      </c>
      <c r="T25" s="6" t="str">
        <f t="shared" si="0"/>
        <v/>
      </c>
      <c r="U25" s="6" t="str">
        <f t="shared" si="1"/>
        <v/>
      </c>
      <c r="V25" s="23" t="str">
        <f>VLOOKUP(G25,角色!AW:BC,主动技能!F25+1,FALSE)</f>
        <v>skill_32</v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18140</v>
      </c>
      <c r="AE25" s="33">
        <f>(VLOOKUP(G25,角色!V:AE,主动技能!F25+7,FALSE))</f>
        <v>0</v>
      </c>
      <c r="AF25" s="23">
        <f t="shared" si="7"/>
        <v>0</v>
      </c>
      <c r="AG25" s="23">
        <f t="shared" si="8"/>
        <v>0</v>
      </c>
      <c r="AH25" s="33" t="str">
        <f>VLOOKUP(F25,特效对应!F:G,2,FALSE)</f>
        <v>attack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526</v>
      </c>
      <c r="I26" s="24" t="str">
        <f t="shared" si="16"/>
        <v>对敌方单体进行穿透攻击，造成100%攻击力（+25657）点伤害。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P26" s="33" t="str">
        <f>_xlfn.IFNA(VLOOKUP(G26,角色!V:AE,主动技能!F26+1,FALSE),"")</f>
        <v>eff_yixingguangquan|||</v>
      </c>
      <c r="Q26" s="33">
        <f>(VLOOKUP(G26,角色!V:AE,主动技能!F26+4,FALSE))</f>
        <v>1</v>
      </c>
      <c r="R26" s="33">
        <v>0</v>
      </c>
      <c r="S26" s="33">
        <v>0</v>
      </c>
      <c r="T26" s="6" t="str">
        <f t="shared" si="0"/>
        <v/>
      </c>
      <c r="U26" s="6" t="str">
        <f t="shared" si="1"/>
        <v/>
      </c>
      <c r="V26" s="23" t="str">
        <f>VLOOKUP(G26,角色!AW:BC,主动技能!F26+1,FALSE)</f>
        <v>skill_32</v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25657</v>
      </c>
      <c r="AE26" s="33">
        <f>(VLOOKUP(G26,角色!V:AE,主动技能!F26+7,FALSE))</f>
        <v>0</v>
      </c>
      <c r="AF26" s="23">
        <f t="shared" si="7"/>
        <v>0</v>
      </c>
      <c r="AG26" s="23">
        <f t="shared" si="8"/>
        <v>0</v>
      </c>
      <c r="AH26" s="33" t="str">
        <f>VLOOKUP(F26,特效对应!F:G,2,FALSE)</f>
        <v>attack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417</v>
      </c>
      <c r="I27" s="24" t="str">
        <f>"对敌方单体造成125%攻击力（+"&amp;AB27&amp;"）点伤害。"</f>
        <v>对敌方单体造成125%攻击力（+81）点伤害。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P27" s="33" t="str">
        <f>_xlfn.IFNA(VLOOKUP(G27,角色!V:AE,主动技能!F27+1,FALSE),"")</f>
        <v>eff_sixingguangquan|eff_chongjizhan||</v>
      </c>
      <c r="Q27" s="33">
        <f>(VLOOKUP(G27,角色!V:AE,主动技能!F27+4,FALSE))</f>
        <v>1</v>
      </c>
      <c r="R27" s="33">
        <v>0</v>
      </c>
      <c r="S27" s="33">
        <v>0</v>
      </c>
      <c r="T27" s="6" t="str">
        <f t="shared" si="0"/>
        <v/>
      </c>
      <c r="U27" s="6" t="str">
        <f t="shared" si="1"/>
        <v/>
      </c>
      <c r="V27" s="23" t="str">
        <f>VLOOKUP(G27,角色!AW:BC,主动技能!F27+1,FALSE)</f>
        <v>skill_24</v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81</v>
      </c>
      <c r="AE27" s="33">
        <f>(VLOOKUP(G27,角色!V:AE,主动技能!F27+7,FALSE))</f>
        <v>1</v>
      </c>
      <c r="AF27" s="23">
        <f t="shared" si="7"/>
        <v>2</v>
      </c>
      <c r="AG27" s="23">
        <f t="shared" si="8"/>
        <v>1</v>
      </c>
      <c r="AH27" s="33" t="str">
        <f>VLOOKUP(F27,特效对应!F:G,2,FALSE)</f>
        <v>attackex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417</v>
      </c>
      <c r="I28" s="24" t="str">
        <f t="shared" ref="I28:I46" si="17">"对敌方单体造成125%攻击力（+"&amp;AB28&amp;"）点伤害。"</f>
        <v>对敌方单体造成125%攻击力（+100）点伤害。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P28" s="33" t="str">
        <f>_xlfn.IFNA(VLOOKUP(G28,角色!V:AE,主动技能!F28+1,FALSE),"")</f>
        <v>eff_sixingguangquan|eff_chongjizhan||</v>
      </c>
      <c r="Q28" s="33">
        <f>(VLOOKUP(G28,角色!V:AE,主动技能!F28+4,FALSE))</f>
        <v>1</v>
      </c>
      <c r="R28" s="33">
        <v>0</v>
      </c>
      <c r="S28" s="33">
        <v>0</v>
      </c>
      <c r="T28" s="6" t="str">
        <f t="shared" si="0"/>
        <v/>
      </c>
      <c r="U28" s="6" t="str">
        <f t="shared" si="1"/>
        <v/>
      </c>
      <c r="V28" s="23" t="str">
        <f>VLOOKUP(G28,角色!AW:BC,主动技能!F28+1,FALSE)</f>
        <v>skill_24</v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100</v>
      </c>
      <c r="AE28" s="33">
        <f>(VLOOKUP(G28,角色!V:AE,主动技能!F28+7,FALSE))</f>
        <v>1</v>
      </c>
      <c r="AF28" s="23">
        <f t="shared" si="7"/>
        <v>2</v>
      </c>
      <c r="AG28" s="23">
        <f t="shared" si="8"/>
        <v>1</v>
      </c>
      <c r="AH28" s="33" t="str">
        <f>VLOOKUP(F28,特效对应!F:G,2,FALSE)</f>
        <v>attackex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417</v>
      </c>
      <c r="I29" s="24" t="str">
        <f t="shared" si="17"/>
        <v>对敌方单体造成125%攻击力（+156）点伤害。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P29" s="33" t="str">
        <f>_xlfn.IFNA(VLOOKUP(G29,角色!V:AE,主动技能!F29+1,FALSE),"")</f>
        <v>eff_sixingguangquan|eff_chongjizhan||</v>
      </c>
      <c r="Q29" s="33">
        <f>(VLOOKUP(G29,角色!V:AE,主动技能!F29+4,FALSE))</f>
        <v>1</v>
      </c>
      <c r="R29" s="33">
        <v>0</v>
      </c>
      <c r="S29" s="33">
        <v>0</v>
      </c>
      <c r="T29" s="6" t="str">
        <f t="shared" si="0"/>
        <v/>
      </c>
      <c r="U29" s="6" t="str">
        <f t="shared" si="1"/>
        <v/>
      </c>
      <c r="V29" s="23" t="str">
        <f>VLOOKUP(G29,角色!AW:BC,主动技能!F29+1,FALSE)</f>
        <v>skill_24</v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156</v>
      </c>
      <c r="AE29" s="33">
        <f>(VLOOKUP(G29,角色!V:AE,主动技能!F29+7,FALSE))</f>
        <v>1</v>
      </c>
      <c r="AF29" s="23">
        <f t="shared" si="7"/>
        <v>2</v>
      </c>
      <c r="AG29" s="23">
        <f t="shared" si="8"/>
        <v>1</v>
      </c>
      <c r="AH29" s="33" t="str">
        <f>VLOOKUP(F29,特效对应!F:G,2,FALSE)</f>
        <v>attackex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417</v>
      </c>
      <c r="I30" s="24" t="str">
        <f t="shared" si="17"/>
        <v>对敌方单体造成125%攻击力（+250）点伤害。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P30" s="33" t="str">
        <f>_xlfn.IFNA(VLOOKUP(G30,角色!V:AE,主动技能!F30+1,FALSE),"")</f>
        <v>eff_sixingguangquan|eff_chongjizhan||</v>
      </c>
      <c r="Q30" s="33">
        <f>(VLOOKUP(G30,角色!V:AE,主动技能!F30+4,FALSE))</f>
        <v>1</v>
      </c>
      <c r="R30" s="33">
        <v>0</v>
      </c>
      <c r="S30" s="33">
        <v>0</v>
      </c>
      <c r="T30" s="6" t="str">
        <f t="shared" si="0"/>
        <v/>
      </c>
      <c r="U30" s="6" t="str">
        <f t="shared" si="1"/>
        <v/>
      </c>
      <c r="V30" s="23" t="str">
        <f>VLOOKUP(G30,角色!AW:BC,主动技能!F30+1,FALSE)</f>
        <v>skill_24</v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250</v>
      </c>
      <c r="AE30" s="33">
        <f>(VLOOKUP(G30,角色!V:AE,主动技能!F30+7,FALSE))</f>
        <v>1</v>
      </c>
      <c r="AF30" s="23">
        <f t="shared" si="7"/>
        <v>2</v>
      </c>
      <c r="AG30" s="23">
        <f t="shared" si="8"/>
        <v>1</v>
      </c>
      <c r="AH30" s="33" t="str">
        <f>VLOOKUP(F30,特效对应!F:G,2,FALSE)</f>
        <v>attackex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417</v>
      </c>
      <c r="I31" s="24" t="str">
        <f t="shared" si="17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P31" s="33" t="str">
        <f>_xlfn.IFNA(VLOOKUP(G31,角色!V:AE,主动技能!F31+1,FALSE),"")</f>
        <v>eff_sixingguangquan|eff_chongjizhan||</v>
      </c>
      <c r="Q31" s="33">
        <f>(VLOOKUP(G31,角色!V:AE,主动技能!F31+4,FALSE))</f>
        <v>1</v>
      </c>
      <c r="R31" s="33">
        <v>0</v>
      </c>
      <c r="S31" s="33">
        <v>0</v>
      </c>
      <c r="T31" s="6" t="str">
        <f t="shared" si="0"/>
        <v/>
      </c>
      <c r="U31" s="6" t="str">
        <f t="shared" si="1"/>
        <v/>
      </c>
      <c r="V31" s="23" t="str">
        <f>VLOOKUP(G31,角色!AW:BC,主动技能!F31+1,FALSE)</f>
        <v>skill_24</v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 s="33">
        <f>(VLOOKUP(G31,角色!V:AE,主动技能!F31+7,FALSE))</f>
        <v>1</v>
      </c>
      <c r="AF31" s="23">
        <f t="shared" si="7"/>
        <v>2</v>
      </c>
      <c r="AG31" s="23">
        <f t="shared" si="8"/>
        <v>1</v>
      </c>
      <c r="AH31" s="33" t="str">
        <f>VLOOKUP(F31,特效对应!F:G,2,FALSE)</f>
        <v>attackex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417</v>
      </c>
      <c r="I32" s="24" t="str">
        <f t="shared" si="17"/>
        <v>对敌方单体造成125%攻击力（+500）点伤害。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P32" s="33" t="str">
        <f>_xlfn.IFNA(VLOOKUP(G32,角色!V:AE,主动技能!F32+1,FALSE),"")</f>
        <v>eff_sixingguangquan|eff_chongjizhan||</v>
      </c>
      <c r="Q32" s="33">
        <f>(VLOOKUP(G32,角色!V:AE,主动技能!F32+4,FALSE))</f>
        <v>1</v>
      </c>
      <c r="R32" s="33">
        <v>0</v>
      </c>
      <c r="S32" s="33">
        <v>0</v>
      </c>
      <c r="T32" s="6" t="str">
        <f t="shared" si="0"/>
        <v/>
      </c>
      <c r="U32" s="6" t="str">
        <f t="shared" si="1"/>
        <v/>
      </c>
      <c r="V32" s="23" t="str">
        <f>VLOOKUP(G32,角色!AW:BC,主动技能!F32+1,FALSE)</f>
        <v>skill_24</v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500</v>
      </c>
      <c r="AE32" s="33">
        <f>(VLOOKUP(G32,角色!V:AE,主动技能!F32+7,FALSE))</f>
        <v>1</v>
      </c>
      <c r="AF32" s="23">
        <f t="shared" si="7"/>
        <v>2</v>
      </c>
      <c r="AG32" s="23">
        <f t="shared" si="8"/>
        <v>1</v>
      </c>
      <c r="AH32" s="33" t="str">
        <f>VLOOKUP(F32,特效对应!F:G,2,FALSE)</f>
        <v>attackex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417</v>
      </c>
      <c r="I33" s="24" t="str">
        <f t="shared" si="17"/>
        <v>对敌方单体造成125%攻击力（+707）点伤害。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P33" s="33" t="str">
        <f>_xlfn.IFNA(VLOOKUP(G33,角色!V:AE,主动技能!F33+1,FALSE),"")</f>
        <v>eff_sixingguangquan|eff_chongjizhan||</v>
      </c>
      <c r="Q33" s="33">
        <f>(VLOOKUP(G33,角色!V:AE,主动技能!F33+4,FALSE))</f>
        <v>1</v>
      </c>
      <c r="R33" s="33">
        <v>0</v>
      </c>
      <c r="S33" s="33">
        <v>0</v>
      </c>
      <c r="T33" s="6" t="str">
        <f t="shared" si="0"/>
        <v/>
      </c>
      <c r="U33" s="6" t="str">
        <f t="shared" si="1"/>
        <v/>
      </c>
      <c r="V33" s="23" t="str">
        <f>VLOOKUP(G33,角色!AW:BC,主动技能!F33+1,FALSE)</f>
        <v>skill_24</v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707</v>
      </c>
      <c r="AE33" s="33">
        <f>(VLOOKUP(G33,角色!V:AE,主动技能!F33+7,FALSE))</f>
        <v>1</v>
      </c>
      <c r="AF33" s="23">
        <f t="shared" si="7"/>
        <v>2</v>
      </c>
      <c r="AG33" s="23">
        <f t="shared" si="8"/>
        <v>1</v>
      </c>
      <c r="AH33" s="33" t="str">
        <f>VLOOKUP(F33,特效对应!F:G,2,FALSE)</f>
        <v>attackex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417</v>
      </c>
      <c r="I34" s="24" t="str">
        <f t="shared" si="17"/>
        <v>对敌方单体造成125%攻击力（+1000）点伤害。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P34" s="33" t="str">
        <f>_xlfn.IFNA(VLOOKUP(G34,角色!V:AE,主动技能!F34+1,FALSE),"")</f>
        <v>eff_sixingguangquan|eff_chongjizhan||</v>
      </c>
      <c r="Q34" s="33">
        <f>(VLOOKUP(G34,角色!V:AE,主动技能!F34+4,FALSE))</f>
        <v>1</v>
      </c>
      <c r="R34" s="33">
        <v>0</v>
      </c>
      <c r="S34" s="33">
        <v>0</v>
      </c>
      <c r="T34" s="6" t="str">
        <f t="shared" si="0"/>
        <v/>
      </c>
      <c r="U34" s="6" t="str">
        <f t="shared" si="1"/>
        <v/>
      </c>
      <c r="V34" s="23" t="str">
        <f>VLOOKUP(G34,角色!AW:BC,主动技能!F34+1,FALSE)</f>
        <v>skill_24</v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1000</v>
      </c>
      <c r="AE34" s="33">
        <f>(VLOOKUP(G34,角色!V:AE,主动技能!F34+7,FALSE))</f>
        <v>1</v>
      </c>
      <c r="AF34" s="23">
        <f t="shared" si="7"/>
        <v>2</v>
      </c>
      <c r="AG34" s="23">
        <f t="shared" si="8"/>
        <v>1</v>
      </c>
      <c r="AH34" s="33" t="str">
        <f>VLOOKUP(F34,特效对应!F:G,2,FALSE)</f>
        <v>attackex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417</v>
      </c>
      <c r="I35" s="24" t="str">
        <f t="shared" si="17"/>
        <v>对敌方单体造成125%攻击力（+1415）点伤害。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P35" s="33" t="str">
        <f>_xlfn.IFNA(VLOOKUP(G35,角色!V:AE,主动技能!F35+1,FALSE),"")</f>
        <v>eff_sixingguangquan|eff_chongjizhan||</v>
      </c>
      <c r="Q35" s="33">
        <f>(VLOOKUP(G35,角色!V:AE,主动技能!F35+4,FALSE))</f>
        <v>1</v>
      </c>
      <c r="R35" s="33">
        <v>0</v>
      </c>
      <c r="S35" s="33">
        <v>0</v>
      </c>
      <c r="T35" s="6" t="str">
        <f t="shared" si="0"/>
        <v/>
      </c>
      <c r="U35" s="6" t="str">
        <f t="shared" si="1"/>
        <v/>
      </c>
      <c r="V35" s="23" t="str">
        <f>VLOOKUP(G35,角色!AW:BC,主动技能!F35+1,FALSE)</f>
        <v>skill_24</v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1415</v>
      </c>
      <c r="AE35" s="33">
        <f>(VLOOKUP(G35,角色!V:AE,主动技能!F35+7,FALSE))</f>
        <v>1</v>
      </c>
      <c r="AF35" s="23">
        <f t="shared" si="7"/>
        <v>2</v>
      </c>
      <c r="AG35" s="23">
        <f t="shared" si="8"/>
        <v>1</v>
      </c>
      <c r="AH35" s="33" t="str">
        <f>VLOOKUP(F35,特效对应!F:G,2,FALSE)</f>
        <v>attackex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417</v>
      </c>
      <c r="I36" s="24" t="str">
        <f t="shared" si="17"/>
        <v>对敌方单体造成125%攻击力（+2001）点伤害。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P36" s="33" t="str">
        <f>_xlfn.IFNA(VLOOKUP(G36,角色!V:AE,主动技能!F36+1,FALSE),"")</f>
        <v>eff_sixingguangquan|eff_chongjizhan||</v>
      </c>
      <c r="Q36" s="33">
        <f>(VLOOKUP(G36,角色!V:AE,主动技能!F36+4,FALSE))</f>
        <v>1</v>
      </c>
      <c r="R36" s="33">
        <v>0</v>
      </c>
      <c r="S36" s="33">
        <v>0</v>
      </c>
      <c r="T36" s="6" t="str">
        <f t="shared" si="0"/>
        <v/>
      </c>
      <c r="U36" s="6" t="str">
        <f t="shared" si="1"/>
        <v/>
      </c>
      <c r="V36" s="23" t="str">
        <f>VLOOKUP(G36,角色!AW:BC,主动技能!F36+1,FALSE)</f>
        <v>skill_24</v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2001</v>
      </c>
      <c r="AE36" s="33">
        <f>(VLOOKUP(G36,角色!V:AE,主动技能!F36+7,FALSE))</f>
        <v>1</v>
      </c>
      <c r="AF36" s="23">
        <f t="shared" si="7"/>
        <v>2</v>
      </c>
      <c r="AG36" s="23">
        <f t="shared" si="8"/>
        <v>1</v>
      </c>
      <c r="AH36" s="33" t="str">
        <f>VLOOKUP(F36,特效对应!F:G,2,FALSE)</f>
        <v>attackex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417</v>
      </c>
      <c r="I37" s="24" t="str">
        <f t="shared" si="17"/>
        <v>对敌方单体造成125%攻击力（+2831）点伤害。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P37" s="33" t="str">
        <f>_xlfn.IFNA(VLOOKUP(G37,角色!V:AE,主动技能!F37+1,FALSE),"")</f>
        <v>eff_sixingguangquan|eff_chongjizhan||</v>
      </c>
      <c r="Q37" s="33">
        <f>(VLOOKUP(G37,角色!V:AE,主动技能!F37+4,FALSE))</f>
        <v>1</v>
      </c>
      <c r="R37" s="33">
        <v>0</v>
      </c>
      <c r="S37" s="33">
        <v>0</v>
      </c>
      <c r="T37" s="6" t="str">
        <f t="shared" si="0"/>
        <v/>
      </c>
      <c r="U37" s="6" t="str">
        <f t="shared" si="1"/>
        <v/>
      </c>
      <c r="V37" s="23" t="str">
        <f>VLOOKUP(G37,角色!AW:BC,主动技能!F37+1,FALSE)</f>
        <v>skill_24</v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2831</v>
      </c>
      <c r="AE37" s="33">
        <f>(VLOOKUP(G37,角色!V:AE,主动技能!F37+7,FALSE))</f>
        <v>1</v>
      </c>
      <c r="AF37" s="23">
        <f t="shared" si="7"/>
        <v>2</v>
      </c>
      <c r="AG37" s="23">
        <f t="shared" si="8"/>
        <v>1</v>
      </c>
      <c r="AH37" s="33" t="str">
        <f>VLOOKUP(F37,特效对应!F:G,2,FALSE)</f>
        <v>attackex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417</v>
      </c>
      <c r="I38" s="24" t="str">
        <f t="shared" si="17"/>
        <v>对敌方单体造成125%攻击力（+4004）点伤害。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P38" s="33" t="str">
        <f>_xlfn.IFNA(VLOOKUP(G38,角色!V:AE,主动技能!F38+1,FALSE),"")</f>
        <v>eff_sixingguangquan|eff_chongjizhan||</v>
      </c>
      <c r="Q38" s="33">
        <f>(VLOOKUP(G38,角色!V:AE,主动技能!F38+4,FALSE))</f>
        <v>1</v>
      </c>
      <c r="R38" s="33">
        <v>0</v>
      </c>
      <c r="S38" s="33">
        <v>0</v>
      </c>
      <c r="T38" s="6" t="str">
        <f t="shared" si="0"/>
        <v/>
      </c>
      <c r="U38" s="6" t="str">
        <f t="shared" si="1"/>
        <v/>
      </c>
      <c r="V38" s="23" t="str">
        <f>VLOOKUP(G38,角色!AW:BC,主动技能!F38+1,FALSE)</f>
        <v>skill_24</v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4004</v>
      </c>
      <c r="AE38" s="33">
        <f>(VLOOKUP(G38,角色!V:AE,主动技能!F38+7,FALSE))</f>
        <v>1</v>
      </c>
      <c r="AF38" s="23">
        <f t="shared" si="7"/>
        <v>2</v>
      </c>
      <c r="AG38" s="23">
        <f t="shared" si="8"/>
        <v>1</v>
      </c>
      <c r="AH38" s="33" t="str">
        <f>VLOOKUP(F38,特效对应!F:G,2,FALSE)</f>
        <v>attackex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417</v>
      </c>
      <c r="I39" s="24" t="str">
        <f t="shared" si="17"/>
        <v>对敌方单体造成125%攻击力（+5664）点伤害。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P39" s="33" t="str">
        <f>_xlfn.IFNA(VLOOKUP(G39,角色!V:AE,主动技能!F39+1,FALSE),"")</f>
        <v>eff_sixingguangquan|eff_chongjizhan||</v>
      </c>
      <c r="Q39" s="33">
        <f>(VLOOKUP(G39,角色!V:AE,主动技能!F39+4,FALSE))</f>
        <v>1</v>
      </c>
      <c r="R39" s="33">
        <v>0</v>
      </c>
      <c r="S39" s="33">
        <v>0</v>
      </c>
      <c r="T39" s="6" t="str">
        <f t="shared" si="0"/>
        <v/>
      </c>
      <c r="U39" s="6" t="str">
        <f t="shared" si="1"/>
        <v/>
      </c>
      <c r="V39" s="23" t="str">
        <f>VLOOKUP(G39,角色!AW:BC,主动技能!F39+1,FALSE)</f>
        <v>skill_24</v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5664</v>
      </c>
      <c r="AE39" s="33">
        <f>(VLOOKUP(G39,角色!V:AE,主动技能!F39+7,FALSE))</f>
        <v>1</v>
      </c>
      <c r="AF39" s="23">
        <f t="shared" si="7"/>
        <v>2</v>
      </c>
      <c r="AG39" s="23">
        <f t="shared" si="8"/>
        <v>1</v>
      </c>
      <c r="AH39" s="33" t="str">
        <f>VLOOKUP(F39,特效对应!F:G,2,FALSE)</f>
        <v>attackex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417</v>
      </c>
      <c r="I40" s="24" t="str">
        <f t="shared" si="17"/>
        <v>对敌方单体造成125%攻击力（+8011）点伤害。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P40" s="33" t="str">
        <f>_xlfn.IFNA(VLOOKUP(G40,角色!V:AE,主动技能!F40+1,FALSE),"")</f>
        <v>eff_sixingguangquan|eff_chongjizhan||</v>
      </c>
      <c r="Q40" s="33">
        <f>(VLOOKUP(G40,角色!V:AE,主动技能!F40+4,FALSE))</f>
        <v>1</v>
      </c>
      <c r="R40" s="33">
        <v>0</v>
      </c>
      <c r="S40" s="33">
        <v>0</v>
      </c>
      <c r="T40" s="6" t="str">
        <f t="shared" si="0"/>
        <v/>
      </c>
      <c r="U40" s="6" t="str">
        <f t="shared" si="1"/>
        <v/>
      </c>
      <c r="V40" s="23" t="str">
        <f>VLOOKUP(G40,角色!AW:BC,主动技能!F40+1,FALSE)</f>
        <v>skill_24</v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8011</v>
      </c>
      <c r="AE40" s="33">
        <f>(VLOOKUP(G40,角色!V:AE,主动技能!F40+7,FALSE))</f>
        <v>1</v>
      </c>
      <c r="AF40" s="23">
        <f t="shared" si="7"/>
        <v>2</v>
      </c>
      <c r="AG40" s="23">
        <f t="shared" si="8"/>
        <v>1</v>
      </c>
      <c r="AH40" s="33" t="str">
        <f>VLOOKUP(F40,特效对应!F:G,2,FALSE)</f>
        <v>attackex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417</v>
      </c>
      <c r="I41" s="24" t="str">
        <f t="shared" si="17"/>
        <v>对敌方单体造成125%攻击力（+11331）点伤害。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P41" s="33" t="str">
        <f>_xlfn.IFNA(VLOOKUP(G41,角色!V:AE,主动技能!F41+1,FALSE),"")</f>
        <v>eff_sixingguangquan|eff_chongjizhan||</v>
      </c>
      <c r="Q41" s="33">
        <f>(VLOOKUP(G41,角色!V:AE,主动技能!F41+4,FALSE))</f>
        <v>1</v>
      </c>
      <c r="R41" s="33">
        <v>0</v>
      </c>
      <c r="S41" s="33">
        <v>0</v>
      </c>
      <c r="T41" s="6" t="str">
        <f t="shared" si="0"/>
        <v/>
      </c>
      <c r="U41" s="6" t="str">
        <f t="shared" si="1"/>
        <v/>
      </c>
      <c r="V41" s="23" t="str">
        <f>VLOOKUP(G41,角色!AW:BC,主动技能!F41+1,FALSE)</f>
        <v>skill_24</v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11331</v>
      </c>
      <c r="AE41" s="33">
        <f>(VLOOKUP(G41,角色!V:AE,主动技能!F41+7,FALSE))</f>
        <v>1</v>
      </c>
      <c r="AF41" s="23">
        <f t="shared" si="7"/>
        <v>2</v>
      </c>
      <c r="AG41" s="23">
        <f t="shared" si="8"/>
        <v>1</v>
      </c>
      <c r="AH41" s="33" t="str">
        <f>VLOOKUP(F41,特效对应!F:G,2,FALSE)</f>
        <v>attackex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417</v>
      </c>
      <c r="I42" s="24" t="str">
        <f t="shared" si="17"/>
        <v>对敌方单体造成125%攻击力（+16027）点伤害。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P42" s="33" t="str">
        <f>_xlfn.IFNA(VLOOKUP(G42,角色!V:AE,主动技能!F42+1,FALSE),"")</f>
        <v>eff_sixingguangquan|eff_chongjizhan||</v>
      </c>
      <c r="Q42" s="33">
        <f>(VLOOKUP(G42,角色!V:AE,主动技能!F42+4,FALSE))</f>
        <v>1</v>
      </c>
      <c r="R42" s="33">
        <v>0</v>
      </c>
      <c r="S42" s="33">
        <v>0</v>
      </c>
      <c r="T42" s="6" t="str">
        <f t="shared" si="0"/>
        <v/>
      </c>
      <c r="U42" s="6" t="str">
        <f t="shared" si="1"/>
        <v/>
      </c>
      <c r="V42" s="23" t="str">
        <f>VLOOKUP(G42,角色!AW:BC,主动技能!F42+1,FALSE)</f>
        <v>skill_24</v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16027</v>
      </c>
      <c r="AE42" s="33">
        <f>(VLOOKUP(G42,角色!V:AE,主动技能!F42+7,FALSE))</f>
        <v>1</v>
      </c>
      <c r="AF42" s="23">
        <f t="shared" si="7"/>
        <v>2</v>
      </c>
      <c r="AG42" s="23">
        <f t="shared" si="8"/>
        <v>1</v>
      </c>
      <c r="AH42" s="33" t="str">
        <f>VLOOKUP(F42,特效对应!F:G,2,FALSE)</f>
        <v>attackex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417</v>
      </c>
      <c r="I43" s="24" t="str">
        <f t="shared" si="17"/>
        <v>对敌方单体造成125%攻击力（+22669）点伤害。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P43" s="33" t="str">
        <f>_xlfn.IFNA(VLOOKUP(G43,角色!V:AE,主动技能!F43+1,FALSE),"")</f>
        <v>eff_sixingguangquan|eff_chongjizhan||</v>
      </c>
      <c r="Q43" s="33">
        <f>(VLOOKUP(G43,角色!V:AE,主动技能!F43+4,FALSE))</f>
        <v>1</v>
      </c>
      <c r="R43" s="33">
        <v>0</v>
      </c>
      <c r="S43" s="33">
        <v>0</v>
      </c>
      <c r="T43" s="6" t="str">
        <f t="shared" si="0"/>
        <v/>
      </c>
      <c r="U43" s="6" t="str">
        <f t="shared" si="1"/>
        <v/>
      </c>
      <c r="V43" s="23" t="str">
        <f>VLOOKUP(G43,角色!AW:BC,主动技能!F43+1,FALSE)</f>
        <v>skill_24</v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22669</v>
      </c>
      <c r="AE43" s="33">
        <f>(VLOOKUP(G43,角色!V:AE,主动技能!F43+7,FALSE))</f>
        <v>1</v>
      </c>
      <c r="AF43" s="23">
        <f t="shared" si="7"/>
        <v>2</v>
      </c>
      <c r="AG43" s="23">
        <f t="shared" si="8"/>
        <v>1</v>
      </c>
      <c r="AH43" s="33" t="str">
        <f>VLOOKUP(F43,特效对应!F:G,2,FALSE)</f>
        <v>attackex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417</v>
      </c>
      <c r="I44" s="24" t="str">
        <f t="shared" si="17"/>
        <v>对敌方单体造成125%攻击力（+32063）点伤害。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P44" s="33" t="str">
        <f>_xlfn.IFNA(VLOOKUP(G44,角色!V:AE,主动技能!F44+1,FALSE),"")</f>
        <v>eff_sixingguangquan|eff_chongjizhan||</v>
      </c>
      <c r="Q44" s="33">
        <f>(VLOOKUP(G44,角色!V:AE,主动技能!F44+4,FALSE))</f>
        <v>1</v>
      </c>
      <c r="R44" s="33">
        <v>0</v>
      </c>
      <c r="S44" s="33">
        <v>0</v>
      </c>
      <c r="T44" s="6" t="str">
        <f t="shared" si="0"/>
        <v/>
      </c>
      <c r="U44" s="6" t="str">
        <f t="shared" si="1"/>
        <v/>
      </c>
      <c r="V44" s="23" t="str">
        <f>VLOOKUP(G44,角色!AW:BC,主动技能!F44+1,FALSE)</f>
        <v>skill_24</v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32063</v>
      </c>
      <c r="AE44" s="33">
        <f>(VLOOKUP(G44,角色!V:AE,主动技能!F44+7,FALSE))</f>
        <v>1</v>
      </c>
      <c r="AF44" s="23">
        <f t="shared" si="7"/>
        <v>2</v>
      </c>
      <c r="AG44" s="23">
        <f t="shared" si="8"/>
        <v>1</v>
      </c>
      <c r="AH44" s="33" t="str">
        <f>VLOOKUP(F44,特效对应!F:G,2,FALSE)</f>
        <v>attackex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417</v>
      </c>
      <c r="I45" s="24" t="str">
        <f t="shared" si="17"/>
        <v>对敌方单体造成125%攻击力（+45350）点伤害。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P45" s="33" t="str">
        <f>_xlfn.IFNA(VLOOKUP(G45,角色!V:AE,主动技能!F45+1,FALSE),"")</f>
        <v>eff_sixingguangquan|eff_chongjizhan||</v>
      </c>
      <c r="Q45" s="33">
        <f>(VLOOKUP(G45,角色!V:AE,主动技能!F45+4,FALSE))</f>
        <v>1</v>
      </c>
      <c r="R45" s="33">
        <v>0</v>
      </c>
      <c r="S45" s="33">
        <v>0</v>
      </c>
      <c r="T45" s="6" t="str">
        <f t="shared" si="0"/>
        <v/>
      </c>
      <c r="U45" s="6" t="str">
        <f t="shared" si="1"/>
        <v/>
      </c>
      <c r="V45" s="23" t="str">
        <f>VLOOKUP(G45,角色!AW:BC,主动技能!F45+1,FALSE)</f>
        <v>skill_24</v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45350</v>
      </c>
      <c r="AE45" s="33">
        <f>(VLOOKUP(G45,角色!V:AE,主动技能!F45+7,FALSE))</f>
        <v>1</v>
      </c>
      <c r="AF45" s="23">
        <f t="shared" si="7"/>
        <v>2</v>
      </c>
      <c r="AG45" s="23">
        <f t="shared" si="8"/>
        <v>1</v>
      </c>
      <c r="AH45" s="33" t="str">
        <f>VLOOKUP(F45,特效对应!F:G,2,FALSE)</f>
        <v>attackex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417</v>
      </c>
      <c r="I46" s="24" t="str">
        <f t="shared" si="17"/>
        <v>对敌方单体造成125%攻击力（+64142）点伤害。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P46" s="33" t="str">
        <f>_xlfn.IFNA(VLOOKUP(G46,角色!V:AE,主动技能!F46+1,FALSE),"")</f>
        <v>eff_sixingguangquan|eff_chongjizhan||</v>
      </c>
      <c r="Q46" s="33">
        <f>(VLOOKUP(G46,角色!V:AE,主动技能!F46+4,FALSE))</f>
        <v>1</v>
      </c>
      <c r="R46" s="33">
        <v>0</v>
      </c>
      <c r="S46" s="33">
        <v>0</v>
      </c>
      <c r="T46" s="6" t="str">
        <f t="shared" si="0"/>
        <v/>
      </c>
      <c r="U46" s="6" t="str">
        <f t="shared" si="1"/>
        <v/>
      </c>
      <c r="V46" s="23" t="str">
        <f>VLOOKUP(G46,角色!AW:BC,主动技能!F46+1,FALSE)</f>
        <v>skill_24</v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64142</v>
      </c>
      <c r="AE46" s="33">
        <f>(VLOOKUP(G46,角色!V:AE,主动技能!F46+7,FALSE))</f>
        <v>1</v>
      </c>
      <c r="AF46" s="23">
        <f t="shared" si="7"/>
        <v>2</v>
      </c>
      <c r="AG46" s="23">
        <f t="shared" si="8"/>
        <v>1</v>
      </c>
      <c r="AH46" s="33" t="str">
        <f>VLOOKUP(F46,特效对应!F:G,2,FALSE)</f>
        <v>attackex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527</v>
      </c>
      <c r="I47" s="24" t="str">
        <f>"对敌方单体造成150%攻击力（+"&amp;AB47&amp;"）点伤害。并附带流血。"</f>
        <v>对敌方单体造成150%攻击力（+162）点伤害。并附带流血。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P47" s="33" t="str">
        <f>_xlfn.IFNA(VLOOKUP(G47,角色!V:AE,主动技能!F47+1,FALSE),"")</f>
        <v>eff_sixingguangquan||eff_heilongjuanfeng|</v>
      </c>
      <c r="Q47" s="33">
        <f>(VLOOKUP(G47,角色!V:AE,主动技能!F47+4,FALSE))</f>
        <v>1</v>
      </c>
      <c r="R47" s="33">
        <v>0</v>
      </c>
      <c r="S47" s="33">
        <v>0</v>
      </c>
      <c r="T47" s="6" t="str">
        <f t="shared" si="0"/>
        <v>100001:100:2:0</v>
      </c>
      <c r="U47" s="6" t="str">
        <f t="shared" si="1"/>
        <v/>
      </c>
      <c r="V47" s="23" t="str">
        <f>VLOOKUP(G47,角色!AW:BC,主动技能!F47+1,FALSE)</f>
        <v>skill_01</v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162</v>
      </c>
      <c r="AE47" s="33">
        <f>(VLOOKUP(G47,角色!V:AE,主动技能!F47+7,FALSE))</f>
        <v>1</v>
      </c>
      <c r="AF47" s="23">
        <f t="shared" si="7"/>
        <v>3</v>
      </c>
      <c r="AG47" s="23">
        <f t="shared" si="8"/>
        <v>2</v>
      </c>
      <c r="AH47" s="33" t="str">
        <f>VLOOKUP(F47,特效对应!F:G,2,FALSE)</f>
        <v>attackex</v>
      </c>
      <c r="AJ47">
        <f t="shared" si="9"/>
        <v>1</v>
      </c>
      <c r="AK47" t="s">
        <v>118</v>
      </c>
      <c r="AL47" s="4" t="s">
        <v>1555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527</v>
      </c>
      <c r="I48" s="24" t="str">
        <f t="shared" ref="I48:I66" si="19">"对敌方单体造成150%攻击力（+"&amp;AB48&amp;"）点伤害。并附带流血。"</f>
        <v>对敌方单体造成150%攻击力（+200）点伤害。并附带流血。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P48" s="33" t="str">
        <f>_xlfn.IFNA(VLOOKUP(G48,角色!V:AE,主动技能!F48+1,FALSE),"")</f>
        <v>eff_sixingguangquan||eff_heilongjuanfeng|</v>
      </c>
      <c r="Q48" s="33">
        <f>(VLOOKUP(G48,角色!V:AE,主动技能!F48+4,FALSE))</f>
        <v>1</v>
      </c>
      <c r="R48" s="33">
        <v>0</v>
      </c>
      <c r="S48" s="33">
        <v>0</v>
      </c>
      <c r="T48" s="6" t="str">
        <f t="shared" si="0"/>
        <v>100001:100:2:0</v>
      </c>
      <c r="U48" s="6" t="str">
        <f t="shared" si="1"/>
        <v/>
      </c>
      <c r="V48" s="23" t="str">
        <f>VLOOKUP(G48,角色!AW:BC,主动技能!F48+1,FALSE)</f>
        <v>skill_01</v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200</v>
      </c>
      <c r="AE48" s="33">
        <f>(VLOOKUP(G48,角色!V:AE,主动技能!F48+7,FALSE))</f>
        <v>1</v>
      </c>
      <c r="AF48" s="23">
        <f t="shared" si="7"/>
        <v>3</v>
      </c>
      <c r="AG48" s="23">
        <f t="shared" si="8"/>
        <v>2</v>
      </c>
      <c r="AH48" s="33" t="str">
        <f>VLOOKUP(F48,特效对应!F:G,2,FALSE)</f>
        <v>attackex</v>
      </c>
      <c r="AJ48">
        <f t="shared" si="9"/>
        <v>2</v>
      </c>
      <c r="AK48" t="s">
        <v>118</v>
      </c>
      <c r="AL48" s="4" t="s">
        <v>1555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527</v>
      </c>
      <c r="I49" s="24" t="str">
        <f t="shared" si="19"/>
        <v>对敌方单体造成150%攻击力（+312）点伤害。并附带流血。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P49" s="33" t="str">
        <f>_xlfn.IFNA(VLOOKUP(G49,角色!V:AE,主动技能!F49+1,FALSE),"")</f>
        <v>eff_sixingguangquan||eff_heilongjuanfeng|</v>
      </c>
      <c r="Q49" s="33">
        <f>(VLOOKUP(G49,角色!V:AE,主动技能!F49+4,FALSE))</f>
        <v>1</v>
      </c>
      <c r="R49" s="33">
        <v>0</v>
      </c>
      <c r="S49" s="33">
        <v>0</v>
      </c>
      <c r="T49" s="6" t="str">
        <f t="shared" si="0"/>
        <v>100001:100:2:0</v>
      </c>
      <c r="U49" s="6" t="str">
        <f t="shared" si="1"/>
        <v/>
      </c>
      <c r="V49" s="23" t="str">
        <f>VLOOKUP(G49,角色!AW:BC,主动技能!F49+1,FALSE)</f>
        <v>skill_01</v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312</v>
      </c>
      <c r="AE49" s="33">
        <f>(VLOOKUP(G49,角色!V:AE,主动技能!F49+7,FALSE))</f>
        <v>1</v>
      </c>
      <c r="AF49" s="23">
        <f t="shared" si="7"/>
        <v>3</v>
      </c>
      <c r="AG49" s="23">
        <f t="shared" si="8"/>
        <v>2</v>
      </c>
      <c r="AH49" s="33" t="str">
        <f>VLOOKUP(F49,特效对应!F:G,2,FALSE)</f>
        <v>attackex</v>
      </c>
      <c r="AJ49">
        <f t="shared" si="9"/>
        <v>3</v>
      </c>
      <c r="AK49" t="s">
        <v>118</v>
      </c>
      <c r="AL49" s="4" t="s">
        <v>1555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527</v>
      </c>
      <c r="I50" s="24" t="str">
        <f t="shared" si="19"/>
        <v>对敌方单体造成150%攻击力（+500）点伤害。并附带流血。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P50" s="33" t="str">
        <f>_xlfn.IFNA(VLOOKUP(G50,角色!V:AE,主动技能!F50+1,FALSE),"")</f>
        <v>eff_sixingguangquan||eff_heilongjuanfeng|</v>
      </c>
      <c r="Q50" s="33">
        <f>(VLOOKUP(G50,角色!V:AE,主动技能!F50+4,FALSE))</f>
        <v>1</v>
      </c>
      <c r="R50" s="33">
        <v>0</v>
      </c>
      <c r="S50" s="33">
        <v>0</v>
      </c>
      <c r="T50" s="6" t="str">
        <f t="shared" si="0"/>
        <v>100001:100:2:0</v>
      </c>
      <c r="U50" s="6" t="str">
        <f t="shared" si="1"/>
        <v/>
      </c>
      <c r="V50" s="23" t="str">
        <f>VLOOKUP(G50,角色!AW:BC,主动技能!F50+1,FALSE)</f>
        <v>skill_01</v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500</v>
      </c>
      <c r="AE50" s="33">
        <f>(VLOOKUP(G50,角色!V:AE,主动技能!F50+7,FALSE))</f>
        <v>1</v>
      </c>
      <c r="AF50" s="23">
        <f t="shared" si="7"/>
        <v>3</v>
      </c>
      <c r="AG50" s="23">
        <f t="shared" si="8"/>
        <v>2</v>
      </c>
      <c r="AH50" s="33" t="str">
        <f>VLOOKUP(F50,特效对应!F:G,2,FALSE)</f>
        <v>attackex</v>
      </c>
      <c r="AJ50">
        <f t="shared" si="9"/>
        <v>4</v>
      </c>
      <c r="AK50" t="s">
        <v>118</v>
      </c>
      <c r="AL50" s="4" t="s">
        <v>1555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527</v>
      </c>
      <c r="I51" s="24" t="str">
        <f t="shared" si="19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P51" s="33" t="str">
        <f>_xlfn.IFNA(VLOOKUP(G51,角色!V:AE,主动技能!F51+1,FALSE),"")</f>
        <v>eff_sixingguangquan||eff_heilongjuanfeng|</v>
      </c>
      <c r="Q51" s="33">
        <f>(VLOOKUP(G51,角色!V:AE,主动技能!F51+4,FALSE))</f>
        <v>1</v>
      </c>
      <c r="R51" s="33">
        <v>0</v>
      </c>
      <c r="S51" s="33">
        <v>0</v>
      </c>
      <c r="T51" s="6" t="str">
        <f t="shared" si="0"/>
        <v>100001:100:2:0</v>
      </c>
      <c r="U51" s="6" t="str">
        <f t="shared" si="1"/>
        <v/>
      </c>
      <c r="V51" s="23" t="str">
        <f>VLOOKUP(G51,角色!AW:BC,主动技能!F51+1,FALSE)</f>
        <v>skill_01</v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 s="33">
        <f>(VLOOKUP(G51,角色!V:AE,主动技能!F51+7,FALSE))</f>
        <v>1</v>
      </c>
      <c r="AF51" s="23">
        <f t="shared" si="7"/>
        <v>3</v>
      </c>
      <c r="AG51" s="23">
        <f t="shared" si="8"/>
        <v>2</v>
      </c>
      <c r="AH51" s="33" t="str">
        <f>VLOOKUP(F51,特效对应!F:G,2,FALSE)</f>
        <v>attackex</v>
      </c>
      <c r="AJ51">
        <f t="shared" si="9"/>
        <v>5</v>
      </c>
      <c r="AK51" t="s">
        <v>118</v>
      </c>
      <c r="AL51" s="4" t="s">
        <v>1555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527</v>
      </c>
      <c r="I52" s="24" t="str">
        <f t="shared" si="19"/>
        <v>对敌方单体造成150%攻击力（+1000）点伤害。并附带流血。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P52" s="33" t="str">
        <f>_xlfn.IFNA(VLOOKUP(G52,角色!V:AE,主动技能!F52+1,FALSE),"")</f>
        <v>eff_sixingguangquan||eff_heilongjuanfeng|</v>
      </c>
      <c r="Q52" s="33">
        <f>(VLOOKUP(G52,角色!V:AE,主动技能!F52+4,FALSE))</f>
        <v>1</v>
      </c>
      <c r="R52" s="33">
        <v>0</v>
      </c>
      <c r="S52" s="33">
        <v>0</v>
      </c>
      <c r="T52" s="6" t="str">
        <f t="shared" si="0"/>
        <v>100001:100:2:0</v>
      </c>
      <c r="U52" s="6" t="str">
        <f t="shared" si="1"/>
        <v/>
      </c>
      <c r="V52" s="23" t="str">
        <f>VLOOKUP(G52,角色!AW:BC,主动技能!F52+1,FALSE)</f>
        <v>skill_01</v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1000</v>
      </c>
      <c r="AE52" s="33">
        <f>(VLOOKUP(G52,角色!V:AE,主动技能!F52+7,FALSE))</f>
        <v>1</v>
      </c>
      <c r="AF52" s="23">
        <f t="shared" si="7"/>
        <v>3</v>
      </c>
      <c r="AG52" s="23">
        <f t="shared" si="8"/>
        <v>2</v>
      </c>
      <c r="AH52" s="33" t="str">
        <f>VLOOKUP(F52,特效对应!F:G,2,FALSE)</f>
        <v>attackex</v>
      </c>
      <c r="AJ52">
        <f t="shared" si="9"/>
        <v>6</v>
      </c>
      <c r="AK52" t="s">
        <v>118</v>
      </c>
      <c r="AL52" s="4" t="s">
        <v>1555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527</v>
      </c>
      <c r="I53" s="24" t="str">
        <f t="shared" si="19"/>
        <v>对敌方单体造成150%攻击力（+1415）点伤害。并附带流血。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P53" s="33" t="str">
        <f>_xlfn.IFNA(VLOOKUP(G53,角色!V:AE,主动技能!F53+1,FALSE),"")</f>
        <v>eff_sixingguangquan||eff_heilongjuanfeng|</v>
      </c>
      <c r="Q53" s="33">
        <f>(VLOOKUP(G53,角色!V:AE,主动技能!F53+4,FALSE))</f>
        <v>1</v>
      </c>
      <c r="R53" s="33">
        <v>0</v>
      </c>
      <c r="S53" s="33">
        <v>0</v>
      </c>
      <c r="T53" s="6" t="str">
        <f t="shared" si="0"/>
        <v>100001:100:2:0</v>
      </c>
      <c r="U53" s="6" t="str">
        <f t="shared" si="1"/>
        <v/>
      </c>
      <c r="V53" s="23" t="str">
        <f>VLOOKUP(G53,角色!AW:BC,主动技能!F53+1,FALSE)</f>
        <v>skill_01</v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1415</v>
      </c>
      <c r="AE53" s="33">
        <f>(VLOOKUP(G53,角色!V:AE,主动技能!F53+7,FALSE))</f>
        <v>1</v>
      </c>
      <c r="AF53" s="23">
        <f t="shared" si="7"/>
        <v>3</v>
      </c>
      <c r="AG53" s="23">
        <f t="shared" si="8"/>
        <v>2</v>
      </c>
      <c r="AH53" s="33" t="str">
        <f>VLOOKUP(F53,特效对应!F:G,2,FALSE)</f>
        <v>attackex</v>
      </c>
      <c r="AJ53">
        <f t="shared" si="9"/>
        <v>7</v>
      </c>
      <c r="AK53" t="s">
        <v>118</v>
      </c>
      <c r="AL53" s="4" t="s">
        <v>1555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527</v>
      </c>
      <c r="I54" s="24" t="str">
        <f t="shared" si="19"/>
        <v>对敌方单体造成150%攻击力（+2001）点伤害。并附带流血。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P54" s="33" t="str">
        <f>_xlfn.IFNA(VLOOKUP(G54,角色!V:AE,主动技能!F54+1,FALSE),"")</f>
        <v>eff_sixingguangquan||eff_heilongjuanfeng|</v>
      </c>
      <c r="Q54" s="33">
        <f>(VLOOKUP(G54,角色!V:AE,主动技能!F54+4,FALSE))</f>
        <v>1</v>
      </c>
      <c r="R54" s="33">
        <v>0</v>
      </c>
      <c r="S54" s="33">
        <v>0</v>
      </c>
      <c r="T54" s="6" t="str">
        <f t="shared" si="0"/>
        <v>100001:100:2:0</v>
      </c>
      <c r="U54" s="6" t="str">
        <f t="shared" si="1"/>
        <v/>
      </c>
      <c r="V54" s="23" t="str">
        <f>VLOOKUP(G54,角色!AW:BC,主动技能!F54+1,FALSE)</f>
        <v>skill_01</v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2001</v>
      </c>
      <c r="AE54" s="33">
        <f>(VLOOKUP(G54,角色!V:AE,主动技能!F54+7,FALSE))</f>
        <v>1</v>
      </c>
      <c r="AF54" s="23">
        <f t="shared" si="7"/>
        <v>3</v>
      </c>
      <c r="AG54" s="23">
        <f t="shared" si="8"/>
        <v>2</v>
      </c>
      <c r="AH54" s="33" t="str">
        <f>VLOOKUP(F54,特效对应!F:G,2,FALSE)</f>
        <v>attackex</v>
      </c>
      <c r="AJ54">
        <f t="shared" si="9"/>
        <v>8</v>
      </c>
      <c r="AK54" t="s">
        <v>118</v>
      </c>
      <c r="AL54" s="4" t="s">
        <v>1555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527</v>
      </c>
      <c r="I55" s="24" t="str">
        <f t="shared" si="19"/>
        <v>对敌方单体造成150%攻击力（+2830）点伤害。并附带流血。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P55" s="33" t="str">
        <f>_xlfn.IFNA(VLOOKUP(G55,角色!V:AE,主动技能!F55+1,FALSE),"")</f>
        <v>eff_sixingguangquan||eff_heilongjuanfeng|</v>
      </c>
      <c r="Q55" s="33">
        <f>(VLOOKUP(G55,角色!V:AE,主动技能!F55+4,FALSE))</f>
        <v>1</v>
      </c>
      <c r="R55" s="33">
        <v>0</v>
      </c>
      <c r="S55" s="33">
        <v>0</v>
      </c>
      <c r="T55" s="6" t="str">
        <f t="shared" si="0"/>
        <v>100001:100:2:0</v>
      </c>
      <c r="U55" s="6" t="str">
        <f t="shared" si="1"/>
        <v/>
      </c>
      <c r="V55" s="23" t="str">
        <f>VLOOKUP(G55,角色!AW:BC,主动技能!F55+1,FALSE)</f>
        <v>skill_01</v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2830</v>
      </c>
      <c r="AE55" s="33">
        <f>(VLOOKUP(G55,角色!V:AE,主动技能!F55+7,FALSE))</f>
        <v>1</v>
      </c>
      <c r="AF55" s="23">
        <f t="shared" si="7"/>
        <v>3</v>
      </c>
      <c r="AG55" s="23">
        <f t="shared" si="8"/>
        <v>2</v>
      </c>
      <c r="AH55" s="33" t="str">
        <f>VLOOKUP(F55,特效对应!F:G,2,FALSE)</f>
        <v>attackex</v>
      </c>
      <c r="AJ55">
        <f t="shared" si="9"/>
        <v>9</v>
      </c>
      <c r="AK55" t="s">
        <v>118</v>
      </c>
      <c r="AL55" s="4" t="s">
        <v>1555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527</v>
      </c>
      <c r="I56" s="24" t="str">
        <f t="shared" si="19"/>
        <v>对敌方单体造成150%攻击力（+4003）点伤害。并附带流血。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P56" s="33" t="str">
        <f>_xlfn.IFNA(VLOOKUP(G56,角色!V:AE,主动技能!F56+1,FALSE),"")</f>
        <v>eff_sixingguangquan||eff_heilongjuanfeng|</v>
      </c>
      <c r="Q56" s="33">
        <f>(VLOOKUP(G56,角色!V:AE,主动技能!F56+4,FALSE))</f>
        <v>1</v>
      </c>
      <c r="R56" s="33">
        <v>0</v>
      </c>
      <c r="S56" s="33">
        <v>0</v>
      </c>
      <c r="T56" s="6" t="str">
        <f t="shared" si="0"/>
        <v>100001:100:2:0</v>
      </c>
      <c r="U56" s="6" t="str">
        <f t="shared" si="1"/>
        <v/>
      </c>
      <c r="V56" s="23" t="str">
        <f>VLOOKUP(G56,角色!AW:BC,主动技能!F56+1,FALSE)</f>
        <v>skill_01</v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4003</v>
      </c>
      <c r="AE56" s="33">
        <f>(VLOOKUP(G56,角色!V:AE,主动技能!F56+7,FALSE))</f>
        <v>1</v>
      </c>
      <c r="AF56" s="23">
        <f t="shared" si="7"/>
        <v>3</v>
      </c>
      <c r="AG56" s="23">
        <f t="shared" si="8"/>
        <v>2</v>
      </c>
      <c r="AH56" s="33" t="str">
        <f>VLOOKUP(F56,特效对应!F:G,2,FALSE)</f>
        <v>attackex</v>
      </c>
      <c r="AJ56">
        <f t="shared" si="9"/>
        <v>10</v>
      </c>
      <c r="AK56" t="s">
        <v>118</v>
      </c>
      <c r="AL56" s="4" t="s">
        <v>1555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527</v>
      </c>
      <c r="I57" s="24" t="str">
        <f t="shared" si="19"/>
        <v>对敌方单体造成150%攻击力（+5663）点伤害。并附带流血。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P57" s="33" t="str">
        <f>_xlfn.IFNA(VLOOKUP(G57,角色!V:AE,主动技能!F57+1,FALSE),"")</f>
        <v>eff_sixingguangquan||eff_heilongjuanfeng|</v>
      </c>
      <c r="Q57" s="33">
        <f>(VLOOKUP(G57,角色!V:AE,主动技能!F57+4,FALSE))</f>
        <v>1</v>
      </c>
      <c r="R57" s="33">
        <v>0</v>
      </c>
      <c r="S57" s="33">
        <v>0</v>
      </c>
      <c r="T57" s="6" t="str">
        <f t="shared" si="0"/>
        <v>100001:100:2:0</v>
      </c>
      <c r="U57" s="6" t="str">
        <f t="shared" si="1"/>
        <v/>
      </c>
      <c r="V57" s="23" t="str">
        <f>VLOOKUP(G57,角色!AW:BC,主动技能!F57+1,FALSE)</f>
        <v>skill_01</v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5663</v>
      </c>
      <c r="AE57" s="33">
        <f>(VLOOKUP(G57,角色!V:AE,主动技能!F57+7,FALSE))</f>
        <v>1</v>
      </c>
      <c r="AF57" s="23">
        <f t="shared" si="7"/>
        <v>3</v>
      </c>
      <c r="AG57" s="23">
        <f t="shared" si="8"/>
        <v>2</v>
      </c>
      <c r="AH57" s="33" t="str">
        <f>VLOOKUP(F57,特效对应!F:G,2,FALSE)</f>
        <v>attackex</v>
      </c>
      <c r="AJ57">
        <f t="shared" si="9"/>
        <v>11</v>
      </c>
      <c r="AK57" t="s">
        <v>118</v>
      </c>
      <c r="AL57" s="4" t="s">
        <v>1555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527</v>
      </c>
      <c r="I58" s="24" t="str">
        <f t="shared" si="19"/>
        <v>对敌方单体造成150%攻击力（+8009）点伤害。并附带流血。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P58" s="33" t="str">
        <f>_xlfn.IFNA(VLOOKUP(G58,角色!V:AE,主动技能!F58+1,FALSE),"")</f>
        <v>eff_sixingguangquan||eff_heilongjuanfeng|</v>
      </c>
      <c r="Q58" s="33">
        <f>(VLOOKUP(G58,角色!V:AE,主动技能!F58+4,FALSE))</f>
        <v>1</v>
      </c>
      <c r="R58" s="33">
        <v>0</v>
      </c>
      <c r="S58" s="33">
        <v>0</v>
      </c>
      <c r="T58" s="6" t="str">
        <f t="shared" si="0"/>
        <v>100001:100:2:0</v>
      </c>
      <c r="U58" s="6" t="str">
        <f t="shared" si="1"/>
        <v/>
      </c>
      <c r="V58" s="23" t="str">
        <f>VLOOKUP(G58,角色!AW:BC,主动技能!F58+1,FALSE)</f>
        <v>skill_01</v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8009</v>
      </c>
      <c r="AE58" s="33">
        <f>(VLOOKUP(G58,角色!V:AE,主动技能!F58+7,FALSE))</f>
        <v>1</v>
      </c>
      <c r="AF58" s="23">
        <f t="shared" si="7"/>
        <v>3</v>
      </c>
      <c r="AG58" s="23">
        <f t="shared" si="8"/>
        <v>2</v>
      </c>
      <c r="AH58" s="33" t="str">
        <f>VLOOKUP(F58,特效对应!F:G,2,FALSE)</f>
        <v>attackex</v>
      </c>
      <c r="AJ58">
        <f t="shared" si="9"/>
        <v>12</v>
      </c>
      <c r="AK58" t="s">
        <v>118</v>
      </c>
      <c r="AL58" s="4" t="s">
        <v>1555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527</v>
      </c>
      <c r="I59" s="24" t="str">
        <f t="shared" si="19"/>
        <v>对敌方单体造成150%攻击力（+11328）点伤害。并附带流血。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P59" s="33" t="str">
        <f>_xlfn.IFNA(VLOOKUP(G59,角色!V:AE,主动技能!F59+1,FALSE),"")</f>
        <v>eff_sixingguangquan||eff_heilongjuanfeng|</v>
      </c>
      <c r="Q59" s="33">
        <f>(VLOOKUP(G59,角色!V:AE,主动技能!F59+4,FALSE))</f>
        <v>1</v>
      </c>
      <c r="R59" s="33">
        <v>0</v>
      </c>
      <c r="S59" s="33">
        <v>0</v>
      </c>
      <c r="T59" s="6" t="str">
        <f t="shared" si="0"/>
        <v>100001:100:2:0</v>
      </c>
      <c r="U59" s="6" t="str">
        <f t="shared" si="1"/>
        <v/>
      </c>
      <c r="V59" s="23" t="str">
        <f>VLOOKUP(G59,角色!AW:BC,主动技能!F59+1,FALSE)</f>
        <v>skill_01</v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11328</v>
      </c>
      <c r="AE59" s="33">
        <f>(VLOOKUP(G59,角色!V:AE,主动技能!F59+7,FALSE))</f>
        <v>1</v>
      </c>
      <c r="AF59" s="23">
        <f t="shared" si="7"/>
        <v>3</v>
      </c>
      <c r="AG59" s="23">
        <f t="shared" si="8"/>
        <v>2</v>
      </c>
      <c r="AH59" s="33" t="str">
        <f>VLOOKUP(F59,特效对应!F:G,2,FALSE)</f>
        <v>attackex</v>
      </c>
      <c r="AJ59">
        <f t="shared" si="9"/>
        <v>13</v>
      </c>
      <c r="AK59" t="s">
        <v>118</v>
      </c>
      <c r="AL59" s="4" t="s">
        <v>1555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527</v>
      </c>
      <c r="I60" s="24" t="str">
        <f t="shared" si="19"/>
        <v>对敌方单体造成150%攻击力（+16023）点伤害。并附带流血。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P60" s="33" t="str">
        <f>_xlfn.IFNA(VLOOKUP(G60,角色!V:AE,主动技能!F60+1,FALSE),"")</f>
        <v>eff_sixingguangquan||eff_heilongjuanfeng|</v>
      </c>
      <c r="Q60" s="33">
        <f>(VLOOKUP(G60,角色!V:AE,主动技能!F60+4,FALSE))</f>
        <v>1</v>
      </c>
      <c r="R60" s="33">
        <v>0</v>
      </c>
      <c r="S60" s="33">
        <v>0</v>
      </c>
      <c r="T60" s="6" t="str">
        <f t="shared" si="0"/>
        <v>100001:100:2:0</v>
      </c>
      <c r="U60" s="6" t="str">
        <f t="shared" si="1"/>
        <v/>
      </c>
      <c r="V60" s="23" t="str">
        <f>VLOOKUP(G60,角色!AW:BC,主动技能!F60+1,FALSE)</f>
        <v>skill_01</v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16023</v>
      </c>
      <c r="AE60" s="33">
        <f>(VLOOKUP(G60,角色!V:AE,主动技能!F60+7,FALSE))</f>
        <v>1</v>
      </c>
      <c r="AF60" s="23">
        <f t="shared" si="7"/>
        <v>3</v>
      </c>
      <c r="AG60" s="23">
        <f t="shared" si="8"/>
        <v>2</v>
      </c>
      <c r="AH60" s="33" t="str">
        <f>VLOOKUP(F60,特效对应!F:G,2,FALSE)</f>
        <v>attackex</v>
      </c>
      <c r="AJ60">
        <f t="shared" si="9"/>
        <v>14</v>
      </c>
      <c r="AK60" t="s">
        <v>118</v>
      </c>
      <c r="AL60" s="4" t="s">
        <v>1555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527</v>
      </c>
      <c r="I61" s="24" t="str">
        <f t="shared" si="19"/>
        <v>对敌方单体造成150%攻击力（+22663）点伤害。并附带流血。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P61" s="33" t="str">
        <f>_xlfn.IFNA(VLOOKUP(G61,角色!V:AE,主动技能!F61+1,FALSE),"")</f>
        <v>eff_sixingguangquan||eff_heilongjuanfeng|</v>
      </c>
      <c r="Q61" s="33">
        <f>(VLOOKUP(G61,角色!V:AE,主动技能!F61+4,FALSE))</f>
        <v>1</v>
      </c>
      <c r="R61" s="33">
        <v>0</v>
      </c>
      <c r="S61" s="33">
        <v>0</v>
      </c>
      <c r="T61" s="6" t="str">
        <f t="shared" si="0"/>
        <v>100001:100:2:0</v>
      </c>
      <c r="U61" s="6" t="str">
        <f t="shared" si="1"/>
        <v/>
      </c>
      <c r="V61" s="23" t="str">
        <f>VLOOKUP(G61,角色!AW:BC,主动技能!F61+1,FALSE)</f>
        <v>skill_01</v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22663</v>
      </c>
      <c r="AE61" s="33">
        <f>(VLOOKUP(G61,角色!V:AE,主动技能!F61+7,FALSE))</f>
        <v>1</v>
      </c>
      <c r="AF61" s="23">
        <f t="shared" si="7"/>
        <v>3</v>
      </c>
      <c r="AG61" s="23">
        <f t="shared" si="8"/>
        <v>2</v>
      </c>
      <c r="AH61" s="33" t="str">
        <f>VLOOKUP(F61,特效对应!F:G,2,FALSE)</f>
        <v>attackex</v>
      </c>
      <c r="AJ61">
        <f t="shared" si="9"/>
        <v>15</v>
      </c>
      <c r="AK61" t="s">
        <v>118</v>
      </c>
      <c r="AL61" s="4" t="s">
        <v>1555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527</v>
      </c>
      <c r="I62" s="24" t="str">
        <f t="shared" si="19"/>
        <v>对敌方单体造成150%攻击力（+32055）点伤害。并附带流血。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P62" s="33" t="str">
        <f>_xlfn.IFNA(VLOOKUP(G62,角色!V:AE,主动技能!F62+1,FALSE),"")</f>
        <v>eff_sixingguangquan||eff_heilongjuanfeng|</v>
      </c>
      <c r="Q62" s="33">
        <f>(VLOOKUP(G62,角色!V:AE,主动技能!F62+4,FALSE))</f>
        <v>1</v>
      </c>
      <c r="R62" s="33">
        <v>0</v>
      </c>
      <c r="S62" s="33">
        <v>0</v>
      </c>
      <c r="T62" s="6" t="str">
        <f t="shared" si="0"/>
        <v>100001:100:2:0</v>
      </c>
      <c r="U62" s="6" t="str">
        <f t="shared" si="1"/>
        <v/>
      </c>
      <c r="V62" s="23" t="str">
        <f>VLOOKUP(G62,角色!AW:BC,主动技能!F62+1,FALSE)</f>
        <v>skill_01</v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32055</v>
      </c>
      <c r="AE62" s="33">
        <f>(VLOOKUP(G62,角色!V:AE,主动技能!F62+7,FALSE))</f>
        <v>1</v>
      </c>
      <c r="AF62" s="23">
        <f t="shared" si="7"/>
        <v>3</v>
      </c>
      <c r="AG62" s="23">
        <f t="shared" si="8"/>
        <v>2</v>
      </c>
      <c r="AH62" s="33" t="str">
        <f>VLOOKUP(F62,特效对应!F:G,2,FALSE)</f>
        <v>attackex</v>
      </c>
      <c r="AJ62">
        <f t="shared" si="9"/>
        <v>16</v>
      </c>
      <c r="AK62" t="s">
        <v>118</v>
      </c>
      <c r="AL62" s="4" t="s">
        <v>1555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527</v>
      </c>
      <c r="I63" s="24" t="str">
        <f t="shared" si="19"/>
        <v>对敌方单体造成150%攻击力（+45338）点伤害。并附带流血。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P63" s="33" t="str">
        <f>_xlfn.IFNA(VLOOKUP(G63,角色!V:AE,主动技能!F63+1,FALSE),"")</f>
        <v>eff_sixingguangquan||eff_heilongjuanfeng|</v>
      </c>
      <c r="Q63" s="33">
        <f>(VLOOKUP(G63,角色!V:AE,主动技能!F63+4,FALSE))</f>
        <v>1</v>
      </c>
      <c r="R63" s="33">
        <v>0</v>
      </c>
      <c r="S63" s="33">
        <v>0</v>
      </c>
      <c r="T63" s="6" t="str">
        <f t="shared" si="0"/>
        <v>100001:100:2:0</v>
      </c>
      <c r="U63" s="6" t="str">
        <f t="shared" si="1"/>
        <v/>
      </c>
      <c r="V63" s="23" t="str">
        <f>VLOOKUP(G63,角色!AW:BC,主动技能!F63+1,FALSE)</f>
        <v>skill_01</v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45338</v>
      </c>
      <c r="AE63" s="33">
        <f>(VLOOKUP(G63,角色!V:AE,主动技能!F63+7,FALSE))</f>
        <v>1</v>
      </c>
      <c r="AF63" s="23">
        <f t="shared" si="7"/>
        <v>3</v>
      </c>
      <c r="AG63" s="23">
        <f t="shared" si="8"/>
        <v>2</v>
      </c>
      <c r="AH63" s="33" t="str">
        <f>VLOOKUP(F63,特效对应!F:G,2,FALSE)</f>
        <v>attackex</v>
      </c>
      <c r="AJ63">
        <f t="shared" si="9"/>
        <v>17</v>
      </c>
      <c r="AK63" t="s">
        <v>118</v>
      </c>
      <c r="AL63" s="4" t="s">
        <v>1555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527</v>
      </c>
      <c r="I64" s="24" t="str">
        <f t="shared" si="19"/>
        <v>对敌方单体造成150%攻击力（+64126）点伤害。并附带流血。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P64" s="33" t="str">
        <f>_xlfn.IFNA(VLOOKUP(G64,角色!V:AE,主动技能!F64+1,FALSE),"")</f>
        <v>eff_sixingguangquan||eff_heilongjuanfeng|</v>
      </c>
      <c r="Q64" s="33">
        <f>(VLOOKUP(G64,角色!V:AE,主动技能!F64+4,FALSE))</f>
        <v>1</v>
      </c>
      <c r="R64" s="33">
        <v>0</v>
      </c>
      <c r="S64" s="33">
        <v>0</v>
      </c>
      <c r="T64" s="6" t="str">
        <f t="shared" si="0"/>
        <v>100001:100:2:0</v>
      </c>
      <c r="U64" s="6" t="str">
        <f t="shared" si="1"/>
        <v/>
      </c>
      <c r="V64" s="23" t="str">
        <f>VLOOKUP(G64,角色!AW:BC,主动技能!F64+1,FALSE)</f>
        <v>skill_01</v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64126</v>
      </c>
      <c r="AE64" s="33">
        <f>(VLOOKUP(G64,角色!V:AE,主动技能!F64+7,FALSE))</f>
        <v>1</v>
      </c>
      <c r="AF64" s="23">
        <f t="shared" si="7"/>
        <v>3</v>
      </c>
      <c r="AG64" s="23">
        <f t="shared" si="8"/>
        <v>2</v>
      </c>
      <c r="AH64" s="33" t="str">
        <f>VLOOKUP(F64,特效对应!F:G,2,FALSE)</f>
        <v>attackex</v>
      </c>
      <c r="AJ64">
        <f t="shared" si="9"/>
        <v>18</v>
      </c>
      <c r="AK64" t="s">
        <v>118</v>
      </c>
      <c r="AL64" s="4" t="s">
        <v>1555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527</v>
      </c>
      <c r="I65" s="24" t="str">
        <f t="shared" si="19"/>
        <v>对敌方单体造成150%攻击力（+90700）点伤害。并附带流血。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P65" s="33" t="str">
        <f>_xlfn.IFNA(VLOOKUP(G65,角色!V:AE,主动技能!F65+1,FALSE),"")</f>
        <v>eff_sixingguangquan||eff_heilongjuanfeng|</v>
      </c>
      <c r="Q65" s="33">
        <f>(VLOOKUP(G65,角色!V:AE,主动技能!F65+4,FALSE))</f>
        <v>1</v>
      </c>
      <c r="R65" s="33">
        <v>0</v>
      </c>
      <c r="S65" s="33">
        <v>0</v>
      </c>
      <c r="T65" s="6" t="str">
        <f t="shared" si="0"/>
        <v>100001:100:2:0</v>
      </c>
      <c r="U65" s="6" t="str">
        <f t="shared" si="1"/>
        <v/>
      </c>
      <c r="V65" s="23" t="str">
        <f>VLOOKUP(G65,角色!AW:BC,主动技能!F65+1,FALSE)</f>
        <v>skill_01</v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90700</v>
      </c>
      <c r="AE65" s="33">
        <f>(VLOOKUP(G65,角色!V:AE,主动技能!F65+7,FALSE))</f>
        <v>1</v>
      </c>
      <c r="AF65" s="23">
        <f t="shared" si="7"/>
        <v>3</v>
      </c>
      <c r="AG65" s="23">
        <f t="shared" si="8"/>
        <v>2</v>
      </c>
      <c r="AH65" s="33" t="str">
        <f>VLOOKUP(F65,特效对应!F:G,2,FALSE)</f>
        <v>attackex</v>
      </c>
      <c r="AJ65">
        <f t="shared" si="9"/>
        <v>19</v>
      </c>
      <c r="AK65" t="s">
        <v>118</v>
      </c>
      <c r="AL65" s="4" t="s">
        <v>1555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527</v>
      </c>
      <c r="I66" s="24" t="str">
        <f t="shared" si="19"/>
        <v>对敌方单体造成150%攻击力（+128285）点伤害。并附带流血。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P66" s="33" t="str">
        <f>_xlfn.IFNA(VLOOKUP(G66,角色!V:AE,主动技能!F66+1,FALSE),"")</f>
        <v>eff_sixingguangquan||eff_heilongjuanfeng|</v>
      </c>
      <c r="Q66" s="33">
        <f>(VLOOKUP(G66,角色!V:AE,主动技能!F66+4,FALSE))</f>
        <v>1</v>
      </c>
      <c r="R66" s="33">
        <v>0</v>
      </c>
      <c r="S66" s="33">
        <v>0</v>
      </c>
      <c r="T66" s="6" t="str">
        <f t="shared" si="0"/>
        <v>100001:100:2:0</v>
      </c>
      <c r="U66" s="6" t="str">
        <f t="shared" si="1"/>
        <v/>
      </c>
      <c r="V66" s="23" t="str">
        <f>VLOOKUP(G66,角色!AW:BC,主动技能!F66+1,FALSE)</f>
        <v>skill_01</v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128285</v>
      </c>
      <c r="AE66" s="33">
        <f>(VLOOKUP(G66,角色!V:AE,主动技能!F66+7,FALSE))</f>
        <v>1</v>
      </c>
      <c r="AF66" s="23">
        <f t="shared" si="7"/>
        <v>3</v>
      </c>
      <c r="AG66" s="23">
        <f t="shared" si="8"/>
        <v>2</v>
      </c>
      <c r="AH66" s="33" t="str">
        <f>VLOOKUP(F66,特效对应!F:G,2,FALSE)</f>
        <v>attackex</v>
      </c>
      <c r="AJ66">
        <f t="shared" si="9"/>
        <v>20</v>
      </c>
      <c r="AK66" t="s">
        <v>118</v>
      </c>
      <c r="AL66" s="4" t="s">
        <v>1555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526</v>
      </c>
      <c r="I67" s="24" t="str">
        <f>"对敌方单体攻击，造成100%攻击力（+"&amp;AB67&amp;"）点伤害。"</f>
        <v>对敌方单体攻击，造成100%攻击力（+32）点伤害。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33" t="str">
        <f>_xlfn.IFNA(VLOOKUP(G67,角色!V:AE,主动技能!F67+1,FALSE),"")</f>
        <v>eff_yixingguangquan|||</v>
      </c>
      <c r="Q67" s="33">
        <f>(VLOOKUP(G67,角色!V:AE,主动技能!F67+4,FALSE))</f>
        <v>1</v>
      </c>
      <c r="R67" s="33">
        <v>0</v>
      </c>
      <c r="S67" s="33">
        <v>0</v>
      </c>
      <c r="T67" s="23" t="str">
        <f t="shared" si="0"/>
        <v/>
      </c>
      <c r="U67" s="23" t="str">
        <f t="shared" si="1"/>
        <v/>
      </c>
      <c r="V67" s="23" t="str">
        <f>VLOOKUP(G67,角色!AW:BC,主动技能!F67+1,FALSE)</f>
        <v>skill_32</v>
      </c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32</v>
      </c>
      <c r="AC67" s="23"/>
      <c r="AD67" s="23"/>
      <c r="AE67" s="33">
        <f>(VLOOKUP(G67,角色!V:AE,主动技能!F67+7,FALSE))</f>
        <v>0</v>
      </c>
      <c r="AF67" s="23">
        <f t="shared" si="7"/>
        <v>0</v>
      </c>
      <c r="AG67" s="23">
        <f t="shared" si="8"/>
        <v>0</v>
      </c>
      <c r="AH67" s="33" t="str">
        <f>VLOOKUP(F67,特效对应!F:G,2,FALSE)</f>
        <v>attack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526</v>
      </c>
      <c r="I68" s="24" t="str">
        <f t="shared" ref="I68:I86" si="21">"对敌方单体攻击，造成100%攻击力（+"&amp;AB68&amp;"）点伤害。"</f>
        <v>对敌方单体攻击，造成100%攻击力（+40）点伤害。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P68" s="33" t="str">
        <f>_xlfn.IFNA(VLOOKUP(G68,角色!V:AE,主动技能!F68+1,FALSE),"")</f>
        <v>eff_yixingguangquan|||</v>
      </c>
      <c r="Q68" s="33">
        <f>(VLOOKUP(G68,角色!V:AE,主动技能!F68+4,FALSE))</f>
        <v>1</v>
      </c>
      <c r="R68" s="33">
        <v>0</v>
      </c>
      <c r="S68" s="33">
        <v>0</v>
      </c>
      <c r="T68" s="6" t="str">
        <f t="shared" si="0"/>
        <v/>
      </c>
      <c r="U68" s="6" t="str">
        <f t="shared" si="1"/>
        <v/>
      </c>
      <c r="V68" s="23" t="str">
        <f>VLOOKUP(G68,角色!AW:BC,主动技能!F68+1,FALSE)</f>
        <v>skill_32</v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40</v>
      </c>
      <c r="AE68" s="33">
        <f>(VLOOKUP(G68,角色!V:AE,主动技能!F68+7,FALSE))</f>
        <v>0</v>
      </c>
      <c r="AF68" s="23">
        <f t="shared" si="7"/>
        <v>0</v>
      </c>
      <c r="AG68" s="23">
        <f t="shared" si="8"/>
        <v>0</v>
      </c>
      <c r="AH68" s="33" t="str">
        <f>VLOOKUP(F68,特效对应!F:G,2,FALSE)</f>
        <v>attack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526</v>
      </c>
      <c r="I69" s="24" t="str">
        <f t="shared" si="21"/>
        <v>对敌方单体攻击，造成100%攻击力（+62）点伤害。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P69" s="33" t="str">
        <f>_xlfn.IFNA(VLOOKUP(G69,角色!V:AE,主动技能!F69+1,FALSE),"")</f>
        <v>eff_yixingguangquan|||</v>
      </c>
      <c r="Q69" s="33">
        <f>(VLOOKUP(G69,角色!V:AE,主动技能!F69+4,FALSE))</f>
        <v>1</v>
      </c>
      <c r="R69" s="33">
        <v>0</v>
      </c>
      <c r="S69" s="33">
        <v>0</v>
      </c>
      <c r="T69" s="6" t="str">
        <f t="shared" si="0"/>
        <v/>
      </c>
      <c r="U69" s="6" t="str">
        <f t="shared" si="1"/>
        <v/>
      </c>
      <c r="V69" s="23" t="str">
        <f>VLOOKUP(G69,角色!AW:BC,主动技能!F69+1,FALSE)</f>
        <v>skill_32</v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62</v>
      </c>
      <c r="AE69" s="33">
        <f>(VLOOKUP(G69,角色!V:AE,主动技能!F69+7,FALSE))</f>
        <v>0</v>
      </c>
      <c r="AF69" s="23">
        <f t="shared" si="7"/>
        <v>0</v>
      </c>
      <c r="AG69" s="23">
        <f t="shared" si="8"/>
        <v>0</v>
      </c>
      <c r="AH69" s="33" t="str">
        <f>VLOOKUP(F69,特效对应!F:G,2,FALSE)</f>
        <v>attack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526</v>
      </c>
      <c r="I70" s="24" t="str">
        <f t="shared" si="21"/>
        <v>对敌方单体攻击，造成100%攻击力（+100）点伤害。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P70" s="33" t="str">
        <f>_xlfn.IFNA(VLOOKUP(G70,角色!V:AE,主动技能!F70+1,FALSE),"")</f>
        <v>eff_yixingguangquan|||</v>
      </c>
      <c r="Q70" s="33">
        <f>(VLOOKUP(G70,角色!V:AE,主动技能!F70+4,FALSE))</f>
        <v>1</v>
      </c>
      <c r="R70" s="33">
        <v>0</v>
      </c>
      <c r="S70" s="33">
        <v>0</v>
      </c>
      <c r="T70" s="6" t="str">
        <f t="shared" si="0"/>
        <v/>
      </c>
      <c r="U70" s="6" t="str">
        <f t="shared" si="1"/>
        <v/>
      </c>
      <c r="V70" s="23" t="str">
        <f>VLOOKUP(G70,角色!AW:BC,主动技能!F70+1,FALSE)</f>
        <v>skill_32</v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100</v>
      </c>
      <c r="AE70" s="33">
        <f>(VLOOKUP(G70,角色!V:AE,主动技能!F70+7,FALSE))</f>
        <v>0</v>
      </c>
      <c r="AF70" s="23">
        <f t="shared" si="7"/>
        <v>0</v>
      </c>
      <c r="AG70" s="23">
        <f t="shared" si="8"/>
        <v>0</v>
      </c>
      <c r="AH70" s="33" t="str">
        <f>VLOOKUP(F70,特效对应!F:G,2,FALSE)</f>
        <v>attack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526</v>
      </c>
      <c r="I71" s="24" t="str">
        <f t="shared" si="21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P71" s="33" t="str">
        <f>_xlfn.IFNA(VLOOKUP(G71,角色!V:AE,主动技能!F71+1,FALSE),"")</f>
        <v>eff_yixingguangquan|||</v>
      </c>
      <c r="Q71" s="33">
        <f>(VLOOKUP(G71,角色!V:AE,主动技能!F71+4,FALSE))</f>
        <v>1</v>
      </c>
      <c r="R71" s="33">
        <v>0</v>
      </c>
      <c r="S71" s="33">
        <v>0</v>
      </c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V71" s="23" t="str">
        <f>VLOOKUP(G71,角色!AW:BC,主动技能!F71+1,FALSE)</f>
        <v>skill_32</v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 s="33">
        <f>(VLOOKUP(G71,角色!V:AE,主动技能!F71+7,FALSE))</f>
        <v>0</v>
      </c>
      <c r="AF71" s="23">
        <f t="shared" si="7"/>
        <v>0</v>
      </c>
      <c r="AG71" s="23">
        <f t="shared" si="8"/>
        <v>0</v>
      </c>
      <c r="AH71" s="33" t="str">
        <f>VLOOKUP(F71,特效对应!F:G,2,FALSE)</f>
        <v>attack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526</v>
      </c>
      <c r="I72" s="24" t="str">
        <f t="shared" si="21"/>
        <v>对敌方单体攻击，造成100%攻击力（+200）点伤害。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P72" s="33" t="str">
        <f>_xlfn.IFNA(VLOOKUP(G72,角色!V:AE,主动技能!F72+1,FALSE),"")</f>
        <v>eff_yixingguangquan|||</v>
      </c>
      <c r="Q72" s="33">
        <f>(VLOOKUP(G72,角色!V:AE,主动技能!F72+4,FALSE))</f>
        <v>1</v>
      </c>
      <c r="R72" s="33">
        <v>0</v>
      </c>
      <c r="S72" s="33">
        <v>0</v>
      </c>
      <c r="T72" s="6" t="str">
        <f t="shared" si="23"/>
        <v/>
      </c>
      <c r="U72" s="6" t="str">
        <f t="shared" si="24"/>
        <v/>
      </c>
      <c r="V72" s="23" t="str">
        <f>VLOOKUP(G72,角色!AW:BC,主动技能!F72+1,FALSE)</f>
        <v>skill_32</v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200</v>
      </c>
      <c r="AE72" s="33">
        <f>(VLOOKUP(G72,角色!V:AE,主动技能!F72+7,FALSE))</f>
        <v>0</v>
      </c>
      <c r="AF72" s="23">
        <f t="shared" ref="AF72:AF135" si="28">BD72</f>
        <v>0</v>
      </c>
      <c r="AG72" s="23">
        <f t="shared" ref="AG72:AG135" si="29">BE72</f>
        <v>0</v>
      </c>
      <c r="AH72" s="33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526</v>
      </c>
      <c r="I73" s="24" t="str">
        <f t="shared" si="21"/>
        <v>对敌方单体攻击，造成100%攻击力（+283）点伤害。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P73" s="33" t="str">
        <f>_xlfn.IFNA(VLOOKUP(G73,角色!V:AE,主动技能!F73+1,FALSE),"")</f>
        <v>eff_yixingguangquan|||</v>
      </c>
      <c r="Q73" s="33">
        <f>(VLOOKUP(G73,角色!V:AE,主动技能!F73+4,FALSE))</f>
        <v>1</v>
      </c>
      <c r="R73" s="33">
        <v>0</v>
      </c>
      <c r="S73" s="33">
        <v>0</v>
      </c>
      <c r="T73" s="6" t="str">
        <f t="shared" si="23"/>
        <v/>
      </c>
      <c r="U73" s="6" t="str">
        <f t="shared" si="24"/>
        <v/>
      </c>
      <c r="V73" s="23" t="str">
        <f>VLOOKUP(G73,角色!AW:BC,主动技能!F73+1,FALSE)</f>
        <v>skill_32</v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283</v>
      </c>
      <c r="AE73" s="33">
        <f>(VLOOKUP(G73,角色!V:AE,主动技能!F73+7,FALSE))</f>
        <v>0</v>
      </c>
      <c r="AF73" s="23">
        <f t="shared" si="28"/>
        <v>0</v>
      </c>
      <c r="AG73" s="23">
        <f t="shared" si="29"/>
        <v>0</v>
      </c>
      <c r="AH73" s="33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526</v>
      </c>
      <c r="I74" s="24" t="str">
        <f t="shared" si="21"/>
        <v>对敌方单体攻击，造成100%攻击力（+400）点伤害。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P74" s="33" t="str">
        <f>_xlfn.IFNA(VLOOKUP(G74,角色!V:AE,主动技能!F74+1,FALSE),"")</f>
        <v>eff_yixingguangquan|||</v>
      </c>
      <c r="Q74" s="33">
        <f>(VLOOKUP(G74,角色!V:AE,主动技能!F74+4,FALSE))</f>
        <v>1</v>
      </c>
      <c r="R74" s="33">
        <v>0</v>
      </c>
      <c r="S74" s="33">
        <v>0</v>
      </c>
      <c r="T74" s="6" t="str">
        <f t="shared" si="23"/>
        <v/>
      </c>
      <c r="U74" s="6" t="str">
        <f t="shared" si="24"/>
        <v/>
      </c>
      <c r="V74" s="23" t="str">
        <f>VLOOKUP(G74,角色!AW:BC,主动技能!F74+1,FALSE)</f>
        <v>skill_32</v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400</v>
      </c>
      <c r="AE74" s="33">
        <f>(VLOOKUP(G74,角色!V:AE,主动技能!F74+7,FALSE))</f>
        <v>0</v>
      </c>
      <c r="AF74" s="23">
        <f t="shared" si="28"/>
        <v>0</v>
      </c>
      <c r="AG74" s="23">
        <f t="shared" si="29"/>
        <v>0</v>
      </c>
      <c r="AH74" s="33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526</v>
      </c>
      <c r="I75" s="24" t="str">
        <f t="shared" si="21"/>
        <v>对敌方单体攻击，造成100%攻击力（+566）点伤害。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P75" s="33" t="str">
        <f>_xlfn.IFNA(VLOOKUP(G75,角色!V:AE,主动技能!F75+1,FALSE),"")</f>
        <v>eff_yixingguangquan|||</v>
      </c>
      <c r="Q75" s="33">
        <f>(VLOOKUP(G75,角色!V:AE,主动技能!F75+4,FALSE))</f>
        <v>1</v>
      </c>
      <c r="R75" s="33">
        <v>0</v>
      </c>
      <c r="S75" s="33">
        <v>0</v>
      </c>
      <c r="T75" s="6" t="str">
        <f t="shared" si="23"/>
        <v/>
      </c>
      <c r="U75" s="6" t="str">
        <f t="shared" si="24"/>
        <v/>
      </c>
      <c r="V75" s="23" t="str">
        <f>VLOOKUP(G75,角色!AW:BC,主动技能!F75+1,FALSE)</f>
        <v>skill_32</v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566</v>
      </c>
      <c r="AE75" s="33">
        <f>(VLOOKUP(G75,角色!V:AE,主动技能!F75+7,FALSE))</f>
        <v>0</v>
      </c>
      <c r="AF75" s="23">
        <f t="shared" si="28"/>
        <v>0</v>
      </c>
      <c r="AG75" s="23">
        <f t="shared" si="29"/>
        <v>0</v>
      </c>
      <c r="AH75" s="33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526</v>
      </c>
      <c r="I76" s="24" t="str">
        <f t="shared" si="21"/>
        <v>对敌方单体攻击，造成100%攻击力（+800）点伤害。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P76" s="33" t="str">
        <f>_xlfn.IFNA(VLOOKUP(G76,角色!V:AE,主动技能!F76+1,FALSE),"")</f>
        <v>eff_yixingguangquan|||</v>
      </c>
      <c r="Q76" s="33">
        <f>(VLOOKUP(G76,角色!V:AE,主动技能!F76+4,FALSE))</f>
        <v>1</v>
      </c>
      <c r="R76" s="33">
        <v>0</v>
      </c>
      <c r="S76" s="33">
        <v>0</v>
      </c>
      <c r="T76" s="6" t="str">
        <f t="shared" si="23"/>
        <v/>
      </c>
      <c r="U76" s="6" t="str">
        <f t="shared" si="24"/>
        <v/>
      </c>
      <c r="V76" s="23" t="str">
        <f>VLOOKUP(G76,角色!AW:BC,主动技能!F76+1,FALSE)</f>
        <v>skill_32</v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800</v>
      </c>
      <c r="AE76" s="33">
        <f>(VLOOKUP(G76,角色!V:AE,主动技能!F76+7,FALSE))</f>
        <v>0</v>
      </c>
      <c r="AF76" s="23">
        <f t="shared" si="28"/>
        <v>0</v>
      </c>
      <c r="AG76" s="23">
        <f t="shared" si="29"/>
        <v>0</v>
      </c>
      <c r="AH76" s="33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526</v>
      </c>
      <c r="I77" s="24" t="str">
        <f t="shared" si="21"/>
        <v>对敌方单体攻击，造成100%攻击力（+1132）点伤害。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P77" s="33" t="str">
        <f>_xlfn.IFNA(VLOOKUP(G77,角色!V:AE,主动技能!F77+1,FALSE),"")</f>
        <v>eff_yixingguangquan|||</v>
      </c>
      <c r="Q77" s="33">
        <f>(VLOOKUP(G77,角色!V:AE,主动技能!F77+4,FALSE))</f>
        <v>1</v>
      </c>
      <c r="R77" s="33">
        <v>0</v>
      </c>
      <c r="S77" s="33">
        <v>0</v>
      </c>
      <c r="T77" s="6" t="str">
        <f t="shared" si="23"/>
        <v/>
      </c>
      <c r="U77" s="6" t="str">
        <f t="shared" si="24"/>
        <v/>
      </c>
      <c r="V77" s="23" t="str">
        <f>VLOOKUP(G77,角色!AW:BC,主动技能!F77+1,FALSE)</f>
        <v>skill_32</v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1132</v>
      </c>
      <c r="AE77" s="33">
        <f>(VLOOKUP(G77,角色!V:AE,主动技能!F77+7,FALSE))</f>
        <v>0</v>
      </c>
      <c r="AF77" s="23">
        <f t="shared" si="28"/>
        <v>0</v>
      </c>
      <c r="AG77" s="23">
        <f t="shared" si="29"/>
        <v>0</v>
      </c>
      <c r="AH77" s="33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526</v>
      </c>
      <c r="I78" s="24" t="str">
        <f t="shared" si="21"/>
        <v>对敌方单体攻击，造成100%攻击力（+1601）点伤害。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P78" s="33" t="str">
        <f>_xlfn.IFNA(VLOOKUP(G78,角色!V:AE,主动技能!F78+1,FALSE),"")</f>
        <v>eff_yixingguangquan|||</v>
      </c>
      <c r="Q78" s="33">
        <f>(VLOOKUP(G78,角色!V:AE,主动技能!F78+4,FALSE))</f>
        <v>1</v>
      </c>
      <c r="R78" s="33">
        <v>0</v>
      </c>
      <c r="S78" s="33">
        <v>0</v>
      </c>
      <c r="T78" s="6" t="str">
        <f t="shared" si="23"/>
        <v/>
      </c>
      <c r="U78" s="6" t="str">
        <f t="shared" si="24"/>
        <v/>
      </c>
      <c r="V78" s="23" t="str">
        <f>VLOOKUP(G78,角色!AW:BC,主动技能!F78+1,FALSE)</f>
        <v>skill_32</v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1601</v>
      </c>
      <c r="AE78" s="33">
        <f>(VLOOKUP(G78,角色!V:AE,主动技能!F78+7,FALSE))</f>
        <v>0</v>
      </c>
      <c r="AF78" s="23">
        <f t="shared" si="28"/>
        <v>0</v>
      </c>
      <c r="AG78" s="23">
        <f t="shared" si="29"/>
        <v>0</v>
      </c>
      <c r="AH78" s="33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526</v>
      </c>
      <c r="I79" s="24" t="str">
        <f t="shared" si="21"/>
        <v>对敌方单体攻击，造成100%攻击力（+2265）点伤害。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P79" s="33" t="str">
        <f>_xlfn.IFNA(VLOOKUP(G79,角色!V:AE,主动技能!F79+1,FALSE),"")</f>
        <v>eff_yixingguangquan|||</v>
      </c>
      <c r="Q79" s="33">
        <f>(VLOOKUP(G79,角色!V:AE,主动技能!F79+4,FALSE))</f>
        <v>1</v>
      </c>
      <c r="R79" s="33">
        <v>0</v>
      </c>
      <c r="S79" s="33">
        <v>0</v>
      </c>
      <c r="T79" s="6" t="str">
        <f t="shared" si="23"/>
        <v/>
      </c>
      <c r="U79" s="6" t="str">
        <f t="shared" si="24"/>
        <v/>
      </c>
      <c r="V79" s="23" t="str">
        <f>VLOOKUP(G79,角色!AW:BC,主动技能!F79+1,FALSE)</f>
        <v>skill_32</v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2265</v>
      </c>
      <c r="AE79" s="33">
        <f>(VLOOKUP(G79,角色!V:AE,主动技能!F79+7,FALSE))</f>
        <v>0</v>
      </c>
      <c r="AF79" s="23">
        <f t="shared" si="28"/>
        <v>0</v>
      </c>
      <c r="AG79" s="23">
        <f t="shared" si="29"/>
        <v>0</v>
      </c>
      <c r="AH79" s="33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526</v>
      </c>
      <c r="I80" s="24" t="str">
        <f t="shared" si="21"/>
        <v>对敌方单体攻击，造成100%攻击力（+3204）点伤害。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P80" s="33" t="str">
        <f>_xlfn.IFNA(VLOOKUP(G80,角色!V:AE,主动技能!F80+1,FALSE),"")</f>
        <v>eff_yixingguangquan|||</v>
      </c>
      <c r="Q80" s="33">
        <f>(VLOOKUP(G80,角色!V:AE,主动技能!F80+4,FALSE))</f>
        <v>1</v>
      </c>
      <c r="R80" s="33">
        <v>0</v>
      </c>
      <c r="S80" s="33">
        <v>0</v>
      </c>
      <c r="T80" s="6" t="str">
        <f t="shared" si="23"/>
        <v/>
      </c>
      <c r="U80" s="6" t="str">
        <f t="shared" si="24"/>
        <v/>
      </c>
      <c r="V80" s="23" t="str">
        <f>VLOOKUP(G80,角色!AW:BC,主动技能!F80+1,FALSE)</f>
        <v>skill_32</v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3204</v>
      </c>
      <c r="AE80" s="33">
        <f>(VLOOKUP(G80,角色!V:AE,主动技能!F80+7,FALSE))</f>
        <v>0</v>
      </c>
      <c r="AF80" s="23">
        <f t="shared" si="28"/>
        <v>0</v>
      </c>
      <c r="AG80" s="23">
        <f t="shared" si="29"/>
        <v>0</v>
      </c>
      <c r="AH80" s="33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526</v>
      </c>
      <c r="I81" s="24" t="str">
        <f t="shared" si="21"/>
        <v>对敌方单体攻击，造成100%攻击力（+4532）点伤害。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P81" s="33" t="str">
        <f>_xlfn.IFNA(VLOOKUP(G81,角色!V:AE,主动技能!F81+1,FALSE),"")</f>
        <v>eff_yixingguangquan|||</v>
      </c>
      <c r="Q81" s="33">
        <f>(VLOOKUP(G81,角色!V:AE,主动技能!F81+4,FALSE))</f>
        <v>1</v>
      </c>
      <c r="R81" s="33">
        <v>0</v>
      </c>
      <c r="S81" s="33">
        <v>0</v>
      </c>
      <c r="T81" s="6" t="str">
        <f t="shared" si="23"/>
        <v/>
      </c>
      <c r="U81" s="6" t="str">
        <f t="shared" si="24"/>
        <v/>
      </c>
      <c r="V81" s="23" t="str">
        <f>VLOOKUP(G81,角色!AW:BC,主动技能!F81+1,FALSE)</f>
        <v>skill_32</v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4532</v>
      </c>
      <c r="AE81" s="33">
        <f>(VLOOKUP(G81,角色!V:AE,主动技能!F81+7,FALSE))</f>
        <v>0</v>
      </c>
      <c r="AF81" s="23">
        <f t="shared" si="28"/>
        <v>0</v>
      </c>
      <c r="AG81" s="23">
        <f t="shared" si="29"/>
        <v>0</v>
      </c>
      <c r="AH81" s="33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526</v>
      </c>
      <c r="I82" s="24" t="str">
        <f t="shared" si="21"/>
        <v>对敌方单体攻击，造成100%攻击力（+6411）点伤害。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P82" s="33" t="str">
        <f>_xlfn.IFNA(VLOOKUP(G82,角色!V:AE,主动技能!F82+1,FALSE),"")</f>
        <v>eff_yixingguangquan|||</v>
      </c>
      <c r="Q82" s="33">
        <f>(VLOOKUP(G82,角色!V:AE,主动技能!F82+4,FALSE))</f>
        <v>1</v>
      </c>
      <c r="R82" s="33">
        <v>0</v>
      </c>
      <c r="S82" s="33">
        <v>0</v>
      </c>
      <c r="T82" s="6" t="str">
        <f t="shared" si="23"/>
        <v/>
      </c>
      <c r="U82" s="6" t="str">
        <f t="shared" si="24"/>
        <v/>
      </c>
      <c r="V82" s="23" t="str">
        <f>VLOOKUP(G82,角色!AW:BC,主动技能!F82+1,FALSE)</f>
        <v>skill_32</v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6411</v>
      </c>
      <c r="AE82" s="33">
        <f>(VLOOKUP(G82,角色!V:AE,主动技能!F82+7,FALSE))</f>
        <v>0</v>
      </c>
      <c r="AF82" s="23">
        <f t="shared" si="28"/>
        <v>0</v>
      </c>
      <c r="AG82" s="23">
        <f t="shared" si="29"/>
        <v>0</v>
      </c>
      <c r="AH82" s="33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526</v>
      </c>
      <c r="I83" s="24" t="str">
        <f t="shared" si="21"/>
        <v>对敌方单体攻击，造成100%攻击力（+9067）点伤害。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P83" s="33" t="str">
        <f>_xlfn.IFNA(VLOOKUP(G83,角色!V:AE,主动技能!F83+1,FALSE),"")</f>
        <v>eff_yixingguangquan|||</v>
      </c>
      <c r="Q83" s="33">
        <f>(VLOOKUP(G83,角色!V:AE,主动技能!F83+4,FALSE))</f>
        <v>1</v>
      </c>
      <c r="R83" s="33">
        <v>0</v>
      </c>
      <c r="S83" s="33">
        <v>0</v>
      </c>
      <c r="T83" s="6" t="str">
        <f t="shared" si="23"/>
        <v/>
      </c>
      <c r="U83" s="6" t="str">
        <f t="shared" si="24"/>
        <v/>
      </c>
      <c r="V83" s="23" t="str">
        <f>VLOOKUP(G83,角色!AW:BC,主动技能!F83+1,FALSE)</f>
        <v>skill_32</v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9067</v>
      </c>
      <c r="AE83" s="33">
        <f>(VLOOKUP(G83,角色!V:AE,主动技能!F83+7,FALSE))</f>
        <v>0</v>
      </c>
      <c r="AF83" s="23">
        <f t="shared" si="28"/>
        <v>0</v>
      </c>
      <c r="AG83" s="23">
        <f t="shared" si="29"/>
        <v>0</v>
      </c>
      <c r="AH83" s="33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526</v>
      </c>
      <c r="I84" s="24" t="str">
        <f t="shared" si="21"/>
        <v>对敌方单体攻击，造成100%攻击力（+12825）点伤害。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P84" s="33" t="str">
        <f>_xlfn.IFNA(VLOOKUP(G84,角色!V:AE,主动技能!F84+1,FALSE),"")</f>
        <v>eff_yixingguangquan|||</v>
      </c>
      <c r="Q84" s="33">
        <f>(VLOOKUP(G84,角色!V:AE,主动技能!F84+4,FALSE))</f>
        <v>1</v>
      </c>
      <c r="R84" s="33">
        <v>0</v>
      </c>
      <c r="S84" s="33">
        <v>0</v>
      </c>
      <c r="T84" s="6" t="str">
        <f t="shared" si="23"/>
        <v/>
      </c>
      <c r="U84" s="6" t="str">
        <f t="shared" si="24"/>
        <v/>
      </c>
      <c r="V84" s="23" t="str">
        <f>VLOOKUP(G84,角色!AW:BC,主动技能!F84+1,FALSE)</f>
        <v>skill_32</v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12825</v>
      </c>
      <c r="AE84" s="33">
        <f>(VLOOKUP(G84,角色!V:AE,主动技能!F84+7,FALSE))</f>
        <v>0</v>
      </c>
      <c r="AF84" s="23">
        <f t="shared" si="28"/>
        <v>0</v>
      </c>
      <c r="AG84" s="23">
        <f t="shared" si="29"/>
        <v>0</v>
      </c>
      <c r="AH84" s="33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526</v>
      </c>
      <c r="I85" s="24" t="str">
        <f t="shared" si="21"/>
        <v>对敌方单体攻击，造成100%攻击力（+18140）点伤害。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P85" s="33" t="str">
        <f>_xlfn.IFNA(VLOOKUP(G85,角色!V:AE,主动技能!F85+1,FALSE),"")</f>
        <v>eff_yixingguangquan|||</v>
      </c>
      <c r="Q85" s="33">
        <f>(VLOOKUP(G85,角色!V:AE,主动技能!F85+4,FALSE))</f>
        <v>1</v>
      </c>
      <c r="R85" s="33">
        <v>0</v>
      </c>
      <c r="S85" s="33">
        <v>0</v>
      </c>
      <c r="T85" s="6" t="str">
        <f t="shared" si="23"/>
        <v/>
      </c>
      <c r="U85" s="6" t="str">
        <f t="shared" si="24"/>
        <v/>
      </c>
      <c r="V85" s="23" t="str">
        <f>VLOOKUP(G85,角色!AW:BC,主动技能!F85+1,FALSE)</f>
        <v>skill_32</v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18140</v>
      </c>
      <c r="AE85" s="33">
        <f>(VLOOKUP(G85,角色!V:AE,主动技能!F85+7,FALSE))</f>
        <v>0</v>
      </c>
      <c r="AF85" s="23">
        <f t="shared" si="28"/>
        <v>0</v>
      </c>
      <c r="AG85" s="23">
        <f t="shared" si="29"/>
        <v>0</v>
      </c>
      <c r="AH85" s="33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526</v>
      </c>
      <c r="I86" s="24" t="str">
        <f t="shared" si="21"/>
        <v>对敌方单体攻击，造成100%攻击力（+25657）点伤害。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P86" s="33" t="str">
        <f>_xlfn.IFNA(VLOOKUP(G86,角色!V:AE,主动技能!F86+1,FALSE),"")</f>
        <v>eff_yixingguangquan|||</v>
      </c>
      <c r="Q86" s="33">
        <f>(VLOOKUP(G86,角色!V:AE,主动技能!F86+4,FALSE))</f>
        <v>1</v>
      </c>
      <c r="R86" s="33">
        <v>0</v>
      </c>
      <c r="S86" s="33">
        <v>0</v>
      </c>
      <c r="T86" s="6" t="str">
        <f t="shared" si="23"/>
        <v/>
      </c>
      <c r="U86" s="6" t="str">
        <f t="shared" si="24"/>
        <v/>
      </c>
      <c r="V86" s="23" t="str">
        <f>VLOOKUP(G86,角色!AW:BC,主动技能!F86+1,FALSE)</f>
        <v>skill_32</v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25657</v>
      </c>
      <c r="AE86" s="33">
        <f>(VLOOKUP(G86,角色!V:AE,主动技能!F86+7,FALSE))</f>
        <v>0</v>
      </c>
      <c r="AF86" s="23">
        <f t="shared" si="28"/>
        <v>0</v>
      </c>
      <c r="AG86" s="23">
        <f t="shared" si="29"/>
        <v>0</v>
      </c>
      <c r="AH86" s="33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446</v>
      </c>
      <c r="I87" s="24" t="str">
        <f>"对敌方单体造成125%攻击力（+"&amp;AB87&amp;"）点伤害,附带眩晕。"</f>
        <v>对敌方单体造成125%攻击力（+81）点伤害,附带眩晕。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P87" s="33" t="str">
        <f>_xlfn.IFNA(VLOOKUP(G87,角色!V:AE,主动技能!F87+1,FALSE),"")</f>
        <v>eff_sixingguangquan||eff_leiji|</v>
      </c>
      <c r="Q87" s="33">
        <f>(VLOOKUP(G87,角色!V:AE,主动技能!F87+4,FALSE))</f>
        <v>1</v>
      </c>
      <c r="R87" s="33">
        <v>0</v>
      </c>
      <c r="S87" s="33">
        <v>0</v>
      </c>
      <c r="T87" s="6" t="str">
        <f t="shared" si="23"/>
        <v/>
      </c>
      <c r="U87" s="6" t="str">
        <f t="shared" si="24"/>
        <v>100002:100:2:0</v>
      </c>
      <c r="V87" s="23" t="str">
        <f>VLOOKUP(G87,角色!AW:BC,主动技能!F87+1,FALSE)</f>
        <v>skill_17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81</v>
      </c>
      <c r="AE87" s="33">
        <f>(VLOOKUP(G87,角色!V:AE,主动技能!F87+7,FALSE))</f>
        <v>1</v>
      </c>
      <c r="AF87" s="23">
        <f t="shared" si="28"/>
        <v>2</v>
      </c>
      <c r="AG87" s="23">
        <f t="shared" si="29"/>
        <v>1</v>
      </c>
      <c r="AH87" s="33" t="str">
        <f>VLOOKUP(F87,特效对应!F:G,2,FALSE)</f>
        <v>attackex</v>
      </c>
      <c r="AJ87">
        <f t="shared" si="30"/>
        <v>1</v>
      </c>
      <c r="AK87" s="2" t="s">
        <v>119</v>
      </c>
      <c r="AL87" t="s">
        <v>1557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446</v>
      </c>
      <c r="I88" s="24" t="str">
        <f t="shared" ref="I88:I106" si="37">"对敌方单体造成125%攻击力（+"&amp;AB88&amp;"）点伤害,附带眩晕。"</f>
        <v>对敌方单体造成125%攻击力（+100）点伤害,附带眩晕。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P88" s="33" t="str">
        <f>_xlfn.IFNA(VLOOKUP(G88,角色!V:AE,主动技能!F88+1,FALSE),"")</f>
        <v>eff_sixingguangquan||eff_leiji|</v>
      </c>
      <c r="Q88" s="33">
        <f>(VLOOKUP(G88,角色!V:AE,主动技能!F88+4,FALSE))</f>
        <v>1</v>
      </c>
      <c r="R88" s="33">
        <v>0</v>
      </c>
      <c r="S88" s="33">
        <v>0</v>
      </c>
      <c r="T88" s="6" t="str">
        <f t="shared" si="23"/>
        <v/>
      </c>
      <c r="U88" s="6" t="str">
        <f t="shared" si="24"/>
        <v>100002:100:2:0</v>
      </c>
      <c r="V88" s="23" t="str">
        <f>VLOOKUP(G88,角色!AW:BC,主动技能!F88+1,FALSE)</f>
        <v>skill_17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100</v>
      </c>
      <c r="AE88" s="33">
        <f>(VLOOKUP(G88,角色!V:AE,主动技能!F88+7,FALSE))</f>
        <v>1</v>
      </c>
      <c r="AF88" s="23">
        <f t="shared" si="28"/>
        <v>2</v>
      </c>
      <c r="AG88" s="23">
        <f t="shared" si="29"/>
        <v>1</v>
      </c>
      <c r="AH88" s="33" t="str">
        <f>VLOOKUP(F88,特效对应!F:G,2,FALSE)</f>
        <v>attackex</v>
      </c>
      <c r="AJ88">
        <f t="shared" si="30"/>
        <v>2</v>
      </c>
      <c r="AK88" s="2" t="s">
        <v>119</v>
      </c>
      <c r="AL88" t="s">
        <v>1557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446</v>
      </c>
      <c r="I89" s="24" t="str">
        <f t="shared" si="37"/>
        <v>对敌方单体造成125%攻击力（+156）点伤害,附带眩晕。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P89" s="33" t="str">
        <f>_xlfn.IFNA(VLOOKUP(G89,角色!V:AE,主动技能!F89+1,FALSE),"")</f>
        <v>eff_sixingguangquan||eff_leiji|</v>
      </c>
      <c r="Q89" s="33">
        <f>(VLOOKUP(G89,角色!V:AE,主动技能!F89+4,FALSE))</f>
        <v>1</v>
      </c>
      <c r="R89" s="33">
        <v>0</v>
      </c>
      <c r="S89" s="33">
        <v>0</v>
      </c>
      <c r="T89" s="6" t="str">
        <f t="shared" si="23"/>
        <v/>
      </c>
      <c r="U89" s="6" t="str">
        <f t="shared" si="24"/>
        <v>100002:100:2:0</v>
      </c>
      <c r="V89" s="23" t="str">
        <f>VLOOKUP(G89,角色!AW:BC,主动技能!F89+1,FALSE)</f>
        <v>skill_17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156</v>
      </c>
      <c r="AE89" s="33">
        <f>(VLOOKUP(G89,角色!V:AE,主动技能!F89+7,FALSE))</f>
        <v>1</v>
      </c>
      <c r="AF89" s="23">
        <f t="shared" si="28"/>
        <v>2</v>
      </c>
      <c r="AG89" s="23">
        <f t="shared" si="29"/>
        <v>1</v>
      </c>
      <c r="AH89" s="33" t="str">
        <f>VLOOKUP(F89,特效对应!F:G,2,FALSE)</f>
        <v>attackex</v>
      </c>
      <c r="AJ89">
        <f t="shared" si="30"/>
        <v>3</v>
      </c>
      <c r="AK89" s="2" t="s">
        <v>119</v>
      </c>
      <c r="AL89" t="s">
        <v>1557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446</v>
      </c>
      <c r="I90" s="24" t="str">
        <f t="shared" si="37"/>
        <v>对敌方单体造成125%攻击力（+250）点伤害,附带眩晕。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P90" s="33" t="str">
        <f>_xlfn.IFNA(VLOOKUP(G90,角色!V:AE,主动技能!F90+1,FALSE),"")</f>
        <v>eff_sixingguangquan||eff_leiji|</v>
      </c>
      <c r="Q90" s="33">
        <f>(VLOOKUP(G90,角色!V:AE,主动技能!F90+4,FALSE))</f>
        <v>1</v>
      </c>
      <c r="R90" s="33">
        <v>0</v>
      </c>
      <c r="S90" s="33">
        <v>0</v>
      </c>
      <c r="T90" s="6" t="str">
        <f t="shared" si="23"/>
        <v/>
      </c>
      <c r="U90" s="6" t="str">
        <f t="shared" si="24"/>
        <v>100002:100:2:0</v>
      </c>
      <c r="V90" s="23" t="str">
        <f>VLOOKUP(G90,角色!AW:BC,主动技能!F90+1,FALSE)</f>
        <v>skill_17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250</v>
      </c>
      <c r="AE90" s="33">
        <f>(VLOOKUP(G90,角色!V:AE,主动技能!F90+7,FALSE))</f>
        <v>1</v>
      </c>
      <c r="AF90" s="23">
        <f t="shared" si="28"/>
        <v>2</v>
      </c>
      <c r="AG90" s="23">
        <f t="shared" si="29"/>
        <v>1</v>
      </c>
      <c r="AH90" s="33" t="str">
        <f>VLOOKUP(F90,特效对应!F:G,2,FALSE)</f>
        <v>attackex</v>
      </c>
      <c r="AJ90">
        <f t="shared" si="30"/>
        <v>4</v>
      </c>
      <c r="AK90" s="2" t="s">
        <v>119</v>
      </c>
      <c r="AL90" t="s">
        <v>1557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446</v>
      </c>
      <c r="I91" s="24" t="str">
        <f t="shared" si="37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P91" s="33" t="str">
        <f>_xlfn.IFNA(VLOOKUP(G91,角色!V:AE,主动技能!F91+1,FALSE),"")</f>
        <v>eff_sixingguangquan||eff_leiji|</v>
      </c>
      <c r="Q91" s="33">
        <f>(VLOOKUP(G91,角色!V:AE,主动技能!F91+4,FALSE))</f>
        <v>1</v>
      </c>
      <c r="R91" s="33">
        <v>0</v>
      </c>
      <c r="S91" s="33">
        <v>0</v>
      </c>
      <c r="T91" s="6" t="str">
        <f t="shared" si="23"/>
        <v/>
      </c>
      <c r="U91" s="6" t="str">
        <f t="shared" si="24"/>
        <v>100002:100:2:0</v>
      </c>
      <c r="V91" s="23" t="str">
        <f>VLOOKUP(G91,角色!AW:BC,主动技能!F91+1,FALSE)</f>
        <v>skill_17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 s="33">
        <f>(VLOOKUP(G91,角色!V:AE,主动技能!F91+7,FALSE))</f>
        <v>1</v>
      </c>
      <c r="AF91" s="23">
        <f t="shared" si="28"/>
        <v>2</v>
      </c>
      <c r="AG91" s="23">
        <f t="shared" si="29"/>
        <v>1</v>
      </c>
      <c r="AH91" s="33" t="str">
        <f>VLOOKUP(F91,特效对应!F:G,2,FALSE)</f>
        <v>attackex</v>
      </c>
      <c r="AJ91">
        <f t="shared" si="30"/>
        <v>5</v>
      </c>
      <c r="AK91" s="2" t="s">
        <v>119</v>
      </c>
      <c r="AL91" t="s">
        <v>1557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446</v>
      </c>
      <c r="I92" s="24" t="str">
        <f t="shared" si="37"/>
        <v>对敌方单体造成125%攻击力（+500）点伤害,附带眩晕。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P92" s="33" t="str">
        <f>_xlfn.IFNA(VLOOKUP(G92,角色!V:AE,主动技能!F92+1,FALSE),"")</f>
        <v>eff_sixingguangquan||eff_leiji|</v>
      </c>
      <c r="Q92" s="33">
        <f>(VLOOKUP(G92,角色!V:AE,主动技能!F92+4,FALSE))</f>
        <v>1</v>
      </c>
      <c r="R92" s="33">
        <v>0</v>
      </c>
      <c r="S92" s="33">
        <v>0</v>
      </c>
      <c r="T92" s="6" t="str">
        <f t="shared" si="23"/>
        <v/>
      </c>
      <c r="U92" s="6" t="str">
        <f t="shared" si="24"/>
        <v>100002:100:2:0</v>
      </c>
      <c r="V92" s="23" t="str">
        <f>VLOOKUP(G92,角色!AW:BC,主动技能!F92+1,FALSE)</f>
        <v>skill_17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500</v>
      </c>
      <c r="AE92" s="33">
        <f>(VLOOKUP(G92,角色!V:AE,主动技能!F92+7,FALSE))</f>
        <v>1</v>
      </c>
      <c r="AF92" s="23">
        <f t="shared" si="28"/>
        <v>2</v>
      </c>
      <c r="AG92" s="23">
        <f t="shared" si="29"/>
        <v>1</v>
      </c>
      <c r="AH92" s="33" t="str">
        <f>VLOOKUP(F92,特效对应!F:G,2,FALSE)</f>
        <v>attackex</v>
      </c>
      <c r="AJ92">
        <f t="shared" si="30"/>
        <v>6</v>
      </c>
      <c r="AK92" s="2" t="s">
        <v>119</v>
      </c>
      <c r="AL92" t="s">
        <v>1557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446</v>
      </c>
      <c r="I93" s="24" t="str">
        <f t="shared" si="37"/>
        <v>对敌方单体造成125%攻击力（+707）点伤害,附带眩晕。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P93" s="33" t="str">
        <f>_xlfn.IFNA(VLOOKUP(G93,角色!V:AE,主动技能!F93+1,FALSE),"")</f>
        <v>eff_sixingguangquan||eff_leiji|</v>
      </c>
      <c r="Q93" s="33">
        <f>(VLOOKUP(G93,角色!V:AE,主动技能!F93+4,FALSE))</f>
        <v>1</v>
      </c>
      <c r="R93" s="33">
        <v>0</v>
      </c>
      <c r="S93" s="33">
        <v>0</v>
      </c>
      <c r="T93" s="6" t="str">
        <f t="shared" si="23"/>
        <v/>
      </c>
      <c r="U93" s="6" t="str">
        <f t="shared" si="24"/>
        <v>100002:100:2:0</v>
      </c>
      <c r="V93" s="23" t="str">
        <f>VLOOKUP(G93,角色!AW:BC,主动技能!F93+1,FALSE)</f>
        <v>skill_17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707</v>
      </c>
      <c r="AE93" s="33">
        <f>(VLOOKUP(G93,角色!V:AE,主动技能!F93+7,FALSE))</f>
        <v>1</v>
      </c>
      <c r="AF93" s="23">
        <f t="shared" si="28"/>
        <v>2</v>
      </c>
      <c r="AG93" s="23">
        <f t="shared" si="29"/>
        <v>1</v>
      </c>
      <c r="AH93" s="33" t="str">
        <f>VLOOKUP(F93,特效对应!F:G,2,FALSE)</f>
        <v>attackex</v>
      </c>
      <c r="AJ93">
        <f t="shared" si="30"/>
        <v>7</v>
      </c>
      <c r="AK93" s="2" t="s">
        <v>119</v>
      </c>
      <c r="AL93" t="s">
        <v>1557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446</v>
      </c>
      <c r="I94" s="24" t="str">
        <f t="shared" si="37"/>
        <v>对敌方单体造成125%攻击力（+1000）点伤害,附带眩晕。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P94" s="33" t="str">
        <f>_xlfn.IFNA(VLOOKUP(G94,角色!V:AE,主动技能!F94+1,FALSE),"")</f>
        <v>eff_sixingguangquan||eff_leiji|</v>
      </c>
      <c r="Q94" s="33">
        <f>(VLOOKUP(G94,角色!V:AE,主动技能!F94+4,FALSE))</f>
        <v>1</v>
      </c>
      <c r="R94" s="33">
        <v>0</v>
      </c>
      <c r="S94" s="33">
        <v>0</v>
      </c>
      <c r="T94" s="6" t="str">
        <f t="shared" si="23"/>
        <v/>
      </c>
      <c r="U94" s="6" t="str">
        <f t="shared" si="24"/>
        <v>100002:100:2:0</v>
      </c>
      <c r="V94" s="23" t="str">
        <f>VLOOKUP(G94,角色!AW:BC,主动技能!F94+1,FALSE)</f>
        <v>skill_17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1000</v>
      </c>
      <c r="AE94" s="33">
        <f>(VLOOKUP(G94,角色!V:AE,主动技能!F94+7,FALSE))</f>
        <v>1</v>
      </c>
      <c r="AF94" s="23">
        <f t="shared" si="28"/>
        <v>2</v>
      </c>
      <c r="AG94" s="23">
        <f t="shared" si="29"/>
        <v>1</v>
      </c>
      <c r="AH94" s="33" t="str">
        <f>VLOOKUP(F94,特效对应!F:G,2,FALSE)</f>
        <v>attackex</v>
      </c>
      <c r="AJ94">
        <f t="shared" si="30"/>
        <v>8</v>
      </c>
      <c r="AK94" s="2" t="s">
        <v>119</v>
      </c>
      <c r="AL94" t="s">
        <v>1557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446</v>
      </c>
      <c r="I95" s="24" t="str">
        <f t="shared" si="37"/>
        <v>对敌方单体造成125%攻击力（+1415）点伤害,附带眩晕。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P95" s="33" t="str">
        <f>_xlfn.IFNA(VLOOKUP(G95,角色!V:AE,主动技能!F95+1,FALSE),"")</f>
        <v>eff_sixingguangquan||eff_leiji|</v>
      </c>
      <c r="Q95" s="33">
        <f>(VLOOKUP(G95,角色!V:AE,主动技能!F95+4,FALSE))</f>
        <v>1</v>
      </c>
      <c r="R95" s="33">
        <v>0</v>
      </c>
      <c r="S95" s="33">
        <v>0</v>
      </c>
      <c r="T95" s="6" t="str">
        <f t="shared" si="23"/>
        <v/>
      </c>
      <c r="U95" s="6" t="str">
        <f t="shared" si="24"/>
        <v>100002:100:2:0</v>
      </c>
      <c r="V95" s="23" t="str">
        <f>VLOOKUP(G95,角色!AW:BC,主动技能!F95+1,FALSE)</f>
        <v>skill_17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1415</v>
      </c>
      <c r="AE95" s="33">
        <f>(VLOOKUP(G95,角色!V:AE,主动技能!F95+7,FALSE))</f>
        <v>1</v>
      </c>
      <c r="AF95" s="23">
        <f t="shared" si="28"/>
        <v>2</v>
      </c>
      <c r="AG95" s="23">
        <f t="shared" si="29"/>
        <v>1</v>
      </c>
      <c r="AH95" s="33" t="str">
        <f>VLOOKUP(F95,特效对应!F:G,2,FALSE)</f>
        <v>attackex</v>
      </c>
      <c r="AJ95">
        <f t="shared" si="30"/>
        <v>9</v>
      </c>
      <c r="AK95" s="2" t="s">
        <v>119</v>
      </c>
      <c r="AL95" t="s">
        <v>1557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446</v>
      </c>
      <c r="I96" s="24" t="str">
        <f t="shared" si="37"/>
        <v>对敌方单体造成125%攻击力（+2001）点伤害,附带眩晕。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P96" s="33" t="str">
        <f>_xlfn.IFNA(VLOOKUP(G96,角色!V:AE,主动技能!F96+1,FALSE),"")</f>
        <v>eff_sixingguangquan||eff_leiji|</v>
      </c>
      <c r="Q96" s="33">
        <f>(VLOOKUP(G96,角色!V:AE,主动技能!F96+4,FALSE))</f>
        <v>1</v>
      </c>
      <c r="R96" s="33">
        <v>0</v>
      </c>
      <c r="S96" s="33">
        <v>0</v>
      </c>
      <c r="T96" s="6" t="str">
        <f t="shared" si="23"/>
        <v/>
      </c>
      <c r="U96" s="6" t="str">
        <f t="shared" si="24"/>
        <v>100002:100:2:0</v>
      </c>
      <c r="V96" s="23" t="str">
        <f>VLOOKUP(G96,角色!AW:BC,主动技能!F96+1,FALSE)</f>
        <v>skill_17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2001</v>
      </c>
      <c r="AE96" s="33">
        <f>(VLOOKUP(G96,角色!V:AE,主动技能!F96+7,FALSE))</f>
        <v>1</v>
      </c>
      <c r="AF96" s="23">
        <f t="shared" si="28"/>
        <v>2</v>
      </c>
      <c r="AG96" s="23">
        <f t="shared" si="29"/>
        <v>1</v>
      </c>
      <c r="AH96" s="33" t="str">
        <f>VLOOKUP(F96,特效对应!F:G,2,FALSE)</f>
        <v>attackex</v>
      </c>
      <c r="AJ96">
        <f t="shared" si="30"/>
        <v>10</v>
      </c>
      <c r="AK96" s="2" t="s">
        <v>119</v>
      </c>
      <c r="AL96" t="s">
        <v>1557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446</v>
      </c>
      <c r="I97" s="24" t="str">
        <f t="shared" si="37"/>
        <v>对敌方单体造成125%攻击力（+2831）点伤害,附带眩晕。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P97" s="33" t="str">
        <f>_xlfn.IFNA(VLOOKUP(G97,角色!V:AE,主动技能!F97+1,FALSE),"")</f>
        <v>eff_sixingguangquan||eff_leiji|</v>
      </c>
      <c r="Q97" s="33">
        <f>(VLOOKUP(G97,角色!V:AE,主动技能!F97+4,FALSE))</f>
        <v>1</v>
      </c>
      <c r="R97" s="33">
        <v>0</v>
      </c>
      <c r="S97" s="33">
        <v>0</v>
      </c>
      <c r="T97" s="6" t="str">
        <f t="shared" si="23"/>
        <v/>
      </c>
      <c r="U97" s="6" t="str">
        <f t="shared" si="24"/>
        <v>100002:100:2:0</v>
      </c>
      <c r="V97" s="23" t="str">
        <f>VLOOKUP(G97,角色!AW:BC,主动技能!F97+1,FALSE)</f>
        <v>skill_17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2831</v>
      </c>
      <c r="AE97" s="33">
        <f>(VLOOKUP(G97,角色!V:AE,主动技能!F97+7,FALSE))</f>
        <v>1</v>
      </c>
      <c r="AF97" s="23">
        <f t="shared" si="28"/>
        <v>2</v>
      </c>
      <c r="AG97" s="23">
        <f t="shared" si="29"/>
        <v>1</v>
      </c>
      <c r="AH97" s="33" t="str">
        <f>VLOOKUP(F97,特效对应!F:G,2,FALSE)</f>
        <v>attackex</v>
      </c>
      <c r="AJ97">
        <f t="shared" si="30"/>
        <v>11</v>
      </c>
      <c r="AK97" s="2" t="s">
        <v>119</v>
      </c>
      <c r="AL97" t="s">
        <v>1557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446</v>
      </c>
      <c r="I98" s="24" t="str">
        <f t="shared" si="37"/>
        <v>对敌方单体造成125%攻击力（+4004）点伤害,附带眩晕。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P98" s="33" t="str">
        <f>_xlfn.IFNA(VLOOKUP(G98,角色!V:AE,主动技能!F98+1,FALSE),"")</f>
        <v>eff_sixingguangquan||eff_leiji|</v>
      </c>
      <c r="Q98" s="33">
        <f>(VLOOKUP(G98,角色!V:AE,主动技能!F98+4,FALSE))</f>
        <v>1</v>
      </c>
      <c r="R98" s="33">
        <v>0</v>
      </c>
      <c r="S98" s="33">
        <v>0</v>
      </c>
      <c r="T98" s="6" t="str">
        <f t="shared" si="23"/>
        <v/>
      </c>
      <c r="U98" s="6" t="str">
        <f t="shared" si="24"/>
        <v>100002:100:2:0</v>
      </c>
      <c r="V98" s="23" t="str">
        <f>VLOOKUP(G98,角色!AW:BC,主动技能!F98+1,FALSE)</f>
        <v>skill_17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4004</v>
      </c>
      <c r="AE98" s="33">
        <f>(VLOOKUP(G98,角色!V:AE,主动技能!F98+7,FALSE))</f>
        <v>1</v>
      </c>
      <c r="AF98" s="23">
        <f t="shared" si="28"/>
        <v>2</v>
      </c>
      <c r="AG98" s="23">
        <f t="shared" si="29"/>
        <v>1</v>
      </c>
      <c r="AH98" s="33" t="str">
        <f>VLOOKUP(F98,特效对应!F:G,2,FALSE)</f>
        <v>attackex</v>
      </c>
      <c r="AJ98">
        <f t="shared" si="30"/>
        <v>12</v>
      </c>
      <c r="AK98" s="2" t="s">
        <v>119</v>
      </c>
      <c r="AL98" t="s">
        <v>1557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446</v>
      </c>
      <c r="I99" s="24" t="str">
        <f t="shared" si="37"/>
        <v>对敌方单体造成125%攻击力（+5664）点伤害,附带眩晕。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P99" s="33" t="str">
        <f>_xlfn.IFNA(VLOOKUP(G99,角色!V:AE,主动技能!F99+1,FALSE),"")</f>
        <v>eff_sixingguangquan||eff_leiji|</v>
      </c>
      <c r="Q99" s="33">
        <f>(VLOOKUP(G99,角色!V:AE,主动技能!F99+4,FALSE))</f>
        <v>1</v>
      </c>
      <c r="R99" s="33">
        <v>0</v>
      </c>
      <c r="S99" s="33">
        <v>0</v>
      </c>
      <c r="T99" s="6" t="str">
        <f t="shared" si="23"/>
        <v/>
      </c>
      <c r="U99" s="6" t="str">
        <f t="shared" si="24"/>
        <v>100002:100:2:0</v>
      </c>
      <c r="V99" s="23" t="str">
        <f>VLOOKUP(G99,角色!AW:BC,主动技能!F99+1,FALSE)</f>
        <v>skill_17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5664</v>
      </c>
      <c r="AE99" s="33">
        <f>(VLOOKUP(G99,角色!V:AE,主动技能!F99+7,FALSE))</f>
        <v>1</v>
      </c>
      <c r="AF99" s="23">
        <f t="shared" si="28"/>
        <v>2</v>
      </c>
      <c r="AG99" s="23">
        <f t="shared" si="29"/>
        <v>1</v>
      </c>
      <c r="AH99" s="33" t="str">
        <f>VLOOKUP(F99,特效对应!F:G,2,FALSE)</f>
        <v>attackex</v>
      </c>
      <c r="AJ99">
        <f t="shared" si="30"/>
        <v>13</v>
      </c>
      <c r="AK99" s="2" t="s">
        <v>119</v>
      </c>
      <c r="AL99" t="s">
        <v>1557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446</v>
      </c>
      <c r="I100" s="24" t="str">
        <f t="shared" si="37"/>
        <v>对敌方单体造成125%攻击力（+8011）点伤害,附带眩晕。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P100" s="33" t="str">
        <f>_xlfn.IFNA(VLOOKUP(G100,角色!V:AE,主动技能!F100+1,FALSE),"")</f>
        <v>eff_sixingguangquan||eff_leiji|</v>
      </c>
      <c r="Q100" s="33">
        <f>(VLOOKUP(G100,角色!V:AE,主动技能!F100+4,FALSE))</f>
        <v>1</v>
      </c>
      <c r="R100" s="33">
        <v>0</v>
      </c>
      <c r="S100" s="33">
        <v>0</v>
      </c>
      <c r="T100" s="6" t="str">
        <f t="shared" si="23"/>
        <v/>
      </c>
      <c r="U100" s="6" t="str">
        <f t="shared" si="24"/>
        <v>100002:100:2:0</v>
      </c>
      <c r="V100" s="23" t="str">
        <f>VLOOKUP(G100,角色!AW:BC,主动技能!F100+1,FALSE)</f>
        <v>skill_17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8011</v>
      </c>
      <c r="AE100" s="33">
        <f>(VLOOKUP(G100,角色!V:AE,主动技能!F100+7,FALSE))</f>
        <v>1</v>
      </c>
      <c r="AF100" s="23">
        <f t="shared" si="28"/>
        <v>2</v>
      </c>
      <c r="AG100" s="23">
        <f t="shared" si="29"/>
        <v>1</v>
      </c>
      <c r="AH100" s="33" t="str">
        <f>VLOOKUP(F100,特效对应!F:G,2,FALSE)</f>
        <v>attackex</v>
      </c>
      <c r="AJ100">
        <f t="shared" si="30"/>
        <v>14</v>
      </c>
      <c r="AK100" s="2" t="s">
        <v>119</v>
      </c>
      <c r="AL100" t="s">
        <v>1557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446</v>
      </c>
      <c r="I101" s="24" t="str">
        <f t="shared" si="37"/>
        <v>对敌方单体造成125%攻击力（+11331）点伤害,附带眩晕。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P101" s="33" t="str">
        <f>_xlfn.IFNA(VLOOKUP(G101,角色!V:AE,主动技能!F101+1,FALSE),"")</f>
        <v>eff_sixingguangquan||eff_leiji|</v>
      </c>
      <c r="Q101" s="33">
        <f>(VLOOKUP(G101,角色!V:AE,主动技能!F101+4,FALSE))</f>
        <v>1</v>
      </c>
      <c r="R101" s="33">
        <v>0</v>
      </c>
      <c r="S101" s="33">
        <v>0</v>
      </c>
      <c r="T101" s="6" t="str">
        <f t="shared" si="23"/>
        <v/>
      </c>
      <c r="U101" s="6" t="str">
        <f t="shared" si="24"/>
        <v>100002:100:2:0</v>
      </c>
      <c r="V101" s="23" t="str">
        <f>VLOOKUP(G101,角色!AW:BC,主动技能!F101+1,FALSE)</f>
        <v>skill_17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11331</v>
      </c>
      <c r="AE101" s="33">
        <f>(VLOOKUP(G101,角色!V:AE,主动技能!F101+7,FALSE))</f>
        <v>1</v>
      </c>
      <c r="AF101" s="23">
        <f t="shared" si="28"/>
        <v>2</v>
      </c>
      <c r="AG101" s="23">
        <f t="shared" si="29"/>
        <v>1</v>
      </c>
      <c r="AH101" s="33" t="str">
        <f>VLOOKUP(F101,特效对应!F:G,2,FALSE)</f>
        <v>attackex</v>
      </c>
      <c r="AJ101">
        <f t="shared" si="30"/>
        <v>15</v>
      </c>
      <c r="AK101" s="2" t="s">
        <v>119</v>
      </c>
      <c r="AL101" t="s">
        <v>1557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446</v>
      </c>
      <c r="I102" s="24" t="str">
        <f t="shared" si="37"/>
        <v>对敌方单体造成125%攻击力（+16027）点伤害,附带眩晕。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P102" s="33" t="str">
        <f>_xlfn.IFNA(VLOOKUP(G102,角色!V:AE,主动技能!F102+1,FALSE),"")</f>
        <v>eff_sixingguangquan||eff_leiji|</v>
      </c>
      <c r="Q102" s="33">
        <f>(VLOOKUP(G102,角色!V:AE,主动技能!F102+4,FALSE))</f>
        <v>1</v>
      </c>
      <c r="R102" s="33">
        <v>0</v>
      </c>
      <c r="S102" s="33">
        <v>0</v>
      </c>
      <c r="T102" s="6" t="str">
        <f t="shared" si="23"/>
        <v/>
      </c>
      <c r="U102" s="6" t="str">
        <f t="shared" si="24"/>
        <v>100002:100:2:0</v>
      </c>
      <c r="V102" s="23" t="str">
        <f>VLOOKUP(G102,角色!AW:BC,主动技能!F102+1,FALSE)</f>
        <v>skill_17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16027</v>
      </c>
      <c r="AE102" s="33">
        <f>(VLOOKUP(G102,角色!V:AE,主动技能!F102+7,FALSE))</f>
        <v>1</v>
      </c>
      <c r="AF102" s="23">
        <f t="shared" si="28"/>
        <v>2</v>
      </c>
      <c r="AG102" s="23">
        <f t="shared" si="29"/>
        <v>1</v>
      </c>
      <c r="AH102" s="33" t="str">
        <f>VLOOKUP(F102,特效对应!F:G,2,FALSE)</f>
        <v>attackex</v>
      </c>
      <c r="AJ102">
        <f t="shared" si="30"/>
        <v>16</v>
      </c>
      <c r="AK102" s="2" t="s">
        <v>119</v>
      </c>
      <c r="AL102" t="s">
        <v>1557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446</v>
      </c>
      <c r="I103" s="24" t="str">
        <f t="shared" si="37"/>
        <v>对敌方单体造成125%攻击力（+22669）点伤害,附带眩晕。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P103" s="33" t="str">
        <f>_xlfn.IFNA(VLOOKUP(G103,角色!V:AE,主动技能!F103+1,FALSE),"")</f>
        <v>eff_sixingguangquan||eff_leiji|</v>
      </c>
      <c r="Q103" s="33">
        <f>(VLOOKUP(G103,角色!V:AE,主动技能!F103+4,FALSE))</f>
        <v>1</v>
      </c>
      <c r="R103" s="33">
        <v>0</v>
      </c>
      <c r="S103" s="33">
        <v>0</v>
      </c>
      <c r="T103" s="6" t="str">
        <f t="shared" si="23"/>
        <v/>
      </c>
      <c r="U103" s="6" t="str">
        <f t="shared" si="24"/>
        <v>100002:100:2:0</v>
      </c>
      <c r="V103" s="23" t="str">
        <f>VLOOKUP(G103,角色!AW:BC,主动技能!F103+1,FALSE)</f>
        <v>skill_17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22669</v>
      </c>
      <c r="AE103" s="33">
        <f>(VLOOKUP(G103,角色!V:AE,主动技能!F103+7,FALSE))</f>
        <v>1</v>
      </c>
      <c r="AF103" s="23">
        <f t="shared" si="28"/>
        <v>2</v>
      </c>
      <c r="AG103" s="23">
        <f t="shared" si="29"/>
        <v>1</v>
      </c>
      <c r="AH103" s="33" t="str">
        <f>VLOOKUP(F103,特效对应!F:G,2,FALSE)</f>
        <v>attackex</v>
      </c>
      <c r="AJ103">
        <f t="shared" si="30"/>
        <v>17</v>
      </c>
      <c r="AK103" s="2" t="s">
        <v>119</v>
      </c>
      <c r="AL103" t="s">
        <v>1557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446</v>
      </c>
      <c r="I104" s="24" t="str">
        <f t="shared" si="37"/>
        <v>对敌方单体造成125%攻击力（+32063）点伤害,附带眩晕。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P104" s="33" t="str">
        <f>_xlfn.IFNA(VLOOKUP(G104,角色!V:AE,主动技能!F104+1,FALSE),"")</f>
        <v>eff_sixingguangquan||eff_leiji|</v>
      </c>
      <c r="Q104" s="33">
        <f>(VLOOKUP(G104,角色!V:AE,主动技能!F104+4,FALSE))</f>
        <v>1</v>
      </c>
      <c r="R104" s="33">
        <v>0</v>
      </c>
      <c r="S104" s="33">
        <v>0</v>
      </c>
      <c r="T104" s="6" t="str">
        <f t="shared" si="23"/>
        <v/>
      </c>
      <c r="U104" s="6" t="str">
        <f t="shared" si="24"/>
        <v>100002:100:2:0</v>
      </c>
      <c r="V104" s="23" t="str">
        <f>VLOOKUP(G104,角色!AW:BC,主动技能!F104+1,FALSE)</f>
        <v>skill_17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32063</v>
      </c>
      <c r="AE104" s="33">
        <f>(VLOOKUP(G104,角色!V:AE,主动技能!F104+7,FALSE))</f>
        <v>1</v>
      </c>
      <c r="AF104" s="23">
        <f t="shared" si="28"/>
        <v>2</v>
      </c>
      <c r="AG104" s="23">
        <f t="shared" si="29"/>
        <v>1</v>
      </c>
      <c r="AH104" s="33" t="str">
        <f>VLOOKUP(F104,特效对应!F:G,2,FALSE)</f>
        <v>attackex</v>
      </c>
      <c r="AJ104">
        <f t="shared" si="30"/>
        <v>18</v>
      </c>
      <c r="AK104" s="2" t="s">
        <v>119</v>
      </c>
      <c r="AL104" t="s">
        <v>1557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446</v>
      </c>
      <c r="I105" s="24" t="str">
        <f t="shared" si="37"/>
        <v>对敌方单体造成125%攻击力（+45350）点伤害,附带眩晕。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P105" s="33" t="str">
        <f>_xlfn.IFNA(VLOOKUP(G105,角色!V:AE,主动技能!F105+1,FALSE),"")</f>
        <v>eff_sixingguangquan||eff_leiji|</v>
      </c>
      <c r="Q105" s="33">
        <f>(VLOOKUP(G105,角色!V:AE,主动技能!F105+4,FALSE))</f>
        <v>1</v>
      </c>
      <c r="R105" s="33">
        <v>0</v>
      </c>
      <c r="S105" s="33">
        <v>0</v>
      </c>
      <c r="T105" s="6" t="str">
        <f t="shared" si="23"/>
        <v/>
      </c>
      <c r="U105" s="6" t="str">
        <f t="shared" si="24"/>
        <v>100002:100:2:0</v>
      </c>
      <c r="V105" s="23" t="str">
        <f>VLOOKUP(G105,角色!AW:BC,主动技能!F105+1,FALSE)</f>
        <v>skill_17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45350</v>
      </c>
      <c r="AE105" s="33">
        <f>(VLOOKUP(G105,角色!V:AE,主动技能!F105+7,FALSE))</f>
        <v>1</v>
      </c>
      <c r="AF105" s="23">
        <f t="shared" si="28"/>
        <v>2</v>
      </c>
      <c r="AG105" s="23">
        <f t="shared" si="29"/>
        <v>1</v>
      </c>
      <c r="AH105" s="33" t="str">
        <f>VLOOKUP(F105,特效对应!F:G,2,FALSE)</f>
        <v>attackex</v>
      </c>
      <c r="AJ105">
        <f t="shared" si="30"/>
        <v>19</v>
      </c>
      <c r="AK105" s="2" t="s">
        <v>119</v>
      </c>
      <c r="AL105" t="s">
        <v>1557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446</v>
      </c>
      <c r="I106" s="24" t="str">
        <f t="shared" si="37"/>
        <v>对敌方单体造成125%攻击力（+64142）点伤害,附带眩晕。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P106" s="33" t="str">
        <f>_xlfn.IFNA(VLOOKUP(G106,角色!V:AE,主动技能!F106+1,FALSE),"")</f>
        <v>eff_sixingguangquan||eff_leiji|</v>
      </c>
      <c r="Q106" s="33">
        <f>(VLOOKUP(G106,角色!V:AE,主动技能!F106+4,FALSE))</f>
        <v>1</v>
      </c>
      <c r="R106" s="33">
        <v>0</v>
      </c>
      <c r="S106" s="33">
        <v>0</v>
      </c>
      <c r="T106" s="6" t="str">
        <f t="shared" si="23"/>
        <v/>
      </c>
      <c r="U106" s="6" t="str">
        <f t="shared" si="24"/>
        <v>100002:100:2:0</v>
      </c>
      <c r="V106" s="23" t="str">
        <f>VLOOKUP(G106,角色!AW:BC,主动技能!F106+1,FALSE)</f>
        <v>skill_17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64142</v>
      </c>
      <c r="AE106" s="33">
        <f>(VLOOKUP(G106,角色!V:AE,主动技能!F106+7,FALSE))</f>
        <v>1</v>
      </c>
      <c r="AF106" s="23">
        <f t="shared" si="28"/>
        <v>2</v>
      </c>
      <c r="AG106" s="23">
        <f t="shared" si="29"/>
        <v>1</v>
      </c>
      <c r="AH106" s="33" t="str">
        <f>VLOOKUP(F106,特效对应!F:G,2,FALSE)</f>
        <v>attackex</v>
      </c>
      <c r="AJ106">
        <f t="shared" si="30"/>
        <v>20</v>
      </c>
      <c r="AK106" s="2" t="s">
        <v>119</v>
      </c>
      <c r="AL106" t="s">
        <v>1557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448</v>
      </c>
      <c r="I107" s="24" t="str">
        <f>"对敌方全体造成100%攻击力（+"&amp;AB107&amp;"）点伤害,附带减速。"</f>
        <v>对敌方全体造成100%攻击力（+81）点伤害,附带减速。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P107" s="33" t="str">
        <f>_xlfn.IFNA(VLOOKUP(G107,角色!V:AE,主动技能!F107+1,FALSE),"")</f>
        <v>eff_sixingguangquan||eff_shenlehuacai|</v>
      </c>
      <c r="Q107" s="33">
        <f>(VLOOKUP(G107,角色!V:AE,主动技能!F107+4,FALSE))</f>
        <v>3</v>
      </c>
      <c r="R107" s="33">
        <v>0</v>
      </c>
      <c r="S107" s="33">
        <v>0</v>
      </c>
      <c r="T107" s="6" t="str">
        <f t="shared" si="23"/>
        <v>100003:100:2:0</v>
      </c>
      <c r="U107" s="6" t="str">
        <f t="shared" si="24"/>
        <v/>
      </c>
      <c r="V107" s="23" t="str">
        <f>VLOOKUP(G107,角色!AW:BC,主动技能!F107+1,FALSE)</f>
        <v>skill_28</v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81</v>
      </c>
      <c r="AE107" s="33">
        <f>(VLOOKUP(G107,角色!V:AE,主动技能!F107+7,FALSE))</f>
        <v>1</v>
      </c>
      <c r="AF107" s="23">
        <f t="shared" si="28"/>
        <v>3</v>
      </c>
      <c r="AG107" s="23">
        <f t="shared" si="29"/>
        <v>2</v>
      </c>
      <c r="AH107" s="33" t="str">
        <f>VLOOKUP(F107,特效对应!F:G,2,FALSE)</f>
        <v>attackex</v>
      </c>
      <c r="AJ107">
        <f t="shared" si="30"/>
        <v>1</v>
      </c>
      <c r="AK107" s="2" t="s">
        <v>118</v>
      </c>
      <c r="AL107" s="4" t="s">
        <v>1560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448</v>
      </c>
      <c r="I108" s="24" t="str">
        <f t="shared" ref="I108:I125" si="41">"对敌方全体造成100%攻击力（+"&amp;AB108&amp;"）点伤害,附带减速。"</f>
        <v>对敌方全体造成100%攻击力（+100）点伤害,附带减速。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P108" s="33" t="str">
        <f>_xlfn.IFNA(VLOOKUP(G108,角色!V:AE,主动技能!F108+1,FALSE),"")</f>
        <v>eff_sixingguangquan||eff_shenlehuacai|</v>
      </c>
      <c r="Q108" s="33">
        <f>(VLOOKUP(G108,角色!V:AE,主动技能!F108+4,FALSE))</f>
        <v>3</v>
      </c>
      <c r="R108" s="33">
        <v>0</v>
      </c>
      <c r="S108" s="33">
        <v>0</v>
      </c>
      <c r="T108" s="6" t="str">
        <f t="shared" si="23"/>
        <v>100003:100:2:0</v>
      </c>
      <c r="U108" s="6" t="str">
        <f t="shared" si="24"/>
        <v/>
      </c>
      <c r="V108" s="23" t="str">
        <f>VLOOKUP(G108,角色!AW:BC,主动技能!F108+1,FALSE)</f>
        <v>skill_28</v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100</v>
      </c>
      <c r="AE108" s="33">
        <f>(VLOOKUP(G108,角色!V:AE,主动技能!F108+7,FALSE))</f>
        <v>1</v>
      </c>
      <c r="AF108" s="23">
        <f t="shared" si="28"/>
        <v>3</v>
      </c>
      <c r="AG108" s="23">
        <f t="shared" si="29"/>
        <v>2</v>
      </c>
      <c r="AH108" s="33" t="str">
        <f>VLOOKUP(F108,特效对应!F:G,2,FALSE)</f>
        <v>attackex</v>
      </c>
      <c r="AJ108">
        <f t="shared" si="30"/>
        <v>2</v>
      </c>
      <c r="AK108" s="2" t="s">
        <v>118</v>
      </c>
      <c r="AL108" s="4" t="s">
        <v>1560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448</v>
      </c>
      <c r="I109" s="24" t="str">
        <f t="shared" si="41"/>
        <v>对敌方全体造成100%攻击力（+156）点伤害,附带减速。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P109" s="33" t="str">
        <f>_xlfn.IFNA(VLOOKUP(G109,角色!V:AE,主动技能!F109+1,FALSE),"")</f>
        <v>eff_sixingguangquan||eff_shenlehuacai|</v>
      </c>
      <c r="Q109" s="33">
        <f>(VLOOKUP(G109,角色!V:AE,主动技能!F109+4,FALSE))</f>
        <v>3</v>
      </c>
      <c r="R109" s="33">
        <v>0</v>
      </c>
      <c r="S109" s="33">
        <v>0</v>
      </c>
      <c r="T109" s="6" t="str">
        <f t="shared" si="23"/>
        <v>100003:100:2:0</v>
      </c>
      <c r="U109" s="6" t="str">
        <f t="shared" si="24"/>
        <v/>
      </c>
      <c r="V109" s="23" t="str">
        <f>VLOOKUP(G109,角色!AW:BC,主动技能!F109+1,FALSE)</f>
        <v>skill_28</v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156</v>
      </c>
      <c r="AE109" s="33">
        <f>(VLOOKUP(G109,角色!V:AE,主动技能!F109+7,FALSE))</f>
        <v>1</v>
      </c>
      <c r="AF109" s="23">
        <f t="shared" si="28"/>
        <v>3</v>
      </c>
      <c r="AG109" s="23">
        <f t="shared" si="29"/>
        <v>2</v>
      </c>
      <c r="AH109" s="33" t="str">
        <f>VLOOKUP(F109,特效对应!F:G,2,FALSE)</f>
        <v>attackex</v>
      </c>
      <c r="AJ109">
        <f t="shared" si="30"/>
        <v>3</v>
      </c>
      <c r="AK109" s="2" t="s">
        <v>118</v>
      </c>
      <c r="AL109" s="4" t="s">
        <v>1560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448</v>
      </c>
      <c r="I110" s="24" t="str">
        <f t="shared" si="41"/>
        <v>对敌方全体造成100%攻击力（+250）点伤害,附带减速。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P110" s="33" t="str">
        <f>_xlfn.IFNA(VLOOKUP(G110,角色!V:AE,主动技能!F110+1,FALSE),"")</f>
        <v>eff_sixingguangquan||eff_shenlehuacai|</v>
      </c>
      <c r="Q110" s="33">
        <f>(VLOOKUP(G110,角色!V:AE,主动技能!F110+4,FALSE))</f>
        <v>3</v>
      </c>
      <c r="R110" s="33">
        <v>0</v>
      </c>
      <c r="S110" s="33">
        <v>0</v>
      </c>
      <c r="T110" s="6" t="str">
        <f t="shared" si="23"/>
        <v>100003:100:2:0</v>
      </c>
      <c r="U110" s="6" t="str">
        <f t="shared" si="24"/>
        <v/>
      </c>
      <c r="V110" s="23" t="str">
        <f>VLOOKUP(G110,角色!AW:BC,主动技能!F110+1,FALSE)</f>
        <v>skill_28</v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250</v>
      </c>
      <c r="AE110" s="33">
        <f>(VLOOKUP(G110,角色!V:AE,主动技能!F110+7,FALSE))</f>
        <v>1</v>
      </c>
      <c r="AF110" s="23">
        <f t="shared" si="28"/>
        <v>3</v>
      </c>
      <c r="AG110" s="23">
        <f t="shared" si="29"/>
        <v>2</v>
      </c>
      <c r="AH110" s="33" t="str">
        <f>VLOOKUP(F110,特效对应!F:G,2,FALSE)</f>
        <v>attackex</v>
      </c>
      <c r="AJ110">
        <f t="shared" si="30"/>
        <v>4</v>
      </c>
      <c r="AK110" s="2" t="s">
        <v>118</v>
      </c>
      <c r="AL110" s="4" t="s">
        <v>1560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448</v>
      </c>
      <c r="I111" s="24" t="str">
        <f t="shared" si="41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P111" s="33" t="str">
        <f>_xlfn.IFNA(VLOOKUP(G111,角色!V:AE,主动技能!F111+1,FALSE),"")</f>
        <v>eff_sixingguangquan||eff_shenlehuacai|</v>
      </c>
      <c r="Q111" s="33">
        <f>(VLOOKUP(G111,角色!V:AE,主动技能!F111+4,FALSE))</f>
        <v>3</v>
      </c>
      <c r="R111" s="33">
        <v>0</v>
      </c>
      <c r="S111" s="33">
        <v>0</v>
      </c>
      <c r="T111" s="6" t="str">
        <f t="shared" si="23"/>
        <v>100003:100:2:0</v>
      </c>
      <c r="U111" s="6" t="str">
        <f t="shared" si="24"/>
        <v/>
      </c>
      <c r="V111" s="23" t="str">
        <f>VLOOKUP(G111,角色!AW:BC,主动技能!F111+1,FALSE)</f>
        <v>skill_28</v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 s="33">
        <f>(VLOOKUP(G111,角色!V:AE,主动技能!F111+7,FALSE))</f>
        <v>1</v>
      </c>
      <c r="AF111" s="23">
        <f t="shared" si="28"/>
        <v>3</v>
      </c>
      <c r="AG111" s="23">
        <f t="shared" si="29"/>
        <v>2</v>
      </c>
      <c r="AH111" s="33" t="str">
        <f>VLOOKUP(F111,特效对应!F:G,2,FALSE)</f>
        <v>attackex</v>
      </c>
      <c r="AJ111">
        <f t="shared" si="30"/>
        <v>5</v>
      </c>
      <c r="AK111" s="2" t="s">
        <v>118</v>
      </c>
      <c r="AL111" s="4" t="s">
        <v>1560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448</v>
      </c>
      <c r="I112" s="24" t="str">
        <f t="shared" si="41"/>
        <v>对敌方全体造成100%攻击力（+500）点伤害,附带减速。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P112" s="33" t="str">
        <f>_xlfn.IFNA(VLOOKUP(G112,角色!V:AE,主动技能!F112+1,FALSE),"")</f>
        <v>eff_sixingguangquan||eff_shenlehuacai|</v>
      </c>
      <c r="Q112" s="33">
        <f>(VLOOKUP(G112,角色!V:AE,主动技能!F112+4,FALSE))</f>
        <v>3</v>
      </c>
      <c r="R112" s="33">
        <v>0</v>
      </c>
      <c r="S112" s="33">
        <v>0</v>
      </c>
      <c r="T112" s="6" t="str">
        <f t="shared" si="23"/>
        <v>100003:100:2:0</v>
      </c>
      <c r="U112" s="6" t="str">
        <f t="shared" si="24"/>
        <v/>
      </c>
      <c r="V112" s="23" t="str">
        <f>VLOOKUP(G112,角色!AW:BC,主动技能!F112+1,FALSE)</f>
        <v>skill_28</v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500</v>
      </c>
      <c r="AE112" s="33">
        <f>(VLOOKUP(G112,角色!V:AE,主动技能!F112+7,FALSE))</f>
        <v>1</v>
      </c>
      <c r="AF112" s="23">
        <f t="shared" si="28"/>
        <v>3</v>
      </c>
      <c r="AG112" s="23">
        <f t="shared" si="29"/>
        <v>2</v>
      </c>
      <c r="AH112" s="33" t="str">
        <f>VLOOKUP(F112,特效对应!F:G,2,FALSE)</f>
        <v>attackex</v>
      </c>
      <c r="AJ112">
        <f t="shared" si="30"/>
        <v>6</v>
      </c>
      <c r="AK112" s="2" t="s">
        <v>118</v>
      </c>
      <c r="AL112" s="4" t="s">
        <v>1560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448</v>
      </c>
      <c r="I113" s="24" t="str">
        <f t="shared" si="41"/>
        <v>对敌方全体造成100%攻击力（+707）点伤害,附带减速。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P113" s="33" t="str">
        <f>_xlfn.IFNA(VLOOKUP(G113,角色!V:AE,主动技能!F113+1,FALSE),"")</f>
        <v>eff_sixingguangquan||eff_shenlehuacai|</v>
      </c>
      <c r="Q113" s="33">
        <f>(VLOOKUP(G113,角色!V:AE,主动技能!F113+4,FALSE))</f>
        <v>3</v>
      </c>
      <c r="R113" s="33">
        <v>0</v>
      </c>
      <c r="S113" s="33">
        <v>0</v>
      </c>
      <c r="T113" s="6" t="str">
        <f t="shared" si="23"/>
        <v>100003:100:2:0</v>
      </c>
      <c r="U113" s="6" t="str">
        <f t="shared" si="24"/>
        <v/>
      </c>
      <c r="V113" s="23" t="str">
        <f>VLOOKUP(G113,角色!AW:BC,主动技能!F113+1,FALSE)</f>
        <v>skill_28</v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707</v>
      </c>
      <c r="AE113" s="33">
        <f>(VLOOKUP(G113,角色!V:AE,主动技能!F113+7,FALSE))</f>
        <v>1</v>
      </c>
      <c r="AF113" s="23">
        <f t="shared" si="28"/>
        <v>3</v>
      </c>
      <c r="AG113" s="23">
        <f t="shared" si="29"/>
        <v>2</v>
      </c>
      <c r="AH113" s="33" t="str">
        <f>VLOOKUP(F113,特效对应!F:G,2,FALSE)</f>
        <v>attackex</v>
      </c>
      <c r="AJ113">
        <f t="shared" si="30"/>
        <v>7</v>
      </c>
      <c r="AK113" s="2" t="s">
        <v>118</v>
      </c>
      <c r="AL113" s="4" t="s">
        <v>1560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448</v>
      </c>
      <c r="I114" s="24" t="str">
        <f t="shared" si="41"/>
        <v>对敌方全体造成100%攻击力（+1000）点伤害,附带减速。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P114" s="33" t="str">
        <f>_xlfn.IFNA(VLOOKUP(G114,角色!V:AE,主动技能!F114+1,FALSE),"")</f>
        <v>eff_sixingguangquan||eff_shenlehuacai|</v>
      </c>
      <c r="Q114" s="33">
        <f>(VLOOKUP(G114,角色!V:AE,主动技能!F114+4,FALSE))</f>
        <v>3</v>
      </c>
      <c r="R114" s="33">
        <v>0</v>
      </c>
      <c r="S114" s="33">
        <v>0</v>
      </c>
      <c r="T114" s="6" t="str">
        <f t="shared" si="23"/>
        <v>100003:100:2:0</v>
      </c>
      <c r="U114" s="6" t="str">
        <f t="shared" si="24"/>
        <v/>
      </c>
      <c r="V114" s="23" t="str">
        <f>VLOOKUP(G114,角色!AW:BC,主动技能!F114+1,FALSE)</f>
        <v>skill_28</v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1000</v>
      </c>
      <c r="AE114" s="33">
        <f>(VLOOKUP(G114,角色!V:AE,主动技能!F114+7,FALSE))</f>
        <v>1</v>
      </c>
      <c r="AF114" s="23">
        <f t="shared" si="28"/>
        <v>3</v>
      </c>
      <c r="AG114" s="23">
        <f t="shared" si="29"/>
        <v>2</v>
      </c>
      <c r="AH114" s="33" t="str">
        <f>VLOOKUP(F114,特效对应!F:G,2,FALSE)</f>
        <v>attackex</v>
      </c>
      <c r="AJ114">
        <f t="shared" si="30"/>
        <v>8</v>
      </c>
      <c r="AK114" s="2" t="s">
        <v>118</v>
      </c>
      <c r="AL114" s="4" t="s">
        <v>1560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448</v>
      </c>
      <c r="I115" s="24" t="str">
        <f t="shared" si="41"/>
        <v>对敌方全体造成100%攻击力（+1415）点伤害,附带减速。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P115" s="33" t="str">
        <f>_xlfn.IFNA(VLOOKUP(G115,角色!V:AE,主动技能!F115+1,FALSE),"")</f>
        <v>eff_sixingguangquan||eff_shenlehuacai|</v>
      </c>
      <c r="Q115" s="33">
        <f>(VLOOKUP(G115,角色!V:AE,主动技能!F115+4,FALSE))</f>
        <v>3</v>
      </c>
      <c r="R115" s="33">
        <v>0</v>
      </c>
      <c r="S115" s="33">
        <v>0</v>
      </c>
      <c r="T115" s="6" t="str">
        <f t="shared" si="23"/>
        <v>100003:100:2:0</v>
      </c>
      <c r="U115" s="6" t="str">
        <f t="shared" si="24"/>
        <v/>
      </c>
      <c r="V115" s="23" t="str">
        <f>VLOOKUP(G115,角色!AW:BC,主动技能!F115+1,FALSE)</f>
        <v>skill_28</v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1415</v>
      </c>
      <c r="AE115" s="33">
        <f>(VLOOKUP(G115,角色!V:AE,主动技能!F115+7,FALSE))</f>
        <v>1</v>
      </c>
      <c r="AF115" s="23">
        <f t="shared" si="28"/>
        <v>3</v>
      </c>
      <c r="AG115" s="23">
        <f t="shared" si="29"/>
        <v>2</v>
      </c>
      <c r="AH115" s="33" t="str">
        <f>VLOOKUP(F115,特效对应!F:G,2,FALSE)</f>
        <v>attackex</v>
      </c>
      <c r="AJ115">
        <f t="shared" si="30"/>
        <v>9</v>
      </c>
      <c r="AK115" s="2" t="s">
        <v>118</v>
      </c>
      <c r="AL115" s="4" t="s">
        <v>1560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448</v>
      </c>
      <c r="I116" s="24" t="str">
        <f t="shared" si="41"/>
        <v>对敌方全体造成100%攻击力（+2001）点伤害,附带减速。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P116" s="33" t="str">
        <f>_xlfn.IFNA(VLOOKUP(G116,角色!V:AE,主动技能!F116+1,FALSE),"")</f>
        <v>eff_sixingguangquan||eff_shenlehuacai|</v>
      </c>
      <c r="Q116" s="33">
        <f>(VLOOKUP(G116,角色!V:AE,主动技能!F116+4,FALSE))</f>
        <v>3</v>
      </c>
      <c r="R116" s="33">
        <v>0</v>
      </c>
      <c r="S116" s="33">
        <v>0</v>
      </c>
      <c r="T116" s="6" t="str">
        <f t="shared" si="23"/>
        <v>100003:100:2:0</v>
      </c>
      <c r="U116" s="6" t="str">
        <f t="shared" si="24"/>
        <v/>
      </c>
      <c r="V116" s="23" t="str">
        <f>VLOOKUP(G116,角色!AW:BC,主动技能!F116+1,FALSE)</f>
        <v>skill_28</v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2001</v>
      </c>
      <c r="AE116" s="33">
        <f>(VLOOKUP(G116,角色!V:AE,主动技能!F116+7,FALSE))</f>
        <v>1</v>
      </c>
      <c r="AF116" s="23">
        <f t="shared" si="28"/>
        <v>3</v>
      </c>
      <c r="AG116" s="23">
        <f t="shared" si="29"/>
        <v>2</v>
      </c>
      <c r="AH116" s="33" t="str">
        <f>VLOOKUP(F116,特效对应!F:G,2,FALSE)</f>
        <v>attackex</v>
      </c>
      <c r="AJ116">
        <f t="shared" si="30"/>
        <v>10</v>
      </c>
      <c r="AK116" s="2" t="s">
        <v>118</v>
      </c>
      <c r="AL116" s="4" t="s">
        <v>1560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448</v>
      </c>
      <c r="I117" s="24" t="str">
        <f t="shared" si="41"/>
        <v>对敌方全体造成100%攻击力（+2831）点伤害,附带减速。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P117" s="33" t="str">
        <f>_xlfn.IFNA(VLOOKUP(G117,角色!V:AE,主动技能!F117+1,FALSE),"")</f>
        <v>eff_sixingguangquan||eff_shenlehuacai|</v>
      </c>
      <c r="Q117" s="33">
        <f>(VLOOKUP(G117,角色!V:AE,主动技能!F117+4,FALSE))</f>
        <v>3</v>
      </c>
      <c r="R117" s="33">
        <v>0</v>
      </c>
      <c r="S117" s="33">
        <v>0</v>
      </c>
      <c r="T117" s="6" t="str">
        <f t="shared" si="23"/>
        <v>100003:100:2:0</v>
      </c>
      <c r="U117" s="6" t="str">
        <f t="shared" si="24"/>
        <v/>
      </c>
      <c r="V117" s="23" t="str">
        <f>VLOOKUP(G117,角色!AW:BC,主动技能!F117+1,FALSE)</f>
        <v>skill_28</v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2831</v>
      </c>
      <c r="AE117" s="33">
        <f>(VLOOKUP(G117,角色!V:AE,主动技能!F117+7,FALSE))</f>
        <v>1</v>
      </c>
      <c r="AF117" s="23">
        <f t="shared" si="28"/>
        <v>3</v>
      </c>
      <c r="AG117" s="23">
        <f t="shared" si="29"/>
        <v>2</v>
      </c>
      <c r="AH117" s="33" t="str">
        <f>VLOOKUP(F117,特效对应!F:G,2,FALSE)</f>
        <v>attackex</v>
      </c>
      <c r="AJ117">
        <f t="shared" si="30"/>
        <v>11</v>
      </c>
      <c r="AK117" s="2" t="s">
        <v>118</v>
      </c>
      <c r="AL117" s="4" t="s">
        <v>1560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448</v>
      </c>
      <c r="I118" s="24" t="str">
        <f t="shared" si="41"/>
        <v>对敌方全体造成100%攻击力（+4004）点伤害,附带减速。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P118" s="33" t="str">
        <f>_xlfn.IFNA(VLOOKUP(G118,角色!V:AE,主动技能!F118+1,FALSE),"")</f>
        <v>eff_sixingguangquan||eff_shenlehuacai|</v>
      </c>
      <c r="Q118" s="33">
        <f>(VLOOKUP(G118,角色!V:AE,主动技能!F118+4,FALSE))</f>
        <v>3</v>
      </c>
      <c r="R118" s="33">
        <v>0</v>
      </c>
      <c r="S118" s="33">
        <v>0</v>
      </c>
      <c r="T118" s="6" t="str">
        <f t="shared" si="23"/>
        <v>100003:100:2:0</v>
      </c>
      <c r="U118" s="6" t="str">
        <f t="shared" si="24"/>
        <v/>
      </c>
      <c r="V118" s="23" t="str">
        <f>VLOOKUP(G118,角色!AW:BC,主动技能!F118+1,FALSE)</f>
        <v>skill_28</v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4004</v>
      </c>
      <c r="AE118" s="33">
        <f>(VLOOKUP(G118,角色!V:AE,主动技能!F118+7,FALSE))</f>
        <v>1</v>
      </c>
      <c r="AF118" s="23">
        <f t="shared" si="28"/>
        <v>3</v>
      </c>
      <c r="AG118" s="23">
        <f t="shared" si="29"/>
        <v>2</v>
      </c>
      <c r="AH118" s="33" t="str">
        <f>VLOOKUP(F118,特效对应!F:G,2,FALSE)</f>
        <v>attackex</v>
      </c>
      <c r="AJ118">
        <f t="shared" si="30"/>
        <v>12</v>
      </c>
      <c r="AK118" s="2" t="s">
        <v>118</v>
      </c>
      <c r="AL118" s="4" t="s">
        <v>1560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448</v>
      </c>
      <c r="I119" s="24" t="str">
        <f t="shared" si="41"/>
        <v>对敌方全体造成100%攻击力（+5664）点伤害,附带减速。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P119" s="33" t="str">
        <f>_xlfn.IFNA(VLOOKUP(G119,角色!V:AE,主动技能!F119+1,FALSE),"")</f>
        <v>eff_sixingguangquan||eff_shenlehuacai|</v>
      </c>
      <c r="Q119" s="33">
        <f>(VLOOKUP(G119,角色!V:AE,主动技能!F119+4,FALSE))</f>
        <v>3</v>
      </c>
      <c r="R119" s="33">
        <v>0</v>
      </c>
      <c r="S119" s="33">
        <v>0</v>
      </c>
      <c r="T119" s="6" t="str">
        <f t="shared" si="23"/>
        <v>100003:100:2:0</v>
      </c>
      <c r="U119" s="6" t="str">
        <f t="shared" si="24"/>
        <v/>
      </c>
      <c r="V119" s="23" t="str">
        <f>VLOOKUP(G119,角色!AW:BC,主动技能!F119+1,FALSE)</f>
        <v>skill_28</v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5664</v>
      </c>
      <c r="AE119" s="33">
        <f>(VLOOKUP(G119,角色!V:AE,主动技能!F119+7,FALSE))</f>
        <v>1</v>
      </c>
      <c r="AF119" s="23">
        <f t="shared" si="28"/>
        <v>3</v>
      </c>
      <c r="AG119" s="23">
        <f t="shared" si="29"/>
        <v>2</v>
      </c>
      <c r="AH119" s="33" t="str">
        <f>VLOOKUP(F119,特效对应!F:G,2,FALSE)</f>
        <v>attackex</v>
      </c>
      <c r="AJ119">
        <f t="shared" si="30"/>
        <v>13</v>
      </c>
      <c r="AK119" s="2" t="s">
        <v>118</v>
      </c>
      <c r="AL119" s="4" t="s">
        <v>1560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448</v>
      </c>
      <c r="I120" s="24" t="str">
        <f t="shared" si="41"/>
        <v>对敌方全体造成100%攻击力（+8011）点伤害,附带减速。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P120" s="33" t="str">
        <f>_xlfn.IFNA(VLOOKUP(G120,角色!V:AE,主动技能!F120+1,FALSE),"")</f>
        <v>eff_sixingguangquan||eff_shenlehuacai|</v>
      </c>
      <c r="Q120" s="33">
        <f>(VLOOKUP(G120,角色!V:AE,主动技能!F120+4,FALSE))</f>
        <v>3</v>
      </c>
      <c r="R120" s="33">
        <v>0</v>
      </c>
      <c r="S120" s="33">
        <v>0</v>
      </c>
      <c r="T120" s="6" t="str">
        <f t="shared" si="23"/>
        <v>100003:100:2:0</v>
      </c>
      <c r="U120" s="6" t="str">
        <f t="shared" si="24"/>
        <v/>
      </c>
      <c r="V120" s="23" t="str">
        <f>VLOOKUP(G120,角色!AW:BC,主动技能!F120+1,FALSE)</f>
        <v>skill_28</v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8011</v>
      </c>
      <c r="AE120" s="33">
        <f>(VLOOKUP(G120,角色!V:AE,主动技能!F120+7,FALSE))</f>
        <v>1</v>
      </c>
      <c r="AF120" s="23">
        <f t="shared" si="28"/>
        <v>3</v>
      </c>
      <c r="AG120" s="23">
        <f t="shared" si="29"/>
        <v>2</v>
      </c>
      <c r="AH120" s="33" t="str">
        <f>VLOOKUP(F120,特效对应!F:G,2,FALSE)</f>
        <v>attackex</v>
      </c>
      <c r="AJ120">
        <f t="shared" si="30"/>
        <v>14</v>
      </c>
      <c r="AK120" s="2" t="s">
        <v>118</v>
      </c>
      <c r="AL120" s="4" t="s">
        <v>1560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448</v>
      </c>
      <c r="I121" s="24" t="str">
        <f t="shared" si="41"/>
        <v>对敌方全体造成100%攻击力（+11331）点伤害,附带减速。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P121" s="33" t="str">
        <f>_xlfn.IFNA(VLOOKUP(G121,角色!V:AE,主动技能!F121+1,FALSE),"")</f>
        <v>eff_sixingguangquan||eff_shenlehuacai|</v>
      </c>
      <c r="Q121" s="33">
        <f>(VLOOKUP(G121,角色!V:AE,主动技能!F121+4,FALSE))</f>
        <v>3</v>
      </c>
      <c r="R121" s="33">
        <v>0</v>
      </c>
      <c r="S121" s="33">
        <v>0</v>
      </c>
      <c r="T121" s="6" t="str">
        <f t="shared" si="23"/>
        <v>100003:100:2:0</v>
      </c>
      <c r="U121" s="6" t="str">
        <f t="shared" si="24"/>
        <v/>
      </c>
      <c r="V121" s="23" t="str">
        <f>VLOOKUP(G121,角色!AW:BC,主动技能!F121+1,FALSE)</f>
        <v>skill_28</v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11331</v>
      </c>
      <c r="AE121" s="33">
        <f>(VLOOKUP(G121,角色!V:AE,主动技能!F121+7,FALSE))</f>
        <v>1</v>
      </c>
      <c r="AF121" s="23">
        <f t="shared" si="28"/>
        <v>3</v>
      </c>
      <c r="AG121" s="23">
        <f t="shared" si="29"/>
        <v>2</v>
      </c>
      <c r="AH121" s="33" t="str">
        <f>VLOOKUP(F121,特效对应!F:G,2,FALSE)</f>
        <v>attackex</v>
      </c>
      <c r="AJ121">
        <f t="shared" si="30"/>
        <v>15</v>
      </c>
      <c r="AK121" s="2" t="s">
        <v>118</v>
      </c>
      <c r="AL121" s="4" t="s">
        <v>1560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448</v>
      </c>
      <c r="I122" s="24" t="str">
        <f t="shared" si="41"/>
        <v>对敌方全体造成100%攻击力（+16027）点伤害,附带减速。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P122" s="33" t="str">
        <f>_xlfn.IFNA(VLOOKUP(G122,角色!V:AE,主动技能!F122+1,FALSE),"")</f>
        <v>eff_sixingguangquan||eff_shenlehuacai|</v>
      </c>
      <c r="Q122" s="33">
        <f>(VLOOKUP(G122,角色!V:AE,主动技能!F122+4,FALSE))</f>
        <v>3</v>
      </c>
      <c r="R122" s="33">
        <v>0</v>
      </c>
      <c r="S122" s="33">
        <v>0</v>
      </c>
      <c r="T122" s="6" t="str">
        <f t="shared" si="23"/>
        <v>100003:100:2:0</v>
      </c>
      <c r="U122" s="6" t="str">
        <f t="shared" si="24"/>
        <v/>
      </c>
      <c r="V122" s="23" t="str">
        <f>VLOOKUP(G122,角色!AW:BC,主动技能!F122+1,FALSE)</f>
        <v>skill_28</v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16027</v>
      </c>
      <c r="AE122" s="33">
        <f>(VLOOKUP(G122,角色!V:AE,主动技能!F122+7,FALSE))</f>
        <v>1</v>
      </c>
      <c r="AF122" s="23">
        <f t="shared" si="28"/>
        <v>3</v>
      </c>
      <c r="AG122" s="23">
        <f t="shared" si="29"/>
        <v>2</v>
      </c>
      <c r="AH122" s="33" t="str">
        <f>VLOOKUP(F122,特效对应!F:G,2,FALSE)</f>
        <v>attackex</v>
      </c>
      <c r="AJ122">
        <f t="shared" si="30"/>
        <v>16</v>
      </c>
      <c r="AK122" s="2" t="s">
        <v>118</v>
      </c>
      <c r="AL122" s="4" t="s">
        <v>1560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448</v>
      </c>
      <c r="I123" s="24" t="str">
        <f t="shared" si="41"/>
        <v>对敌方全体造成100%攻击力（+22669）点伤害,附带减速。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P123" s="33" t="str">
        <f>_xlfn.IFNA(VLOOKUP(G123,角色!V:AE,主动技能!F123+1,FALSE),"")</f>
        <v>eff_sixingguangquan||eff_shenlehuacai|</v>
      </c>
      <c r="Q123" s="33">
        <f>(VLOOKUP(G123,角色!V:AE,主动技能!F123+4,FALSE))</f>
        <v>3</v>
      </c>
      <c r="R123" s="33">
        <v>0</v>
      </c>
      <c r="S123" s="33">
        <v>0</v>
      </c>
      <c r="T123" s="6" t="str">
        <f t="shared" si="23"/>
        <v>100003:100:2:0</v>
      </c>
      <c r="U123" s="6" t="str">
        <f t="shared" si="24"/>
        <v/>
      </c>
      <c r="V123" s="23" t="str">
        <f>VLOOKUP(G123,角色!AW:BC,主动技能!F123+1,FALSE)</f>
        <v>skill_28</v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22669</v>
      </c>
      <c r="AE123" s="33">
        <f>(VLOOKUP(G123,角色!V:AE,主动技能!F123+7,FALSE))</f>
        <v>1</v>
      </c>
      <c r="AF123" s="23">
        <f t="shared" si="28"/>
        <v>3</v>
      </c>
      <c r="AG123" s="23">
        <f t="shared" si="29"/>
        <v>2</v>
      </c>
      <c r="AH123" s="33" t="str">
        <f>VLOOKUP(F123,特效对应!F:G,2,FALSE)</f>
        <v>attackex</v>
      </c>
      <c r="AJ123">
        <f t="shared" si="30"/>
        <v>17</v>
      </c>
      <c r="AK123" s="2" t="s">
        <v>118</v>
      </c>
      <c r="AL123" s="4" t="s">
        <v>1560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448</v>
      </c>
      <c r="I124" s="24" t="str">
        <f t="shared" si="41"/>
        <v>对敌方全体造成100%攻击力（+32063）点伤害,附带减速。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P124" s="33" t="str">
        <f>_xlfn.IFNA(VLOOKUP(G124,角色!V:AE,主动技能!F124+1,FALSE),"")</f>
        <v>eff_sixingguangquan||eff_shenlehuacai|</v>
      </c>
      <c r="Q124" s="33">
        <f>(VLOOKUP(G124,角色!V:AE,主动技能!F124+4,FALSE))</f>
        <v>3</v>
      </c>
      <c r="R124" s="33">
        <v>0</v>
      </c>
      <c r="S124" s="33">
        <v>0</v>
      </c>
      <c r="T124" s="6" t="str">
        <f t="shared" si="23"/>
        <v>100003:100:2:0</v>
      </c>
      <c r="U124" s="6" t="str">
        <f t="shared" si="24"/>
        <v/>
      </c>
      <c r="V124" s="23" t="str">
        <f>VLOOKUP(G124,角色!AW:BC,主动技能!F124+1,FALSE)</f>
        <v>skill_28</v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32063</v>
      </c>
      <c r="AE124" s="33">
        <f>(VLOOKUP(G124,角色!V:AE,主动技能!F124+7,FALSE))</f>
        <v>1</v>
      </c>
      <c r="AF124" s="23">
        <f t="shared" si="28"/>
        <v>3</v>
      </c>
      <c r="AG124" s="23">
        <f t="shared" si="29"/>
        <v>2</v>
      </c>
      <c r="AH124" s="33" t="str">
        <f>VLOOKUP(F124,特效对应!F:G,2,FALSE)</f>
        <v>attackex</v>
      </c>
      <c r="AJ124">
        <f t="shared" si="30"/>
        <v>18</v>
      </c>
      <c r="AK124" s="2" t="s">
        <v>118</v>
      </c>
      <c r="AL124" s="4" t="s">
        <v>1560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448</v>
      </c>
      <c r="I125" s="24" t="str">
        <f t="shared" si="41"/>
        <v>对敌方全体造成100%攻击力（+45350）点伤害,附带减速。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P125" s="33" t="str">
        <f>_xlfn.IFNA(VLOOKUP(G125,角色!V:AE,主动技能!F125+1,FALSE),"")</f>
        <v>eff_sixingguangquan||eff_shenlehuacai|</v>
      </c>
      <c r="Q125" s="33">
        <f>(VLOOKUP(G125,角色!V:AE,主动技能!F125+4,FALSE))</f>
        <v>3</v>
      </c>
      <c r="R125" s="33">
        <v>0</v>
      </c>
      <c r="S125" s="33">
        <v>0</v>
      </c>
      <c r="T125" s="6" t="str">
        <f t="shared" si="23"/>
        <v>100003:100:2:0</v>
      </c>
      <c r="U125" s="6" t="str">
        <f t="shared" si="24"/>
        <v/>
      </c>
      <c r="V125" s="23" t="str">
        <f>VLOOKUP(G125,角色!AW:BC,主动技能!F125+1,FALSE)</f>
        <v>skill_28</v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45350</v>
      </c>
      <c r="AE125" s="33">
        <f>(VLOOKUP(G125,角色!V:AE,主动技能!F125+7,FALSE))</f>
        <v>1</v>
      </c>
      <c r="AF125" s="23">
        <f t="shared" si="28"/>
        <v>3</v>
      </c>
      <c r="AG125" s="23">
        <f t="shared" si="29"/>
        <v>2</v>
      </c>
      <c r="AH125" s="33" t="str">
        <f>VLOOKUP(F125,特效对应!F:G,2,FALSE)</f>
        <v>attackex</v>
      </c>
      <c r="AJ125">
        <f t="shared" si="30"/>
        <v>19</v>
      </c>
      <c r="AK125" s="2" t="s">
        <v>118</v>
      </c>
      <c r="AL125" s="4" t="s">
        <v>1560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448</v>
      </c>
      <c r="I126" s="24" t="str">
        <f>"对敌方全体造成100%攻击力（+"&amp;AB126&amp;"）点伤害,附带减速。"</f>
        <v>对敌方全体造成100%攻击力（+64142）点伤害,附带减速。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P126" s="33" t="str">
        <f>_xlfn.IFNA(VLOOKUP(G126,角色!V:AE,主动技能!F126+1,FALSE),"")</f>
        <v>eff_sixingguangquan||eff_shenlehuacai|</v>
      </c>
      <c r="Q126" s="33">
        <f>(VLOOKUP(G126,角色!V:AE,主动技能!F126+4,FALSE))</f>
        <v>3</v>
      </c>
      <c r="R126" s="33">
        <v>0</v>
      </c>
      <c r="S126" s="33">
        <v>0</v>
      </c>
      <c r="T126" s="6" t="str">
        <f t="shared" si="23"/>
        <v>100003:100:2:0</v>
      </c>
      <c r="U126" s="6" t="str">
        <f t="shared" si="24"/>
        <v/>
      </c>
      <c r="V126" s="23" t="str">
        <f>VLOOKUP(G126,角色!AW:BC,主动技能!F126+1,FALSE)</f>
        <v>skill_28</v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64142</v>
      </c>
      <c r="AE126" s="33">
        <f>(VLOOKUP(G126,角色!V:AE,主动技能!F126+7,FALSE))</f>
        <v>1</v>
      </c>
      <c r="AF126" s="23">
        <f t="shared" si="28"/>
        <v>3</v>
      </c>
      <c r="AG126" s="23">
        <f t="shared" si="29"/>
        <v>2</v>
      </c>
      <c r="AH126" s="33" t="str">
        <f>VLOOKUP(F126,特效对应!F:G,2,FALSE)</f>
        <v>attackex</v>
      </c>
      <c r="AJ126">
        <f t="shared" si="30"/>
        <v>20</v>
      </c>
      <c r="AK126" s="2" t="s">
        <v>118</v>
      </c>
      <c r="AL126" s="4" t="s">
        <v>1560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对敌方单体攻击，造成100%攻击力（+32）点伤害。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33" t="str">
        <f>_xlfn.IFNA(VLOOKUP(G127,角色!V:AE,主动技能!F127+1,FALSE),"")</f>
        <v>eff_yixingguangquan|||</v>
      </c>
      <c r="Q127" s="33">
        <f>(VLOOKUP(G127,角色!V:AE,主动技能!F127+4,FALSE))</f>
        <v>1</v>
      </c>
      <c r="R127" s="33">
        <v>0</v>
      </c>
      <c r="S127" s="33">
        <v>0</v>
      </c>
      <c r="T127" s="23" t="str">
        <f t="shared" si="23"/>
        <v/>
      </c>
      <c r="U127" s="23" t="str">
        <f t="shared" si="24"/>
        <v/>
      </c>
      <c r="V127" s="23" t="str">
        <f>VLOOKUP(G127,角色!AW:BC,主动技能!F127+1,FALSE)</f>
        <v>skill_32</v>
      </c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32</v>
      </c>
      <c r="AC127" s="23"/>
      <c r="AD127" s="23"/>
      <c r="AE127" s="33">
        <f>(VLOOKUP(G127,角色!V:AE,主动技能!F127+7,FALSE))</f>
        <v>1</v>
      </c>
      <c r="AF127" s="23">
        <f t="shared" si="28"/>
        <v>0</v>
      </c>
      <c r="AG127" s="23">
        <f t="shared" si="29"/>
        <v>0</v>
      </c>
      <c r="AH127" s="33" t="str">
        <f>VLOOKUP(F127,特效对应!F:G,2,FALSE)</f>
        <v>attack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526</v>
      </c>
      <c r="I128" s="24" t="str">
        <f t="shared" ref="I128:I146" si="43">"对敌方单体攻击，造成100%攻击力（+"&amp;AB128&amp;"）点伤害。"</f>
        <v>对敌方单体攻击，造成100%攻击力（+40）点伤害。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P128" s="33" t="str">
        <f>_xlfn.IFNA(VLOOKUP(G128,角色!V:AE,主动技能!F128+1,FALSE),"")</f>
        <v>eff_yixingguangquan|||</v>
      </c>
      <c r="Q128" s="33">
        <f>(VLOOKUP(G128,角色!V:AE,主动技能!F128+4,FALSE))</f>
        <v>1</v>
      </c>
      <c r="R128" s="33">
        <v>0</v>
      </c>
      <c r="S128" s="33">
        <v>0</v>
      </c>
      <c r="T128" s="6" t="str">
        <f t="shared" si="23"/>
        <v/>
      </c>
      <c r="U128" s="6" t="str">
        <f t="shared" si="24"/>
        <v/>
      </c>
      <c r="V128" s="23" t="str">
        <f>VLOOKUP(G128,角色!AW:BC,主动技能!F128+1,FALSE)</f>
        <v>skill_32</v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40</v>
      </c>
      <c r="AE128" s="33">
        <f>(VLOOKUP(G128,角色!V:AE,主动技能!F128+7,FALSE))</f>
        <v>1</v>
      </c>
      <c r="AF128" s="23">
        <f t="shared" si="28"/>
        <v>0</v>
      </c>
      <c r="AG128" s="23">
        <f t="shared" si="29"/>
        <v>0</v>
      </c>
      <c r="AH128" s="33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526</v>
      </c>
      <c r="I129" s="24" t="str">
        <f t="shared" si="43"/>
        <v>对敌方单体攻击，造成100%攻击力（+62）点伤害。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P129" s="33" t="str">
        <f>_xlfn.IFNA(VLOOKUP(G129,角色!V:AE,主动技能!F129+1,FALSE),"")</f>
        <v>eff_yixingguangquan|||</v>
      </c>
      <c r="Q129" s="33">
        <f>(VLOOKUP(G129,角色!V:AE,主动技能!F129+4,FALSE))</f>
        <v>1</v>
      </c>
      <c r="R129" s="33">
        <v>0</v>
      </c>
      <c r="S129" s="33">
        <v>0</v>
      </c>
      <c r="T129" s="6" t="str">
        <f t="shared" si="23"/>
        <v/>
      </c>
      <c r="U129" s="6" t="str">
        <f t="shared" si="24"/>
        <v/>
      </c>
      <c r="V129" s="23" t="str">
        <f>VLOOKUP(G129,角色!AW:BC,主动技能!F129+1,FALSE)</f>
        <v>skill_32</v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62</v>
      </c>
      <c r="AE129" s="33">
        <f>(VLOOKUP(G129,角色!V:AE,主动技能!F129+7,FALSE))</f>
        <v>1</v>
      </c>
      <c r="AF129" s="23">
        <f t="shared" si="28"/>
        <v>0</v>
      </c>
      <c r="AG129" s="23">
        <f t="shared" si="29"/>
        <v>0</v>
      </c>
      <c r="AH129" s="33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526</v>
      </c>
      <c r="I130" s="24" t="str">
        <f t="shared" si="43"/>
        <v>对敌方单体攻击，造成100%攻击力（+100）点伤害。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P130" s="33" t="str">
        <f>_xlfn.IFNA(VLOOKUP(G130,角色!V:AE,主动技能!F130+1,FALSE),"")</f>
        <v>eff_yixingguangquan|||</v>
      </c>
      <c r="Q130" s="33">
        <f>(VLOOKUP(G130,角色!V:AE,主动技能!F130+4,FALSE))</f>
        <v>1</v>
      </c>
      <c r="R130" s="33">
        <v>0</v>
      </c>
      <c r="S130" s="33">
        <v>0</v>
      </c>
      <c r="T130" s="6" t="str">
        <f t="shared" si="23"/>
        <v/>
      </c>
      <c r="U130" s="6" t="str">
        <f t="shared" si="24"/>
        <v/>
      </c>
      <c r="V130" s="23" t="str">
        <f>VLOOKUP(G130,角色!AW:BC,主动技能!F130+1,FALSE)</f>
        <v>skill_32</v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100</v>
      </c>
      <c r="AE130" s="33">
        <f>(VLOOKUP(G130,角色!V:AE,主动技能!F130+7,FALSE))</f>
        <v>1</v>
      </c>
      <c r="AF130" s="23">
        <f t="shared" si="28"/>
        <v>0</v>
      </c>
      <c r="AG130" s="23">
        <f t="shared" si="29"/>
        <v>0</v>
      </c>
      <c r="AH130" s="33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526</v>
      </c>
      <c r="I131" s="24" t="str">
        <f t="shared" si="43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P131" s="33" t="str">
        <f>_xlfn.IFNA(VLOOKUP(G131,角色!V:AE,主动技能!F131+1,FALSE),"")</f>
        <v>eff_yixingguangquan|||</v>
      </c>
      <c r="Q131" s="33">
        <f>(VLOOKUP(G131,角色!V:AE,主动技能!F131+4,FALSE))</f>
        <v>1</v>
      </c>
      <c r="R131" s="33">
        <v>0</v>
      </c>
      <c r="S131" s="33">
        <v>0</v>
      </c>
      <c r="T131" s="6" t="str">
        <f t="shared" si="23"/>
        <v/>
      </c>
      <c r="U131" s="6" t="str">
        <f t="shared" si="24"/>
        <v/>
      </c>
      <c r="V131" s="23" t="str">
        <f>VLOOKUP(G131,角色!AW:BC,主动技能!F131+1,FALSE)</f>
        <v>skill_32</v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 s="33">
        <f>(VLOOKUP(G131,角色!V:AE,主动技能!F131+7,FALSE))</f>
        <v>1</v>
      </c>
      <c r="AF131" s="23">
        <f t="shared" si="28"/>
        <v>0</v>
      </c>
      <c r="AG131" s="23">
        <f t="shared" si="29"/>
        <v>0</v>
      </c>
      <c r="AH131" s="33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526</v>
      </c>
      <c r="I132" s="24" t="str">
        <f t="shared" si="43"/>
        <v>对敌方单体攻击，造成100%攻击力（+200）点伤害。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P132" s="33" t="str">
        <f>_xlfn.IFNA(VLOOKUP(G132,角色!V:AE,主动技能!F132+1,FALSE),"")</f>
        <v>eff_yixingguangquan|||</v>
      </c>
      <c r="Q132" s="33">
        <f>(VLOOKUP(G132,角色!V:AE,主动技能!F132+4,FALSE))</f>
        <v>1</v>
      </c>
      <c r="R132" s="33">
        <v>0</v>
      </c>
      <c r="S132" s="33">
        <v>0</v>
      </c>
      <c r="T132" s="6" t="str">
        <f t="shared" si="23"/>
        <v/>
      </c>
      <c r="U132" s="6" t="str">
        <f t="shared" si="24"/>
        <v/>
      </c>
      <c r="V132" s="23" t="str">
        <f>VLOOKUP(G132,角色!AW:BC,主动技能!F132+1,FALSE)</f>
        <v>skill_32</v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200</v>
      </c>
      <c r="AE132" s="33">
        <f>(VLOOKUP(G132,角色!V:AE,主动技能!F132+7,FALSE))</f>
        <v>1</v>
      </c>
      <c r="AF132" s="23">
        <f t="shared" si="28"/>
        <v>0</v>
      </c>
      <c r="AG132" s="23">
        <f t="shared" si="29"/>
        <v>0</v>
      </c>
      <c r="AH132" s="33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526</v>
      </c>
      <c r="I133" s="24" t="str">
        <f t="shared" si="43"/>
        <v>对敌方单体攻击，造成100%攻击力（+283）点伤害。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P133" s="33" t="str">
        <f>_xlfn.IFNA(VLOOKUP(G133,角色!V:AE,主动技能!F133+1,FALSE),"")</f>
        <v>eff_yixingguangquan|||</v>
      </c>
      <c r="Q133" s="33">
        <f>(VLOOKUP(G133,角色!V:AE,主动技能!F133+4,FALSE))</f>
        <v>1</v>
      </c>
      <c r="R133" s="33">
        <v>0</v>
      </c>
      <c r="S133" s="33">
        <v>0</v>
      </c>
      <c r="T133" s="6" t="str">
        <f t="shared" si="23"/>
        <v/>
      </c>
      <c r="U133" s="6" t="str">
        <f t="shared" si="24"/>
        <v/>
      </c>
      <c r="V133" s="23" t="str">
        <f>VLOOKUP(G133,角色!AW:BC,主动技能!F133+1,FALSE)</f>
        <v>skill_32</v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283</v>
      </c>
      <c r="AE133" s="33">
        <f>(VLOOKUP(G133,角色!V:AE,主动技能!F133+7,FALSE))</f>
        <v>1</v>
      </c>
      <c r="AF133" s="23">
        <f t="shared" si="28"/>
        <v>0</v>
      </c>
      <c r="AG133" s="23">
        <f t="shared" si="29"/>
        <v>0</v>
      </c>
      <c r="AH133" s="33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526</v>
      </c>
      <c r="I134" s="24" t="str">
        <f t="shared" si="43"/>
        <v>对敌方单体攻击，造成100%攻击力（+400）点伤害。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P134" s="33" t="str">
        <f>_xlfn.IFNA(VLOOKUP(G134,角色!V:AE,主动技能!F134+1,FALSE),"")</f>
        <v>eff_yixingguangquan|||</v>
      </c>
      <c r="Q134" s="33">
        <f>(VLOOKUP(G134,角色!V:AE,主动技能!F134+4,FALSE))</f>
        <v>1</v>
      </c>
      <c r="R134" s="33">
        <v>0</v>
      </c>
      <c r="S134" s="33">
        <v>0</v>
      </c>
      <c r="T134" s="6" t="str">
        <f t="shared" si="23"/>
        <v/>
      </c>
      <c r="U134" s="6" t="str">
        <f t="shared" si="24"/>
        <v/>
      </c>
      <c r="V134" s="23" t="str">
        <f>VLOOKUP(G134,角色!AW:BC,主动技能!F134+1,FALSE)</f>
        <v>skill_32</v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400</v>
      </c>
      <c r="AE134" s="33">
        <f>(VLOOKUP(G134,角色!V:AE,主动技能!F134+7,FALSE))</f>
        <v>1</v>
      </c>
      <c r="AF134" s="23">
        <f t="shared" si="28"/>
        <v>0</v>
      </c>
      <c r="AG134" s="23">
        <f t="shared" si="29"/>
        <v>0</v>
      </c>
      <c r="AH134" s="33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526</v>
      </c>
      <c r="I135" s="24" t="str">
        <f t="shared" si="43"/>
        <v>对敌方单体攻击，造成100%攻击力（+566）点伤害。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P135" s="33" t="str">
        <f>_xlfn.IFNA(VLOOKUP(G135,角色!V:AE,主动技能!F135+1,FALSE),"")</f>
        <v>eff_yixingguangquan|||</v>
      </c>
      <c r="Q135" s="33">
        <f>(VLOOKUP(G135,角色!V:AE,主动技能!F135+4,FALSE))</f>
        <v>1</v>
      </c>
      <c r="R135" s="33">
        <v>0</v>
      </c>
      <c r="S135" s="33">
        <v>0</v>
      </c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V135" s="23" t="str">
        <f>VLOOKUP(G135,角色!AW:BC,主动技能!F135+1,FALSE)</f>
        <v>skill_32</v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566</v>
      </c>
      <c r="AE135" s="33">
        <f>(VLOOKUP(G135,角色!V:AE,主动技能!F135+7,FALSE))</f>
        <v>1</v>
      </c>
      <c r="AF135" s="23">
        <f t="shared" si="28"/>
        <v>0</v>
      </c>
      <c r="AG135" s="23">
        <f t="shared" si="29"/>
        <v>0</v>
      </c>
      <c r="AH135" s="33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526</v>
      </c>
      <c r="I136" s="24" t="str">
        <f t="shared" si="43"/>
        <v>对敌方单体攻击，造成100%攻击力（+800）点伤害。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P136" s="33" t="str">
        <f>_xlfn.IFNA(VLOOKUP(G136,角色!V:AE,主动技能!F136+1,FALSE),"")</f>
        <v>eff_yixingguangquan|||</v>
      </c>
      <c r="Q136" s="33">
        <f>(VLOOKUP(G136,角色!V:AE,主动技能!F136+4,FALSE))</f>
        <v>1</v>
      </c>
      <c r="R136" s="33">
        <v>0</v>
      </c>
      <c r="S136" s="33">
        <v>0</v>
      </c>
      <c r="T136" s="6" t="str">
        <f t="shared" si="44"/>
        <v/>
      </c>
      <c r="U136" s="6" t="str">
        <f t="shared" si="45"/>
        <v/>
      </c>
      <c r="V136" s="23" t="str">
        <f>VLOOKUP(G136,角色!AW:BC,主动技能!F136+1,FALSE)</f>
        <v>skill_32</v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800</v>
      </c>
      <c r="AE136" s="33">
        <f>(VLOOKUP(G136,角色!V:AE,主动技能!F136+7,FALSE))</f>
        <v>1</v>
      </c>
      <c r="AF136" s="23">
        <f t="shared" ref="AF136:AF199" si="49">BD136</f>
        <v>0</v>
      </c>
      <c r="AG136" s="23">
        <f t="shared" ref="AG136:AG199" si="50">BE136</f>
        <v>0</v>
      </c>
      <c r="AH136" s="33" t="str">
        <f>VLOOKUP(F136,特效对应!F:G,2,FALSE)</f>
        <v>attack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526</v>
      </c>
      <c r="I137" s="24" t="str">
        <f t="shared" si="43"/>
        <v>对敌方单体攻击，造成100%攻击力（+1132）点伤害。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P137" s="33" t="str">
        <f>_xlfn.IFNA(VLOOKUP(G137,角色!V:AE,主动技能!F137+1,FALSE),"")</f>
        <v>eff_yixingguangquan|||</v>
      </c>
      <c r="Q137" s="33">
        <f>(VLOOKUP(G137,角色!V:AE,主动技能!F137+4,FALSE))</f>
        <v>1</v>
      </c>
      <c r="R137" s="33">
        <v>0</v>
      </c>
      <c r="S137" s="33">
        <v>0</v>
      </c>
      <c r="T137" s="6" t="str">
        <f t="shared" si="44"/>
        <v/>
      </c>
      <c r="U137" s="6" t="str">
        <f t="shared" si="45"/>
        <v/>
      </c>
      <c r="V137" s="23" t="str">
        <f>VLOOKUP(G137,角色!AW:BC,主动技能!F137+1,FALSE)</f>
        <v>skill_32</v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1132</v>
      </c>
      <c r="AE137" s="33">
        <f>(VLOOKUP(G137,角色!V:AE,主动技能!F137+7,FALSE))</f>
        <v>1</v>
      </c>
      <c r="AF137" s="23">
        <f t="shared" si="49"/>
        <v>0</v>
      </c>
      <c r="AG137" s="23">
        <f t="shared" si="50"/>
        <v>0</v>
      </c>
      <c r="AH137" s="33" t="str">
        <f>VLOOKUP(F137,特效对应!F:G,2,FALSE)</f>
        <v>attack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526</v>
      </c>
      <c r="I138" s="24" t="str">
        <f t="shared" si="43"/>
        <v>对敌方单体攻击，造成100%攻击力（+1601）点伤害。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P138" s="33" t="str">
        <f>_xlfn.IFNA(VLOOKUP(G138,角色!V:AE,主动技能!F138+1,FALSE),"")</f>
        <v>eff_yixingguangquan|||</v>
      </c>
      <c r="Q138" s="33">
        <f>(VLOOKUP(G138,角色!V:AE,主动技能!F138+4,FALSE))</f>
        <v>1</v>
      </c>
      <c r="R138" s="33">
        <v>0</v>
      </c>
      <c r="S138" s="33">
        <v>0</v>
      </c>
      <c r="T138" s="6" t="str">
        <f t="shared" si="44"/>
        <v/>
      </c>
      <c r="U138" s="6" t="str">
        <f t="shared" si="45"/>
        <v/>
      </c>
      <c r="V138" s="23" t="str">
        <f>VLOOKUP(G138,角色!AW:BC,主动技能!F138+1,FALSE)</f>
        <v>skill_32</v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1601</v>
      </c>
      <c r="AE138" s="33">
        <f>(VLOOKUP(G138,角色!V:AE,主动技能!F138+7,FALSE))</f>
        <v>1</v>
      </c>
      <c r="AF138" s="23">
        <f t="shared" si="49"/>
        <v>0</v>
      </c>
      <c r="AG138" s="23">
        <f t="shared" si="50"/>
        <v>0</v>
      </c>
      <c r="AH138" s="33" t="str">
        <f>VLOOKUP(F138,特效对应!F:G,2,FALSE)</f>
        <v>attack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526</v>
      </c>
      <c r="I139" s="24" t="str">
        <f t="shared" si="43"/>
        <v>对敌方单体攻击，造成100%攻击力（+2265）点伤害。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P139" s="33" t="str">
        <f>_xlfn.IFNA(VLOOKUP(G139,角色!V:AE,主动技能!F139+1,FALSE),"")</f>
        <v>eff_yixingguangquan|||</v>
      </c>
      <c r="Q139" s="33">
        <f>(VLOOKUP(G139,角色!V:AE,主动技能!F139+4,FALSE))</f>
        <v>1</v>
      </c>
      <c r="R139" s="33">
        <v>0</v>
      </c>
      <c r="S139" s="33">
        <v>0</v>
      </c>
      <c r="T139" s="6" t="str">
        <f t="shared" si="44"/>
        <v/>
      </c>
      <c r="U139" s="6" t="str">
        <f t="shared" si="45"/>
        <v/>
      </c>
      <c r="V139" s="23" t="str">
        <f>VLOOKUP(G139,角色!AW:BC,主动技能!F139+1,FALSE)</f>
        <v>skill_32</v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2265</v>
      </c>
      <c r="AE139" s="33">
        <f>(VLOOKUP(G139,角色!V:AE,主动技能!F139+7,FALSE))</f>
        <v>1</v>
      </c>
      <c r="AF139" s="23">
        <f t="shared" si="49"/>
        <v>0</v>
      </c>
      <c r="AG139" s="23">
        <f t="shared" si="50"/>
        <v>0</v>
      </c>
      <c r="AH139" s="33" t="str">
        <f>VLOOKUP(F139,特效对应!F:G,2,FALSE)</f>
        <v>attack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526</v>
      </c>
      <c r="I140" s="24" t="str">
        <f t="shared" si="43"/>
        <v>对敌方单体攻击，造成100%攻击力（+3204）点伤害。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P140" s="33" t="str">
        <f>_xlfn.IFNA(VLOOKUP(G140,角色!V:AE,主动技能!F140+1,FALSE),"")</f>
        <v>eff_yixingguangquan|||</v>
      </c>
      <c r="Q140" s="33">
        <f>(VLOOKUP(G140,角色!V:AE,主动技能!F140+4,FALSE))</f>
        <v>1</v>
      </c>
      <c r="R140" s="33">
        <v>0</v>
      </c>
      <c r="S140" s="33">
        <v>0</v>
      </c>
      <c r="T140" s="6" t="str">
        <f t="shared" si="44"/>
        <v/>
      </c>
      <c r="U140" s="6" t="str">
        <f t="shared" si="45"/>
        <v/>
      </c>
      <c r="V140" s="23" t="str">
        <f>VLOOKUP(G140,角色!AW:BC,主动技能!F140+1,FALSE)</f>
        <v>skill_32</v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3204</v>
      </c>
      <c r="AE140" s="33">
        <f>(VLOOKUP(G140,角色!V:AE,主动技能!F140+7,FALSE))</f>
        <v>1</v>
      </c>
      <c r="AF140" s="23">
        <f t="shared" si="49"/>
        <v>0</v>
      </c>
      <c r="AG140" s="23">
        <f t="shared" si="50"/>
        <v>0</v>
      </c>
      <c r="AH140" s="33" t="str">
        <f>VLOOKUP(F140,特效对应!F:G,2,FALSE)</f>
        <v>attack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526</v>
      </c>
      <c r="I141" s="24" t="str">
        <f t="shared" si="43"/>
        <v>对敌方单体攻击，造成100%攻击力（+4532）点伤害。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P141" s="33" t="str">
        <f>_xlfn.IFNA(VLOOKUP(G141,角色!V:AE,主动技能!F141+1,FALSE),"")</f>
        <v>eff_yixingguangquan|||</v>
      </c>
      <c r="Q141" s="33">
        <f>(VLOOKUP(G141,角色!V:AE,主动技能!F141+4,FALSE))</f>
        <v>1</v>
      </c>
      <c r="R141" s="33">
        <v>0</v>
      </c>
      <c r="S141" s="33">
        <v>0</v>
      </c>
      <c r="T141" s="6" t="str">
        <f t="shared" si="44"/>
        <v/>
      </c>
      <c r="U141" s="6" t="str">
        <f t="shared" si="45"/>
        <v/>
      </c>
      <c r="V141" s="23" t="str">
        <f>VLOOKUP(G141,角色!AW:BC,主动技能!F141+1,FALSE)</f>
        <v>skill_32</v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4532</v>
      </c>
      <c r="AE141" s="33">
        <f>(VLOOKUP(G141,角色!V:AE,主动技能!F141+7,FALSE))</f>
        <v>1</v>
      </c>
      <c r="AF141" s="23">
        <f t="shared" si="49"/>
        <v>0</v>
      </c>
      <c r="AG141" s="23">
        <f t="shared" si="50"/>
        <v>0</v>
      </c>
      <c r="AH141" s="33" t="str">
        <f>VLOOKUP(F141,特效对应!F:G,2,FALSE)</f>
        <v>attack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526</v>
      </c>
      <c r="I142" s="24" t="str">
        <f t="shared" si="43"/>
        <v>对敌方单体攻击，造成100%攻击力（+6411）点伤害。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P142" s="33" t="str">
        <f>_xlfn.IFNA(VLOOKUP(G142,角色!V:AE,主动技能!F142+1,FALSE),"")</f>
        <v>eff_yixingguangquan|||</v>
      </c>
      <c r="Q142" s="33">
        <f>(VLOOKUP(G142,角色!V:AE,主动技能!F142+4,FALSE))</f>
        <v>1</v>
      </c>
      <c r="R142" s="33">
        <v>0</v>
      </c>
      <c r="S142" s="33">
        <v>0</v>
      </c>
      <c r="T142" s="6" t="str">
        <f t="shared" si="44"/>
        <v/>
      </c>
      <c r="U142" s="6" t="str">
        <f t="shared" si="45"/>
        <v/>
      </c>
      <c r="V142" s="23" t="str">
        <f>VLOOKUP(G142,角色!AW:BC,主动技能!F142+1,FALSE)</f>
        <v>skill_32</v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6411</v>
      </c>
      <c r="AE142" s="33">
        <f>(VLOOKUP(G142,角色!V:AE,主动技能!F142+7,FALSE))</f>
        <v>1</v>
      </c>
      <c r="AF142" s="23">
        <f t="shared" si="49"/>
        <v>0</v>
      </c>
      <c r="AG142" s="23">
        <f t="shared" si="50"/>
        <v>0</v>
      </c>
      <c r="AH142" s="33" t="str">
        <f>VLOOKUP(F142,特效对应!F:G,2,FALSE)</f>
        <v>attack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526</v>
      </c>
      <c r="I143" s="24" t="str">
        <f t="shared" si="43"/>
        <v>对敌方单体攻击，造成100%攻击力（+9067）点伤害。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P143" s="33" t="str">
        <f>_xlfn.IFNA(VLOOKUP(G143,角色!V:AE,主动技能!F143+1,FALSE),"")</f>
        <v>eff_yixingguangquan|||</v>
      </c>
      <c r="Q143" s="33">
        <f>(VLOOKUP(G143,角色!V:AE,主动技能!F143+4,FALSE))</f>
        <v>1</v>
      </c>
      <c r="R143" s="33">
        <v>0</v>
      </c>
      <c r="S143" s="33">
        <v>0</v>
      </c>
      <c r="T143" s="6" t="str">
        <f t="shared" si="44"/>
        <v/>
      </c>
      <c r="U143" s="6" t="str">
        <f t="shared" si="45"/>
        <v/>
      </c>
      <c r="V143" s="23" t="str">
        <f>VLOOKUP(G143,角色!AW:BC,主动技能!F143+1,FALSE)</f>
        <v>skill_32</v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9067</v>
      </c>
      <c r="AE143" s="33">
        <f>(VLOOKUP(G143,角色!V:AE,主动技能!F143+7,FALSE))</f>
        <v>1</v>
      </c>
      <c r="AF143" s="23">
        <f t="shared" si="49"/>
        <v>0</v>
      </c>
      <c r="AG143" s="23">
        <f t="shared" si="50"/>
        <v>0</v>
      </c>
      <c r="AH143" s="33" t="str">
        <f>VLOOKUP(F143,特效对应!F:G,2,FALSE)</f>
        <v>attack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526</v>
      </c>
      <c r="I144" s="24" t="str">
        <f t="shared" si="43"/>
        <v>对敌方单体攻击，造成100%攻击力（+12825）点伤害。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P144" s="33" t="str">
        <f>_xlfn.IFNA(VLOOKUP(G144,角色!V:AE,主动技能!F144+1,FALSE),"")</f>
        <v>eff_yixingguangquan|||</v>
      </c>
      <c r="Q144" s="33">
        <f>(VLOOKUP(G144,角色!V:AE,主动技能!F144+4,FALSE))</f>
        <v>1</v>
      </c>
      <c r="R144" s="33">
        <v>0</v>
      </c>
      <c r="S144" s="33">
        <v>0</v>
      </c>
      <c r="T144" s="6" t="str">
        <f t="shared" si="44"/>
        <v/>
      </c>
      <c r="U144" s="6" t="str">
        <f t="shared" si="45"/>
        <v/>
      </c>
      <c r="V144" s="23" t="str">
        <f>VLOOKUP(G144,角色!AW:BC,主动技能!F144+1,FALSE)</f>
        <v>skill_32</v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12825</v>
      </c>
      <c r="AE144" s="33">
        <f>(VLOOKUP(G144,角色!V:AE,主动技能!F144+7,FALSE))</f>
        <v>1</v>
      </c>
      <c r="AF144" s="23">
        <f t="shared" si="49"/>
        <v>0</v>
      </c>
      <c r="AG144" s="23">
        <f t="shared" si="50"/>
        <v>0</v>
      </c>
      <c r="AH144" s="33" t="str">
        <f>VLOOKUP(F144,特效对应!F:G,2,FALSE)</f>
        <v>attack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526</v>
      </c>
      <c r="I145" s="24" t="str">
        <f t="shared" si="43"/>
        <v>对敌方单体攻击，造成100%攻击力（+18140）点伤害。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P145" s="33" t="str">
        <f>_xlfn.IFNA(VLOOKUP(G145,角色!V:AE,主动技能!F145+1,FALSE),"")</f>
        <v>eff_yixingguangquan|||</v>
      </c>
      <c r="Q145" s="33">
        <f>(VLOOKUP(G145,角色!V:AE,主动技能!F145+4,FALSE))</f>
        <v>1</v>
      </c>
      <c r="R145" s="33">
        <v>0</v>
      </c>
      <c r="S145" s="33">
        <v>0</v>
      </c>
      <c r="T145" s="6" t="str">
        <f t="shared" si="44"/>
        <v/>
      </c>
      <c r="U145" s="6" t="str">
        <f t="shared" si="45"/>
        <v/>
      </c>
      <c r="V145" s="23" t="str">
        <f>VLOOKUP(G145,角色!AW:BC,主动技能!F145+1,FALSE)</f>
        <v>skill_32</v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18140</v>
      </c>
      <c r="AE145" s="33">
        <f>(VLOOKUP(G145,角色!V:AE,主动技能!F145+7,FALSE))</f>
        <v>1</v>
      </c>
      <c r="AF145" s="23">
        <f t="shared" si="49"/>
        <v>0</v>
      </c>
      <c r="AG145" s="23">
        <f t="shared" si="50"/>
        <v>0</v>
      </c>
      <c r="AH145" s="33" t="str">
        <f>VLOOKUP(F145,特效对应!F:G,2,FALSE)</f>
        <v>attack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526</v>
      </c>
      <c r="I146" s="24" t="str">
        <f t="shared" si="43"/>
        <v>对敌方单体攻击，造成100%攻击力（+25657）点伤害。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P146" s="33" t="str">
        <f>_xlfn.IFNA(VLOOKUP(G146,角色!V:AE,主动技能!F146+1,FALSE),"")</f>
        <v>eff_yixingguangquan|||</v>
      </c>
      <c r="Q146" s="33">
        <f>(VLOOKUP(G146,角色!V:AE,主动技能!F146+4,FALSE))</f>
        <v>1</v>
      </c>
      <c r="R146" s="33">
        <v>0</v>
      </c>
      <c r="S146" s="33">
        <v>0</v>
      </c>
      <c r="T146" s="6" t="str">
        <f t="shared" si="44"/>
        <v/>
      </c>
      <c r="U146" s="6" t="str">
        <f t="shared" si="45"/>
        <v/>
      </c>
      <c r="V146" s="23" t="str">
        <f>VLOOKUP(G146,角色!AW:BC,主动技能!F146+1,FALSE)</f>
        <v>skill_32</v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25657</v>
      </c>
      <c r="AE146" s="33">
        <f>(VLOOKUP(G146,角色!V:AE,主动技能!F146+7,FALSE))</f>
        <v>1</v>
      </c>
      <c r="AF146" s="23">
        <f t="shared" si="49"/>
        <v>0</v>
      </c>
      <c r="AG146" s="23">
        <f t="shared" si="50"/>
        <v>0</v>
      </c>
      <c r="AH146" s="33" t="str">
        <f>VLOOKUP(F146,特效对应!F:G,2,FALSE)</f>
        <v>attack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473</v>
      </c>
      <c r="I147" s="24" t="str">
        <f>"对敌方单体造成125%攻击力（+"&amp;AB147&amp;"）点伤害。"</f>
        <v>对敌方单体造成125%攻击力（+81）点伤害。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P147" s="33" t="str">
        <f>_xlfn.IFNA(VLOOKUP(G147,角色!V:AE,主动技能!F147+1,FALSE),"")</f>
        <v>eff_sixingguangquan|eff_xuanbingjian_1|eff_xuanbingjian_2|</v>
      </c>
      <c r="Q147" s="33">
        <f>(VLOOKUP(G147,角色!V:AE,主动技能!F147+4,FALSE))</f>
        <v>1</v>
      </c>
      <c r="R147" s="33">
        <v>0</v>
      </c>
      <c r="S147" s="33">
        <v>0</v>
      </c>
      <c r="T147" s="6" t="str">
        <f t="shared" si="44"/>
        <v/>
      </c>
      <c r="U147" s="6" t="str">
        <f t="shared" si="45"/>
        <v/>
      </c>
      <c r="V147" s="23" t="str">
        <f>VLOOKUP(G147,角色!AW:BC,主动技能!F147+1,FALSE)</f>
        <v>skill_15</v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81</v>
      </c>
      <c r="AE147" s="33">
        <f>(VLOOKUP(G147,角色!V:AE,主动技能!F147+7,FALSE))</f>
        <v>1</v>
      </c>
      <c r="AF147" s="23">
        <f t="shared" si="49"/>
        <v>2</v>
      </c>
      <c r="AG147" s="23">
        <f t="shared" si="50"/>
        <v>1</v>
      </c>
      <c r="AH147" s="33" t="str">
        <f>VLOOKUP(F147,特效对应!F:G,2,FALSE)</f>
        <v>attackex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473</v>
      </c>
      <c r="I148" s="24" t="str">
        <f t="shared" ref="I148:I166" si="59">"对敌方单体造成125%攻击力（+"&amp;AB148&amp;"）点伤害。"</f>
        <v>对敌方单体造成125%攻击力（+100）点伤害。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P148" s="33" t="str">
        <f>_xlfn.IFNA(VLOOKUP(G148,角色!V:AE,主动技能!F148+1,FALSE),"")</f>
        <v>eff_sixingguangquan|eff_xuanbingjian_1|eff_xuanbingjian_2|</v>
      </c>
      <c r="Q148" s="33">
        <f>(VLOOKUP(G148,角色!V:AE,主动技能!F148+4,FALSE))</f>
        <v>1</v>
      </c>
      <c r="R148" s="33">
        <v>0</v>
      </c>
      <c r="S148" s="33">
        <v>0</v>
      </c>
      <c r="T148" s="6" t="str">
        <f t="shared" si="44"/>
        <v/>
      </c>
      <c r="U148" s="6" t="str">
        <f t="shared" si="45"/>
        <v/>
      </c>
      <c r="V148" s="23" t="str">
        <f>VLOOKUP(G148,角色!AW:BC,主动技能!F148+1,FALSE)</f>
        <v>skill_15</v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100</v>
      </c>
      <c r="AE148" s="33">
        <f>(VLOOKUP(G148,角色!V:AE,主动技能!F148+7,FALSE))</f>
        <v>1</v>
      </c>
      <c r="AF148" s="23">
        <f t="shared" si="49"/>
        <v>2</v>
      </c>
      <c r="AG148" s="23">
        <f t="shared" si="50"/>
        <v>1</v>
      </c>
      <c r="AH148" s="33" t="str">
        <f>VLOOKUP(F148,特效对应!F:G,2,FALSE)</f>
        <v>attackex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473</v>
      </c>
      <c r="I149" s="24" t="str">
        <f t="shared" si="59"/>
        <v>对敌方单体造成125%攻击力（+156）点伤害。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P149" s="33" t="str">
        <f>_xlfn.IFNA(VLOOKUP(G149,角色!V:AE,主动技能!F149+1,FALSE),"")</f>
        <v>eff_sixingguangquan|eff_xuanbingjian_1|eff_xuanbingjian_2|</v>
      </c>
      <c r="Q149" s="33">
        <f>(VLOOKUP(G149,角色!V:AE,主动技能!F149+4,FALSE))</f>
        <v>1</v>
      </c>
      <c r="R149" s="33">
        <v>0</v>
      </c>
      <c r="S149" s="33">
        <v>0</v>
      </c>
      <c r="T149" s="6" t="str">
        <f t="shared" si="44"/>
        <v/>
      </c>
      <c r="U149" s="6" t="str">
        <f t="shared" si="45"/>
        <v/>
      </c>
      <c r="V149" s="23" t="str">
        <f>VLOOKUP(G149,角色!AW:BC,主动技能!F149+1,FALSE)</f>
        <v>skill_15</v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156</v>
      </c>
      <c r="AE149" s="33">
        <f>(VLOOKUP(G149,角色!V:AE,主动技能!F149+7,FALSE))</f>
        <v>1</v>
      </c>
      <c r="AF149" s="23">
        <f t="shared" si="49"/>
        <v>2</v>
      </c>
      <c r="AG149" s="23">
        <f t="shared" si="50"/>
        <v>1</v>
      </c>
      <c r="AH149" s="33" t="str">
        <f>VLOOKUP(F149,特效对应!F:G,2,FALSE)</f>
        <v>attackex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473</v>
      </c>
      <c r="I150" s="24" t="str">
        <f t="shared" si="59"/>
        <v>对敌方单体造成125%攻击力（+250）点伤害。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P150" s="33" t="str">
        <f>_xlfn.IFNA(VLOOKUP(G150,角色!V:AE,主动技能!F150+1,FALSE),"")</f>
        <v>eff_sixingguangquan|eff_xuanbingjian_1|eff_xuanbingjian_2|</v>
      </c>
      <c r="Q150" s="33">
        <f>(VLOOKUP(G150,角色!V:AE,主动技能!F150+4,FALSE))</f>
        <v>1</v>
      </c>
      <c r="R150" s="33">
        <v>0</v>
      </c>
      <c r="S150" s="33">
        <v>0</v>
      </c>
      <c r="T150" s="6" t="str">
        <f t="shared" si="44"/>
        <v/>
      </c>
      <c r="U150" s="6" t="str">
        <f t="shared" si="45"/>
        <v/>
      </c>
      <c r="V150" s="23" t="str">
        <f>VLOOKUP(G150,角色!AW:BC,主动技能!F150+1,FALSE)</f>
        <v>skill_15</v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250</v>
      </c>
      <c r="AE150" s="33">
        <f>(VLOOKUP(G150,角色!V:AE,主动技能!F150+7,FALSE))</f>
        <v>1</v>
      </c>
      <c r="AF150" s="23">
        <f t="shared" si="49"/>
        <v>2</v>
      </c>
      <c r="AG150" s="23">
        <f t="shared" si="50"/>
        <v>1</v>
      </c>
      <c r="AH150" s="33" t="str">
        <f>VLOOKUP(F150,特效对应!F:G,2,FALSE)</f>
        <v>attackex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473</v>
      </c>
      <c r="I151" s="24" t="str">
        <f t="shared" si="59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P151" s="33" t="str">
        <f>_xlfn.IFNA(VLOOKUP(G151,角色!V:AE,主动技能!F151+1,FALSE),"")</f>
        <v>eff_sixingguangquan|eff_xuanbingjian_1|eff_xuanbingjian_2|</v>
      </c>
      <c r="Q151" s="33">
        <f>(VLOOKUP(G151,角色!V:AE,主动技能!F151+4,FALSE))</f>
        <v>1</v>
      </c>
      <c r="R151" s="33">
        <v>0</v>
      </c>
      <c r="S151" s="33">
        <v>0</v>
      </c>
      <c r="T151" s="6" t="str">
        <f t="shared" si="44"/>
        <v/>
      </c>
      <c r="U151" s="6" t="str">
        <f t="shared" si="45"/>
        <v/>
      </c>
      <c r="V151" s="23" t="str">
        <f>VLOOKUP(G151,角色!AW:BC,主动技能!F151+1,FALSE)</f>
        <v>skill_15</v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 s="33">
        <f>(VLOOKUP(G151,角色!V:AE,主动技能!F151+7,FALSE))</f>
        <v>1</v>
      </c>
      <c r="AF151" s="23">
        <f t="shared" si="49"/>
        <v>2</v>
      </c>
      <c r="AG151" s="23">
        <f t="shared" si="50"/>
        <v>1</v>
      </c>
      <c r="AH151" s="33" t="str">
        <f>VLOOKUP(F151,特效对应!F:G,2,FALSE)</f>
        <v>attackex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473</v>
      </c>
      <c r="I152" s="24" t="str">
        <f t="shared" si="59"/>
        <v>对敌方单体造成125%攻击力（+500）点伤害。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P152" s="33" t="str">
        <f>_xlfn.IFNA(VLOOKUP(G152,角色!V:AE,主动技能!F152+1,FALSE),"")</f>
        <v>eff_sixingguangquan|eff_xuanbingjian_1|eff_xuanbingjian_2|</v>
      </c>
      <c r="Q152" s="33">
        <f>(VLOOKUP(G152,角色!V:AE,主动技能!F152+4,FALSE))</f>
        <v>1</v>
      </c>
      <c r="R152" s="33">
        <v>0</v>
      </c>
      <c r="S152" s="33">
        <v>0</v>
      </c>
      <c r="T152" s="6" t="str">
        <f t="shared" si="44"/>
        <v/>
      </c>
      <c r="U152" s="6" t="str">
        <f t="shared" si="45"/>
        <v/>
      </c>
      <c r="V152" s="23" t="str">
        <f>VLOOKUP(G152,角色!AW:BC,主动技能!F152+1,FALSE)</f>
        <v>skill_15</v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500</v>
      </c>
      <c r="AE152" s="33">
        <f>(VLOOKUP(G152,角色!V:AE,主动技能!F152+7,FALSE))</f>
        <v>1</v>
      </c>
      <c r="AF152" s="23">
        <f t="shared" si="49"/>
        <v>2</v>
      </c>
      <c r="AG152" s="23">
        <f t="shared" si="50"/>
        <v>1</v>
      </c>
      <c r="AH152" s="33" t="str">
        <f>VLOOKUP(F152,特效对应!F:G,2,FALSE)</f>
        <v>attackex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473</v>
      </c>
      <c r="I153" s="24" t="str">
        <f t="shared" si="59"/>
        <v>对敌方单体造成125%攻击力（+707）点伤害。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P153" s="33" t="str">
        <f>_xlfn.IFNA(VLOOKUP(G153,角色!V:AE,主动技能!F153+1,FALSE),"")</f>
        <v>eff_sixingguangquan|eff_xuanbingjian_1|eff_xuanbingjian_2|</v>
      </c>
      <c r="Q153" s="33">
        <f>(VLOOKUP(G153,角色!V:AE,主动技能!F153+4,FALSE))</f>
        <v>1</v>
      </c>
      <c r="R153" s="33">
        <v>0</v>
      </c>
      <c r="S153" s="33">
        <v>0</v>
      </c>
      <c r="T153" s="6" t="str">
        <f t="shared" si="44"/>
        <v/>
      </c>
      <c r="U153" s="6" t="str">
        <f t="shared" si="45"/>
        <v/>
      </c>
      <c r="V153" s="23" t="str">
        <f>VLOOKUP(G153,角色!AW:BC,主动技能!F153+1,FALSE)</f>
        <v>skill_15</v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707</v>
      </c>
      <c r="AE153" s="33">
        <f>(VLOOKUP(G153,角色!V:AE,主动技能!F153+7,FALSE))</f>
        <v>1</v>
      </c>
      <c r="AF153" s="23">
        <f t="shared" si="49"/>
        <v>2</v>
      </c>
      <c r="AG153" s="23">
        <f t="shared" si="50"/>
        <v>1</v>
      </c>
      <c r="AH153" s="33" t="str">
        <f>VLOOKUP(F153,特效对应!F:G,2,FALSE)</f>
        <v>attackex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473</v>
      </c>
      <c r="I154" s="24" t="str">
        <f t="shared" si="59"/>
        <v>对敌方单体造成125%攻击力（+1000）点伤害。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P154" s="33" t="str">
        <f>_xlfn.IFNA(VLOOKUP(G154,角色!V:AE,主动技能!F154+1,FALSE),"")</f>
        <v>eff_sixingguangquan|eff_xuanbingjian_1|eff_xuanbingjian_2|</v>
      </c>
      <c r="Q154" s="33">
        <f>(VLOOKUP(G154,角色!V:AE,主动技能!F154+4,FALSE))</f>
        <v>1</v>
      </c>
      <c r="R154" s="33">
        <v>0</v>
      </c>
      <c r="S154" s="33">
        <v>0</v>
      </c>
      <c r="T154" s="6" t="str">
        <f t="shared" si="44"/>
        <v/>
      </c>
      <c r="U154" s="6" t="str">
        <f t="shared" si="45"/>
        <v/>
      </c>
      <c r="V154" s="23" t="str">
        <f>VLOOKUP(G154,角色!AW:BC,主动技能!F154+1,FALSE)</f>
        <v>skill_15</v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1000</v>
      </c>
      <c r="AE154" s="33">
        <f>(VLOOKUP(G154,角色!V:AE,主动技能!F154+7,FALSE))</f>
        <v>1</v>
      </c>
      <c r="AF154" s="23">
        <f t="shared" si="49"/>
        <v>2</v>
      </c>
      <c r="AG154" s="23">
        <f t="shared" si="50"/>
        <v>1</v>
      </c>
      <c r="AH154" s="33" t="str">
        <f>VLOOKUP(F154,特效对应!F:G,2,FALSE)</f>
        <v>attackex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473</v>
      </c>
      <c r="I155" s="24" t="str">
        <f t="shared" si="59"/>
        <v>对敌方单体造成125%攻击力（+1415）点伤害。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P155" s="33" t="str">
        <f>_xlfn.IFNA(VLOOKUP(G155,角色!V:AE,主动技能!F155+1,FALSE),"")</f>
        <v>eff_sixingguangquan|eff_xuanbingjian_1|eff_xuanbingjian_2|</v>
      </c>
      <c r="Q155" s="33">
        <f>(VLOOKUP(G155,角色!V:AE,主动技能!F155+4,FALSE))</f>
        <v>1</v>
      </c>
      <c r="R155" s="33">
        <v>0</v>
      </c>
      <c r="S155" s="33">
        <v>0</v>
      </c>
      <c r="T155" s="6" t="str">
        <f t="shared" si="44"/>
        <v/>
      </c>
      <c r="U155" s="6" t="str">
        <f t="shared" si="45"/>
        <v/>
      </c>
      <c r="V155" s="23" t="str">
        <f>VLOOKUP(G155,角色!AW:BC,主动技能!F155+1,FALSE)</f>
        <v>skill_15</v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1415</v>
      </c>
      <c r="AE155" s="33">
        <f>(VLOOKUP(G155,角色!V:AE,主动技能!F155+7,FALSE))</f>
        <v>1</v>
      </c>
      <c r="AF155" s="23">
        <f t="shared" si="49"/>
        <v>2</v>
      </c>
      <c r="AG155" s="23">
        <f t="shared" si="50"/>
        <v>1</v>
      </c>
      <c r="AH155" s="33" t="str">
        <f>VLOOKUP(F155,特效对应!F:G,2,FALSE)</f>
        <v>attackex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473</v>
      </c>
      <c r="I156" s="24" t="str">
        <f t="shared" si="59"/>
        <v>对敌方单体造成125%攻击力（+2001）点伤害。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P156" s="33" t="str">
        <f>_xlfn.IFNA(VLOOKUP(G156,角色!V:AE,主动技能!F156+1,FALSE),"")</f>
        <v>eff_sixingguangquan|eff_xuanbingjian_1|eff_xuanbingjian_2|</v>
      </c>
      <c r="Q156" s="33">
        <f>(VLOOKUP(G156,角色!V:AE,主动技能!F156+4,FALSE))</f>
        <v>1</v>
      </c>
      <c r="R156" s="33">
        <v>0</v>
      </c>
      <c r="S156" s="33">
        <v>0</v>
      </c>
      <c r="T156" s="6" t="str">
        <f t="shared" si="44"/>
        <v/>
      </c>
      <c r="U156" s="6" t="str">
        <f t="shared" si="45"/>
        <v/>
      </c>
      <c r="V156" s="23" t="str">
        <f>VLOOKUP(G156,角色!AW:BC,主动技能!F156+1,FALSE)</f>
        <v>skill_15</v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2001</v>
      </c>
      <c r="AE156" s="33">
        <f>(VLOOKUP(G156,角色!V:AE,主动技能!F156+7,FALSE))</f>
        <v>1</v>
      </c>
      <c r="AF156" s="23">
        <f t="shared" si="49"/>
        <v>2</v>
      </c>
      <c r="AG156" s="23">
        <f t="shared" si="50"/>
        <v>1</v>
      </c>
      <c r="AH156" s="33" t="str">
        <f>VLOOKUP(F156,特效对应!F:G,2,FALSE)</f>
        <v>attackex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473</v>
      </c>
      <c r="I157" s="24" t="str">
        <f t="shared" si="59"/>
        <v>对敌方单体造成125%攻击力（+2831）点伤害。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P157" s="33" t="str">
        <f>_xlfn.IFNA(VLOOKUP(G157,角色!V:AE,主动技能!F157+1,FALSE),"")</f>
        <v>eff_sixingguangquan|eff_xuanbingjian_1|eff_xuanbingjian_2|</v>
      </c>
      <c r="Q157" s="33">
        <f>(VLOOKUP(G157,角色!V:AE,主动技能!F157+4,FALSE))</f>
        <v>1</v>
      </c>
      <c r="R157" s="33">
        <v>0</v>
      </c>
      <c r="S157" s="33">
        <v>0</v>
      </c>
      <c r="T157" s="6" t="str">
        <f t="shared" si="44"/>
        <v/>
      </c>
      <c r="U157" s="6" t="str">
        <f t="shared" si="45"/>
        <v/>
      </c>
      <c r="V157" s="23" t="str">
        <f>VLOOKUP(G157,角色!AW:BC,主动技能!F157+1,FALSE)</f>
        <v>skill_15</v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2831</v>
      </c>
      <c r="AE157" s="33">
        <f>(VLOOKUP(G157,角色!V:AE,主动技能!F157+7,FALSE))</f>
        <v>1</v>
      </c>
      <c r="AF157" s="23">
        <f t="shared" si="49"/>
        <v>2</v>
      </c>
      <c r="AG157" s="23">
        <f t="shared" si="50"/>
        <v>1</v>
      </c>
      <c r="AH157" s="33" t="str">
        <f>VLOOKUP(F157,特效对应!F:G,2,FALSE)</f>
        <v>attackex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473</v>
      </c>
      <c r="I158" s="24" t="str">
        <f t="shared" si="59"/>
        <v>对敌方单体造成125%攻击力（+4004）点伤害。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P158" s="33" t="str">
        <f>_xlfn.IFNA(VLOOKUP(G158,角色!V:AE,主动技能!F158+1,FALSE),"")</f>
        <v>eff_sixingguangquan|eff_xuanbingjian_1|eff_xuanbingjian_2|</v>
      </c>
      <c r="Q158" s="33">
        <f>(VLOOKUP(G158,角色!V:AE,主动技能!F158+4,FALSE))</f>
        <v>1</v>
      </c>
      <c r="R158" s="33">
        <v>0</v>
      </c>
      <c r="S158" s="33">
        <v>0</v>
      </c>
      <c r="T158" s="6" t="str">
        <f t="shared" si="44"/>
        <v/>
      </c>
      <c r="U158" s="6" t="str">
        <f t="shared" si="45"/>
        <v/>
      </c>
      <c r="V158" s="23" t="str">
        <f>VLOOKUP(G158,角色!AW:BC,主动技能!F158+1,FALSE)</f>
        <v>skill_15</v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4004</v>
      </c>
      <c r="AE158" s="33">
        <f>(VLOOKUP(G158,角色!V:AE,主动技能!F158+7,FALSE))</f>
        <v>1</v>
      </c>
      <c r="AF158" s="23">
        <f t="shared" si="49"/>
        <v>2</v>
      </c>
      <c r="AG158" s="23">
        <f t="shared" si="50"/>
        <v>1</v>
      </c>
      <c r="AH158" s="33" t="str">
        <f>VLOOKUP(F158,特效对应!F:G,2,FALSE)</f>
        <v>attackex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473</v>
      </c>
      <c r="I159" s="24" t="str">
        <f t="shared" si="59"/>
        <v>对敌方单体造成125%攻击力（+5664）点伤害。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P159" s="33" t="str">
        <f>_xlfn.IFNA(VLOOKUP(G159,角色!V:AE,主动技能!F159+1,FALSE),"")</f>
        <v>eff_sixingguangquan|eff_xuanbingjian_1|eff_xuanbingjian_2|</v>
      </c>
      <c r="Q159" s="33">
        <f>(VLOOKUP(G159,角色!V:AE,主动技能!F159+4,FALSE))</f>
        <v>1</v>
      </c>
      <c r="R159" s="33">
        <v>0</v>
      </c>
      <c r="S159" s="33">
        <v>0</v>
      </c>
      <c r="T159" s="6" t="str">
        <f t="shared" si="44"/>
        <v/>
      </c>
      <c r="U159" s="6" t="str">
        <f t="shared" si="45"/>
        <v/>
      </c>
      <c r="V159" s="23" t="str">
        <f>VLOOKUP(G159,角色!AW:BC,主动技能!F159+1,FALSE)</f>
        <v>skill_15</v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5664</v>
      </c>
      <c r="AE159" s="33">
        <f>(VLOOKUP(G159,角色!V:AE,主动技能!F159+7,FALSE))</f>
        <v>1</v>
      </c>
      <c r="AF159" s="23">
        <f t="shared" si="49"/>
        <v>2</v>
      </c>
      <c r="AG159" s="23">
        <f t="shared" si="50"/>
        <v>1</v>
      </c>
      <c r="AH159" s="33" t="str">
        <f>VLOOKUP(F159,特效对应!F:G,2,FALSE)</f>
        <v>attackex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473</v>
      </c>
      <c r="I160" s="24" t="str">
        <f t="shared" si="59"/>
        <v>对敌方单体造成125%攻击力（+8011）点伤害。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P160" s="33" t="str">
        <f>_xlfn.IFNA(VLOOKUP(G160,角色!V:AE,主动技能!F160+1,FALSE),"")</f>
        <v>eff_sixingguangquan|eff_xuanbingjian_1|eff_xuanbingjian_2|</v>
      </c>
      <c r="Q160" s="33">
        <f>(VLOOKUP(G160,角色!V:AE,主动技能!F160+4,FALSE))</f>
        <v>1</v>
      </c>
      <c r="R160" s="33">
        <v>0</v>
      </c>
      <c r="S160" s="33">
        <v>0</v>
      </c>
      <c r="T160" s="6" t="str">
        <f t="shared" si="44"/>
        <v/>
      </c>
      <c r="U160" s="6" t="str">
        <f t="shared" si="45"/>
        <v/>
      </c>
      <c r="V160" s="23" t="str">
        <f>VLOOKUP(G160,角色!AW:BC,主动技能!F160+1,FALSE)</f>
        <v>skill_15</v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8011</v>
      </c>
      <c r="AE160" s="33">
        <f>(VLOOKUP(G160,角色!V:AE,主动技能!F160+7,FALSE))</f>
        <v>1</v>
      </c>
      <c r="AF160" s="23">
        <f t="shared" si="49"/>
        <v>2</v>
      </c>
      <c r="AG160" s="23">
        <f t="shared" si="50"/>
        <v>1</v>
      </c>
      <c r="AH160" s="33" t="str">
        <f>VLOOKUP(F160,特效对应!F:G,2,FALSE)</f>
        <v>attackex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473</v>
      </c>
      <c r="I161" s="24" t="str">
        <f t="shared" si="59"/>
        <v>对敌方单体造成125%攻击力（+11331）点伤害。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P161" s="33" t="str">
        <f>_xlfn.IFNA(VLOOKUP(G161,角色!V:AE,主动技能!F161+1,FALSE),"")</f>
        <v>eff_sixingguangquan|eff_xuanbingjian_1|eff_xuanbingjian_2|</v>
      </c>
      <c r="Q161" s="33">
        <f>(VLOOKUP(G161,角色!V:AE,主动技能!F161+4,FALSE))</f>
        <v>1</v>
      </c>
      <c r="R161" s="33">
        <v>0</v>
      </c>
      <c r="S161" s="33">
        <v>0</v>
      </c>
      <c r="T161" s="6" t="str">
        <f t="shared" si="44"/>
        <v/>
      </c>
      <c r="U161" s="6" t="str">
        <f t="shared" si="45"/>
        <v/>
      </c>
      <c r="V161" s="23" t="str">
        <f>VLOOKUP(G161,角色!AW:BC,主动技能!F161+1,FALSE)</f>
        <v>skill_15</v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11331</v>
      </c>
      <c r="AE161" s="33">
        <f>(VLOOKUP(G161,角色!V:AE,主动技能!F161+7,FALSE))</f>
        <v>1</v>
      </c>
      <c r="AF161" s="23">
        <f t="shared" si="49"/>
        <v>2</v>
      </c>
      <c r="AG161" s="23">
        <f t="shared" si="50"/>
        <v>1</v>
      </c>
      <c r="AH161" s="33" t="str">
        <f>VLOOKUP(F161,特效对应!F:G,2,FALSE)</f>
        <v>attackex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473</v>
      </c>
      <c r="I162" s="24" t="str">
        <f t="shared" si="59"/>
        <v>对敌方单体造成125%攻击力（+16027）点伤害。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P162" s="33" t="str">
        <f>_xlfn.IFNA(VLOOKUP(G162,角色!V:AE,主动技能!F162+1,FALSE),"")</f>
        <v>eff_sixingguangquan|eff_xuanbingjian_1|eff_xuanbingjian_2|</v>
      </c>
      <c r="Q162" s="33">
        <f>(VLOOKUP(G162,角色!V:AE,主动技能!F162+4,FALSE))</f>
        <v>1</v>
      </c>
      <c r="R162" s="33">
        <v>0</v>
      </c>
      <c r="S162" s="33">
        <v>0</v>
      </c>
      <c r="T162" s="6" t="str">
        <f t="shared" si="44"/>
        <v/>
      </c>
      <c r="U162" s="6" t="str">
        <f t="shared" si="45"/>
        <v/>
      </c>
      <c r="V162" s="23" t="str">
        <f>VLOOKUP(G162,角色!AW:BC,主动技能!F162+1,FALSE)</f>
        <v>skill_15</v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16027</v>
      </c>
      <c r="AE162" s="33">
        <f>(VLOOKUP(G162,角色!V:AE,主动技能!F162+7,FALSE))</f>
        <v>1</v>
      </c>
      <c r="AF162" s="23">
        <f t="shared" si="49"/>
        <v>2</v>
      </c>
      <c r="AG162" s="23">
        <f t="shared" si="50"/>
        <v>1</v>
      </c>
      <c r="AH162" s="33" t="str">
        <f>VLOOKUP(F162,特效对应!F:G,2,FALSE)</f>
        <v>attackex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473</v>
      </c>
      <c r="I163" s="24" t="str">
        <f t="shared" si="59"/>
        <v>对敌方单体造成125%攻击力（+22669）点伤害。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P163" s="33" t="str">
        <f>_xlfn.IFNA(VLOOKUP(G163,角色!V:AE,主动技能!F163+1,FALSE),"")</f>
        <v>eff_sixingguangquan|eff_xuanbingjian_1|eff_xuanbingjian_2|</v>
      </c>
      <c r="Q163" s="33">
        <f>(VLOOKUP(G163,角色!V:AE,主动技能!F163+4,FALSE))</f>
        <v>1</v>
      </c>
      <c r="R163" s="33">
        <v>0</v>
      </c>
      <c r="S163" s="33">
        <v>0</v>
      </c>
      <c r="T163" s="6" t="str">
        <f t="shared" si="44"/>
        <v/>
      </c>
      <c r="U163" s="6" t="str">
        <f t="shared" si="45"/>
        <v/>
      </c>
      <c r="V163" s="23" t="str">
        <f>VLOOKUP(G163,角色!AW:BC,主动技能!F163+1,FALSE)</f>
        <v>skill_15</v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22669</v>
      </c>
      <c r="AE163" s="33">
        <f>(VLOOKUP(G163,角色!V:AE,主动技能!F163+7,FALSE))</f>
        <v>1</v>
      </c>
      <c r="AF163" s="23">
        <f t="shared" si="49"/>
        <v>2</v>
      </c>
      <c r="AG163" s="23">
        <f t="shared" si="50"/>
        <v>1</v>
      </c>
      <c r="AH163" s="33" t="str">
        <f>VLOOKUP(F163,特效对应!F:G,2,FALSE)</f>
        <v>attackex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473</v>
      </c>
      <c r="I164" s="24" t="str">
        <f t="shared" si="59"/>
        <v>对敌方单体造成125%攻击力（+32063）点伤害。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P164" s="33" t="str">
        <f>_xlfn.IFNA(VLOOKUP(G164,角色!V:AE,主动技能!F164+1,FALSE),"")</f>
        <v>eff_sixingguangquan|eff_xuanbingjian_1|eff_xuanbingjian_2|</v>
      </c>
      <c r="Q164" s="33">
        <f>(VLOOKUP(G164,角色!V:AE,主动技能!F164+4,FALSE))</f>
        <v>1</v>
      </c>
      <c r="R164" s="33">
        <v>0</v>
      </c>
      <c r="S164" s="33">
        <v>0</v>
      </c>
      <c r="T164" s="6" t="str">
        <f t="shared" si="44"/>
        <v/>
      </c>
      <c r="U164" s="6" t="str">
        <f t="shared" si="45"/>
        <v/>
      </c>
      <c r="V164" s="23" t="str">
        <f>VLOOKUP(G164,角色!AW:BC,主动技能!F164+1,FALSE)</f>
        <v>skill_15</v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32063</v>
      </c>
      <c r="AE164" s="33">
        <f>(VLOOKUP(G164,角色!V:AE,主动技能!F164+7,FALSE))</f>
        <v>1</v>
      </c>
      <c r="AF164" s="23">
        <f t="shared" si="49"/>
        <v>2</v>
      </c>
      <c r="AG164" s="23">
        <f t="shared" si="50"/>
        <v>1</v>
      </c>
      <c r="AH164" s="33" t="str">
        <f>VLOOKUP(F164,特效对应!F:G,2,FALSE)</f>
        <v>attackex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473</v>
      </c>
      <c r="I165" s="24" t="str">
        <f t="shared" si="59"/>
        <v>对敌方单体造成125%攻击力（+45350）点伤害。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P165" s="33" t="str">
        <f>_xlfn.IFNA(VLOOKUP(G165,角色!V:AE,主动技能!F165+1,FALSE),"")</f>
        <v>eff_sixingguangquan|eff_xuanbingjian_1|eff_xuanbingjian_2|</v>
      </c>
      <c r="Q165" s="33">
        <f>(VLOOKUP(G165,角色!V:AE,主动技能!F165+4,FALSE))</f>
        <v>1</v>
      </c>
      <c r="R165" s="33">
        <v>0</v>
      </c>
      <c r="S165" s="33">
        <v>0</v>
      </c>
      <c r="T165" s="6" t="str">
        <f t="shared" si="44"/>
        <v/>
      </c>
      <c r="U165" s="6" t="str">
        <f t="shared" si="45"/>
        <v/>
      </c>
      <c r="V165" s="23" t="str">
        <f>VLOOKUP(G165,角色!AW:BC,主动技能!F165+1,FALSE)</f>
        <v>skill_15</v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45350</v>
      </c>
      <c r="AE165" s="33">
        <f>(VLOOKUP(G165,角色!V:AE,主动技能!F165+7,FALSE))</f>
        <v>1</v>
      </c>
      <c r="AF165" s="23">
        <f t="shared" si="49"/>
        <v>2</v>
      </c>
      <c r="AG165" s="23">
        <f t="shared" si="50"/>
        <v>1</v>
      </c>
      <c r="AH165" s="33" t="str">
        <f>VLOOKUP(F165,特效对应!F:G,2,FALSE)</f>
        <v>attackex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473</v>
      </c>
      <c r="I166" s="24" t="str">
        <f t="shared" si="59"/>
        <v>对敌方单体造成125%攻击力（+64142）点伤害。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P166" s="33" t="str">
        <f>_xlfn.IFNA(VLOOKUP(G166,角色!V:AE,主动技能!F166+1,FALSE),"")</f>
        <v>eff_sixingguangquan|eff_xuanbingjian_1|eff_xuanbingjian_2|</v>
      </c>
      <c r="Q166" s="33">
        <f>(VLOOKUP(G166,角色!V:AE,主动技能!F166+4,FALSE))</f>
        <v>1</v>
      </c>
      <c r="R166" s="33">
        <v>0</v>
      </c>
      <c r="S166" s="33">
        <v>0</v>
      </c>
      <c r="T166" s="6" t="str">
        <f t="shared" si="44"/>
        <v/>
      </c>
      <c r="U166" s="6" t="str">
        <f t="shared" si="45"/>
        <v/>
      </c>
      <c r="V166" s="23" t="str">
        <f>VLOOKUP(G166,角色!AW:BC,主动技能!F166+1,FALSE)</f>
        <v>skill_15</v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64142</v>
      </c>
      <c r="AE166" s="33">
        <f>(VLOOKUP(G166,角色!V:AE,主动技能!F166+7,FALSE))</f>
        <v>1</v>
      </c>
      <c r="AF166" s="23">
        <f t="shared" si="49"/>
        <v>2</v>
      </c>
      <c r="AG166" s="23">
        <f t="shared" si="50"/>
        <v>1</v>
      </c>
      <c r="AH166" s="33" t="str">
        <f>VLOOKUP(F166,特效对应!F:G,2,FALSE)</f>
        <v>attackex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对敌方单体造成150%攻击力（+162）点伤害。并附带眩晕。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P167" s="33" t="str">
        <f>_xlfn.IFNA(VLOOKUP(G167,角色!V:AE,主动技能!F167+1,FALSE),"")</f>
        <v>eff_sixingguangquan||eff_zileishan|</v>
      </c>
      <c r="Q167" s="33">
        <f>(VLOOKUP(G167,角色!V:AE,主动技能!F167+4,FALSE))</f>
        <v>1</v>
      </c>
      <c r="R167" s="33">
        <v>0</v>
      </c>
      <c r="S167" s="33">
        <v>0</v>
      </c>
      <c r="T167" s="6" t="str">
        <f t="shared" si="44"/>
        <v>100002:100:2:0</v>
      </c>
      <c r="U167" s="6" t="str">
        <f t="shared" si="45"/>
        <v/>
      </c>
      <c r="V167" s="23" t="str">
        <f>VLOOKUP(G167,角色!AW:BC,主动技能!F167+1,FALSE)</f>
        <v>skill_26</v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162</v>
      </c>
      <c r="AE167" s="33">
        <f>(VLOOKUP(G167,角色!V:AE,主动技能!F167+7,FALSE))</f>
        <v>1</v>
      </c>
      <c r="AF167" s="23">
        <f t="shared" si="49"/>
        <v>3</v>
      </c>
      <c r="AG167" s="23">
        <f t="shared" si="50"/>
        <v>2</v>
      </c>
      <c r="AH167" s="33" t="str">
        <f>VLOOKUP(F167,特效对应!F:G,2,FALSE)</f>
        <v>attackex</v>
      </c>
      <c r="AJ167">
        <f t="shared" si="51"/>
        <v>1</v>
      </c>
      <c r="AK167" t="s">
        <v>118</v>
      </c>
      <c r="AL167" t="s">
        <v>1557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474</v>
      </c>
      <c r="I168" s="24" t="str">
        <f t="shared" ref="I168:I186" si="60">"对敌方单体造成150%攻击力（+"&amp;AB168&amp;"）点伤害。并附带眩晕。"</f>
        <v>对敌方单体造成150%攻击力（+200）点伤害。并附带眩晕。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P168" s="33" t="str">
        <f>_xlfn.IFNA(VLOOKUP(G168,角色!V:AE,主动技能!F168+1,FALSE),"")</f>
        <v>eff_sixingguangquan||eff_zileishan|</v>
      </c>
      <c r="Q168" s="33">
        <f>(VLOOKUP(G168,角色!V:AE,主动技能!F168+4,FALSE))</f>
        <v>1</v>
      </c>
      <c r="R168" s="33">
        <v>0</v>
      </c>
      <c r="S168" s="33">
        <v>0</v>
      </c>
      <c r="T168" s="6" t="str">
        <f t="shared" si="44"/>
        <v>100002:100:2:0</v>
      </c>
      <c r="U168" s="6" t="str">
        <f t="shared" si="45"/>
        <v/>
      </c>
      <c r="V168" s="23" t="str">
        <f>VLOOKUP(G168,角色!AW:BC,主动技能!F168+1,FALSE)</f>
        <v>skill_26</v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200</v>
      </c>
      <c r="AE168" s="33">
        <f>(VLOOKUP(G168,角色!V:AE,主动技能!F168+7,FALSE))</f>
        <v>1</v>
      </c>
      <c r="AF168" s="23">
        <f t="shared" si="49"/>
        <v>3</v>
      </c>
      <c r="AG168" s="23">
        <f t="shared" si="50"/>
        <v>2</v>
      </c>
      <c r="AH168" s="33" t="str">
        <f>VLOOKUP(F168,特效对应!F:G,2,FALSE)</f>
        <v>attackex</v>
      </c>
      <c r="AJ168">
        <f t="shared" si="51"/>
        <v>2</v>
      </c>
      <c r="AK168" t="s">
        <v>118</v>
      </c>
      <c r="AL168" t="s">
        <v>1557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474</v>
      </c>
      <c r="I169" s="24" t="str">
        <f t="shared" si="60"/>
        <v>对敌方单体造成150%攻击力（+312）点伤害。并附带眩晕。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P169" s="33" t="str">
        <f>_xlfn.IFNA(VLOOKUP(G169,角色!V:AE,主动技能!F169+1,FALSE),"")</f>
        <v>eff_sixingguangquan||eff_zileishan|</v>
      </c>
      <c r="Q169" s="33">
        <f>(VLOOKUP(G169,角色!V:AE,主动技能!F169+4,FALSE))</f>
        <v>1</v>
      </c>
      <c r="R169" s="33">
        <v>0</v>
      </c>
      <c r="S169" s="33">
        <v>0</v>
      </c>
      <c r="T169" s="6" t="str">
        <f t="shared" si="44"/>
        <v>100002:100:2:0</v>
      </c>
      <c r="U169" s="6" t="str">
        <f t="shared" si="45"/>
        <v/>
      </c>
      <c r="V169" s="23" t="str">
        <f>VLOOKUP(G169,角色!AW:BC,主动技能!F169+1,FALSE)</f>
        <v>skill_26</v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312</v>
      </c>
      <c r="AE169" s="33">
        <f>(VLOOKUP(G169,角色!V:AE,主动技能!F169+7,FALSE))</f>
        <v>1</v>
      </c>
      <c r="AF169" s="23">
        <f t="shared" si="49"/>
        <v>3</v>
      </c>
      <c r="AG169" s="23">
        <f t="shared" si="50"/>
        <v>2</v>
      </c>
      <c r="AH169" s="33" t="str">
        <f>VLOOKUP(F169,特效对应!F:G,2,FALSE)</f>
        <v>attackex</v>
      </c>
      <c r="AJ169">
        <f t="shared" si="51"/>
        <v>3</v>
      </c>
      <c r="AK169" t="s">
        <v>118</v>
      </c>
      <c r="AL169" t="s">
        <v>1557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474</v>
      </c>
      <c r="I170" s="24" t="str">
        <f t="shared" si="60"/>
        <v>对敌方单体造成150%攻击力（+500）点伤害。并附带眩晕。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P170" s="33" t="str">
        <f>_xlfn.IFNA(VLOOKUP(G170,角色!V:AE,主动技能!F170+1,FALSE),"")</f>
        <v>eff_sixingguangquan||eff_zileishan|</v>
      </c>
      <c r="Q170" s="33">
        <f>(VLOOKUP(G170,角色!V:AE,主动技能!F170+4,FALSE))</f>
        <v>1</v>
      </c>
      <c r="R170" s="33">
        <v>0</v>
      </c>
      <c r="S170" s="33">
        <v>0</v>
      </c>
      <c r="T170" s="6" t="str">
        <f t="shared" si="44"/>
        <v>100002:100:2:0</v>
      </c>
      <c r="U170" s="6" t="str">
        <f t="shared" si="45"/>
        <v/>
      </c>
      <c r="V170" s="23" t="str">
        <f>VLOOKUP(G170,角色!AW:BC,主动技能!F170+1,FALSE)</f>
        <v>skill_26</v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500</v>
      </c>
      <c r="AE170" s="33">
        <f>(VLOOKUP(G170,角色!V:AE,主动技能!F170+7,FALSE))</f>
        <v>1</v>
      </c>
      <c r="AF170" s="23">
        <f t="shared" si="49"/>
        <v>3</v>
      </c>
      <c r="AG170" s="23">
        <f t="shared" si="50"/>
        <v>2</v>
      </c>
      <c r="AH170" s="33" t="str">
        <f>VLOOKUP(F170,特效对应!F:G,2,FALSE)</f>
        <v>attackex</v>
      </c>
      <c r="AJ170">
        <f t="shared" si="51"/>
        <v>4</v>
      </c>
      <c r="AK170" t="s">
        <v>118</v>
      </c>
      <c r="AL170" t="s">
        <v>1557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474</v>
      </c>
      <c r="I171" s="24" t="str">
        <f t="shared" si="60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P171" s="33" t="str">
        <f>_xlfn.IFNA(VLOOKUP(G171,角色!V:AE,主动技能!F171+1,FALSE),"")</f>
        <v>eff_sixingguangquan||eff_zileishan|</v>
      </c>
      <c r="Q171" s="33">
        <f>(VLOOKUP(G171,角色!V:AE,主动技能!F171+4,FALSE))</f>
        <v>1</v>
      </c>
      <c r="R171" s="33">
        <v>0</v>
      </c>
      <c r="S171" s="33">
        <v>0</v>
      </c>
      <c r="T171" s="6" t="str">
        <f t="shared" si="44"/>
        <v>100002:100:2:0</v>
      </c>
      <c r="U171" s="6" t="str">
        <f t="shared" si="45"/>
        <v/>
      </c>
      <c r="V171" s="23" t="str">
        <f>VLOOKUP(G171,角色!AW:BC,主动技能!F171+1,FALSE)</f>
        <v>skill_26</v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 s="33">
        <f>(VLOOKUP(G171,角色!V:AE,主动技能!F171+7,FALSE))</f>
        <v>1</v>
      </c>
      <c r="AF171" s="23">
        <f t="shared" si="49"/>
        <v>3</v>
      </c>
      <c r="AG171" s="23">
        <f t="shared" si="50"/>
        <v>2</v>
      </c>
      <c r="AH171" s="33" t="str">
        <f>VLOOKUP(F171,特效对应!F:G,2,FALSE)</f>
        <v>attackex</v>
      </c>
      <c r="AJ171">
        <f t="shared" si="51"/>
        <v>5</v>
      </c>
      <c r="AK171" t="s">
        <v>118</v>
      </c>
      <c r="AL171" t="s">
        <v>1557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474</v>
      </c>
      <c r="I172" s="24" t="str">
        <f t="shared" si="60"/>
        <v>对敌方单体造成150%攻击力（+1000）点伤害。并附带眩晕。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P172" s="33" t="str">
        <f>_xlfn.IFNA(VLOOKUP(G172,角色!V:AE,主动技能!F172+1,FALSE),"")</f>
        <v>eff_sixingguangquan||eff_zileishan|</v>
      </c>
      <c r="Q172" s="33">
        <f>(VLOOKUP(G172,角色!V:AE,主动技能!F172+4,FALSE))</f>
        <v>1</v>
      </c>
      <c r="R172" s="33">
        <v>0</v>
      </c>
      <c r="S172" s="33">
        <v>0</v>
      </c>
      <c r="T172" s="6" t="str">
        <f t="shared" si="44"/>
        <v>100002:100:2:0</v>
      </c>
      <c r="U172" s="6" t="str">
        <f t="shared" si="45"/>
        <v/>
      </c>
      <c r="V172" s="23" t="str">
        <f>VLOOKUP(G172,角色!AW:BC,主动技能!F172+1,FALSE)</f>
        <v>skill_26</v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1000</v>
      </c>
      <c r="AE172" s="33">
        <f>(VLOOKUP(G172,角色!V:AE,主动技能!F172+7,FALSE))</f>
        <v>1</v>
      </c>
      <c r="AF172" s="23">
        <f t="shared" si="49"/>
        <v>3</v>
      </c>
      <c r="AG172" s="23">
        <f t="shared" si="50"/>
        <v>2</v>
      </c>
      <c r="AH172" s="33" t="str">
        <f>VLOOKUP(F172,特效对应!F:G,2,FALSE)</f>
        <v>attackex</v>
      </c>
      <c r="AJ172">
        <f t="shared" si="51"/>
        <v>6</v>
      </c>
      <c r="AK172" t="s">
        <v>118</v>
      </c>
      <c r="AL172" t="s">
        <v>1557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474</v>
      </c>
      <c r="I173" s="24" t="str">
        <f t="shared" si="60"/>
        <v>对敌方单体造成150%攻击力（+1415）点伤害。并附带眩晕。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P173" s="33" t="str">
        <f>_xlfn.IFNA(VLOOKUP(G173,角色!V:AE,主动技能!F173+1,FALSE),"")</f>
        <v>eff_sixingguangquan||eff_zileishan|</v>
      </c>
      <c r="Q173" s="33">
        <f>(VLOOKUP(G173,角色!V:AE,主动技能!F173+4,FALSE))</f>
        <v>1</v>
      </c>
      <c r="R173" s="33">
        <v>0</v>
      </c>
      <c r="S173" s="33">
        <v>0</v>
      </c>
      <c r="T173" s="6" t="str">
        <f t="shared" si="44"/>
        <v>100002:100:2:0</v>
      </c>
      <c r="U173" s="6" t="str">
        <f t="shared" si="45"/>
        <v/>
      </c>
      <c r="V173" s="23" t="str">
        <f>VLOOKUP(G173,角色!AW:BC,主动技能!F173+1,FALSE)</f>
        <v>skill_26</v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1415</v>
      </c>
      <c r="AE173" s="33">
        <f>(VLOOKUP(G173,角色!V:AE,主动技能!F173+7,FALSE))</f>
        <v>1</v>
      </c>
      <c r="AF173" s="23">
        <f t="shared" si="49"/>
        <v>3</v>
      </c>
      <c r="AG173" s="23">
        <f t="shared" si="50"/>
        <v>2</v>
      </c>
      <c r="AH173" s="33" t="str">
        <f>VLOOKUP(F173,特效对应!F:G,2,FALSE)</f>
        <v>attackex</v>
      </c>
      <c r="AJ173">
        <f t="shared" si="51"/>
        <v>7</v>
      </c>
      <c r="AK173" t="s">
        <v>118</v>
      </c>
      <c r="AL173" t="s">
        <v>1557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474</v>
      </c>
      <c r="I174" s="24" t="str">
        <f t="shared" si="60"/>
        <v>对敌方单体造成150%攻击力（+2001）点伤害。并附带眩晕。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P174" s="33" t="str">
        <f>_xlfn.IFNA(VLOOKUP(G174,角色!V:AE,主动技能!F174+1,FALSE),"")</f>
        <v>eff_sixingguangquan||eff_zileishan|</v>
      </c>
      <c r="Q174" s="33">
        <f>(VLOOKUP(G174,角色!V:AE,主动技能!F174+4,FALSE))</f>
        <v>1</v>
      </c>
      <c r="R174" s="33">
        <v>0</v>
      </c>
      <c r="S174" s="33">
        <v>0</v>
      </c>
      <c r="T174" s="6" t="str">
        <f t="shared" si="44"/>
        <v>100002:100:2:0</v>
      </c>
      <c r="U174" s="6" t="str">
        <f t="shared" si="45"/>
        <v/>
      </c>
      <c r="V174" s="23" t="str">
        <f>VLOOKUP(G174,角色!AW:BC,主动技能!F174+1,FALSE)</f>
        <v>skill_26</v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2001</v>
      </c>
      <c r="AE174" s="33">
        <f>(VLOOKUP(G174,角色!V:AE,主动技能!F174+7,FALSE))</f>
        <v>1</v>
      </c>
      <c r="AF174" s="23">
        <f t="shared" si="49"/>
        <v>3</v>
      </c>
      <c r="AG174" s="23">
        <f t="shared" si="50"/>
        <v>2</v>
      </c>
      <c r="AH174" s="33" t="str">
        <f>VLOOKUP(F174,特效对应!F:G,2,FALSE)</f>
        <v>attackex</v>
      </c>
      <c r="AJ174">
        <f t="shared" si="51"/>
        <v>8</v>
      </c>
      <c r="AK174" t="s">
        <v>118</v>
      </c>
      <c r="AL174" t="s">
        <v>1557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474</v>
      </c>
      <c r="I175" s="24" t="str">
        <f t="shared" si="60"/>
        <v>对敌方单体造成150%攻击力（+2830）点伤害。并附带眩晕。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P175" s="33" t="str">
        <f>_xlfn.IFNA(VLOOKUP(G175,角色!V:AE,主动技能!F175+1,FALSE),"")</f>
        <v>eff_sixingguangquan||eff_zileishan|</v>
      </c>
      <c r="Q175" s="33">
        <f>(VLOOKUP(G175,角色!V:AE,主动技能!F175+4,FALSE))</f>
        <v>1</v>
      </c>
      <c r="R175" s="33">
        <v>0</v>
      </c>
      <c r="S175" s="33">
        <v>0</v>
      </c>
      <c r="T175" s="6" t="str">
        <f t="shared" si="44"/>
        <v>100002:100:2:0</v>
      </c>
      <c r="U175" s="6" t="str">
        <f t="shared" si="45"/>
        <v/>
      </c>
      <c r="V175" s="23" t="str">
        <f>VLOOKUP(G175,角色!AW:BC,主动技能!F175+1,FALSE)</f>
        <v>skill_26</v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2830</v>
      </c>
      <c r="AE175" s="33">
        <f>(VLOOKUP(G175,角色!V:AE,主动技能!F175+7,FALSE))</f>
        <v>1</v>
      </c>
      <c r="AF175" s="23">
        <f t="shared" si="49"/>
        <v>3</v>
      </c>
      <c r="AG175" s="23">
        <f t="shared" si="50"/>
        <v>2</v>
      </c>
      <c r="AH175" s="33" t="str">
        <f>VLOOKUP(F175,特效对应!F:G,2,FALSE)</f>
        <v>attackex</v>
      </c>
      <c r="AJ175">
        <f t="shared" si="51"/>
        <v>9</v>
      </c>
      <c r="AK175" t="s">
        <v>118</v>
      </c>
      <c r="AL175" t="s">
        <v>1557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474</v>
      </c>
      <c r="I176" s="24" t="str">
        <f t="shared" si="60"/>
        <v>对敌方单体造成150%攻击力（+4003）点伤害。并附带眩晕。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P176" s="33" t="str">
        <f>_xlfn.IFNA(VLOOKUP(G176,角色!V:AE,主动技能!F176+1,FALSE),"")</f>
        <v>eff_sixingguangquan||eff_zileishan|</v>
      </c>
      <c r="Q176" s="33">
        <f>(VLOOKUP(G176,角色!V:AE,主动技能!F176+4,FALSE))</f>
        <v>1</v>
      </c>
      <c r="R176" s="33">
        <v>0</v>
      </c>
      <c r="S176" s="33">
        <v>0</v>
      </c>
      <c r="T176" s="6" t="str">
        <f t="shared" si="44"/>
        <v>100002:100:2:0</v>
      </c>
      <c r="U176" s="6" t="str">
        <f t="shared" si="45"/>
        <v/>
      </c>
      <c r="V176" s="23" t="str">
        <f>VLOOKUP(G176,角色!AW:BC,主动技能!F176+1,FALSE)</f>
        <v>skill_26</v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4003</v>
      </c>
      <c r="AE176" s="33">
        <f>(VLOOKUP(G176,角色!V:AE,主动技能!F176+7,FALSE))</f>
        <v>1</v>
      </c>
      <c r="AF176" s="23">
        <f t="shared" si="49"/>
        <v>3</v>
      </c>
      <c r="AG176" s="23">
        <f t="shared" si="50"/>
        <v>2</v>
      </c>
      <c r="AH176" s="33" t="str">
        <f>VLOOKUP(F176,特效对应!F:G,2,FALSE)</f>
        <v>attackex</v>
      </c>
      <c r="AJ176">
        <f t="shared" si="51"/>
        <v>10</v>
      </c>
      <c r="AK176" t="s">
        <v>118</v>
      </c>
      <c r="AL176" t="s">
        <v>1557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474</v>
      </c>
      <c r="I177" s="24" t="str">
        <f t="shared" si="60"/>
        <v>对敌方单体造成150%攻击力（+5663）点伤害。并附带眩晕。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P177" s="33" t="str">
        <f>_xlfn.IFNA(VLOOKUP(G177,角色!V:AE,主动技能!F177+1,FALSE),"")</f>
        <v>eff_sixingguangquan||eff_zileishan|</v>
      </c>
      <c r="Q177" s="33">
        <f>(VLOOKUP(G177,角色!V:AE,主动技能!F177+4,FALSE))</f>
        <v>1</v>
      </c>
      <c r="R177" s="33">
        <v>0</v>
      </c>
      <c r="S177" s="33">
        <v>0</v>
      </c>
      <c r="T177" s="6" t="str">
        <f t="shared" si="44"/>
        <v>100002:100:2:0</v>
      </c>
      <c r="U177" s="6" t="str">
        <f t="shared" si="45"/>
        <v/>
      </c>
      <c r="V177" s="23" t="str">
        <f>VLOOKUP(G177,角色!AW:BC,主动技能!F177+1,FALSE)</f>
        <v>skill_26</v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5663</v>
      </c>
      <c r="AE177" s="33">
        <f>(VLOOKUP(G177,角色!V:AE,主动技能!F177+7,FALSE))</f>
        <v>1</v>
      </c>
      <c r="AF177" s="23">
        <f t="shared" si="49"/>
        <v>3</v>
      </c>
      <c r="AG177" s="23">
        <f t="shared" si="50"/>
        <v>2</v>
      </c>
      <c r="AH177" s="33" t="str">
        <f>VLOOKUP(F177,特效对应!F:G,2,FALSE)</f>
        <v>attackex</v>
      </c>
      <c r="AJ177">
        <f t="shared" si="51"/>
        <v>11</v>
      </c>
      <c r="AK177" t="s">
        <v>118</v>
      </c>
      <c r="AL177" t="s">
        <v>1557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474</v>
      </c>
      <c r="I178" s="24" t="str">
        <f t="shared" si="60"/>
        <v>对敌方单体造成150%攻击力（+8009）点伤害。并附带眩晕。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P178" s="33" t="str">
        <f>_xlfn.IFNA(VLOOKUP(G178,角色!V:AE,主动技能!F178+1,FALSE),"")</f>
        <v>eff_sixingguangquan||eff_zileishan|</v>
      </c>
      <c r="Q178" s="33">
        <f>(VLOOKUP(G178,角色!V:AE,主动技能!F178+4,FALSE))</f>
        <v>1</v>
      </c>
      <c r="R178" s="33">
        <v>0</v>
      </c>
      <c r="S178" s="33">
        <v>0</v>
      </c>
      <c r="T178" s="6" t="str">
        <f t="shared" si="44"/>
        <v>100002:100:2:0</v>
      </c>
      <c r="U178" s="6" t="str">
        <f t="shared" si="45"/>
        <v/>
      </c>
      <c r="V178" s="23" t="str">
        <f>VLOOKUP(G178,角色!AW:BC,主动技能!F178+1,FALSE)</f>
        <v>skill_26</v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8009</v>
      </c>
      <c r="AE178" s="33">
        <f>(VLOOKUP(G178,角色!V:AE,主动技能!F178+7,FALSE))</f>
        <v>1</v>
      </c>
      <c r="AF178" s="23">
        <f t="shared" si="49"/>
        <v>3</v>
      </c>
      <c r="AG178" s="23">
        <f t="shared" si="50"/>
        <v>2</v>
      </c>
      <c r="AH178" s="33" t="str">
        <f>VLOOKUP(F178,特效对应!F:G,2,FALSE)</f>
        <v>attackex</v>
      </c>
      <c r="AJ178">
        <f t="shared" si="51"/>
        <v>12</v>
      </c>
      <c r="AK178" t="s">
        <v>118</v>
      </c>
      <c r="AL178" t="s">
        <v>1557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474</v>
      </c>
      <c r="I179" s="24" t="str">
        <f t="shared" si="60"/>
        <v>对敌方单体造成150%攻击力（+11328）点伤害。并附带眩晕。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P179" s="33" t="str">
        <f>_xlfn.IFNA(VLOOKUP(G179,角色!V:AE,主动技能!F179+1,FALSE),"")</f>
        <v>eff_sixingguangquan||eff_zileishan|</v>
      </c>
      <c r="Q179" s="33">
        <f>(VLOOKUP(G179,角色!V:AE,主动技能!F179+4,FALSE))</f>
        <v>1</v>
      </c>
      <c r="R179" s="33">
        <v>0</v>
      </c>
      <c r="S179" s="33">
        <v>0</v>
      </c>
      <c r="T179" s="6" t="str">
        <f t="shared" si="44"/>
        <v>100002:100:2:0</v>
      </c>
      <c r="U179" s="6" t="str">
        <f t="shared" si="45"/>
        <v/>
      </c>
      <c r="V179" s="23" t="str">
        <f>VLOOKUP(G179,角色!AW:BC,主动技能!F179+1,FALSE)</f>
        <v>skill_26</v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11328</v>
      </c>
      <c r="AE179" s="33">
        <f>(VLOOKUP(G179,角色!V:AE,主动技能!F179+7,FALSE))</f>
        <v>1</v>
      </c>
      <c r="AF179" s="23">
        <f t="shared" si="49"/>
        <v>3</v>
      </c>
      <c r="AG179" s="23">
        <f t="shared" si="50"/>
        <v>2</v>
      </c>
      <c r="AH179" s="33" t="str">
        <f>VLOOKUP(F179,特效对应!F:G,2,FALSE)</f>
        <v>attackex</v>
      </c>
      <c r="AJ179">
        <f t="shared" si="51"/>
        <v>13</v>
      </c>
      <c r="AK179" t="s">
        <v>118</v>
      </c>
      <c r="AL179" t="s">
        <v>1557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474</v>
      </c>
      <c r="I180" s="24" t="str">
        <f t="shared" si="60"/>
        <v>对敌方单体造成150%攻击力（+16023）点伤害。并附带眩晕。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P180" s="33" t="str">
        <f>_xlfn.IFNA(VLOOKUP(G180,角色!V:AE,主动技能!F180+1,FALSE),"")</f>
        <v>eff_sixingguangquan||eff_zileishan|</v>
      </c>
      <c r="Q180" s="33">
        <f>(VLOOKUP(G180,角色!V:AE,主动技能!F180+4,FALSE))</f>
        <v>1</v>
      </c>
      <c r="R180" s="33">
        <v>0</v>
      </c>
      <c r="S180" s="33">
        <v>0</v>
      </c>
      <c r="T180" s="6" t="str">
        <f t="shared" si="44"/>
        <v>100002:100:2:0</v>
      </c>
      <c r="U180" s="6" t="str">
        <f t="shared" si="45"/>
        <v/>
      </c>
      <c r="V180" s="23" t="str">
        <f>VLOOKUP(G180,角色!AW:BC,主动技能!F180+1,FALSE)</f>
        <v>skill_26</v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16023</v>
      </c>
      <c r="AE180" s="33">
        <f>(VLOOKUP(G180,角色!V:AE,主动技能!F180+7,FALSE))</f>
        <v>1</v>
      </c>
      <c r="AF180" s="23">
        <f t="shared" si="49"/>
        <v>3</v>
      </c>
      <c r="AG180" s="23">
        <f t="shared" si="50"/>
        <v>2</v>
      </c>
      <c r="AH180" s="33" t="str">
        <f>VLOOKUP(F180,特效对应!F:G,2,FALSE)</f>
        <v>attackex</v>
      </c>
      <c r="AJ180">
        <f t="shared" si="51"/>
        <v>14</v>
      </c>
      <c r="AK180" t="s">
        <v>118</v>
      </c>
      <c r="AL180" t="s">
        <v>1557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474</v>
      </c>
      <c r="I181" s="24" t="str">
        <f t="shared" si="60"/>
        <v>对敌方单体造成150%攻击力（+22663）点伤害。并附带眩晕。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P181" s="33" t="str">
        <f>_xlfn.IFNA(VLOOKUP(G181,角色!V:AE,主动技能!F181+1,FALSE),"")</f>
        <v>eff_sixingguangquan||eff_zileishan|</v>
      </c>
      <c r="Q181" s="33">
        <f>(VLOOKUP(G181,角色!V:AE,主动技能!F181+4,FALSE))</f>
        <v>1</v>
      </c>
      <c r="R181" s="33">
        <v>0</v>
      </c>
      <c r="S181" s="33">
        <v>0</v>
      </c>
      <c r="T181" s="6" t="str">
        <f t="shared" si="44"/>
        <v>100002:100:2:0</v>
      </c>
      <c r="U181" s="6" t="str">
        <f t="shared" si="45"/>
        <v/>
      </c>
      <c r="V181" s="23" t="str">
        <f>VLOOKUP(G181,角色!AW:BC,主动技能!F181+1,FALSE)</f>
        <v>skill_26</v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22663</v>
      </c>
      <c r="AE181" s="33">
        <f>(VLOOKUP(G181,角色!V:AE,主动技能!F181+7,FALSE))</f>
        <v>1</v>
      </c>
      <c r="AF181" s="23">
        <f t="shared" si="49"/>
        <v>3</v>
      </c>
      <c r="AG181" s="23">
        <f t="shared" si="50"/>
        <v>2</v>
      </c>
      <c r="AH181" s="33" t="str">
        <f>VLOOKUP(F181,特效对应!F:G,2,FALSE)</f>
        <v>attackex</v>
      </c>
      <c r="AJ181">
        <f t="shared" si="51"/>
        <v>15</v>
      </c>
      <c r="AK181" t="s">
        <v>118</v>
      </c>
      <c r="AL181" t="s">
        <v>1557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474</v>
      </c>
      <c r="I182" s="24" t="str">
        <f t="shared" si="60"/>
        <v>对敌方单体造成150%攻击力（+32055）点伤害。并附带眩晕。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P182" s="33" t="str">
        <f>_xlfn.IFNA(VLOOKUP(G182,角色!V:AE,主动技能!F182+1,FALSE),"")</f>
        <v>eff_sixingguangquan||eff_zileishan|</v>
      </c>
      <c r="Q182" s="33">
        <f>(VLOOKUP(G182,角色!V:AE,主动技能!F182+4,FALSE))</f>
        <v>1</v>
      </c>
      <c r="R182" s="33">
        <v>0</v>
      </c>
      <c r="S182" s="33">
        <v>0</v>
      </c>
      <c r="T182" s="6" t="str">
        <f t="shared" si="44"/>
        <v>100002:100:2:0</v>
      </c>
      <c r="U182" s="6" t="str">
        <f t="shared" si="45"/>
        <v/>
      </c>
      <c r="V182" s="23" t="str">
        <f>VLOOKUP(G182,角色!AW:BC,主动技能!F182+1,FALSE)</f>
        <v>skill_26</v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32055</v>
      </c>
      <c r="AE182" s="33">
        <f>(VLOOKUP(G182,角色!V:AE,主动技能!F182+7,FALSE))</f>
        <v>1</v>
      </c>
      <c r="AF182" s="23">
        <f t="shared" si="49"/>
        <v>3</v>
      </c>
      <c r="AG182" s="23">
        <f t="shared" si="50"/>
        <v>2</v>
      </c>
      <c r="AH182" s="33" t="str">
        <f>VLOOKUP(F182,特效对应!F:G,2,FALSE)</f>
        <v>attackex</v>
      </c>
      <c r="AJ182">
        <f t="shared" si="51"/>
        <v>16</v>
      </c>
      <c r="AK182" t="s">
        <v>118</v>
      </c>
      <c r="AL182" t="s">
        <v>1557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474</v>
      </c>
      <c r="I183" s="24" t="str">
        <f t="shared" si="60"/>
        <v>对敌方单体造成150%攻击力（+45338）点伤害。并附带眩晕。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P183" s="33" t="str">
        <f>_xlfn.IFNA(VLOOKUP(G183,角色!V:AE,主动技能!F183+1,FALSE),"")</f>
        <v>eff_sixingguangquan||eff_zileishan|</v>
      </c>
      <c r="Q183" s="33">
        <f>(VLOOKUP(G183,角色!V:AE,主动技能!F183+4,FALSE))</f>
        <v>1</v>
      </c>
      <c r="R183" s="33">
        <v>0</v>
      </c>
      <c r="S183" s="33">
        <v>0</v>
      </c>
      <c r="T183" s="6" t="str">
        <f t="shared" si="44"/>
        <v>100002:100:2:0</v>
      </c>
      <c r="U183" s="6" t="str">
        <f t="shared" si="45"/>
        <v/>
      </c>
      <c r="V183" s="23" t="str">
        <f>VLOOKUP(G183,角色!AW:BC,主动技能!F183+1,FALSE)</f>
        <v>skill_26</v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45338</v>
      </c>
      <c r="AE183" s="33">
        <f>(VLOOKUP(G183,角色!V:AE,主动技能!F183+7,FALSE))</f>
        <v>1</v>
      </c>
      <c r="AF183" s="23">
        <f t="shared" si="49"/>
        <v>3</v>
      </c>
      <c r="AG183" s="23">
        <f t="shared" si="50"/>
        <v>2</v>
      </c>
      <c r="AH183" s="33" t="str">
        <f>VLOOKUP(F183,特效对应!F:G,2,FALSE)</f>
        <v>attackex</v>
      </c>
      <c r="AJ183">
        <f t="shared" si="51"/>
        <v>17</v>
      </c>
      <c r="AK183" t="s">
        <v>118</v>
      </c>
      <c r="AL183" t="s">
        <v>1557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474</v>
      </c>
      <c r="I184" s="24" t="str">
        <f t="shared" si="60"/>
        <v>对敌方单体造成150%攻击力（+64126）点伤害。并附带眩晕。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P184" s="33" t="str">
        <f>_xlfn.IFNA(VLOOKUP(G184,角色!V:AE,主动技能!F184+1,FALSE),"")</f>
        <v>eff_sixingguangquan||eff_zileishan|</v>
      </c>
      <c r="Q184" s="33">
        <f>(VLOOKUP(G184,角色!V:AE,主动技能!F184+4,FALSE))</f>
        <v>1</v>
      </c>
      <c r="R184" s="33">
        <v>0</v>
      </c>
      <c r="S184" s="33">
        <v>0</v>
      </c>
      <c r="T184" s="6" t="str">
        <f t="shared" si="44"/>
        <v>100002:100:2:0</v>
      </c>
      <c r="U184" s="6" t="str">
        <f t="shared" si="45"/>
        <v/>
      </c>
      <c r="V184" s="23" t="str">
        <f>VLOOKUP(G184,角色!AW:BC,主动技能!F184+1,FALSE)</f>
        <v>skill_26</v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64126</v>
      </c>
      <c r="AE184" s="33">
        <f>(VLOOKUP(G184,角色!V:AE,主动技能!F184+7,FALSE))</f>
        <v>1</v>
      </c>
      <c r="AF184" s="23">
        <f t="shared" si="49"/>
        <v>3</v>
      </c>
      <c r="AG184" s="23">
        <f t="shared" si="50"/>
        <v>2</v>
      </c>
      <c r="AH184" s="33" t="str">
        <f>VLOOKUP(F184,特效对应!F:G,2,FALSE)</f>
        <v>attackex</v>
      </c>
      <c r="AJ184">
        <f t="shared" si="51"/>
        <v>18</v>
      </c>
      <c r="AK184" t="s">
        <v>118</v>
      </c>
      <c r="AL184" t="s">
        <v>1557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474</v>
      </c>
      <c r="I185" s="24" t="str">
        <f t="shared" si="60"/>
        <v>对敌方单体造成150%攻击力（+90700）点伤害。并附带眩晕。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P185" s="33" t="str">
        <f>_xlfn.IFNA(VLOOKUP(G185,角色!V:AE,主动技能!F185+1,FALSE),"")</f>
        <v>eff_sixingguangquan||eff_zileishan|</v>
      </c>
      <c r="Q185" s="33">
        <f>(VLOOKUP(G185,角色!V:AE,主动技能!F185+4,FALSE))</f>
        <v>1</v>
      </c>
      <c r="R185" s="33">
        <v>0</v>
      </c>
      <c r="S185" s="33">
        <v>0</v>
      </c>
      <c r="T185" s="6" t="str">
        <f t="shared" si="44"/>
        <v>100002:100:2:0</v>
      </c>
      <c r="U185" s="6" t="str">
        <f t="shared" si="45"/>
        <v/>
      </c>
      <c r="V185" s="23" t="str">
        <f>VLOOKUP(G185,角色!AW:BC,主动技能!F185+1,FALSE)</f>
        <v>skill_26</v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90700</v>
      </c>
      <c r="AE185" s="33">
        <f>(VLOOKUP(G185,角色!V:AE,主动技能!F185+7,FALSE))</f>
        <v>1</v>
      </c>
      <c r="AF185" s="23">
        <f t="shared" si="49"/>
        <v>3</v>
      </c>
      <c r="AG185" s="23">
        <f t="shared" si="50"/>
        <v>2</v>
      </c>
      <c r="AH185" s="33" t="str">
        <f>VLOOKUP(F185,特效对应!F:G,2,FALSE)</f>
        <v>attackex</v>
      </c>
      <c r="AJ185">
        <f t="shared" si="51"/>
        <v>19</v>
      </c>
      <c r="AK185" t="s">
        <v>118</v>
      </c>
      <c r="AL185" t="s">
        <v>1557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474</v>
      </c>
      <c r="I186" s="24" t="str">
        <f t="shared" si="60"/>
        <v>对敌方单体造成150%攻击力（+128285）点伤害。并附带眩晕。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P186" s="33" t="str">
        <f>_xlfn.IFNA(VLOOKUP(G186,角色!V:AE,主动技能!F186+1,FALSE),"")</f>
        <v>eff_sixingguangquan||eff_zileishan|</v>
      </c>
      <c r="Q186" s="33">
        <f>(VLOOKUP(G186,角色!V:AE,主动技能!F186+4,FALSE))</f>
        <v>1</v>
      </c>
      <c r="R186" s="33">
        <v>0</v>
      </c>
      <c r="S186" s="33">
        <v>0</v>
      </c>
      <c r="T186" s="6" t="str">
        <f t="shared" si="44"/>
        <v>100002:100:2:0</v>
      </c>
      <c r="U186" s="6" t="str">
        <f t="shared" si="45"/>
        <v/>
      </c>
      <c r="V186" s="23" t="str">
        <f>VLOOKUP(G186,角色!AW:BC,主动技能!F186+1,FALSE)</f>
        <v>skill_26</v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128285</v>
      </c>
      <c r="AE186" s="33">
        <f>(VLOOKUP(G186,角色!V:AE,主动技能!F186+7,FALSE))</f>
        <v>1</v>
      </c>
      <c r="AF186" s="23">
        <f t="shared" si="49"/>
        <v>3</v>
      </c>
      <c r="AG186" s="23">
        <f t="shared" si="50"/>
        <v>2</v>
      </c>
      <c r="AH186" s="33" t="str">
        <f>VLOOKUP(F186,特效对应!F:G,2,FALSE)</f>
        <v>attackex</v>
      </c>
      <c r="AJ186">
        <f t="shared" si="51"/>
        <v>20</v>
      </c>
      <c r="AK186" t="s">
        <v>118</v>
      </c>
      <c r="AL186" t="s">
        <v>1557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莲华主动技能1等级1</v>
      </c>
      <c r="B187" s="8">
        <f t="shared" si="46"/>
        <v>10040101</v>
      </c>
      <c r="C187" s="23" t="str">
        <f>VLOOKUP(G187,角色!A:B,2,FALSE)</f>
        <v>莲华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对敌方单体攻击，造成100%攻击力（+20）点伤害。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P187" s="33" t="str">
        <f>_xlfn.IFNA(VLOOKUP(G187,角色!V:AE,主动技能!F187+1,FALSE),"")</f>
        <v>eff_yixingguangquan|||</v>
      </c>
      <c r="Q187" s="33">
        <f>(VLOOKUP(G187,角色!V:AE,主动技能!F187+4,FALSE))</f>
        <v>1</v>
      </c>
      <c r="R187" s="33">
        <v>0</v>
      </c>
      <c r="S187" s="33">
        <v>0</v>
      </c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V187" s="23" t="str">
        <f>VLOOKUP(G187,角色!AW:BC,主动技能!F187+1,FALSE)</f>
        <v>skill_32</v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20</v>
      </c>
      <c r="AE187" s="33">
        <f>(VLOOKUP(G187,角色!V:AE,主动技能!F187+7,FALSE))</f>
        <v>0</v>
      </c>
      <c r="AF187" s="23">
        <f t="shared" si="49"/>
        <v>0</v>
      </c>
      <c r="AG187" s="23">
        <f t="shared" si="50"/>
        <v>0</v>
      </c>
      <c r="AH187" s="33" t="str">
        <f>VLOOKUP(F187,特效对应!F:G,2,FALSE)</f>
        <v>attack</v>
      </c>
      <c r="AI187" s="33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莲华主动技能1等级2</v>
      </c>
      <c r="B188" s="8">
        <f t="shared" si="46"/>
        <v>10040102</v>
      </c>
      <c r="C188" s="8" t="str">
        <f>VLOOKUP(G188,角色!A:B,2,FALSE)</f>
        <v>莲华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327</v>
      </c>
      <c r="I188" s="24" t="str">
        <f t="shared" ref="I188:I195" si="64">"对敌方单体攻击，造成100%攻击力（+"&amp;AB188&amp;"）点伤害。"</f>
        <v>对敌方单体攻击，造成100%攻击力（+25）点伤害。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P188" s="33" t="str">
        <f>_xlfn.IFNA(VLOOKUP(G188,角色!V:AE,主动技能!F188+1,FALSE),"")</f>
        <v>eff_yixingguangquan|||</v>
      </c>
      <c r="Q188" s="33">
        <f>(VLOOKUP(G188,角色!V:AE,主动技能!F188+4,FALSE))</f>
        <v>1</v>
      </c>
      <c r="R188" s="33">
        <v>0</v>
      </c>
      <c r="S188" s="33">
        <v>0</v>
      </c>
      <c r="T188" s="6" t="str">
        <f t="shared" si="62"/>
        <v/>
      </c>
      <c r="U188" s="6" t="str">
        <f t="shared" si="63"/>
        <v/>
      </c>
      <c r="V188" s="23" t="str">
        <f>VLOOKUP(G188,角色!AW:BC,主动技能!F188+1,FALSE)</f>
        <v>skill_32</v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25</v>
      </c>
      <c r="AE188" s="33">
        <f>(VLOOKUP(G188,角色!V:AE,主动技能!F188+7,FALSE))</f>
        <v>0</v>
      </c>
      <c r="AF188" s="23">
        <f t="shared" si="49"/>
        <v>0</v>
      </c>
      <c r="AG188" s="23">
        <f t="shared" si="50"/>
        <v>0</v>
      </c>
      <c r="AH188" s="33" t="str">
        <f>VLOOKUP(F188,特效对应!F:G,2,FALSE)</f>
        <v>attack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莲华主动技能1等级3</v>
      </c>
      <c r="B189" s="8">
        <f t="shared" si="46"/>
        <v>10040103</v>
      </c>
      <c r="C189" s="8" t="str">
        <f>VLOOKUP(G189,角色!A:B,2,FALSE)</f>
        <v>莲华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327</v>
      </c>
      <c r="I189" s="24" t="str">
        <f t="shared" si="64"/>
        <v>对敌方单体攻击，造成100%攻击力（+40）点伤害。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P189" s="33" t="str">
        <f>_xlfn.IFNA(VLOOKUP(G189,角色!V:AE,主动技能!F189+1,FALSE),"")</f>
        <v>eff_yixingguangquan|||</v>
      </c>
      <c r="Q189" s="33">
        <f>(VLOOKUP(G189,角色!V:AE,主动技能!F189+4,FALSE))</f>
        <v>1</v>
      </c>
      <c r="R189" s="33">
        <v>0</v>
      </c>
      <c r="S189" s="33">
        <v>0</v>
      </c>
      <c r="T189" s="6" t="str">
        <f t="shared" si="62"/>
        <v/>
      </c>
      <c r="U189" s="6" t="str">
        <f t="shared" si="63"/>
        <v/>
      </c>
      <c r="V189" s="23" t="str">
        <f>VLOOKUP(G189,角色!AW:BC,主动技能!F189+1,FALSE)</f>
        <v>skill_32</v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40</v>
      </c>
      <c r="AE189" s="33">
        <f>(VLOOKUP(G189,角色!V:AE,主动技能!F189+7,FALSE))</f>
        <v>0</v>
      </c>
      <c r="AF189" s="23">
        <f t="shared" si="49"/>
        <v>0</v>
      </c>
      <c r="AG189" s="23">
        <f t="shared" si="50"/>
        <v>0</v>
      </c>
      <c r="AH189" s="33" t="str">
        <f>VLOOKUP(F189,特效对应!F:G,2,FALSE)</f>
        <v>attack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莲华主动技能1等级4</v>
      </c>
      <c r="B190" s="8">
        <f t="shared" si="46"/>
        <v>10040104</v>
      </c>
      <c r="C190" s="8" t="str">
        <f>VLOOKUP(G190,角色!A:B,2,FALSE)</f>
        <v>莲华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327</v>
      </c>
      <c r="I190" s="24" t="str">
        <f t="shared" si="64"/>
        <v>对敌方单体攻击，造成100%攻击力（+64）点伤害。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P190" s="33" t="str">
        <f>_xlfn.IFNA(VLOOKUP(G190,角色!V:AE,主动技能!F190+1,FALSE),"")</f>
        <v>eff_yixingguangquan|||</v>
      </c>
      <c r="Q190" s="33">
        <f>(VLOOKUP(G190,角色!V:AE,主动技能!F190+4,FALSE))</f>
        <v>1</v>
      </c>
      <c r="R190" s="33">
        <v>0</v>
      </c>
      <c r="S190" s="33">
        <v>0</v>
      </c>
      <c r="T190" s="6" t="str">
        <f t="shared" si="62"/>
        <v/>
      </c>
      <c r="U190" s="6" t="str">
        <f t="shared" si="63"/>
        <v/>
      </c>
      <c r="V190" s="23" t="str">
        <f>VLOOKUP(G190,角色!AW:BC,主动技能!F190+1,FALSE)</f>
        <v>skill_32</v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64</v>
      </c>
      <c r="AE190" s="33">
        <f>(VLOOKUP(G190,角色!V:AE,主动技能!F190+7,FALSE))</f>
        <v>0</v>
      </c>
      <c r="AF190" s="23">
        <f t="shared" si="49"/>
        <v>0</v>
      </c>
      <c r="AG190" s="23">
        <f t="shared" si="50"/>
        <v>0</v>
      </c>
      <c r="AH190" s="33" t="str">
        <f>VLOOKUP(F190,特效对应!F:G,2,FALSE)</f>
        <v>attack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莲华主动技能1等级5</v>
      </c>
      <c r="B191" s="8">
        <f t="shared" si="46"/>
        <v>10040105</v>
      </c>
      <c r="C191" s="8" t="str">
        <f>VLOOKUP(G191,角色!A:B,2,FALSE)</f>
        <v>莲华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327</v>
      </c>
      <c r="I191" s="24" t="str">
        <f t="shared" si="64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P191" s="33" t="str">
        <f>_xlfn.IFNA(VLOOKUP(G191,角色!V:AE,主动技能!F191+1,FALSE),"")</f>
        <v>eff_yixingguangquan|||</v>
      </c>
      <c r="Q191" s="33">
        <f>(VLOOKUP(G191,角色!V:AE,主动技能!F191+4,FALSE))</f>
        <v>1</v>
      </c>
      <c r="R191" s="33">
        <v>0</v>
      </c>
      <c r="S191" s="33">
        <v>0</v>
      </c>
      <c r="T191" s="6" t="str">
        <f t="shared" si="62"/>
        <v/>
      </c>
      <c r="U191" s="6" t="str">
        <f t="shared" si="63"/>
        <v/>
      </c>
      <c r="V191" s="23" t="str">
        <f>VLOOKUP(G191,角色!AW:BC,主动技能!F191+1,FALSE)</f>
        <v>skill_32</v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 s="33">
        <f>(VLOOKUP(G191,角色!V:AE,主动技能!F191+7,FALSE))</f>
        <v>0</v>
      </c>
      <c r="AF191" s="23">
        <f t="shared" si="49"/>
        <v>0</v>
      </c>
      <c r="AG191" s="23">
        <f t="shared" si="50"/>
        <v>0</v>
      </c>
      <c r="AH191" s="33" t="str">
        <f>VLOOKUP(F191,特效对应!F:G,2,FALSE)</f>
        <v>attack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莲华主动技能1等级6</v>
      </c>
      <c r="B192" s="8">
        <f t="shared" si="46"/>
        <v>10040106</v>
      </c>
      <c r="C192" s="8" t="str">
        <f>VLOOKUP(G192,角色!A:B,2,FALSE)</f>
        <v>莲华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327</v>
      </c>
      <c r="I192" s="24" t="str">
        <f t="shared" si="64"/>
        <v>对敌方单体攻击，造成100%攻击力（+128）点伤害。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P192" s="33" t="str">
        <f>_xlfn.IFNA(VLOOKUP(G192,角色!V:AE,主动技能!F192+1,FALSE),"")</f>
        <v>eff_yixingguangquan|||</v>
      </c>
      <c r="Q192" s="33">
        <f>(VLOOKUP(G192,角色!V:AE,主动技能!F192+4,FALSE))</f>
        <v>1</v>
      </c>
      <c r="R192" s="33">
        <v>0</v>
      </c>
      <c r="S192" s="33">
        <v>0</v>
      </c>
      <c r="T192" s="6" t="str">
        <f t="shared" si="62"/>
        <v/>
      </c>
      <c r="U192" s="6" t="str">
        <f t="shared" si="63"/>
        <v/>
      </c>
      <c r="V192" s="23" t="str">
        <f>VLOOKUP(G192,角色!AW:BC,主动技能!F192+1,FALSE)</f>
        <v>skill_32</v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128</v>
      </c>
      <c r="AE192" s="33">
        <f>(VLOOKUP(G192,角色!V:AE,主动技能!F192+7,FALSE))</f>
        <v>0</v>
      </c>
      <c r="AF192" s="23">
        <f t="shared" si="49"/>
        <v>0</v>
      </c>
      <c r="AG192" s="23">
        <f t="shared" si="50"/>
        <v>0</v>
      </c>
      <c r="AH192" s="33" t="str">
        <f>VLOOKUP(F192,特效对应!F:G,2,FALSE)</f>
        <v>attack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莲华主动技能1等级7</v>
      </c>
      <c r="B193" s="8">
        <f t="shared" si="46"/>
        <v>10040107</v>
      </c>
      <c r="C193" s="8" t="str">
        <f>VLOOKUP(G193,角色!A:B,2,FALSE)</f>
        <v>莲华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327</v>
      </c>
      <c r="I193" s="24" t="str">
        <f t="shared" si="64"/>
        <v>对敌方单体攻击，造成100%攻击力（+181）点伤害。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P193" s="33" t="str">
        <f>_xlfn.IFNA(VLOOKUP(G193,角色!V:AE,主动技能!F193+1,FALSE),"")</f>
        <v>eff_yixingguangquan|||</v>
      </c>
      <c r="Q193" s="33">
        <f>(VLOOKUP(G193,角色!V:AE,主动技能!F193+4,FALSE))</f>
        <v>1</v>
      </c>
      <c r="R193" s="33">
        <v>0</v>
      </c>
      <c r="S193" s="33">
        <v>0</v>
      </c>
      <c r="T193" s="6" t="str">
        <f t="shared" si="62"/>
        <v/>
      </c>
      <c r="U193" s="6" t="str">
        <f t="shared" si="63"/>
        <v/>
      </c>
      <c r="V193" s="23" t="str">
        <f>VLOOKUP(G193,角色!AW:BC,主动技能!F193+1,FALSE)</f>
        <v>skill_32</v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181</v>
      </c>
      <c r="AE193" s="33">
        <f>(VLOOKUP(G193,角色!V:AE,主动技能!F193+7,FALSE))</f>
        <v>0</v>
      </c>
      <c r="AF193" s="23">
        <f t="shared" si="49"/>
        <v>0</v>
      </c>
      <c r="AG193" s="23">
        <f t="shared" si="50"/>
        <v>0</v>
      </c>
      <c r="AH193" s="33" t="str">
        <f>VLOOKUP(F193,特效对应!F:G,2,FALSE)</f>
        <v>attack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莲华主动技能1等级8</v>
      </c>
      <c r="B194" s="8">
        <f t="shared" si="46"/>
        <v>10040108</v>
      </c>
      <c r="C194" s="8" t="str">
        <f>VLOOKUP(G194,角色!A:B,2,FALSE)</f>
        <v>莲华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327</v>
      </c>
      <c r="I194" s="24" t="str">
        <f t="shared" si="64"/>
        <v>对敌方单体攻击，造成100%攻击力（+256）点伤害。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P194" s="33" t="str">
        <f>_xlfn.IFNA(VLOOKUP(G194,角色!V:AE,主动技能!F194+1,FALSE),"")</f>
        <v>eff_yixingguangquan|||</v>
      </c>
      <c r="Q194" s="33">
        <f>(VLOOKUP(G194,角色!V:AE,主动技能!F194+4,FALSE))</f>
        <v>1</v>
      </c>
      <c r="R194" s="33">
        <v>0</v>
      </c>
      <c r="S194" s="33">
        <v>0</v>
      </c>
      <c r="T194" s="6" t="str">
        <f t="shared" si="62"/>
        <v/>
      </c>
      <c r="U194" s="6" t="str">
        <f t="shared" si="63"/>
        <v/>
      </c>
      <c r="V194" s="23" t="str">
        <f>VLOOKUP(G194,角色!AW:BC,主动技能!F194+1,FALSE)</f>
        <v>skill_32</v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256</v>
      </c>
      <c r="AE194" s="33">
        <f>(VLOOKUP(G194,角色!V:AE,主动技能!F194+7,FALSE))</f>
        <v>0</v>
      </c>
      <c r="AF194" s="23">
        <f t="shared" si="49"/>
        <v>0</v>
      </c>
      <c r="AG194" s="23">
        <f t="shared" si="50"/>
        <v>0</v>
      </c>
      <c r="AH194" s="33" t="str">
        <f>VLOOKUP(F194,特效对应!F:G,2,FALSE)</f>
        <v>attack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莲华主动技能1等级9</v>
      </c>
      <c r="B195" s="8">
        <f t="shared" si="46"/>
        <v>10040109</v>
      </c>
      <c r="C195" s="8" t="str">
        <f>VLOOKUP(G195,角色!A:B,2,FALSE)</f>
        <v>莲华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327</v>
      </c>
      <c r="I195" s="24" t="str">
        <f t="shared" si="64"/>
        <v>对敌方单体攻击，造成100%攻击力（+362）点伤害。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P195" s="33" t="str">
        <f>_xlfn.IFNA(VLOOKUP(G195,角色!V:AE,主动技能!F195+1,FALSE),"")</f>
        <v>eff_yixingguangquan|||</v>
      </c>
      <c r="Q195" s="33">
        <f>(VLOOKUP(G195,角色!V:AE,主动技能!F195+4,FALSE))</f>
        <v>1</v>
      </c>
      <c r="R195" s="33">
        <v>0</v>
      </c>
      <c r="S195" s="33">
        <v>0</v>
      </c>
      <c r="T195" s="6" t="str">
        <f t="shared" si="62"/>
        <v/>
      </c>
      <c r="U195" s="6" t="str">
        <f t="shared" si="63"/>
        <v/>
      </c>
      <c r="V195" s="23" t="str">
        <f>VLOOKUP(G195,角色!AW:BC,主动技能!F195+1,FALSE)</f>
        <v>skill_32</v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362</v>
      </c>
      <c r="AE195" s="33">
        <f>(VLOOKUP(G195,角色!V:AE,主动技能!F195+7,FALSE))</f>
        <v>0</v>
      </c>
      <c r="AF195" s="23">
        <f t="shared" si="49"/>
        <v>0</v>
      </c>
      <c r="AG195" s="23">
        <f t="shared" si="50"/>
        <v>0</v>
      </c>
      <c r="AH195" s="33" t="str">
        <f>VLOOKUP(F195,特效对应!F:G,2,FALSE)</f>
        <v>attack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莲华主动技能1等级10</v>
      </c>
      <c r="B196" s="8">
        <f t="shared" si="46"/>
        <v>10040110</v>
      </c>
      <c r="C196" s="8" t="str">
        <f>VLOOKUP(G196,角色!A:B,2,FALSE)</f>
        <v>莲华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327</v>
      </c>
      <c r="I196" s="24" t="str">
        <f t="shared" ref="I196:I206" si="65">"对敌方单体进行穿透攻击，造成100%攻击力（+"&amp;AB196&amp;"）点伤害。"</f>
        <v>对敌方单体进行穿透攻击，造成100%攻击力（+512）点伤害。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P196" s="33" t="str">
        <f>_xlfn.IFNA(VLOOKUP(G196,角色!V:AE,主动技能!F196+1,FALSE),"")</f>
        <v>eff_yixingguangquan|||</v>
      </c>
      <c r="Q196" s="33">
        <f>(VLOOKUP(G196,角色!V:AE,主动技能!F196+4,FALSE))</f>
        <v>1</v>
      </c>
      <c r="R196" s="33">
        <v>0</v>
      </c>
      <c r="S196" s="33">
        <v>0</v>
      </c>
      <c r="T196" s="6" t="str">
        <f t="shared" si="62"/>
        <v/>
      </c>
      <c r="U196" s="6" t="str">
        <f t="shared" si="63"/>
        <v/>
      </c>
      <c r="V196" s="23" t="str">
        <f>VLOOKUP(G196,角色!AW:BC,主动技能!F196+1,FALSE)</f>
        <v>skill_32</v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512</v>
      </c>
      <c r="AE196" s="33">
        <f>(VLOOKUP(G196,角色!V:AE,主动技能!F196+7,FALSE))</f>
        <v>0</v>
      </c>
      <c r="AF196" s="23">
        <f t="shared" si="49"/>
        <v>0</v>
      </c>
      <c r="AG196" s="23">
        <f t="shared" si="50"/>
        <v>0</v>
      </c>
      <c r="AH196" s="33" t="str">
        <f>VLOOKUP(F196,特效对应!F:G,2,FALSE)</f>
        <v>attack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莲华主动技能1等级11</v>
      </c>
      <c r="B197" s="8">
        <f t="shared" si="46"/>
        <v>10040111</v>
      </c>
      <c r="C197" s="8" t="str">
        <f>VLOOKUP(G197,角色!A:B,2,FALSE)</f>
        <v>莲华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327</v>
      </c>
      <c r="I197" s="24" t="str">
        <f t="shared" si="65"/>
        <v>对敌方单体进行穿透攻击，造成100%攻击力（+724）点伤害。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P197" s="33" t="str">
        <f>_xlfn.IFNA(VLOOKUP(G197,角色!V:AE,主动技能!F197+1,FALSE),"")</f>
        <v>eff_yixingguangquan|||</v>
      </c>
      <c r="Q197" s="33">
        <f>(VLOOKUP(G197,角色!V:AE,主动技能!F197+4,FALSE))</f>
        <v>1</v>
      </c>
      <c r="R197" s="33">
        <v>0</v>
      </c>
      <c r="S197" s="33">
        <v>0</v>
      </c>
      <c r="T197" s="6" t="str">
        <f t="shared" si="62"/>
        <v/>
      </c>
      <c r="U197" s="6" t="str">
        <f t="shared" si="63"/>
        <v/>
      </c>
      <c r="V197" s="23" t="str">
        <f>VLOOKUP(G197,角色!AW:BC,主动技能!F197+1,FALSE)</f>
        <v>skill_32</v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724</v>
      </c>
      <c r="AE197" s="33">
        <f>(VLOOKUP(G197,角色!V:AE,主动技能!F197+7,FALSE))</f>
        <v>0</v>
      </c>
      <c r="AF197" s="23">
        <f t="shared" si="49"/>
        <v>0</v>
      </c>
      <c r="AG197" s="23">
        <f t="shared" si="50"/>
        <v>0</v>
      </c>
      <c r="AH197" s="33" t="str">
        <f>VLOOKUP(F197,特效对应!F:G,2,FALSE)</f>
        <v>attack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莲华主动技能1等级12</v>
      </c>
      <c r="B198" s="8">
        <f t="shared" si="46"/>
        <v>10040112</v>
      </c>
      <c r="C198" s="8" t="str">
        <f>VLOOKUP(G198,角色!A:B,2,FALSE)</f>
        <v>莲华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327</v>
      </c>
      <c r="I198" s="24" t="str">
        <f t="shared" si="65"/>
        <v>对敌方单体进行穿透攻击，造成100%攻击力（+1025）点伤害。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P198" s="33" t="str">
        <f>_xlfn.IFNA(VLOOKUP(G198,角色!V:AE,主动技能!F198+1,FALSE),"")</f>
        <v>eff_yixingguangquan|||</v>
      </c>
      <c r="Q198" s="33">
        <f>(VLOOKUP(G198,角色!V:AE,主动技能!F198+4,FALSE))</f>
        <v>1</v>
      </c>
      <c r="R198" s="33">
        <v>0</v>
      </c>
      <c r="S198" s="33">
        <v>0</v>
      </c>
      <c r="T198" s="6" t="str">
        <f t="shared" si="62"/>
        <v/>
      </c>
      <c r="U198" s="6" t="str">
        <f t="shared" si="63"/>
        <v/>
      </c>
      <c r="V198" s="23" t="str">
        <f>VLOOKUP(G198,角色!AW:BC,主动技能!F198+1,FALSE)</f>
        <v>skill_32</v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1025</v>
      </c>
      <c r="AE198" s="33">
        <f>(VLOOKUP(G198,角色!V:AE,主动技能!F198+7,FALSE))</f>
        <v>0</v>
      </c>
      <c r="AF198" s="23">
        <f t="shared" si="49"/>
        <v>0</v>
      </c>
      <c r="AG198" s="23">
        <f t="shared" si="50"/>
        <v>0</v>
      </c>
      <c r="AH198" s="33" t="str">
        <f>VLOOKUP(F198,特效对应!F:G,2,FALSE)</f>
        <v>attack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莲华主动技能1等级13</v>
      </c>
      <c r="B199" s="8">
        <f t="shared" si="46"/>
        <v>10040113</v>
      </c>
      <c r="C199" s="8" t="str">
        <f>VLOOKUP(G199,角色!A:B,2,FALSE)</f>
        <v>莲华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327</v>
      </c>
      <c r="I199" s="24" t="str">
        <f t="shared" si="65"/>
        <v>对敌方单体进行穿透攻击，造成100%攻击力（+1450）点伤害。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P199" s="33" t="str">
        <f>_xlfn.IFNA(VLOOKUP(G199,角色!V:AE,主动技能!F199+1,FALSE),"")</f>
        <v>eff_yixingguangquan|||</v>
      </c>
      <c r="Q199" s="33">
        <f>(VLOOKUP(G199,角色!V:AE,主动技能!F199+4,FALSE))</f>
        <v>1</v>
      </c>
      <c r="R199" s="33">
        <v>0</v>
      </c>
      <c r="S199" s="33">
        <v>0</v>
      </c>
      <c r="T199" s="6" t="str">
        <f t="shared" si="62"/>
        <v/>
      </c>
      <c r="U199" s="6" t="str">
        <f t="shared" si="63"/>
        <v/>
      </c>
      <c r="V199" s="23" t="str">
        <f>VLOOKUP(G199,角色!AW:BC,主动技能!F199+1,FALSE)</f>
        <v>skill_32</v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1450</v>
      </c>
      <c r="AE199" s="33">
        <f>(VLOOKUP(G199,角色!V:AE,主动技能!F199+7,FALSE))</f>
        <v>0</v>
      </c>
      <c r="AF199" s="23">
        <f t="shared" si="49"/>
        <v>0</v>
      </c>
      <c r="AG199" s="23">
        <f t="shared" si="50"/>
        <v>0</v>
      </c>
      <c r="AH199" s="33" t="str">
        <f>VLOOKUP(F199,特效对应!F:G,2,FALSE)</f>
        <v>attack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莲华主动技能1等级14</v>
      </c>
      <c r="B200" s="8">
        <f t="shared" ref="B200:B263" si="66">1*10000000+G200*10000+F200*100+E200</f>
        <v>10040114</v>
      </c>
      <c r="C200" s="8" t="str">
        <f>VLOOKUP(G200,角色!A:B,2,FALSE)</f>
        <v>莲华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327</v>
      </c>
      <c r="I200" s="24" t="str">
        <f t="shared" si="65"/>
        <v>对敌方单体进行穿透攻击，造成100%攻击力（+2051）点伤害。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P200" s="33" t="str">
        <f>_xlfn.IFNA(VLOOKUP(G200,角色!V:AE,主动技能!F200+1,FALSE),"")</f>
        <v>eff_yixingguangquan|||</v>
      </c>
      <c r="Q200" s="33">
        <f>(VLOOKUP(G200,角色!V:AE,主动技能!F200+4,FALSE))</f>
        <v>1</v>
      </c>
      <c r="R200" s="33">
        <v>0</v>
      </c>
      <c r="S200" s="33">
        <v>0</v>
      </c>
      <c r="T200" s="6" t="str">
        <f t="shared" si="62"/>
        <v/>
      </c>
      <c r="U200" s="6" t="str">
        <f t="shared" si="63"/>
        <v/>
      </c>
      <c r="V200" s="23" t="str">
        <f>VLOOKUP(G200,角色!AW:BC,主动技能!F200+1,FALSE)</f>
        <v>skill_32</v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2051</v>
      </c>
      <c r="AE200" s="33">
        <f>(VLOOKUP(G200,角色!V:AE,主动技能!F200+7,FALSE))</f>
        <v>0</v>
      </c>
      <c r="AF200" s="23">
        <f t="shared" ref="AF200:AF263" si="68">BD200</f>
        <v>0</v>
      </c>
      <c r="AG200" s="23">
        <f t="shared" ref="AG200:AG263" si="69">BE200</f>
        <v>0</v>
      </c>
      <c r="AH200" s="33" t="str">
        <f>VLOOKUP(F200,特效对应!F:G,2,FALSE)</f>
        <v>attack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莲华主动技能1等级15</v>
      </c>
      <c r="B201" s="8">
        <f t="shared" si="66"/>
        <v>10040115</v>
      </c>
      <c r="C201" s="8" t="str">
        <f>VLOOKUP(G201,角色!A:B,2,FALSE)</f>
        <v>莲华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327</v>
      </c>
      <c r="I201" s="24" t="str">
        <f t="shared" si="65"/>
        <v>对敌方单体进行穿透攻击，造成100%攻击力（+2900）点伤害。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P201" s="33" t="str">
        <f>_xlfn.IFNA(VLOOKUP(G201,角色!V:AE,主动技能!F201+1,FALSE),"")</f>
        <v>eff_yixingguangquan|||</v>
      </c>
      <c r="Q201" s="33">
        <f>(VLOOKUP(G201,角色!V:AE,主动技能!F201+4,FALSE))</f>
        <v>1</v>
      </c>
      <c r="R201" s="33">
        <v>0</v>
      </c>
      <c r="S201" s="33">
        <v>0</v>
      </c>
      <c r="T201" s="6" t="str">
        <f t="shared" si="62"/>
        <v/>
      </c>
      <c r="U201" s="6" t="str">
        <f t="shared" si="63"/>
        <v/>
      </c>
      <c r="V201" s="23" t="str">
        <f>VLOOKUP(G201,角色!AW:BC,主动技能!F201+1,FALSE)</f>
        <v>skill_32</v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2900</v>
      </c>
      <c r="AE201" s="33">
        <f>(VLOOKUP(G201,角色!V:AE,主动技能!F201+7,FALSE))</f>
        <v>0</v>
      </c>
      <c r="AF201" s="23">
        <f t="shared" si="68"/>
        <v>0</v>
      </c>
      <c r="AG201" s="23">
        <f t="shared" si="69"/>
        <v>0</v>
      </c>
      <c r="AH201" s="33" t="str">
        <f>VLOOKUP(F201,特效对应!F:G,2,FALSE)</f>
        <v>attack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莲华主动技能1等级16</v>
      </c>
      <c r="B202" s="8">
        <f t="shared" si="66"/>
        <v>10040116</v>
      </c>
      <c r="C202" s="8" t="str">
        <f>VLOOKUP(G202,角色!A:B,2,FALSE)</f>
        <v>莲华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327</v>
      </c>
      <c r="I202" s="24" t="str">
        <f t="shared" si="65"/>
        <v>对敌方单体进行穿透攻击，造成100%攻击力（+4103）点伤害。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P202" s="33" t="str">
        <f>_xlfn.IFNA(VLOOKUP(G202,角色!V:AE,主动技能!F202+1,FALSE),"")</f>
        <v>eff_yixingguangquan|||</v>
      </c>
      <c r="Q202" s="33">
        <f>(VLOOKUP(G202,角色!V:AE,主动技能!F202+4,FALSE))</f>
        <v>1</v>
      </c>
      <c r="R202" s="33">
        <v>0</v>
      </c>
      <c r="S202" s="33">
        <v>0</v>
      </c>
      <c r="T202" s="6" t="str">
        <f t="shared" si="62"/>
        <v/>
      </c>
      <c r="U202" s="6" t="str">
        <f t="shared" si="63"/>
        <v/>
      </c>
      <c r="V202" s="23" t="str">
        <f>VLOOKUP(G202,角色!AW:BC,主动技能!F202+1,FALSE)</f>
        <v>skill_32</v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4103</v>
      </c>
      <c r="AE202" s="33">
        <f>(VLOOKUP(G202,角色!V:AE,主动技能!F202+7,FALSE))</f>
        <v>0</v>
      </c>
      <c r="AF202" s="23">
        <f t="shared" si="68"/>
        <v>0</v>
      </c>
      <c r="AG202" s="23">
        <f t="shared" si="69"/>
        <v>0</v>
      </c>
      <c r="AH202" s="33" t="str">
        <f>VLOOKUP(F202,特效对应!F:G,2,FALSE)</f>
        <v>attack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莲华主动技能1等级17</v>
      </c>
      <c r="B203" s="8">
        <f t="shared" si="66"/>
        <v>10040117</v>
      </c>
      <c r="C203" s="8" t="str">
        <f>VLOOKUP(G203,角色!A:B,2,FALSE)</f>
        <v>莲华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327</v>
      </c>
      <c r="I203" s="24" t="str">
        <f t="shared" si="65"/>
        <v>对敌方单体进行穿透攻击，造成100%攻击力（+5803）点伤害。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P203" s="33" t="str">
        <f>_xlfn.IFNA(VLOOKUP(G203,角色!V:AE,主动技能!F203+1,FALSE),"")</f>
        <v>eff_yixingguangquan|||</v>
      </c>
      <c r="Q203" s="33">
        <f>(VLOOKUP(G203,角色!V:AE,主动技能!F203+4,FALSE))</f>
        <v>1</v>
      </c>
      <c r="R203" s="33">
        <v>0</v>
      </c>
      <c r="S203" s="33">
        <v>0</v>
      </c>
      <c r="T203" s="6" t="str">
        <f t="shared" si="62"/>
        <v/>
      </c>
      <c r="U203" s="6" t="str">
        <f t="shared" si="63"/>
        <v/>
      </c>
      <c r="V203" s="23" t="str">
        <f>VLOOKUP(G203,角色!AW:BC,主动技能!F203+1,FALSE)</f>
        <v>skill_32</v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5803</v>
      </c>
      <c r="AE203" s="33">
        <f>(VLOOKUP(G203,角色!V:AE,主动技能!F203+7,FALSE))</f>
        <v>0</v>
      </c>
      <c r="AF203" s="23">
        <f t="shared" si="68"/>
        <v>0</v>
      </c>
      <c r="AG203" s="23">
        <f t="shared" si="69"/>
        <v>0</v>
      </c>
      <c r="AH203" s="33" t="str">
        <f>VLOOKUP(F203,特效对应!F:G,2,FALSE)</f>
        <v>attack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莲华主动技能1等级18</v>
      </c>
      <c r="B204" s="8">
        <f t="shared" si="66"/>
        <v>10040118</v>
      </c>
      <c r="C204" s="8" t="str">
        <f>VLOOKUP(G204,角色!A:B,2,FALSE)</f>
        <v>莲华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327</v>
      </c>
      <c r="I204" s="24" t="str">
        <f t="shared" si="65"/>
        <v>对敌方单体进行穿透攻击，造成100%攻击力（+8208）点伤害。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P204" s="33" t="str">
        <f>_xlfn.IFNA(VLOOKUP(G204,角色!V:AE,主动技能!F204+1,FALSE),"")</f>
        <v>eff_yixingguangquan|||</v>
      </c>
      <c r="Q204" s="33">
        <f>(VLOOKUP(G204,角色!V:AE,主动技能!F204+4,FALSE))</f>
        <v>1</v>
      </c>
      <c r="R204" s="33">
        <v>0</v>
      </c>
      <c r="S204" s="33">
        <v>0</v>
      </c>
      <c r="T204" s="6" t="str">
        <f t="shared" si="62"/>
        <v/>
      </c>
      <c r="U204" s="6" t="str">
        <f t="shared" si="63"/>
        <v/>
      </c>
      <c r="V204" s="23" t="str">
        <f>VLOOKUP(G204,角色!AW:BC,主动技能!F204+1,FALSE)</f>
        <v>skill_32</v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8208</v>
      </c>
      <c r="AE204" s="33">
        <f>(VLOOKUP(G204,角色!V:AE,主动技能!F204+7,FALSE))</f>
        <v>0</v>
      </c>
      <c r="AF204" s="23">
        <f t="shared" si="68"/>
        <v>0</v>
      </c>
      <c r="AG204" s="23">
        <f t="shared" si="69"/>
        <v>0</v>
      </c>
      <c r="AH204" s="33" t="str">
        <f>VLOOKUP(F204,特效对应!F:G,2,FALSE)</f>
        <v>attack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莲华主动技能1等级19</v>
      </c>
      <c r="B205" s="8">
        <f t="shared" si="66"/>
        <v>10040119</v>
      </c>
      <c r="C205" s="8" t="str">
        <f>VLOOKUP(G205,角色!A:B,2,FALSE)</f>
        <v>莲华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327</v>
      </c>
      <c r="I205" s="24" t="str">
        <f t="shared" si="65"/>
        <v>对敌方单体进行穿透攻击，造成100%攻击力（+11609）点伤害。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P205" s="33" t="str">
        <f>_xlfn.IFNA(VLOOKUP(G205,角色!V:AE,主动技能!F205+1,FALSE),"")</f>
        <v>eff_yixingguangquan|||</v>
      </c>
      <c r="Q205" s="33">
        <f>(VLOOKUP(G205,角色!V:AE,主动技能!F205+4,FALSE))</f>
        <v>1</v>
      </c>
      <c r="R205" s="33">
        <v>0</v>
      </c>
      <c r="S205" s="33">
        <v>0</v>
      </c>
      <c r="T205" s="6" t="str">
        <f t="shared" si="62"/>
        <v/>
      </c>
      <c r="U205" s="6" t="str">
        <f t="shared" si="63"/>
        <v/>
      </c>
      <c r="V205" s="23" t="str">
        <f>VLOOKUP(G205,角色!AW:BC,主动技能!F205+1,FALSE)</f>
        <v>skill_32</v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11609</v>
      </c>
      <c r="AE205" s="33">
        <f>(VLOOKUP(G205,角色!V:AE,主动技能!F205+7,FALSE))</f>
        <v>0</v>
      </c>
      <c r="AF205" s="23">
        <f t="shared" si="68"/>
        <v>0</v>
      </c>
      <c r="AG205" s="23">
        <f t="shared" si="69"/>
        <v>0</v>
      </c>
      <c r="AH205" s="33" t="str">
        <f>VLOOKUP(F205,特效对应!F:G,2,FALSE)</f>
        <v>attack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莲华主动技能1等级20</v>
      </c>
      <c r="B206" s="8">
        <f t="shared" si="66"/>
        <v>10040120</v>
      </c>
      <c r="C206" s="8" t="str">
        <f>VLOOKUP(G206,角色!A:B,2,FALSE)</f>
        <v>莲华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327</v>
      </c>
      <c r="I206" s="24" t="str">
        <f t="shared" si="65"/>
        <v>对敌方单体进行穿透攻击，造成100%攻击力（+16420）点伤害。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P206" s="33" t="str">
        <f>_xlfn.IFNA(VLOOKUP(G206,角色!V:AE,主动技能!F206+1,FALSE),"")</f>
        <v>eff_yixingguangquan|||</v>
      </c>
      <c r="Q206" s="33">
        <f>(VLOOKUP(G206,角色!V:AE,主动技能!F206+4,FALSE))</f>
        <v>1</v>
      </c>
      <c r="R206" s="33">
        <v>0</v>
      </c>
      <c r="S206" s="33">
        <v>0</v>
      </c>
      <c r="T206" s="6" t="str">
        <f t="shared" si="62"/>
        <v/>
      </c>
      <c r="U206" s="6" t="str">
        <f t="shared" si="63"/>
        <v/>
      </c>
      <c r="V206" s="23" t="str">
        <f>VLOOKUP(G206,角色!AW:BC,主动技能!F206+1,FALSE)</f>
        <v>skill_32</v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16420</v>
      </c>
      <c r="AE206" s="33">
        <f>(VLOOKUP(G206,角色!V:AE,主动技能!F206+7,FALSE))</f>
        <v>0</v>
      </c>
      <c r="AF206" s="23">
        <f t="shared" si="68"/>
        <v>0</v>
      </c>
      <c r="AG206" s="23">
        <f t="shared" si="69"/>
        <v>0</v>
      </c>
      <c r="AH206" s="33" t="str">
        <f>VLOOKUP(F206,特效对应!F:G,2,FALSE)</f>
        <v>attack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莲华主动技能2等级1</v>
      </c>
      <c r="B207" s="8">
        <f t="shared" si="66"/>
        <v>10040201</v>
      </c>
      <c r="C207" s="8" t="str">
        <f>VLOOKUP(G207,角色!A:B,2,FALSE)</f>
        <v>莲华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417</v>
      </c>
      <c r="I207" s="24" t="str">
        <f>"对敌方单体造成125%攻击力（+"&amp;AB207&amp;"）点伤害。"</f>
        <v>对敌方单体造成125%攻击力（+52）点伤害。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P207" s="33" t="str">
        <f>_xlfn.IFNA(VLOOKUP(G207,角色!V:AE,主动技能!F207+1,FALSE),"")</f>
        <v>eff_sixingguangquan|eff_chongjizhan||</v>
      </c>
      <c r="Q207" s="33">
        <f>(VLOOKUP(G207,角色!V:AE,主动技能!F207+4,FALSE))</f>
        <v>1</v>
      </c>
      <c r="R207" s="33">
        <v>0</v>
      </c>
      <c r="S207" s="33">
        <v>0</v>
      </c>
      <c r="T207" s="6" t="str">
        <f t="shared" si="62"/>
        <v/>
      </c>
      <c r="U207" s="6" t="str">
        <f t="shared" si="63"/>
        <v/>
      </c>
      <c r="V207" s="23" t="str">
        <f>VLOOKUP(G207,角色!AW:BC,主动技能!F207+1,FALSE)</f>
        <v>skill_24</v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52</v>
      </c>
      <c r="AE207" s="33">
        <f>(VLOOKUP(G207,角色!V:AE,主动技能!F207+7,FALSE))</f>
        <v>1</v>
      </c>
      <c r="AF207" s="23">
        <f t="shared" si="68"/>
        <v>2</v>
      </c>
      <c r="AG207" s="23">
        <f t="shared" si="69"/>
        <v>1</v>
      </c>
      <c r="AH207" s="33" t="str">
        <f>VLOOKUP(F207,特效对应!F:G,2,FALSE)</f>
        <v>attackex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莲华主动技能2等级2</v>
      </c>
      <c r="B208" s="8">
        <f t="shared" si="66"/>
        <v>10040202</v>
      </c>
      <c r="C208" s="8" t="str">
        <f>VLOOKUP(G208,角色!A:B,2,FALSE)</f>
        <v>莲华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417</v>
      </c>
      <c r="I208" s="24" t="str">
        <f t="shared" ref="I208:I226" si="77">"对敌方单体造成125%攻击力（+"&amp;AB208&amp;"）点伤害。"</f>
        <v>对敌方单体造成125%攻击力（+64）点伤害。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P208" s="33" t="str">
        <f>_xlfn.IFNA(VLOOKUP(G208,角色!V:AE,主动技能!F208+1,FALSE),"")</f>
        <v>eff_sixingguangquan|eff_chongjizhan||</v>
      </c>
      <c r="Q208" s="33">
        <f>(VLOOKUP(G208,角色!V:AE,主动技能!F208+4,FALSE))</f>
        <v>1</v>
      </c>
      <c r="R208" s="33">
        <v>0</v>
      </c>
      <c r="S208" s="33">
        <v>0</v>
      </c>
      <c r="T208" s="6" t="str">
        <f t="shared" si="62"/>
        <v/>
      </c>
      <c r="U208" s="6" t="str">
        <f t="shared" si="63"/>
        <v/>
      </c>
      <c r="V208" s="23" t="str">
        <f>VLOOKUP(G208,角色!AW:BC,主动技能!F208+1,FALSE)</f>
        <v>skill_24</v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64</v>
      </c>
      <c r="AE208" s="33">
        <f>(VLOOKUP(G208,角色!V:AE,主动技能!F208+7,FALSE))</f>
        <v>1</v>
      </c>
      <c r="AF208" s="23">
        <f t="shared" si="68"/>
        <v>2</v>
      </c>
      <c r="AG208" s="23">
        <f t="shared" si="69"/>
        <v>1</v>
      </c>
      <c r="AH208" s="33" t="str">
        <f>VLOOKUP(F208,特效对应!F:G,2,FALSE)</f>
        <v>attackex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莲华主动技能2等级3</v>
      </c>
      <c r="B209" s="8">
        <f t="shared" si="66"/>
        <v>10040203</v>
      </c>
      <c r="C209" s="8" t="str">
        <f>VLOOKUP(G209,角色!A:B,2,FALSE)</f>
        <v>莲华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417</v>
      </c>
      <c r="I209" s="24" t="str">
        <f t="shared" si="77"/>
        <v>对敌方单体造成125%攻击力（+100）点伤害。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P209" s="33" t="str">
        <f>_xlfn.IFNA(VLOOKUP(G209,角色!V:AE,主动技能!F209+1,FALSE),"")</f>
        <v>eff_sixingguangquan|eff_chongjizhan||</v>
      </c>
      <c r="Q209" s="33">
        <f>(VLOOKUP(G209,角色!V:AE,主动技能!F209+4,FALSE))</f>
        <v>1</v>
      </c>
      <c r="R209" s="33">
        <v>0</v>
      </c>
      <c r="S209" s="33">
        <v>0</v>
      </c>
      <c r="T209" s="6" t="str">
        <f t="shared" si="62"/>
        <v/>
      </c>
      <c r="U209" s="6" t="str">
        <f t="shared" si="63"/>
        <v/>
      </c>
      <c r="V209" s="23" t="str">
        <f>VLOOKUP(G209,角色!AW:BC,主动技能!F209+1,FALSE)</f>
        <v>skill_24</v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100</v>
      </c>
      <c r="AE209" s="33">
        <f>(VLOOKUP(G209,角色!V:AE,主动技能!F209+7,FALSE))</f>
        <v>1</v>
      </c>
      <c r="AF209" s="23">
        <f t="shared" si="68"/>
        <v>2</v>
      </c>
      <c r="AG209" s="23">
        <f t="shared" si="69"/>
        <v>1</v>
      </c>
      <c r="AH209" s="33" t="str">
        <f>VLOOKUP(F209,特效对应!F:G,2,FALSE)</f>
        <v>attackex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莲华主动技能2等级4</v>
      </c>
      <c r="B210" s="8">
        <f t="shared" si="66"/>
        <v>10040204</v>
      </c>
      <c r="C210" s="8" t="str">
        <f>VLOOKUP(G210,角色!A:B,2,FALSE)</f>
        <v>莲华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417</v>
      </c>
      <c r="I210" s="24" t="str">
        <f t="shared" si="77"/>
        <v>对敌方单体造成125%攻击力（+160）点伤害。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P210" s="33" t="str">
        <f>_xlfn.IFNA(VLOOKUP(G210,角色!V:AE,主动技能!F210+1,FALSE),"")</f>
        <v>eff_sixingguangquan|eff_chongjizhan||</v>
      </c>
      <c r="Q210" s="33">
        <f>(VLOOKUP(G210,角色!V:AE,主动技能!F210+4,FALSE))</f>
        <v>1</v>
      </c>
      <c r="R210" s="33">
        <v>0</v>
      </c>
      <c r="S210" s="33">
        <v>0</v>
      </c>
      <c r="T210" s="6" t="str">
        <f t="shared" si="62"/>
        <v/>
      </c>
      <c r="U210" s="6" t="str">
        <f t="shared" si="63"/>
        <v/>
      </c>
      <c r="V210" s="23" t="str">
        <f>VLOOKUP(G210,角色!AW:BC,主动技能!F210+1,FALSE)</f>
        <v>skill_24</v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160</v>
      </c>
      <c r="AE210" s="33">
        <f>(VLOOKUP(G210,角色!V:AE,主动技能!F210+7,FALSE))</f>
        <v>1</v>
      </c>
      <c r="AF210" s="23">
        <f t="shared" si="68"/>
        <v>2</v>
      </c>
      <c r="AG210" s="23">
        <f t="shared" si="69"/>
        <v>1</v>
      </c>
      <c r="AH210" s="33" t="str">
        <f>VLOOKUP(F210,特效对应!F:G,2,FALSE)</f>
        <v>attackex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莲华主动技能2等级5</v>
      </c>
      <c r="B211" s="8">
        <f t="shared" si="66"/>
        <v>10040205</v>
      </c>
      <c r="C211" s="8" t="str">
        <f>VLOOKUP(G211,角色!A:B,2,FALSE)</f>
        <v>莲华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417</v>
      </c>
      <c r="I211" s="24" t="str">
        <f t="shared" si="77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P211" s="33" t="str">
        <f>_xlfn.IFNA(VLOOKUP(G211,角色!V:AE,主动技能!F211+1,FALSE),"")</f>
        <v>eff_sixingguangquan|eff_chongjizhan||</v>
      </c>
      <c r="Q211" s="33">
        <f>(VLOOKUP(G211,角色!V:AE,主动技能!F211+4,FALSE))</f>
        <v>1</v>
      </c>
      <c r="R211" s="33">
        <v>0</v>
      </c>
      <c r="S211" s="33">
        <v>0</v>
      </c>
      <c r="T211" s="6" t="str">
        <f t="shared" si="62"/>
        <v/>
      </c>
      <c r="U211" s="6" t="str">
        <f t="shared" si="63"/>
        <v/>
      </c>
      <c r="V211" s="23" t="str">
        <f>VLOOKUP(G211,角色!AW:BC,主动技能!F211+1,FALSE)</f>
        <v>skill_24</v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 s="33">
        <f>(VLOOKUP(G211,角色!V:AE,主动技能!F211+7,FALSE))</f>
        <v>1</v>
      </c>
      <c r="AF211" s="23">
        <f t="shared" si="68"/>
        <v>2</v>
      </c>
      <c r="AG211" s="23">
        <f t="shared" si="69"/>
        <v>1</v>
      </c>
      <c r="AH211" s="33" t="str">
        <f>VLOOKUP(F211,特效对应!F:G,2,FALSE)</f>
        <v>attackex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莲华主动技能2等级6</v>
      </c>
      <c r="B212" s="8">
        <f t="shared" si="66"/>
        <v>10040206</v>
      </c>
      <c r="C212" s="8" t="str">
        <f>VLOOKUP(G212,角色!A:B,2,FALSE)</f>
        <v>莲华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417</v>
      </c>
      <c r="I212" s="24" t="str">
        <f t="shared" si="77"/>
        <v>对敌方单体造成125%攻击力（+320）点伤害。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P212" s="33" t="str">
        <f>_xlfn.IFNA(VLOOKUP(G212,角色!V:AE,主动技能!F212+1,FALSE),"")</f>
        <v>eff_sixingguangquan|eff_chongjizhan||</v>
      </c>
      <c r="Q212" s="33">
        <f>(VLOOKUP(G212,角色!V:AE,主动技能!F212+4,FALSE))</f>
        <v>1</v>
      </c>
      <c r="R212" s="33">
        <v>0</v>
      </c>
      <c r="S212" s="33">
        <v>0</v>
      </c>
      <c r="T212" s="6" t="str">
        <f t="shared" si="62"/>
        <v/>
      </c>
      <c r="U212" s="6" t="str">
        <f t="shared" si="63"/>
        <v/>
      </c>
      <c r="V212" s="23" t="str">
        <f>VLOOKUP(G212,角色!AW:BC,主动技能!F212+1,FALSE)</f>
        <v>skill_24</v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320</v>
      </c>
      <c r="AE212" s="33">
        <f>(VLOOKUP(G212,角色!V:AE,主动技能!F212+7,FALSE))</f>
        <v>1</v>
      </c>
      <c r="AF212" s="23">
        <f t="shared" si="68"/>
        <v>2</v>
      </c>
      <c r="AG212" s="23">
        <f t="shared" si="69"/>
        <v>1</v>
      </c>
      <c r="AH212" s="33" t="str">
        <f>VLOOKUP(F212,特效对应!F:G,2,FALSE)</f>
        <v>attackex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莲华主动技能2等级7</v>
      </c>
      <c r="B213" s="8">
        <f t="shared" si="66"/>
        <v>10040207</v>
      </c>
      <c r="C213" s="8" t="str">
        <f>VLOOKUP(G213,角色!A:B,2,FALSE)</f>
        <v>莲华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417</v>
      </c>
      <c r="I213" s="24" t="str">
        <f t="shared" si="77"/>
        <v>对敌方单体造成125%攻击力（+452）点伤害。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P213" s="33" t="str">
        <f>_xlfn.IFNA(VLOOKUP(G213,角色!V:AE,主动技能!F213+1,FALSE),"")</f>
        <v>eff_sixingguangquan|eff_chongjizhan||</v>
      </c>
      <c r="Q213" s="33">
        <f>(VLOOKUP(G213,角色!V:AE,主动技能!F213+4,FALSE))</f>
        <v>1</v>
      </c>
      <c r="R213" s="33">
        <v>0</v>
      </c>
      <c r="S213" s="33">
        <v>0</v>
      </c>
      <c r="T213" s="6" t="str">
        <f t="shared" si="62"/>
        <v/>
      </c>
      <c r="U213" s="6" t="str">
        <f t="shared" si="63"/>
        <v/>
      </c>
      <c r="V213" s="23" t="str">
        <f>VLOOKUP(G213,角色!AW:BC,主动技能!F213+1,FALSE)</f>
        <v>skill_24</v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452</v>
      </c>
      <c r="AE213" s="33">
        <f>(VLOOKUP(G213,角色!V:AE,主动技能!F213+7,FALSE))</f>
        <v>1</v>
      </c>
      <c r="AF213" s="23">
        <f t="shared" si="68"/>
        <v>2</v>
      </c>
      <c r="AG213" s="23">
        <f t="shared" si="69"/>
        <v>1</v>
      </c>
      <c r="AH213" s="33" t="str">
        <f>VLOOKUP(F213,特效对应!F:G,2,FALSE)</f>
        <v>attackex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莲华主动技能2等级8</v>
      </c>
      <c r="B214" s="8">
        <f t="shared" si="66"/>
        <v>10040208</v>
      </c>
      <c r="C214" s="8" t="str">
        <f>VLOOKUP(G214,角色!A:B,2,FALSE)</f>
        <v>莲华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417</v>
      </c>
      <c r="I214" s="24" t="str">
        <f t="shared" si="77"/>
        <v>对敌方单体造成125%攻击力（+640）点伤害。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P214" s="33" t="str">
        <f>_xlfn.IFNA(VLOOKUP(G214,角色!V:AE,主动技能!F214+1,FALSE),"")</f>
        <v>eff_sixingguangquan|eff_chongjizhan||</v>
      </c>
      <c r="Q214" s="33">
        <f>(VLOOKUP(G214,角色!V:AE,主动技能!F214+4,FALSE))</f>
        <v>1</v>
      </c>
      <c r="R214" s="33">
        <v>0</v>
      </c>
      <c r="S214" s="33">
        <v>0</v>
      </c>
      <c r="T214" s="6" t="str">
        <f t="shared" si="62"/>
        <v/>
      </c>
      <c r="U214" s="6" t="str">
        <f t="shared" si="63"/>
        <v/>
      </c>
      <c r="V214" s="23" t="str">
        <f>VLOOKUP(G214,角色!AW:BC,主动技能!F214+1,FALSE)</f>
        <v>skill_24</v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640</v>
      </c>
      <c r="AE214" s="33">
        <f>(VLOOKUP(G214,角色!V:AE,主动技能!F214+7,FALSE))</f>
        <v>1</v>
      </c>
      <c r="AF214" s="23">
        <f t="shared" si="68"/>
        <v>2</v>
      </c>
      <c r="AG214" s="23">
        <f t="shared" si="69"/>
        <v>1</v>
      </c>
      <c r="AH214" s="33" t="str">
        <f>VLOOKUP(F214,特效对应!F:G,2,FALSE)</f>
        <v>attackex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莲华主动技能2等级9</v>
      </c>
      <c r="B215" s="8">
        <f t="shared" si="66"/>
        <v>10040209</v>
      </c>
      <c r="C215" s="8" t="str">
        <f>VLOOKUP(G215,角色!A:B,2,FALSE)</f>
        <v>莲华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417</v>
      </c>
      <c r="I215" s="24" t="str">
        <f t="shared" si="77"/>
        <v>对敌方单体造成125%攻击力（+905）点伤害。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P215" s="33" t="str">
        <f>_xlfn.IFNA(VLOOKUP(G215,角色!V:AE,主动技能!F215+1,FALSE),"")</f>
        <v>eff_sixingguangquan|eff_chongjizhan||</v>
      </c>
      <c r="Q215" s="33">
        <f>(VLOOKUP(G215,角色!V:AE,主动技能!F215+4,FALSE))</f>
        <v>1</v>
      </c>
      <c r="R215" s="33">
        <v>0</v>
      </c>
      <c r="S215" s="33">
        <v>0</v>
      </c>
      <c r="T215" s="6" t="str">
        <f t="shared" si="62"/>
        <v/>
      </c>
      <c r="U215" s="6" t="str">
        <f t="shared" si="63"/>
        <v/>
      </c>
      <c r="V215" s="23" t="str">
        <f>VLOOKUP(G215,角色!AW:BC,主动技能!F215+1,FALSE)</f>
        <v>skill_24</v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905</v>
      </c>
      <c r="AE215" s="33">
        <f>(VLOOKUP(G215,角色!V:AE,主动技能!F215+7,FALSE))</f>
        <v>1</v>
      </c>
      <c r="AF215" s="23">
        <f t="shared" si="68"/>
        <v>2</v>
      </c>
      <c r="AG215" s="23">
        <f t="shared" si="69"/>
        <v>1</v>
      </c>
      <c r="AH215" s="33" t="str">
        <f>VLOOKUP(F215,特效对应!F:G,2,FALSE)</f>
        <v>attackex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莲华主动技能2等级10</v>
      </c>
      <c r="B216" s="8">
        <f t="shared" si="66"/>
        <v>10040210</v>
      </c>
      <c r="C216" s="8" t="str">
        <f>VLOOKUP(G216,角色!A:B,2,FALSE)</f>
        <v>莲华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417</v>
      </c>
      <c r="I216" s="24" t="str">
        <f t="shared" si="77"/>
        <v>对敌方单体造成125%攻击力（+1281）点伤害。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P216" s="33" t="str">
        <f>_xlfn.IFNA(VLOOKUP(G216,角色!V:AE,主动技能!F216+1,FALSE),"")</f>
        <v>eff_sixingguangquan|eff_chongjizhan||</v>
      </c>
      <c r="Q216" s="33">
        <f>(VLOOKUP(G216,角色!V:AE,主动技能!F216+4,FALSE))</f>
        <v>1</v>
      </c>
      <c r="R216" s="33">
        <v>0</v>
      </c>
      <c r="S216" s="33">
        <v>0</v>
      </c>
      <c r="T216" s="6" t="str">
        <f t="shared" si="62"/>
        <v/>
      </c>
      <c r="U216" s="6" t="str">
        <f t="shared" si="63"/>
        <v/>
      </c>
      <c r="V216" s="23" t="str">
        <f>VLOOKUP(G216,角色!AW:BC,主动技能!F216+1,FALSE)</f>
        <v>skill_24</v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1281</v>
      </c>
      <c r="AE216" s="33">
        <f>(VLOOKUP(G216,角色!V:AE,主动技能!F216+7,FALSE))</f>
        <v>1</v>
      </c>
      <c r="AF216" s="23">
        <f t="shared" si="68"/>
        <v>2</v>
      </c>
      <c r="AG216" s="23">
        <f t="shared" si="69"/>
        <v>1</v>
      </c>
      <c r="AH216" s="33" t="str">
        <f>VLOOKUP(F216,特效对应!F:G,2,FALSE)</f>
        <v>attackex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莲华主动技能2等级11</v>
      </c>
      <c r="B217" s="8">
        <f t="shared" si="66"/>
        <v>10040211</v>
      </c>
      <c r="C217" s="8" t="str">
        <f>VLOOKUP(G217,角色!A:B,2,FALSE)</f>
        <v>莲华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417</v>
      </c>
      <c r="I217" s="24" t="str">
        <f t="shared" si="77"/>
        <v>对敌方单体造成125%攻击力（+1812）点伤害。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P217" s="33" t="str">
        <f>_xlfn.IFNA(VLOOKUP(G217,角色!V:AE,主动技能!F217+1,FALSE),"")</f>
        <v>eff_sixingguangquan|eff_chongjizhan||</v>
      </c>
      <c r="Q217" s="33">
        <f>(VLOOKUP(G217,角色!V:AE,主动技能!F217+4,FALSE))</f>
        <v>1</v>
      </c>
      <c r="R217" s="33">
        <v>0</v>
      </c>
      <c r="S217" s="33">
        <v>0</v>
      </c>
      <c r="T217" s="6" t="str">
        <f t="shared" si="62"/>
        <v/>
      </c>
      <c r="U217" s="6" t="str">
        <f t="shared" si="63"/>
        <v/>
      </c>
      <c r="V217" s="23" t="str">
        <f>VLOOKUP(G217,角色!AW:BC,主动技能!F217+1,FALSE)</f>
        <v>skill_24</v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1812</v>
      </c>
      <c r="AE217" s="33">
        <f>(VLOOKUP(G217,角色!V:AE,主动技能!F217+7,FALSE))</f>
        <v>1</v>
      </c>
      <c r="AF217" s="23">
        <f t="shared" si="68"/>
        <v>2</v>
      </c>
      <c r="AG217" s="23">
        <f t="shared" si="69"/>
        <v>1</v>
      </c>
      <c r="AH217" s="33" t="str">
        <f>VLOOKUP(F217,特效对应!F:G,2,FALSE)</f>
        <v>attackex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莲华主动技能2等级12</v>
      </c>
      <c r="B218" s="8">
        <f t="shared" si="66"/>
        <v>10040212</v>
      </c>
      <c r="C218" s="8" t="str">
        <f>VLOOKUP(G218,角色!A:B,2,FALSE)</f>
        <v>莲华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417</v>
      </c>
      <c r="I218" s="24" t="str">
        <f t="shared" si="77"/>
        <v>对敌方单体造成125%攻击力（+2563）点伤害。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P218" s="33" t="str">
        <f>_xlfn.IFNA(VLOOKUP(G218,角色!V:AE,主动技能!F218+1,FALSE),"")</f>
        <v>eff_sixingguangquan|eff_chongjizhan||</v>
      </c>
      <c r="Q218" s="33">
        <f>(VLOOKUP(G218,角色!V:AE,主动技能!F218+4,FALSE))</f>
        <v>1</v>
      </c>
      <c r="R218" s="33">
        <v>0</v>
      </c>
      <c r="S218" s="33">
        <v>0</v>
      </c>
      <c r="T218" s="6" t="str">
        <f t="shared" si="62"/>
        <v/>
      </c>
      <c r="U218" s="6" t="str">
        <f t="shared" si="63"/>
        <v/>
      </c>
      <c r="V218" s="23" t="str">
        <f>VLOOKUP(G218,角色!AW:BC,主动技能!F218+1,FALSE)</f>
        <v>skill_24</v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2563</v>
      </c>
      <c r="AE218" s="33">
        <f>(VLOOKUP(G218,角色!V:AE,主动技能!F218+7,FALSE))</f>
        <v>1</v>
      </c>
      <c r="AF218" s="23">
        <f t="shared" si="68"/>
        <v>2</v>
      </c>
      <c r="AG218" s="23">
        <f t="shared" si="69"/>
        <v>1</v>
      </c>
      <c r="AH218" s="33" t="str">
        <f>VLOOKUP(F218,特效对应!F:G,2,FALSE)</f>
        <v>attackex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莲华主动技能2等级13</v>
      </c>
      <c r="B219" s="8">
        <f t="shared" si="66"/>
        <v>10040213</v>
      </c>
      <c r="C219" s="8" t="str">
        <f>VLOOKUP(G219,角色!A:B,2,FALSE)</f>
        <v>莲华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417</v>
      </c>
      <c r="I219" s="24" t="str">
        <f t="shared" si="77"/>
        <v>对敌方单体造成125%攻击力（+3625）点伤害。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P219" s="33" t="str">
        <f>_xlfn.IFNA(VLOOKUP(G219,角色!V:AE,主动技能!F219+1,FALSE),"")</f>
        <v>eff_sixingguangquan|eff_chongjizhan||</v>
      </c>
      <c r="Q219" s="33">
        <f>(VLOOKUP(G219,角色!V:AE,主动技能!F219+4,FALSE))</f>
        <v>1</v>
      </c>
      <c r="R219" s="33">
        <v>0</v>
      </c>
      <c r="S219" s="33">
        <v>0</v>
      </c>
      <c r="T219" s="6" t="str">
        <f t="shared" si="62"/>
        <v/>
      </c>
      <c r="U219" s="6" t="str">
        <f t="shared" si="63"/>
        <v/>
      </c>
      <c r="V219" s="23" t="str">
        <f>VLOOKUP(G219,角色!AW:BC,主动技能!F219+1,FALSE)</f>
        <v>skill_24</v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3625</v>
      </c>
      <c r="AE219" s="33">
        <f>(VLOOKUP(G219,角色!V:AE,主动技能!F219+7,FALSE))</f>
        <v>1</v>
      </c>
      <c r="AF219" s="23">
        <f t="shared" si="68"/>
        <v>2</v>
      </c>
      <c r="AG219" s="23">
        <f t="shared" si="69"/>
        <v>1</v>
      </c>
      <c r="AH219" s="33" t="str">
        <f>VLOOKUP(F219,特效对应!F:G,2,FALSE)</f>
        <v>attackex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莲华主动技能2等级14</v>
      </c>
      <c r="B220" s="8">
        <f t="shared" si="66"/>
        <v>10040214</v>
      </c>
      <c r="C220" s="8" t="str">
        <f>VLOOKUP(G220,角色!A:B,2,FALSE)</f>
        <v>莲华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417</v>
      </c>
      <c r="I220" s="24" t="str">
        <f t="shared" si="77"/>
        <v>对敌方单体造成125%攻击力（+5127）点伤害。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P220" s="33" t="str">
        <f>_xlfn.IFNA(VLOOKUP(G220,角色!V:AE,主动技能!F220+1,FALSE),"")</f>
        <v>eff_sixingguangquan|eff_chongjizhan||</v>
      </c>
      <c r="Q220" s="33">
        <f>(VLOOKUP(G220,角色!V:AE,主动技能!F220+4,FALSE))</f>
        <v>1</v>
      </c>
      <c r="R220" s="33">
        <v>0</v>
      </c>
      <c r="S220" s="33">
        <v>0</v>
      </c>
      <c r="T220" s="6" t="str">
        <f t="shared" si="62"/>
        <v/>
      </c>
      <c r="U220" s="6" t="str">
        <f t="shared" si="63"/>
        <v/>
      </c>
      <c r="V220" s="23" t="str">
        <f>VLOOKUP(G220,角色!AW:BC,主动技能!F220+1,FALSE)</f>
        <v>skill_24</v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5127</v>
      </c>
      <c r="AE220" s="33">
        <f>(VLOOKUP(G220,角色!V:AE,主动技能!F220+7,FALSE))</f>
        <v>1</v>
      </c>
      <c r="AF220" s="23">
        <f t="shared" si="68"/>
        <v>2</v>
      </c>
      <c r="AG220" s="23">
        <f t="shared" si="69"/>
        <v>1</v>
      </c>
      <c r="AH220" s="33" t="str">
        <f>VLOOKUP(F220,特效对应!F:G,2,FALSE)</f>
        <v>attackex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莲华主动技能2等级15</v>
      </c>
      <c r="B221" s="8">
        <f t="shared" si="66"/>
        <v>10040215</v>
      </c>
      <c r="C221" s="8" t="str">
        <f>VLOOKUP(G221,角色!A:B,2,FALSE)</f>
        <v>莲华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417</v>
      </c>
      <c r="I221" s="24" t="str">
        <f t="shared" si="77"/>
        <v>对敌方单体造成125%攻击力（+7252）点伤害。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P221" s="33" t="str">
        <f>_xlfn.IFNA(VLOOKUP(G221,角色!V:AE,主动技能!F221+1,FALSE),"")</f>
        <v>eff_sixingguangquan|eff_chongjizhan||</v>
      </c>
      <c r="Q221" s="33">
        <f>(VLOOKUP(G221,角色!V:AE,主动技能!F221+4,FALSE))</f>
        <v>1</v>
      </c>
      <c r="R221" s="33">
        <v>0</v>
      </c>
      <c r="S221" s="33">
        <v>0</v>
      </c>
      <c r="T221" s="6" t="str">
        <f t="shared" si="62"/>
        <v/>
      </c>
      <c r="U221" s="6" t="str">
        <f t="shared" si="63"/>
        <v/>
      </c>
      <c r="V221" s="23" t="str">
        <f>VLOOKUP(G221,角色!AW:BC,主动技能!F221+1,FALSE)</f>
        <v>skill_24</v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7252</v>
      </c>
      <c r="AE221" s="33">
        <f>(VLOOKUP(G221,角色!V:AE,主动技能!F221+7,FALSE))</f>
        <v>1</v>
      </c>
      <c r="AF221" s="23">
        <f t="shared" si="68"/>
        <v>2</v>
      </c>
      <c r="AG221" s="23">
        <f t="shared" si="69"/>
        <v>1</v>
      </c>
      <c r="AH221" s="33" t="str">
        <f>VLOOKUP(F221,特效对应!F:G,2,FALSE)</f>
        <v>attackex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莲华主动技能2等级16</v>
      </c>
      <c r="B222" s="8">
        <f t="shared" si="66"/>
        <v>10040216</v>
      </c>
      <c r="C222" s="8" t="str">
        <f>VLOOKUP(G222,角色!A:B,2,FALSE)</f>
        <v>莲华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417</v>
      </c>
      <c r="I222" s="24" t="str">
        <f t="shared" si="77"/>
        <v>对敌方单体造成125%攻击力（+10257）点伤害。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P222" s="33" t="str">
        <f>_xlfn.IFNA(VLOOKUP(G222,角色!V:AE,主动技能!F222+1,FALSE),"")</f>
        <v>eff_sixingguangquan|eff_chongjizhan||</v>
      </c>
      <c r="Q222" s="33">
        <f>(VLOOKUP(G222,角色!V:AE,主动技能!F222+4,FALSE))</f>
        <v>1</v>
      </c>
      <c r="R222" s="33">
        <v>0</v>
      </c>
      <c r="S222" s="33">
        <v>0</v>
      </c>
      <c r="T222" s="6" t="str">
        <f t="shared" si="62"/>
        <v/>
      </c>
      <c r="U222" s="6" t="str">
        <f t="shared" si="63"/>
        <v/>
      </c>
      <c r="V222" s="23" t="str">
        <f>VLOOKUP(G222,角色!AW:BC,主动技能!F222+1,FALSE)</f>
        <v>skill_24</v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10257</v>
      </c>
      <c r="AE222" s="33">
        <f>(VLOOKUP(G222,角色!V:AE,主动技能!F222+7,FALSE))</f>
        <v>1</v>
      </c>
      <c r="AF222" s="23">
        <f t="shared" si="68"/>
        <v>2</v>
      </c>
      <c r="AG222" s="23">
        <f t="shared" si="69"/>
        <v>1</v>
      </c>
      <c r="AH222" s="33" t="str">
        <f>VLOOKUP(F222,特效对应!F:G,2,FALSE)</f>
        <v>attackex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莲华主动技能2等级17</v>
      </c>
      <c r="B223" s="8">
        <f t="shared" si="66"/>
        <v>10040217</v>
      </c>
      <c r="C223" s="8" t="str">
        <f>VLOOKUP(G223,角色!A:B,2,FALSE)</f>
        <v>莲华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417</v>
      </c>
      <c r="I223" s="24" t="str">
        <f t="shared" si="77"/>
        <v>对敌方单体造成125%攻击力（+14508）点伤害。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P223" s="33" t="str">
        <f>_xlfn.IFNA(VLOOKUP(G223,角色!V:AE,主动技能!F223+1,FALSE),"")</f>
        <v>eff_sixingguangquan|eff_chongjizhan||</v>
      </c>
      <c r="Q223" s="33">
        <f>(VLOOKUP(G223,角色!V:AE,主动技能!F223+4,FALSE))</f>
        <v>1</v>
      </c>
      <c r="R223" s="33">
        <v>0</v>
      </c>
      <c r="S223" s="33">
        <v>0</v>
      </c>
      <c r="T223" s="6" t="str">
        <f t="shared" si="62"/>
        <v/>
      </c>
      <c r="U223" s="6" t="str">
        <f t="shared" si="63"/>
        <v/>
      </c>
      <c r="V223" s="23" t="str">
        <f>VLOOKUP(G223,角色!AW:BC,主动技能!F223+1,FALSE)</f>
        <v>skill_24</v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14508</v>
      </c>
      <c r="AE223" s="33">
        <f>(VLOOKUP(G223,角色!V:AE,主动技能!F223+7,FALSE))</f>
        <v>1</v>
      </c>
      <c r="AF223" s="23">
        <f t="shared" si="68"/>
        <v>2</v>
      </c>
      <c r="AG223" s="23">
        <f t="shared" si="69"/>
        <v>1</v>
      </c>
      <c r="AH223" s="33" t="str">
        <f>VLOOKUP(F223,特效对应!F:G,2,FALSE)</f>
        <v>attackex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莲华主动技能2等级18</v>
      </c>
      <c r="B224" s="8">
        <f t="shared" si="66"/>
        <v>10040218</v>
      </c>
      <c r="C224" s="8" t="str">
        <f>VLOOKUP(G224,角色!A:B,2,FALSE)</f>
        <v>莲华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417</v>
      </c>
      <c r="I224" s="24" t="str">
        <f t="shared" si="77"/>
        <v>对敌方单体造成125%攻击力（+20520）点伤害。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P224" s="33" t="str">
        <f>_xlfn.IFNA(VLOOKUP(G224,角色!V:AE,主动技能!F224+1,FALSE),"")</f>
        <v>eff_sixingguangquan|eff_chongjizhan||</v>
      </c>
      <c r="Q224" s="33">
        <f>(VLOOKUP(G224,角色!V:AE,主动技能!F224+4,FALSE))</f>
        <v>1</v>
      </c>
      <c r="R224" s="33">
        <v>0</v>
      </c>
      <c r="S224" s="33">
        <v>0</v>
      </c>
      <c r="T224" s="6" t="str">
        <f t="shared" si="62"/>
        <v/>
      </c>
      <c r="U224" s="6" t="str">
        <f t="shared" si="63"/>
        <v/>
      </c>
      <c r="V224" s="23" t="str">
        <f>VLOOKUP(G224,角色!AW:BC,主动技能!F224+1,FALSE)</f>
        <v>skill_24</v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20520</v>
      </c>
      <c r="AE224" s="33">
        <f>(VLOOKUP(G224,角色!V:AE,主动技能!F224+7,FALSE))</f>
        <v>1</v>
      </c>
      <c r="AF224" s="23">
        <f t="shared" si="68"/>
        <v>2</v>
      </c>
      <c r="AG224" s="23">
        <f t="shared" si="69"/>
        <v>1</v>
      </c>
      <c r="AH224" s="33" t="str">
        <f>VLOOKUP(F224,特效对应!F:G,2,FALSE)</f>
        <v>attackex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莲华主动技能2等级19</v>
      </c>
      <c r="B225" s="8">
        <f t="shared" si="66"/>
        <v>10040219</v>
      </c>
      <c r="C225" s="8" t="str">
        <f>VLOOKUP(G225,角色!A:B,2,FALSE)</f>
        <v>莲华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417</v>
      </c>
      <c r="I225" s="24" t="str">
        <f t="shared" si="77"/>
        <v>对敌方单体造成125%攻击力（+29024）点伤害。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P225" s="33" t="str">
        <f>_xlfn.IFNA(VLOOKUP(G225,角色!V:AE,主动技能!F225+1,FALSE),"")</f>
        <v>eff_sixingguangquan|eff_chongjizhan||</v>
      </c>
      <c r="Q225" s="33">
        <f>(VLOOKUP(G225,角色!V:AE,主动技能!F225+4,FALSE))</f>
        <v>1</v>
      </c>
      <c r="R225" s="33">
        <v>0</v>
      </c>
      <c r="S225" s="33">
        <v>0</v>
      </c>
      <c r="T225" s="6" t="str">
        <f t="shared" si="62"/>
        <v/>
      </c>
      <c r="U225" s="6" t="str">
        <f t="shared" si="63"/>
        <v/>
      </c>
      <c r="V225" s="23" t="str">
        <f>VLOOKUP(G225,角色!AW:BC,主动技能!F225+1,FALSE)</f>
        <v>skill_24</v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29024</v>
      </c>
      <c r="AE225" s="33">
        <f>(VLOOKUP(G225,角色!V:AE,主动技能!F225+7,FALSE))</f>
        <v>1</v>
      </c>
      <c r="AF225" s="23">
        <f t="shared" si="68"/>
        <v>2</v>
      </c>
      <c r="AG225" s="23">
        <f t="shared" si="69"/>
        <v>1</v>
      </c>
      <c r="AH225" s="33" t="str">
        <f>VLOOKUP(F225,特效对应!F:G,2,FALSE)</f>
        <v>attackex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莲华主动技能2等级20</v>
      </c>
      <c r="B226" s="8">
        <f t="shared" si="66"/>
        <v>10040220</v>
      </c>
      <c r="C226" s="8" t="str">
        <f>VLOOKUP(G226,角色!A:B,2,FALSE)</f>
        <v>莲华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417</v>
      </c>
      <c r="I226" s="24" t="str">
        <f t="shared" si="77"/>
        <v>对敌方单体造成125%攻击力（+41051）点伤害。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P226" s="33" t="str">
        <f>_xlfn.IFNA(VLOOKUP(G226,角色!V:AE,主动技能!F226+1,FALSE),"")</f>
        <v>eff_sixingguangquan|eff_chongjizhan||</v>
      </c>
      <c r="Q226" s="33">
        <f>(VLOOKUP(G226,角色!V:AE,主动技能!F226+4,FALSE))</f>
        <v>1</v>
      </c>
      <c r="R226" s="33">
        <v>0</v>
      </c>
      <c r="S226" s="33">
        <v>0</v>
      </c>
      <c r="T226" s="6" t="str">
        <f t="shared" si="62"/>
        <v/>
      </c>
      <c r="U226" s="6" t="str">
        <f t="shared" si="63"/>
        <v/>
      </c>
      <c r="V226" s="23" t="str">
        <f>VLOOKUP(G226,角色!AW:BC,主动技能!F226+1,FALSE)</f>
        <v>skill_24</v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41051</v>
      </c>
      <c r="AE226" s="33">
        <f>(VLOOKUP(G226,角色!V:AE,主动技能!F226+7,FALSE))</f>
        <v>1</v>
      </c>
      <c r="AF226" s="23">
        <f t="shared" si="68"/>
        <v>2</v>
      </c>
      <c r="AG226" s="23">
        <f t="shared" si="69"/>
        <v>1</v>
      </c>
      <c r="AH226" s="33" t="str">
        <f>VLOOKUP(F226,特效对应!F:G,2,FALSE)</f>
        <v>attackex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莲华主动技能3等级1</v>
      </c>
      <c r="B227" s="8">
        <f t="shared" si="66"/>
        <v>10040301</v>
      </c>
      <c r="C227" s="8" t="str">
        <f>VLOOKUP(G227,角色!A:B,2,FALSE)</f>
        <v>莲华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对敌方单体造成150%攻击力（+104）点伤害。并附带流血。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P227" s="33" t="str">
        <f>_xlfn.IFNA(VLOOKUP(G227,角色!V:AE,主动技能!F227+1,FALSE),"")</f>
        <v>eff_sixingguangquan|eff_yuezhiwu||</v>
      </c>
      <c r="Q227" s="33">
        <f>(VLOOKUP(G227,角色!V:AE,主动技能!F227+4,FALSE))</f>
        <v>1</v>
      </c>
      <c r="R227" s="33">
        <v>0</v>
      </c>
      <c r="S227" s="33">
        <v>0</v>
      </c>
      <c r="T227" s="6" t="str">
        <f t="shared" si="62"/>
        <v>100001:100:2:0</v>
      </c>
      <c r="U227" s="6" t="str">
        <f t="shared" si="63"/>
        <v/>
      </c>
      <c r="V227" s="23" t="str">
        <f>VLOOKUP(G227,角色!AW:BC,主动技能!F227+1,FALSE)</f>
        <v>skill_09</v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104</v>
      </c>
      <c r="AE227" s="33">
        <f>(VLOOKUP(G227,角色!V:AE,主动技能!F227+7,FALSE))</f>
        <v>1</v>
      </c>
      <c r="AF227" s="23">
        <f t="shared" si="68"/>
        <v>3</v>
      </c>
      <c r="AG227" s="23">
        <f t="shared" si="69"/>
        <v>2</v>
      </c>
      <c r="AH227" s="33" t="str">
        <f>VLOOKUP(F227,特效对应!F:G,2,FALSE)</f>
        <v>attackex</v>
      </c>
      <c r="AJ227">
        <f t="shared" si="70"/>
        <v>1</v>
      </c>
      <c r="AK227" t="s">
        <v>118</v>
      </c>
      <c r="AL227" t="s">
        <v>1559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莲华主动技能3等级2</v>
      </c>
      <c r="B228" s="8">
        <f t="shared" si="66"/>
        <v>10040302</v>
      </c>
      <c r="C228" s="8" t="str">
        <f>VLOOKUP(G228,角色!A:B,2,FALSE)</f>
        <v>莲华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418</v>
      </c>
      <c r="I228" s="24" t="str">
        <f t="shared" ref="I228:I246" si="79">"对敌方单体造成150%攻击力（+"&amp;AB228&amp;"）点伤害。并附带流血。"</f>
        <v>对敌方单体造成150%攻击力（+128）点伤害。并附带流血。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P228" s="33" t="str">
        <f>_xlfn.IFNA(VLOOKUP(G228,角色!V:AE,主动技能!F228+1,FALSE),"")</f>
        <v>eff_sixingguangquan|eff_yuezhiwu||</v>
      </c>
      <c r="Q228" s="33">
        <f>(VLOOKUP(G228,角色!V:AE,主动技能!F228+4,FALSE))</f>
        <v>1</v>
      </c>
      <c r="R228" s="33">
        <v>0</v>
      </c>
      <c r="S228" s="33">
        <v>0</v>
      </c>
      <c r="T228" s="6" t="str">
        <f t="shared" si="62"/>
        <v>100001:100:2:0</v>
      </c>
      <c r="U228" s="6" t="str">
        <f t="shared" si="63"/>
        <v/>
      </c>
      <c r="V228" s="23" t="str">
        <f>VLOOKUP(G228,角色!AW:BC,主动技能!F228+1,FALSE)</f>
        <v>skill_09</v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128</v>
      </c>
      <c r="AE228" s="33">
        <f>(VLOOKUP(G228,角色!V:AE,主动技能!F228+7,FALSE))</f>
        <v>1</v>
      </c>
      <c r="AF228" s="23">
        <f t="shared" si="68"/>
        <v>3</v>
      </c>
      <c r="AG228" s="23">
        <f t="shared" si="69"/>
        <v>2</v>
      </c>
      <c r="AH228" s="33" t="str">
        <f>VLOOKUP(F228,特效对应!F:G,2,FALSE)</f>
        <v>attackex</v>
      </c>
      <c r="AJ228">
        <f t="shared" si="70"/>
        <v>2</v>
      </c>
      <c r="AK228" t="s">
        <v>118</v>
      </c>
      <c r="AL228" t="s">
        <v>1559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莲华主动技能3等级3</v>
      </c>
      <c r="B229" s="8">
        <f t="shared" si="66"/>
        <v>10040303</v>
      </c>
      <c r="C229" s="8" t="str">
        <f>VLOOKUP(G229,角色!A:B,2,FALSE)</f>
        <v>莲华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418</v>
      </c>
      <c r="I229" s="24" t="str">
        <f t="shared" si="79"/>
        <v>对敌方单体造成150%攻击力（+200）点伤害。并附带流血。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P229" s="33" t="str">
        <f>_xlfn.IFNA(VLOOKUP(G229,角色!V:AE,主动技能!F229+1,FALSE),"")</f>
        <v>eff_sixingguangquan|eff_yuezhiwu||</v>
      </c>
      <c r="Q229" s="33">
        <f>(VLOOKUP(G229,角色!V:AE,主动技能!F229+4,FALSE))</f>
        <v>1</v>
      </c>
      <c r="R229" s="33">
        <v>0</v>
      </c>
      <c r="S229" s="33">
        <v>0</v>
      </c>
      <c r="T229" s="6" t="str">
        <f t="shared" si="62"/>
        <v>100001:100:2:0</v>
      </c>
      <c r="U229" s="6" t="str">
        <f t="shared" si="63"/>
        <v/>
      </c>
      <c r="V229" s="23" t="str">
        <f>VLOOKUP(G229,角色!AW:BC,主动技能!F229+1,FALSE)</f>
        <v>skill_09</v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200</v>
      </c>
      <c r="AE229" s="33">
        <f>(VLOOKUP(G229,角色!V:AE,主动技能!F229+7,FALSE))</f>
        <v>1</v>
      </c>
      <c r="AF229" s="23">
        <f t="shared" si="68"/>
        <v>3</v>
      </c>
      <c r="AG229" s="23">
        <f t="shared" si="69"/>
        <v>2</v>
      </c>
      <c r="AH229" s="33" t="str">
        <f>VLOOKUP(F229,特效对应!F:G,2,FALSE)</f>
        <v>attackex</v>
      </c>
      <c r="AJ229">
        <f t="shared" si="70"/>
        <v>3</v>
      </c>
      <c r="AK229" t="s">
        <v>118</v>
      </c>
      <c r="AL229" t="s">
        <v>1559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莲华主动技能3等级4</v>
      </c>
      <c r="B230" s="8">
        <f t="shared" si="66"/>
        <v>10040304</v>
      </c>
      <c r="C230" s="8" t="str">
        <f>VLOOKUP(G230,角色!A:B,2,FALSE)</f>
        <v>莲华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418</v>
      </c>
      <c r="I230" s="24" t="str">
        <f t="shared" si="79"/>
        <v>对敌方单体造成150%攻击力（+320）点伤害。并附带流血。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P230" s="33" t="str">
        <f>_xlfn.IFNA(VLOOKUP(G230,角色!V:AE,主动技能!F230+1,FALSE),"")</f>
        <v>eff_sixingguangquan|eff_yuezhiwu||</v>
      </c>
      <c r="Q230" s="33">
        <f>(VLOOKUP(G230,角色!V:AE,主动技能!F230+4,FALSE))</f>
        <v>1</v>
      </c>
      <c r="R230" s="33">
        <v>0</v>
      </c>
      <c r="S230" s="33">
        <v>0</v>
      </c>
      <c r="T230" s="6" t="str">
        <f t="shared" si="62"/>
        <v>100001:100:2:0</v>
      </c>
      <c r="U230" s="6" t="str">
        <f t="shared" si="63"/>
        <v/>
      </c>
      <c r="V230" s="23" t="str">
        <f>VLOOKUP(G230,角色!AW:BC,主动技能!F230+1,FALSE)</f>
        <v>skill_09</v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320</v>
      </c>
      <c r="AE230" s="33">
        <f>(VLOOKUP(G230,角色!V:AE,主动技能!F230+7,FALSE))</f>
        <v>1</v>
      </c>
      <c r="AF230" s="23">
        <f t="shared" si="68"/>
        <v>3</v>
      </c>
      <c r="AG230" s="23">
        <f t="shared" si="69"/>
        <v>2</v>
      </c>
      <c r="AH230" s="33" t="str">
        <f>VLOOKUP(F230,特效对应!F:G,2,FALSE)</f>
        <v>attackex</v>
      </c>
      <c r="AJ230">
        <f t="shared" si="70"/>
        <v>4</v>
      </c>
      <c r="AK230" t="s">
        <v>118</v>
      </c>
      <c r="AL230" t="s">
        <v>1559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莲华主动技能3等级5</v>
      </c>
      <c r="B231" s="8">
        <f t="shared" si="66"/>
        <v>10040305</v>
      </c>
      <c r="C231" s="8" t="str">
        <f>VLOOKUP(G231,角色!A:B,2,FALSE)</f>
        <v>莲华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418</v>
      </c>
      <c r="I231" s="24" t="str">
        <f t="shared" si="79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P231" s="33" t="str">
        <f>_xlfn.IFNA(VLOOKUP(G231,角色!V:AE,主动技能!F231+1,FALSE),"")</f>
        <v>eff_sixingguangquan|eff_yuezhiwu||</v>
      </c>
      <c r="Q231" s="33">
        <f>(VLOOKUP(G231,角色!V:AE,主动技能!F231+4,FALSE))</f>
        <v>1</v>
      </c>
      <c r="R231" s="33">
        <v>0</v>
      </c>
      <c r="S231" s="33">
        <v>0</v>
      </c>
      <c r="T231" s="6" t="str">
        <f t="shared" si="62"/>
        <v>100001:100:2:0</v>
      </c>
      <c r="U231" s="6" t="str">
        <f t="shared" si="63"/>
        <v/>
      </c>
      <c r="V231" s="23" t="str">
        <f>VLOOKUP(G231,角色!AW:BC,主动技能!F231+1,FALSE)</f>
        <v>skill_09</v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 s="33">
        <f>(VLOOKUP(G231,角色!V:AE,主动技能!F231+7,FALSE))</f>
        <v>1</v>
      </c>
      <c r="AF231" s="23">
        <f t="shared" si="68"/>
        <v>3</v>
      </c>
      <c r="AG231" s="23">
        <f t="shared" si="69"/>
        <v>2</v>
      </c>
      <c r="AH231" s="33" t="str">
        <f>VLOOKUP(F231,特效对应!F:G,2,FALSE)</f>
        <v>attackex</v>
      </c>
      <c r="AJ231">
        <f t="shared" si="70"/>
        <v>5</v>
      </c>
      <c r="AK231" t="s">
        <v>118</v>
      </c>
      <c r="AL231" t="s">
        <v>1559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莲华主动技能3等级6</v>
      </c>
      <c r="B232" s="8">
        <f t="shared" si="66"/>
        <v>10040306</v>
      </c>
      <c r="C232" s="8" t="str">
        <f>VLOOKUP(G232,角色!A:B,2,FALSE)</f>
        <v>莲华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418</v>
      </c>
      <c r="I232" s="24" t="str">
        <f t="shared" si="79"/>
        <v>对敌方单体造成150%攻击力（+640）点伤害。并附带流血。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P232" s="33" t="str">
        <f>_xlfn.IFNA(VLOOKUP(G232,角色!V:AE,主动技能!F232+1,FALSE),"")</f>
        <v>eff_sixingguangquan|eff_yuezhiwu||</v>
      </c>
      <c r="Q232" s="33">
        <f>(VLOOKUP(G232,角色!V:AE,主动技能!F232+4,FALSE))</f>
        <v>1</v>
      </c>
      <c r="R232" s="33">
        <v>0</v>
      </c>
      <c r="S232" s="33">
        <v>0</v>
      </c>
      <c r="T232" s="6" t="str">
        <f t="shared" si="62"/>
        <v>100001:100:2:0</v>
      </c>
      <c r="U232" s="6" t="str">
        <f t="shared" si="63"/>
        <v/>
      </c>
      <c r="V232" s="23" t="str">
        <f>VLOOKUP(G232,角色!AW:BC,主动技能!F232+1,FALSE)</f>
        <v>skill_09</v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640</v>
      </c>
      <c r="AE232" s="33">
        <f>(VLOOKUP(G232,角色!V:AE,主动技能!F232+7,FALSE))</f>
        <v>1</v>
      </c>
      <c r="AF232" s="23">
        <f t="shared" si="68"/>
        <v>3</v>
      </c>
      <c r="AG232" s="23">
        <f t="shared" si="69"/>
        <v>2</v>
      </c>
      <c r="AH232" s="33" t="str">
        <f>VLOOKUP(F232,特效对应!F:G,2,FALSE)</f>
        <v>attackex</v>
      </c>
      <c r="AJ232">
        <f t="shared" si="70"/>
        <v>6</v>
      </c>
      <c r="AK232" t="s">
        <v>118</v>
      </c>
      <c r="AL232" t="s">
        <v>1559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莲华主动技能3等级7</v>
      </c>
      <c r="B233" s="8">
        <f t="shared" si="66"/>
        <v>10040307</v>
      </c>
      <c r="C233" s="8" t="str">
        <f>VLOOKUP(G233,角色!A:B,2,FALSE)</f>
        <v>莲华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418</v>
      </c>
      <c r="I233" s="24" t="str">
        <f t="shared" si="79"/>
        <v>对敌方单体造成150%攻击力（+905）点伤害。并附带流血。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P233" s="33" t="str">
        <f>_xlfn.IFNA(VLOOKUP(G233,角色!V:AE,主动技能!F233+1,FALSE),"")</f>
        <v>eff_sixingguangquan|eff_yuezhiwu||</v>
      </c>
      <c r="Q233" s="33">
        <f>(VLOOKUP(G233,角色!V:AE,主动技能!F233+4,FALSE))</f>
        <v>1</v>
      </c>
      <c r="R233" s="33">
        <v>0</v>
      </c>
      <c r="S233" s="33">
        <v>0</v>
      </c>
      <c r="T233" s="6" t="str">
        <f t="shared" si="62"/>
        <v>100001:100:2:0</v>
      </c>
      <c r="U233" s="6" t="str">
        <f t="shared" si="63"/>
        <v/>
      </c>
      <c r="V233" s="23" t="str">
        <f>VLOOKUP(G233,角色!AW:BC,主动技能!F233+1,FALSE)</f>
        <v>skill_09</v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905</v>
      </c>
      <c r="AE233" s="33">
        <f>(VLOOKUP(G233,角色!V:AE,主动技能!F233+7,FALSE))</f>
        <v>1</v>
      </c>
      <c r="AF233" s="23">
        <f t="shared" si="68"/>
        <v>3</v>
      </c>
      <c r="AG233" s="23">
        <f t="shared" si="69"/>
        <v>2</v>
      </c>
      <c r="AH233" s="33" t="str">
        <f>VLOOKUP(F233,特效对应!F:G,2,FALSE)</f>
        <v>attackex</v>
      </c>
      <c r="AJ233">
        <f t="shared" si="70"/>
        <v>7</v>
      </c>
      <c r="AK233" t="s">
        <v>118</v>
      </c>
      <c r="AL233" t="s">
        <v>1559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莲华主动技能3等级8</v>
      </c>
      <c r="B234" s="8">
        <f t="shared" si="66"/>
        <v>10040308</v>
      </c>
      <c r="C234" s="8" t="str">
        <f>VLOOKUP(G234,角色!A:B,2,FALSE)</f>
        <v>莲华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418</v>
      </c>
      <c r="I234" s="24" t="str">
        <f t="shared" si="79"/>
        <v>对敌方单体造成150%攻击力（+1280）点伤害。并附带流血。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P234" s="33" t="str">
        <f>_xlfn.IFNA(VLOOKUP(G234,角色!V:AE,主动技能!F234+1,FALSE),"")</f>
        <v>eff_sixingguangquan|eff_yuezhiwu||</v>
      </c>
      <c r="Q234" s="33">
        <f>(VLOOKUP(G234,角色!V:AE,主动技能!F234+4,FALSE))</f>
        <v>1</v>
      </c>
      <c r="R234" s="33">
        <v>0</v>
      </c>
      <c r="S234" s="33">
        <v>0</v>
      </c>
      <c r="T234" s="6" t="str">
        <f t="shared" si="62"/>
        <v>100001:100:2:0</v>
      </c>
      <c r="U234" s="6" t="str">
        <f t="shared" si="63"/>
        <v/>
      </c>
      <c r="V234" s="23" t="str">
        <f>VLOOKUP(G234,角色!AW:BC,主动技能!F234+1,FALSE)</f>
        <v>skill_09</v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1280</v>
      </c>
      <c r="AE234" s="33">
        <f>(VLOOKUP(G234,角色!V:AE,主动技能!F234+7,FALSE))</f>
        <v>1</v>
      </c>
      <c r="AF234" s="23">
        <f t="shared" si="68"/>
        <v>3</v>
      </c>
      <c r="AG234" s="23">
        <f t="shared" si="69"/>
        <v>2</v>
      </c>
      <c r="AH234" s="33" t="str">
        <f>VLOOKUP(F234,特效对应!F:G,2,FALSE)</f>
        <v>attackex</v>
      </c>
      <c r="AJ234">
        <f t="shared" si="70"/>
        <v>8</v>
      </c>
      <c r="AK234" t="s">
        <v>118</v>
      </c>
      <c r="AL234" t="s">
        <v>1559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莲华主动技能3等级9</v>
      </c>
      <c r="B235" s="8">
        <f t="shared" si="66"/>
        <v>10040309</v>
      </c>
      <c r="C235" s="8" t="str">
        <f>VLOOKUP(G235,角色!A:B,2,FALSE)</f>
        <v>莲华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418</v>
      </c>
      <c r="I235" s="24" t="str">
        <f t="shared" si="79"/>
        <v>对敌方单体造成150%攻击力（+1811）点伤害。并附带流血。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P235" s="33" t="str">
        <f>_xlfn.IFNA(VLOOKUP(G235,角色!V:AE,主动技能!F235+1,FALSE),"")</f>
        <v>eff_sixingguangquan|eff_yuezhiwu||</v>
      </c>
      <c r="Q235" s="33">
        <f>(VLOOKUP(G235,角色!V:AE,主动技能!F235+4,FALSE))</f>
        <v>1</v>
      </c>
      <c r="R235" s="33">
        <v>0</v>
      </c>
      <c r="S235" s="33">
        <v>0</v>
      </c>
      <c r="T235" s="6" t="str">
        <f t="shared" si="62"/>
        <v>100001:100:2:0</v>
      </c>
      <c r="U235" s="6" t="str">
        <f t="shared" si="63"/>
        <v/>
      </c>
      <c r="V235" s="23" t="str">
        <f>VLOOKUP(G235,角色!AW:BC,主动技能!F235+1,FALSE)</f>
        <v>skill_09</v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1811</v>
      </c>
      <c r="AE235" s="33">
        <f>(VLOOKUP(G235,角色!V:AE,主动技能!F235+7,FALSE))</f>
        <v>1</v>
      </c>
      <c r="AF235" s="23">
        <f t="shared" si="68"/>
        <v>3</v>
      </c>
      <c r="AG235" s="23">
        <f t="shared" si="69"/>
        <v>2</v>
      </c>
      <c r="AH235" s="33" t="str">
        <f>VLOOKUP(F235,特效对应!F:G,2,FALSE)</f>
        <v>attackex</v>
      </c>
      <c r="AJ235">
        <f t="shared" si="70"/>
        <v>9</v>
      </c>
      <c r="AK235" t="s">
        <v>118</v>
      </c>
      <c r="AL235" t="s">
        <v>1559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莲华主动技能3等级10</v>
      </c>
      <c r="B236" s="8">
        <f t="shared" si="66"/>
        <v>10040310</v>
      </c>
      <c r="C236" s="8" t="str">
        <f>VLOOKUP(G236,角色!A:B,2,FALSE)</f>
        <v>莲华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418</v>
      </c>
      <c r="I236" s="24" t="str">
        <f t="shared" si="79"/>
        <v>对敌方单体造成150%攻击力（+2562）点伤害。并附带流血。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P236" s="33" t="str">
        <f>_xlfn.IFNA(VLOOKUP(G236,角色!V:AE,主动技能!F236+1,FALSE),"")</f>
        <v>eff_sixingguangquan|eff_yuezhiwu||</v>
      </c>
      <c r="Q236" s="33">
        <f>(VLOOKUP(G236,角色!V:AE,主动技能!F236+4,FALSE))</f>
        <v>1</v>
      </c>
      <c r="R236" s="33">
        <v>0</v>
      </c>
      <c r="S236" s="33">
        <v>0</v>
      </c>
      <c r="T236" s="6" t="str">
        <f t="shared" si="62"/>
        <v>100001:100:2:0</v>
      </c>
      <c r="U236" s="6" t="str">
        <f t="shared" si="63"/>
        <v/>
      </c>
      <c r="V236" s="23" t="str">
        <f>VLOOKUP(G236,角色!AW:BC,主动技能!F236+1,FALSE)</f>
        <v>skill_09</v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2562</v>
      </c>
      <c r="AE236" s="33">
        <f>(VLOOKUP(G236,角色!V:AE,主动技能!F236+7,FALSE))</f>
        <v>1</v>
      </c>
      <c r="AF236" s="23">
        <f t="shared" si="68"/>
        <v>3</v>
      </c>
      <c r="AG236" s="23">
        <f t="shared" si="69"/>
        <v>2</v>
      </c>
      <c r="AH236" s="33" t="str">
        <f>VLOOKUP(F236,特效对应!F:G,2,FALSE)</f>
        <v>attackex</v>
      </c>
      <c r="AJ236">
        <f t="shared" si="70"/>
        <v>10</v>
      </c>
      <c r="AK236" t="s">
        <v>118</v>
      </c>
      <c r="AL236" t="s">
        <v>1559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莲华主动技能3等级11</v>
      </c>
      <c r="B237" s="8">
        <f t="shared" si="66"/>
        <v>10040311</v>
      </c>
      <c r="C237" s="8" t="str">
        <f>VLOOKUP(G237,角色!A:B,2,FALSE)</f>
        <v>莲华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418</v>
      </c>
      <c r="I237" s="24" t="str">
        <f t="shared" si="79"/>
        <v>对敌方单体造成150%攻击力（+3624）点伤害。并附带流血。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P237" s="33" t="str">
        <f>_xlfn.IFNA(VLOOKUP(G237,角色!V:AE,主动技能!F237+1,FALSE),"")</f>
        <v>eff_sixingguangquan|eff_yuezhiwu||</v>
      </c>
      <c r="Q237" s="33">
        <f>(VLOOKUP(G237,角色!V:AE,主动技能!F237+4,FALSE))</f>
        <v>1</v>
      </c>
      <c r="R237" s="33">
        <v>0</v>
      </c>
      <c r="S237" s="33">
        <v>0</v>
      </c>
      <c r="T237" s="6" t="str">
        <f t="shared" si="62"/>
        <v>100001:100:2:0</v>
      </c>
      <c r="U237" s="6" t="str">
        <f t="shared" si="63"/>
        <v/>
      </c>
      <c r="V237" s="23" t="str">
        <f>VLOOKUP(G237,角色!AW:BC,主动技能!F237+1,FALSE)</f>
        <v>skill_09</v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3624</v>
      </c>
      <c r="AE237" s="33">
        <f>(VLOOKUP(G237,角色!V:AE,主动技能!F237+7,FALSE))</f>
        <v>1</v>
      </c>
      <c r="AF237" s="23">
        <f t="shared" si="68"/>
        <v>3</v>
      </c>
      <c r="AG237" s="23">
        <f t="shared" si="69"/>
        <v>2</v>
      </c>
      <c r="AH237" s="33" t="str">
        <f>VLOOKUP(F237,特效对应!F:G,2,FALSE)</f>
        <v>attackex</v>
      </c>
      <c r="AJ237">
        <f t="shared" si="70"/>
        <v>11</v>
      </c>
      <c r="AK237" t="s">
        <v>118</v>
      </c>
      <c r="AL237" t="s">
        <v>1559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莲华主动技能3等级12</v>
      </c>
      <c r="B238" s="8">
        <f t="shared" si="66"/>
        <v>10040312</v>
      </c>
      <c r="C238" s="8" t="str">
        <f>VLOOKUP(G238,角色!A:B,2,FALSE)</f>
        <v>莲华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418</v>
      </c>
      <c r="I238" s="24" t="str">
        <f t="shared" si="79"/>
        <v>对敌方单体造成150%攻击力（+5126）点伤害。并附带流血。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P238" s="33" t="str">
        <f>_xlfn.IFNA(VLOOKUP(G238,角色!V:AE,主动技能!F238+1,FALSE),"")</f>
        <v>eff_sixingguangquan|eff_yuezhiwu||</v>
      </c>
      <c r="Q238" s="33">
        <f>(VLOOKUP(G238,角色!V:AE,主动技能!F238+4,FALSE))</f>
        <v>1</v>
      </c>
      <c r="R238" s="33">
        <v>0</v>
      </c>
      <c r="S238" s="33">
        <v>0</v>
      </c>
      <c r="T238" s="6" t="str">
        <f t="shared" si="62"/>
        <v>100001:100:2:0</v>
      </c>
      <c r="U238" s="6" t="str">
        <f t="shared" si="63"/>
        <v/>
      </c>
      <c r="V238" s="23" t="str">
        <f>VLOOKUP(G238,角色!AW:BC,主动技能!F238+1,FALSE)</f>
        <v>skill_09</v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5126</v>
      </c>
      <c r="AE238" s="33">
        <f>(VLOOKUP(G238,角色!V:AE,主动技能!F238+7,FALSE))</f>
        <v>1</v>
      </c>
      <c r="AF238" s="23">
        <f t="shared" si="68"/>
        <v>3</v>
      </c>
      <c r="AG238" s="23">
        <f t="shared" si="69"/>
        <v>2</v>
      </c>
      <c r="AH238" s="33" t="str">
        <f>VLOOKUP(F238,特效对应!F:G,2,FALSE)</f>
        <v>attackex</v>
      </c>
      <c r="AJ238">
        <f t="shared" si="70"/>
        <v>12</v>
      </c>
      <c r="AK238" t="s">
        <v>118</v>
      </c>
      <c r="AL238" t="s">
        <v>1559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莲华主动技能3等级13</v>
      </c>
      <c r="B239" s="8">
        <f t="shared" si="66"/>
        <v>10040313</v>
      </c>
      <c r="C239" s="8" t="str">
        <f>VLOOKUP(G239,角色!A:B,2,FALSE)</f>
        <v>莲华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418</v>
      </c>
      <c r="I239" s="24" t="str">
        <f t="shared" si="79"/>
        <v>对敌方单体造成150%攻击力（+7250）点伤害。并附带流血。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P239" s="33" t="str">
        <f>_xlfn.IFNA(VLOOKUP(G239,角色!V:AE,主动技能!F239+1,FALSE),"")</f>
        <v>eff_sixingguangquan|eff_yuezhiwu||</v>
      </c>
      <c r="Q239" s="33">
        <f>(VLOOKUP(G239,角色!V:AE,主动技能!F239+4,FALSE))</f>
        <v>1</v>
      </c>
      <c r="R239" s="33">
        <v>0</v>
      </c>
      <c r="S239" s="33">
        <v>0</v>
      </c>
      <c r="T239" s="6" t="str">
        <f t="shared" si="62"/>
        <v>100001:100:2:0</v>
      </c>
      <c r="U239" s="6" t="str">
        <f t="shared" si="63"/>
        <v/>
      </c>
      <c r="V239" s="23" t="str">
        <f>VLOOKUP(G239,角色!AW:BC,主动技能!F239+1,FALSE)</f>
        <v>skill_09</v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7250</v>
      </c>
      <c r="AE239" s="33">
        <f>(VLOOKUP(G239,角色!V:AE,主动技能!F239+7,FALSE))</f>
        <v>1</v>
      </c>
      <c r="AF239" s="23">
        <f t="shared" si="68"/>
        <v>3</v>
      </c>
      <c r="AG239" s="23">
        <f t="shared" si="69"/>
        <v>2</v>
      </c>
      <c r="AH239" s="33" t="str">
        <f>VLOOKUP(F239,特效对应!F:G,2,FALSE)</f>
        <v>attackex</v>
      </c>
      <c r="AJ239">
        <f t="shared" si="70"/>
        <v>13</v>
      </c>
      <c r="AK239" t="s">
        <v>118</v>
      </c>
      <c r="AL239" t="s">
        <v>1559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莲华主动技能3等级14</v>
      </c>
      <c r="B240" s="8">
        <f t="shared" si="66"/>
        <v>10040314</v>
      </c>
      <c r="C240" s="8" t="str">
        <f>VLOOKUP(G240,角色!A:B,2,FALSE)</f>
        <v>莲华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418</v>
      </c>
      <c r="I240" s="24" t="str">
        <f t="shared" si="79"/>
        <v>对敌方单体造成150%攻击力（+10255）点伤害。并附带流血。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P240" s="33" t="str">
        <f>_xlfn.IFNA(VLOOKUP(G240,角色!V:AE,主动技能!F240+1,FALSE),"")</f>
        <v>eff_sixingguangquan|eff_yuezhiwu||</v>
      </c>
      <c r="Q240" s="33">
        <f>(VLOOKUP(G240,角色!V:AE,主动技能!F240+4,FALSE))</f>
        <v>1</v>
      </c>
      <c r="R240" s="33">
        <v>0</v>
      </c>
      <c r="S240" s="33">
        <v>0</v>
      </c>
      <c r="T240" s="6" t="str">
        <f t="shared" si="62"/>
        <v>100001:100:2:0</v>
      </c>
      <c r="U240" s="6" t="str">
        <f t="shared" si="63"/>
        <v/>
      </c>
      <c r="V240" s="23" t="str">
        <f>VLOOKUP(G240,角色!AW:BC,主动技能!F240+1,FALSE)</f>
        <v>skill_09</v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10255</v>
      </c>
      <c r="AE240" s="33">
        <f>(VLOOKUP(G240,角色!V:AE,主动技能!F240+7,FALSE))</f>
        <v>1</v>
      </c>
      <c r="AF240" s="23">
        <f t="shared" si="68"/>
        <v>3</v>
      </c>
      <c r="AG240" s="23">
        <f t="shared" si="69"/>
        <v>2</v>
      </c>
      <c r="AH240" s="33" t="str">
        <f>VLOOKUP(F240,特效对应!F:G,2,FALSE)</f>
        <v>attackex</v>
      </c>
      <c r="AJ240">
        <f t="shared" si="70"/>
        <v>14</v>
      </c>
      <c r="AK240" t="s">
        <v>118</v>
      </c>
      <c r="AL240" t="s">
        <v>1559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莲华主动技能3等级15</v>
      </c>
      <c r="B241" s="8">
        <f t="shared" si="66"/>
        <v>10040315</v>
      </c>
      <c r="C241" s="8" t="str">
        <f>VLOOKUP(G241,角色!A:B,2,FALSE)</f>
        <v>莲华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418</v>
      </c>
      <c r="I241" s="24" t="str">
        <f t="shared" si="79"/>
        <v>对敌方单体造成150%攻击力（+14504）点伤害。并附带流血。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P241" s="33" t="str">
        <f>_xlfn.IFNA(VLOOKUP(G241,角色!V:AE,主动技能!F241+1,FALSE),"")</f>
        <v>eff_sixingguangquan|eff_yuezhiwu||</v>
      </c>
      <c r="Q241" s="33">
        <f>(VLOOKUP(G241,角色!V:AE,主动技能!F241+4,FALSE))</f>
        <v>1</v>
      </c>
      <c r="R241" s="33">
        <v>0</v>
      </c>
      <c r="S241" s="33">
        <v>0</v>
      </c>
      <c r="T241" s="6" t="str">
        <f t="shared" si="62"/>
        <v>100001:100:2:0</v>
      </c>
      <c r="U241" s="6" t="str">
        <f t="shared" si="63"/>
        <v/>
      </c>
      <c r="V241" s="23" t="str">
        <f>VLOOKUP(G241,角色!AW:BC,主动技能!F241+1,FALSE)</f>
        <v>skill_09</v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14504</v>
      </c>
      <c r="AE241" s="33">
        <f>(VLOOKUP(G241,角色!V:AE,主动技能!F241+7,FALSE))</f>
        <v>1</v>
      </c>
      <c r="AF241" s="23">
        <f t="shared" si="68"/>
        <v>3</v>
      </c>
      <c r="AG241" s="23">
        <f t="shared" si="69"/>
        <v>2</v>
      </c>
      <c r="AH241" s="33" t="str">
        <f>VLOOKUP(F241,特效对应!F:G,2,FALSE)</f>
        <v>attackex</v>
      </c>
      <c r="AJ241">
        <f t="shared" si="70"/>
        <v>15</v>
      </c>
      <c r="AK241" t="s">
        <v>118</v>
      </c>
      <c r="AL241" t="s">
        <v>1559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莲华主动技能3等级16</v>
      </c>
      <c r="B242" s="8">
        <f t="shared" si="66"/>
        <v>10040316</v>
      </c>
      <c r="C242" s="8" t="str">
        <f>VLOOKUP(G242,角色!A:B,2,FALSE)</f>
        <v>莲华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418</v>
      </c>
      <c r="I242" s="24" t="str">
        <f t="shared" si="79"/>
        <v>对敌方单体造成150%攻击力（+20515）点伤害。并附带流血。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P242" s="33" t="str">
        <f>_xlfn.IFNA(VLOOKUP(G242,角色!V:AE,主动技能!F242+1,FALSE),"")</f>
        <v>eff_sixingguangquan|eff_yuezhiwu||</v>
      </c>
      <c r="Q242" s="33">
        <f>(VLOOKUP(G242,角色!V:AE,主动技能!F242+4,FALSE))</f>
        <v>1</v>
      </c>
      <c r="R242" s="33">
        <v>0</v>
      </c>
      <c r="S242" s="33">
        <v>0</v>
      </c>
      <c r="T242" s="6" t="str">
        <f t="shared" si="62"/>
        <v>100001:100:2:0</v>
      </c>
      <c r="U242" s="6" t="str">
        <f t="shared" si="63"/>
        <v/>
      </c>
      <c r="V242" s="23" t="str">
        <f>VLOOKUP(G242,角色!AW:BC,主动技能!F242+1,FALSE)</f>
        <v>skill_09</v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20515</v>
      </c>
      <c r="AE242" s="33">
        <f>(VLOOKUP(G242,角色!V:AE,主动技能!F242+7,FALSE))</f>
        <v>1</v>
      </c>
      <c r="AF242" s="23">
        <f t="shared" si="68"/>
        <v>3</v>
      </c>
      <c r="AG242" s="23">
        <f t="shared" si="69"/>
        <v>2</v>
      </c>
      <c r="AH242" s="33" t="str">
        <f>VLOOKUP(F242,特效对应!F:G,2,FALSE)</f>
        <v>attackex</v>
      </c>
      <c r="AJ242">
        <f t="shared" si="70"/>
        <v>16</v>
      </c>
      <c r="AK242" t="s">
        <v>118</v>
      </c>
      <c r="AL242" t="s">
        <v>1559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莲华主动技能3等级17</v>
      </c>
      <c r="B243" s="8">
        <f t="shared" si="66"/>
        <v>10040317</v>
      </c>
      <c r="C243" s="8" t="str">
        <f>VLOOKUP(G243,角色!A:B,2,FALSE)</f>
        <v>莲华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418</v>
      </c>
      <c r="I243" s="24" t="str">
        <f t="shared" si="79"/>
        <v>对敌方单体造成150%攻击力（+29016）点伤害。并附带流血。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P243" s="33" t="str">
        <f>_xlfn.IFNA(VLOOKUP(G243,角色!V:AE,主动技能!F243+1,FALSE),"")</f>
        <v>eff_sixingguangquan|eff_yuezhiwu||</v>
      </c>
      <c r="Q243" s="33">
        <f>(VLOOKUP(G243,角色!V:AE,主动技能!F243+4,FALSE))</f>
        <v>1</v>
      </c>
      <c r="R243" s="33">
        <v>0</v>
      </c>
      <c r="S243" s="33">
        <v>0</v>
      </c>
      <c r="T243" s="6" t="str">
        <f t="shared" si="62"/>
        <v>100001:100:2:0</v>
      </c>
      <c r="U243" s="6" t="str">
        <f t="shared" si="63"/>
        <v/>
      </c>
      <c r="V243" s="23" t="str">
        <f>VLOOKUP(G243,角色!AW:BC,主动技能!F243+1,FALSE)</f>
        <v>skill_09</v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29016</v>
      </c>
      <c r="AE243" s="33">
        <f>(VLOOKUP(G243,角色!V:AE,主动技能!F243+7,FALSE))</f>
        <v>1</v>
      </c>
      <c r="AF243" s="23">
        <f t="shared" si="68"/>
        <v>3</v>
      </c>
      <c r="AG243" s="23">
        <f t="shared" si="69"/>
        <v>2</v>
      </c>
      <c r="AH243" s="33" t="str">
        <f>VLOOKUP(F243,特效对应!F:G,2,FALSE)</f>
        <v>attackex</v>
      </c>
      <c r="AJ243">
        <f t="shared" si="70"/>
        <v>17</v>
      </c>
      <c r="AK243" t="s">
        <v>118</v>
      </c>
      <c r="AL243" t="s">
        <v>1559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莲华主动技能3等级18</v>
      </c>
      <c r="B244" s="8">
        <f t="shared" si="66"/>
        <v>10040318</v>
      </c>
      <c r="C244" s="8" t="str">
        <f>VLOOKUP(G244,角色!A:B,2,FALSE)</f>
        <v>莲华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418</v>
      </c>
      <c r="I244" s="24" t="str">
        <f t="shared" si="79"/>
        <v>对敌方单体造成150%攻击力（+41041）点伤害。并附带流血。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P244" s="33" t="str">
        <f>_xlfn.IFNA(VLOOKUP(G244,角色!V:AE,主动技能!F244+1,FALSE),"")</f>
        <v>eff_sixingguangquan|eff_yuezhiwu||</v>
      </c>
      <c r="Q244" s="33">
        <f>(VLOOKUP(G244,角色!V:AE,主动技能!F244+4,FALSE))</f>
        <v>1</v>
      </c>
      <c r="R244" s="33">
        <v>0</v>
      </c>
      <c r="S244" s="33">
        <v>0</v>
      </c>
      <c r="T244" s="6" t="str">
        <f t="shared" si="62"/>
        <v>100001:100:2:0</v>
      </c>
      <c r="U244" s="6" t="str">
        <f t="shared" si="63"/>
        <v/>
      </c>
      <c r="V244" s="23" t="str">
        <f>VLOOKUP(G244,角色!AW:BC,主动技能!F244+1,FALSE)</f>
        <v>skill_09</v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41041</v>
      </c>
      <c r="AE244" s="33">
        <f>(VLOOKUP(G244,角色!V:AE,主动技能!F244+7,FALSE))</f>
        <v>1</v>
      </c>
      <c r="AF244" s="23">
        <f t="shared" si="68"/>
        <v>3</v>
      </c>
      <c r="AG244" s="23">
        <f t="shared" si="69"/>
        <v>2</v>
      </c>
      <c r="AH244" s="33" t="str">
        <f>VLOOKUP(F244,特效对应!F:G,2,FALSE)</f>
        <v>attackex</v>
      </c>
      <c r="AJ244">
        <f t="shared" si="70"/>
        <v>18</v>
      </c>
      <c r="AK244" t="s">
        <v>118</v>
      </c>
      <c r="AL244" t="s">
        <v>1559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莲华主动技能3等级19</v>
      </c>
      <c r="B245" s="8">
        <f t="shared" si="66"/>
        <v>10040319</v>
      </c>
      <c r="C245" s="8" t="str">
        <f>VLOOKUP(G245,角色!A:B,2,FALSE)</f>
        <v>莲华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418</v>
      </c>
      <c r="I245" s="24" t="str">
        <f t="shared" si="79"/>
        <v>对敌方单体造成150%攻击力（+58048）点伤害。并附带流血。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P245" s="33" t="str">
        <f>_xlfn.IFNA(VLOOKUP(G245,角色!V:AE,主动技能!F245+1,FALSE),"")</f>
        <v>eff_sixingguangquan|eff_yuezhiwu||</v>
      </c>
      <c r="Q245" s="33">
        <f>(VLOOKUP(G245,角色!V:AE,主动技能!F245+4,FALSE))</f>
        <v>1</v>
      </c>
      <c r="R245" s="33">
        <v>0</v>
      </c>
      <c r="S245" s="33">
        <v>0</v>
      </c>
      <c r="T245" s="6" t="str">
        <f t="shared" si="62"/>
        <v>100001:100:2:0</v>
      </c>
      <c r="U245" s="6" t="str">
        <f t="shared" si="63"/>
        <v/>
      </c>
      <c r="V245" s="23" t="str">
        <f>VLOOKUP(G245,角色!AW:BC,主动技能!F245+1,FALSE)</f>
        <v>skill_09</v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58048</v>
      </c>
      <c r="AE245" s="33">
        <f>(VLOOKUP(G245,角色!V:AE,主动技能!F245+7,FALSE))</f>
        <v>1</v>
      </c>
      <c r="AF245" s="23">
        <f t="shared" si="68"/>
        <v>3</v>
      </c>
      <c r="AG245" s="23">
        <f t="shared" si="69"/>
        <v>2</v>
      </c>
      <c r="AH245" s="33" t="str">
        <f>VLOOKUP(F245,特效对应!F:G,2,FALSE)</f>
        <v>attackex</v>
      </c>
      <c r="AJ245">
        <f t="shared" si="70"/>
        <v>19</v>
      </c>
      <c r="AK245" t="s">
        <v>118</v>
      </c>
      <c r="AL245" t="s">
        <v>1559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莲华主动技能3等级20</v>
      </c>
      <c r="B246" s="8">
        <f t="shared" si="66"/>
        <v>10040320</v>
      </c>
      <c r="C246" s="8" t="str">
        <f>VLOOKUP(G246,角色!A:B,2,FALSE)</f>
        <v>莲华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418</v>
      </c>
      <c r="I246" s="24" t="str">
        <f t="shared" si="79"/>
        <v>对敌方单体造成150%攻击力（+82102）点伤害。并附带流血。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P246" s="33" t="str">
        <f>_xlfn.IFNA(VLOOKUP(G246,角色!V:AE,主动技能!F246+1,FALSE),"")</f>
        <v>eff_sixingguangquan|eff_yuezhiwu||</v>
      </c>
      <c r="Q246" s="33">
        <f>(VLOOKUP(G246,角色!V:AE,主动技能!F246+4,FALSE))</f>
        <v>1</v>
      </c>
      <c r="R246" s="33">
        <v>0</v>
      </c>
      <c r="S246" s="33">
        <v>0</v>
      </c>
      <c r="T246" s="6" t="str">
        <f t="shared" si="62"/>
        <v>100001:100:2:0</v>
      </c>
      <c r="U246" s="6" t="str">
        <f t="shared" si="63"/>
        <v/>
      </c>
      <c r="V246" s="23" t="str">
        <f>VLOOKUP(G246,角色!AW:BC,主动技能!F246+1,FALSE)</f>
        <v>skill_09</v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82102</v>
      </c>
      <c r="AE246" s="33">
        <f>(VLOOKUP(G246,角色!V:AE,主动技能!F246+7,FALSE))</f>
        <v>1</v>
      </c>
      <c r="AF246" s="23">
        <f t="shared" si="68"/>
        <v>3</v>
      </c>
      <c r="AG246" s="23">
        <f t="shared" si="69"/>
        <v>2</v>
      </c>
      <c r="AH246" s="33" t="str">
        <f>VLOOKUP(F246,特效对应!F:G,2,FALSE)</f>
        <v>attackex</v>
      </c>
      <c r="AJ246">
        <f t="shared" si="70"/>
        <v>20</v>
      </c>
      <c r="AK246" t="s">
        <v>118</v>
      </c>
      <c r="AL246" t="s">
        <v>1559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笈笙主动技能1等级1</v>
      </c>
      <c r="B247" s="8">
        <f t="shared" si="66"/>
        <v>10050101</v>
      </c>
      <c r="C247" s="8" t="str">
        <f>VLOOKUP(G247,角色!A:B,2,FALSE)</f>
        <v>笈笙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430</v>
      </c>
      <c r="I247" s="24" t="str">
        <f>"对敌方后排单体造成100%攻击力（+"&amp;AB247&amp;"）点伤害。"</f>
        <v>对敌方后排单体造成100%攻击力（+20）点伤害。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P247" s="33" t="str">
        <f>_xlfn.IFNA(VLOOKUP(G247,角色!V:AE,主动技能!F247+1,FALSE),"")</f>
        <v>eff_yixingguangquan|||</v>
      </c>
      <c r="Q247" s="33">
        <f>(VLOOKUP(G247,角色!V:AE,主动技能!F247+4,FALSE))</f>
        <v>1</v>
      </c>
      <c r="R247" s="33">
        <v>0</v>
      </c>
      <c r="S247" s="33">
        <v>0</v>
      </c>
      <c r="T247" s="6" t="str">
        <f t="shared" si="62"/>
        <v/>
      </c>
      <c r="U247" s="6" t="str">
        <f t="shared" si="63"/>
        <v/>
      </c>
      <c r="V247" s="23" t="str">
        <f>VLOOKUP(G247,角色!AW:BC,主动技能!F247+1,FALSE)</f>
        <v>skill_32</v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20</v>
      </c>
      <c r="AE247" s="33">
        <f>(VLOOKUP(G247,角色!V:AE,主动技能!F247+7,FALSE))</f>
        <v>0</v>
      </c>
      <c r="AF247" s="23">
        <f t="shared" si="68"/>
        <v>0</v>
      </c>
      <c r="AG247" s="23">
        <f t="shared" si="69"/>
        <v>0</v>
      </c>
      <c r="AH247" s="33" t="str">
        <f>VLOOKUP(F247,特效对应!F:G,2,FALSE)</f>
        <v>attack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笈笙主动技能1等级2</v>
      </c>
      <c r="B248" s="8">
        <f t="shared" si="66"/>
        <v>10050102</v>
      </c>
      <c r="C248" s="8" t="str">
        <f>VLOOKUP(G248,角色!A:B,2,FALSE)</f>
        <v>笈笙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430</v>
      </c>
      <c r="I248" s="24" t="str">
        <f t="shared" ref="I248:I255" si="80">"对敌方后排单体造成100%攻击力（+"&amp;AB248&amp;"）点伤害。"</f>
        <v>对敌方后排单体造成100%攻击力（+25）点伤害。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P248" s="33" t="str">
        <f>_xlfn.IFNA(VLOOKUP(G248,角色!V:AE,主动技能!F248+1,FALSE),"")</f>
        <v>eff_yixingguangquan|||</v>
      </c>
      <c r="Q248" s="33">
        <f>(VLOOKUP(G248,角色!V:AE,主动技能!F248+4,FALSE))</f>
        <v>1</v>
      </c>
      <c r="R248" s="33">
        <v>0</v>
      </c>
      <c r="S248" s="33">
        <v>0</v>
      </c>
      <c r="T248" s="6" t="str">
        <f t="shared" si="62"/>
        <v/>
      </c>
      <c r="U248" s="6" t="str">
        <f t="shared" si="63"/>
        <v/>
      </c>
      <c r="V248" s="23" t="str">
        <f>VLOOKUP(G248,角色!AW:BC,主动技能!F248+1,FALSE)</f>
        <v>skill_32</v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25</v>
      </c>
      <c r="AE248" s="33">
        <f>(VLOOKUP(G248,角色!V:AE,主动技能!F248+7,FALSE))</f>
        <v>0</v>
      </c>
      <c r="AF248" s="23">
        <f t="shared" si="68"/>
        <v>0</v>
      </c>
      <c r="AG248" s="23">
        <f t="shared" si="69"/>
        <v>0</v>
      </c>
      <c r="AH248" s="33" t="str">
        <f>VLOOKUP(F248,特效对应!F:G,2,FALSE)</f>
        <v>attack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笈笙主动技能1等级3</v>
      </c>
      <c r="B249" s="8">
        <f t="shared" si="66"/>
        <v>10050103</v>
      </c>
      <c r="C249" s="8" t="str">
        <f>VLOOKUP(G249,角色!A:B,2,FALSE)</f>
        <v>笈笙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430</v>
      </c>
      <c r="I249" s="24" t="str">
        <f t="shared" si="80"/>
        <v>对敌方后排单体造成100%攻击力（+40）点伤害。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P249" s="33" t="str">
        <f>_xlfn.IFNA(VLOOKUP(G249,角色!V:AE,主动技能!F249+1,FALSE),"")</f>
        <v>eff_yixingguangquan|||</v>
      </c>
      <c r="Q249" s="33">
        <f>(VLOOKUP(G249,角色!V:AE,主动技能!F249+4,FALSE))</f>
        <v>1</v>
      </c>
      <c r="R249" s="33">
        <v>0</v>
      </c>
      <c r="S249" s="33">
        <v>0</v>
      </c>
      <c r="T249" s="6" t="str">
        <f t="shared" si="62"/>
        <v/>
      </c>
      <c r="U249" s="6" t="str">
        <f t="shared" si="63"/>
        <v/>
      </c>
      <c r="V249" s="23" t="str">
        <f>VLOOKUP(G249,角色!AW:BC,主动技能!F249+1,FALSE)</f>
        <v>skill_32</v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40</v>
      </c>
      <c r="AE249" s="33">
        <f>(VLOOKUP(G249,角色!V:AE,主动技能!F249+7,FALSE))</f>
        <v>0</v>
      </c>
      <c r="AF249" s="23">
        <f t="shared" si="68"/>
        <v>0</v>
      </c>
      <c r="AG249" s="23">
        <f t="shared" si="69"/>
        <v>0</v>
      </c>
      <c r="AH249" s="33" t="str">
        <f>VLOOKUP(F249,特效对应!F:G,2,FALSE)</f>
        <v>attack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笈笙主动技能1等级4</v>
      </c>
      <c r="B250" s="8">
        <f t="shared" si="66"/>
        <v>10050104</v>
      </c>
      <c r="C250" s="8" t="str">
        <f>VLOOKUP(G250,角色!A:B,2,FALSE)</f>
        <v>笈笙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430</v>
      </c>
      <c r="I250" s="24" t="str">
        <f t="shared" si="80"/>
        <v>对敌方后排单体造成100%攻击力（+64）点伤害。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P250" s="33" t="str">
        <f>_xlfn.IFNA(VLOOKUP(G250,角色!V:AE,主动技能!F250+1,FALSE),"")</f>
        <v>eff_yixingguangquan|||</v>
      </c>
      <c r="Q250" s="33">
        <f>(VLOOKUP(G250,角色!V:AE,主动技能!F250+4,FALSE))</f>
        <v>1</v>
      </c>
      <c r="R250" s="33">
        <v>0</v>
      </c>
      <c r="S250" s="33">
        <v>0</v>
      </c>
      <c r="T250" s="6" t="str">
        <f t="shared" si="62"/>
        <v/>
      </c>
      <c r="U250" s="6" t="str">
        <f t="shared" si="63"/>
        <v/>
      </c>
      <c r="V250" s="23" t="str">
        <f>VLOOKUP(G250,角色!AW:BC,主动技能!F250+1,FALSE)</f>
        <v>skill_32</v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64</v>
      </c>
      <c r="AE250" s="33">
        <f>(VLOOKUP(G250,角色!V:AE,主动技能!F250+7,FALSE))</f>
        <v>0</v>
      </c>
      <c r="AF250" s="23">
        <f t="shared" si="68"/>
        <v>0</v>
      </c>
      <c r="AG250" s="23">
        <f t="shared" si="69"/>
        <v>0</v>
      </c>
      <c r="AH250" s="33" t="str">
        <f>VLOOKUP(F250,特效对应!F:G,2,FALSE)</f>
        <v>attack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笈笙主动技能1等级5</v>
      </c>
      <c r="B251" s="8">
        <f t="shared" si="66"/>
        <v>10050105</v>
      </c>
      <c r="C251" s="8" t="str">
        <f>VLOOKUP(G251,角色!A:B,2,FALSE)</f>
        <v>笈笙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430</v>
      </c>
      <c r="I251" s="24" t="str">
        <f t="shared" si="80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P251" s="33" t="str">
        <f>_xlfn.IFNA(VLOOKUP(G251,角色!V:AE,主动技能!F251+1,FALSE),"")</f>
        <v>eff_yixingguangquan|||</v>
      </c>
      <c r="Q251" s="33">
        <f>(VLOOKUP(G251,角色!V:AE,主动技能!F251+4,FALSE))</f>
        <v>1</v>
      </c>
      <c r="R251" s="33">
        <v>0</v>
      </c>
      <c r="S251" s="33">
        <v>0</v>
      </c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V251" s="23" t="str">
        <f>VLOOKUP(G251,角色!AW:BC,主动技能!F251+1,FALSE)</f>
        <v>skill_32</v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 s="33">
        <f>(VLOOKUP(G251,角色!V:AE,主动技能!F251+7,FALSE))</f>
        <v>0</v>
      </c>
      <c r="AF251" s="23">
        <f t="shared" si="68"/>
        <v>0</v>
      </c>
      <c r="AG251" s="23">
        <f t="shared" si="69"/>
        <v>0</v>
      </c>
      <c r="AH251" s="33" t="str">
        <f>VLOOKUP(F251,特效对应!F:G,2,FALSE)</f>
        <v>attack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笈笙主动技能1等级6</v>
      </c>
      <c r="B252" s="8">
        <f t="shared" si="66"/>
        <v>10050106</v>
      </c>
      <c r="C252" s="8" t="str">
        <f>VLOOKUP(G252,角色!A:B,2,FALSE)</f>
        <v>笈笙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430</v>
      </c>
      <c r="I252" s="24" t="str">
        <f t="shared" si="80"/>
        <v>对敌方后排单体造成100%攻击力（+128）点伤害。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P252" s="33" t="str">
        <f>_xlfn.IFNA(VLOOKUP(G252,角色!V:AE,主动技能!F252+1,FALSE),"")</f>
        <v>eff_yixingguangquan|||</v>
      </c>
      <c r="Q252" s="33">
        <f>(VLOOKUP(G252,角色!V:AE,主动技能!F252+4,FALSE))</f>
        <v>1</v>
      </c>
      <c r="R252" s="33">
        <v>0</v>
      </c>
      <c r="S252" s="33">
        <v>0</v>
      </c>
      <c r="T252" s="6" t="str">
        <f t="shared" si="82"/>
        <v/>
      </c>
      <c r="U252" s="6" t="str">
        <f t="shared" si="83"/>
        <v/>
      </c>
      <c r="V252" s="23" t="str">
        <f>VLOOKUP(G252,角色!AW:BC,主动技能!F252+1,FALSE)</f>
        <v>skill_32</v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128</v>
      </c>
      <c r="AE252" s="33">
        <f>(VLOOKUP(G252,角色!V:AE,主动技能!F252+7,FALSE))</f>
        <v>0</v>
      </c>
      <c r="AF252" s="23">
        <f t="shared" si="68"/>
        <v>0</v>
      </c>
      <c r="AG252" s="23">
        <f t="shared" si="69"/>
        <v>0</v>
      </c>
      <c r="AH252" s="33" t="str">
        <f>VLOOKUP(F252,特效对应!F:G,2,FALSE)</f>
        <v>attack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笈笙主动技能1等级7</v>
      </c>
      <c r="B253" s="8">
        <f t="shared" si="66"/>
        <v>10050107</v>
      </c>
      <c r="C253" s="8" t="str">
        <f>VLOOKUP(G253,角色!A:B,2,FALSE)</f>
        <v>笈笙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430</v>
      </c>
      <c r="I253" s="24" t="str">
        <f t="shared" si="80"/>
        <v>对敌方后排单体造成100%攻击力（+181）点伤害。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P253" s="33" t="str">
        <f>_xlfn.IFNA(VLOOKUP(G253,角色!V:AE,主动技能!F253+1,FALSE),"")</f>
        <v>eff_yixingguangquan|||</v>
      </c>
      <c r="Q253" s="33">
        <f>(VLOOKUP(G253,角色!V:AE,主动技能!F253+4,FALSE))</f>
        <v>1</v>
      </c>
      <c r="R253" s="33">
        <v>0</v>
      </c>
      <c r="S253" s="33">
        <v>0</v>
      </c>
      <c r="T253" s="6" t="str">
        <f t="shared" si="82"/>
        <v/>
      </c>
      <c r="U253" s="6" t="str">
        <f t="shared" si="83"/>
        <v/>
      </c>
      <c r="V253" s="23" t="str">
        <f>VLOOKUP(G253,角色!AW:BC,主动技能!F253+1,FALSE)</f>
        <v>skill_32</v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181</v>
      </c>
      <c r="AE253" s="33">
        <f>(VLOOKUP(G253,角色!V:AE,主动技能!F253+7,FALSE))</f>
        <v>0</v>
      </c>
      <c r="AF253" s="23">
        <f t="shared" si="68"/>
        <v>0</v>
      </c>
      <c r="AG253" s="23">
        <f t="shared" si="69"/>
        <v>0</v>
      </c>
      <c r="AH253" s="33" t="str">
        <f>VLOOKUP(F253,特效对应!F:G,2,FALSE)</f>
        <v>attack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笈笙主动技能1等级8</v>
      </c>
      <c r="B254" s="8">
        <f t="shared" si="66"/>
        <v>10050108</v>
      </c>
      <c r="C254" s="8" t="str">
        <f>VLOOKUP(G254,角色!A:B,2,FALSE)</f>
        <v>笈笙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430</v>
      </c>
      <c r="I254" s="24" t="str">
        <f t="shared" si="80"/>
        <v>对敌方后排单体造成100%攻击力（+256）点伤害。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P254" s="33" t="str">
        <f>_xlfn.IFNA(VLOOKUP(G254,角色!V:AE,主动技能!F254+1,FALSE),"")</f>
        <v>eff_yixingguangquan|||</v>
      </c>
      <c r="Q254" s="33">
        <f>(VLOOKUP(G254,角色!V:AE,主动技能!F254+4,FALSE))</f>
        <v>1</v>
      </c>
      <c r="R254" s="33">
        <v>0</v>
      </c>
      <c r="S254" s="33">
        <v>0</v>
      </c>
      <c r="T254" s="6" t="str">
        <f t="shared" si="82"/>
        <v/>
      </c>
      <c r="U254" s="6" t="str">
        <f t="shared" si="83"/>
        <v/>
      </c>
      <c r="V254" s="23" t="str">
        <f>VLOOKUP(G254,角色!AW:BC,主动技能!F254+1,FALSE)</f>
        <v>skill_32</v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256</v>
      </c>
      <c r="AE254" s="33">
        <f>(VLOOKUP(G254,角色!V:AE,主动技能!F254+7,FALSE))</f>
        <v>0</v>
      </c>
      <c r="AF254" s="23">
        <f t="shared" si="68"/>
        <v>0</v>
      </c>
      <c r="AG254" s="23">
        <f t="shared" si="69"/>
        <v>0</v>
      </c>
      <c r="AH254" s="33" t="str">
        <f>VLOOKUP(F254,特效对应!F:G,2,FALSE)</f>
        <v>attack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笈笙主动技能1等级9</v>
      </c>
      <c r="B255" s="8">
        <f t="shared" si="66"/>
        <v>10050109</v>
      </c>
      <c r="C255" s="8" t="str">
        <f>VLOOKUP(G255,角色!A:B,2,FALSE)</f>
        <v>笈笙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430</v>
      </c>
      <c r="I255" s="24" t="str">
        <f t="shared" si="80"/>
        <v>对敌方后排单体造成100%攻击力（+362）点伤害。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P255" s="33" t="str">
        <f>_xlfn.IFNA(VLOOKUP(G255,角色!V:AE,主动技能!F255+1,FALSE),"")</f>
        <v>eff_yixingguangquan|||</v>
      </c>
      <c r="Q255" s="33">
        <f>(VLOOKUP(G255,角色!V:AE,主动技能!F255+4,FALSE))</f>
        <v>1</v>
      </c>
      <c r="R255" s="33">
        <v>0</v>
      </c>
      <c r="S255" s="33">
        <v>0</v>
      </c>
      <c r="T255" s="6" t="str">
        <f t="shared" si="82"/>
        <v/>
      </c>
      <c r="U255" s="6" t="str">
        <f t="shared" si="83"/>
        <v/>
      </c>
      <c r="V255" s="23" t="str">
        <f>VLOOKUP(G255,角色!AW:BC,主动技能!F255+1,FALSE)</f>
        <v>skill_32</v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362</v>
      </c>
      <c r="AE255" s="33">
        <f>(VLOOKUP(G255,角色!V:AE,主动技能!F255+7,FALSE))</f>
        <v>0</v>
      </c>
      <c r="AF255" s="23">
        <f t="shared" si="68"/>
        <v>0</v>
      </c>
      <c r="AG255" s="23">
        <f t="shared" si="69"/>
        <v>0</v>
      </c>
      <c r="AH255" s="33" t="str">
        <f>VLOOKUP(F255,特效对应!F:G,2,FALSE)</f>
        <v>attack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笈笙主动技能1等级10</v>
      </c>
      <c r="B256" s="8">
        <f t="shared" si="66"/>
        <v>10050110</v>
      </c>
      <c r="C256" s="8" t="str">
        <f>VLOOKUP(G256,角色!A:B,2,FALSE)</f>
        <v>笈笙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430</v>
      </c>
      <c r="I256" s="24" t="str">
        <f>"对敌方后排单体造成100%攻击力（+"&amp;AB256&amp;"）点伤害。"</f>
        <v>对敌方后排单体造成100%攻击力（+512）点伤害。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P256" s="33" t="str">
        <f>_xlfn.IFNA(VLOOKUP(G256,角色!V:AE,主动技能!F256+1,FALSE),"")</f>
        <v>eff_yixingguangquan|||</v>
      </c>
      <c r="Q256" s="33">
        <f>(VLOOKUP(G256,角色!V:AE,主动技能!F256+4,FALSE))</f>
        <v>1</v>
      </c>
      <c r="R256" s="33">
        <v>0</v>
      </c>
      <c r="S256" s="33">
        <v>0</v>
      </c>
      <c r="T256" s="6" t="str">
        <f t="shared" si="82"/>
        <v/>
      </c>
      <c r="U256" s="6" t="str">
        <f t="shared" si="83"/>
        <v/>
      </c>
      <c r="V256" s="23" t="str">
        <f>VLOOKUP(G256,角色!AW:BC,主动技能!F256+1,FALSE)</f>
        <v>skill_32</v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512</v>
      </c>
      <c r="AE256" s="33">
        <f>(VLOOKUP(G256,角色!V:AE,主动技能!F256+7,FALSE))</f>
        <v>0</v>
      </c>
      <c r="AF256" s="23">
        <f t="shared" si="68"/>
        <v>0</v>
      </c>
      <c r="AG256" s="23">
        <f t="shared" si="69"/>
        <v>0</v>
      </c>
      <c r="AH256" s="33" t="str">
        <f>VLOOKUP(F256,特效对应!F:G,2,FALSE)</f>
        <v>attack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笈笙主动技能1等级11</v>
      </c>
      <c r="B257" s="8">
        <f t="shared" si="66"/>
        <v>10050111</v>
      </c>
      <c r="C257" s="8" t="str">
        <f>VLOOKUP(G257,角色!A:B,2,FALSE)</f>
        <v>笈笙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430</v>
      </c>
      <c r="I257" s="24" t="str">
        <f>"对敌方任意单体造成100%攻击力（+"&amp;AB257&amp;"）点伤害。"</f>
        <v>对敌方任意单体造成100%攻击力（+724）点伤害。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P257" s="33" t="str">
        <f>_xlfn.IFNA(VLOOKUP(G257,角色!V:AE,主动技能!F257+1,FALSE),"")</f>
        <v>eff_yixingguangquan|||</v>
      </c>
      <c r="Q257" s="33">
        <f>(VLOOKUP(G257,角色!V:AE,主动技能!F257+4,FALSE))</f>
        <v>1</v>
      </c>
      <c r="R257" s="33">
        <v>0</v>
      </c>
      <c r="S257" s="33">
        <v>0</v>
      </c>
      <c r="T257" s="6" t="str">
        <f t="shared" si="82"/>
        <v/>
      </c>
      <c r="U257" s="6" t="str">
        <f t="shared" si="83"/>
        <v/>
      </c>
      <c r="V257" s="23" t="str">
        <f>VLOOKUP(G257,角色!AW:BC,主动技能!F257+1,FALSE)</f>
        <v>skill_32</v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724</v>
      </c>
      <c r="AE257" s="33">
        <f>(VLOOKUP(G257,角色!V:AE,主动技能!F257+7,FALSE))</f>
        <v>0</v>
      </c>
      <c r="AF257" s="23">
        <f t="shared" si="68"/>
        <v>0</v>
      </c>
      <c r="AG257" s="23">
        <f t="shared" si="69"/>
        <v>0</v>
      </c>
      <c r="AH257" s="33" t="str">
        <f>VLOOKUP(F257,特效对应!F:G,2,FALSE)</f>
        <v>attack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笈笙主动技能1等级12</v>
      </c>
      <c r="B258" s="8">
        <f t="shared" si="66"/>
        <v>10050112</v>
      </c>
      <c r="C258" s="8" t="str">
        <f>VLOOKUP(G258,角色!A:B,2,FALSE)</f>
        <v>笈笙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430</v>
      </c>
      <c r="I258" s="24" t="str">
        <f t="shared" ref="I258:I266" si="84">"对敌方任意单体造成100%攻击力（+"&amp;AB258&amp;"）点伤害。"</f>
        <v>对敌方任意单体造成100%攻击力（+1025）点伤害。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P258" s="33" t="str">
        <f>_xlfn.IFNA(VLOOKUP(G258,角色!V:AE,主动技能!F258+1,FALSE),"")</f>
        <v>eff_yixingguangquan|||</v>
      </c>
      <c r="Q258" s="33">
        <f>(VLOOKUP(G258,角色!V:AE,主动技能!F258+4,FALSE))</f>
        <v>1</v>
      </c>
      <c r="R258" s="33">
        <v>0</v>
      </c>
      <c r="S258" s="33">
        <v>0</v>
      </c>
      <c r="T258" s="6" t="str">
        <f t="shared" si="82"/>
        <v/>
      </c>
      <c r="U258" s="6" t="str">
        <f t="shared" si="83"/>
        <v/>
      </c>
      <c r="V258" s="23" t="str">
        <f>VLOOKUP(G258,角色!AW:BC,主动技能!F258+1,FALSE)</f>
        <v>skill_32</v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1025</v>
      </c>
      <c r="AE258" s="33">
        <f>(VLOOKUP(G258,角色!V:AE,主动技能!F258+7,FALSE))</f>
        <v>0</v>
      </c>
      <c r="AF258" s="23">
        <f t="shared" si="68"/>
        <v>0</v>
      </c>
      <c r="AG258" s="23">
        <f t="shared" si="69"/>
        <v>0</v>
      </c>
      <c r="AH258" s="33" t="str">
        <f>VLOOKUP(F258,特效对应!F:G,2,FALSE)</f>
        <v>attack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笈笙主动技能1等级13</v>
      </c>
      <c r="B259" s="8">
        <f t="shared" si="66"/>
        <v>10050113</v>
      </c>
      <c r="C259" s="8" t="str">
        <f>VLOOKUP(G259,角色!A:B,2,FALSE)</f>
        <v>笈笙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430</v>
      </c>
      <c r="I259" s="24" t="str">
        <f t="shared" si="84"/>
        <v>对敌方任意单体造成100%攻击力（+1450）点伤害。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P259" s="33" t="str">
        <f>_xlfn.IFNA(VLOOKUP(G259,角色!V:AE,主动技能!F259+1,FALSE),"")</f>
        <v>eff_yixingguangquan|||</v>
      </c>
      <c r="Q259" s="33">
        <f>(VLOOKUP(G259,角色!V:AE,主动技能!F259+4,FALSE))</f>
        <v>1</v>
      </c>
      <c r="R259" s="33">
        <v>0</v>
      </c>
      <c r="S259" s="33">
        <v>0</v>
      </c>
      <c r="T259" s="6" t="str">
        <f t="shared" si="82"/>
        <v/>
      </c>
      <c r="U259" s="6" t="str">
        <f t="shared" si="83"/>
        <v/>
      </c>
      <c r="V259" s="23" t="str">
        <f>VLOOKUP(G259,角色!AW:BC,主动技能!F259+1,FALSE)</f>
        <v>skill_32</v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1450</v>
      </c>
      <c r="AE259" s="33">
        <f>(VLOOKUP(G259,角色!V:AE,主动技能!F259+7,FALSE))</f>
        <v>0</v>
      </c>
      <c r="AF259" s="23">
        <f t="shared" si="68"/>
        <v>0</v>
      </c>
      <c r="AG259" s="23">
        <f t="shared" si="69"/>
        <v>0</v>
      </c>
      <c r="AH259" s="33" t="str">
        <f>VLOOKUP(F259,特效对应!F:G,2,FALSE)</f>
        <v>attack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笈笙主动技能1等级14</v>
      </c>
      <c r="B260" s="8">
        <f t="shared" si="66"/>
        <v>10050114</v>
      </c>
      <c r="C260" s="8" t="str">
        <f>VLOOKUP(G260,角色!A:B,2,FALSE)</f>
        <v>笈笙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430</v>
      </c>
      <c r="I260" s="24" t="str">
        <f t="shared" si="84"/>
        <v>对敌方任意单体造成100%攻击力（+2051）点伤害。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P260" s="33" t="str">
        <f>_xlfn.IFNA(VLOOKUP(G260,角色!V:AE,主动技能!F260+1,FALSE),"")</f>
        <v>eff_yixingguangquan|||</v>
      </c>
      <c r="Q260" s="33">
        <f>(VLOOKUP(G260,角色!V:AE,主动技能!F260+4,FALSE))</f>
        <v>1</v>
      </c>
      <c r="R260" s="33">
        <v>0</v>
      </c>
      <c r="S260" s="33">
        <v>0</v>
      </c>
      <c r="T260" s="6" t="str">
        <f t="shared" si="82"/>
        <v/>
      </c>
      <c r="U260" s="6" t="str">
        <f t="shared" si="83"/>
        <v/>
      </c>
      <c r="V260" s="23" t="str">
        <f>VLOOKUP(G260,角色!AW:BC,主动技能!F260+1,FALSE)</f>
        <v>skill_32</v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2051</v>
      </c>
      <c r="AE260" s="33">
        <f>(VLOOKUP(G260,角色!V:AE,主动技能!F260+7,FALSE))</f>
        <v>0</v>
      </c>
      <c r="AF260" s="23">
        <f t="shared" si="68"/>
        <v>0</v>
      </c>
      <c r="AG260" s="23">
        <f t="shared" si="69"/>
        <v>0</v>
      </c>
      <c r="AH260" s="33" t="str">
        <f>VLOOKUP(F260,特效对应!F:G,2,FALSE)</f>
        <v>attack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笈笙主动技能1等级15</v>
      </c>
      <c r="B261" s="8">
        <f t="shared" si="66"/>
        <v>10050115</v>
      </c>
      <c r="C261" s="8" t="str">
        <f>VLOOKUP(G261,角色!A:B,2,FALSE)</f>
        <v>笈笙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430</v>
      </c>
      <c r="I261" s="24" t="str">
        <f t="shared" si="84"/>
        <v>对敌方任意单体造成100%攻击力（+2900）点伤害。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P261" s="33" t="str">
        <f>_xlfn.IFNA(VLOOKUP(G261,角色!V:AE,主动技能!F261+1,FALSE),"")</f>
        <v>eff_yixingguangquan|||</v>
      </c>
      <c r="Q261" s="33">
        <f>(VLOOKUP(G261,角色!V:AE,主动技能!F261+4,FALSE))</f>
        <v>1</v>
      </c>
      <c r="R261" s="33">
        <v>0</v>
      </c>
      <c r="S261" s="33">
        <v>0</v>
      </c>
      <c r="T261" s="6" t="str">
        <f t="shared" si="82"/>
        <v/>
      </c>
      <c r="U261" s="6" t="str">
        <f t="shared" si="83"/>
        <v/>
      </c>
      <c r="V261" s="23" t="str">
        <f>VLOOKUP(G261,角色!AW:BC,主动技能!F261+1,FALSE)</f>
        <v>skill_32</v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2900</v>
      </c>
      <c r="AE261" s="33">
        <f>(VLOOKUP(G261,角色!V:AE,主动技能!F261+7,FALSE))</f>
        <v>0</v>
      </c>
      <c r="AF261" s="23">
        <f t="shared" si="68"/>
        <v>0</v>
      </c>
      <c r="AG261" s="23">
        <f t="shared" si="69"/>
        <v>0</v>
      </c>
      <c r="AH261" s="33" t="str">
        <f>VLOOKUP(F261,特效对应!F:G,2,FALSE)</f>
        <v>attack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笈笙主动技能1等级16</v>
      </c>
      <c r="B262" s="8">
        <f t="shared" si="66"/>
        <v>10050116</v>
      </c>
      <c r="C262" s="8" t="str">
        <f>VLOOKUP(G262,角色!A:B,2,FALSE)</f>
        <v>笈笙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430</v>
      </c>
      <c r="I262" s="24" t="str">
        <f t="shared" si="84"/>
        <v>对敌方任意单体造成100%攻击力（+4103）点伤害。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P262" s="33" t="str">
        <f>_xlfn.IFNA(VLOOKUP(G262,角色!V:AE,主动技能!F262+1,FALSE),"")</f>
        <v>eff_yixingguangquan|||</v>
      </c>
      <c r="Q262" s="33">
        <f>(VLOOKUP(G262,角色!V:AE,主动技能!F262+4,FALSE))</f>
        <v>1</v>
      </c>
      <c r="R262" s="33">
        <v>0</v>
      </c>
      <c r="S262" s="33">
        <v>0</v>
      </c>
      <c r="T262" s="6" t="str">
        <f t="shared" si="82"/>
        <v/>
      </c>
      <c r="U262" s="6" t="str">
        <f t="shared" si="83"/>
        <v/>
      </c>
      <c r="V262" s="23" t="str">
        <f>VLOOKUP(G262,角色!AW:BC,主动技能!F262+1,FALSE)</f>
        <v>skill_32</v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4103</v>
      </c>
      <c r="AE262" s="33">
        <f>(VLOOKUP(G262,角色!V:AE,主动技能!F262+7,FALSE))</f>
        <v>0</v>
      </c>
      <c r="AF262" s="23">
        <f t="shared" si="68"/>
        <v>0</v>
      </c>
      <c r="AG262" s="23">
        <f t="shared" si="69"/>
        <v>0</v>
      </c>
      <c r="AH262" s="33" t="str">
        <f>VLOOKUP(F262,特效对应!F:G,2,FALSE)</f>
        <v>attack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笈笙主动技能1等级17</v>
      </c>
      <c r="B263" s="8">
        <f t="shared" si="66"/>
        <v>10050117</v>
      </c>
      <c r="C263" s="8" t="str">
        <f>VLOOKUP(G263,角色!A:B,2,FALSE)</f>
        <v>笈笙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430</v>
      </c>
      <c r="I263" s="24" t="str">
        <f t="shared" si="84"/>
        <v>对敌方任意单体造成100%攻击力（+5803）点伤害。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P263" s="33" t="str">
        <f>_xlfn.IFNA(VLOOKUP(G263,角色!V:AE,主动技能!F263+1,FALSE),"")</f>
        <v>eff_yixingguangquan|||</v>
      </c>
      <c r="Q263" s="33">
        <f>(VLOOKUP(G263,角色!V:AE,主动技能!F263+4,FALSE))</f>
        <v>1</v>
      </c>
      <c r="R263" s="33">
        <v>0</v>
      </c>
      <c r="S263" s="33">
        <v>0</v>
      </c>
      <c r="T263" s="6" t="str">
        <f t="shared" si="82"/>
        <v/>
      </c>
      <c r="U263" s="6" t="str">
        <f t="shared" si="83"/>
        <v/>
      </c>
      <c r="V263" s="23" t="str">
        <f>VLOOKUP(G263,角色!AW:BC,主动技能!F263+1,FALSE)</f>
        <v>skill_32</v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5803</v>
      </c>
      <c r="AE263" s="33">
        <f>(VLOOKUP(G263,角色!V:AE,主动技能!F263+7,FALSE))</f>
        <v>0</v>
      </c>
      <c r="AF263" s="23">
        <f t="shared" si="68"/>
        <v>0</v>
      </c>
      <c r="AG263" s="23">
        <f t="shared" si="69"/>
        <v>0</v>
      </c>
      <c r="AH263" s="33" t="str">
        <f>VLOOKUP(F263,特效对应!F:G,2,FALSE)</f>
        <v>attack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笈笙主动技能1等级18</v>
      </c>
      <c r="B264" s="8">
        <f t="shared" ref="B264:B327" si="85">1*10000000+G264*10000+F264*100+E264</f>
        <v>10050118</v>
      </c>
      <c r="C264" s="8" t="str">
        <f>VLOOKUP(G264,角色!A:B,2,FALSE)</f>
        <v>笈笙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430</v>
      </c>
      <c r="I264" s="24" t="str">
        <f t="shared" si="84"/>
        <v>对敌方任意单体造成100%攻击力（+8208）点伤害。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P264" s="33" t="str">
        <f>_xlfn.IFNA(VLOOKUP(G264,角色!V:AE,主动技能!F264+1,FALSE),"")</f>
        <v>eff_yixingguangquan|||</v>
      </c>
      <c r="Q264" s="33">
        <f>(VLOOKUP(G264,角色!V:AE,主动技能!F264+4,FALSE))</f>
        <v>1</v>
      </c>
      <c r="R264" s="33">
        <v>0</v>
      </c>
      <c r="S264" s="33">
        <v>0</v>
      </c>
      <c r="T264" s="6" t="str">
        <f t="shared" si="82"/>
        <v/>
      </c>
      <c r="U264" s="6" t="str">
        <f t="shared" si="83"/>
        <v/>
      </c>
      <c r="V264" s="23" t="str">
        <f>VLOOKUP(G264,角色!AW:BC,主动技能!F264+1,FALSE)</f>
        <v>skill_32</v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8208</v>
      </c>
      <c r="AE264" s="33">
        <f>(VLOOKUP(G264,角色!V:AE,主动技能!F264+7,FALSE))</f>
        <v>0</v>
      </c>
      <c r="AF264" s="23">
        <f t="shared" ref="AF264:AF327" si="87">BD264</f>
        <v>0</v>
      </c>
      <c r="AG264" s="23">
        <f t="shared" ref="AG264:AG327" si="88">BE264</f>
        <v>0</v>
      </c>
      <c r="AH264" s="33" t="str">
        <f>VLOOKUP(F264,特效对应!F:G,2,FALSE)</f>
        <v>attack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笈笙主动技能1等级19</v>
      </c>
      <c r="B265" s="8">
        <f t="shared" si="85"/>
        <v>10050119</v>
      </c>
      <c r="C265" s="8" t="str">
        <f>VLOOKUP(G265,角色!A:B,2,FALSE)</f>
        <v>笈笙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430</v>
      </c>
      <c r="I265" s="24" t="str">
        <f t="shared" si="84"/>
        <v>对敌方任意单体造成100%攻击力（+11609）点伤害。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P265" s="33" t="str">
        <f>_xlfn.IFNA(VLOOKUP(G265,角色!V:AE,主动技能!F265+1,FALSE),"")</f>
        <v>eff_yixingguangquan|||</v>
      </c>
      <c r="Q265" s="33">
        <f>(VLOOKUP(G265,角色!V:AE,主动技能!F265+4,FALSE))</f>
        <v>1</v>
      </c>
      <c r="R265" s="33">
        <v>0</v>
      </c>
      <c r="S265" s="33">
        <v>0</v>
      </c>
      <c r="T265" s="6" t="str">
        <f t="shared" si="82"/>
        <v/>
      </c>
      <c r="U265" s="6" t="str">
        <f t="shared" si="83"/>
        <v/>
      </c>
      <c r="V265" s="23" t="str">
        <f>VLOOKUP(G265,角色!AW:BC,主动技能!F265+1,FALSE)</f>
        <v>skill_32</v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11609</v>
      </c>
      <c r="AE265" s="33">
        <f>(VLOOKUP(G265,角色!V:AE,主动技能!F265+7,FALSE))</f>
        <v>0</v>
      </c>
      <c r="AF265" s="23">
        <f t="shared" si="87"/>
        <v>0</v>
      </c>
      <c r="AG265" s="23">
        <f t="shared" si="88"/>
        <v>0</v>
      </c>
      <c r="AH265" s="33" t="str">
        <f>VLOOKUP(F265,特效对应!F:G,2,FALSE)</f>
        <v>attack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笈笙主动技能1等级20</v>
      </c>
      <c r="B266" s="8">
        <f t="shared" si="85"/>
        <v>10050120</v>
      </c>
      <c r="C266" s="8" t="str">
        <f>VLOOKUP(G266,角色!A:B,2,FALSE)</f>
        <v>笈笙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430</v>
      </c>
      <c r="I266" s="24" t="str">
        <f t="shared" si="84"/>
        <v>对敌方任意单体造成100%攻击力（+16420）点伤害。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P266" s="33" t="str">
        <f>_xlfn.IFNA(VLOOKUP(G266,角色!V:AE,主动技能!F266+1,FALSE),"")</f>
        <v>eff_yixingguangquan|||</v>
      </c>
      <c r="Q266" s="33">
        <f>(VLOOKUP(G266,角色!V:AE,主动技能!F266+4,FALSE))</f>
        <v>1</v>
      </c>
      <c r="R266" s="33">
        <v>0</v>
      </c>
      <c r="S266" s="33">
        <v>0</v>
      </c>
      <c r="T266" s="6" t="str">
        <f t="shared" si="82"/>
        <v/>
      </c>
      <c r="U266" s="6" t="str">
        <f t="shared" si="83"/>
        <v/>
      </c>
      <c r="V266" s="23" t="str">
        <f>VLOOKUP(G266,角色!AW:BC,主动技能!F266+1,FALSE)</f>
        <v>skill_32</v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16420</v>
      </c>
      <c r="AE266" s="33">
        <f>(VLOOKUP(G266,角色!V:AE,主动技能!F266+7,FALSE))</f>
        <v>0</v>
      </c>
      <c r="AF266" s="23">
        <f t="shared" si="87"/>
        <v>0</v>
      </c>
      <c r="AG266" s="23">
        <f t="shared" si="88"/>
        <v>0</v>
      </c>
      <c r="AH266" s="33" t="str">
        <f>VLOOKUP(F266,特效对应!F:G,2,FALSE)</f>
        <v>attack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笈笙主动技能2等级1</v>
      </c>
      <c r="B267" s="8">
        <f t="shared" si="85"/>
        <v>10050201</v>
      </c>
      <c r="C267" s="8" t="str">
        <f>VLOOKUP(G267,角色!A:B,2,FALSE)</f>
        <v>笈笙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417</v>
      </c>
      <c r="I267" s="24" t="str">
        <f>"对敌方单体造成125%攻击力（+"&amp;AB267&amp;"）点伤害。"</f>
        <v>对敌方单体造成125%攻击力（+52）点伤害。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P267" s="33" t="str">
        <f>_xlfn.IFNA(VLOOKUP(G267,角色!V:AE,主动技能!F267+1,FALSE),"")</f>
        <v>eff_sixingguangquan|eff_chongjizhan||</v>
      </c>
      <c r="Q267" s="33">
        <f>(VLOOKUP(G267,角色!V:AE,主动技能!F267+4,FALSE))</f>
        <v>1</v>
      </c>
      <c r="R267" s="33">
        <v>0</v>
      </c>
      <c r="S267" s="33">
        <v>0</v>
      </c>
      <c r="T267" s="6" t="str">
        <f t="shared" si="82"/>
        <v/>
      </c>
      <c r="U267" s="6" t="str">
        <f t="shared" si="83"/>
        <v/>
      </c>
      <c r="V267" s="23" t="str">
        <f>VLOOKUP(G267,角色!AW:BC,主动技能!F267+1,FALSE)</f>
        <v>skill_24</v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52</v>
      </c>
      <c r="AE267" s="33">
        <f>(VLOOKUP(G267,角色!V:AE,主动技能!F267+7,FALSE))</f>
        <v>1</v>
      </c>
      <c r="AF267" s="23">
        <f t="shared" si="87"/>
        <v>2</v>
      </c>
      <c r="AG267" s="23">
        <f t="shared" si="88"/>
        <v>1</v>
      </c>
      <c r="AH267" s="33" t="str">
        <f>VLOOKUP(F267,特效对应!F:G,2,FALSE)</f>
        <v>attackex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笈笙主动技能2等级2</v>
      </c>
      <c r="B268" s="8">
        <f t="shared" si="85"/>
        <v>10050202</v>
      </c>
      <c r="C268" s="8" t="str">
        <f>VLOOKUP(G268,角色!A:B,2,FALSE)</f>
        <v>笈笙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417</v>
      </c>
      <c r="I268" s="24" t="str">
        <f t="shared" ref="I268:I286" si="96">"对敌方单体造成125%攻击力（+"&amp;AB268&amp;"）点伤害。"</f>
        <v>对敌方单体造成125%攻击力（+64）点伤害。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P268" s="33" t="str">
        <f>_xlfn.IFNA(VLOOKUP(G268,角色!V:AE,主动技能!F268+1,FALSE),"")</f>
        <v>eff_sixingguangquan|eff_chongjizhan||</v>
      </c>
      <c r="Q268" s="33">
        <f>(VLOOKUP(G268,角色!V:AE,主动技能!F268+4,FALSE))</f>
        <v>1</v>
      </c>
      <c r="R268" s="33">
        <v>0</v>
      </c>
      <c r="S268" s="33">
        <v>0</v>
      </c>
      <c r="T268" s="6" t="str">
        <f t="shared" si="82"/>
        <v/>
      </c>
      <c r="U268" s="6" t="str">
        <f t="shared" si="83"/>
        <v/>
      </c>
      <c r="V268" s="23" t="str">
        <f>VLOOKUP(G268,角色!AW:BC,主动技能!F268+1,FALSE)</f>
        <v>skill_24</v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64</v>
      </c>
      <c r="AE268" s="33">
        <f>(VLOOKUP(G268,角色!V:AE,主动技能!F268+7,FALSE))</f>
        <v>1</v>
      </c>
      <c r="AF268" s="23">
        <f t="shared" si="87"/>
        <v>2</v>
      </c>
      <c r="AG268" s="23">
        <f t="shared" si="88"/>
        <v>1</v>
      </c>
      <c r="AH268" s="33" t="str">
        <f>VLOOKUP(F268,特效对应!F:G,2,FALSE)</f>
        <v>attackex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笈笙主动技能2等级3</v>
      </c>
      <c r="B269" s="8">
        <f t="shared" si="85"/>
        <v>10050203</v>
      </c>
      <c r="C269" s="8" t="str">
        <f>VLOOKUP(G269,角色!A:B,2,FALSE)</f>
        <v>笈笙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417</v>
      </c>
      <c r="I269" s="24" t="str">
        <f t="shared" si="96"/>
        <v>对敌方单体造成125%攻击力（+100）点伤害。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P269" s="33" t="str">
        <f>_xlfn.IFNA(VLOOKUP(G269,角色!V:AE,主动技能!F269+1,FALSE),"")</f>
        <v>eff_sixingguangquan|eff_chongjizhan||</v>
      </c>
      <c r="Q269" s="33">
        <f>(VLOOKUP(G269,角色!V:AE,主动技能!F269+4,FALSE))</f>
        <v>1</v>
      </c>
      <c r="R269" s="33">
        <v>0</v>
      </c>
      <c r="S269" s="33">
        <v>0</v>
      </c>
      <c r="T269" s="6" t="str">
        <f t="shared" si="82"/>
        <v/>
      </c>
      <c r="U269" s="6" t="str">
        <f t="shared" si="83"/>
        <v/>
      </c>
      <c r="V269" s="23" t="str">
        <f>VLOOKUP(G269,角色!AW:BC,主动技能!F269+1,FALSE)</f>
        <v>skill_24</v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100</v>
      </c>
      <c r="AE269" s="33">
        <f>(VLOOKUP(G269,角色!V:AE,主动技能!F269+7,FALSE))</f>
        <v>1</v>
      </c>
      <c r="AF269" s="23">
        <f t="shared" si="87"/>
        <v>2</v>
      </c>
      <c r="AG269" s="23">
        <f t="shared" si="88"/>
        <v>1</v>
      </c>
      <c r="AH269" s="33" t="str">
        <f>VLOOKUP(F269,特效对应!F:G,2,FALSE)</f>
        <v>attackex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笈笙主动技能2等级4</v>
      </c>
      <c r="B270" s="8">
        <f t="shared" si="85"/>
        <v>10050204</v>
      </c>
      <c r="C270" s="8" t="str">
        <f>VLOOKUP(G270,角色!A:B,2,FALSE)</f>
        <v>笈笙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417</v>
      </c>
      <c r="I270" s="24" t="str">
        <f t="shared" si="96"/>
        <v>对敌方单体造成125%攻击力（+160）点伤害。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P270" s="33" t="str">
        <f>_xlfn.IFNA(VLOOKUP(G270,角色!V:AE,主动技能!F270+1,FALSE),"")</f>
        <v>eff_sixingguangquan|eff_chongjizhan||</v>
      </c>
      <c r="Q270" s="33">
        <f>(VLOOKUP(G270,角色!V:AE,主动技能!F270+4,FALSE))</f>
        <v>1</v>
      </c>
      <c r="R270" s="33">
        <v>0</v>
      </c>
      <c r="S270" s="33">
        <v>0</v>
      </c>
      <c r="T270" s="6" t="str">
        <f t="shared" si="82"/>
        <v/>
      </c>
      <c r="U270" s="6" t="str">
        <f t="shared" si="83"/>
        <v/>
      </c>
      <c r="V270" s="23" t="str">
        <f>VLOOKUP(G270,角色!AW:BC,主动技能!F270+1,FALSE)</f>
        <v>skill_24</v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160</v>
      </c>
      <c r="AE270" s="33">
        <f>(VLOOKUP(G270,角色!V:AE,主动技能!F270+7,FALSE))</f>
        <v>1</v>
      </c>
      <c r="AF270" s="23">
        <f t="shared" si="87"/>
        <v>2</v>
      </c>
      <c r="AG270" s="23">
        <f t="shared" si="88"/>
        <v>1</v>
      </c>
      <c r="AH270" s="33" t="str">
        <f>VLOOKUP(F270,特效对应!F:G,2,FALSE)</f>
        <v>attackex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笈笙主动技能2等级5</v>
      </c>
      <c r="B271" s="8">
        <f t="shared" si="85"/>
        <v>10050205</v>
      </c>
      <c r="C271" s="8" t="str">
        <f>VLOOKUP(G271,角色!A:B,2,FALSE)</f>
        <v>笈笙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417</v>
      </c>
      <c r="I271" s="24" t="str">
        <f t="shared" si="9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P271" s="33" t="str">
        <f>_xlfn.IFNA(VLOOKUP(G271,角色!V:AE,主动技能!F271+1,FALSE),"")</f>
        <v>eff_sixingguangquan|eff_chongjizhan||</v>
      </c>
      <c r="Q271" s="33">
        <f>(VLOOKUP(G271,角色!V:AE,主动技能!F271+4,FALSE))</f>
        <v>1</v>
      </c>
      <c r="R271" s="33">
        <v>0</v>
      </c>
      <c r="S271" s="33">
        <v>0</v>
      </c>
      <c r="T271" s="6" t="str">
        <f t="shared" si="82"/>
        <v/>
      </c>
      <c r="U271" s="6" t="str">
        <f t="shared" si="83"/>
        <v/>
      </c>
      <c r="V271" s="23" t="str">
        <f>VLOOKUP(G271,角色!AW:BC,主动技能!F271+1,FALSE)</f>
        <v>skill_24</v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 s="33">
        <f>(VLOOKUP(G271,角色!V:AE,主动技能!F271+7,FALSE))</f>
        <v>1</v>
      </c>
      <c r="AF271" s="23">
        <f t="shared" si="87"/>
        <v>2</v>
      </c>
      <c r="AG271" s="23">
        <f t="shared" si="88"/>
        <v>1</v>
      </c>
      <c r="AH271" s="33" t="str">
        <f>VLOOKUP(F271,特效对应!F:G,2,FALSE)</f>
        <v>attackex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笈笙主动技能2等级6</v>
      </c>
      <c r="B272" s="8">
        <f t="shared" si="85"/>
        <v>10050206</v>
      </c>
      <c r="C272" s="8" t="str">
        <f>VLOOKUP(G272,角色!A:B,2,FALSE)</f>
        <v>笈笙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417</v>
      </c>
      <c r="I272" s="24" t="str">
        <f t="shared" si="96"/>
        <v>对敌方单体造成125%攻击力（+320）点伤害。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P272" s="33" t="str">
        <f>_xlfn.IFNA(VLOOKUP(G272,角色!V:AE,主动技能!F272+1,FALSE),"")</f>
        <v>eff_sixingguangquan|eff_chongjizhan||</v>
      </c>
      <c r="Q272" s="33">
        <f>(VLOOKUP(G272,角色!V:AE,主动技能!F272+4,FALSE))</f>
        <v>1</v>
      </c>
      <c r="R272" s="33">
        <v>0</v>
      </c>
      <c r="S272" s="33">
        <v>0</v>
      </c>
      <c r="T272" s="6" t="str">
        <f t="shared" si="82"/>
        <v/>
      </c>
      <c r="U272" s="6" t="str">
        <f t="shared" si="83"/>
        <v/>
      </c>
      <c r="V272" s="23" t="str">
        <f>VLOOKUP(G272,角色!AW:BC,主动技能!F272+1,FALSE)</f>
        <v>skill_24</v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320</v>
      </c>
      <c r="AE272" s="33">
        <f>(VLOOKUP(G272,角色!V:AE,主动技能!F272+7,FALSE))</f>
        <v>1</v>
      </c>
      <c r="AF272" s="23">
        <f t="shared" si="87"/>
        <v>2</v>
      </c>
      <c r="AG272" s="23">
        <f t="shared" si="88"/>
        <v>1</v>
      </c>
      <c r="AH272" s="33" t="str">
        <f>VLOOKUP(F272,特效对应!F:G,2,FALSE)</f>
        <v>attackex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笈笙主动技能2等级7</v>
      </c>
      <c r="B273" s="8">
        <f t="shared" si="85"/>
        <v>10050207</v>
      </c>
      <c r="C273" s="8" t="str">
        <f>VLOOKUP(G273,角色!A:B,2,FALSE)</f>
        <v>笈笙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417</v>
      </c>
      <c r="I273" s="24" t="str">
        <f t="shared" si="96"/>
        <v>对敌方单体造成125%攻击力（+452）点伤害。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P273" s="33" t="str">
        <f>_xlfn.IFNA(VLOOKUP(G273,角色!V:AE,主动技能!F273+1,FALSE),"")</f>
        <v>eff_sixingguangquan|eff_chongjizhan||</v>
      </c>
      <c r="Q273" s="33">
        <f>(VLOOKUP(G273,角色!V:AE,主动技能!F273+4,FALSE))</f>
        <v>1</v>
      </c>
      <c r="R273" s="33">
        <v>0</v>
      </c>
      <c r="S273" s="33">
        <v>0</v>
      </c>
      <c r="T273" s="6" t="str">
        <f t="shared" si="82"/>
        <v/>
      </c>
      <c r="U273" s="6" t="str">
        <f t="shared" si="83"/>
        <v/>
      </c>
      <c r="V273" s="23" t="str">
        <f>VLOOKUP(G273,角色!AW:BC,主动技能!F273+1,FALSE)</f>
        <v>skill_24</v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452</v>
      </c>
      <c r="AE273" s="33">
        <f>(VLOOKUP(G273,角色!V:AE,主动技能!F273+7,FALSE))</f>
        <v>1</v>
      </c>
      <c r="AF273" s="23">
        <f t="shared" si="87"/>
        <v>2</v>
      </c>
      <c r="AG273" s="23">
        <f t="shared" si="88"/>
        <v>1</v>
      </c>
      <c r="AH273" s="33" t="str">
        <f>VLOOKUP(F273,特效对应!F:G,2,FALSE)</f>
        <v>attackex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笈笙主动技能2等级8</v>
      </c>
      <c r="B274" s="8">
        <f t="shared" si="85"/>
        <v>10050208</v>
      </c>
      <c r="C274" s="8" t="str">
        <f>VLOOKUP(G274,角色!A:B,2,FALSE)</f>
        <v>笈笙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417</v>
      </c>
      <c r="I274" s="24" t="str">
        <f t="shared" si="96"/>
        <v>对敌方单体造成125%攻击力（+640）点伤害。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P274" s="33" t="str">
        <f>_xlfn.IFNA(VLOOKUP(G274,角色!V:AE,主动技能!F274+1,FALSE),"")</f>
        <v>eff_sixingguangquan|eff_chongjizhan||</v>
      </c>
      <c r="Q274" s="33">
        <f>(VLOOKUP(G274,角色!V:AE,主动技能!F274+4,FALSE))</f>
        <v>1</v>
      </c>
      <c r="R274" s="33">
        <v>0</v>
      </c>
      <c r="S274" s="33">
        <v>0</v>
      </c>
      <c r="T274" s="6" t="str">
        <f t="shared" si="82"/>
        <v/>
      </c>
      <c r="U274" s="6" t="str">
        <f t="shared" si="83"/>
        <v/>
      </c>
      <c r="V274" s="23" t="str">
        <f>VLOOKUP(G274,角色!AW:BC,主动技能!F274+1,FALSE)</f>
        <v>skill_24</v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640</v>
      </c>
      <c r="AE274" s="33">
        <f>(VLOOKUP(G274,角色!V:AE,主动技能!F274+7,FALSE))</f>
        <v>1</v>
      </c>
      <c r="AF274" s="23">
        <f t="shared" si="87"/>
        <v>2</v>
      </c>
      <c r="AG274" s="23">
        <f t="shared" si="88"/>
        <v>1</v>
      </c>
      <c r="AH274" s="33" t="str">
        <f>VLOOKUP(F274,特效对应!F:G,2,FALSE)</f>
        <v>attackex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笈笙主动技能2等级9</v>
      </c>
      <c r="B275" s="8">
        <f t="shared" si="85"/>
        <v>10050209</v>
      </c>
      <c r="C275" s="8" t="str">
        <f>VLOOKUP(G275,角色!A:B,2,FALSE)</f>
        <v>笈笙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417</v>
      </c>
      <c r="I275" s="24" t="str">
        <f t="shared" si="96"/>
        <v>对敌方单体造成125%攻击力（+905）点伤害。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P275" s="33" t="str">
        <f>_xlfn.IFNA(VLOOKUP(G275,角色!V:AE,主动技能!F275+1,FALSE),"")</f>
        <v>eff_sixingguangquan|eff_chongjizhan||</v>
      </c>
      <c r="Q275" s="33">
        <f>(VLOOKUP(G275,角色!V:AE,主动技能!F275+4,FALSE))</f>
        <v>1</v>
      </c>
      <c r="R275" s="33">
        <v>0</v>
      </c>
      <c r="S275" s="33">
        <v>0</v>
      </c>
      <c r="T275" s="6" t="str">
        <f t="shared" si="82"/>
        <v/>
      </c>
      <c r="U275" s="6" t="str">
        <f t="shared" si="83"/>
        <v/>
      </c>
      <c r="V275" s="23" t="str">
        <f>VLOOKUP(G275,角色!AW:BC,主动技能!F275+1,FALSE)</f>
        <v>skill_24</v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905</v>
      </c>
      <c r="AE275" s="33">
        <f>(VLOOKUP(G275,角色!V:AE,主动技能!F275+7,FALSE))</f>
        <v>1</v>
      </c>
      <c r="AF275" s="23">
        <f t="shared" si="87"/>
        <v>2</v>
      </c>
      <c r="AG275" s="23">
        <f t="shared" si="88"/>
        <v>1</v>
      </c>
      <c r="AH275" s="33" t="str">
        <f>VLOOKUP(F275,特效对应!F:G,2,FALSE)</f>
        <v>attackex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笈笙主动技能2等级10</v>
      </c>
      <c r="B276" s="8">
        <f t="shared" si="85"/>
        <v>10050210</v>
      </c>
      <c r="C276" s="8" t="str">
        <f>VLOOKUP(G276,角色!A:B,2,FALSE)</f>
        <v>笈笙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417</v>
      </c>
      <c r="I276" s="24" t="str">
        <f t="shared" si="96"/>
        <v>对敌方单体造成125%攻击力（+1281）点伤害。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P276" s="33" t="str">
        <f>_xlfn.IFNA(VLOOKUP(G276,角色!V:AE,主动技能!F276+1,FALSE),"")</f>
        <v>eff_sixingguangquan|eff_chongjizhan||</v>
      </c>
      <c r="Q276" s="33">
        <f>(VLOOKUP(G276,角色!V:AE,主动技能!F276+4,FALSE))</f>
        <v>1</v>
      </c>
      <c r="R276" s="33">
        <v>0</v>
      </c>
      <c r="S276" s="33">
        <v>0</v>
      </c>
      <c r="T276" s="6" t="str">
        <f t="shared" si="82"/>
        <v/>
      </c>
      <c r="U276" s="6" t="str">
        <f t="shared" si="83"/>
        <v/>
      </c>
      <c r="V276" s="23" t="str">
        <f>VLOOKUP(G276,角色!AW:BC,主动技能!F276+1,FALSE)</f>
        <v>skill_24</v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1281</v>
      </c>
      <c r="AE276" s="33">
        <f>(VLOOKUP(G276,角色!V:AE,主动技能!F276+7,FALSE))</f>
        <v>1</v>
      </c>
      <c r="AF276" s="23">
        <f t="shared" si="87"/>
        <v>2</v>
      </c>
      <c r="AG276" s="23">
        <f t="shared" si="88"/>
        <v>1</v>
      </c>
      <c r="AH276" s="33" t="str">
        <f>VLOOKUP(F276,特效对应!F:G,2,FALSE)</f>
        <v>attackex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笈笙主动技能2等级11</v>
      </c>
      <c r="B277" s="8">
        <f t="shared" si="85"/>
        <v>10050211</v>
      </c>
      <c r="C277" s="8" t="str">
        <f>VLOOKUP(G277,角色!A:B,2,FALSE)</f>
        <v>笈笙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417</v>
      </c>
      <c r="I277" s="24" t="str">
        <f t="shared" si="96"/>
        <v>对敌方单体造成125%攻击力（+1812）点伤害。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P277" s="33" t="str">
        <f>_xlfn.IFNA(VLOOKUP(G277,角色!V:AE,主动技能!F277+1,FALSE),"")</f>
        <v>eff_sixingguangquan|eff_chongjizhan||</v>
      </c>
      <c r="Q277" s="33">
        <f>(VLOOKUP(G277,角色!V:AE,主动技能!F277+4,FALSE))</f>
        <v>1</v>
      </c>
      <c r="R277" s="33">
        <v>0</v>
      </c>
      <c r="S277" s="33">
        <v>0</v>
      </c>
      <c r="T277" s="6" t="str">
        <f t="shared" si="82"/>
        <v/>
      </c>
      <c r="U277" s="6" t="str">
        <f t="shared" si="83"/>
        <v/>
      </c>
      <c r="V277" s="23" t="str">
        <f>VLOOKUP(G277,角色!AW:BC,主动技能!F277+1,FALSE)</f>
        <v>skill_24</v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1812</v>
      </c>
      <c r="AE277" s="33">
        <f>(VLOOKUP(G277,角色!V:AE,主动技能!F277+7,FALSE))</f>
        <v>1</v>
      </c>
      <c r="AF277" s="23">
        <f t="shared" si="87"/>
        <v>2</v>
      </c>
      <c r="AG277" s="23">
        <f t="shared" si="88"/>
        <v>1</v>
      </c>
      <c r="AH277" s="33" t="str">
        <f>VLOOKUP(F277,特效对应!F:G,2,FALSE)</f>
        <v>attackex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笈笙主动技能2等级12</v>
      </c>
      <c r="B278" s="8">
        <f t="shared" si="85"/>
        <v>10050212</v>
      </c>
      <c r="C278" s="8" t="str">
        <f>VLOOKUP(G278,角色!A:B,2,FALSE)</f>
        <v>笈笙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417</v>
      </c>
      <c r="I278" s="24" t="str">
        <f t="shared" si="96"/>
        <v>对敌方单体造成125%攻击力（+2563）点伤害。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P278" s="33" t="str">
        <f>_xlfn.IFNA(VLOOKUP(G278,角色!V:AE,主动技能!F278+1,FALSE),"")</f>
        <v>eff_sixingguangquan|eff_chongjizhan||</v>
      </c>
      <c r="Q278" s="33">
        <f>(VLOOKUP(G278,角色!V:AE,主动技能!F278+4,FALSE))</f>
        <v>1</v>
      </c>
      <c r="R278" s="33">
        <v>0</v>
      </c>
      <c r="S278" s="33">
        <v>0</v>
      </c>
      <c r="T278" s="6" t="str">
        <f t="shared" si="82"/>
        <v/>
      </c>
      <c r="U278" s="6" t="str">
        <f t="shared" si="83"/>
        <v/>
      </c>
      <c r="V278" s="23" t="str">
        <f>VLOOKUP(G278,角色!AW:BC,主动技能!F278+1,FALSE)</f>
        <v>skill_24</v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2563</v>
      </c>
      <c r="AE278" s="33">
        <f>(VLOOKUP(G278,角色!V:AE,主动技能!F278+7,FALSE))</f>
        <v>1</v>
      </c>
      <c r="AF278" s="23">
        <f t="shared" si="87"/>
        <v>2</v>
      </c>
      <c r="AG278" s="23">
        <f t="shared" si="88"/>
        <v>1</v>
      </c>
      <c r="AH278" s="33" t="str">
        <f>VLOOKUP(F278,特效对应!F:G,2,FALSE)</f>
        <v>attackex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笈笙主动技能2等级13</v>
      </c>
      <c r="B279" s="8">
        <f t="shared" si="85"/>
        <v>10050213</v>
      </c>
      <c r="C279" s="8" t="str">
        <f>VLOOKUP(G279,角色!A:B,2,FALSE)</f>
        <v>笈笙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417</v>
      </c>
      <c r="I279" s="24" t="str">
        <f t="shared" si="96"/>
        <v>对敌方单体造成125%攻击力（+3625）点伤害。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P279" s="33" t="str">
        <f>_xlfn.IFNA(VLOOKUP(G279,角色!V:AE,主动技能!F279+1,FALSE),"")</f>
        <v>eff_sixingguangquan|eff_chongjizhan||</v>
      </c>
      <c r="Q279" s="33">
        <f>(VLOOKUP(G279,角色!V:AE,主动技能!F279+4,FALSE))</f>
        <v>1</v>
      </c>
      <c r="R279" s="33">
        <v>0</v>
      </c>
      <c r="S279" s="33">
        <v>0</v>
      </c>
      <c r="T279" s="6" t="str">
        <f t="shared" si="82"/>
        <v/>
      </c>
      <c r="U279" s="6" t="str">
        <f t="shared" si="83"/>
        <v/>
      </c>
      <c r="V279" s="23" t="str">
        <f>VLOOKUP(G279,角色!AW:BC,主动技能!F279+1,FALSE)</f>
        <v>skill_24</v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3625</v>
      </c>
      <c r="AE279" s="33">
        <f>(VLOOKUP(G279,角色!V:AE,主动技能!F279+7,FALSE))</f>
        <v>1</v>
      </c>
      <c r="AF279" s="23">
        <f t="shared" si="87"/>
        <v>2</v>
      </c>
      <c r="AG279" s="23">
        <f t="shared" si="88"/>
        <v>1</v>
      </c>
      <c r="AH279" s="33" t="str">
        <f>VLOOKUP(F279,特效对应!F:G,2,FALSE)</f>
        <v>attackex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笈笙主动技能2等级14</v>
      </c>
      <c r="B280" s="8">
        <f t="shared" si="85"/>
        <v>10050214</v>
      </c>
      <c r="C280" s="8" t="str">
        <f>VLOOKUP(G280,角色!A:B,2,FALSE)</f>
        <v>笈笙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417</v>
      </c>
      <c r="I280" s="24" t="str">
        <f t="shared" si="96"/>
        <v>对敌方单体造成125%攻击力（+5127）点伤害。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P280" s="33" t="str">
        <f>_xlfn.IFNA(VLOOKUP(G280,角色!V:AE,主动技能!F280+1,FALSE),"")</f>
        <v>eff_sixingguangquan|eff_chongjizhan||</v>
      </c>
      <c r="Q280" s="33">
        <f>(VLOOKUP(G280,角色!V:AE,主动技能!F280+4,FALSE))</f>
        <v>1</v>
      </c>
      <c r="R280" s="33">
        <v>0</v>
      </c>
      <c r="S280" s="33">
        <v>0</v>
      </c>
      <c r="T280" s="6" t="str">
        <f t="shared" si="82"/>
        <v/>
      </c>
      <c r="U280" s="6" t="str">
        <f t="shared" si="83"/>
        <v/>
      </c>
      <c r="V280" s="23" t="str">
        <f>VLOOKUP(G280,角色!AW:BC,主动技能!F280+1,FALSE)</f>
        <v>skill_24</v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5127</v>
      </c>
      <c r="AE280" s="33">
        <f>(VLOOKUP(G280,角色!V:AE,主动技能!F280+7,FALSE))</f>
        <v>1</v>
      </c>
      <c r="AF280" s="23">
        <f t="shared" si="87"/>
        <v>2</v>
      </c>
      <c r="AG280" s="23">
        <f t="shared" si="88"/>
        <v>1</v>
      </c>
      <c r="AH280" s="33" t="str">
        <f>VLOOKUP(F280,特效对应!F:G,2,FALSE)</f>
        <v>attackex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笈笙主动技能2等级15</v>
      </c>
      <c r="B281" s="8">
        <f t="shared" si="85"/>
        <v>10050215</v>
      </c>
      <c r="C281" s="8" t="str">
        <f>VLOOKUP(G281,角色!A:B,2,FALSE)</f>
        <v>笈笙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417</v>
      </c>
      <c r="I281" s="24" t="str">
        <f t="shared" si="96"/>
        <v>对敌方单体造成125%攻击力（+7252）点伤害。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P281" s="33" t="str">
        <f>_xlfn.IFNA(VLOOKUP(G281,角色!V:AE,主动技能!F281+1,FALSE),"")</f>
        <v>eff_sixingguangquan|eff_chongjizhan||</v>
      </c>
      <c r="Q281" s="33">
        <f>(VLOOKUP(G281,角色!V:AE,主动技能!F281+4,FALSE))</f>
        <v>1</v>
      </c>
      <c r="R281" s="33">
        <v>0</v>
      </c>
      <c r="S281" s="33">
        <v>0</v>
      </c>
      <c r="T281" s="6" t="str">
        <f t="shared" si="82"/>
        <v/>
      </c>
      <c r="U281" s="6" t="str">
        <f t="shared" si="83"/>
        <v/>
      </c>
      <c r="V281" s="23" t="str">
        <f>VLOOKUP(G281,角色!AW:BC,主动技能!F281+1,FALSE)</f>
        <v>skill_24</v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7252</v>
      </c>
      <c r="AE281" s="33">
        <f>(VLOOKUP(G281,角色!V:AE,主动技能!F281+7,FALSE))</f>
        <v>1</v>
      </c>
      <c r="AF281" s="23">
        <f t="shared" si="87"/>
        <v>2</v>
      </c>
      <c r="AG281" s="23">
        <f t="shared" si="88"/>
        <v>1</v>
      </c>
      <c r="AH281" s="33" t="str">
        <f>VLOOKUP(F281,特效对应!F:G,2,FALSE)</f>
        <v>attackex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笈笙主动技能2等级16</v>
      </c>
      <c r="B282" s="8">
        <f t="shared" si="85"/>
        <v>10050216</v>
      </c>
      <c r="C282" s="8" t="str">
        <f>VLOOKUP(G282,角色!A:B,2,FALSE)</f>
        <v>笈笙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417</v>
      </c>
      <c r="I282" s="24" t="str">
        <f t="shared" si="96"/>
        <v>对敌方单体造成125%攻击力（+10257）点伤害。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P282" s="33" t="str">
        <f>_xlfn.IFNA(VLOOKUP(G282,角色!V:AE,主动技能!F282+1,FALSE),"")</f>
        <v>eff_sixingguangquan|eff_chongjizhan||</v>
      </c>
      <c r="Q282" s="33">
        <f>(VLOOKUP(G282,角色!V:AE,主动技能!F282+4,FALSE))</f>
        <v>1</v>
      </c>
      <c r="R282" s="33">
        <v>0</v>
      </c>
      <c r="S282" s="33">
        <v>0</v>
      </c>
      <c r="T282" s="6" t="str">
        <f t="shared" si="82"/>
        <v/>
      </c>
      <c r="U282" s="6" t="str">
        <f t="shared" si="83"/>
        <v/>
      </c>
      <c r="V282" s="23" t="str">
        <f>VLOOKUP(G282,角色!AW:BC,主动技能!F282+1,FALSE)</f>
        <v>skill_24</v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10257</v>
      </c>
      <c r="AE282" s="33">
        <f>(VLOOKUP(G282,角色!V:AE,主动技能!F282+7,FALSE))</f>
        <v>1</v>
      </c>
      <c r="AF282" s="23">
        <f t="shared" si="87"/>
        <v>2</v>
      </c>
      <c r="AG282" s="23">
        <f t="shared" si="88"/>
        <v>1</v>
      </c>
      <c r="AH282" s="33" t="str">
        <f>VLOOKUP(F282,特效对应!F:G,2,FALSE)</f>
        <v>attackex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笈笙主动技能2等级17</v>
      </c>
      <c r="B283" s="8">
        <f t="shared" si="85"/>
        <v>10050217</v>
      </c>
      <c r="C283" s="8" t="str">
        <f>VLOOKUP(G283,角色!A:B,2,FALSE)</f>
        <v>笈笙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417</v>
      </c>
      <c r="I283" s="24" t="str">
        <f t="shared" si="96"/>
        <v>对敌方单体造成125%攻击力（+14508）点伤害。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P283" s="33" t="str">
        <f>_xlfn.IFNA(VLOOKUP(G283,角色!V:AE,主动技能!F283+1,FALSE),"")</f>
        <v>eff_sixingguangquan|eff_chongjizhan||</v>
      </c>
      <c r="Q283" s="33">
        <f>(VLOOKUP(G283,角色!V:AE,主动技能!F283+4,FALSE))</f>
        <v>1</v>
      </c>
      <c r="R283" s="33">
        <v>0</v>
      </c>
      <c r="S283" s="33">
        <v>0</v>
      </c>
      <c r="T283" s="6" t="str">
        <f t="shared" si="82"/>
        <v/>
      </c>
      <c r="U283" s="6" t="str">
        <f t="shared" si="83"/>
        <v/>
      </c>
      <c r="V283" s="23" t="str">
        <f>VLOOKUP(G283,角色!AW:BC,主动技能!F283+1,FALSE)</f>
        <v>skill_24</v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14508</v>
      </c>
      <c r="AE283" s="33">
        <f>(VLOOKUP(G283,角色!V:AE,主动技能!F283+7,FALSE))</f>
        <v>1</v>
      </c>
      <c r="AF283" s="23">
        <f t="shared" si="87"/>
        <v>2</v>
      </c>
      <c r="AG283" s="23">
        <f t="shared" si="88"/>
        <v>1</v>
      </c>
      <c r="AH283" s="33" t="str">
        <f>VLOOKUP(F283,特效对应!F:G,2,FALSE)</f>
        <v>attackex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笈笙主动技能2等级18</v>
      </c>
      <c r="B284" s="8">
        <f t="shared" si="85"/>
        <v>10050218</v>
      </c>
      <c r="C284" s="8" t="str">
        <f>VLOOKUP(G284,角色!A:B,2,FALSE)</f>
        <v>笈笙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417</v>
      </c>
      <c r="I284" s="24" t="str">
        <f t="shared" si="96"/>
        <v>对敌方单体造成125%攻击力（+20520）点伤害。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P284" s="33" t="str">
        <f>_xlfn.IFNA(VLOOKUP(G284,角色!V:AE,主动技能!F284+1,FALSE),"")</f>
        <v>eff_sixingguangquan|eff_chongjizhan||</v>
      </c>
      <c r="Q284" s="33">
        <f>(VLOOKUP(G284,角色!V:AE,主动技能!F284+4,FALSE))</f>
        <v>1</v>
      </c>
      <c r="R284" s="33">
        <v>0</v>
      </c>
      <c r="S284" s="33">
        <v>0</v>
      </c>
      <c r="T284" s="6" t="str">
        <f t="shared" si="82"/>
        <v/>
      </c>
      <c r="U284" s="6" t="str">
        <f t="shared" si="83"/>
        <v/>
      </c>
      <c r="V284" s="23" t="str">
        <f>VLOOKUP(G284,角色!AW:BC,主动技能!F284+1,FALSE)</f>
        <v>skill_24</v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20520</v>
      </c>
      <c r="AE284" s="33">
        <f>(VLOOKUP(G284,角色!V:AE,主动技能!F284+7,FALSE))</f>
        <v>1</v>
      </c>
      <c r="AF284" s="23">
        <f t="shared" si="87"/>
        <v>2</v>
      </c>
      <c r="AG284" s="23">
        <f t="shared" si="88"/>
        <v>1</v>
      </c>
      <c r="AH284" s="33" t="str">
        <f>VLOOKUP(F284,特效对应!F:G,2,FALSE)</f>
        <v>attackex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笈笙主动技能2等级19</v>
      </c>
      <c r="B285" s="8">
        <f t="shared" si="85"/>
        <v>10050219</v>
      </c>
      <c r="C285" s="8" t="str">
        <f>VLOOKUP(G285,角色!A:B,2,FALSE)</f>
        <v>笈笙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417</v>
      </c>
      <c r="I285" s="24" t="str">
        <f t="shared" si="96"/>
        <v>对敌方单体造成125%攻击力（+29024）点伤害。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P285" s="33" t="str">
        <f>_xlfn.IFNA(VLOOKUP(G285,角色!V:AE,主动技能!F285+1,FALSE),"")</f>
        <v>eff_sixingguangquan|eff_chongjizhan||</v>
      </c>
      <c r="Q285" s="33">
        <f>(VLOOKUP(G285,角色!V:AE,主动技能!F285+4,FALSE))</f>
        <v>1</v>
      </c>
      <c r="R285" s="33">
        <v>0</v>
      </c>
      <c r="S285" s="33">
        <v>0</v>
      </c>
      <c r="T285" s="6" t="str">
        <f t="shared" si="82"/>
        <v/>
      </c>
      <c r="U285" s="6" t="str">
        <f t="shared" si="83"/>
        <v/>
      </c>
      <c r="V285" s="23" t="str">
        <f>VLOOKUP(G285,角色!AW:BC,主动技能!F285+1,FALSE)</f>
        <v>skill_24</v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29024</v>
      </c>
      <c r="AE285" s="33">
        <f>(VLOOKUP(G285,角色!V:AE,主动技能!F285+7,FALSE))</f>
        <v>1</v>
      </c>
      <c r="AF285" s="23">
        <f t="shared" si="87"/>
        <v>2</v>
      </c>
      <c r="AG285" s="23">
        <f t="shared" si="88"/>
        <v>1</v>
      </c>
      <c r="AH285" s="33" t="str">
        <f>VLOOKUP(F285,特效对应!F:G,2,FALSE)</f>
        <v>attackex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笈笙主动技能2等级20</v>
      </c>
      <c r="B286" s="8">
        <f t="shared" si="85"/>
        <v>10050220</v>
      </c>
      <c r="C286" s="8" t="str">
        <f>VLOOKUP(G286,角色!A:B,2,FALSE)</f>
        <v>笈笙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417</v>
      </c>
      <c r="I286" s="24" t="str">
        <f t="shared" si="96"/>
        <v>对敌方单体造成125%攻击力（+41051）点伤害。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P286" s="33" t="str">
        <f>_xlfn.IFNA(VLOOKUP(G286,角色!V:AE,主动技能!F286+1,FALSE),"")</f>
        <v>eff_sixingguangquan|eff_chongjizhan||</v>
      </c>
      <c r="Q286" s="33">
        <f>(VLOOKUP(G286,角色!V:AE,主动技能!F286+4,FALSE))</f>
        <v>1</v>
      </c>
      <c r="R286" s="33">
        <v>0</v>
      </c>
      <c r="S286" s="33">
        <v>0</v>
      </c>
      <c r="T286" s="6" t="str">
        <f t="shared" si="82"/>
        <v/>
      </c>
      <c r="U286" s="6" t="str">
        <f t="shared" si="83"/>
        <v/>
      </c>
      <c r="V286" s="23" t="str">
        <f>VLOOKUP(G286,角色!AW:BC,主动技能!F286+1,FALSE)</f>
        <v>skill_24</v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41051</v>
      </c>
      <c r="AE286" s="33">
        <f>(VLOOKUP(G286,角色!V:AE,主动技能!F286+7,FALSE))</f>
        <v>1</v>
      </c>
      <c r="AF286" s="23">
        <f t="shared" si="87"/>
        <v>2</v>
      </c>
      <c r="AG286" s="23">
        <f t="shared" si="88"/>
        <v>1</v>
      </c>
      <c r="AH286" s="33" t="str">
        <f>VLOOKUP(F286,特效对应!F:G,2,FALSE)</f>
        <v>attackex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笈笙主动技能3等级1</v>
      </c>
      <c r="B287" s="8">
        <f t="shared" si="85"/>
        <v>10050301</v>
      </c>
      <c r="C287" s="8" t="str">
        <f>VLOOKUP(G287,角色!A:B,2,FALSE)</f>
        <v>笈笙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对敌方单体造成150%攻击力（+104）点伤害。并附带流血。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P287" s="33" t="str">
        <f>_xlfn.IFNA(VLOOKUP(G287,角色!V:AE,主动技能!F287+1,FALSE),"")</f>
        <v>eff_sixingguangquan|eff_yuezhiwu||</v>
      </c>
      <c r="Q287" s="33">
        <f>(VLOOKUP(G287,角色!V:AE,主动技能!F287+4,FALSE))</f>
        <v>1</v>
      </c>
      <c r="R287" s="33">
        <v>0</v>
      </c>
      <c r="S287" s="33">
        <v>0</v>
      </c>
      <c r="T287" s="6" t="str">
        <f t="shared" si="82"/>
        <v>100001:100:2:0</v>
      </c>
      <c r="U287" s="6" t="str">
        <f t="shared" si="83"/>
        <v/>
      </c>
      <c r="V287" s="23" t="str">
        <f>VLOOKUP(G287,角色!AW:BC,主动技能!F287+1,FALSE)</f>
        <v>skill_09</v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104</v>
      </c>
      <c r="AE287" s="33">
        <f>(VLOOKUP(G287,角色!V:AE,主动技能!F287+7,FALSE))</f>
        <v>1</v>
      </c>
      <c r="AF287" s="23">
        <f t="shared" si="87"/>
        <v>3</v>
      </c>
      <c r="AG287" s="23">
        <f t="shared" si="88"/>
        <v>2</v>
      </c>
      <c r="AH287" s="33" t="str">
        <f>VLOOKUP(F287,特效对应!F:G,2,FALSE)</f>
        <v>attackex</v>
      </c>
      <c r="AJ287">
        <f t="shared" si="89"/>
        <v>1</v>
      </c>
      <c r="AK287" t="s">
        <v>118</v>
      </c>
      <c r="AL287" t="s">
        <v>1559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笈笙主动技能3等级2</v>
      </c>
      <c r="B288" s="8">
        <f t="shared" si="85"/>
        <v>10050302</v>
      </c>
      <c r="C288" s="8" t="str">
        <f>VLOOKUP(G288,角色!A:B,2,FALSE)</f>
        <v>笈笙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418</v>
      </c>
      <c r="I288" s="24" t="str">
        <f t="shared" ref="I288:I306" si="98">"对敌方单体造成150%攻击力（+"&amp;AB288&amp;"）点伤害。并附带流血。"</f>
        <v>对敌方单体造成150%攻击力（+128）点伤害。并附带流血。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P288" s="33" t="str">
        <f>_xlfn.IFNA(VLOOKUP(G288,角色!V:AE,主动技能!F288+1,FALSE),"")</f>
        <v>eff_sixingguangquan|eff_yuezhiwu||</v>
      </c>
      <c r="Q288" s="33">
        <f>(VLOOKUP(G288,角色!V:AE,主动技能!F288+4,FALSE))</f>
        <v>1</v>
      </c>
      <c r="R288" s="33">
        <v>0</v>
      </c>
      <c r="S288" s="33">
        <v>0</v>
      </c>
      <c r="T288" s="6" t="str">
        <f t="shared" si="82"/>
        <v>100001:100:2:0</v>
      </c>
      <c r="U288" s="6" t="str">
        <f t="shared" si="83"/>
        <v/>
      </c>
      <c r="V288" s="23" t="str">
        <f>VLOOKUP(G288,角色!AW:BC,主动技能!F288+1,FALSE)</f>
        <v>skill_09</v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128</v>
      </c>
      <c r="AE288" s="33">
        <f>(VLOOKUP(G288,角色!V:AE,主动技能!F288+7,FALSE))</f>
        <v>1</v>
      </c>
      <c r="AF288" s="23">
        <f t="shared" si="87"/>
        <v>3</v>
      </c>
      <c r="AG288" s="23">
        <f t="shared" si="88"/>
        <v>2</v>
      </c>
      <c r="AH288" s="33" t="str">
        <f>VLOOKUP(F288,特效对应!F:G,2,FALSE)</f>
        <v>attackex</v>
      </c>
      <c r="AJ288">
        <f t="shared" si="89"/>
        <v>2</v>
      </c>
      <c r="AK288" t="s">
        <v>118</v>
      </c>
      <c r="AL288" t="s">
        <v>1559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笈笙主动技能3等级3</v>
      </c>
      <c r="B289" s="8">
        <f t="shared" si="85"/>
        <v>10050303</v>
      </c>
      <c r="C289" s="8" t="str">
        <f>VLOOKUP(G289,角色!A:B,2,FALSE)</f>
        <v>笈笙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418</v>
      </c>
      <c r="I289" s="24" t="str">
        <f t="shared" si="98"/>
        <v>对敌方单体造成150%攻击力（+200）点伤害。并附带流血。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P289" s="33" t="str">
        <f>_xlfn.IFNA(VLOOKUP(G289,角色!V:AE,主动技能!F289+1,FALSE),"")</f>
        <v>eff_sixingguangquan|eff_yuezhiwu||</v>
      </c>
      <c r="Q289" s="33">
        <f>(VLOOKUP(G289,角色!V:AE,主动技能!F289+4,FALSE))</f>
        <v>1</v>
      </c>
      <c r="R289" s="33">
        <v>0</v>
      </c>
      <c r="S289" s="33">
        <v>0</v>
      </c>
      <c r="T289" s="6" t="str">
        <f t="shared" si="82"/>
        <v>100001:100:2:0</v>
      </c>
      <c r="U289" s="6" t="str">
        <f t="shared" si="83"/>
        <v/>
      </c>
      <c r="V289" s="23" t="str">
        <f>VLOOKUP(G289,角色!AW:BC,主动技能!F289+1,FALSE)</f>
        <v>skill_09</v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200</v>
      </c>
      <c r="AE289" s="33">
        <f>(VLOOKUP(G289,角色!V:AE,主动技能!F289+7,FALSE))</f>
        <v>1</v>
      </c>
      <c r="AF289" s="23">
        <f t="shared" si="87"/>
        <v>3</v>
      </c>
      <c r="AG289" s="23">
        <f t="shared" si="88"/>
        <v>2</v>
      </c>
      <c r="AH289" s="33" t="str">
        <f>VLOOKUP(F289,特效对应!F:G,2,FALSE)</f>
        <v>attackex</v>
      </c>
      <c r="AJ289">
        <f t="shared" si="89"/>
        <v>3</v>
      </c>
      <c r="AK289" t="s">
        <v>118</v>
      </c>
      <c r="AL289" t="s">
        <v>1559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笈笙主动技能3等级4</v>
      </c>
      <c r="B290" s="8">
        <f t="shared" si="85"/>
        <v>10050304</v>
      </c>
      <c r="C290" s="8" t="str">
        <f>VLOOKUP(G290,角色!A:B,2,FALSE)</f>
        <v>笈笙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418</v>
      </c>
      <c r="I290" s="24" t="str">
        <f t="shared" si="98"/>
        <v>对敌方单体造成150%攻击力（+320）点伤害。并附带流血。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P290" s="33" t="str">
        <f>_xlfn.IFNA(VLOOKUP(G290,角色!V:AE,主动技能!F290+1,FALSE),"")</f>
        <v>eff_sixingguangquan|eff_yuezhiwu||</v>
      </c>
      <c r="Q290" s="33">
        <f>(VLOOKUP(G290,角色!V:AE,主动技能!F290+4,FALSE))</f>
        <v>1</v>
      </c>
      <c r="R290" s="33">
        <v>0</v>
      </c>
      <c r="S290" s="33">
        <v>0</v>
      </c>
      <c r="T290" s="6" t="str">
        <f t="shared" si="82"/>
        <v>100001:100:2:0</v>
      </c>
      <c r="U290" s="6" t="str">
        <f t="shared" si="83"/>
        <v/>
      </c>
      <c r="V290" s="23" t="str">
        <f>VLOOKUP(G290,角色!AW:BC,主动技能!F290+1,FALSE)</f>
        <v>skill_09</v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320</v>
      </c>
      <c r="AE290" s="33">
        <f>(VLOOKUP(G290,角色!V:AE,主动技能!F290+7,FALSE))</f>
        <v>1</v>
      </c>
      <c r="AF290" s="23">
        <f t="shared" si="87"/>
        <v>3</v>
      </c>
      <c r="AG290" s="23">
        <f t="shared" si="88"/>
        <v>2</v>
      </c>
      <c r="AH290" s="33" t="str">
        <f>VLOOKUP(F290,特效对应!F:G,2,FALSE)</f>
        <v>attackex</v>
      </c>
      <c r="AJ290">
        <f t="shared" si="89"/>
        <v>4</v>
      </c>
      <c r="AK290" t="s">
        <v>118</v>
      </c>
      <c r="AL290" t="s">
        <v>1559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笈笙主动技能3等级5</v>
      </c>
      <c r="B291" s="8">
        <f t="shared" si="85"/>
        <v>10050305</v>
      </c>
      <c r="C291" s="8" t="str">
        <f>VLOOKUP(G291,角色!A:B,2,FALSE)</f>
        <v>笈笙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418</v>
      </c>
      <c r="I291" s="24" t="str">
        <f t="shared" si="9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P291" s="33" t="str">
        <f>_xlfn.IFNA(VLOOKUP(G291,角色!V:AE,主动技能!F291+1,FALSE),"")</f>
        <v>eff_sixingguangquan|eff_yuezhiwu||</v>
      </c>
      <c r="Q291" s="33">
        <f>(VLOOKUP(G291,角色!V:AE,主动技能!F291+4,FALSE))</f>
        <v>1</v>
      </c>
      <c r="R291" s="33">
        <v>0</v>
      </c>
      <c r="S291" s="33">
        <v>0</v>
      </c>
      <c r="T291" s="6" t="str">
        <f t="shared" si="82"/>
        <v>100001:100:2:0</v>
      </c>
      <c r="U291" s="6" t="str">
        <f t="shared" si="83"/>
        <v/>
      </c>
      <c r="V291" s="23" t="str">
        <f>VLOOKUP(G291,角色!AW:BC,主动技能!F291+1,FALSE)</f>
        <v>skill_09</v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 s="33">
        <f>(VLOOKUP(G291,角色!V:AE,主动技能!F291+7,FALSE))</f>
        <v>1</v>
      </c>
      <c r="AF291" s="23">
        <f t="shared" si="87"/>
        <v>3</v>
      </c>
      <c r="AG291" s="23">
        <f t="shared" si="88"/>
        <v>2</v>
      </c>
      <c r="AH291" s="33" t="str">
        <f>VLOOKUP(F291,特效对应!F:G,2,FALSE)</f>
        <v>attackex</v>
      </c>
      <c r="AJ291">
        <f t="shared" si="89"/>
        <v>5</v>
      </c>
      <c r="AK291" t="s">
        <v>118</v>
      </c>
      <c r="AL291" t="s">
        <v>1559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笈笙主动技能3等级6</v>
      </c>
      <c r="B292" s="8">
        <f t="shared" si="85"/>
        <v>10050306</v>
      </c>
      <c r="C292" s="8" t="str">
        <f>VLOOKUP(G292,角色!A:B,2,FALSE)</f>
        <v>笈笙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418</v>
      </c>
      <c r="I292" s="24" t="str">
        <f t="shared" si="98"/>
        <v>对敌方单体造成150%攻击力（+640）点伤害。并附带流血。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P292" s="33" t="str">
        <f>_xlfn.IFNA(VLOOKUP(G292,角色!V:AE,主动技能!F292+1,FALSE),"")</f>
        <v>eff_sixingguangquan|eff_yuezhiwu||</v>
      </c>
      <c r="Q292" s="33">
        <f>(VLOOKUP(G292,角色!V:AE,主动技能!F292+4,FALSE))</f>
        <v>1</v>
      </c>
      <c r="R292" s="33">
        <v>0</v>
      </c>
      <c r="S292" s="33">
        <v>0</v>
      </c>
      <c r="T292" s="6" t="str">
        <f t="shared" si="82"/>
        <v>100001:100:2:0</v>
      </c>
      <c r="U292" s="6" t="str">
        <f t="shared" si="83"/>
        <v/>
      </c>
      <c r="V292" s="23" t="str">
        <f>VLOOKUP(G292,角色!AW:BC,主动技能!F292+1,FALSE)</f>
        <v>skill_09</v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640</v>
      </c>
      <c r="AE292" s="33">
        <f>(VLOOKUP(G292,角色!V:AE,主动技能!F292+7,FALSE))</f>
        <v>1</v>
      </c>
      <c r="AF292" s="23">
        <f t="shared" si="87"/>
        <v>3</v>
      </c>
      <c r="AG292" s="23">
        <f t="shared" si="88"/>
        <v>2</v>
      </c>
      <c r="AH292" s="33" t="str">
        <f>VLOOKUP(F292,特效对应!F:G,2,FALSE)</f>
        <v>attackex</v>
      </c>
      <c r="AJ292">
        <f t="shared" si="89"/>
        <v>6</v>
      </c>
      <c r="AK292" t="s">
        <v>118</v>
      </c>
      <c r="AL292" t="s">
        <v>1559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笈笙主动技能3等级7</v>
      </c>
      <c r="B293" s="8">
        <f t="shared" si="85"/>
        <v>10050307</v>
      </c>
      <c r="C293" s="8" t="str">
        <f>VLOOKUP(G293,角色!A:B,2,FALSE)</f>
        <v>笈笙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418</v>
      </c>
      <c r="I293" s="24" t="str">
        <f t="shared" si="98"/>
        <v>对敌方单体造成150%攻击力（+905）点伤害。并附带流血。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P293" s="33" t="str">
        <f>_xlfn.IFNA(VLOOKUP(G293,角色!V:AE,主动技能!F293+1,FALSE),"")</f>
        <v>eff_sixingguangquan|eff_yuezhiwu||</v>
      </c>
      <c r="Q293" s="33">
        <f>(VLOOKUP(G293,角色!V:AE,主动技能!F293+4,FALSE))</f>
        <v>1</v>
      </c>
      <c r="R293" s="33">
        <v>0</v>
      </c>
      <c r="S293" s="33">
        <v>0</v>
      </c>
      <c r="T293" s="6" t="str">
        <f t="shared" si="82"/>
        <v>100001:100:2:0</v>
      </c>
      <c r="U293" s="6" t="str">
        <f t="shared" si="83"/>
        <v/>
      </c>
      <c r="V293" s="23" t="str">
        <f>VLOOKUP(G293,角色!AW:BC,主动技能!F293+1,FALSE)</f>
        <v>skill_09</v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905</v>
      </c>
      <c r="AE293" s="33">
        <f>(VLOOKUP(G293,角色!V:AE,主动技能!F293+7,FALSE))</f>
        <v>1</v>
      </c>
      <c r="AF293" s="23">
        <f t="shared" si="87"/>
        <v>3</v>
      </c>
      <c r="AG293" s="23">
        <f t="shared" si="88"/>
        <v>2</v>
      </c>
      <c r="AH293" s="33" t="str">
        <f>VLOOKUP(F293,特效对应!F:G,2,FALSE)</f>
        <v>attackex</v>
      </c>
      <c r="AJ293">
        <f t="shared" si="89"/>
        <v>7</v>
      </c>
      <c r="AK293" t="s">
        <v>118</v>
      </c>
      <c r="AL293" t="s">
        <v>1559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笈笙主动技能3等级8</v>
      </c>
      <c r="B294" s="8">
        <f t="shared" si="85"/>
        <v>10050308</v>
      </c>
      <c r="C294" s="8" t="str">
        <f>VLOOKUP(G294,角色!A:B,2,FALSE)</f>
        <v>笈笙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418</v>
      </c>
      <c r="I294" s="24" t="str">
        <f t="shared" si="98"/>
        <v>对敌方单体造成150%攻击力（+1280）点伤害。并附带流血。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P294" s="33" t="str">
        <f>_xlfn.IFNA(VLOOKUP(G294,角色!V:AE,主动技能!F294+1,FALSE),"")</f>
        <v>eff_sixingguangquan|eff_yuezhiwu||</v>
      </c>
      <c r="Q294" s="33">
        <f>(VLOOKUP(G294,角色!V:AE,主动技能!F294+4,FALSE))</f>
        <v>1</v>
      </c>
      <c r="R294" s="33">
        <v>0</v>
      </c>
      <c r="S294" s="33">
        <v>0</v>
      </c>
      <c r="T294" s="6" t="str">
        <f t="shared" si="82"/>
        <v>100001:100:2:0</v>
      </c>
      <c r="U294" s="6" t="str">
        <f t="shared" si="83"/>
        <v/>
      </c>
      <c r="V294" s="23" t="str">
        <f>VLOOKUP(G294,角色!AW:BC,主动技能!F294+1,FALSE)</f>
        <v>skill_09</v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1280</v>
      </c>
      <c r="AE294" s="33">
        <f>(VLOOKUP(G294,角色!V:AE,主动技能!F294+7,FALSE))</f>
        <v>1</v>
      </c>
      <c r="AF294" s="23">
        <f t="shared" si="87"/>
        <v>3</v>
      </c>
      <c r="AG294" s="23">
        <f t="shared" si="88"/>
        <v>2</v>
      </c>
      <c r="AH294" s="33" t="str">
        <f>VLOOKUP(F294,特效对应!F:G,2,FALSE)</f>
        <v>attackex</v>
      </c>
      <c r="AJ294">
        <f t="shared" si="89"/>
        <v>8</v>
      </c>
      <c r="AK294" t="s">
        <v>118</v>
      </c>
      <c r="AL294" t="s">
        <v>1559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笈笙主动技能3等级9</v>
      </c>
      <c r="B295" s="8">
        <f t="shared" si="85"/>
        <v>10050309</v>
      </c>
      <c r="C295" s="8" t="str">
        <f>VLOOKUP(G295,角色!A:B,2,FALSE)</f>
        <v>笈笙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418</v>
      </c>
      <c r="I295" s="24" t="str">
        <f t="shared" si="98"/>
        <v>对敌方单体造成150%攻击力（+1811）点伤害。并附带流血。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P295" s="33" t="str">
        <f>_xlfn.IFNA(VLOOKUP(G295,角色!V:AE,主动技能!F295+1,FALSE),"")</f>
        <v>eff_sixingguangquan|eff_yuezhiwu||</v>
      </c>
      <c r="Q295" s="33">
        <f>(VLOOKUP(G295,角色!V:AE,主动技能!F295+4,FALSE))</f>
        <v>1</v>
      </c>
      <c r="R295" s="33">
        <v>0</v>
      </c>
      <c r="S295" s="33">
        <v>0</v>
      </c>
      <c r="T295" s="6" t="str">
        <f t="shared" si="82"/>
        <v>100001:100:2:0</v>
      </c>
      <c r="U295" s="6" t="str">
        <f t="shared" si="83"/>
        <v/>
      </c>
      <c r="V295" s="23" t="str">
        <f>VLOOKUP(G295,角色!AW:BC,主动技能!F295+1,FALSE)</f>
        <v>skill_09</v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1811</v>
      </c>
      <c r="AE295" s="33">
        <f>(VLOOKUP(G295,角色!V:AE,主动技能!F295+7,FALSE))</f>
        <v>1</v>
      </c>
      <c r="AF295" s="23">
        <f t="shared" si="87"/>
        <v>3</v>
      </c>
      <c r="AG295" s="23">
        <f t="shared" si="88"/>
        <v>2</v>
      </c>
      <c r="AH295" s="33" t="str">
        <f>VLOOKUP(F295,特效对应!F:G,2,FALSE)</f>
        <v>attackex</v>
      </c>
      <c r="AJ295">
        <f t="shared" si="89"/>
        <v>9</v>
      </c>
      <c r="AK295" t="s">
        <v>118</v>
      </c>
      <c r="AL295" t="s">
        <v>1559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笈笙主动技能3等级10</v>
      </c>
      <c r="B296" s="8">
        <f t="shared" si="85"/>
        <v>10050310</v>
      </c>
      <c r="C296" s="8" t="str">
        <f>VLOOKUP(G296,角色!A:B,2,FALSE)</f>
        <v>笈笙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418</v>
      </c>
      <c r="I296" s="24" t="str">
        <f t="shared" si="98"/>
        <v>对敌方单体造成150%攻击力（+2562）点伤害。并附带流血。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P296" s="33" t="str">
        <f>_xlfn.IFNA(VLOOKUP(G296,角色!V:AE,主动技能!F296+1,FALSE),"")</f>
        <v>eff_sixingguangquan|eff_yuezhiwu||</v>
      </c>
      <c r="Q296" s="33">
        <f>(VLOOKUP(G296,角色!V:AE,主动技能!F296+4,FALSE))</f>
        <v>1</v>
      </c>
      <c r="R296" s="33">
        <v>0</v>
      </c>
      <c r="S296" s="33">
        <v>0</v>
      </c>
      <c r="T296" s="6" t="str">
        <f t="shared" si="82"/>
        <v>100001:100:2:0</v>
      </c>
      <c r="U296" s="6" t="str">
        <f t="shared" si="83"/>
        <v/>
      </c>
      <c r="V296" s="23" t="str">
        <f>VLOOKUP(G296,角色!AW:BC,主动技能!F296+1,FALSE)</f>
        <v>skill_09</v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2562</v>
      </c>
      <c r="AE296" s="33">
        <f>(VLOOKUP(G296,角色!V:AE,主动技能!F296+7,FALSE))</f>
        <v>1</v>
      </c>
      <c r="AF296" s="23">
        <f t="shared" si="87"/>
        <v>3</v>
      </c>
      <c r="AG296" s="23">
        <f t="shared" si="88"/>
        <v>2</v>
      </c>
      <c r="AH296" s="33" t="str">
        <f>VLOOKUP(F296,特效对应!F:G,2,FALSE)</f>
        <v>attackex</v>
      </c>
      <c r="AJ296">
        <f t="shared" si="89"/>
        <v>10</v>
      </c>
      <c r="AK296" t="s">
        <v>118</v>
      </c>
      <c r="AL296" t="s">
        <v>1559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笈笙主动技能3等级11</v>
      </c>
      <c r="B297" s="8">
        <f t="shared" si="85"/>
        <v>10050311</v>
      </c>
      <c r="C297" s="8" t="str">
        <f>VLOOKUP(G297,角色!A:B,2,FALSE)</f>
        <v>笈笙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418</v>
      </c>
      <c r="I297" s="24" t="str">
        <f t="shared" si="98"/>
        <v>对敌方单体造成150%攻击力（+3624）点伤害。并附带流血。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P297" s="33" t="str">
        <f>_xlfn.IFNA(VLOOKUP(G297,角色!V:AE,主动技能!F297+1,FALSE),"")</f>
        <v>eff_sixingguangquan|eff_yuezhiwu||</v>
      </c>
      <c r="Q297" s="33">
        <f>(VLOOKUP(G297,角色!V:AE,主动技能!F297+4,FALSE))</f>
        <v>1</v>
      </c>
      <c r="R297" s="33">
        <v>0</v>
      </c>
      <c r="S297" s="33">
        <v>0</v>
      </c>
      <c r="T297" s="6" t="str">
        <f t="shared" si="82"/>
        <v>100001:100:2:0</v>
      </c>
      <c r="U297" s="6" t="str">
        <f t="shared" si="83"/>
        <v/>
      </c>
      <c r="V297" s="23" t="str">
        <f>VLOOKUP(G297,角色!AW:BC,主动技能!F297+1,FALSE)</f>
        <v>skill_09</v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3624</v>
      </c>
      <c r="AE297" s="33">
        <f>(VLOOKUP(G297,角色!V:AE,主动技能!F297+7,FALSE))</f>
        <v>1</v>
      </c>
      <c r="AF297" s="23">
        <f t="shared" si="87"/>
        <v>3</v>
      </c>
      <c r="AG297" s="23">
        <f t="shared" si="88"/>
        <v>2</v>
      </c>
      <c r="AH297" s="33" t="str">
        <f>VLOOKUP(F297,特效对应!F:G,2,FALSE)</f>
        <v>attackex</v>
      </c>
      <c r="AJ297">
        <f t="shared" si="89"/>
        <v>11</v>
      </c>
      <c r="AK297" t="s">
        <v>118</v>
      </c>
      <c r="AL297" t="s">
        <v>1559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笈笙主动技能3等级12</v>
      </c>
      <c r="B298" s="8">
        <f t="shared" si="85"/>
        <v>10050312</v>
      </c>
      <c r="C298" s="8" t="str">
        <f>VLOOKUP(G298,角色!A:B,2,FALSE)</f>
        <v>笈笙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418</v>
      </c>
      <c r="I298" s="24" t="str">
        <f t="shared" si="98"/>
        <v>对敌方单体造成150%攻击力（+5126）点伤害。并附带流血。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P298" s="33" t="str">
        <f>_xlfn.IFNA(VLOOKUP(G298,角色!V:AE,主动技能!F298+1,FALSE),"")</f>
        <v>eff_sixingguangquan|eff_yuezhiwu||</v>
      </c>
      <c r="Q298" s="33">
        <f>(VLOOKUP(G298,角色!V:AE,主动技能!F298+4,FALSE))</f>
        <v>1</v>
      </c>
      <c r="R298" s="33">
        <v>0</v>
      </c>
      <c r="S298" s="33">
        <v>0</v>
      </c>
      <c r="T298" s="6" t="str">
        <f t="shared" si="82"/>
        <v>100001:100:2:0</v>
      </c>
      <c r="U298" s="6" t="str">
        <f t="shared" si="83"/>
        <v/>
      </c>
      <c r="V298" s="23" t="str">
        <f>VLOOKUP(G298,角色!AW:BC,主动技能!F298+1,FALSE)</f>
        <v>skill_09</v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5126</v>
      </c>
      <c r="AE298" s="33">
        <f>(VLOOKUP(G298,角色!V:AE,主动技能!F298+7,FALSE))</f>
        <v>1</v>
      </c>
      <c r="AF298" s="23">
        <f t="shared" si="87"/>
        <v>3</v>
      </c>
      <c r="AG298" s="23">
        <f t="shared" si="88"/>
        <v>2</v>
      </c>
      <c r="AH298" s="33" t="str">
        <f>VLOOKUP(F298,特效对应!F:G,2,FALSE)</f>
        <v>attackex</v>
      </c>
      <c r="AJ298">
        <f t="shared" si="89"/>
        <v>12</v>
      </c>
      <c r="AK298" t="s">
        <v>118</v>
      </c>
      <c r="AL298" t="s">
        <v>1559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笈笙主动技能3等级13</v>
      </c>
      <c r="B299" s="8">
        <f t="shared" si="85"/>
        <v>10050313</v>
      </c>
      <c r="C299" s="8" t="str">
        <f>VLOOKUP(G299,角色!A:B,2,FALSE)</f>
        <v>笈笙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418</v>
      </c>
      <c r="I299" s="24" t="str">
        <f t="shared" si="98"/>
        <v>对敌方单体造成150%攻击力（+7250）点伤害。并附带流血。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P299" s="33" t="str">
        <f>_xlfn.IFNA(VLOOKUP(G299,角色!V:AE,主动技能!F299+1,FALSE),"")</f>
        <v>eff_sixingguangquan|eff_yuezhiwu||</v>
      </c>
      <c r="Q299" s="33">
        <f>(VLOOKUP(G299,角色!V:AE,主动技能!F299+4,FALSE))</f>
        <v>1</v>
      </c>
      <c r="R299" s="33">
        <v>0</v>
      </c>
      <c r="S299" s="33">
        <v>0</v>
      </c>
      <c r="T299" s="6" t="str">
        <f t="shared" si="82"/>
        <v>100001:100:2:0</v>
      </c>
      <c r="U299" s="6" t="str">
        <f t="shared" si="83"/>
        <v/>
      </c>
      <c r="V299" s="23" t="str">
        <f>VLOOKUP(G299,角色!AW:BC,主动技能!F299+1,FALSE)</f>
        <v>skill_09</v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7250</v>
      </c>
      <c r="AE299" s="33">
        <f>(VLOOKUP(G299,角色!V:AE,主动技能!F299+7,FALSE))</f>
        <v>1</v>
      </c>
      <c r="AF299" s="23">
        <f t="shared" si="87"/>
        <v>3</v>
      </c>
      <c r="AG299" s="23">
        <f t="shared" si="88"/>
        <v>2</v>
      </c>
      <c r="AH299" s="33" t="str">
        <f>VLOOKUP(F299,特效对应!F:G,2,FALSE)</f>
        <v>attackex</v>
      </c>
      <c r="AJ299">
        <f t="shared" si="89"/>
        <v>13</v>
      </c>
      <c r="AK299" t="s">
        <v>118</v>
      </c>
      <c r="AL299" t="s">
        <v>1559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笈笙主动技能3等级14</v>
      </c>
      <c r="B300" s="8">
        <f t="shared" si="85"/>
        <v>10050314</v>
      </c>
      <c r="C300" s="8" t="str">
        <f>VLOOKUP(G300,角色!A:B,2,FALSE)</f>
        <v>笈笙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418</v>
      </c>
      <c r="I300" s="24" t="str">
        <f t="shared" si="98"/>
        <v>对敌方单体造成150%攻击力（+10255）点伤害。并附带流血。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P300" s="33" t="str">
        <f>_xlfn.IFNA(VLOOKUP(G300,角色!V:AE,主动技能!F300+1,FALSE),"")</f>
        <v>eff_sixingguangquan|eff_yuezhiwu||</v>
      </c>
      <c r="Q300" s="33">
        <f>(VLOOKUP(G300,角色!V:AE,主动技能!F300+4,FALSE))</f>
        <v>1</v>
      </c>
      <c r="R300" s="33">
        <v>0</v>
      </c>
      <c r="S300" s="33">
        <v>0</v>
      </c>
      <c r="T300" s="6" t="str">
        <f t="shared" si="82"/>
        <v>100001:100:2:0</v>
      </c>
      <c r="U300" s="6" t="str">
        <f t="shared" si="83"/>
        <v/>
      </c>
      <c r="V300" s="23" t="str">
        <f>VLOOKUP(G300,角色!AW:BC,主动技能!F300+1,FALSE)</f>
        <v>skill_09</v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10255</v>
      </c>
      <c r="AE300" s="33">
        <f>(VLOOKUP(G300,角色!V:AE,主动技能!F300+7,FALSE))</f>
        <v>1</v>
      </c>
      <c r="AF300" s="23">
        <f t="shared" si="87"/>
        <v>3</v>
      </c>
      <c r="AG300" s="23">
        <f t="shared" si="88"/>
        <v>2</v>
      </c>
      <c r="AH300" s="33" t="str">
        <f>VLOOKUP(F300,特效对应!F:G,2,FALSE)</f>
        <v>attackex</v>
      </c>
      <c r="AJ300">
        <f t="shared" si="89"/>
        <v>14</v>
      </c>
      <c r="AK300" t="s">
        <v>118</v>
      </c>
      <c r="AL300" t="s">
        <v>1559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笈笙主动技能3等级15</v>
      </c>
      <c r="B301" s="8">
        <f t="shared" si="85"/>
        <v>10050315</v>
      </c>
      <c r="C301" s="8" t="str">
        <f>VLOOKUP(G301,角色!A:B,2,FALSE)</f>
        <v>笈笙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418</v>
      </c>
      <c r="I301" s="24" t="str">
        <f t="shared" si="98"/>
        <v>对敌方单体造成150%攻击力（+14504）点伤害。并附带流血。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P301" s="33" t="str">
        <f>_xlfn.IFNA(VLOOKUP(G301,角色!V:AE,主动技能!F301+1,FALSE),"")</f>
        <v>eff_sixingguangquan|eff_yuezhiwu||</v>
      </c>
      <c r="Q301" s="33">
        <f>(VLOOKUP(G301,角色!V:AE,主动技能!F301+4,FALSE))</f>
        <v>1</v>
      </c>
      <c r="R301" s="33">
        <v>0</v>
      </c>
      <c r="S301" s="33">
        <v>0</v>
      </c>
      <c r="T301" s="6" t="str">
        <f t="shared" si="82"/>
        <v>100001:100:2:0</v>
      </c>
      <c r="U301" s="6" t="str">
        <f t="shared" si="83"/>
        <v/>
      </c>
      <c r="V301" s="23" t="str">
        <f>VLOOKUP(G301,角色!AW:BC,主动技能!F301+1,FALSE)</f>
        <v>skill_09</v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14504</v>
      </c>
      <c r="AE301" s="33">
        <f>(VLOOKUP(G301,角色!V:AE,主动技能!F301+7,FALSE))</f>
        <v>1</v>
      </c>
      <c r="AF301" s="23">
        <f t="shared" si="87"/>
        <v>3</v>
      </c>
      <c r="AG301" s="23">
        <f t="shared" si="88"/>
        <v>2</v>
      </c>
      <c r="AH301" s="33" t="str">
        <f>VLOOKUP(F301,特效对应!F:G,2,FALSE)</f>
        <v>attackex</v>
      </c>
      <c r="AJ301">
        <f t="shared" si="89"/>
        <v>15</v>
      </c>
      <c r="AK301" t="s">
        <v>118</v>
      </c>
      <c r="AL301" t="s">
        <v>1559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笈笙主动技能3等级16</v>
      </c>
      <c r="B302" s="8">
        <f t="shared" si="85"/>
        <v>10050316</v>
      </c>
      <c r="C302" s="8" t="str">
        <f>VLOOKUP(G302,角色!A:B,2,FALSE)</f>
        <v>笈笙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418</v>
      </c>
      <c r="I302" s="24" t="str">
        <f t="shared" si="98"/>
        <v>对敌方单体造成150%攻击力（+20515）点伤害。并附带流血。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P302" s="33" t="str">
        <f>_xlfn.IFNA(VLOOKUP(G302,角色!V:AE,主动技能!F302+1,FALSE),"")</f>
        <v>eff_sixingguangquan|eff_yuezhiwu||</v>
      </c>
      <c r="Q302" s="33">
        <f>(VLOOKUP(G302,角色!V:AE,主动技能!F302+4,FALSE))</f>
        <v>1</v>
      </c>
      <c r="R302" s="33">
        <v>0</v>
      </c>
      <c r="S302" s="33">
        <v>0</v>
      </c>
      <c r="T302" s="6" t="str">
        <f t="shared" si="82"/>
        <v>100001:100:2:0</v>
      </c>
      <c r="U302" s="6" t="str">
        <f t="shared" si="83"/>
        <v/>
      </c>
      <c r="V302" s="23" t="str">
        <f>VLOOKUP(G302,角色!AW:BC,主动技能!F302+1,FALSE)</f>
        <v>skill_09</v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20515</v>
      </c>
      <c r="AE302" s="33">
        <f>(VLOOKUP(G302,角色!V:AE,主动技能!F302+7,FALSE))</f>
        <v>1</v>
      </c>
      <c r="AF302" s="23">
        <f t="shared" si="87"/>
        <v>3</v>
      </c>
      <c r="AG302" s="23">
        <f t="shared" si="88"/>
        <v>2</v>
      </c>
      <c r="AH302" s="33" t="str">
        <f>VLOOKUP(F302,特效对应!F:G,2,FALSE)</f>
        <v>attackex</v>
      </c>
      <c r="AJ302">
        <f t="shared" si="89"/>
        <v>16</v>
      </c>
      <c r="AK302" t="s">
        <v>118</v>
      </c>
      <c r="AL302" t="s">
        <v>1559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笈笙主动技能3等级17</v>
      </c>
      <c r="B303" s="8">
        <f t="shared" si="85"/>
        <v>10050317</v>
      </c>
      <c r="C303" s="8" t="str">
        <f>VLOOKUP(G303,角色!A:B,2,FALSE)</f>
        <v>笈笙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418</v>
      </c>
      <c r="I303" s="24" t="str">
        <f t="shared" si="98"/>
        <v>对敌方单体造成150%攻击力（+29016）点伤害。并附带流血。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P303" s="33" t="str">
        <f>_xlfn.IFNA(VLOOKUP(G303,角色!V:AE,主动技能!F303+1,FALSE),"")</f>
        <v>eff_sixingguangquan|eff_yuezhiwu||</v>
      </c>
      <c r="Q303" s="33">
        <f>(VLOOKUP(G303,角色!V:AE,主动技能!F303+4,FALSE))</f>
        <v>1</v>
      </c>
      <c r="R303" s="33">
        <v>0</v>
      </c>
      <c r="S303" s="33">
        <v>0</v>
      </c>
      <c r="T303" s="6" t="str">
        <f t="shared" si="82"/>
        <v>100001:100:2:0</v>
      </c>
      <c r="U303" s="6" t="str">
        <f t="shared" si="83"/>
        <v/>
      </c>
      <c r="V303" s="23" t="str">
        <f>VLOOKUP(G303,角色!AW:BC,主动技能!F303+1,FALSE)</f>
        <v>skill_09</v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29016</v>
      </c>
      <c r="AE303" s="33">
        <f>(VLOOKUP(G303,角色!V:AE,主动技能!F303+7,FALSE))</f>
        <v>1</v>
      </c>
      <c r="AF303" s="23">
        <f t="shared" si="87"/>
        <v>3</v>
      </c>
      <c r="AG303" s="23">
        <f t="shared" si="88"/>
        <v>2</v>
      </c>
      <c r="AH303" s="33" t="str">
        <f>VLOOKUP(F303,特效对应!F:G,2,FALSE)</f>
        <v>attackex</v>
      </c>
      <c r="AJ303">
        <f t="shared" si="89"/>
        <v>17</v>
      </c>
      <c r="AK303" t="s">
        <v>118</v>
      </c>
      <c r="AL303" t="s">
        <v>1559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笈笙主动技能3等级18</v>
      </c>
      <c r="B304" s="8">
        <f t="shared" si="85"/>
        <v>10050318</v>
      </c>
      <c r="C304" s="8" t="str">
        <f>VLOOKUP(G304,角色!A:B,2,FALSE)</f>
        <v>笈笙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418</v>
      </c>
      <c r="I304" s="24" t="str">
        <f t="shared" si="98"/>
        <v>对敌方单体造成150%攻击力（+41041）点伤害。并附带流血。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P304" s="33" t="str">
        <f>_xlfn.IFNA(VLOOKUP(G304,角色!V:AE,主动技能!F304+1,FALSE),"")</f>
        <v>eff_sixingguangquan|eff_yuezhiwu||</v>
      </c>
      <c r="Q304" s="33">
        <f>(VLOOKUP(G304,角色!V:AE,主动技能!F304+4,FALSE))</f>
        <v>1</v>
      </c>
      <c r="R304" s="33">
        <v>0</v>
      </c>
      <c r="S304" s="33">
        <v>0</v>
      </c>
      <c r="T304" s="6" t="str">
        <f t="shared" si="82"/>
        <v>100001:100:2:0</v>
      </c>
      <c r="U304" s="6" t="str">
        <f t="shared" si="83"/>
        <v/>
      </c>
      <c r="V304" s="23" t="str">
        <f>VLOOKUP(G304,角色!AW:BC,主动技能!F304+1,FALSE)</f>
        <v>skill_09</v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41041</v>
      </c>
      <c r="AE304" s="33">
        <f>(VLOOKUP(G304,角色!V:AE,主动技能!F304+7,FALSE))</f>
        <v>1</v>
      </c>
      <c r="AF304" s="23">
        <f t="shared" si="87"/>
        <v>3</v>
      </c>
      <c r="AG304" s="23">
        <f t="shared" si="88"/>
        <v>2</v>
      </c>
      <c r="AH304" s="33" t="str">
        <f>VLOOKUP(F304,特效对应!F:G,2,FALSE)</f>
        <v>attackex</v>
      </c>
      <c r="AJ304">
        <f t="shared" si="89"/>
        <v>18</v>
      </c>
      <c r="AK304" t="s">
        <v>118</v>
      </c>
      <c r="AL304" t="s">
        <v>1559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笈笙主动技能3等级19</v>
      </c>
      <c r="B305" s="8">
        <f t="shared" si="85"/>
        <v>10050319</v>
      </c>
      <c r="C305" s="8" t="str">
        <f>VLOOKUP(G305,角色!A:B,2,FALSE)</f>
        <v>笈笙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418</v>
      </c>
      <c r="I305" s="24" t="str">
        <f t="shared" si="98"/>
        <v>对敌方单体造成150%攻击力（+58048）点伤害。并附带流血。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P305" s="33" t="str">
        <f>_xlfn.IFNA(VLOOKUP(G305,角色!V:AE,主动技能!F305+1,FALSE),"")</f>
        <v>eff_sixingguangquan|eff_yuezhiwu||</v>
      </c>
      <c r="Q305" s="33">
        <f>(VLOOKUP(G305,角色!V:AE,主动技能!F305+4,FALSE))</f>
        <v>1</v>
      </c>
      <c r="R305" s="33">
        <v>0</v>
      </c>
      <c r="S305" s="33">
        <v>0</v>
      </c>
      <c r="T305" s="6" t="str">
        <f t="shared" si="82"/>
        <v>100001:100:2:0</v>
      </c>
      <c r="U305" s="6" t="str">
        <f t="shared" si="83"/>
        <v/>
      </c>
      <c r="V305" s="23" t="str">
        <f>VLOOKUP(G305,角色!AW:BC,主动技能!F305+1,FALSE)</f>
        <v>skill_09</v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58048</v>
      </c>
      <c r="AE305" s="33">
        <f>(VLOOKUP(G305,角色!V:AE,主动技能!F305+7,FALSE))</f>
        <v>1</v>
      </c>
      <c r="AF305" s="23">
        <f t="shared" si="87"/>
        <v>3</v>
      </c>
      <c r="AG305" s="23">
        <f t="shared" si="88"/>
        <v>2</v>
      </c>
      <c r="AH305" s="33" t="str">
        <f>VLOOKUP(F305,特效对应!F:G,2,FALSE)</f>
        <v>attackex</v>
      </c>
      <c r="AJ305">
        <f t="shared" si="89"/>
        <v>19</v>
      </c>
      <c r="AK305" t="s">
        <v>118</v>
      </c>
      <c r="AL305" t="s">
        <v>1559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笈笙主动技能3等级20</v>
      </c>
      <c r="B306" s="8">
        <f t="shared" si="85"/>
        <v>10050320</v>
      </c>
      <c r="C306" s="8" t="str">
        <f>VLOOKUP(G306,角色!A:B,2,FALSE)</f>
        <v>笈笙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418</v>
      </c>
      <c r="I306" s="24" t="str">
        <f t="shared" si="98"/>
        <v>对敌方单体造成150%攻击力（+82102）点伤害。并附带流血。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P306" s="33" t="str">
        <f>_xlfn.IFNA(VLOOKUP(G306,角色!V:AE,主动技能!F306+1,FALSE),"")</f>
        <v>eff_sixingguangquan|eff_yuezhiwu||</v>
      </c>
      <c r="Q306" s="33">
        <f>(VLOOKUP(G306,角色!V:AE,主动技能!F306+4,FALSE))</f>
        <v>1</v>
      </c>
      <c r="R306" s="33">
        <v>0</v>
      </c>
      <c r="S306" s="33">
        <v>0</v>
      </c>
      <c r="T306" s="6" t="str">
        <f t="shared" si="82"/>
        <v>100001:100:2:0</v>
      </c>
      <c r="U306" s="6" t="str">
        <f t="shared" si="83"/>
        <v/>
      </c>
      <c r="V306" s="23" t="str">
        <f>VLOOKUP(G306,角色!AW:BC,主动技能!F306+1,FALSE)</f>
        <v>skill_09</v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82102</v>
      </c>
      <c r="AE306" s="33">
        <f>(VLOOKUP(G306,角色!V:AE,主动技能!F306+7,FALSE))</f>
        <v>1</v>
      </c>
      <c r="AF306" s="23">
        <f t="shared" si="87"/>
        <v>3</v>
      </c>
      <c r="AG306" s="23">
        <f t="shared" si="88"/>
        <v>2</v>
      </c>
      <c r="AH306" s="33" t="str">
        <f>VLOOKUP(F306,特效对应!F:G,2,FALSE)</f>
        <v>attackex</v>
      </c>
      <c r="AJ306">
        <f t="shared" si="89"/>
        <v>20</v>
      </c>
      <c r="AK306" t="s">
        <v>118</v>
      </c>
      <c r="AL306" t="s">
        <v>1559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越城主动技能1等级1</v>
      </c>
      <c r="B307" s="8">
        <f t="shared" si="85"/>
        <v>10060101</v>
      </c>
      <c r="C307" s="8" t="str">
        <f>VLOOKUP(G307,角色!A:B,2,FALSE)</f>
        <v>越城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P307" s="33" t="str">
        <f>_xlfn.IFNA(VLOOKUP(G307,角色!V:AE,主动技能!F307+1,FALSE),"")</f>
        <v>eff_yixingguangquan|||</v>
      </c>
      <c r="Q307" s="33">
        <f>(VLOOKUP(G307,角色!V:AE,主动技能!F307+4,FALSE))</f>
        <v>1</v>
      </c>
      <c r="R307" s="33">
        <v>0</v>
      </c>
      <c r="S307" s="33">
        <v>0</v>
      </c>
      <c r="T307" s="6" t="str">
        <f t="shared" si="82"/>
        <v/>
      </c>
      <c r="U307" s="6" t="str">
        <f t="shared" si="83"/>
        <v/>
      </c>
      <c r="V307" s="23" t="str">
        <f>VLOOKUP(G307,角色!AW:BC,主动技能!F307+1,FALSE)</f>
        <v>skill_32</v>
      </c>
      <c r="Y307">
        <f t="shared" si="97"/>
        <v>0</v>
      </c>
      <c r="Z307">
        <v>100</v>
      </c>
      <c r="AE307" s="33">
        <f>(VLOOKUP(G307,角色!V:AE,主动技能!F307+7,FALSE))</f>
        <v>0</v>
      </c>
      <c r="AF307" s="23">
        <f t="shared" si="87"/>
        <v>0</v>
      </c>
      <c r="AG307" s="23">
        <f t="shared" si="88"/>
        <v>0</v>
      </c>
      <c r="AH307" s="33" t="str">
        <f>VLOOKUP(F307,特效对应!F:G,2,FALSE)</f>
        <v>attack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越城主动技能1等级2</v>
      </c>
      <c r="B308" s="8">
        <f t="shared" si="85"/>
        <v>10060102</v>
      </c>
      <c r="C308" s="8" t="str">
        <f>VLOOKUP(G308,角色!A:B,2,FALSE)</f>
        <v>越城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P308" s="33" t="str">
        <f>_xlfn.IFNA(VLOOKUP(G308,角色!V:AE,主动技能!F308+1,FALSE),"")</f>
        <v>eff_yixingguangquan|||</v>
      </c>
      <c r="Q308" s="33">
        <f>(VLOOKUP(G308,角色!V:AE,主动技能!F308+4,FALSE))</f>
        <v>1</v>
      </c>
      <c r="R308" s="33">
        <v>0</v>
      </c>
      <c r="S308" s="33">
        <v>0</v>
      </c>
      <c r="T308" s="6" t="str">
        <f t="shared" si="82"/>
        <v/>
      </c>
      <c r="U308" s="6" t="str">
        <f t="shared" si="83"/>
        <v/>
      </c>
      <c r="V308" s="23" t="str">
        <f>VLOOKUP(G308,角色!AW:BC,主动技能!F308+1,FALSE)</f>
        <v>skill_32</v>
      </c>
      <c r="Y308">
        <f t="shared" si="97"/>
        <v>0</v>
      </c>
      <c r="Z308">
        <v>100</v>
      </c>
      <c r="AE308" s="33">
        <f>(VLOOKUP(G308,角色!V:AE,主动技能!F308+7,FALSE))</f>
        <v>0</v>
      </c>
      <c r="AF308" s="23">
        <f t="shared" si="87"/>
        <v>0</v>
      </c>
      <c r="AG308" s="23">
        <f t="shared" si="88"/>
        <v>0</v>
      </c>
      <c r="AH308" s="33" t="str">
        <f>VLOOKUP(F308,特效对应!F:G,2,FALSE)</f>
        <v>attack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越城主动技能1等级3</v>
      </c>
      <c r="B309" s="8">
        <f t="shared" si="85"/>
        <v>10060103</v>
      </c>
      <c r="C309" s="8" t="str">
        <f>VLOOKUP(G309,角色!A:B,2,FALSE)</f>
        <v>越城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P309" s="33" t="str">
        <f>_xlfn.IFNA(VLOOKUP(G309,角色!V:AE,主动技能!F309+1,FALSE),"")</f>
        <v>eff_yixingguangquan|||</v>
      </c>
      <c r="Q309" s="33">
        <f>(VLOOKUP(G309,角色!V:AE,主动技能!F309+4,FALSE))</f>
        <v>1</v>
      </c>
      <c r="R309" s="33">
        <v>0</v>
      </c>
      <c r="S309" s="33">
        <v>0</v>
      </c>
      <c r="T309" s="6" t="str">
        <f t="shared" si="82"/>
        <v/>
      </c>
      <c r="U309" s="6" t="str">
        <f t="shared" si="83"/>
        <v/>
      </c>
      <c r="V309" s="23" t="str">
        <f>VLOOKUP(G309,角色!AW:BC,主动技能!F309+1,FALSE)</f>
        <v>skill_32</v>
      </c>
      <c r="Y309">
        <f t="shared" si="97"/>
        <v>0</v>
      </c>
      <c r="Z309">
        <v>100</v>
      </c>
      <c r="AE309" s="33">
        <f>(VLOOKUP(G309,角色!V:AE,主动技能!F309+7,FALSE))</f>
        <v>0</v>
      </c>
      <c r="AF309" s="23">
        <f t="shared" si="87"/>
        <v>0</v>
      </c>
      <c r="AG309" s="23">
        <f t="shared" si="88"/>
        <v>0</v>
      </c>
      <c r="AH309" s="33" t="str">
        <f>VLOOKUP(F309,特效对应!F:G,2,FALSE)</f>
        <v>attack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越城主动技能1等级4</v>
      </c>
      <c r="B310" s="8">
        <f t="shared" si="85"/>
        <v>10060104</v>
      </c>
      <c r="C310" s="8" t="str">
        <f>VLOOKUP(G310,角色!A:B,2,FALSE)</f>
        <v>越城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P310" s="33" t="str">
        <f>_xlfn.IFNA(VLOOKUP(G310,角色!V:AE,主动技能!F310+1,FALSE),"")</f>
        <v>eff_yixingguangquan|||</v>
      </c>
      <c r="Q310" s="33">
        <f>(VLOOKUP(G310,角色!V:AE,主动技能!F310+4,FALSE))</f>
        <v>1</v>
      </c>
      <c r="R310" s="33">
        <v>0</v>
      </c>
      <c r="S310" s="33">
        <v>0</v>
      </c>
      <c r="T310" s="6" t="str">
        <f t="shared" si="82"/>
        <v/>
      </c>
      <c r="U310" s="6" t="str">
        <f t="shared" si="83"/>
        <v/>
      </c>
      <c r="V310" s="23" t="str">
        <f>VLOOKUP(G310,角色!AW:BC,主动技能!F310+1,FALSE)</f>
        <v>skill_32</v>
      </c>
      <c r="Y310">
        <f t="shared" si="97"/>
        <v>0</v>
      </c>
      <c r="Z310">
        <v>100</v>
      </c>
      <c r="AE310" s="33">
        <f>(VLOOKUP(G310,角色!V:AE,主动技能!F310+7,FALSE))</f>
        <v>0</v>
      </c>
      <c r="AF310" s="23">
        <f t="shared" si="87"/>
        <v>0</v>
      </c>
      <c r="AG310" s="23">
        <f t="shared" si="88"/>
        <v>0</v>
      </c>
      <c r="AH310" s="33" t="str">
        <f>VLOOKUP(F310,特效对应!F:G,2,FALSE)</f>
        <v>attack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越城主动技能1等级5</v>
      </c>
      <c r="B311" s="8">
        <f t="shared" si="85"/>
        <v>10060105</v>
      </c>
      <c r="C311" s="8" t="str">
        <f>VLOOKUP(G311,角色!A:B,2,FALSE)</f>
        <v>越城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P311" s="33" t="str">
        <f>_xlfn.IFNA(VLOOKUP(G311,角色!V:AE,主动技能!F311+1,FALSE),"")</f>
        <v>eff_yixingguangquan|||</v>
      </c>
      <c r="Q311" s="33">
        <f>(VLOOKUP(G311,角色!V:AE,主动技能!F311+4,FALSE))</f>
        <v>1</v>
      </c>
      <c r="R311" s="33">
        <v>0</v>
      </c>
      <c r="S311" s="33">
        <v>0</v>
      </c>
      <c r="T311" s="6" t="str">
        <f t="shared" si="82"/>
        <v/>
      </c>
      <c r="U311" s="6" t="str">
        <f t="shared" si="83"/>
        <v/>
      </c>
      <c r="V311" s="23" t="str">
        <f>VLOOKUP(G311,角色!AW:BC,主动技能!F311+1,FALSE)</f>
        <v>skill_32</v>
      </c>
      <c r="Y311">
        <f t="shared" si="97"/>
        <v>0</v>
      </c>
      <c r="Z311">
        <v>100</v>
      </c>
      <c r="AE311" s="33">
        <f>(VLOOKUP(G311,角色!V:AE,主动技能!F311+7,FALSE))</f>
        <v>0</v>
      </c>
      <c r="AF311" s="23">
        <f t="shared" si="87"/>
        <v>0</v>
      </c>
      <c r="AG311" s="23">
        <f t="shared" si="88"/>
        <v>0</v>
      </c>
      <c r="AH311" s="33" t="str">
        <f>VLOOKUP(F311,特效对应!F:G,2,FALSE)</f>
        <v>attack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越城主动技能1等级6</v>
      </c>
      <c r="B312" s="8">
        <f t="shared" si="85"/>
        <v>10060106</v>
      </c>
      <c r="C312" s="8" t="str">
        <f>VLOOKUP(G312,角色!A:B,2,FALSE)</f>
        <v>越城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P312" s="33" t="str">
        <f>_xlfn.IFNA(VLOOKUP(G312,角色!V:AE,主动技能!F312+1,FALSE),"")</f>
        <v>eff_yixingguangquan|||</v>
      </c>
      <c r="Q312" s="33">
        <f>(VLOOKUP(G312,角色!V:AE,主动技能!F312+4,FALSE))</f>
        <v>1</v>
      </c>
      <c r="R312" s="33">
        <v>0</v>
      </c>
      <c r="S312" s="33">
        <v>0</v>
      </c>
      <c r="T312" s="6" t="str">
        <f t="shared" si="82"/>
        <v/>
      </c>
      <c r="U312" s="6" t="str">
        <f t="shared" si="83"/>
        <v/>
      </c>
      <c r="V312" s="23" t="str">
        <f>VLOOKUP(G312,角色!AW:BC,主动技能!F312+1,FALSE)</f>
        <v>skill_32</v>
      </c>
      <c r="Y312">
        <f t="shared" si="97"/>
        <v>0</v>
      </c>
      <c r="Z312">
        <v>100</v>
      </c>
      <c r="AE312" s="33">
        <f>(VLOOKUP(G312,角色!V:AE,主动技能!F312+7,FALSE))</f>
        <v>0</v>
      </c>
      <c r="AF312" s="23">
        <f t="shared" si="87"/>
        <v>0</v>
      </c>
      <c r="AG312" s="23">
        <f t="shared" si="88"/>
        <v>0</v>
      </c>
      <c r="AH312" s="33" t="str">
        <f>VLOOKUP(F312,特效对应!F:G,2,FALSE)</f>
        <v>attack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越城主动技能1等级7</v>
      </c>
      <c r="B313" s="8">
        <f t="shared" si="85"/>
        <v>10060107</v>
      </c>
      <c r="C313" s="8" t="str">
        <f>VLOOKUP(G313,角色!A:B,2,FALSE)</f>
        <v>越城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P313" s="33" t="str">
        <f>_xlfn.IFNA(VLOOKUP(G313,角色!V:AE,主动技能!F313+1,FALSE),"")</f>
        <v>eff_yixingguangquan|||</v>
      </c>
      <c r="Q313" s="33">
        <f>(VLOOKUP(G313,角色!V:AE,主动技能!F313+4,FALSE))</f>
        <v>1</v>
      </c>
      <c r="R313" s="33">
        <v>0</v>
      </c>
      <c r="S313" s="33">
        <v>0</v>
      </c>
      <c r="T313" s="6" t="str">
        <f t="shared" si="82"/>
        <v/>
      </c>
      <c r="U313" s="6" t="str">
        <f t="shared" si="83"/>
        <v/>
      </c>
      <c r="V313" s="23" t="str">
        <f>VLOOKUP(G313,角色!AW:BC,主动技能!F313+1,FALSE)</f>
        <v>skill_32</v>
      </c>
      <c r="Y313">
        <f t="shared" si="97"/>
        <v>0</v>
      </c>
      <c r="Z313">
        <v>100</v>
      </c>
      <c r="AE313" s="33">
        <f>(VLOOKUP(G313,角色!V:AE,主动技能!F313+7,FALSE))</f>
        <v>0</v>
      </c>
      <c r="AF313" s="23">
        <f t="shared" si="87"/>
        <v>0</v>
      </c>
      <c r="AG313" s="23">
        <f t="shared" si="88"/>
        <v>0</v>
      </c>
      <c r="AH313" s="33" t="str">
        <f>VLOOKUP(F313,特效对应!F:G,2,FALSE)</f>
        <v>attack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越城主动技能1等级8</v>
      </c>
      <c r="B314" s="8">
        <f t="shared" si="85"/>
        <v>10060108</v>
      </c>
      <c r="C314" s="8" t="str">
        <f>VLOOKUP(G314,角色!A:B,2,FALSE)</f>
        <v>越城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P314" s="33" t="str">
        <f>_xlfn.IFNA(VLOOKUP(G314,角色!V:AE,主动技能!F314+1,FALSE),"")</f>
        <v>eff_yixingguangquan|||</v>
      </c>
      <c r="Q314" s="33">
        <f>(VLOOKUP(G314,角色!V:AE,主动技能!F314+4,FALSE))</f>
        <v>1</v>
      </c>
      <c r="R314" s="33">
        <v>0</v>
      </c>
      <c r="S314" s="33">
        <v>0</v>
      </c>
      <c r="T314" s="6" t="str">
        <f t="shared" si="82"/>
        <v/>
      </c>
      <c r="U314" s="6" t="str">
        <f t="shared" si="83"/>
        <v/>
      </c>
      <c r="V314" s="23" t="str">
        <f>VLOOKUP(G314,角色!AW:BC,主动技能!F314+1,FALSE)</f>
        <v>skill_32</v>
      </c>
      <c r="Y314">
        <f t="shared" si="97"/>
        <v>0</v>
      </c>
      <c r="Z314">
        <v>100</v>
      </c>
      <c r="AE314" s="33">
        <f>(VLOOKUP(G314,角色!V:AE,主动技能!F314+7,FALSE))</f>
        <v>0</v>
      </c>
      <c r="AF314" s="23">
        <f t="shared" si="87"/>
        <v>0</v>
      </c>
      <c r="AG314" s="23">
        <f t="shared" si="88"/>
        <v>0</v>
      </c>
      <c r="AH314" s="33" t="str">
        <f>VLOOKUP(F314,特效对应!F:G,2,FALSE)</f>
        <v>attack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越城主动技能1等级9</v>
      </c>
      <c r="B315" s="8">
        <f t="shared" si="85"/>
        <v>10060109</v>
      </c>
      <c r="C315" s="8" t="str">
        <f>VLOOKUP(G315,角色!A:B,2,FALSE)</f>
        <v>越城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P315" s="33" t="str">
        <f>_xlfn.IFNA(VLOOKUP(G315,角色!V:AE,主动技能!F315+1,FALSE),"")</f>
        <v>eff_yixingguangquan|||</v>
      </c>
      <c r="Q315" s="33">
        <f>(VLOOKUP(G315,角色!V:AE,主动技能!F315+4,FALSE))</f>
        <v>1</v>
      </c>
      <c r="R315" s="33">
        <v>0</v>
      </c>
      <c r="S315" s="33">
        <v>0</v>
      </c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V315" s="23" t="str">
        <f>VLOOKUP(G315,角色!AW:BC,主动技能!F315+1,FALSE)</f>
        <v>skill_32</v>
      </c>
      <c r="Y315">
        <f t="shared" si="97"/>
        <v>0</v>
      </c>
      <c r="Z315">
        <v>100</v>
      </c>
      <c r="AE315" s="33">
        <f>(VLOOKUP(G315,角色!V:AE,主动技能!F315+7,FALSE))</f>
        <v>0</v>
      </c>
      <c r="AF315" s="23">
        <f t="shared" si="87"/>
        <v>0</v>
      </c>
      <c r="AG315" s="23">
        <f t="shared" si="88"/>
        <v>0</v>
      </c>
      <c r="AH315" s="33" t="str">
        <f>VLOOKUP(F315,特效对应!F:G,2,FALSE)</f>
        <v>attack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越城主动技能1等级10</v>
      </c>
      <c r="B316" s="8">
        <f t="shared" si="85"/>
        <v>10060110</v>
      </c>
      <c r="C316" s="8" t="str">
        <f>VLOOKUP(G316,角色!A:B,2,FALSE)</f>
        <v>越城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P316" s="33" t="str">
        <f>_xlfn.IFNA(VLOOKUP(G316,角色!V:AE,主动技能!F316+1,FALSE),"")</f>
        <v>eff_yixingguangquan|||</v>
      </c>
      <c r="Q316" s="33">
        <f>(VLOOKUP(G316,角色!V:AE,主动技能!F316+4,FALSE))</f>
        <v>1</v>
      </c>
      <c r="R316" s="33">
        <v>0</v>
      </c>
      <c r="S316" s="33">
        <v>0</v>
      </c>
      <c r="T316" s="6" t="str">
        <f t="shared" si="100"/>
        <v/>
      </c>
      <c r="U316" s="6" t="str">
        <f t="shared" si="101"/>
        <v/>
      </c>
      <c r="V316" s="23" t="str">
        <f>VLOOKUP(G316,角色!AW:BC,主动技能!F316+1,FALSE)</f>
        <v>skill_32</v>
      </c>
      <c r="Y316">
        <f t="shared" si="97"/>
        <v>0</v>
      </c>
      <c r="Z316">
        <v>100</v>
      </c>
      <c r="AE316" s="33">
        <f>(VLOOKUP(G316,角色!V:AE,主动技能!F316+7,FALSE))</f>
        <v>0</v>
      </c>
      <c r="AF316" s="23">
        <f t="shared" si="87"/>
        <v>0</v>
      </c>
      <c r="AG316" s="23">
        <f t="shared" si="88"/>
        <v>0</v>
      </c>
      <c r="AH316" s="33" t="str">
        <f>VLOOKUP(F316,特效对应!F:G,2,FALSE)</f>
        <v>attack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越城主动技能1等级11</v>
      </c>
      <c r="B317" s="8">
        <f t="shared" si="85"/>
        <v>10060111</v>
      </c>
      <c r="C317" s="8" t="str">
        <f>VLOOKUP(G317,角色!A:B,2,FALSE)</f>
        <v>越城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P317" s="33" t="str">
        <f>_xlfn.IFNA(VLOOKUP(G317,角色!V:AE,主动技能!F317+1,FALSE),"")</f>
        <v>eff_yixingguangquan|||</v>
      </c>
      <c r="Q317" s="33">
        <f>(VLOOKUP(G317,角色!V:AE,主动技能!F317+4,FALSE))</f>
        <v>1</v>
      </c>
      <c r="R317" s="33">
        <v>0</v>
      </c>
      <c r="S317" s="33">
        <v>0</v>
      </c>
      <c r="T317" s="6" t="str">
        <f t="shared" si="100"/>
        <v/>
      </c>
      <c r="U317" s="6" t="str">
        <f t="shared" si="101"/>
        <v/>
      </c>
      <c r="V317" s="23" t="str">
        <f>VLOOKUP(G317,角色!AW:BC,主动技能!F317+1,FALSE)</f>
        <v>skill_32</v>
      </c>
      <c r="Y317">
        <f t="shared" si="97"/>
        <v>0</v>
      </c>
      <c r="Z317">
        <v>100</v>
      </c>
      <c r="AE317" s="33">
        <f>(VLOOKUP(G317,角色!V:AE,主动技能!F317+7,FALSE))</f>
        <v>0</v>
      </c>
      <c r="AF317" s="23">
        <f t="shared" si="87"/>
        <v>0</v>
      </c>
      <c r="AG317" s="23">
        <f t="shared" si="88"/>
        <v>0</v>
      </c>
      <c r="AH317" s="33" t="str">
        <f>VLOOKUP(F317,特效对应!F:G,2,FALSE)</f>
        <v>attack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越城主动技能1等级12</v>
      </c>
      <c r="B318" s="8">
        <f t="shared" si="85"/>
        <v>10060112</v>
      </c>
      <c r="C318" s="8" t="str">
        <f>VLOOKUP(G318,角色!A:B,2,FALSE)</f>
        <v>越城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P318" s="33" t="str">
        <f>_xlfn.IFNA(VLOOKUP(G318,角色!V:AE,主动技能!F318+1,FALSE),"")</f>
        <v>eff_yixingguangquan|||</v>
      </c>
      <c r="Q318" s="33">
        <f>(VLOOKUP(G318,角色!V:AE,主动技能!F318+4,FALSE))</f>
        <v>1</v>
      </c>
      <c r="R318" s="33">
        <v>0</v>
      </c>
      <c r="S318" s="33">
        <v>0</v>
      </c>
      <c r="T318" s="6" t="str">
        <f t="shared" si="100"/>
        <v/>
      </c>
      <c r="U318" s="6" t="str">
        <f t="shared" si="101"/>
        <v/>
      </c>
      <c r="V318" s="23" t="str">
        <f>VLOOKUP(G318,角色!AW:BC,主动技能!F318+1,FALSE)</f>
        <v>skill_32</v>
      </c>
      <c r="Y318">
        <f t="shared" si="97"/>
        <v>0</v>
      </c>
      <c r="Z318">
        <v>100</v>
      </c>
      <c r="AE318" s="33">
        <f>(VLOOKUP(G318,角色!V:AE,主动技能!F318+7,FALSE))</f>
        <v>0</v>
      </c>
      <c r="AF318" s="23">
        <f t="shared" si="87"/>
        <v>0</v>
      </c>
      <c r="AG318" s="23">
        <f t="shared" si="88"/>
        <v>0</v>
      </c>
      <c r="AH318" s="33" t="str">
        <f>VLOOKUP(F318,特效对应!F:G,2,FALSE)</f>
        <v>attack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越城主动技能1等级13</v>
      </c>
      <c r="B319" s="8">
        <f t="shared" si="85"/>
        <v>10060113</v>
      </c>
      <c r="C319" s="8" t="str">
        <f>VLOOKUP(G319,角色!A:B,2,FALSE)</f>
        <v>越城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P319" s="33" t="str">
        <f>_xlfn.IFNA(VLOOKUP(G319,角色!V:AE,主动技能!F319+1,FALSE),"")</f>
        <v>eff_yixingguangquan|||</v>
      </c>
      <c r="Q319" s="33">
        <f>(VLOOKUP(G319,角色!V:AE,主动技能!F319+4,FALSE))</f>
        <v>1</v>
      </c>
      <c r="R319" s="33">
        <v>0</v>
      </c>
      <c r="S319" s="33">
        <v>0</v>
      </c>
      <c r="T319" s="6" t="str">
        <f t="shared" si="100"/>
        <v/>
      </c>
      <c r="U319" s="6" t="str">
        <f t="shared" si="101"/>
        <v/>
      </c>
      <c r="V319" s="23" t="str">
        <f>VLOOKUP(G319,角色!AW:BC,主动技能!F319+1,FALSE)</f>
        <v>skill_32</v>
      </c>
      <c r="Y319">
        <f t="shared" si="97"/>
        <v>0</v>
      </c>
      <c r="Z319">
        <v>100</v>
      </c>
      <c r="AE319" s="33">
        <f>(VLOOKUP(G319,角色!V:AE,主动技能!F319+7,FALSE))</f>
        <v>0</v>
      </c>
      <c r="AF319" s="23">
        <f t="shared" si="87"/>
        <v>0</v>
      </c>
      <c r="AG319" s="23">
        <f t="shared" si="88"/>
        <v>0</v>
      </c>
      <c r="AH319" s="33" t="str">
        <f>VLOOKUP(F319,特效对应!F:G,2,FALSE)</f>
        <v>attack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越城主动技能1等级14</v>
      </c>
      <c r="B320" s="8">
        <f t="shared" si="85"/>
        <v>10060114</v>
      </c>
      <c r="C320" s="8" t="str">
        <f>VLOOKUP(G320,角色!A:B,2,FALSE)</f>
        <v>越城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P320" s="33" t="str">
        <f>_xlfn.IFNA(VLOOKUP(G320,角色!V:AE,主动技能!F320+1,FALSE),"")</f>
        <v>eff_yixingguangquan|||</v>
      </c>
      <c r="Q320" s="33">
        <f>(VLOOKUP(G320,角色!V:AE,主动技能!F320+4,FALSE))</f>
        <v>1</v>
      </c>
      <c r="R320" s="33">
        <v>0</v>
      </c>
      <c r="S320" s="33">
        <v>0</v>
      </c>
      <c r="T320" s="6" t="str">
        <f t="shared" si="100"/>
        <v/>
      </c>
      <c r="U320" s="6" t="str">
        <f t="shared" si="101"/>
        <v/>
      </c>
      <c r="V320" s="23" t="str">
        <f>VLOOKUP(G320,角色!AW:BC,主动技能!F320+1,FALSE)</f>
        <v>skill_32</v>
      </c>
      <c r="Y320">
        <f t="shared" si="97"/>
        <v>0</v>
      </c>
      <c r="Z320">
        <v>100</v>
      </c>
      <c r="AE320" s="33">
        <f>(VLOOKUP(G320,角色!V:AE,主动技能!F320+7,FALSE))</f>
        <v>0</v>
      </c>
      <c r="AF320" s="23">
        <f t="shared" si="87"/>
        <v>0</v>
      </c>
      <c r="AG320" s="23">
        <f t="shared" si="88"/>
        <v>0</v>
      </c>
      <c r="AH320" s="33" t="str">
        <f>VLOOKUP(F320,特效对应!F:G,2,FALSE)</f>
        <v>attack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越城主动技能1等级15</v>
      </c>
      <c r="B321" s="8">
        <f t="shared" si="85"/>
        <v>10060115</v>
      </c>
      <c r="C321" s="8" t="str">
        <f>VLOOKUP(G321,角色!A:B,2,FALSE)</f>
        <v>越城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P321" s="33" t="str">
        <f>_xlfn.IFNA(VLOOKUP(G321,角色!V:AE,主动技能!F321+1,FALSE),"")</f>
        <v>eff_yixingguangquan|||</v>
      </c>
      <c r="Q321" s="33">
        <f>(VLOOKUP(G321,角色!V:AE,主动技能!F321+4,FALSE))</f>
        <v>1</v>
      </c>
      <c r="R321" s="33">
        <v>0</v>
      </c>
      <c r="S321" s="33">
        <v>0</v>
      </c>
      <c r="T321" s="6" t="str">
        <f t="shared" si="100"/>
        <v/>
      </c>
      <c r="U321" s="6" t="str">
        <f t="shared" si="101"/>
        <v/>
      </c>
      <c r="V321" s="23" t="str">
        <f>VLOOKUP(G321,角色!AW:BC,主动技能!F321+1,FALSE)</f>
        <v>skill_32</v>
      </c>
      <c r="Y321">
        <f t="shared" si="97"/>
        <v>0</v>
      </c>
      <c r="Z321">
        <v>100</v>
      </c>
      <c r="AE321" s="33">
        <f>(VLOOKUP(G321,角色!V:AE,主动技能!F321+7,FALSE))</f>
        <v>0</v>
      </c>
      <c r="AF321" s="23">
        <f t="shared" si="87"/>
        <v>0</v>
      </c>
      <c r="AG321" s="23">
        <f t="shared" si="88"/>
        <v>0</v>
      </c>
      <c r="AH321" s="33" t="str">
        <f>VLOOKUP(F321,特效对应!F:G,2,FALSE)</f>
        <v>attack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越城主动技能1等级16</v>
      </c>
      <c r="B322" s="8">
        <f t="shared" si="85"/>
        <v>10060116</v>
      </c>
      <c r="C322" s="8" t="str">
        <f>VLOOKUP(G322,角色!A:B,2,FALSE)</f>
        <v>越城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P322" s="33" t="str">
        <f>_xlfn.IFNA(VLOOKUP(G322,角色!V:AE,主动技能!F322+1,FALSE),"")</f>
        <v>eff_yixingguangquan|||</v>
      </c>
      <c r="Q322" s="33">
        <f>(VLOOKUP(G322,角色!V:AE,主动技能!F322+4,FALSE))</f>
        <v>1</v>
      </c>
      <c r="R322" s="33">
        <v>0</v>
      </c>
      <c r="S322" s="33">
        <v>0</v>
      </c>
      <c r="T322" s="6" t="str">
        <f t="shared" si="100"/>
        <v/>
      </c>
      <c r="U322" s="6" t="str">
        <f t="shared" si="101"/>
        <v/>
      </c>
      <c r="V322" s="23" t="str">
        <f>VLOOKUP(G322,角色!AW:BC,主动技能!F322+1,FALSE)</f>
        <v>skill_32</v>
      </c>
      <c r="Y322">
        <f t="shared" si="97"/>
        <v>0</v>
      </c>
      <c r="Z322">
        <v>100</v>
      </c>
      <c r="AE322" s="33">
        <f>(VLOOKUP(G322,角色!V:AE,主动技能!F322+7,FALSE))</f>
        <v>0</v>
      </c>
      <c r="AF322" s="23">
        <f t="shared" si="87"/>
        <v>0</v>
      </c>
      <c r="AG322" s="23">
        <f t="shared" si="88"/>
        <v>0</v>
      </c>
      <c r="AH322" s="33" t="str">
        <f>VLOOKUP(F322,特效对应!F:G,2,FALSE)</f>
        <v>attack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越城主动技能1等级17</v>
      </c>
      <c r="B323" s="8">
        <f t="shared" si="85"/>
        <v>10060117</v>
      </c>
      <c r="C323" s="8" t="str">
        <f>VLOOKUP(G323,角色!A:B,2,FALSE)</f>
        <v>越城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P323" s="33" t="str">
        <f>_xlfn.IFNA(VLOOKUP(G323,角色!V:AE,主动技能!F323+1,FALSE),"")</f>
        <v>eff_yixingguangquan|||</v>
      </c>
      <c r="Q323" s="33">
        <f>(VLOOKUP(G323,角色!V:AE,主动技能!F323+4,FALSE))</f>
        <v>1</v>
      </c>
      <c r="R323" s="33">
        <v>0</v>
      </c>
      <c r="S323" s="33">
        <v>0</v>
      </c>
      <c r="T323" s="6" t="str">
        <f t="shared" si="100"/>
        <v/>
      </c>
      <c r="U323" s="6" t="str">
        <f t="shared" si="101"/>
        <v/>
      </c>
      <c r="V323" s="23" t="str">
        <f>VLOOKUP(G323,角色!AW:BC,主动技能!F323+1,FALSE)</f>
        <v>skill_32</v>
      </c>
      <c r="Y323">
        <f t="shared" si="97"/>
        <v>0</v>
      </c>
      <c r="Z323">
        <v>100</v>
      </c>
      <c r="AE323" s="33">
        <f>(VLOOKUP(G323,角色!V:AE,主动技能!F323+7,FALSE))</f>
        <v>0</v>
      </c>
      <c r="AF323" s="23">
        <f t="shared" si="87"/>
        <v>0</v>
      </c>
      <c r="AG323" s="23">
        <f t="shared" si="88"/>
        <v>0</v>
      </c>
      <c r="AH323" s="33" t="str">
        <f>VLOOKUP(F323,特效对应!F:G,2,FALSE)</f>
        <v>attack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越城主动技能1等级18</v>
      </c>
      <c r="B324" s="8">
        <f t="shared" si="85"/>
        <v>10060118</v>
      </c>
      <c r="C324" s="8" t="str">
        <f>VLOOKUP(G324,角色!A:B,2,FALSE)</f>
        <v>越城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P324" s="33" t="str">
        <f>_xlfn.IFNA(VLOOKUP(G324,角色!V:AE,主动技能!F324+1,FALSE),"")</f>
        <v>eff_yixingguangquan|||</v>
      </c>
      <c r="Q324" s="33">
        <f>(VLOOKUP(G324,角色!V:AE,主动技能!F324+4,FALSE))</f>
        <v>1</v>
      </c>
      <c r="R324" s="33">
        <v>0</v>
      </c>
      <c r="S324" s="33">
        <v>0</v>
      </c>
      <c r="T324" s="6" t="str">
        <f t="shared" si="100"/>
        <v/>
      </c>
      <c r="U324" s="6" t="str">
        <f t="shared" si="101"/>
        <v/>
      </c>
      <c r="V324" s="23" t="str">
        <f>VLOOKUP(G324,角色!AW:BC,主动技能!F324+1,FALSE)</f>
        <v>skill_32</v>
      </c>
      <c r="Y324">
        <f t="shared" si="97"/>
        <v>0</v>
      </c>
      <c r="Z324">
        <v>100</v>
      </c>
      <c r="AE324" s="33">
        <f>(VLOOKUP(G324,角色!V:AE,主动技能!F324+7,FALSE))</f>
        <v>0</v>
      </c>
      <c r="AF324" s="23">
        <f t="shared" si="87"/>
        <v>0</v>
      </c>
      <c r="AG324" s="23">
        <f t="shared" si="88"/>
        <v>0</v>
      </c>
      <c r="AH324" s="33" t="str">
        <f>VLOOKUP(F324,特效对应!F:G,2,FALSE)</f>
        <v>attack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越城主动技能1等级19</v>
      </c>
      <c r="B325" s="8">
        <f t="shared" si="85"/>
        <v>10060119</v>
      </c>
      <c r="C325" s="8" t="str">
        <f>VLOOKUP(G325,角色!A:B,2,FALSE)</f>
        <v>越城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P325" s="33" t="str">
        <f>_xlfn.IFNA(VLOOKUP(G325,角色!V:AE,主动技能!F325+1,FALSE),"")</f>
        <v>eff_yixingguangquan|||</v>
      </c>
      <c r="Q325" s="33">
        <f>(VLOOKUP(G325,角色!V:AE,主动技能!F325+4,FALSE))</f>
        <v>1</v>
      </c>
      <c r="R325" s="33">
        <v>0</v>
      </c>
      <c r="S325" s="33">
        <v>0</v>
      </c>
      <c r="T325" s="6" t="str">
        <f t="shared" si="100"/>
        <v/>
      </c>
      <c r="U325" s="6" t="str">
        <f t="shared" si="101"/>
        <v/>
      </c>
      <c r="V325" s="23" t="str">
        <f>VLOOKUP(G325,角色!AW:BC,主动技能!F325+1,FALSE)</f>
        <v>skill_32</v>
      </c>
      <c r="Y325">
        <f t="shared" si="97"/>
        <v>0</v>
      </c>
      <c r="Z325">
        <v>100</v>
      </c>
      <c r="AE325" s="33">
        <f>(VLOOKUP(G325,角色!V:AE,主动技能!F325+7,FALSE))</f>
        <v>0</v>
      </c>
      <c r="AF325" s="23">
        <f t="shared" si="87"/>
        <v>0</v>
      </c>
      <c r="AG325" s="23">
        <f t="shared" si="88"/>
        <v>0</v>
      </c>
      <c r="AH325" s="33" t="str">
        <f>VLOOKUP(F325,特效对应!F:G,2,FALSE)</f>
        <v>attack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越城主动技能1等级20</v>
      </c>
      <c r="B326" s="8">
        <f t="shared" si="85"/>
        <v>10060120</v>
      </c>
      <c r="C326" s="8" t="str">
        <f>VLOOKUP(G326,角色!A:B,2,FALSE)</f>
        <v>越城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P326" s="33" t="str">
        <f>_xlfn.IFNA(VLOOKUP(G326,角色!V:AE,主动技能!F326+1,FALSE),"")</f>
        <v>eff_yixingguangquan|||</v>
      </c>
      <c r="Q326" s="33">
        <f>(VLOOKUP(G326,角色!V:AE,主动技能!F326+4,FALSE))</f>
        <v>1</v>
      </c>
      <c r="R326" s="33">
        <v>0</v>
      </c>
      <c r="S326" s="33">
        <v>0</v>
      </c>
      <c r="T326" s="6" t="str">
        <f t="shared" si="100"/>
        <v/>
      </c>
      <c r="U326" s="6" t="str">
        <f t="shared" si="101"/>
        <v/>
      </c>
      <c r="V326" s="23" t="str">
        <f>VLOOKUP(G326,角色!AW:BC,主动技能!F326+1,FALSE)</f>
        <v>skill_32</v>
      </c>
      <c r="Y326">
        <f t="shared" si="97"/>
        <v>0</v>
      </c>
      <c r="Z326">
        <v>100</v>
      </c>
      <c r="AE326" s="33">
        <f>(VLOOKUP(G326,角色!V:AE,主动技能!F326+7,FALSE))</f>
        <v>0</v>
      </c>
      <c r="AF326" s="23">
        <f t="shared" si="87"/>
        <v>0</v>
      </c>
      <c r="AG326" s="23">
        <f t="shared" si="88"/>
        <v>0</v>
      </c>
      <c r="AH326" s="33" t="str">
        <f>VLOOKUP(F326,特效对应!F:G,2,FALSE)</f>
        <v>attack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越城主动技能2等级1</v>
      </c>
      <c r="B327" s="8">
        <f t="shared" si="85"/>
        <v>10060201</v>
      </c>
      <c r="C327" s="8" t="str">
        <f>VLOOKUP(G327,角色!A:B,2,FALSE)</f>
        <v>越城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P327" s="33" t="str">
        <f>_xlfn.IFNA(VLOOKUP(G327,角色!V:AE,主动技能!F327+1,FALSE),"")</f>
        <v>eff_sixingguangquan|eff_chongjizhan||</v>
      </c>
      <c r="Q327" s="33">
        <f>(VLOOKUP(G327,角色!V:AE,主动技能!F327+4,FALSE))</f>
        <v>1</v>
      </c>
      <c r="R327" s="33">
        <v>0</v>
      </c>
      <c r="S327" s="33">
        <v>0</v>
      </c>
      <c r="T327" s="6" t="str">
        <f t="shared" si="100"/>
        <v/>
      </c>
      <c r="U327" s="6" t="str">
        <f t="shared" si="101"/>
        <v/>
      </c>
      <c r="V327" s="23" t="str">
        <f>VLOOKUP(G327,角色!AW:BC,主动技能!F327+1,FALSE)</f>
        <v>skill_32</v>
      </c>
      <c r="Y327">
        <f t="shared" si="97"/>
        <v>50</v>
      </c>
      <c r="Z327">
        <v>100</v>
      </c>
      <c r="AE327" s="33">
        <f>(VLOOKUP(G327,角色!V:AE,主动技能!F327+7,FALSE))</f>
        <v>1</v>
      </c>
      <c r="AF327" s="23">
        <f t="shared" si="87"/>
        <v>2</v>
      </c>
      <c r="AG327" s="23">
        <f t="shared" si="88"/>
        <v>1</v>
      </c>
      <c r="AH327" s="33" t="str">
        <f>VLOOKUP(F327,特效对应!F:G,2,FALSE)</f>
        <v>attackex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越城主动技能2等级2</v>
      </c>
      <c r="B328" s="8">
        <f t="shared" ref="B328:B391" si="102">1*10000000+G328*10000+F328*100+E328</f>
        <v>10060202</v>
      </c>
      <c r="C328" s="8" t="str">
        <f>VLOOKUP(G328,角色!A:B,2,FALSE)</f>
        <v>越城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P328" s="33" t="str">
        <f>_xlfn.IFNA(VLOOKUP(G328,角色!V:AE,主动技能!F328+1,FALSE),"")</f>
        <v>eff_sixingguangquan|eff_chongjizhan||</v>
      </c>
      <c r="Q328" s="33">
        <f>(VLOOKUP(G328,角色!V:AE,主动技能!F328+4,FALSE))</f>
        <v>1</v>
      </c>
      <c r="R328" s="33">
        <v>0</v>
      </c>
      <c r="S328" s="33">
        <v>0</v>
      </c>
      <c r="T328" s="6" t="str">
        <f t="shared" si="100"/>
        <v/>
      </c>
      <c r="U328" s="6" t="str">
        <f t="shared" si="101"/>
        <v/>
      </c>
      <c r="V328" s="23" t="str">
        <f>VLOOKUP(G328,角色!AW:BC,主动技能!F328+1,FALSE)</f>
        <v>skill_32</v>
      </c>
      <c r="Y328">
        <f t="shared" si="97"/>
        <v>50</v>
      </c>
      <c r="Z328">
        <v>100</v>
      </c>
      <c r="AE328" s="33">
        <f>(VLOOKUP(G328,角色!V:AE,主动技能!F328+7,FALSE))</f>
        <v>1</v>
      </c>
      <c r="AF328" s="23">
        <f t="shared" ref="AF328:AF391" si="104">BD328</f>
        <v>2</v>
      </c>
      <c r="AG328" s="23">
        <f t="shared" ref="AG328:AG391" si="105">BE328</f>
        <v>1</v>
      </c>
      <c r="AH328" s="33" t="str">
        <f>VLOOKUP(F328,特效对应!F:G,2,FALSE)</f>
        <v>attackex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越城主动技能2等级3</v>
      </c>
      <c r="B329" s="8">
        <f t="shared" si="102"/>
        <v>10060203</v>
      </c>
      <c r="C329" s="8" t="str">
        <f>VLOOKUP(G329,角色!A:B,2,FALSE)</f>
        <v>越城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P329" s="33" t="str">
        <f>_xlfn.IFNA(VLOOKUP(G329,角色!V:AE,主动技能!F329+1,FALSE),"")</f>
        <v>eff_sixingguangquan|eff_chongjizhan||</v>
      </c>
      <c r="Q329" s="33">
        <f>(VLOOKUP(G329,角色!V:AE,主动技能!F329+4,FALSE))</f>
        <v>1</v>
      </c>
      <c r="R329" s="33">
        <v>0</v>
      </c>
      <c r="S329" s="33">
        <v>0</v>
      </c>
      <c r="T329" s="6" t="str">
        <f t="shared" si="100"/>
        <v/>
      </c>
      <c r="U329" s="6" t="str">
        <f t="shared" si="101"/>
        <v/>
      </c>
      <c r="V329" s="23" t="str">
        <f>VLOOKUP(G329,角色!AW:BC,主动技能!F329+1,FALSE)</f>
        <v>skill_32</v>
      </c>
      <c r="Y329">
        <f t="shared" si="97"/>
        <v>50</v>
      </c>
      <c r="Z329">
        <v>100</v>
      </c>
      <c r="AE329" s="33">
        <f>(VLOOKUP(G329,角色!V:AE,主动技能!F329+7,FALSE))</f>
        <v>1</v>
      </c>
      <c r="AF329" s="23">
        <f t="shared" si="104"/>
        <v>2</v>
      </c>
      <c r="AG329" s="23">
        <f t="shared" si="105"/>
        <v>1</v>
      </c>
      <c r="AH329" s="33" t="str">
        <f>VLOOKUP(F329,特效对应!F:G,2,FALSE)</f>
        <v>attackex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越城主动技能2等级4</v>
      </c>
      <c r="B330" s="8">
        <f t="shared" si="102"/>
        <v>10060204</v>
      </c>
      <c r="C330" s="8" t="str">
        <f>VLOOKUP(G330,角色!A:B,2,FALSE)</f>
        <v>越城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P330" s="33" t="str">
        <f>_xlfn.IFNA(VLOOKUP(G330,角色!V:AE,主动技能!F330+1,FALSE),"")</f>
        <v>eff_sixingguangquan|eff_chongjizhan||</v>
      </c>
      <c r="Q330" s="33">
        <f>(VLOOKUP(G330,角色!V:AE,主动技能!F330+4,FALSE))</f>
        <v>1</v>
      </c>
      <c r="R330" s="33">
        <v>0</v>
      </c>
      <c r="S330" s="33">
        <v>0</v>
      </c>
      <c r="T330" s="6" t="str">
        <f t="shared" si="100"/>
        <v/>
      </c>
      <c r="U330" s="6" t="str">
        <f t="shared" si="101"/>
        <v/>
      </c>
      <c r="V330" s="23" t="str">
        <f>VLOOKUP(G330,角色!AW:BC,主动技能!F330+1,FALSE)</f>
        <v>skill_32</v>
      </c>
      <c r="Y330">
        <f t="shared" si="97"/>
        <v>50</v>
      </c>
      <c r="Z330">
        <v>100</v>
      </c>
      <c r="AE330" s="33">
        <f>(VLOOKUP(G330,角色!V:AE,主动技能!F330+7,FALSE))</f>
        <v>1</v>
      </c>
      <c r="AF330" s="23">
        <f t="shared" si="104"/>
        <v>2</v>
      </c>
      <c r="AG330" s="23">
        <f t="shared" si="105"/>
        <v>1</v>
      </c>
      <c r="AH330" s="33" t="str">
        <f>VLOOKUP(F330,特效对应!F:G,2,FALSE)</f>
        <v>attackex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越城主动技能2等级5</v>
      </c>
      <c r="B331" s="8">
        <f t="shared" si="102"/>
        <v>10060205</v>
      </c>
      <c r="C331" s="8" t="str">
        <f>VLOOKUP(G331,角色!A:B,2,FALSE)</f>
        <v>越城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P331" s="33" t="str">
        <f>_xlfn.IFNA(VLOOKUP(G331,角色!V:AE,主动技能!F331+1,FALSE),"")</f>
        <v>eff_sixingguangquan|eff_chongjizhan||</v>
      </c>
      <c r="Q331" s="33">
        <f>(VLOOKUP(G331,角色!V:AE,主动技能!F331+4,FALSE))</f>
        <v>1</v>
      </c>
      <c r="R331" s="33">
        <v>0</v>
      </c>
      <c r="S331" s="33">
        <v>0</v>
      </c>
      <c r="T331" s="6" t="str">
        <f t="shared" si="100"/>
        <v/>
      </c>
      <c r="U331" s="6" t="str">
        <f t="shared" si="101"/>
        <v/>
      </c>
      <c r="V331" s="23" t="str">
        <f>VLOOKUP(G331,角色!AW:BC,主动技能!F331+1,FALSE)</f>
        <v>skill_32</v>
      </c>
      <c r="Y331">
        <f t="shared" si="97"/>
        <v>50</v>
      </c>
      <c r="Z331">
        <v>100</v>
      </c>
      <c r="AE331" s="33">
        <f>(VLOOKUP(G331,角色!V:AE,主动技能!F331+7,FALSE))</f>
        <v>1</v>
      </c>
      <c r="AF331" s="23">
        <f t="shared" si="104"/>
        <v>2</v>
      </c>
      <c r="AG331" s="23">
        <f t="shared" si="105"/>
        <v>1</v>
      </c>
      <c r="AH331" s="33" t="str">
        <f>VLOOKUP(F331,特效对应!F:G,2,FALSE)</f>
        <v>attackex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越城主动技能2等级6</v>
      </c>
      <c r="B332" s="8">
        <f t="shared" si="102"/>
        <v>10060206</v>
      </c>
      <c r="C332" s="8" t="str">
        <f>VLOOKUP(G332,角色!A:B,2,FALSE)</f>
        <v>越城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P332" s="33" t="str">
        <f>_xlfn.IFNA(VLOOKUP(G332,角色!V:AE,主动技能!F332+1,FALSE),"")</f>
        <v>eff_sixingguangquan|eff_chongjizhan||</v>
      </c>
      <c r="Q332" s="33">
        <f>(VLOOKUP(G332,角色!V:AE,主动技能!F332+4,FALSE))</f>
        <v>1</v>
      </c>
      <c r="R332" s="33">
        <v>0</v>
      </c>
      <c r="S332" s="33">
        <v>0</v>
      </c>
      <c r="T332" s="6" t="str">
        <f t="shared" si="100"/>
        <v/>
      </c>
      <c r="U332" s="6" t="str">
        <f t="shared" si="101"/>
        <v/>
      </c>
      <c r="V332" s="23" t="str">
        <f>VLOOKUP(G332,角色!AW:BC,主动技能!F332+1,FALSE)</f>
        <v>skill_32</v>
      </c>
      <c r="Y332">
        <f t="shared" si="97"/>
        <v>50</v>
      </c>
      <c r="Z332">
        <v>100</v>
      </c>
      <c r="AE332" s="33">
        <f>(VLOOKUP(G332,角色!V:AE,主动技能!F332+7,FALSE))</f>
        <v>1</v>
      </c>
      <c r="AF332" s="23">
        <f t="shared" si="104"/>
        <v>2</v>
      </c>
      <c r="AG332" s="23">
        <f t="shared" si="105"/>
        <v>1</v>
      </c>
      <c r="AH332" s="33" t="str">
        <f>VLOOKUP(F332,特效对应!F:G,2,FALSE)</f>
        <v>attackex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越城主动技能2等级7</v>
      </c>
      <c r="B333" s="8">
        <f t="shared" si="102"/>
        <v>10060207</v>
      </c>
      <c r="C333" s="8" t="str">
        <f>VLOOKUP(G333,角色!A:B,2,FALSE)</f>
        <v>越城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P333" s="33" t="str">
        <f>_xlfn.IFNA(VLOOKUP(G333,角色!V:AE,主动技能!F333+1,FALSE),"")</f>
        <v>eff_sixingguangquan|eff_chongjizhan||</v>
      </c>
      <c r="Q333" s="33">
        <f>(VLOOKUP(G333,角色!V:AE,主动技能!F333+4,FALSE))</f>
        <v>1</v>
      </c>
      <c r="R333" s="33">
        <v>0</v>
      </c>
      <c r="S333" s="33">
        <v>0</v>
      </c>
      <c r="T333" s="6" t="str">
        <f t="shared" si="100"/>
        <v/>
      </c>
      <c r="U333" s="6" t="str">
        <f t="shared" si="101"/>
        <v/>
      </c>
      <c r="V333" s="23" t="str">
        <f>VLOOKUP(G333,角色!AW:BC,主动技能!F333+1,FALSE)</f>
        <v>skill_32</v>
      </c>
      <c r="Y333">
        <f t="shared" si="97"/>
        <v>50</v>
      </c>
      <c r="Z333">
        <v>100</v>
      </c>
      <c r="AE333" s="33">
        <f>(VLOOKUP(G333,角色!V:AE,主动技能!F333+7,FALSE))</f>
        <v>1</v>
      </c>
      <c r="AF333" s="23">
        <f t="shared" si="104"/>
        <v>2</v>
      </c>
      <c r="AG333" s="23">
        <f t="shared" si="105"/>
        <v>1</v>
      </c>
      <c r="AH333" s="33" t="str">
        <f>VLOOKUP(F333,特效对应!F:G,2,FALSE)</f>
        <v>attackex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越城主动技能2等级8</v>
      </c>
      <c r="B334" s="8">
        <f t="shared" si="102"/>
        <v>10060208</v>
      </c>
      <c r="C334" s="8" t="str">
        <f>VLOOKUP(G334,角色!A:B,2,FALSE)</f>
        <v>越城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P334" s="33" t="str">
        <f>_xlfn.IFNA(VLOOKUP(G334,角色!V:AE,主动技能!F334+1,FALSE),"")</f>
        <v>eff_sixingguangquan|eff_chongjizhan||</v>
      </c>
      <c r="Q334" s="33">
        <f>(VLOOKUP(G334,角色!V:AE,主动技能!F334+4,FALSE))</f>
        <v>1</v>
      </c>
      <c r="R334" s="33">
        <v>0</v>
      </c>
      <c r="S334" s="33">
        <v>0</v>
      </c>
      <c r="T334" s="6" t="str">
        <f t="shared" si="100"/>
        <v/>
      </c>
      <c r="U334" s="6" t="str">
        <f t="shared" si="101"/>
        <v/>
      </c>
      <c r="V334" s="23" t="str">
        <f>VLOOKUP(G334,角色!AW:BC,主动技能!F334+1,FALSE)</f>
        <v>skill_32</v>
      </c>
      <c r="Y334">
        <f t="shared" si="97"/>
        <v>50</v>
      </c>
      <c r="Z334">
        <v>100</v>
      </c>
      <c r="AE334" s="33">
        <f>(VLOOKUP(G334,角色!V:AE,主动技能!F334+7,FALSE))</f>
        <v>1</v>
      </c>
      <c r="AF334" s="23">
        <f t="shared" si="104"/>
        <v>2</v>
      </c>
      <c r="AG334" s="23">
        <f t="shared" si="105"/>
        <v>1</v>
      </c>
      <c r="AH334" s="33" t="str">
        <f>VLOOKUP(F334,特效对应!F:G,2,FALSE)</f>
        <v>attackex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越城主动技能2等级9</v>
      </c>
      <c r="B335" s="8">
        <f t="shared" si="102"/>
        <v>10060209</v>
      </c>
      <c r="C335" s="8" t="str">
        <f>VLOOKUP(G335,角色!A:B,2,FALSE)</f>
        <v>越城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P335" s="33" t="str">
        <f>_xlfn.IFNA(VLOOKUP(G335,角色!V:AE,主动技能!F335+1,FALSE),"")</f>
        <v>eff_sixingguangquan|eff_chongjizhan||</v>
      </c>
      <c r="Q335" s="33">
        <f>(VLOOKUP(G335,角色!V:AE,主动技能!F335+4,FALSE))</f>
        <v>1</v>
      </c>
      <c r="R335" s="33">
        <v>0</v>
      </c>
      <c r="S335" s="33">
        <v>0</v>
      </c>
      <c r="T335" s="6" t="str">
        <f t="shared" si="100"/>
        <v/>
      </c>
      <c r="U335" s="6" t="str">
        <f t="shared" si="101"/>
        <v/>
      </c>
      <c r="V335" s="23" t="str">
        <f>VLOOKUP(G335,角色!AW:BC,主动技能!F335+1,FALSE)</f>
        <v>skill_32</v>
      </c>
      <c r="Y335">
        <f t="shared" si="97"/>
        <v>50</v>
      </c>
      <c r="Z335">
        <v>100</v>
      </c>
      <c r="AE335" s="33">
        <f>(VLOOKUP(G335,角色!V:AE,主动技能!F335+7,FALSE))</f>
        <v>1</v>
      </c>
      <c r="AF335" s="23">
        <f t="shared" si="104"/>
        <v>2</v>
      </c>
      <c r="AG335" s="23">
        <f t="shared" si="105"/>
        <v>1</v>
      </c>
      <c r="AH335" s="33" t="str">
        <f>VLOOKUP(F335,特效对应!F:G,2,FALSE)</f>
        <v>attackex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越城主动技能2等级10</v>
      </c>
      <c r="B336" s="8">
        <f t="shared" si="102"/>
        <v>10060210</v>
      </c>
      <c r="C336" s="8" t="str">
        <f>VLOOKUP(G336,角色!A:B,2,FALSE)</f>
        <v>越城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P336" s="33" t="str">
        <f>_xlfn.IFNA(VLOOKUP(G336,角色!V:AE,主动技能!F336+1,FALSE),"")</f>
        <v>eff_sixingguangquan|eff_chongjizhan||</v>
      </c>
      <c r="Q336" s="33">
        <f>(VLOOKUP(G336,角色!V:AE,主动技能!F336+4,FALSE))</f>
        <v>1</v>
      </c>
      <c r="R336" s="33">
        <v>0</v>
      </c>
      <c r="S336" s="33">
        <v>0</v>
      </c>
      <c r="T336" s="6" t="str">
        <f t="shared" si="100"/>
        <v/>
      </c>
      <c r="U336" s="6" t="str">
        <f t="shared" si="101"/>
        <v/>
      </c>
      <c r="V336" s="23" t="str">
        <f>VLOOKUP(G336,角色!AW:BC,主动技能!F336+1,FALSE)</f>
        <v>skill_32</v>
      </c>
      <c r="Y336">
        <f t="shared" si="97"/>
        <v>50</v>
      </c>
      <c r="Z336">
        <v>100</v>
      </c>
      <c r="AE336" s="33">
        <f>(VLOOKUP(G336,角色!V:AE,主动技能!F336+7,FALSE))</f>
        <v>1</v>
      </c>
      <c r="AF336" s="23">
        <f t="shared" si="104"/>
        <v>2</v>
      </c>
      <c r="AG336" s="23">
        <f t="shared" si="105"/>
        <v>1</v>
      </c>
      <c r="AH336" s="33" t="str">
        <f>VLOOKUP(F336,特效对应!F:G,2,FALSE)</f>
        <v>attackex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越城主动技能2等级11</v>
      </c>
      <c r="B337" s="8">
        <f t="shared" si="102"/>
        <v>10060211</v>
      </c>
      <c r="C337" s="8" t="str">
        <f>VLOOKUP(G337,角色!A:B,2,FALSE)</f>
        <v>越城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P337" s="33" t="str">
        <f>_xlfn.IFNA(VLOOKUP(G337,角色!V:AE,主动技能!F337+1,FALSE),"")</f>
        <v>eff_sixingguangquan|eff_chongjizhan||</v>
      </c>
      <c r="Q337" s="33">
        <f>(VLOOKUP(G337,角色!V:AE,主动技能!F337+4,FALSE))</f>
        <v>1</v>
      </c>
      <c r="R337" s="33">
        <v>0</v>
      </c>
      <c r="S337" s="33">
        <v>0</v>
      </c>
      <c r="T337" s="6" t="str">
        <f t="shared" si="100"/>
        <v/>
      </c>
      <c r="U337" s="6" t="str">
        <f t="shared" si="101"/>
        <v/>
      </c>
      <c r="V337" s="23" t="str">
        <f>VLOOKUP(G337,角色!AW:BC,主动技能!F337+1,FALSE)</f>
        <v>skill_32</v>
      </c>
      <c r="Y337">
        <f t="shared" si="97"/>
        <v>50</v>
      </c>
      <c r="Z337">
        <v>100</v>
      </c>
      <c r="AE337" s="33">
        <f>(VLOOKUP(G337,角色!V:AE,主动技能!F337+7,FALSE))</f>
        <v>1</v>
      </c>
      <c r="AF337" s="23">
        <f t="shared" si="104"/>
        <v>2</v>
      </c>
      <c r="AG337" s="23">
        <f t="shared" si="105"/>
        <v>1</v>
      </c>
      <c r="AH337" s="33" t="str">
        <f>VLOOKUP(F337,特效对应!F:G,2,FALSE)</f>
        <v>attackex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越城主动技能2等级12</v>
      </c>
      <c r="B338" s="8">
        <f t="shared" si="102"/>
        <v>10060212</v>
      </c>
      <c r="C338" s="8" t="str">
        <f>VLOOKUP(G338,角色!A:B,2,FALSE)</f>
        <v>越城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P338" s="33" t="str">
        <f>_xlfn.IFNA(VLOOKUP(G338,角色!V:AE,主动技能!F338+1,FALSE),"")</f>
        <v>eff_sixingguangquan|eff_chongjizhan||</v>
      </c>
      <c r="Q338" s="33">
        <f>(VLOOKUP(G338,角色!V:AE,主动技能!F338+4,FALSE))</f>
        <v>1</v>
      </c>
      <c r="R338" s="33">
        <v>0</v>
      </c>
      <c r="S338" s="33">
        <v>0</v>
      </c>
      <c r="T338" s="6" t="str">
        <f t="shared" si="100"/>
        <v/>
      </c>
      <c r="U338" s="6" t="str">
        <f t="shared" si="101"/>
        <v/>
      </c>
      <c r="V338" s="23" t="str">
        <f>VLOOKUP(G338,角色!AW:BC,主动技能!F338+1,FALSE)</f>
        <v>skill_32</v>
      </c>
      <c r="Y338">
        <f t="shared" si="97"/>
        <v>50</v>
      </c>
      <c r="Z338">
        <v>100</v>
      </c>
      <c r="AE338" s="33">
        <f>(VLOOKUP(G338,角色!V:AE,主动技能!F338+7,FALSE))</f>
        <v>1</v>
      </c>
      <c r="AF338" s="23">
        <f t="shared" si="104"/>
        <v>2</v>
      </c>
      <c r="AG338" s="23">
        <f t="shared" si="105"/>
        <v>1</v>
      </c>
      <c r="AH338" s="33" t="str">
        <f>VLOOKUP(F338,特效对应!F:G,2,FALSE)</f>
        <v>attackex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越城主动技能2等级13</v>
      </c>
      <c r="B339" s="8">
        <f t="shared" si="102"/>
        <v>10060213</v>
      </c>
      <c r="C339" s="8" t="str">
        <f>VLOOKUP(G339,角色!A:B,2,FALSE)</f>
        <v>越城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P339" s="33" t="str">
        <f>_xlfn.IFNA(VLOOKUP(G339,角色!V:AE,主动技能!F339+1,FALSE),"")</f>
        <v>eff_sixingguangquan|eff_chongjizhan||</v>
      </c>
      <c r="Q339" s="33">
        <f>(VLOOKUP(G339,角色!V:AE,主动技能!F339+4,FALSE))</f>
        <v>1</v>
      </c>
      <c r="R339" s="33">
        <v>0</v>
      </c>
      <c r="S339" s="33">
        <v>0</v>
      </c>
      <c r="T339" s="6" t="str">
        <f t="shared" si="100"/>
        <v/>
      </c>
      <c r="U339" s="6" t="str">
        <f t="shared" si="101"/>
        <v/>
      </c>
      <c r="V339" s="23" t="str">
        <f>VLOOKUP(G339,角色!AW:BC,主动技能!F339+1,FALSE)</f>
        <v>skill_32</v>
      </c>
      <c r="Y339">
        <f t="shared" ref="Y339:Y387" si="113">VLOOKUP(D339,BF:BG,2,FALSE)</f>
        <v>50</v>
      </c>
      <c r="Z339">
        <v>100</v>
      </c>
      <c r="AE339" s="33">
        <f>(VLOOKUP(G339,角色!V:AE,主动技能!F339+7,FALSE))</f>
        <v>1</v>
      </c>
      <c r="AF339" s="23">
        <f t="shared" si="104"/>
        <v>2</v>
      </c>
      <c r="AG339" s="23">
        <f t="shared" si="105"/>
        <v>1</v>
      </c>
      <c r="AH339" s="33" t="str">
        <f>VLOOKUP(F339,特效对应!F:G,2,FALSE)</f>
        <v>attackex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越城主动技能2等级14</v>
      </c>
      <c r="B340" s="8">
        <f t="shared" si="102"/>
        <v>10060214</v>
      </c>
      <c r="C340" s="8" t="str">
        <f>VLOOKUP(G340,角色!A:B,2,FALSE)</f>
        <v>越城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P340" s="33" t="str">
        <f>_xlfn.IFNA(VLOOKUP(G340,角色!V:AE,主动技能!F340+1,FALSE),"")</f>
        <v>eff_sixingguangquan|eff_chongjizhan||</v>
      </c>
      <c r="Q340" s="33">
        <f>(VLOOKUP(G340,角色!V:AE,主动技能!F340+4,FALSE))</f>
        <v>1</v>
      </c>
      <c r="R340" s="33">
        <v>0</v>
      </c>
      <c r="S340" s="33">
        <v>0</v>
      </c>
      <c r="T340" s="6" t="str">
        <f t="shared" si="100"/>
        <v/>
      </c>
      <c r="U340" s="6" t="str">
        <f t="shared" si="101"/>
        <v/>
      </c>
      <c r="V340" s="23" t="str">
        <f>VLOOKUP(G340,角色!AW:BC,主动技能!F340+1,FALSE)</f>
        <v>skill_32</v>
      </c>
      <c r="Y340">
        <f t="shared" si="113"/>
        <v>50</v>
      </c>
      <c r="Z340">
        <v>100</v>
      </c>
      <c r="AE340" s="33">
        <f>(VLOOKUP(G340,角色!V:AE,主动技能!F340+7,FALSE))</f>
        <v>1</v>
      </c>
      <c r="AF340" s="23">
        <f t="shared" si="104"/>
        <v>2</v>
      </c>
      <c r="AG340" s="23">
        <f t="shared" si="105"/>
        <v>1</v>
      </c>
      <c r="AH340" s="33" t="str">
        <f>VLOOKUP(F340,特效对应!F:G,2,FALSE)</f>
        <v>attackex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越城主动技能2等级15</v>
      </c>
      <c r="B341" s="8">
        <f t="shared" si="102"/>
        <v>10060215</v>
      </c>
      <c r="C341" s="8" t="str">
        <f>VLOOKUP(G341,角色!A:B,2,FALSE)</f>
        <v>越城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P341" s="33" t="str">
        <f>_xlfn.IFNA(VLOOKUP(G341,角色!V:AE,主动技能!F341+1,FALSE),"")</f>
        <v>eff_sixingguangquan|eff_chongjizhan||</v>
      </c>
      <c r="Q341" s="33">
        <f>(VLOOKUP(G341,角色!V:AE,主动技能!F341+4,FALSE))</f>
        <v>1</v>
      </c>
      <c r="R341" s="33">
        <v>0</v>
      </c>
      <c r="S341" s="33">
        <v>0</v>
      </c>
      <c r="T341" s="6" t="str">
        <f t="shared" si="100"/>
        <v/>
      </c>
      <c r="U341" s="6" t="str">
        <f t="shared" si="101"/>
        <v/>
      </c>
      <c r="V341" s="23" t="str">
        <f>VLOOKUP(G341,角色!AW:BC,主动技能!F341+1,FALSE)</f>
        <v>skill_32</v>
      </c>
      <c r="Y341">
        <f t="shared" si="113"/>
        <v>50</v>
      </c>
      <c r="Z341">
        <v>100</v>
      </c>
      <c r="AE341" s="33">
        <f>(VLOOKUP(G341,角色!V:AE,主动技能!F341+7,FALSE))</f>
        <v>1</v>
      </c>
      <c r="AF341" s="23">
        <f t="shared" si="104"/>
        <v>2</v>
      </c>
      <c r="AG341" s="23">
        <f t="shared" si="105"/>
        <v>1</v>
      </c>
      <c r="AH341" s="33" t="str">
        <f>VLOOKUP(F341,特效对应!F:G,2,FALSE)</f>
        <v>attackex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越城主动技能2等级16</v>
      </c>
      <c r="B342" s="8">
        <f t="shared" si="102"/>
        <v>10060216</v>
      </c>
      <c r="C342" s="8" t="str">
        <f>VLOOKUP(G342,角色!A:B,2,FALSE)</f>
        <v>越城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P342" s="33" t="str">
        <f>_xlfn.IFNA(VLOOKUP(G342,角色!V:AE,主动技能!F342+1,FALSE),"")</f>
        <v>eff_sixingguangquan|eff_chongjizhan||</v>
      </c>
      <c r="Q342" s="33">
        <f>(VLOOKUP(G342,角色!V:AE,主动技能!F342+4,FALSE))</f>
        <v>1</v>
      </c>
      <c r="R342" s="33">
        <v>0</v>
      </c>
      <c r="S342" s="33">
        <v>0</v>
      </c>
      <c r="T342" s="6" t="str">
        <f t="shared" si="100"/>
        <v/>
      </c>
      <c r="U342" s="6" t="str">
        <f t="shared" si="101"/>
        <v/>
      </c>
      <c r="V342" s="23" t="str">
        <f>VLOOKUP(G342,角色!AW:BC,主动技能!F342+1,FALSE)</f>
        <v>skill_32</v>
      </c>
      <c r="Y342">
        <f t="shared" si="113"/>
        <v>50</v>
      </c>
      <c r="Z342">
        <v>100</v>
      </c>
      <c r="AE342" s="33">
        <f>(VLOOKUP(G342,角色!V:AE,主动技能!F342+7,FALSE))</f>
        <v>1</v>
      </c>
      <c r="AF342" s="23">
        <f t="shared" si="104"/>
        <v>2</v>
      </c>
      <c r="AG342" s="23">
        <f t="shared" si="105"/>
        <v>1</v>
      </c>
      <c r="AH342" s="33" t="str">
        <f>VLOOKUP(F342,特效对应!F:G,2,FALSE)</f>
        <v>attackex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越城主动技能2等级17</v>
      </c>
      <c r="B343" s="8">
        <f t="shared" si="102"/>
        <v>10060217</v>
      </c>
      <c r="C343" s="8" t="str">
        <f>VLOOKUP(G343,角色!A:B,2,FALSE)</f>
        <v>越城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P343" s="33" t="str">
        <f>_xlfn.IFNA(VLOOKUP(G343,角色!V:AE,主动技能!F343+1,FALSE),"")</f>
        <v>eff_sixingguangquan|eff_chongjizhan||</v>
      </c>
      <c r="Q343" s="33">
        <f>(VLOOKUP(G343,角色!V:AE,主动技能!F343+4,FALSE))</f>
        <v>1</v>
      </c>
      <c r="R343" s="33">
        <v>0</v>
      </c>
      <c r="S343" s="33">
        <v>0</v>
      </c>
      <c r="T343" s="6" t="str">
        <f t="shared" si="100"/>
        <v/>
      </c>
      <c r="U343" s="6" t="str">
        <f t="shared" si="101"/>
        <v/>
      </c>
      <c r="V343" s="23" t="str">
        <f>VLOOKUP(G343,角色!AW:BC,主动技能!F343+1,FALSE)</f>
        <v>skill_32</v>
      </c>
      <c r="Y343">
        <f t="shared" si="113"/>
        <v>50</v>
      </c>
      <c r="Z343">
        <v>100</v>
      </c>
      <c r="AE343" s="33">
        <f>(VLOOKUP(G343,角色!V:AE,主动技能!F343+7,FALSE))</f>
        <v>1</v>
      </c>
      <c r="AF343" s="23">
        <f t="shared" si="104"/>
        <v>2</v>
      </c>
      <c r="AG343" s="23">
        <f t="shared" si="105"/>
        <v>1</v>
      </c>
      <c r="AH343" s="33" t="str">
        <f>VLOOKUP(F343,特效对应!F:G,2,FALSE)</f>
        <v>attackex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越城主动技能2等级18</v>
      </c>
      <c r="B344" s="8">
        <f t="shared" si="102"/>
        <v>10060218</v>
      </c>
      <c r="C344" s="8" t="str">
        <f>VLOOKUP(G344,角色!A:B,2,FALSE)</f>
        <v>越城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P344" s="33" t="str">
        <f>_xlfn.IFNA(VLOOKUP(G344,角色!V:AE,主动技能!F344+1,FALSE),"")</f>
        <v>eff_sixingguangquan|eff_chongjizhan||</v>
      </c>
      <c r="Q344" s="33">
        <f>(VLOOKUP(G344,角色!V:AE,主动技能!F344+4,FALSE))</f>
        <v>1</v>
      </c>
      <c r="R344" s="33">
        <v>0</v>
      </c>
      <c r="S344" s="33">
        <v>0</v>
      </c>
      <c r="T344" s="6" t="str">
        <f t="shared" si="100"/>
        <v/>
      </c>
      <c r="U344" s="6" t="str">
        <f t="shared" si="101"/>
        <v/>
      </c>
      <c r="V344" s="23" t="str">
        <f>VLOOKUP(G344,角色!AW:BC,主动技能!F344+1,FALSE)</f>
        <v>skill_32</v>
      </c>
      <c r="Y344">
        <f t="shared" si="113"/>
        <v>50</v>
      </c>
      <c r="Z344">
        <v>100</v>
      </c>
      <c r="AE344" s="33">
        <f>(VLOOKUP(G344,角色!V:AE,主动技能!F344+7,FALSE))</f>
        <v>1</v>
      </c>
      <c r="AF344" s="23">
        <f t="shared" si="104"/>
        <v>2</v>
      </c>
      <c r="AG344" s="23">
        <f t="shared" si="105"/>
        <v>1</v>
      </c>
      <c r="AH344" s="33" t="str">
        <f>VLOOKUP(F344,特效对应!F:G,2,FALSE)</f>
        <v>attackex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越城主动技能2等级19</v>
      </c>
      <c r="B345" s="8">
        <f t="shared" si="102"/>
        <v>10060219</v>
      </c>
      <c r="C345" s="8" t="str">
        <f>VLOOKUP(G345,角色!A:B,2,FALSE)</f>
        <v>越城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P345" s="33" t="str">
        <f>_xlfn.IFNA(VLOOKUP(G345,角色!V:AE,主动技能!F345+1,FALSE),"")</f>
        <v>eff_sixingguangquan|eff_chongjizhan||</v>
      </c>
      <c r="Q345" s="33">
        <f>(VLOOKUP(G345,角色!V:AE,主动技能!F345+4,FALSE))</f>
        <v>1</v>
      </c>
      <c r="R345" s="33">
        <v>0</v>
      </c>
      <c r="S345" s="33">
        <v>0</v>
      </c>
      <c r="T345" s="6" t="str">
        <f t="shared" si="100"/>
        <v/>
      </c>
      <c r="U345" s="6" t="str">
        <f t="shared" si="101"/>
        <v/>
      </c>
      <c r="V345" s="23" t="str">
        <f>VLOOKUP(G345,角色!AW:BC,主动技能!F345+1,FALSE)</f>
        <v>skill_32</v>
      </c>
      <c r="Y345">
        <f t="shared" si="113"/>
        <v>50</v>
      </c>
      <c r="Z345">
        <v>100</v>
      </c>
      <c r="AE345" s="33">
        <f>(VLOOKUP(G345,角色!V:AE,主动技能!F345+7,FALSE))</f>
        <v>1</v>
      </c>
      <c r="AF345" s="23">
        <f t="shared" si="104"/>
        <v>2</v>
      </c>
      <c r="AG345" s="23">
        <f t="shared" si="105"/>
        <v>1</v>
      </c>
      <c r="AH345" s="33" t="str">
        <f>VLOOKUP(F345,特效对应!F:G,2,FALSE)</f>
        <v>attackex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越城主动技能2等级20</v>
      </c>
      <c r="B346" s="8">
        <f t="shared" si="102"/>
        <v>10060220</v>
      </c>
      <c r="C346" s="8" t="str">
        <f>VLOOKUP(G346,角色!A:B,2,FALSE)</f>
        <v>越城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P346" s="33" t="str">
        <f>_xlfn.IFNA(VLOOKUP(G346,角色!V:AE,主动技能!F346+1,FALSE),"")</f>
        <v>eff_sixingguangquan|eff_chongjizhan||</v>
      </c>
      <c r="Q346" s="33">
        <f>(VLOOKUP(G346,角色!V:AE,主动技能!F346+4,FALSE))</f>
        <v>1</v>
      </c>
      <c r="R346" s="33">
        <v>0</v>
      </c>
      <c r="S346" s="33">
        <v>0</v>
      </c>
      <c r="T346" s="6" t="str">
        <f t="shared" si="100"/>
        <v/>
      </c>
      <c r="U346" s="6" t="str">
        <f t="shared" si="101"/>
        <v/>
      </c>
      <c r="V346" s="23" t="str">
        <f>VLOOKUP(G346,角色!AW:BC,主动技能!F346+1,FALSE)</f>
        <v>skill_32</v>
      </c>
      <c r="Y346">
        <f t="shared" si="113"/>
        <v>50</v>
      </c>
      <c r="Z346">
        <v>100</v>
      </c>
      <c r="AE346" s="33">
        <f>(VLOOKUP(G346,角色!V:AE,主动技能!F346+7,FALSE))</f>
        <v>1</v>
      </c>
      <c r="AF346" s="23">
        <f t="shared" si="104"/>
        <v>2</v>
      </c>
      <c r="AG346" s="23">
        <f t="shared" si="105"/>
        <v>1</v>
      </c>
      <c r="AH346" s="33" t="str">
        <f>VLOOKUP(F346,特效对应!F:G,2,FALSE)</f>
        <v>attackex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越城主动技能3等级1</v>
      </c>
      <c r="B347" s="8">
        <f t="shared" si="102"/>
        <v>10060301</v>
      </c>
      <c r="C347" s="8" t="str">
        <f>VLOOKUP(G347,角色!A:B,2,FALSE)</f>
        <v>越城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P347" s="33" t="str">
        <f>_xlfn.IFNA(VLOOKUP(G347,角色!V:AE,主动技能!F347+1,FALSE),"")</f>
        <v>eff_sixingguangquan|eff_yuezhiwu||</v>
      </c>
      <c r="Q347" s="33">
        <f>(VLOOKUP(G347,角色!V:AE,主动技能!F347+4,FALSE))</f>
        <v>1</v>
      </c>
      <c r="R347" s="33">
        <v>0</v>
      </c>
      <c r="S347" s="33">
        <v>0</v>
      </c>
      <c r="T347" s="6" t="str">
        <f t="shared" si="100"/>
        <v/>
      </c>
      <c r="U347" s="6" t="str">
        <f t="shared" si="101"/>
        <v/>
      </c>
      <c r="V347" s="23" t="str">
        <f>VLOOKUP(G347,角色!AW:BC,主动技能!F347+1,FALSE)</f>
        <v>skill_32</v>
      </c>
      <c r="Y347">
        <f t="shared" si="113"/>
        <v>100</v>
      </c>
      <c r="Z347">
        <v>100</v>
      </c>
      <c r="AE347" s="33">
        <f>(VLOOKUP(G347,角色!V:AE,主动技能!F347+7,FALSE))</f>
        <v>1</v>
      </c>
      <c r="AF347" s="23">
        <f t="shared" si="104"/>
        <v>3</v>
      </c>
      <c r="AG347" s="23">
        <f t="shared" si="105"/>
        <v>2</v>
      </c>
      <c r="AH347" s="33" t="str">
        <f>VLOOKUP(F347,特效对应!F:G,2,FALSE)</f>
        <v>attackex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越城主动技能3等级2</v>
      </c>
      <c r="B348" s="8">
        <f t="shared" si="102"/>
        <v>10060302</v>
      </c>
      <c r="C348" s="8" t="str">
        <f>VLOOKUP(G348,角色!A:B,2,FALSE)</f>
        <v>越城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P348" s="33" t="str">
        <f>_xlfn.IFNA(VLOOKUP(G348,角色!V:AE,主动技能!F348+1,FALSE),"")</f>
        <v>eff_sixingguangquan|eff_yuezhiwu||</v>
      </c>
      <c r="Q348" s="33">
        <f>(VLOOKUP(G348,角色!V:AE,主动技能!F348+4,FALSE))</f>
        <v>1</v>
      </c>
      <c r="R348" s="33">
        <v>0</v>
      </c>
      <c r="S348" s="33">
        <v>0</v>
      </c>
      <c r="T348" s="6" t="str">
        <f t="shared" si="100"/>
        <v/>
      </c>
      <c r="U348" s="6" t="str">
        <f t="shared" si="101"/>
        <v/>
      </c>
      <c r="V348" s="23" t="str">
        <f>VLOOKUP(G348,角色!AW:BC,主动技能!F348+1,FALSE)</f>
        <v>skill_32</v>
      </c>
      <c r="Y348">
        <f t="shared" si="113"/>
        <v>100</v>
      </c>
      <c r="Z348">
        <v>100</v>
      </c>
      <c r="AE348" s="33">
        <f>(VLOOKUP(G348,角色!V:AE,主动技能!F348+7,FALSE))</f>
        <v>1</v>
      </c>
      <c r="AF348" s="23">
        <f t="shared" si="104"/>
        <v>3</v>
      </c>
      <c r="AG348" s="23">
        <f t="shared" si="105"/>
        <v>2</v>
      </c>
      <c r="AH348" s="33" t="str">
        <f>VLOOKUP(F348,特效对应!F:G,2,FALSE)</f>
        <v>attackex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越城主动技能3等级3</v>
      </c>
      <c r="B349" s="8">
        <f t="shared" si="102"/>
        <v>10060303</v>
      </c>
      <c r="C349" s="8" t="str">
        <f>VLOOKUP(G349,角色!A:B,2,FALSE)</f>
        <v>越城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P349" s="33" t="str">
        <f>_xlfn.IFNA(VLOOKUP(G349,角色!V:AE,主动技能!F349+1,FALSE),"")</f>
        <v>eff_sixingguangquan|eff_yuezhiwu||</v>
      </c>
      <c r="Q349" s="33">
        <f>(VLOOKUP(G349,角色!V:AE,主动技能!F349+4,FALSE))</f>
        <v>1</v>
      </c>
      <c r="R349" s="33">
        <v>0</v>
      </c>
      <c r="S349" s="33">
        <v>0</v>
      </c>
      <c r="T349" s="6" t="str">
        <f t="shared" si="100"/>
        <v/>
      </c>
      <c r="U349" s="6" t="str">
        <f t="shared" si="101"/>
        <v/>
      </c>
      <c r="V349" s="23" t="str">
        <f>VLOOKUP(G349,角色!AW:BC,主动技能!F349+1,FALSE)</f>
        <v>skill_32</v>
      </c>
      <c r="Y349">
        <f t="shared" si="113"/>
        <v>100</v>
      </c>
      <c r="Z349">
        <v>100</v>
      </c>
      <c r="AE349" s="33">
        <f>(VLOOKUP(G349,角色!V:AE,主动技能!F349+7,FALSE))</f>
        <v>1</v>
      </c>
      <c r="AF349" s="23">
        <f t="shared" si="104"/>
        <v>3</v>
      </c>
      <c r="AG349" s="23">
        <f t="shared" si="105"/>
        <v>2</v>
      </c>
      <c r="AH349" s="33" t="str">
        <f>VLOOKUP(F349,特效对应!F:G,2,FALSE)</f>
        <v>attackex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越城主动技能3等级4</v>
      </c>
      <c r="B350" s="8">
        <f t="shared" si="102"/>
        <v>10060304</v>
      </c>
      <c r="C350" s="8" t="str">
        <f>VLOOKUP(G350,角色!A:B,2,FALSE)</f>
        <v>越城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P350" s="33" t="str">
        <f>_xlfn.IFNA(VLOOKUP(G350,角色!V:AE,主动技能!F350+1,FALSE),"")</f>
        <v>eff_sixingguangquan|eff_yuezhiwu||</v>
      </c>
      <c r="Q350" s="33">
        <f>(VLOOKUP(G350,角色!V:AE,主动技能!F350+4,FALSE))</f>
        <v>1</v>
      </c>
      <c r="R350" s="33">
        <v>0</v>
      </c>
      <c r="S350" s="33">
        <v>0</v>
      </c>
      <c r="T350" s="6" t="str">
        <f t="shared" si="100"/>
        <v/>
      </c>
      <c r="U350" s="6" t="str">
        <f t="shared" si="101"/>
        <v/>
      </c>
      <c r="V350" s="23" t="str">
        <f>VLOOKUP(G350,角色!AW:BC,主动技能!F350+1,FALSE)</f>
        <v>skill_32</v>
      </c>
      <c r="Y350">
        <f t="shared" si="113"/>
        <v>100</v>
      </c>
      <c r="Z350">
        <v>100</v>
      </c>
      <c r="AE350" s="33">
        <f>(VLOOKUP(G350,角色!V:AE,主动技能!F350+7,FALSE))</f>
        <v>1</v>
      </c>
      <c r="AF350" s="23">
        <f t="shared" si="104"/>
        <v>3</v>
      </c>
      <c r="AG350" s="23">
        <f t="shared" si="105"/>
        <v>2</v>
      </c>
      <c r="AH350" s="33" t="str">
        <f>VLOOKUP(F350,特效对应!F:G,2,FALSE)</f>
        <v>attackex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越城主动技能3等级5</v>
      </c>
      <c r="B351" s="8">
        <f t="shared" si="102"/>
        <v>10060305</v>
      </c>
      <c r="C351" s="8" t="str">
        <f>VLOOKUP(G351,角色!A:B,2,FALSE)</f>
        <v>越城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P351" s="33" t="str">
        <f>_xlfn.IFNA(VLOOKUP(G351,角色!V:AE,主动技能!F351+1,FALSE),"")</f>
        <v>eff_sixingguangquan|eff_yuezhiwu||</v>
      </c>
      <c r="Q351" s="33">
        <f>(VLOOKUP(G351,角色!V:AE,主动技能!F351+4,FALSE))</f>
        <v>1</v>
      </c>
      <c r="R351" s="33">
        <v>0</v>
      </c>
      <c r="S351" s="33">
        <v>0</v>
      </c>
      <c r="T351" s="6" t="str">
        <f t="shared" si="100"/>
        <v/>
      </c>
      <c r="U351" s="6" t="str">
        <f t="shared" si="101"/>
        <v/>
      </c>
      <c r="V351" s="23" t="str">
        <f>VLOOKUP(G351,角色!AW:BC,主动技能!F351+1,FALSE)</f>
        <v>skill_32</v>
      </c>
      <c r="Y351">
        <f t="shared" si="113"/>
        <v>100</v>
      </c>
      <c r="Z351">
        <v>100</v>
      </c>
      <c r="AE351" s="33">
        <f>(VLOOKUP(G351,角色!V:AE,主动技能!F351+7,FALSE))</f>
        <v>1</v>
      </c>
      <c r="AF351" s="23">
        <f t="shared" si="104"/>
        <v>3</v>
      </c>
      <c r="AG351" s="23">
        <f t="shared" si="105"/>
        <v>2</v>
      </c>
      <c r="AH351" s="33" t="str">
        <f>VLOOKUP(F351,特效对应!F:G,2,FALSE)</f>
        <v>attackex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越城主动技能3等级6</v>
      </c>
      <c r="B352" s="8">
        <f t="shared" si="102"/>
        <v>10060306</v>
      </c>
      <c r="C352" s="8" t="str">
        <f>VLOOKUP(G352,角色!A:B,2,FALSE)</f>
        <v>越城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P352" s="33" t="str">
        <f>_xlfn.IFNA(VLOOKUP(G352,角色!V:AE,主动技能!F352+1,FALSE),"")</f>
        <v>eff_sixingguangquan|eff_yuezhiwu||</v>
      </c>
      <c r="Q352" s="33">
        <f>(VLOOKUP(G352,角色!V:AE,主动技能!F352+4,FALSE))</f>
        <v>1</v>
      </c>
      <c r="R352" s="33">
        <v>0</v>
      </c>
      <c r="S352" s="33">
        <v>0</v>
      </c>
      <c r="T352" s="6" t="str">
        <f t="shared" si="100"/>
        <v/>
      </c>
      <c r="U352" s="6" t="str">
        <f t="shared" si="101"/>
        <v/>
      </c>
      <c r="V352" s="23" t="str">
        <f>VLOOKUP(G352,角色!AW:BC,主动技能!F352+1,FALSE)</f>
        <v>skill_32</v>
      </c>
      <c r="Y352">
        <f t="shared" si="113"/>
        <v>100</v>
      </c>
      <c r="Z352">
        <v>100</v>
      </c>
      <c r="AE352" s="33">
        <f>(VLOOKUP(G352,角色!V:AE,主动技能!F352+7,FALSE))</f>
        <v>1</v>
      </c>
      <c r="AF352" s="23">
        <f t="shared" si="104"/>
        <v>3</v>
      </c>
      <c r="AG352" s="23">
        <f t="shared" si="105"/>
        <v>2</v>
      </c>
      <c r="AH352" s="33" t="str">
        <f>VLOOKUP(F352,特效对应!F:G,2,FALSE)</f>
        <v>attackex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越城主动技能3等级7</v>
      </c>
      <c r="B353" s="8">
        <f t="shared" si="102"/>
        <v>10060307</v>
      </c>
      <c r="C353" s="8" t="str">
        <f>VLOOKUP(G353,角色!A:B,2,FALSE)</f>
        <v>越城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P353" s="33" t="str">
        <f>_xlfn.IFNA(VLOOKUP(G353,角色!V:AE,主动技能!F353+1,FALSE),"")</f>
        <v>eff_sixingguangquan|eff_yuezhiwu||</v>
      </c>
      <c r="Q353" s="33">
        <f>(VLOOKUP(G353,角色!V:AE,主动技能!F353+4,FALSE))</f>
        <v>1</v>
      </c>
      <c r="R353" s="33">
        <v>0</v>
      </c>
      <c r="S353" s="33">
        <v>0</v>
      </c>
      <c r="T353" s="6" t="str">
        <f t="shared" si="100"/>
        <v/>
      </c>
      <c r="U353" s="6" t="str">
        <f t="shared" si="101"/>
        <v/>
      </c>
      <c r="V353" s="23" t="str">
        <f>VLOOKUP(G353,角色!AW:BC,主动技能!F353+1,FALSE)</f>
        <v>skill_32</v>
      </c>
      <c r="Y353">
        <f t="shared" si="113"/>
        <v>100</v>
      </c>
      <c r="Z353">
        <v>100</v>
      </c>
      <c r="AE353" s="33">
        <f>(VLOOKUP(G353,角色!V:AE,主动技能!F353+7,FALSE))</f>
        <v>1</v>
      </c>
      <c r="AF353" s="23">
        <f t="shared" si="104"/>
        <v>3</v>
      </c>
      <c r="AG353" s="23">
        <f t="shared" si="105"/>
        <v>2</v>
      </c>
      <c r="AH353" s="33" t="str">
        <f>VLOOKUP(F353,特效对应!F:G,2,FALSE)</f>
        <v>attackex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越城主动技能3等级8</v>
      </c>
      <c r="B354" s="8">
        <f t="shared" si="102"/>
        <v>10060308</v>
      </c>
      <c r="C354" s="8" t="str">
        <f>VLOOKUP(G354,角色!A:B,2,FALSE)</f>
        <v>越城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P354" s="33" t="str">
        <f>_xlfn.IFNA(VLOOKUP(G354,角色!V:AE,主动技能!F354+1,FALSE),"")</f>
        <v>eff_sixingguangquan|eff_yuezhiwu||</v>
      </c>
      <c r="Q354" s="33">
        <f>(VLOOKUP(G354,角色!V:AE,主动技能!F354+4,FALSE))</f>
        <v>1</v>
      </c>
      <c r="R354" s="33">
        <v>0</v>
      </c>
      <c r="S354" s="33">
        <v>0</v>
      </c>
      <c r="T354" s="6" t="str">
        <f t="shared" si="100"/>
        <v/>
      </c>
      <c r="U354" s="6" t="str">
        <f t="shared" si="101"/>
        <v/>
      </c>
      <c r="V354" s="23" t="str">
        <f>VLOOKUP(G354,角色!AW:BC,主动技能!F354+1,FALSE)</f>
        <v>skill_32</v>
      </c>
      <c r="Y354">
        <f t="shared" si="113"/>
        <v>100</v>
      </c>
      <c r="Z354">
        <v>100</v>
      </c>
      <c r="AE354" s="33">
        <f>(VLOOKUP(G354,角色!V:AE,主动技能!F354+7,FALSE))</f>
        <v>1</v>
      </c>
      <c r="AF354" s="23">
        <f t="shared" si="104"/>
        <v>3</v>
      </c>
      <c r="AG354" s="23">
        <f t="shared" si="105"/>
        <v>2</v>
      </c>
      <c r="AH354" s="33" t="str">
        <f>VLOOKUP(F354,特效对应!F:G,2,FALSE)</f>
        <v>attackex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越城主动技能3等级9</v>
      </c>
      <c r="B355" s="8">
        <f t="shared" si="102"/>
        <v>10060309</v>
      </c>
      <c r="C355" s="8" t="str">
        <f>VLOOKUP(G355,角色!A:B,2,FALSE)</f>
        <v>越城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P355" s="33" t="str">
        <f>_xlfn.IFNA(VLOOKUP(G355,角色!V:AE,主动技能!F355+1,FALSE),"")</f>
        <v>eff_sixingguangquan|eff_yuezhiwu||</v>
      </c>
      <c r="Q355" s="33">
        <f>(VLOOKUP(G355,角色!V:AE,主动技能!F355+4,FALSE))</f>
        <v>1</v>
      </c>
      <c r="R355" s="33">
        <v>0</v>
      </c>
      <c r="S355" s="33">
        <v>0</v>
      </c>
      <c r="T355" s="6" t="str">
        <f t="shared" si="100"/>
        <v/>
      </c>
      <c r="U355" s="6" t="str">
        <f t="shared" si="101"/>
        <v/>
      </c>
      <c r="V355" s="23" t="str">
        <f>VLOOKUP(G355,角色!AW:BC,主动技能!F355+1,FALSE)</f>
        <v>skill_32</v>
      </c>
      <c r="Y355">
        <f t="shared" si="113"/>
        <v>100</v>
      </c>
      <c r="Z355">
        <v>100</v>
      </c>
      <c r="AE355" s="33">
        <f>(VLOOKUP(G355,角色!V:AE,主动技能!F355+7,FALSE))</f>
        <v>1</v>
      </c>
      <c r="AF355" s="23">
        <f t="shared" si="104"/>
        <v>3</v>
      </c>
      <c r="AG355" s="23">
        <f t="shared" si="105"/>
        <v>2</v>
      </c>
      <c r="AH355" s="33" t="str">
        <f>VLOOKUP(F355,特效对应!F:G,2,FALSE)</f>
        <v>attackex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越城主动技能3等级10</v>
      </c>
      <c r="B356" s="8">
        <f t="shared" si="102"/>
        <v>10060310</v>
      </c>
      <c r="C356" s="8" t="str">
        <f>VLOOKUP(G356,角色!A:B,2,FALSE)</f>
        <v>越城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P356" s="33" t="str">
        <f>_xlfn.IFNA(VLOOKUP(G356,角色!V:AE,主动技能!F356+1,FALSE),"")</f>
        <v>eff_sixingguangquan|eff_yuezhiwu||</v>
      </c>
      <c r="Q356" s="33">
        <f>(VLOOKUP(G356,角色!V:AE,主动技能!F356+4,FALSE))</f>
        <v>1</v>
      </c>
      <c r="R356" s="33">
        <v>0</v>
      </c>
      <c r="S356" s="33">
        <v>0</v>
      </c>
      <c r="T356" s="6" t="str">
        <f t="shared" si="100"/>
        <v/>
      </c>
      <c r="U356" s="6" t="str">
        <f t="shared" si="101"/>
        <v/>
      </c>
      <c r="V356" s="23" t="str">
        <f>VLOOKUP(G356,角色!AW:BC,主动技能!F356+1,FALSE)</f>
        <v>skill_32</v>
      </c>
      <c r="Y356">
        <f t="shared" si="113"/>
        <v>100</v>
      </c>
      <c r="Z356">
        <v>100</v>
      </c>
      <c r="AE356" s="33">
        <f>(VLOOKUP(G356,角色!V:AE,主动技能!F356+7,FALSE))</f>
        <v>1</v>
      </c>
      <c r="AF356" s="23">
        <f t="shared" si="104"/>
        <v>3</v>
      </c>
      <c r="AG356" s="23">
        <f t="shared" si="105"/>
        <v>2</v>
      </c>
      <c r="AH356" s="33" t="str">
        <f>VLOOKUP(F356,特效对应!F:G,2,FALSE)</f>
        <v>attackex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越城主动技能3等级11</v>
      </c>
      <c r="B357" s="8">
        <f t="shared" si="102"/>
        <v>10060311</v>
      </c>
      <c r="C357" s="8" t="str">
        <f>VLOOKUP(G357,角色!A:B,2,FALSE)</f>
        <v>越城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P357" s="33" t="str">
        <f>_xlfn.IFNA(VLOOKUP(G357,角色!V:AE,主动技能!F357+1,FALSE),"")</f>
        <v>eff_sixingguangquan|eff_yuezhiwu||</v>
      </c>
      <c r="Q357" s="33">
        <f>(VLOOKUP(G357,角色!V:AE,主动技能!F357+4,FALSE))</f>
        <v>1</v>
      </c>
      <c r="R357" s="33">
        <v>0</v>
      </c>
      <c r="S357" s="33">
        <v>0</v>
      </c>
      <c r="T357" s="6" t="str">
        <f t="shared" si="100"/>
        <v/>
      </c>
      <c r="U357" s="6" t="str">
        <f t="shared" si="101"/>
        <v/>
      </c>
      <c r="V357" s="23" t="str">
        <f>VLOOKUP(G357,角色!AW:BC,主动技能!F357+1,FALSE)</f>
        <v>skill_32</v>
      </c>
      <c r="Y357">
        <f t="shared" si="113"/>
        <v>100</v>
      </c>
      <c r="Z357">
        <v>100</v>
      </c>
      <c r="AE357" s="33">
        <f>(VLOOKUP(G357,角色!V:AE,主动技能!F357+7,FALSE))</f>
        <v>1</v>
      </c>
      <c r="AF357" s="23">
        <f t="shared" si="104"/>
        <v>3</v>
      </c>
      <c r="AG357" s="23">
        <f t="shared" si="105"/>
        <v>2</v>
      </c>
      <c r="AH357" s="33" t="str">
        <f>VLOOKUP(F357,特效对应!F:G,2,FALSE)</f>
        <v>attackex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越城主动技能3等级12</v>
      </c>
      <c r="B358" s="8">
        <f t="shared" si="102"/>
        <v>10060312</v>
      </c>
      <c r="C358" s="8" t="str">
        <f>VLOOKUP(G358,角色!A:B,2,FALSE)</f>
        <v>越城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P358" s="33" t="str">
        <f>_xlfn.IFNA(VLOOKUP(G358,角色!V:AE,主动技能!F358+1,FALSE),"")</f>
        <v>eff_sixingguangquan|eff_yuezhiwu||</v>
      </c>
      <c r="Q358" s="33">
        <f>(VLOOKUP(G358,角色!V:AE,主动技能!F358+4,FALSE))</f>
        <v>1</v>
      </c>
      <c r="R358" s="33">
        <v>0</v>
      </c>
      <c r="S358" s="33">
        <v>0</v>
      </c>
      <c r="T358" s="6" t="str">
        <f t="shared" si="100"/>
        <v/>
      </c>
      <c r="U358" s="6" t="str">
        <f t="shared" si="101"/>
        <v/>
      </c>
      <c r="V358" s="23" t="str">
        <f>VLOOKUP(G358,角色!AW:BC,主动技能!F358+1,FALSE)</f>
        <v>skill_32</v>
      </c>
      <c r="Y358">
        <f t="shared" si="113"/>
        <v>100</v>
      </c>
      <c r="Z358">
        <v>100</v>
      </c>
      <c r="AE358" s="33">
        <f>(VLOOKUP(G358,角色!V:AE,主动技能!F358+7,FALSE))</f>
        <v>1</v>
      </c>
      <c r="AF358" s="23">
        <f t="shared" si="104"/>
        <v>3</v>
      </c>
      <c r="AG358" s="23">
        <f t="shared" si="105"/>
        <v>2</v>
      </c>
      <c r="AH358" s="33" t="str">
        <f>VLOOKUP(F358,特效对应!F:G,2,FALSE)</f>
        <v>attackex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越城主动技能3等级13</v>
      </c>
      <c r="B359" s="8">
        <f t="shared" si="102"/>
        <v>10060313</v>
      </c>
      <c r="C359" s="8" t="str">
        <f>VLOOKUP(G359,角色!A:B,2,FALSE)</f>
        <v>越城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P359" s="33" t="str">
        <f>_xlfn.IFNA(VLOOKUP(G359,角色!V:AE,主动技能!F359+1,FALSE),"")</f>
        <v>eff_sixingguangquan|eff_yuezhiwu||</v>
      </c>
      <c r="Q359" s="33">
        <f>(VLOOKUP(G359,角色!V:AE,主动技能!F359+4,FALSE))</f>
        <v>1</v>
      </c>
      <c r="R359" s="33">
        <v>0</v>
      </c>
      <c r="S359" s="33">
        <v>0</v>
      </c>
      <c r="T359" s="6" t="str">
        <f t="shared" si="100"/>
        <v/>
      </c>
      <c r="U359" s="6" t="str">
        <f t="shared" si="101"/>
        <v/>
      </c>
      <c r="V359" s="23" t="str">
        <f>VLOOKUP(G359,角色!AW:BC,主动技能!F359+1,FALSE)</f>
        <v>skill_32</v>
      </c>
      <c r="Y359">
        <f t="shared" si="113"/>
        <v>100</v>
      </c>
      <c r="Z359">
        <v>100</v>
      </c>
      <c r="AE359" s="33">
        <f>(VLOOKUP(G359,角色!V:AE,主动技能!F359+7,FALSE))</f>
        <v>1</v>
      </c>
      <c r="AF359" s="23">
        <f t="shared" si="104"/>
        <v>3</v>
      </c>
      <c r="AG359" s="23">
        <f t="shared" si="105"/>
        <v>2</v>
      </c>
      <c r="AH359" s="33" t="str">
        <f>VLOOKUP(F359,特效对应!F:G,2,FALSE)</f>
        <v>attackex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越城主动技能3等级14</v>
      </c>
      <c r="B360" s="8">
        <f t="shared" si="102"/>
        <v>10060314</v>
      </c>
      <c r="C360" s="8" t="str">
        <f>VLOOKUP(G360,角色!A:B,2,FALSE)</f>
        <v>越城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P360" s="33" t="str">
        <f>_xlfn.IFNA(VLOOKUP(G360,角色!V:AE,主动技能!F360+1,FALSE),"")</f>
        <v>eff_sixingguangquan|eff_yuezhiwu||</v>
      </c>
      <c r="Q360" s="33">
        <f>(VLOOKUP(G360,角色!V:AE,主动技能!F360+4,FALSE))</f>
        <v>1</v>
      </c>
      <c r="R360" s="33">
        <v>0</v>
      </c>
      <c r="S360" s="33">
        <v>0</v>
      </c>
      <c r="T360" s="6" t="str">
        <f t="shared" si="100"/>
        <v/>
      </c>
      <c r="U360" s="6" t="str">
        <f t="shared" si="101"/>
        <v/>
      </c>
      <c r="V360" s="23" t="str">
        <f>VLOOKUP(G360,角色!AW:BC,主动技能!F360+1,FALSE)</f>
        <v>skill_32</v>
      </c>
      <c r="Y360">
        <f t="shared" si="113"/>
        <v>100</v>
      </c>
      <c r="Z360">
        <v>100</v>
      </c>
      <c r="AE360" s="33">
        <f>(VLOOKUP(G360,角色!V:AE,主动技能!F360+7,FALSE))</f>
        <v>1</v>
      </c>
      <c r="AF360" s="23">
        <f t="shared" si="104"/>
        <v>3</v>
      </c>
      <c r="AG360" s="23">
        <f t="shared" si="105"/>
        <v>2</v>
      </c>
      <c r="AH360" s="33" t="str">
        <f>VLOOKUP(F360,特效对应!F:G,2,FALSE)</f>
        <v>attackex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越城主动技能3等级15</v>
      </c>
      <c r="B361" s="8">
        <f t="shared" si="102"/>
        <v>10060315</v>
      </c>
      <c r="C361" s="8" t="str">
        <f>VLOOKUP(G361,角色!A:B,2,FALSE)</f>
        <v>越城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P361" s="33" t="str">
        <f>_xlfn.IFNA(VLOOKUP(G361,角色!V:AE,主动技能!F361+1,FALSE),"")</f>
        <v>eff_sixingguangquan|eff_yuezhiwu||</v>
      </c>
      <c r="Q361" s="33">
        <f>(VLOOKUP(G361,角色!V:AE,主动技能!F361+4,FALSE))</f>
        <v>1</v>
      </c>
      <c r="R361" s="33">
        <v>0</v>
      </c>
      <c r="S361" s="33">
        <v>0</v>
      </c>
      <c r="T361" s="6" t="str">
        <f t="shared" si="100"/>
        <v/>
      </c>
      <c r="U361" s="6" t="str">
        <f t="shared" si="101"/>
        <v/>
      </c>
      <c r="V361" s="23" t="str">
        <f>VLOOKUP(G361,角色!AW:BC,主动技能!F361+1,FALSE)</f>
        <v>skill_32</v>
      </c>
      <c r="Y361">
        <f t="shared" si="113"/>
        <v>100</v>
      </c>
      <c r="Z361">
        <v>100</v>
      </c>
      <c r="AE361" s="33">
        <f>(VLOOKUP(G361,角色!V:AE,主动技能!F361+7,FALSE))</f>
        <v>1</v>
      </c>
      <c r="AF361" s="23">
        <f t="shared" si="104"/>
        <v>3</v>
      </c>
      <c r="AG361" s="23">
        <f t="shared" si="105"/>
        <v>2</v>
      </c>
      <c r="AH361" s="33" t="str">
        <f>VLOOKUP(F361,特效对应!F:G,2,FALSE)</f>
        <v>attackex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越城主动技能3等级16</v>
      </c>
      <c r="B362" s="8">
        <f t="shared" si="102"/>
        <v>10060316</v>
      </c>
      <c r="C362" s="8" t="str">
        <f>VLOOKUP(G362,角色!A:B,2,FALSE)</f>
        <v>越城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P362" s="33" t="str">
        <f>_xlfn.IFNA(VLOOKUP(G362,角色!V:AE,主动技能!F362+1,FALSE),"")</f>
        <v>eff_sixingguangquan|eff_yuezhiwu||</v>
      </c>
      <c r="Q362" s="33">
        <f>(VLOOKUP(G362,角色!V:AE,主动技能!F362+4,FALSE))</f>
        <v>1</v>
      </c>
      <c r="R362" s="33">
        <v>0</v>
      </c>
      <c r="S362" s="33">
        <v>0</v>
      </c>
      <c r="T362" s="6" t="str">
        <f t="shared" si="100"/>
        <v/>
      </c>
      <c r="U362" s="6" t="str">
        <f t="shared" si="101"/>
        <v/>
      </c>
      <c r="V362" s="23" t="str">
        <f>VLOOKUP(G362,角色!AW:BC,主动技能!F362+1,FALSE)</f>
        <v>skill_32</v>
      </c>
      <c r="Y362">
        <f t="shared" si="113"/>
        <v>100</v>
      </c>
      <c r="Z362">
        <v>100</v>
      </c>
      <c r="AE362" s="33">
        <f>(VLOOKUP(G362,角色!V:AE,主动技能!F362+7,FALSE))</f>
        <v>1</v>
      </c>
      <c r="AF362" s="23">
        <f t="shared" si="104"/>
        <v>3</v>
      </c>
      <c r="AG362" s="23">
        <f t="shared" si="105"/>
        <v>2</v>
      </c>
      <c r="AH362" s="33" t="str">
        <f>VLOOKUP(F362,特效对应!F:G,2,FALSE)</f>
        <v>attackex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越城主动技能3等级17</v>
      </c>
      <c r="B363" s="8">
        <f t="shared" si="102"/>
        <v>10060317</v>
      </c>
      <c r="C363" s="8" t="str">
        <f>VLOOKUP(G363,角色!A:B,2,FALSE)</f>
        <v>越城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P363" s="33" t="str">
        <f>_xlfn.IFNA(VLOOKUP(G363,角色!V:AE,主动技能!F363+1,FALSE),"")</f>
        <v>eff_sixingguangquan|eff_yuezhiwu||</v>
      </c>
      <c r="Q363" s="33">
        <f>(VLOOKUP(G363,角色!V:AE,主动技能!F363+4,FALSE))</f>
        <v>1</v>
      </c>
      <c r="R363" s="33">
        <v>0</v>
      </c>
      <c r="S363" s="33">
        <v>0</v>
      </c>
      <c r="T363" s="6" t="str">
        <f t="shared" si="100"/>
        <v/>
      </c>
      <c r="U363" s="6" t="str">
        <f t="shared" si="101"/>
        <v/>
      </c>
      <c r="V363" s="23" t="str">
        <f>VLOOKUP(G363,角色!AW:BC,主动技能!F363+1,FALSE)</f>
        <v>skill_32</v>
      </c>
      <c r="Y363">
        <f t="shared" si="113"/>
        <v>100</v>
      </c>
      <c r="Z363">
        <v>100</v>
      </c>
      <c r="AE363" s="33">
        <f>(VLOOKUP(G363,角色!V:AE,主动技能!F363+7,FALSE))</f>
        <v>1</v>
      </c>
      <c r="AF363" s="23">
        <f t="shared" si="104"/>
        <v>3</v>
      </c>
      <c r="AG363" s="23">
        <f t="shared" si="105"/>
        <v>2</v>
      </c>
      <c r="AH363" s="33" t="str">
        <f>VLOOKUP(F363,特效对应!F:G,2,FALSE)</f>
        <v>attackex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越城主动技能3等级18</v>
      </c>
      <c r="B364" s="8">
        <f t="shared" si="102"/>
        <v>10060318</v>
      </c>
      <c r="C364" s="8" t="str">
        <f>VLOOKUP(G364,角色!A:B,2,FALSE)</f>
        <v>越城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P364" s="33" t="str">
        <f>_xlfn.IFNA(VLOOKUP(G364,角色!V:AE,主动技能!F364+1,FALSE),"")</f>
        <v>eff_sixingguangquan|eff_yuezhiwu||</v>
      </c>
      <c r="Q364" s="33">
        <f>(VLOOKUP(G364,角色!V:AE,主动技能!F364+4,FALSE))</f>
        <v>1</v>
      </c>
      <c r="R364" s="33">
        <v>0</v>
      </c>
      <c r="S364" s="33">
        <v>0</v>
      </c>
      <c r="T364" s="6" t="str">
        <f t="shared" si="100"/>
        <v/>
      </c>
      <c r="U364" s="6" t="str">
        <f t="shared" si="101"/>
        <v/>
      </c>
      <c r="V364" s="23" t="str">
        <f>VLOOKUP(G364,角色!AW:BC,主动技能!F364+1,FALSE)</f>
        <v>skill_32</v>
      </c>
      <c r="Y364">
        <f t="shared" si="113"/>
        <v>100</v>
      </c>
      <c r="Z364">
        <v>100</v>
      </c>
      <c r="AE364" s="33">
        <f>(VLOOKUP(G364,角色!V:AE,主动技能!F364+7,FALSE))</f>
        <v>1</v>
      </c>
      <c r="AF364" s="23">
        <f t="shared" si="104"/>
        <v>3</v>
      </c>
      <c r="AG364" s="23">
        <f t="shared" si="105"/>
        <v>2</v>
      </c>
      <c r="AH364" s="33" t="str">
        <f>VLOOKUP(F364,特效对应!F:G,2,FALSE)</f>
        <v>attackex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越城主动技能3等级19</v>
      </c>
      <c r="B365" s="8">
        <f t="shared" si="102"/>
        <v>10060319</v>
      </c>
      <c r="C365" s="8" t="str">
        <f>VLOOKUP(G365,角色!A:B,2,FALSE)</f>
        <v>越城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P365" s="33" t="str">
        <f>_xlfn.IFNA(VLOOKUP(G365,角色!V:AE,主动技能!F365+1,FALSE),"")</f>
        <v>eff_sixingguangquan|eff_yuezhiwu||</v>
      </c>
      <c r="Q365" s="33">
        <f>(VLOOKUP(G365,角色!V:AE,主动技能!F365+4,FALSE))</f>
        <v>1</v>
      </c>
      <c r="R365" s="33">
        <v>0</v>
      </c>
      <c r="S365" s="33">
        <v>0</v>
      </c>
      <c r="T365" s="6" t="str">
        <f t="shared" si="100"/>
        <v/>
      </c>
      <c r="U365" s="6" t="str">
        <f t="shared" si="101"/>
        <v/>
      </c>
      <c r="V365" s="23" t="str">
        <f>VLOOKUP(G365,角色!AW:BC,主动技能!F365+1,FALSE)</f>
        <v>skill_32</v>
      </c>
      <c r="Y365">
        <f t="shared" si="113"/>
        <v>100</v>
      </c>
      <c r="Z365">
        <v>100</v>
      </c>
      <c r="AE365" s="33">
        <f>(VLOOKUP(G365,角色!V:AE,主动技能!F365+7,FALSE))</f>
        <v>1</v>
      </c>
      <c r="AF365" s="23">
        <f t="shared" si="104"/>
        <v>3</v>
      </c>
      <c r="AG365" s="23">
        <f t="shared" si="105"/>
        <v>2</v>
      </c>
      <c r="AH365" s="33" t="str">
        <f>VLOOKUP(F365,特效对应!F:G,2,FALSE)</f>
        <v>attackex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越城主动技能3等级20</v>
      </c>
      <c r="B366" s="8">
        <f t="shared" si="102"/>
        <v>10060320</v>
      </c>
      <c r="C366" s="8" t="str">
        <f>VLOOKUP(G366,角色!A:B,2,FALSE)</f>
        <v>越城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P366" s="33" t="str">
        <f>_xlfn.IFNA(VLOOKUP(G366,角色!V:AE,主动技能!F366+1,FALSE),"")</f>
        <v>eff_sixingguangquan|eff_yuezhiwu||</v>
      </c>
      <c r="Q366" s="33">
        <f>(VLOOKUP(G366,角色!V:AE,主动技能!F366+4,FALSE))</f>
        <v>1</v>
      </c>
      <c r="R366" s="33">
        <v>0</v>
      </c>
      <c r="S366" s="33">
        <v>0</v>
      </c>
      <c r="T366" s="6" t="str">
        <f t="shared" si="100"/>
        <v/>
      </c>
      <c r="U366" s="6" t="str">
        <f t="shared" si="101"/>
        <v/>
      </c>
      <c r="V366" s="23" t="str">
        <f>VLOOKUP(G366,角色!AW:BC,主动技能!F366+1,FALSE)</f>
        <v>skill_32</v>
      </c>
      <c r="Y366">
        <f t="shared" si="113"/>
        <v>100</v>
      </c>
      <c r="Z366">
        <v>100</v>
      </c>
      <c r="AE366" s="33">
        <f>(VLOOKUP(G366,角色!V:AE,主动技能!F366+7,FALSE))</f>
        <v>1</v>
      </c>
      <c r="AF366" s="23">
        <f t="shared" si="104"/>
        <v>3</v>
      </c>
      <c r="AG366" s="23">
        <f t="shared" si="105"/>
        <v>2</v>
      </c>
      <c r="AH366" s="33" t="str">
        <f>VLOOKUP(F366,特效对应!F:G,2,FALSE)</f>
        <v>attackex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云颜主动技能1等级1</v>
      </c>
      <c r="B367" s="8">
        <f t="shared" si="102"/>
        <v>10070101</v>
      </c>
      <c r="C367" s="8" t="str">
        <f>VLOOKUP(G367,角色!A:B,2,FALSE)</f>
        <v>云颜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对敌方单体攻击，造成100%攻击力（+20）点伤害。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33" t="str">
        <f>_xlfn.IFNA(VLOOKUP(G367,角色!V:AE,主动技能!F367+1,FALSE),"")</f>
        <v>eff_yixingguangquan|||</v>
      </c>
      <c r="Q367" s="33">
        <f>(VLOOKUP(G367,角色!V:AE,主动技能!F367+4,FALSE))</f>
        <v>1</v>
      </c>
      <c r="R367" s="33">
        <v>0</v>
      </c>
      <c r="S367" s="33">
        <v>0</v>
      </c>
      <c r="T367" s="23" t="str">
        <f t="shared" si="100"/>
        <v/>
      </c>
      <c r="U367" s="23" t="str">
        <f t="shared" si="101"/>
        <v/>
      </c>
      <c r="V367" s="23" t="str">
        <f>VLOOKUP(G367,角色!AW:BC,主动技能!F367+1,FALSE)</f>
        <v>skill_32</v>
      </c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20</v>
      </c>
      <c r="AC367" s="23"/>
      <c r="AD367" s="23"/>
      <c r="AE367" s="33">
        <f>(VLOOKUP(G367,角色!V:AE,主动技能!F367+7,FALSE))</f>
        <v>0</v>
      </c>
      <c r="AF367" s="23">
        <f t="shared" si="104"/>
        <v>0</v>
      </c>
      <c r="AG367" s="23">
        <f t="shared" si="105"/>
        <v>0</v>
      </c>
      <c r="AH367" s="33" t="str">
        <f>VLOOKUP(F367,特效对应!F:G,2,FALSE)</f>
        <v>attack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云颜主动技能1等级2</v>
      </c>
      <c r="B368" s="8">
        <f t="shared" si="102"/>
        <v>10070102</v>
      </c>
      <c r="C368" s="8" t="str">
        <f>VLOOKUP(G368,角色!A:B,2,FALSE)</f>
        <v>云颜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445</v>
      </c>
      <c r="I368" s="24" t="str">
        <f t="shared" ref="I368:I386" si="114">"对敌方单体攻击，造成100%攻击力（+"&amp;AB368&amp;"）点伤害。"</f>
        <v>对敌方单体攻击，造成100%攻击力（+25）点伤害。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P368" s="33" t="str">
        <f>_xlfn.IFNA(VLOOKUP(G368,角色!V:AE,主动技能!F368+1,FALSE),"")</f>
        <v>eff_yixingguangquan|||</v>
      </c>
      <c r="Q368" s="33">
        <f>(VLOOKUP(G368,角色!V:AE,主动技能!F368+4,FALSE))</f>
        <v>1</v>
      </c>
      <c r="R368" s="33">
        <v>0</v>
      </c>
      <c r="S368" s="33">
        <v>0</v>
      </c>
      <c r="T368" s="6" t="str">
        <f t="shared" si="100"/>
        <v/>
      </c>
      <c r="U368" s="6" t="str">
        <f t="shared" si="101"/>
        <v/>
      </c>
      <c r="V368" s="23" t="str">
        <f>VLOOKUP(G368,角色!AW:BC,主动技能!F368+1,FALSE)</f>
        <v>skill_32</v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25</v>
      </c>
      <c r="AE368" s="33">
        <f>(VLOOKUP(G368,角色!V:AE,主动技能!F368+7,FALSE))</f>
        <v>0</v>
      </c>
      <c r="AF368" s="23">
        <f t="shared" si="104"/>
        <v>0</v>
      </c>
      <c r="AG368" s="23">
        <f t="shared" si="105"/>
        <v>0</v>
      </c>
      <c r="AH368" s="33" t="str">
        <f>VLOOKUP(F368,特效对应!F:G,2,FALSE)</f>
        <v>attack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云颜主动技能1等级3</v>
      </c>
      <c r="B369" s="8">
        <f t="shared" si="102"/>
        <v>10070103</v>
      </c>
      <c r="C369" s="8" t="str">
        <f>VLOOKUP(G369,角色!A:B,2,FALSE)</f>
        <v>云颜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445</v>
      </c>
      <c r="I369" s="24" t="str">
        <f t="shared" si="114"/>
        <v>对敌方单体攻击，造成100%攻击力（+40）点伤害。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P369" s="33" t="str">
        <f>_xlfn.IFNA(VLOOKUP(G369,角色!V:AE,主动技能!F369+1,FALSE),"")</f>
        <v>eff_yixingguangquan|||</v>
      </c>
      <c r="Q369" s="33">
        <f>(VLOOKUP(G369,角色!V:AE,主动技能!F369+4,FALSE))</f>
        <v>1</v>
      </c>
      <c r="R369" s="33">
        <v>0</v>
      </c>
      <c r="S369" s="33">
        <v>0</v>
      </c>
      <c r="T369" s="6" t="str">
        <f t="shared" si="100"/>
        <v/>
      </c>
      <c r="U369" s="6" t="str">
        <f t="shared" si="101"/>
        <v/>
      </c>
      <c r="V369" s="23" t="str">
        <f>VLOOKUP(G369,角色!AW:BC,主动技能!F369+1,FALSE)</f>
        <v>skill_32</v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40</v>
      </c>
      <c r="AE369" s="33">
        <f>(VLOOKUP(G369,角色!V:AE,主动技能!F369+7,FALSE))</f>
        <v>0</v>
      </c>
      <c r="AF369" s="23">
        <f t="shared" si="104"/>
        <v>0</v>
      </c>
      <c r="AG369" s="23">
        <f t="shared" si="105"/>
        <v>0</v>
      </c>
      <c r="AH369" s="33" t="str">
        <f>VLOOKUP(F369,特效对应!F:G,2,FALSE)</f>
        <v>attack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云颜主动技能1等级4</v>
      </c>
      <c r="B370" s="8">
        <f t="shared" si="102"/>
        <v>10070104</v>
      </c>
      <c r="C370" s="8" t="str">
        <f>VLOOKUP(G370,角色!A:B,2,FALSE)</f>
        <v>云颜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445</v>
      </c>
      <c r="I370" s="24" t="str">
        <f t="shared" si="114"/>
        <v>对敌方单体攻击，造成100%攻击力（+64）点伤害。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P370" s="33" t="str">
        <f>_xlfn.IFNA(VLOOKUP(G370,角色!V:AE,主动技能!F370+1,FALSE),"")</f>
        <v>eff_yixingguangquan|||</v>
      </c>
      <c r="Q370" s="33">
        <f>(VLOOKUP(G370,角色!V:AE,主动技能!F370+4,FALSE))</f>
        <v>1</v>
      </c>
      <c r="R370" s="33">
        <v>0</v>
      </c>
      <c r="S370" s="33">
        <v>0</v>
      </c>
      <c r="T370" s="6" t="str">
        <f t="shared" si="100"/>
        <v/>
      </c>
      <c r="U370" s="6" t="str">
        <f t="shared" si="101"/>
        <v/>
      </c>
      <c r="V370" s="23" t="str">
        <f>VLOOKUP(G370,角色!AW:BC,主动技能!F370+1,FALSE)</f>
        <v>skill_32</v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64</v>
      </c>
      <c r="AE370" s="33">
        <f>(VLOOKUP(G370,角色!V:AE,主动技能!F370+7,FALSE))</f>
        <v>0</v>
      </c>
      <c r="AF370" s="23">
        <f t="shared" si="104"/>
        <v>0</v>
      </c>
      <c r="AG370" s="23">
        <f t="shared" si="105"/>
        <v>0</v>
      </c>
      <c r="AH370" s="33" t="str">
        <f>VLOOKUP(F370,特效对应!F:G,2,FALSE)</f>
        <v>attack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云颜主动技能1等级5</v>
      </c>
      <c r="B371" s="8">
        <f t="shared" si="102"/>
        <v>10070105</v>
      </c>
      <c r="C371" s="8" t="str">
        <f>VLOOKUP(G371,角色!A:B,2,FALSE)</f>
        <v>云颜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445</v>
      </c>
      <c r="I371" s="24" t="str">
        <f t="shared" si="114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P371" s="33" t="str">
        <f>_xlfn.IFNA(VLOOKUP(G371,角色!V:AE,主动技能!F371+1,FALSE),"")</f>
        <v>eff_yixingguangquan|||</v>
      </c>
      <c r="Q371" s="33">
        <f>(VLOOKUP(G371,角色!V:AE,主动技能!F371+4,FALSE))</f>
        <v>1</v>
      </c>
      <c r="R371" s="33">
        <v>0</v>
      </c>
      <c r="S371" s="33">
        <v>0</v>
      </c>
      <c r="T371" s="6" t="str">
        <f t="shared" si="100"/>
        <v/>
      </c>
      <c r="U371" s="6" t="str">
        <f t="shared" si="101"/>
        <v/>
      </c>
      <c r="V371" s="23" t="str">
        <f>VLOOKUP(G371,角色!AW:BC,主动技能!F371+1,FALSE)</f>
        <v>skill_32</v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 s="33">
        <f>(VLOOKUP(G371,角色!V:AE,主动技能!F371+7,FALSE))</f>
        <v>0</v>
      </c>
      <c r="AF371" s="23">
        <f t="shared" si="104"/>
        <v>0</v>
      </c>
      <c r="AG371" s="23">
        <f t="shared" si="105"/>
        <v>0</v>
      </c>
      <c r="AH371" s="33" t="str">
        <f>VLOOKUP(F371,特效对应!F:G,2,FALSE)</f>
        <v>attack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云颜主动技能1等级6</v>
      </c>
      <c r="B372" s="8">
        <f t="shared" si="102"/>
        <v>10070106</v>
      </c>
      <c r="C372" s="8" t="str">
        <f>VLOOKUP(G372,角色!A:B,2,FALSE)</f>
        <v>云颜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445</v>
      </c>
      <c r="I372" s="24" t="str">
        <f t="shared" si="114"/>
        <v>对敌方单体攻击，造成100%攻击力（+128）点伤害。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P372" s="33" t="str">
        <f>_xlfn.IFNA(VLOOKUP(G372,角色!V:AE,主动技能!F372+1,FALSE),"")</f>
        <v>eff_yixingguangquan|||</v>
      </c>
      <c r="Q372" s="33">
        <f>(VLOOKUP(G372,角色!V:AE,主动技能!F372+4,FALSE))</f>
        <v>1</v>
      </c>
      <c r="R372" s="33">
        <v>0</v>
      </c>
      <c r="S372" s="33">
        <v>0</v>
      </c>
      <c r="T372" s="6" t="str">
        <f t="shared" si="100"/>
        <v/>
      </c>
      <c r="U372" s="6" t="str">
        <f t="shared" si="101"/>
        <v/>
      </c>
      <c r="V372" s="23" t="str">
        <f>VLOOKUP(G372,角色!AW:BC,主动技能!F372+1,FALSE)</f>
        <v>skill_32</v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128</v>
      </c>
      <c r="AE372" s="33">
        <f>(VLOOKUP(G372,角色!V:AE,主动技能!F372+7,FALSE))</f>
        <v>0</v>
      </c>
      <c r="AF372" s="23">
        <f t="shared" si="104"/>
        <v>0</v>
      </c>
      <c r="AG372" s="23">
        <f t="shared" si="105"/>
        <v>0</v>
      </c>
      <c r="AH372" s="33" t="str">
        <f>VLOOKUP(F372,特效对应!F:G,2,FALSE)</f>
        <v>attack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云颜主动技能1等级7</v>
      </c>
      <c r="B373" s="8">
        <f t="shared" si="102"/>
        <v>10070107</v>
      </c>
      <c r="C373" s="8" t="str">
        <f>VLOOKUP(G373,角色!A:B,2,FALSE)</f>
        <v>云颜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445</v>
      </c>
      <c r="I373" s="24" t="str">
        <f t="shared" si="114"/>
        <v>对敌方单体攻击，造成100%攻击力（+181）点伤害。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P373" s="33" t="str">
        <f>_xlfn.IFNA(VLOOKUP(G373,角色!V:AE,主动技能!F373+1,FALSE),"")</f>
        <v>eff_yixingguangquan|||</v>
      </c>
      <c r="Q373" s="33">
        <f>(VLOOKUP(G373,角色!V:AE,主动技能!F373+4,FALSE))</f>
        <v>1</v>
      </c>
      <c r="R373" s="33">
        <v>0</v>
      </c>
      <c r="S373" s="33">
        <v>0</v>
      </c>
      <c r="T373" s="6" t="str">
        <f t="shared" si="100"/>
        <v/>
      </c>
      <c r="U373" s="6" t="str">
        <f t="shared" si="101"/>
        <v/>
      </c>
      <c r="V373" s="23" t="str">
        <f>VLOOKUP(G373,角色!AW:BC,主动技能!F373+1,FALSE)</f>
        <v>skill_32</v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181</v>
      </c>
      <c r="AE373" s="33">
        <f>(VLOOKUP(G373,角色!V:AE,主动技能!F373+7,FALSE))</f>
        <v>0</v>
      </c>
      <c r="AF373" s="23">
        <f t="shared" si="104"/>
        <v>0</v>
      </c>
      <c r="AG373" s="23">
        <f t="shared" si="105"/>
        <v>0</v>
      </c>
      <c r="AH373" s="33" t="str">
        <f>VLOOKUP(F373,特效对应!F:G,2,FALSE)</f>
        <v>attack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云颜主动技能1等级8</v>
      </c>
      <c r="B374" s="8">
        <f t="shared" si="102"/>
        <v>10070108</v>
      </c>
      <c r="C374" s="8" t="str">
        <f>VLOOKUP(G374,角色!A:B,2,FALSE)</f>
        <v>云颜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445</v>
      </c>
      <c r="I374" s="24" t="str">
        <f t="shared" si="114"/>
        <v>对敌方单体攻击，造成100%攻击力（+256）点伤害。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P374" s="33" t="str">
        <f>_xlfn.IFNA(VLOOKUP(G374,角色!V:AE,主动技能!F374+1,FALSE),"")</f>
        <v>eff_yixingguangquan|||</v>
      </c>
      <c r="Q374" s="33">
        <f>(VLOOKUP(G374,角色!V:AE,主动技能!F374+4,FALSE))</f>
        <v>1</v>
      </c>
      <c r="R374" s="33">
        <v>0</v>
      </c>
      <c r="S374" s="33">
        <v>0</v>
      </c>
      <c r="T374" s="6" t="str">
        <f t="shared" si="100"/>
        <v/>
      </c>
      <c r="U374" s="6" t="str">
        <f t="shared" si="101"/>
        <v/>
      </c>
      <c r="V374" s="23" t="str">
        <f>VLOOKUP(G374,角色!AW:BC,主动技能!F374+1,FALSE)</f>
        <v>skill_32</v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256</v>
      </c>
      <c r="AE374" s="33">
        <f>(VLOOKUP(G374,角色!V:AE,主动技能!F374+7,FALSE))</f>
        <v>0</v>
      </c>
      <c r="AF374" s="23">
        <f t="shared" si="104"/>
        <v>0</v>
      </c>
      <c r="AG374" s="23">
        <f t="shared" si="105"/>
        <v>0</v>
      </c>
      <c r="AH374" s="33" t="str">
        <f>VLOOKUP(F374,特效对应!F:G,2,FALSE)</f>
        <v>attack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云颜主动技能1等级9</v>
      </c>
      <c r="B375" s="8">
        <f t="shared" si="102"/>
        <v>10070109</v>
      </c>
      <c r="C375" s="8" t="str">
        <f>VLOOKUP(G375,角色!A:B,2,FALSE)</f>
        <v>云颜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445</v>
      </c>
      <c r="I375" s="24" t="str">
        <f t="shared" si="114"/>
        <v>对敌方单体攻击，造成100%攻击力（+362）点伤害。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P375" s="33" t="str">
        <f>_xlfn.IFNA(VLOOKUP(G375,角色!V:AE,主动技能!F375+1,FALSE),"")</f>
        <v>eff_yixingguangquan|||</v>
      </c>
      <c r="Q375" s="33">
        <f>(VLOOKUP(G375,角色!V:AE,主动技能!F375+4,FALSE))</f>
        <v>1</v>
      </c>
      <c r="R375" s="33">
        <v>0</v>
      </c>
      <c r="S375" s="33">
        <v>0</v>
      </c>
      <c r="T375" s="6" t="str">
        <f t="shared" si="100"/>
        <v/>
      </c>
      <c r="U375" s="6" t="str">
        <f t="shared" si="101"/>
        <v/>
      </c>
      <c r="V375" s="23" t="str">
        <f>VLOOKUP(G375,角色!AW:BC,主动技能!F375+1,FALSE)</f>
        <v>skill_32</v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362</v>
      </c>
      <c r="AE375" s="33">
        <f>(VLOOKUP(G375,角色!V:AE,主动技能!F375+7,FALSE))</f>
        <v>0</v>
      </c>
      <c r="AF375" s="23">
        <f t="shared" si="104"/>
        <v>0</v>
      </c>
      <c r="AG375" s="23">
        <f t="shared" si="105"/>
        <v>0</v>
      </c>
      <c r="AH375" s="33" t="str">
        <f>VLOOKUP(F375,特效对应!F:G,2,FALSE)</f>
        <v>attack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云颜主动技能1等级10</v>
      </c>
      <c r="B376" s="8">
        <f t="shared" si="102"/>
        <v>10070110</v>
      </c>
      <c r="C376" s="8" t="str">
        <f>VLOOKUP(G376,角色!A:B,2,FALSE)</f>
        <v>云颜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445</v>
      </c>
      <c r="I376" s="24" t="str">
        <f t="shared" si="114"/>
        <v>对敌方单体攻击，造成100%攻击力（+512）点伤害。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P376" s="33" t="str">
        <f>_xlfn.IFNA(VLOOKUP(G376,角色!V:AE,主动技能!F376+1,FALSE),"")</f>
        <v>eff_yixingguangquan|||</v>
      </c>
      <c r="Q376" s="33">
        <f>(VLOOKUP(G376,角色!V:AE,主动技能!F376+4,FALSE))</f>
        <v>1</v>
      </c>
      <c r="R376" s="33">
        <v>0</v>
      </c>
      <c r="S376" s="33">
        <v>0</v>
      </c>
      <c r="T376" s="6" t="str">
        <f t="shared" si="100"/>
        <v/>
      </c>
      <c r="U376" s="6" t="str">
        <f t="shared" si="101"/>
        <v/>
      </c>
      <c r="V376" s="23" t="str">
        <f>VLOOKUP(G376,角色!AW:BC,主动技能!F376+1,FALSE)</f>
        <v>skill_32</v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512</v>
      </c>
      <c r="AE376" s="33">
        <f>(VLOOKUP(G376,角色!V:AE,主动技能!F376+7,FALSE))</f>
        <v>0</v>
      </c>
      <c r="AF376" s="23">
        <f t="shared" si="104"/>
        <v>0</v>
      </c>
      <c r="AG376" s="23">
        <f t="shared" si="105"/>
        <v>0</v>
      </c>
      <c r="AH376" s="33" t="str">
        <f>VLOOKUP(F376,特效对应!F:G,2,FALSE)</f>
        <v>attack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云颜主动技能1等级11</v>
      </c>
      <c r="B377" s="8">
        <f t="shared" si="102"/>
        <v>10070111</v>
      </c>
      <c r="C377" s="8" t="str">
        <f>VLOOKUP(G377,角色!A:B,2,FALSE)</f>
        <v>云颜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445</v>
      </c>
      <c r="I377" s="24" t="str">
        <f t="shared" si="114"/>
        <v>对敌方单体攻击，造成100%攻击力（+724）点伤害。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P377" s="33" t="str">
        <f>_xlfn.IFNA(VLOOKUP(G377,角色!V:AE,主动技能!F377+1,FALSE),"")</f>
        <v>eff_yixingguangquan|||</v>
      </c>
      <c r="Q377" s="33">
        <f>(VLOOKUP(G377,角色!V:AE,主动技能!F377+4,FALSE))</f>
        <v>1</v>
      </c>
      <c r="R377" s="33">
        <v>0</v>
      </c>
      <c r="S377" s="33">
        <v>0</v>
      </c>
      <c r="T377" s="6" t="str">
        <f t="shared" si="100"/>
        <v/>
      </c>
      <c r="U377" s="6" t="str">
        <f t="shared" si="101"/>
        <v/>
      </c>
      <c r="V377" s="23" t="str">
        <f>VLOOKUP(G377,角色!AW:BC,主动技能!F377+1,FALSE)</f>
        <v>skill_32</v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724</v>
      </c>
      <c r="AE377" s="33">
        <f>(VLOOKUP(G377,角色!V:AE,主动技能!F377+7,FALSE))</f>
        <v>0</v>
      </c>
      <c r="AF377" s="23">
        <f t="shared" si="104"/>
        <v>0</v>
      </c>
      <c r="AG377" s="23">
        <f t="shared" si="105"/>
        <v>0</v>
      </c>
      <c r="AH377" s="33" t="str">
        <f>VLOOKUP(F377,特效对应!F:G,2,FALSE)</f>
        <v>attack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云颜主动技能1等级12</v>
      </c>
      <c r="B378" s="8">
        <f t="shared" si="102"/>
        <v>10070112</v>
      </c>
      <c r="C378" s="8" t="str">
        <f>VLOOKUP(G378,角色!A:B,2,FALSE)</f>
        <v>云颜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445</v>
      </c>
      <c r="I378" s="24" t="str">
        <f t="shared" si="114"/>
        <v>对敌方单体攻击，造成100%攻击力（+1025）点伤害。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P378" s="33" t="str">
        <f>_xlfn.IFNA(VLOOKUP(G378,角色!V:AE,主动技能!F378+1,FALSE),"")</f>
        <v>eff_yixingguangquan|||</v>
      </c>
      <c r="Q378" s="33">
        <f>(VLOOKUP(G378,角色!V:AE,主动技能!F378+4,FALSE))</f>
        <v>1</v>
      </c>
      <c r="R378" s="33">
        <v>0</v>
      </c>
      <c r="S378" s="33">
        <v>0</v>
      </c>
      <c r="T378" s="6" t="str">
        <f t="shared" si="100"/>
        <v/>
      </c>
      <c r="U378" s="6" t="str">
        <f t="shared" si="101"/>
        <v/>
      </c>
      <c r="V378" s="23" t="str">
        <f>VLOOKUP(G378,角色!AW:BC,主动技能!F378+1,FALSE)</f>
        <v>skill_32</v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1025</v>
      </c>
      <c r="AE378" s="33">
        <f>(VLOOKUP(G378,角色!V:AE,主动技能!F378+7,FALSE))</f>
        <v>0</v>
      </c>
      <c r="AF378" s="23">
        <f t="shared" si="104"/>
        <v>0</v>
      </c>
      <c r="AG378" s="23">
        <f t="shared" si="105"/>
        <v>0</v>
      </c>
      <c r="AH378" s="33" t="str">
        <f>VLOOKUP(F378,特效对应!F:G,2,FALSE)</f>
        <v>attack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云颜主动技能1等级13</v>
      </c>
      <c r="B379" s="8">
        <f t="shared" si="102"/>
        <v>10070113</v>
      </c>
      <c r="C379" s="8" t="str">
        <f>VLOOKUP(G379,角色!A:B,2,FALSE)</f>
        <v>云颜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445</v>
      </c>
      <c r="I379" s="24" t="str">
        <f t="shared" si="114"/>
        <v>对敌方单体攻击，造成100%攻击力（+1450）点伤害。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P379" s="33" t="str">
        <f>_xlfn.IFNA(VLOOKUP(G379,角色!V:AE,主动技能!F379+1,FALSE),"")</f>
        <v>eff_yixingguangquan|||</v>
      </c>
      <c r="Q379" s="33">
        <f>(VLOOKUP(G379,角色!V:AE,主动技能!F379+4,FALSE))</f>
        <v>1</v>
      </c>
      <c r="R379" s="33">
        <v>0</v>
      </c>
      <c r="S379" s="33">
        <v>0</v>
      </c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V379" s="23" t="str">
        <f>VLOOKUP(G379,角色!AW:BC,主动技能!F379+1,FALSE)</f>
        <v>skill_32</v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1450</v>
      </c>
      <c r="AE379" s="33">
        <f>(VLOOKUP(G379,角色!V:AE,主动技能!F379+7,FALSE))</f>
        <v>0</v>
      </c>
      <c r="AF379" s="23">
        <f t="shared" si="104"/>
        <v>0</v>
      </c>
      <c r="AG379" s="23">
        <f t="shared" si="105"/>
        <v>0</v>
      </c>
      <c r="AH379" s="33" t="str">
        <f>VLOOKUP(F379,特效对应!F:G,2,FALSE)</f>
        <v>attack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云颜主动技能1等级14</v>
      </c>
      <c r="B380" s="8">
        <f t="shared" si="102"/>
        <v>10070114</v>
      </c>
      <c r="C380" s="8" t="str">
        <f>VLOOKUP(G380,角色!A:B,2,FALSE)</f>
        <v>云颜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445</v>
      </c>
      <c r="I380" s="24" t="str">
        <f t="shared" si="114"/>
        <v>对敌方单体攻击，造成100%攻击力（+2051）点伤害。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P380" s="33" t="str">
        <f>_xlfn.IFNA(VLOOKUP(G380,角色!V:AE,主动技能!F380+1,FALSE),"")</f>
        <v>eff_yixingguangquan|||</v>
      </c>
      <c r="Q380" s="33">
        <f>(VLOOKUP(G380,角色!V:AE,主动技能!F380+4,FALSE))</f>
        <v>1</v>
      </c>
      <c r="R380" s="33">
        <v>0</v>
      </c>
      <c r="S380" s="33">
        <v>0</v>
      </c>
      <c r="T380" s="6" t="str">
        <f t="shared" si="116"/>
        <v/>
      </c>
      <c r="U380" s="6" t="str">
        <f t="shared" si="117"/>
        <v/>
      </c>
      <c r="V380" s="23" t="str">
        <f>VLOOKUP(G380,角色!AW:BC,主动技能!F380+1,FALSE)</f>
        <v>skill_32</v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2051</v>
      </c>
      <c r="AE380" s="33">
        <f>(VLOOKUP(G380,角色!V:AE,主动技能!F380+7,FALSE))</f>
        <v>0</v>
      </c>
      <c r="AF380" s="23">
        <f t="shared" si="104"/>
        <v>0</v>
      </c>
      <c r="AG380" s="23">
        <f t="shared" si="105"/>
        <v>0</v>
      </c>
      <c r="AH380" s="33" t="str">
        <f>VLOOKUP(F380,特效对应!F:G,2,FALSE)</f>
        <v>attack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云颜主动技能1等级15</v>
      </c>
      <c r="B381" s="8">
        <f t="shared" si="102"/>
        <v>10070115</v>
      </c>
      <c r="C381" s="8" t="str">
        <f>VLOOKUP(G381,角色!A:B,2,FALSE)</f>
        <v>云颜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445</v>
      </c>
      <c r="I381" s="24" t="str">
        <f t="shared" si="114"/>
        <v>对敌方单体攻击，造成100%攻击力（+2900）点伤害。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P381" s="33" t="str">
        <f>_xlfn.IFNA(VLOOKUP(G381,角色!V:AE,主动技能!F381+1,FALSE),"")</f>
        <v>eff_yixingguangquan|||</v>
      </c>
      <c r="Q381" s="33">
        <f>(VLOOKUP(G381,角色!V:AE,主动技能!F381+4,FALSE))</f>
        <v>1</v>
      </c>
      <c r="R381" s="33">
        <v>0</v>
      </c>
      <c r="S381" s="33">
        <v>0</v>
      </c>
      <c r="T381" s="6" t="str">
        <f t="shared" si="116"/>
        <v/>
      </c>
      <c r="U381" s="6" t="str">
        <f t="shared" si="117"/>
        <v/>
      </c>
      <c r="V381" s="23" t="str">
        <f>VLOOKUP(G381,角色!AW:BC,主动技能!F381+1,FALSE)</f>
        <v>skill_32</v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2900</v>
      </c>
      <c r="AE381" s="33">
        <f>(VLOOKUP(G381,角色!V:AE,主动技能!F381+7,FALSE))</f>
        <v>0</v>
      </c>
      <c r="AF381" s="23">
        <f t="shared" si="104"/>
        <v>0</v>
      </c>
      <c r="AG381" s="23">
        <f t="shared" si="105"/>
        <v>0</v>
      </c>
      <c r="AH381" s="33" t="str">
        <f>VLOOKUP(F381,特效对应!F:G,2,FALSE)</f>
        <v>attack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云颜主动技能1等级16</v>
      </c>
      <c r="B382" s="8">
        <f t="shared" si="102"/>
        <v>10070116</v>
      </c>
      <c r="C382" s="8" t="str">
        <f>VLOOKUP(G382,角色!A:B,2,FALSE)</f>
        <v>云颜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445</v>
      </c>
      <c r="I382" s="24" t="str">
        <f t="shared" si="114"/>
        <v>对敌方单体攻击，造成100%攻击力（+4103）点伤害。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P382" s="33" t="str">
        <f>_xlfn.IFNA(VLOOKUP(G382,角色!V:AE,主动技能!F382+1,FALSE),"")</f>
        <v>eff_yixingguangquan|||</v>
      </c>
      <c r="Q382" s="33">
        <f>(VLOOKUP(G382,角色!V:AE,主动技能!F382+4,FALSE))</f>
        <v>1</v>
      </c>
      <c r="R382" s="33">
        <v>0</v>
      </c>
      <c r="S382" s="33">
        <v>0</v>
      </c>
      <c r="T382" s="6" t="str">
        <f t="shared" si="116"/>
        <v/>
      </c>
      <c r="U382" s="6" t="str">
        <f t="shared" si="117"/>
        <v/>
      </c>
      <c r="V382" s="23" t="str">
        <f>VLOOKUP(G382,角色!AW:BC,主动技能!F382+1,FALSE)</f>
        <v>skill_32</v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4103</v>
      </c>
      <c r="AE382" s="33">
        <f>(VLOOKUP(G382,角色!V:AE,主动技能!F382+7,FALSE))</f>
        <v>0</v>
      </c>
      <c r="AF382" s="23">
        <f t="shared" si="104"/>
        <v>0</v>
      </c>
      <c r="AG382" s="23">
        <f t="shared" si="105"/>
        <v>0</v>
      </c>
      <c r="AH382" s="33" t="str">
        <f>VLOOKUP(F382,特效对应!F:G,2,FALSE)</f>
        <v>attack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云颜主动技能1等级17</v>
      </c>
      <c r="B383" s="8">
        <f t="shared" si="102"/>
        <v>10070117</v>
      </c>
      <c r="C383" s="8" t="str">
        <f>VLOOKUP(G383,角色!A:B,2,FALSE)</f>
        <v>云颜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445</v>
      </c>
      <c r="I383" s="24" t="str">
        <f t="shared" si="114"/>
        <v>对敌方单体攻击，造成100%攻击力（+5803）点伤害。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P383" s="33" t="str">
        <f>_xlfn.IFNA(VLOOKUP(G383,角色!V:AE,主动技能!F383+1,FALSE),"")</f>
        <v>eff_yixingguangquan|||</v>
      </c>
      <c r="Q383" s="33">
        <f>(VLOOKUP(G383,角色!V:AE,主动技能!F383+4,FALSE))</f>
        <v>1</v>
      </c>
      <c r="R383" s="33">
        <v>0</v>
      </c>
      <c r="S383" s="33">
        <v>0</v>
      </c>
      <c r="T383" s="6" t="str">
        <f t="shared" si="116"/>
        <v/>
      </c>
      <c r="U383" s="6" t="str">
        <f t="shared" si="117"/>
        <v/>
      </c>
      <c r="V383" s="23" t="str">
        <f>VLOOKUP(G383,角色!AW:BC,主动技能!F383+1,FALSE)</f>
        <v>skill_32</v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5803</v>
      </c>
      <c r="AE383" s="33">
        <f>(VLOOKUP(G383,角色!V:AE,主动技能!F383+7,FALSE))</f>
        <v>0</v>
      </c>
      <c r="AF383" s="23">
        <f t="shared" si="104"/>
        <v>0</v>
      </c>
      <c r="AG383" s="23">
        <f t="shared" si="105"/>
        <v>0</v>
      </c>
      <c r="AH383" s="33" t="str">
        <f>VLOOKUP(F383,特效对应!F:G,2,FALSE)</f>
        <v>attack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云颜主动技能1等级18</v>
      </c>
      <c r="B384" s="8">
        <f t="shared" si="102"/>
        <v>10070118</v>
      </c>
      <c r="C384" s="8" t="str">
        <f>VLOOKUP(G384,角色!A:B,2,FALSE)</f>
        <v>云颜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445</v>
      </c>
      <c r="I384" s="24" t="str">
        <f t="shared" si="114"/>
        <v>对敌方单体攻击，造成100%攻击力（+8208）点伤害。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P384" s="33" t="str">
        <f>_xlfn.IFNA(VLOOKUP(G384,角色!V:AE,主动技能!F384+1,FALSE),"")</f>
        <v>eff_yixingguangquan|||</v>
      </c>
      <c r="Q384" s="33">
        <f>(VLOOKUP(G384,角色!V:AE,主动技能!F384+4,FALSE))</f>
        <v>1</v>
      </c>
      <c r="R384" s="33">
        <v>0</v>
      </c>
      <c r="S384" s="33">
        <v>0</v>
      </c>
      <c r="T384" s="6" t="str">
        <f t="shared" si="116"/>
        <v/>
      </c>
      <c r="U384" s="6" t="str">
        <f t="shared" si="117"/>
        <v/>
      </c>
      <c r="V384" s="23" t="str">
        <f>VLOOKUP(G384,角色!AW:BC,主动技能!F384+1,FALSE)</f>
        <v>skill_32</v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8208</v>
      </c>
      <c r="AE384" s="33">
        <f>(VLOOKUP(G384,角色!V:AE,主动技能!F384+7,FALSE))</f>
        <v>0</v>
      </c>
      <c r="AF384" s="23">
        <f t="shared" si="104"/>
        <v>0</v>
      </c>
      <c r="AG384" s="23">
        <f t="shared" si="105"/>
        <v>0</v>
      </c>
      <c r="AH384" s="33" t="str">
        <f>VLOOKUP(F384,特效对应!F:G,2,FALSE)</f>
        <v>attack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云颜主动技能1等级19</v>
      </c>
      <c r="B385" s="8">
        <f t="shared" si="102"/>
        <v>10070119</v>
      </c>
      <c r="C385" s="8" t="str">
        <f>VLOOKUP(G385,角色!A:B,2,FALSE)</f>
        <v>云颜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445</v>
      </c>
      <c r="I385" s="24" t="str">
        <f t="shared" si="114"/>
        <v>对敌方单体攻击，造成100%攻击力（+11609）点伤害。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P385" s="33" t="str">
        <f>_xlfn.IFNA(VLOOKUP(G385,角色!V:AE,主动技能!F385+1,FALSE),"")</f>
        <v>eff_yixingguangquan|||</v>
      </c>
      <c r="Q385" s="33">
        <f>(VLOOKUP(G385,角色!V:AE,主动技能!F385+4,FALSE))</f>
        <v>1</v>
      </c>
      <c r="R385" s="33">
        <v>0</v>
      </c>
      <c r="S385" s="33">
        <v>0</v>
      </c>
      <c r="T385" s="6" t="str">
        <f t="shared" si="116"/>
        <v/>
      </c>
      <c r="U385" s="6" t="str">
        <f t="shared" si="117"/>
        <v/>
      </c>
      <c r="V385" s="23" t="str">
        <f>VLOOKUP(G385,角色!AW:BC,主动技能!F385+1,FALSE)</f>
        <v>skill_32</v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11609</v>
      </c>
      <c r="AE385" s="33">
        <f>(VLOOKUP(G385,角色!V:AE,主动技能!F385+7,FALSE))</f>
        <v>0</v>
      </c>
      <c r="AF385" s="23">
        <f t="shared" si="104"/>
        <v>0</v>
      </c>
      <c r="AG385" s="23">
        <f t="shared" si="105"/>
        <v>0</v>
      </c>
      <c r="AH385" s="33" t="str">
        <f>VLOOKUP(F385,特效对应!F:G,2,FALSE)</f>
        <v>attack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云颜主动技能1等级20</v>
      </c>
      <c r="B386" s="8">
        <f t="shared" si="102"/>
        <v>10070120</v>
      </c>
      <c r="C386" s="8" t="str">
        <f>VLOOKUP(G386,角色!A:B,2,FALSE)</f>
        <v>云颜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445</v>
      </c>
      <c r="I386" s="24" t="str">
        <f t="shared" si="114"/>
        <v>对敌方单体攻击，造成100%攻击力（+16420）点伤害。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P386" s="33" t="str">
        <f>_xlfn.IFNA(VLOOKUP(G386,角色!V:AE,主动技能!F386+1,FALSE),"")</f>
        <v>eff_yixingguangquan|||</v>
      </c>
      <c r="Q386" s="33">
        <f>(VLOOKUP(G386,角色!V:AE,主动技能!F386+4,FALSE))</f>
        <v>1</v>
      </c>
      <c r="R386" s="33">
        <v>0</v>
      </c>
      <c r="S386" s="33">
        <v>0</v>
      </c>
      <c r="T386" s="6" t="str">
        <f t="shared" si="116"/>
        <v/>
      </c>
      <c r="U386" s="6" t="str">
        <f t="shared" si="117"/>
        <v/>
      </c>
      <c r="V386" s="23" t="str">
        <f>VLOOKUP(G386,角色!AW:BC,主动技能!F386+1,FALSE)</f>
        <v>skill_32</v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16420</v>
      </c>
      <c r="AE386" s="33">
        <f>(VLOOKUP(G386,角色!V:AE,主动技能!F386+7,FALSE))</f>
        <v>0</v>
      </c>
      <c r="AF386" s="23">
        <f t="shared" si="104"/>
        <v>0</v>
      </c>
      <c r="AG386" s="23">
        <f t="shared" si="105"/>
        <v>0</v>
      </c>
      <c r="AH386" s="33" t="str">
        <f>VLOOKUP(F386,特效对应!F:G,2,FALSE)</f>
        <v>attack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云颜主动技能2等级1</v>
      </c>
      <c r="B387" s="8">
        <f t="shared" si="102"/>
        <v>10070201</v>
      </c>
      <c r="C387" s="8" t="str">
        <f>VLOOKUP(G387,角色!A:B,2,FALSE)</f>
        <v>云颜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446</v>
      </c>
      <c r="I387" s="24" t="str">
        <f>"对敌方单体造成125%攻击力（+"&amp;AB387&amp;"）点伤害,附带眩晕。"</f>
        <v>对敌方单体造成125%攻击力（+52）点伤害,附带眩晕。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P387" s="33" t="str">
        <f>_xlfn.IFNA(VLOOKUP(G387,角色!V:AE,主动技能!F387+1,FALSE),"")</f>
        <v>eff_sixingguangquan||eff_leiji|</v>
      </c>
      <c r="Q387" s="33">
        <f>(VLOOKUP(G387,角色!V:AE,主动技能!F387+4,FALSE))</f>
        <v>1</v>
      </c>
      <c r="R387" s="33">
        <v>0</v>
      </c>
      <c r="S387" s="33">
        <v>0</v>
      </c>
      <c r="T387" s="6" t="str">
        <f t="shared" si="116"/>
        <v/>
      </c>
      <c r="U387" s="6" t="str">
        <f t="shared" si="117"/>
        <v>100002:100:2:0</v>
      </c>
      <c r="V387" s="23" t="str">
        <f>VLOOKUP(G387,角色!AW:BC,主动技能!F387+1,FALSE)</f>
        <v>skill_17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52</v>
      </c>
      <c r="AE387" s="33">
        <f>(VLOOKUP(G387,角色!V:AE,主动技能!F387+7,FALSE))</f>
        <v>1</v>
      </c>
      <c r="AF387" s="23">
        <f t="shared" si="104"/>
        <v>2</v>
      </c>
      <c r="AG387" s="23">
        <f t="shared" si="105"/>
        <v>1</v>
      </c>
      <c r="AH387" s="33" t="str">
        <f>VLOOKUP(F387,特效对应!F:G,2,FALSE)</f>
        <v>attackex</v>
      </c>
      <c r="AJ387">
        <f t="shared" si="106"/>
        <v>1</v>
      </c>
      <c r="AK387" s="2" t="s">
        <v>119</v>
      </c>
      <c r="AL387" t="s">
        <v>1557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云颜主动技能2等级2</v>
      </c>
      <c r="B388" s="8">
        <f t="shared" si="102"/>
        <v>10070202</v>
      </c>
      <c r="C388" s="8" t="str">
        <f>VLOOKUP(G388,角色!A:B,2,FALSE)</f>
        <v>云颜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446</v>
      </c>
      <c r="I388" s="24" t="str">
        <f t="shared" ref="I388:I406" si="118">"对敌方单体造成125%攻击力（+"&amp;AB388&amp;"）点伤害,附带眩晕。"</f>
        <v>对敌方单体造成125%攻击力（+64）点伤害,附带眩晕。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P388" s="33" t="str">
        <f>_xlfn.IFNA(VLOOKUP(G388,角色!V:AE,主动技能!F388+1,FALSE),"")</f>
        <v>eff_sixingguangquan||eff_leiji|</v>
      </c>
      <c r="Q388" s="33">
        <f>(VLOOKUP(G388,角色!V:AE,主动技能!F388+4,FALSE))</f>
        <v>1</v>
      </c>
      <c r="R388" s="33">
        <v>0</v>
      </c>
      <c r="S388" s="33">
        <v>0</v>
      </c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V388" s="23" t="str">
        <f>VLOOKUP(G388,角色!AW:BC,主动技能!F388+1,FALSE)</f>
        <v>skill_17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64</v>
      </c>
      <c r="AE388" s="33">
        <f>(VLOOKUP(G388,角色!V:AE,主动技能!F388+7,FALSE))</f>
        <v>1</v>
      </c>
      <c r="AF388" s="23">
        <f t="shared" si="104"/>
        <v>2</v>
      </c>
      <c r="AG388" s="23">
        <f t="shared" si="105"/>
        <v>1</v>
      </c>
      <c r="AH388" s="33" t="str">
        <f>VLOOKUP(F388,特效对应!F:G,2,FALSE)</f>
        <v>attackex</v>
      </c>
      <c r="AJ388">
        <f t="shared" si="106"/>
        <v>2</v>
      </c>
      <c r="AK388" s="2" t="s">
        <v>119</v>
      </c>
      <c r="AL388" t="s">
        <v>1557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云颜主动技能2等级3</v>
      </c>
      <c r="B389" s="8">
        <f t="shared" si="102"/>
        <v>10070203</v>
      </c>
      <c r="C389" s="8" t="str">
        <f>VLOOKUP(G389,角色!A:B,2,FALSE)</f>
        <v>云颜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446</v>
      </c>
      <c r="I389" s="24" t="str">
        <f t="shared" si="118"/>
        <v>对敌方单体造成125%攻击力（+100）点伤害,附带眩晕。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P389" s="33" t="str">
        <f>_xlfn.IFNA(VLOOKUP(G389,角色!V:AE,主动技能!F389+1,FALSE),"")</f>
        <v>eff_sixingguangquan||eff_leiji|</v>
      </c>
      <c r="Q389" s="33">
        <f>(VLOOKUP(G389,角色!V:AE,主动技能!F389+4,FALSE))</f>
        <v>1</v>
      </c>
      <c r="R389" s="33">
        <v>0</v>
      </c>
      <c r="S389" s="33">
        <v>0</v>
      </c>
      <c r="T389" s="6" t="str">
        <f t="shared" si="119"/>
        <v/>
      </c>
      <c r="U389" s="6" t="str">
        <f t="shared" si="120"/>
        <v>100002:100:2:0</v>
      </c>
      <c r="V389" s="23" t="str">
        <f>VLOOKUP(G389,角色!AW:BC,主动技能!F389+1,FALSE)</f>
        <v>skill_17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100</v>
      </c>
      <c r="AE389" s="33">
        <f>(VLOOKUP(G389,角色!V:AE,主动技能!F389+7,FALSE))</f>
        <v>1</v>
      </c>
      <c r="AF389" s="23">
        <f t="shared" si="104"/>
        <v>2</v>
      </c>
      <c r="AG389" s="23">
        <f t="shared" si="105"/>
        <v>1</v>
      </c>
      <c r="AH389" s="33" t="str">
        <f>VLOOKUP(F389,特效对应!F:G,2,FALSE)</f>
        <v>attackex</v>
      </c>
      <c r="AJ389">
        <f t="shared" si="106"/>
        <v>3</v>
      </c>
      <c r="AK389" s="2" t="s">
        <v>119</v>
      </c>
      <c r="AL389" t="s">
        <v>1557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云颜主动技能2等级4</v>
      </c>
      <c r="B390" s="8">
        <f t="shared" si="102"/>
        <v>10070204</v>
      </c>
      <c r="C390" s="8" t="str">
        <f>VLOOKUP(G390,角色!A:B,2,FALSE)</f>
        <v>云颜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446</v>
      </c>
      <c r="I390" s="24" t="str">
        <f t="shared" si="118"/>
        <v>对敌方单体造成125%攻击力（+160）点伤害,附带眩晕。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P390" s="33" t="str">
        <f>_xlfn.IFNA(VLOOKUP(G390,角色!V:AE,主动技能!F390+1,FALSE),"")</f>
        <v>eff_sixingguangquan||eff_leiji|</v>
      </c>
      <c r="Q390" s="33">
        <f>(VLOOKUP(G390,角色!V:AE,主动技能!F390+4,FALSE))</f>
        <v>1</v>
      </c>
      <c r="R390" s="33">
        <v>0</v>
      </c>
      <c r="S390" s="33">
        <v>0</v>
      </c>
      <c r="T390" s="6" t="str">
        <f t="shared" si="119"/>
        <v/>
      </c>
      <c r="U390" s="6" t="str">
        <f t="shared" si="120"/>
        <v>100002:100:2:0</v>
      </c>
      <c r="V390" s="23" t="str">
        <f>VLOOKUP(G390,角色!AW:BC,主动技能!F390+1,FALSE)</f>
        <v>skill_17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160</v>
      </c>
      <c r="AE390" s="33">
        <f>(VLOOKUP(G390,角色!V:AE,主动技能!F390+7,FALSE))</f>
        <v>1</v>
      </c>
      <c r="AF390" s="23">
        <f t="shared" si="104"/>
        <v>2</v>
      </c>
      <c r="AG390" s="23">
        <f t="shared" si="105"/>
        <v>1</v>
      </c>
      <c r="AH390" s="33" t="str">
        <f>VLOOKUP(F390,特效对应!F:G,2,FALSE)</f>
        <v>attackex</v>
      </c>
      <c r="AJ390">
        <f t="shared" si="106"/>
        <v>4</v>
      </c>
      <c r="AK390" s="2" t="s">
        <v>119</v>
      </c>
      <c r="AL390" t="s">
        <v>1557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云颜主动技能2等级5</v>
      </c>
      <c r="B391" s="8">
        <f t="shared" si="102"/>
        <v>10070205</v>
      </c>
      <c r="C391" s="8" t="str">
        <f>VLOOKUP(G391,角色!A:B,2,FALSE)</f>
        <v>云颜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446</v>
      </c>
      <c r="I391" s="24" t="str">
        <f t="shared" si="118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P391" s="33" t="str">
        <f>_xlfn.IFNA(VLOOKUP(G391,角色!V:AE,主动技能!F391+1,FALSE),"")</f>
        <v>eff_sixingguangquan||eff_leiji|</v>
      </c>
      <c r="Q391" s="33">
        <f>(VLOOKUP(G391,角色!V:AE,主动技能!F391+4,FALSE))</f>
        <v>1</v>
      </c>
      <c r="R391" s="33">
        <v>0</v>
      </c>
      <c r="S391" s="33">
        <v>0</v>
      </c>
      <c r="T391" s="6" t="str">
        <f t="shared" si="119"/>
        <v/>
      </c>
      <c r="U391" s="6" t="str">
        <f t="shared" si="120"/>
        <v>100002:100:2:0</v>
      </c>
      <c r="V391" s="23" t="str">
        <f>VLOOKUP(G391,角色!AW:BC,主动技能!F391+1,FALSE)</f>
        <v>skill_17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 s="33">
        <f>(VLOOKUP(G391,角色!V:AE,主动技能!F391+7,FALSE))</f>
        <v>1</v>
      </c>
      <c r="AF391" s="23">
        <f t="shared" si="104"/>
        <v>2</v>
      </c>
      <c r="AG391" s="23">
        <f t="shared" si="105"/>
        <v>1</v>
      </c>
      <c r="AH391" s="33" t="str">
        <f>VLOOKUP(F391,特效对应!F:G,2,FALSE)</f>
        <v>attackex</v>
      </c>
      <c r="AJ391">
        <f t="shared" si="106"/>
        <v>5</v>
      </c>
      <c r="AK391" s="2" t="s">
        <v>119</v>
      </c>
      <c r="AL391" t="s">
        <v>1557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云颜主动技能2等级6</v>
      </c>
      <c r="B392" s="8">
        <f t="shared" ref="B392:B455" si="122">1*10000000+G392*10000+F392*100+E392</f>
        <v>10070206</v>
      </c>
      <c r="C392" s="8" t="str">
        <f>VLOOKUP(G392,角色!A:B,2,FALSE)</f>
        <v>云颜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446</v>
      </c>
      <c r="I392" s="24" t="str">
        <f t="shared" si="118"/>
        <v>对敌方单体造成125%攻击力（+320）点伤害,附带眩晕。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P392" s="33" t="str">
        <f>_xlfn.IFNA(VLOOKUP(G392,角色!V:AE,主动技能!F392+1,FALSE),"")</f>
        <v>eff_sixingguangquan||eff_leiji|</v>
      </c>
      <c r="Q392" s="33">
        <f>(VLOOKUP(G392,角色!V:AE,主动技能!F392+4,FALSE))</f>
        <v>1</v>
      </c>
      <c r="R392" s="33">
        <v>0</v>
      </c>
      <c r="S392" s="33">
        <v>0</v>
      </c>
      <c r="T392" s="6" t="str">
        <f t="shared" si="119"/>
        <v/>
      </c>
      <c r="U392" s="6" t="str">
        <f t="shared" si="120"/>
        <v>100002:100:2:0</v>
      </c>
      <c r="V392" s="23" t="str">
        <f>VLOOKUP(G392,角色!AW:BC,主动技能!F392+1,FALSE)</f>
        <v>skill_17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320</v>
      </c>
      <c r="AE392" s="33">
        <f>(VLOOKUP(G392,角色!V:AE,主动技能!F392+7,FALSE))</f>
        <v>1</v>
      </c>
      <c r="AF392" s="23">
        <f t="shared" ref="AF392:AF455" si="124">BD392</f>
        <v>2</v>
      </c>
      <c r="AG392" s="23">
        <f t="shared" ref="AG392:AG455" si="125">BE392</f>
        <v>1</v>
      </c>
      <c r="AH392" s="33" t="str">
        <f>VLOOKUP(F392,特效对应!F:G,2,FALSE)</f>
        <v>attackex</v>
      </c>
      <c r="AJ392">
        <f t="shared" ref="AJ392:AJ455" si="126">E392</f>
        <v>6</v>
      </c>
      <c r="AK392" s="2" t="s">
        <v>119</v>
      </c>
      <c r="AL392" t="s">
        <v>1557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云颜主动技能2等级7</v>
      </c>
      <c r="B393" s="8">
        <f t="shared" si="122"/>
        <v>10070207</v>
      </c>
      <c r="C393" s="8" t="str">
        <f>VLOOKUP(G393,角色!A:B,2,FALSE)</f>
        <v>云颜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446</v>
      </c>
      <c r="I393" s="24" t="str">
        <f t="shared" si="118"/>
        <v>对敌方单体造成125%攻击力（+452）点伤害,附带眩晕。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P393" s="33" t="str">
        <f>_xlfn.IFNA(VLOOKUP(G393,角色!V:AE,主动技能!F393+1,FALSE),"")</f>
        <v>eff_sixingguangquan||eff_leiji|</v>
      </c>
      <c r="Q393" s="33">
        <f>(VLOOKUP(G393,角色!V:AE,主动技能!F393+4,FALSE))</f>
        <v>1</v>
      </c>
      <c r="R393" s="33">
        <v>0</v>
      </c>
      <c r="S393" s="33">
        <v>0</v>
      </c>
      <c r="T393" s="6" t="str">
        <f t="shared" si="119"/>
        <v/>
      </c>
      <c r="U393" s="6" t="str">
        <f t="shared" si="120"/>
        <v>100002:100:2:0</v>
      </c>
      <c r="V393" s="23" t="str">
        <f>VLOOKUP(G393,角色!AW:BC,主动技能!F393+1,FALSE)</f>
        <v>skill_17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452</v>
      </c>
      <c r="AE393" s="33">
        <f>(VLOOKUP(G393,角色!V:AE,主动技能!F393+7,FALSE))</f>
        <v>1</v>
      </c>
      <c r="AF393" s="23">
        <f t="shared" si="124"/>
        <v>2</v>
      </c>
      <c r="AG393" s="23">
        <f t="shared" si="125"/>
        <v>1</v>
      </c>
      <c r="AH393" s="33" t="str">
        <f>VLOOKUP(F393,特效对应!F:G,2,FALSE)</f>
        <v>attackex</v>
      </c>
      <c r="AJ393">
        <f t="shared" si="126"/>
        <v>7</v>
      </c>
      <c r="AK393" s="2" t="s">
        <v>119</v>
      </c>
      <c r="AL393" t="s">
        <v>1557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云颜主动技能2等级8</v>
      </c>
      <c r="B394" s="8">
        <f t="shared" si="122"/>
        <v>10070208</v>
      </c>
      <c r="C394" s="8" t="str">
        <f>VLOOKUP(G394,角色!A:B,2,FALSE)</f>
        <v>云颜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446</v>
      </c>
      <c r="I394" s="24" t="str">
        <f t="shared" si="118"/>
        <v>对敌方单体造成125%攻击力（+640）点伤害,附带眩晕。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P394" s="33" t="str">
        <f>_xlfn.IFNA(VLOOKUP(G394,角色!V:AE,主动技能!F394+1,FALSE),"")</f>
        <v>eff_sixingguangquan||eff_leiji|</v>
      </c>
      <c r="Q394" s="33">
        <f>(VLOOKUP(G394,角色!V:AE,主动技能!F394+4,FALSE))</f>
        <v>1</v>
      </c>
      <c r="R394" s="33">
        <v>0</v>
      </c>
      <c r="S394" s="33">
        <v>0</v>
      </c>
      <c r="T394" s="6" t="str">
        <f t="shared" si="119"/>
        <v/>
      </c>
      <c r="U394" s="6" t="str">
        <f t="shared" si="120"/>
        <v>100002:100:2:0</v>
      </c>
      <c r="V394" s="23" t="str">
        <f>VLOOKUP(G394,角色!AW:BC,主动技能!F394+1,FALSE)</f>
        <v>skill_17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640</v>
      </c>
      <c r="AE394" s="33">
        <f>(VLOOKUP(G394,角色!V:AE,主动技能!F394+7,FALSE))</f>
        <v>1</v>
      </c>
      <c r="AF394" s="23">
        <f t="shared" si="124"/>
        <v>2</v>
      </c>
      <c r="AG394" s="23">
        <f t="shared" si="125"/>
        <v>1</v>
      </c>
      <c r="AH394" s="33" t="str">
        <f>VLOOKUP(F394,特效对应!F:G,2,FALSE)</f>
        <v>attackex</v>
      </c>
      <c r="AJ394">
        <f t="shared" si="126"/>
        <v>8</v>
      </c>
      <c r="AK394" s="2" t="s">
        <v>119</v>
      </c>
      <c r="AL394" t="s">
        <v>1557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云颜主动技能2等级9</v>
      </c>
      <c r="B395" s="8">
        <f t="shared" si="122"/>
        <v>10070209</v>
      </c>
      <c r="C395" s="8" t="str">
        <f>VLOOKUP(G395,角色!A:B,2,FALSE)</f>
        <v>云颜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446</v>
      </c>
      <c r="I395" s="24" t="str">
        <f t="shared" si="118"/>
        <v>对敌方单体造成125%攻击力（+905）点伤害,附带眩晕。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P395" s="33" t="str">
        <f>_xlfn.IFNA(VLOOKUP(G395,角色!V:AE,主动技能!F395+1,FALSE),"")</f>
        <v>eff_sixingguangquan||eff_leiji|</v>
      </c>
      <c r="Q395" s="33">
        <f>(VLOOKUP(G395,角色!V:AE,主动技能!F395+4,FALSE))</f>
        <v>1</v>
      </c>
      <c r="R395" s="33">
        <v>0</v>
      </c>
      <c r="S395" s="33">
        <v>0</v>
      </c>
      <c r="T395" s="6" t="str">
        <f t="shared" si="119"/>
        <v/>
      </c>
      <c r="U395" s="6" t="str">
        <f t="shared" si="120"/>
        <v>100002:100:2:0</v>
      </c>
      <c r="V395" s="23" t="str">
        <f>VLOOKUP(G395,角色!AW:BC,主动技能!F395+1,FALSE)</f>
        <v>skill_17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905</v>
      </c>
      <c r="AE395" s="33">
        <f>(VLOOKUP(G395,角色!V:AE,主动技能!F395+7,FALSE))</f>
        <v>1</v>
      </c>
      <c r="AF395" s="23">
        <f t="shared" si="124"/>
        <v>2</v>
      </c>
      <c r="AG395" s="23">
        <f t="shared" si="125"/>
        <v>1</v>
      </c>
      <c r="AH395" s="33" t="str">
        <f>VLOOKUP(F395,特效对应!F:G,2,FALSE)</f>
        <v>attackex</v>
      </c>
      <c r="AJ395">
        <f t="shared" si="126"/>
        <v>9</v>
      </c>
      <c r="AK395" s="2" t="s">
        <v>119</v>
      </c>
      <c r="AL395" t="s">
        <v>1557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云颜主动技能2等级10</v>
      </c>
      <c r="B396" s="8">
        <f t="shared" si="122"/>
        <v>10070210</v>
      </c>
      <c r="C396" s="8" t="str">
        <f>VLOOKUP(G396,角色!A:B,2,FALSE)</f>
        <v>云颜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446</v>
      </c>
      <c r="I396" s="24" t="str">
        <f t="shared" si="118"/>
        <v>对敌方单体造成125%攻击力（+1281）点伤害,附带眩晕。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P396" s="33" t="str">
        <f>_xlfn.IFNA(VLOOKUP(G396,角色!V:AE,主动技能!F396+1,FALSE),"")</f>
        <v>eff_sixingguangquan||eff_leiji|</v>
      </c>
      <c r="Q396" s="33">
        <f>(VLOOKUP(G396,角色!V:AE,主动技能!F396+4,FALSE))</f>
        <v>1</v>
      </c>
      <c r="R396" s="33">
        <v>0</v>
      </c>
      <c r="S396" s="33">
        <v>0</v>
      </c>
      <c r="T396" s="6" t="str">
        <f t="shared" si="119"/>
        <v/>
      </c>
      <c r="U396" s="6" t="str">
        <f t="shared" si="120"/>
        <v>100002:100:2:0</v>
      </c>
      <c r="V396" s="23" t="str">
        <f>VLOOKUP(G396,角色!AW:BC,主动技能!F396+1,FALSE)</f>
        <v>skill_17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1281</v>
      </c>
      <c r="AE396" s="33">
        <f>(VLOOKUP(G396,角色!V:AE,主动技能!F396+7,FALSE))</f>
        <v>1</v>
      </c>
      <c r="AF396" s="23">
        <f t="shared" si="124"/>
        <v>2</v>
      </c>
      <c r="AG396" s="23">
        <f t="shared" si="125"/>
        <v>1</v>
      </c>
      <c r="AH396" s="33" t="str">
        <f>VLOOKUP(F396,特效对应!F:G,2,FALSE)</f>
        <v>attackex</v>
      </c>
      <c r="AJ396">
        <f t="shared" si="126"/>
        <v>10</v>
      </c>
      <c r="AK396" s="2" t="s">
        <v>119</v>
      </c>
      <c r="AL396" t="s">
        <v>1557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云颜主动技能2等级11</v>
      </c>
      <c r="B397" s="8">
        <f t="shared" si="122"/>
        <v>10070211</v>
      </c>
      <c r="C397" s="8" t="str">
        <f>VLOOKUP(G397,角色!A:B,2,FALSE)</f>
        <v>云颜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446</v>
      </c>
      <c r="I397" s="24" t="str">
        <f t="shared" si="118"/>
        <v>对敌方单体造成125%攻击力（+1812）点伤害,附带眩晕。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P397" s="33" t="str">
        <f>_xlfn.IFNA(VLOOKUP(G397,角色!V:AE,主动技能!F397+1,FALSE),"")</f>
        <v>eff_sixingguangquan||eff_leiji|</v>
      </c>
      <c r="Q397" s="33">
        <f>(VLOOKUP(G397,角色!V:AE,主动技能!F397+4,FALSE))</f>
        <v>1</v>
      </c>
      <c r="R397" s="33">
        <v>0</v>
      </c>
      <c r="S397" s="33">
        <v>0</v>
      </c>
      <c r="T397" s="6" t="str">
        <f t="shared" si="119"/>
        <v/>
      </c>
      <c r="U397" s="6" t="str">
        <f t="shared" si="120"/>
        <v>100002:100:2:0</v>
      </c>
      <c r="V397" s="23" t="str">
        <f>VLOOKUP(G397,角色!AW:BC,主动技能!F397+1,FALSE)</f>
        <v>skill_17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1812</v>
      </c>
      <c r="AE397" s="33">
        <f>(VLOOKUP(G397,角色!V:AE,主动技能!F397+7,FALSE))</f>
        <v>1</v>
      </c>
      <c r="AF397" s="23">
        <f t="shared" si="124"/>
        <v>2</v>
      </c>
      <c r="AG397" s="23">
        <f t="shared" si="125"/>
        <v>1</v>
      </c>
      <c r="AH397" s="33" t="str">
        <f>VLOOKUP(F397,特效对应!F:G,2,FALSE)</f>
        <v>attackex</v>
      </c>
      <c r="AJ397">
        <f t="shared" si="126"/>
        <v>11</v>
      </c>
      <c r="AK397" s="2" t="s">
        <v>119</v>
      </c>
      <c r="AL397" t="s">
        <v>1557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云颜主动技能2等级12</v>
      </c>
      <c r="B398" s="8">
        <f t="shared" si="122"/>
        <v>10070212</v>
      </c>
      <c r="C398" s="8" t="str">
        <f>VLOOKUP(G398,角色!A:B,2,FALSE)</f>
        <v>云颜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446</v>
      </c>
      <c r="I398" s="24" t="str">
        <f t="shared" si="118"/>
        <v>对敌方单体造成125%攻击力（+2563）点伤害,附带眩晕。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P398" s="33" t="str">
        <f>_xlfn.IFNA(VLOOKUP(G398,角色!V:AE,主动技能!F398+1,FALSE),"")</f>
        <v>eff_sixingguangquan||eff_leiji|</v>
      </c>
      <c r="Q398" s="33">
        <f>(VLOOKUP(G398,角色!V:AE,主动技能!F398+4,FALSE))</f>
        <v>1</v>
      </c>
      <c r="R398" s="33">
        <v>0</v>
      </c>
      <c r="S398" s="33">
        <v>0</v>
      </c>
      <c r="T398" s="6" t="str">
        <f t="shared" si="119"/>
        <v/>
      </c>
      <c r="U398" s="6" t="str">
        <f t="shared" si="120"/>
        <v>100002:100:2:0</v>
      </c>
      <c r="V398" s="23" t="str">
        <f>VLOOKUP(G398,角色!AW:BC,主动技能!F398+1,FALSE)</f>
        <v>skill_17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2563</v>
      </c>
      <c r="AE398" s="33">
        <f>(VLOOKUP(G398,角色!V:AE,主动技能!F398+7,FALSE))</f>
        <v>1</v>
      </c>
      <c r="AF398" s="23">
        <f t="shared" si="124"/>
        <v>2</v>
      </c>
      <c r="AG398" s="23">
        <f t="shared" si="125"/>
        <v>1</v>
      </c>
      <c r="AH398" s="33" t="str">
        <f>VLOOKUP(F398,特效对应!F:G,2,FALSE)</f>
        <v>attackex</v>
      </c>
      <c r="AJ398">
        <f t="shared" si="126"/>
        <v>12</v>
      </c>
      <c r="AK398" s="2" t="s">
        <v>119</v>
      </c>
      <c r="AL398" t="s">
        <v>1557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云颜主动技能2等级13</v>
      </c>
      <c r="B399" s="8">
        <f t="shared" si="122"/>
        <v>10070213</v>
      </c>
      <c r="C399" s="8" t="str">
        <f>VLOOKUP(G399,角色!A:B,2,FALSE)</f>
        <v>云颜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446</v>
      </c>
      <c r="I399" s="24" t="str">
        <f t="shared" si="118"/>
        <v>对敌方单体造成125%攻击力（+3625）点伤害,附带眩晕。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P399" s="33" t="str">
        <f>_xlfn.IFNA(VLOOKUP(G399,角色!V:AE,主动技能!F399+1,FALSE),"")</f>
        <v>eff_sixingguangquan||eff_leiji|</v>
      </c>
      <c r="Q399" s="33">
        <f>(VLOOKUP(G399,角色!V:AE,主动技能!F399+4,FALSE))</f>
        <v>1</v>
      </c>
      <c r="R399" s="33">
        <v>0</v>
      </c>
      <c r="S399" s="33">
        <v>0</v>
      </c>
      <c r="T399" s="6" t="str">
        <f t="shared" si="119"/>
        <v/>
      </c>
      <c r="U399" s="6" t="str">
        <f t="shared" si="120"/>
        <v>100002:100:2:0</v>
      </c>
      <c r="V399" s="23" t="str">
        <f>VLOOKUP(G399,角色!AW:BC,主动技能!F399+1,FALSE)</f>
        <v>skill_17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3625</v>
      </c>
      <c r="AE399" s="33">
        <f>(VLOOKUP(G399,角色!V:AE,主动技能!F399+7,FALSE))</f>
        <v>1</v>
      </c>
      <c r="AF399" s="23">
        <f t="shared" si="124"/>
        <v>2</v>
      </c>
      <c r="AG399" s="23">
        <f t="shared" si="125"/>
        <v>1</v>
      </c>
      <c r="AH399" s="33" t="str">
        <f>VLOOKUP(F399,特效对应!F:G,2,FALSE)</f>
        <v>attackex</v>
      </c>
      <c r="AJ399">
        <f t="shared" si="126"/>
        <v>13</v>
      </c>
      <c r="AK399" s="2" t="s">
        <v>119</v>
      </c>
      <c r="AL399" t="s">
        <v>1557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云颜主动技能2等级14</v>
      </c>
      <c r="B400" s="8">
        <f t="shared" si="122"/>
        <v>10070214</v>
      </c>
      <c r="C400" s="8" t="str">
        <f>VLOOKUP(G400,角色!A:B,2,FALSE)</f>
        <v>云颜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446</v>
      </c>
      <c r="I400" s="24" t="str">
        <f t="shared" si="118"/>
        <v>对敌方单体造成125%攻击力（+5127）点伤害,附带眩晕。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P400" s="33" t="str">
        <f>_xlfn.IFNA(VLOOKUP(G400,角色!V:AE,主动技能!F400+1,FALSE),"")</f>
        <v>eff_sixingguangquan||eff_leiji|</v>
      </c>
      <c r="Q400" s="33">
        <f>(VLOOKUP(G400,角色!V:AE,主动技能!F400+4,FALSE))</f>
        <v>1</v>
      </c>
      <c r="R400" s="33">
        <v>0</v>
      </c>
      <c r="S400" s="33">
        <v>0</v>
      </c>
      <c r="T400" s="6" t="str">
        <f t="shared" si="119"/>
        <v/>
      </c>
      <c r="U400" s="6" t="str">
        <f t="shared" si="120"/>
        <v>100002:100:2:0</v>
      </c>
      <c r="V400" s="23" t="str">
        <f>VLOOKUP(G400,角色!AW:BC,主动技能!F400+1,FALSE)</f>
        <v>skill_17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5127</v>
      </c>
      <c r="AE400" s="33">
        <f>(VLOOKUP(G400,角色!V:AE,主动技能!F400+7,FALSE))</f>
        <v>1</v>
      </c>
      <c r="AF400" s="23">
        <f t="shared" si="124"/>
        <v>2</v>
      </c>
      <c r="AG400" s="23">
        <f t="shared" si="125"/>
        <v>1</v>
      </c>
      <c r="AH400" s="33" t="str">
        <f>VLOOKUP(F400,特效对应!F:G,2,FALSE)</f>
        <v>attackex</v>
      </c>
      <c r="AJ400">
        <f t="shared" si="126"/>
        <v>14</v>
      </c>
      <c r="AK400" s="2" t="s">
        <v>119</v>
      </c>
      <c r="AL400" t="s">
        <v>1557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云颜主动技能2等级15</v>
      </c>
      <c r="B401" s="8">
        <f t="shared" si="122"/>
        <v>10070215</v>
      </c>
      <c r="C401" s="8" t="str">
        <f>VLOOKUP(G401,角色!A:B,2,FALSE)</f>
        <v>云颜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446</v>
      </c>
      <c r="I401" s="24" t="str">
        <f t="shared" si="118"/>
        <v>对敌方单体造成125%攻击力（+7252）点伤害,附带眩晕。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P401" s="33" t="str">
        <f>_xlfn.IFNA(VLOOKUP(G401,角色!V:AE,主动技能!F401+1,FALSE),"")</f>
        <v>eff_sixingguangquan||eff_leiji|</v>
      </c>
      <c r="Q401" s="33">
        <f>(VLOOKUP(G401,角色!V:AE,主动技能!F401+4,FALSE))</f>
        <v>1</v>
      </c>
      <c r="R401" s="33">
        <v>0</v>
      </c>
      <c r="S401" s="33">
        <v>0</v>
      </c>
      <c r="T401" s="6" t="str">
        <f t="shared" si="119"/>
        <v/>
      </c>
      <c r="U401" s="6" t="str">
        <f t="shared" si="120"/>
        <v>100002:100:2:0</v>
      </c>
      <c r="V401" s="23" t="str">
        <f>VLOOKUP(G401,角色!AW:BC,主动技能!F401+1,FALSE)</f>
        <v>skill_17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7252</v>
      </c>
      <c r="AE401" s="33">
        <f>(VLOOKUP(G401,角色!V:AE,主动技能!F401+7,FALSE))</f>
        <v>1</v>
      </c>
      <c r="AF401" s="23">
        <f t="shared" si="124"/>
        <v>2</v>
      </c>
      <c r="AG401" s="23">
        <f t="shared" si="125"/>
        <v>1</v>
      </c>
      <c r="AH401" s="33" t="str">
        <f>VLOOKUP(F401,特效对应!F:G,2,FALSE)</f>
        <v>attackex</v>
      </c>
      <c r="AJ401">
        <f t="shared" si="126"/>
        <v>15</v>
      </c>
      <c r="AK401" s="2" t="s">
        <v>119</v>
      </c>
      <c r="AL401" t="s">
        <v>1557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云颜主动技能2等级16</v>
      </c>
      <c r="B402" s="8">
        <f t="shared" si="122"/>
        <v>10070216</v>
      </c>
      <c r="C402" s="8" t="str">
        <f>VLOOKUP(G402,角色!A:B,2,FALSE)</f>
        <v>云颜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446</v>
      </c>
      <c r="I402" s="24" t="str">
        <f t="shared" si="118"/>
        <v>对敌方单体造成125%攻击力（+10257）点伤害,附带眩晕。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P402" s="33" t="str">
        <f>_xlfn.IFNA(VLOOKUP(G402,角色!V:AE,主动技能!F402+1,FALSE),"")</f>
        <v>eff_sixingguangquan||eff_leiji|</v>
      </c>
      <c r="Q402" s="33">
        <f>(VLOOKUP(G402,角色!V:AE,主动技能!F402+4,FALSE))</f>
        <v>1</v>
      </c>
      <c r="R402" s="33">
        <v>0</v>
      </c>
      <c r="S402" s="33">
        <v>0</v>
      </c>
      <c r="T402" s="6" t="str">
        <f t="shared" si="119"/>
        <v/>
      </c>
      <c r="U402" s="6" t="str">
        <f t="shared" si="120"/>
        <v>100002:100:2:0</v>
      </c>
      <c r="V402" s="23" t="str">
        <f>VLOOKUP(G402,角色!AW:BC,主动技能!F402+1,FALSE)</f>
        <v>skill_17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10257</v>
      </c>
      <c r="AE402" s="33">
        <f>(VLOOKUP(G402,角色!V:AE,主动技能!F402+7,FALSE))</f>
        <v>1</v>
      </c>
      <c r="AF402" s="23">
        <f t="shared" si="124"/>
        <v>2</v>
      </c>
      <c r="AG402" s="23">
        <f t="shared" si="125"/>
        <v>1</v>
      </c>
      <c r="AH402" s="33" t="str">
        <f>VLOOKUP(F402,特效对应!F:G,2,FALSE)</f>
        <v>attackex</v>
      </c>
      <c r="AJ402">
        <f t="shared" si="126"/>
        <v>16</v>
      </c>
      <c r="AK402" s="2" t="s">
        <v>119</v>
      </c>
      <c r="AL402" t="s">
        <v>1557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云颜主动技能2等级17</v>
      </c>
      <c r="B403" s="8">
        <f t="shared" si="122"/>
        <v>10070217</v>
      </c>
      <c r="C403" s="8" t="str">
        <f>VLOOKUP(G403,角色!A:B,2,FALSE)</f>
        <v>云颜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446</v>
      </c>
      <c r="I403" s="24" t="str">
        <f t="shared" si="118"/>
        <v>对敌方单体造成125%攻击力（+14508）点伤害,附带眩晕。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P403" s="33" t="str">
        <f>_xlfn.IFNA(VLOOKUP(G403,角色!V:AE,主动技能!F403+1,FALSE),"")</f>
        <v>eff_sixingguangquan||eff_leiji|</v>
      </c>
      <c r="Q403" s="33">
        <f>(VLOOKUP(G403,角色!V:AE,主动技能!F403+4,FALSE))</f>
        <v>1</v>
      </c>
      <c r="R403" s="33">
        <v>0</v>
      </c>
      <c r="S403" s="33">
        <v>0</v>
      </c>
      <c r="T403" s="6" t="str">
        <f t="shared" si="119"/>
        <v/>
      </c>
      <c r="U403" s="6" t="str">
        <f t="shared" si="120"/>
        <v>100002:100:2:0</v>
      </c>
      <c r="V403" s="23" t="str">
        <f>VLOOKUP(G403,角色!AW:BC,主动技能!F403+1,FALSE)</f>
        <v>skill_17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14508</v>
      </c>
      <c r="AE403" s="33">
        <f>(VLOOKUP(G403,角色!V:AE,主动技能!F403+7,FALSE))</f>
        <v>1</v>
      </c>
      <c r="AF403" s="23">
        <f t="shared" si="124"/>
        <v>2</v>
      </c>
      <c r="AG403" s="23">
        <f t="shared" si="125"/>
        <v>1</v>
      </c>
      <c r="AH403" s="33" t="str">
        <f>VLOOKUP(F403,特效对应!F:G,2,FALSE)</f>
        <v>attackex</v>
      </c>
      <c r="AJ403">
        <f t="shared" si="126"/>
        <v>17</v>
      </c>
      <c r="AK403" s="2" t="s">
        <v>119</v>
      </c>
      <c r="AL403" t="s">
        <v>1557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云颜主动技能2等级18</v>
      </c>
      <c r="B404" s="8">
        <f t="shared" si="122"/>
        <v>10070218</v>
      </c>
      <c r="C404" s="8" t="str">
        <f>VLOOKUP(G404,角色!A:B,2,FALSE)</f>
        <v>云颜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446</v>
      </c>
      <c r="I404" s="24" t="str">
        <f t="shared" si="118"/>
        <v>对敌方单体造成125%攻击力（+20520）点伤害,附带眩晕。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P404" s="33" t="str">
        <f>_xlfn.IFNA(VLOOKUP(G404,角色!V:AE,主动技能!F404+1,FALSE),"")</f>
        <v>eff_sixingguangquan||eff_leiji|</v>
      </c>
      <c r="Q404" s="33">
        <f>(VLOOKUP(G404,角色!V:AE,主动技能!F404+4,FALSE))</f>
        <v>1</v>
      </c>
      <c r="R404" s="33">
        <v>0</v>
      </c>
      <c r="S404" s="33">
        <v>0</v>
      </c>
      <c r="T404" s="6" t="str">
        <f t="shared" si="119"/>
        <v/>
      </c>
      <c r="U404" s="6" t="str">
        <f t="shared" si="120"/>
        <v>100002:100:2:0</v>
      </c>
      <c r="V404" s="23" t="str">
        <f>VLOOKUP(G404,角色!AW:BC,主动技能!F404+1,FALSE)</f>
        <v>skill_17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20520</v>
      </c>
      <c r="AE404" s="33">
        <f>(VLOOKUP(G404,角色!V:AE,主动技能!F404+7,FALSE))</f>
        <v>1</v>
      </c>
      <c r="AF404" s="23">
        <f t="shared" si="124"/>
        <v>2</v>
      </c>
      <c r="AG404" s="23">
        <f t="shared" si="125"/>
        <v>1</v>
      </c>
      <c r="AH404" s="33" t="str">
        <f>VLOOKUP(F404,特效对应!F:G,2,FALSE)</f>
        <v>attackex</v>
      </c>
      <c r="AJ404">
        <f t="shared" si="126"/>
        <v>18</v>
      </c>
      <c r="AK404" s="2" t="s">
        <v>119</v>
      </c>
      <c r="AL404" t="s">
        <v>1557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云颜主动技能2等级19</v>
      </c>
      <c r="B405" s="8">
        <f t="shared" si="122"/>
        <v>10070219</v>
      </c>
      <c r="C405" s="8" t="str">
        <f>VLOOKUP(G405,角色!A:B,2,FALSE)</f>
        <v>云颜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446</v>
      </c>
      <c r="I405" s="24" t="str">
        <f t="shared" si="118"/>
        <v>对敌方单体造成125%攻击力（+29024）点伤害,附带眩晕。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P405" s="33" t="str">
        <f>_xlfn.IFNA(VLOOKUP(G405,角色!V:AE,主动技能!F405+1,FALSE),"")</f>
        <v>eff_sixingguangquan||eff_leiji|</v>
      </c>
      <c r="Q405" s="33">
        <f>(VLOOKUP(G405,角色!V:AE,主动技能!F405+4,FALSE))</f>
        <v>1</v>
      </c>
      <c r="R405" s="33">
        <v>0</v>
      </c>
      <c r="S405" s="33">
        <v>0</v>
      </c>
      <c r="T405" s="6" t="str">
        <f t="shared" si="119"/>
        <v/>
      </c>
      <c r="U405" s="6" t="str">
        <f t="shared" si="120"/>
        <v>100002:100:2:0</v>
      </c>
      <c r="V405" s="23" t="str">
        <f>VLOOKUP(G405,角色!AW:BC,主动技能!F405+1,FALSE)</f>
        <v>skill_17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29024</v>
      </c>
      <c r="AE405" s="33">
        <f>(VLOOKUP(G405,角色!V:AE,主动技能!F405+7,FALSE))</f>
        <v>1</v>
      </c>
      <c r="AF405" s="23">
        <f t="shared" si="124"/>
        <v>2</v>
      </c>
      <c r="AG405" s="23">
        <f t="shared" si="125"/>
        <v>1</v>
      </c>
      <c r="AH405" s="33" t="str">
        <f>VLOOKUP(F405,特效对应!F:G,2,FALSE)</f>
        <v>attackex</v>
      </c>
      <c r="AJ405">
        <f t="shared" si="126"/>
        <v>19</v>
      </c>
      <c r="AK405" s="2" t="s">
        <v>119</v>
      </c>
      <c r="AL405" t="s">
        <v>1557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云颜主动技能2等级20</v>
      </c>
      <c r="B406" s="8">
        <f t="shared" si="122"/>
        <v>10070220</v>
      </c>
      <c r="C406" s="8" t="str">
        <f>VLOOKUP(G406,角色!A:B,2,FALSE)</f>
        <v>云颜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446</v>
      </c>
      <c r="I406" s="24" t="str">
        <f t="shared" si="118"/>
        <v>对敌方单体造成125%攻击力（+41051）点伤害,附带眩晕。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P406" s="33" t="str">
        <f>_xlfn.IFNA(VLOOKUP(G406,角色!V:AE,主动技能!F406+1,FALSE),"")</f>
        <v>eff_sixingguangquan||eff_leiji|</v>
      </c>
      <c r="Q406" s="33">
        <f>(VLOOKUP(G406,角色!V:AE,主动技能!F406+4,FALSE))</f>
        <v>1</v>
      </c>
      <c r="R406" s="33">
        <v>0</v>
      </c>
      <c r="S406" s="33">
        <v>0</v>
      </c>
      <c r="T406" s="6" t="str">
        <f t="shared" si="119"/>
        <v/>
      </c>
      <c r="U406" s="6" t="str">
        <f t="shared" si="120"/>
        <v>100002:100:2:0</v>
      </c>
      <c r="V406" s="23" t="str">
        <f>VLOOKUP(G406,角色!AW:BC,主动技能!F406+1,FALSE)</f>
        <v>skill_17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41051</v>
      </c>
      <c r="AE406" s="33">
        <f>(VLOOKUP(G406,角色!V:AE,主动技能!F406+7,FALSE))</f>
        <v>1</v>
      </c>
      <c r="AF406" s="23">
        <f t="shared" si="124"/>
        <v>2</v>
      </c>
      <c r="AG406" s="23">
        <f t="shared" si="125"/>
        <v>1</v>
      </c>
      <c r="AH406" s="33" t="str">
        <f>VLOOKUP(F406,特效对应!F:G,2,FALSE)</f>
        <v>attackex</v>
      </c>
      <c r="AJ406">
        <f t="shared" si="126"/>
        <v>20</v>
      </c>
      <c r="AK406" s="2" t="s">
        <v>119</v>
      </c>
      <c r="AL406" t="s">
        <v>1557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云颜主动技能3等级1</v>
      </c>
      <c r="B407" s="8">
        <f t="shared" si="122"/>
        <v>10070301</v>
      </c>
      <c r="C407" s="8" t="str">
        <f>VLOOKUP(G407,角色!A:B,2,FALSE)</f>
        <v>云颜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448</v>
      </c>
      <c r="I407" s="24" t="str">
        <f>"对敌方全体造成100%攻击力（+"&amp;AB407&amp;"）点伤害,附带减速。"</f>
        <v>对敌方全体造成100%攻击力（+52）点伤害,附带减速。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P407" s="33" t="str">
        <f>_xlfn.IFNA(VLOOKUP(G407,角色!V:AE,主动技能!F407+1,FALSE),"")</f>
        <v>eff_sixingguangquan||eff_shenlehuacai|</v>
      </c>
      <c r="Q407" s="33">
        <f>(VLOOKUP(G407,角色!V:AE,主动技能!F407+4,FALSE))</f>
        <v>3</v>
      </c>
      <c r="R407" s="33">
        <v>0</v>
      </c>
      <c r="S407" s="33">
        <v>0</v>
      </c>
      <c r="T407" s="6" t="str">
        <f t="shared" si="116"/>
        <v>100003:100:2:0</v>
      </c>
      <c r="U407" s="6" t="str">
        <f t="shared" si="117"/>
        <v/>
      </c>
      <c r="V407" s="23" t="str">
        <f>VLOOKUP(G407,角色!AW:BC,主动技能!F407+1,FALSE)</f>
        <v>skill_28</v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52</v>
      </c>
      <c r="AE407" s="33">
        <f>(VLOOKUP(G407,角色!V:AE,主动技能!F407+7,FALSE))</f>
        <v>1</v>
      </c>
      <c r="AF407" s="23">
        <f t="shared" si="124"/>
        <v>3</v>
      </c>
      <c r="AG407" s="23">
        <f t="shared" si="125"/>
        <v>2</v>
      </c>
      <c r="AH407" s="33" t="str">
        <f>VLOOKUP(F407,特效对应!F:G,2,FALSE)</f>
        <v>attackex</v>
      </c>
      <c r="AJ407">
        <f t="shared" si="126"/>
        <v>1</v>
      </c>
      <c r="AK407" s="2" t="s">
        <v>118</v>
      </c>
      <c r="AL407" s="4" t="s">
        <v>1560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云颜主动技能3等级2</v>
      </c>
      <c r="B408" s="8">
        <f t="shared" si="122"/>
        <v>10070302</v>
      </c>
      <c r="C408" s="8" t="str">
        <f>VLOOKUP(G408,角色!A:B,2,FALSE)</f>
        <v>云颜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448</v>
      </c>
      <c r="I408" s="24" t="str">
        <f t="shared" ref="I408:I425" si="134">"对敌方全体造成100%攻击力（+"&amp;AB408&amp;"）点伤害,附带减速。"</f>
        <v>对敌方全体造成100%攻击力（+64）点伤害,附带减速。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P408" s="33" t="str">
        <f>_xlfn.IFNA(VLOOKUP(G408,角色!V:AE,主动技能!F408+1,FALSE),"")</f>
        <v>eff_sixingguangquan||eff_shenlehuacai|</v>
      </c>
      <c r="Q408" s="33">
        <f>(VLOOKUP(G408,角色!V:AE,主动技能!F408+4,FALSE))</f>
        <v>3</v>
      </c>
      <c r="R408" s="33">
        <v>0</v>
      </c>
      <c r="S408" s="33">
        <v>0</v>
      </c>
      <c r="T408" s="6" t="str">
        <f t="shared" si="116"/>
        <v>100003:100:2:0</v>
      </c>
      <c r="U408" s="6" t="str">
        <f t="shared" si="117"/>
        <v/>
      </c>
      <c r="V408" s="23" t="str">
        <f>VLOOKUP(G408,角色!AW:BC,主动技能!F408+1,FALSE)</f>
        <v>skill_28</v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64</v>
      </c>
      <c r="AE408" s="33">
        <f>(VLOOKUP(G408,角色!V:AE,主动技能!F408+7,FALSE))</f>
        <v>1</v>
      </c>
      <c r="AF408" s="23">
        <f t="shared" si="124"/>
        <v>3</v>
      </c>
      <c r="AG408" s="23">
        <f t="shared" si="125"/>
        <v>2</v>
      </c>
      <c r="AH408" s="33" t="str">
        <f>VLOOKUP(F408,特效对应!F:G,2,FALSE)</f>
        <v>attackex</v>
      </c>
      <c r="AJ408">
        <f t="shared" si="126"/>
        <v>2</v>
      </c>
      <c r="AK408" s="2" t="s">
        <v>118</v>
      </c>
      <c r="AL408" s="4" t="s">
        <v>1560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云颜主动技能3等级3</v>
      </c>
      <c r="B409" s="8">
        <f t="shared" si="122"/>
        <v>10070303</v>
      </c>
      <c r="C409" s="8" t="str">
        <f>VLOOKUP(G409,角色!A:B,2,FALSE)</f>
        <v>云颜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448</v>
      </c>
      <c r="I409" s="24" t="str">
        <f t="shared" si="134"/>
        <v>对敌方全体造成100%攻击力（+100）点伤害,附带减速。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P409" s="33" t="str">
        <f>_xlfn.IFNA(VLOOKUP(G409,角色!V:AE,主动技能!F409+1,FALSE),"")</f>
        <v>eff_sixingguangquan||eff_shenlehuacai|</v>
      </c>
      <c r="Q409" s="33">
        <f>(VLOOKUP(G409,角色!V:AE,主动技能!F409+4,FALSE))</f>
        <v>3</v>
      </c>
      <c r="R409" s="33">
        <v>0</v>
      </c>
      <c r="S409" s="33">
        <v>0</v>
      </c>
      <c r="T409" s="6" t="str">
        <f t="shared" si="116"/>
        <v>100003:100:2:0</v>
      </c>
      <c r="U409" s="6" t="str">
        <f t="shared" si="117"/>
        <v/>
      </c>
      <c r="V409" s="23" t="str">
        <f>VLOOKUP(G409,角色!AW:BC,主动技能!F409+1,FALSE)</f>
        <v>skill_28</v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100</v>
      </c>
      <c r="AE409" s="33">
        <f>(VLOOKUP(G409,角色!V:AE,主动技能!F409+7,FALSE))</f>
        <v>1</v>
      </c>
      <c r="AF409" s="23">
        <f t="shared" si="124"/>
        <v>3</v>
      </c>
      <c r="AG409" s="23">
        <f t="shared" si="125"/>
        <v>2</v>
      </c>
      <c r="AH409" s="33" t="str">
        <f>VLOOKUP(F409,特效对应!F:G,2,FALSE)</f>
        <v>attackex</v>
      </c>
      <c r="AJ409">
        <f t="shared" si="126"/>
        <v>3</v>
      </c>
      <c r="AK409" s="2" t="s">
        <v>118</v>
      </c>
      <c r="AL409" s="4" t="s">
        <v>1560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云颜主动技能3等级4</v>
      </c>
      <c r="B410" s="8">
        <f t="shared" si="122"/>
        <v>10070304</v>
      </c>
      <c r="C410" s="8" t="str">
        <f>VLOOKUP(G410,角色!A:B,2,FALSE)</f>
        <v>云颜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448</v>
      </c>
      <c r="I410" s="24" t="str">
        <f t="shared" si="134"/>
        <v>对敌方全体造成100%攻击力（+160）点伤害,附带减速。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P410" s="33" t="str">
        <f>_xlfn.IFNA(VLOOKUP(G410,角色!V:AE,主动技能!F410+1,FALSE),"")</f>
        <v>eff_sixingguangquan||eff_shenlehuacai|</v>
      </c>
      <c r="Q410" s="33">
        <f>(VLOOKUP(G410,角色!V:AE,主动技能!F410+4,FALSE))</f>
        <v>3</v>
      </c>
      <c r="R410" s="33">
        <v>0</v>
      </c>
      <c r="S410" s="33">
        <v>0</v>
      </c>
      <c r="T410" s="6" t="str">
        <f t="shared" si="116"/>
        <v>100003:100:2:0</v>
      </c>
      <c r="U410" s="6" t="str">
        <f t="shared" si="117"/>
        <v/>
      </c>
      <c r="V410" s="23" t="str">
        <f>VLOOKUP(G410,角色!AW:BC,主动技能!F410+1,FALSE)</f>
        <v>skill_28</v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160</v>
      </c>
      <c r="AE410" s="33">
        <f>(VLOOKUP(G410,角色!V:AE,主动技能!F410+7,FALSE))</f>
        <v>1</v>
      </c>
      <c r="AF410" s="23">
        <f t="shared" si="124"/>
        <v>3</v>
      </c>
      <c r="AG410" s="23">
        <f t="shared" si="125"/>
        <v>2</v>
      </c>
      <c r="AH410" s="33" t="str">
        <f>VLOOKUP(F410,特效对应!F:G,2,FALSE)</f>
        <v>attackex</v>
      </c>
      <c r="AJ410">
        <f t="shared" si="126"/>
        <v>4</v>
      </c>
      <c r="AK410" s="2" t="s">
        <v>118</v>
      </c>
      <c r="AL410" s="4" t="s">
        <v>1560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云颜主动技能3等级5</v>
      </c>
      <c r="B411" s="8">
        <f t="shared" si="122"/>
        <v>10070305</v>
      </c>
      <c r="C411" s="8" t="str">
        <f>VLOOKUP(G411,角色!A:B,2,FALSE)</f>
        <v>云颜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448</v>
      </c>
      <c r="I411" s="24" t="str">
        <f t="shared" si="134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P411" s="33" t="str">
        <f>_xlfn.IFNA(VLOOKUP(G411,角色!V:AE,主动技能!F411+1,FALSE),"")</f>
        <v>eff_sixingguangquan||eff_shenlehuacai|</v>
      </c>
      <c r="Q411" s="33">
        <f>(VLOOKUP(G411,角色!V:AE,主动技能!F411+4,FALSE))</f>
        <v>3</v>
      </c>
      <c r="R411" s="33">
        <v>0</v>
      </c>
      <c r="S411" s="33">
        <v>0</v>
      </c>
      <c r="T411" s="6" t="str">
        <f t="shared" si="116"/>
        <v>100003:100:2:0</v>
      </c>
      <c r="U411" s="6" t="str">
        <f t="shared" si="117"/>
        <v/>
      </c>
      <c r="V411" s="23" t="str">
        <f>VLOOKUP(G411,角色!AW:BC,主动技能!F411+1,FALSE)</f>
        <v>skill_28</v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 s="33">
        <f>(VLOOKUP(G411,角色!V:AE,主动技能!F411+7,FALSE))</f>
        <v>1</v>
      </c>
      <c r="AF411" s="23">
        <f t="shared" si="124"/>
        <v>3</v>
      </c>
      <c r="AG411" s="23">
        <f t="shared" si="125"/>
        <v>2</v>
      </c>
      <c r="AH411" s="33" t="str">
        <f>VLOOKUP(F411,特效对应!F:G,2,FALSE)</f>
        <v>attackex</v>
      </c>
      <c r="AJ411">
        <f t="shared" si="126"/>
        <v>5</v>
      </c>
      <c r="AK411" s="2" t="s">
        <v>118</v>
      </c>
      <c r="AL411" s="4" t="s">
        <v>1560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云颜主动技能3等级6</v>
      </c>
      <c r="B412" s="8">
        <f t="shared" si="122"/>
        <v>10070306</v>
      </c>
      <c r="C412" s="8" t="str">
        <f>VLOOKUP(G412,角色!A:B,2,FALSE)</f>
        <v>云颜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448</v>
      </c>
      <c r="I412" s="24" t="str">
        <f t="shared" si="134"/>
        <v>对敌方全体造成100%攻击力（+320）点伤害,附带减速。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P412" s="33" t="str">
        <f>_xlfn.IFNA(VLOOKUP(G412,角色!V:AE,主动技能!F412+1,FALSE),"")</f>
        <v>eff_sixingguangquan||eff_shenlehuacai|</v>
      </c>
      <c r="Q412" s="33">
        <f>(VLOOKUP(G412,角色!V:AE,主动技能!F412+4,FALSE))</f>
        <v>3</v>
      </c>
      <c r="R412" s="33">
        <v>0</v>
      </c>
      <c r="S412" s="33">
        <v>0</v>
      </c>
      <c r="T412" s="6" t="str">
        <f t="shared" si="116"/>
        <v>100003:100:2:0</v>
      </c>
      <c r="U412" s="6" t="str">
        <f t="shared" si="117"/>
        <v/>
      </c>
      <c r="V412" s="23" t="str">
        <f>VLOOKUP(G412,角色!AW:BC,主动技能!F412+1,FALSE)</f>
        <v>skill_28</v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320</v>
      </c>
      <c r="AE412" s="33">
        <f>(VLOOKUP(G412,角色!V:AE,主动技能!F412+7,FALSE))</f>
        <v>1</v>
      </c>
      <c r="AF412" s="23">
        <f t="shared" si="124"/>
        <v>3</v>
      </c>
      <c r="AG412" s="23">
        <f t="shared" si="125"/>
        <v>2</v>
      </c>
      <c r="AH412" s="33" t="str">
        <f>VLOOKUP(F412,特效对应!F:G,2,FALSE)</f>
        <v>attackex</v>
      </c>
      <c r="AJ412">
        <f t="shared" si="126"/>
        <v>6</v>
      </c>
      <c r="AK412" s="2" t="s">
        <v>118</v>
      </c>
      <c r="AL412" s="4" t="s">
        <v>1560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云颜主动技能3等级7</v>
      </c>
      <c r="B413" s="8">
        <f t="shared" si="122"/>
        <v>10070307</v>
      </c>
      <c r="C413" s="8" t="str">
        <f>VLOOKUP(G413,角色!A:B,2,FALSE)</f>
        <v>云颜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448</v>
      </c>
      <c r="I413" s="24" t="str">
        <f t="shared" si="134"/>
        <v>对敌方全体造成100%攻击力（+452）点伤害,附带减速。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P413" s="33" t="str">
        <f>_xlfn.IFNA(VLOOKUP(G413,角色!V:AE,主动技能!F413+1,FALSE),"")</f>
        <v>eff_sixingguangquan||eff_shenlehuacai|</v>
      </c>
      <c r="Q413" s="33">
        <f>(VLOOKUP(G413,角色!V:AE,主动技能!F413+4,FALSE))</f>
        <v>3</v>
      </c>
      <c r="R413" s="33">
        <v>0</v>
      </c>
      <c r="S413" s="33">
        <v>0</v>
      </c>
      <c r="T413" s="6" t="str">
        <f t="shared" si="116"/>
        <v>100003:100:2:0</v>
      </c>
      <c r="U413" s="6" t="str">
        <f t="shared" si="117"/>
        <v/>
      </c>
      <c r="V413" s="23" t="str">
        <f>VLOOKUP(G413,角色!AW:BC,主动技能!F413+1,FALSE)</f>
        <v>skill_28</v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452</v>
      </c>
      <c r="AE413" s="33">
        <f>(VLOOKUP(G413,角色!V:AE,主动技能!F413+7,FALSE))</f>
        <v>1</v>
      </c>
      <c r="AF413" s="23">
        <f t="shared" si="124"/>
        <v>3</v>
      </c>
      <c r="AG413" s="23">
        <f t="shared" si="125"/>
        <v>2</v>
      </c>
      <c r="AH413" s="33" t="str">
        <f>VLOOKUP(F413,特效对应!F:G,2,FALSE)</f>
        <v>attackex</v>
      </c>
      <c r="AJ413">
        <f t="shared" si="126"/>
        <v>7</v>
      </c>
      <c r="AK413" s="2" t="s">
        <v>118</v>
      </c>
      <c r="AL413" s="4" t="s">
        <v>1560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云颜主动技能3等级8</v>
      </c>
      <c r="B414" s="8">
        <f t="shared" si="122"/>
        <v>10070308</v>
      </c>
      <c r="C414" s="8" t="str">
        <f>VLOOKUP(G414,角色!A:B,2,FALSE)</f>
        <v>云颜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448</v>
      </c>
      <c r="I414" s="24" t="str">
        <f t="shared" si="134"/>
        <v>对敌方全体造成100%攻击力（+640）点伤害,附带减速。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P414" s="33" t="str">
        <f>_xlfn.IFNA(VLOOKUP(G414,角色!V:AE,主动技能!F414+1,FALSE),"")</f>
        <v>eff_sixingguangquan||eff_shenlehuacai|</v>
      </c>
      <c r="Q414" s="33">
        <f>(VLOOKUP(G414,角色!V:AE,主动技能!F414+4,FALSE))</f>
        <v>3</v>
      </c>
      <c r="R414" s="33">
        <v>0</v>
      </c>
      <c r="S414" s="33">
        <v>0</v>
      </c>
      <c r="T414" s="6" t="str">
        <f t="shared" si="116"/>
        <v>100003:100:2:0</v>
      </c>
      <c r="U414" s="6" t="str">
        <f t="shared" si="117"/>
        <v/>
      </c>
      <c r="V414" s="23" t="str">
        <f>VLOOKUP(G414,角色!AW:BC,主动技能!F414+1,FALSE)</f>
        <v>skill_28</v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640</v>
      </c>
      <c r="AE414" s="33">
        <f>(VLOOKUP(G414,角色!V:AE,主动技能!F414+7,FALSE))</f>
        <v>1</v>
      </c>
      <c r="AF414" s="23">
        <f t="shared" si="124"/>
        <v>3</v>
      </c>
      <c r="AG414" s="23">
        <f t="shared" si="125"/>
        <v>2</v>
      </c>
      <c r="AH414" s="33" t="str">
        <f>VLOOKUP(F414,特效对应!F:G,2,FALSE)</f>
        <v>attackex</v>
      </c>
      <c r="AJ414">
        <f t="shared" si="126"/>
        <v>8</v>
      </c>
      <c r="AK414" s="2" t="s">
        <v>118</v>
      </c>
      <c r="AL414" s="4" t="s">
        <v>1560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云颜主动技能3等级9</v>
      </c>
      <c r="B415" s="8">
        <f t="shared" si="122"/>
        <v>10070309</v>
      </c>
      <c r="C415" s="8" t="str">
        <f>VLOOKUP(G415,角色!A:B,2,FALSE)</f>
        <v>云颜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448</v>
      </c>
      <c r="I415" s="24" t="str">
        <f t="shared" si="134"/>
        <v>对敌方全体造成100%攻击力（+905）点伤害,附带减速。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P415" s="33" t="str">
        <f>_xlfn.IFNA(VLOOKUP(G415,角色!V:AE,主动技能!F415+1,FALSE),"")</f>
        <v>eff_sixingguangquan||eff_shenlehuacai|</v>
      </c>
      <c r="Q415" s="33">
        <f>(VLOOKUP(G415,角色!V:AE,主动技能!F415+4,FALSE))</f>
        <v>3</v>
      </c>
      <c r="R415" s="33">
        <v>0</v>
      </c>
      <c r="S415" s="33">
        <v>0</v>
      </c>
      <c r="T415" s="6" t="str">
        <f t="shared" si="116"/>
        <v>100003:100:2:0</v>
      </c>
      <c r="U415" s="6" t="str">
        <f t="shared" si="117"/>
        <v/>
      </c>
      <c r="V415" s="23" t="str">
        <f>VLOOKUP(G415,角色!AW:BC,主动技能!F415+1,FALSE)</f>
        <v>skill_28</v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905</v>
      </c>
      <c r="AE415" s="33">
        <f>(VLOOKUP(G415,角色!V:AE,主动技能!F415+7,FALSE))</f>
        <v>1</v>
      </c>
      <c r="AF415" s="23">
        <f t="shared" si="124"/>
        <v>3</v>
      </c>
      <c r="AG415" s="23">
        <f t="shared" si="125"/>
        <v>2</v>
      </c>
      <c r="AH415" s="33" t="str">
        <f>VLOOKUP(F415,特效对应!F:G,2,FALSE)</f>
        <v>attackex</v>
      </c>
      <c r="AJ415">
        <f t="shared" si="126"/>
        <v>9</v>
      </c>
      <c r="AK415" s="2" t="s">
        <v>118</v>
      </c>
      <c r="AL415" s="4" t="s">
        <v>1560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云颜主动技能3等级10</v>
      </c>
      <c r="B416" s="8">
        <f t="shared" si="122"/>
        <v>10070310</v>
      </c>
      <c r="C416" s="8" t="str">
        <f>VLOOKUP(G416,角色!A:B,2,FALSE)</f>
        <v>云颜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448</v>
      </c>
      <c r="I416" s="24" t="str">
        <f t="shared" si="134"/>
        <v>对敌方全体造成100%攻击力（+1281）点伤害,附带减速。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P416" s="33" t="str">
        <f>_xlfn.IFNA(VLOOKUP(G416,角色!V:AE,主动技能!F416+1,FALSE),"")</f>
        <v>eff_sixingguangquan||eff_shenlehuacai|</v>
      </c>
      <c r="Q416" s="33">
        <f>(VLOOKUP(G416,角色!V:AE,主动技能!F416+4,FALSE))</f>
        <v>3</v>
      </c>
      <c r="R416" s="33">
        <v>0</v>
      </c>
      <c r="S416" s="33">
        <v>0</v>
      </c>
      <c r="T416" s="6" t="str">
        <f t="shared" si="116"/>
        <v>100003:100:2:0</v>
      </c>
      <c r="U416" s="6" t="str">
        <f t="shared" si="117"/>
        <v/>
      </c>
      <c r="V416" s="23" t="str">
        <f>VLOOKUP(G416,角色!AW:BC,主动技能!F416+1,FALSE)</f>
        <v>skill_28</v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1281</v>
      </c>
      <c r="AE416" s="33">
        <f>(VLOOKUP(G416,角色!V:AE,主动技能!F416+7,FALSE))</f>
        <v>1</v>
      </c>
      <c r="AF416" s="23">
        <f t="shared" si="124"/>
        <v>3</v>
      </c>
      <c r="AG416" s="23">
        <f t="shared" si="125"/>
        <v>2</v>
      </c>
      <c r="AH416" s="33" t="str">
        <f>VLOOKUP(F416,特效对应!F:G,2,FALSE)</f>
        <v>attackex</v>
      </c>
      <c r="AJ416">
        <f t="shared" si="126"/>
        <v>10</v>
      </c>
      <c r="AK416" s="2" t="s">
        <v>118</v>
      </c>
      <c r="AL416" s="4" t="s">
        <v>1560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云颜主动技能3等级11</v>
      </c>
      <c r="B417" s="8">
        <f t="shared" si="122"/>
        <v>10070311</v>
      </c>
      <c r="C417" s="8" t="str">
        <f>VLOOKUP(G417,角色!A:B,2,FALSE)</f>
        <v>云颜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448</v>
      </c>
      <c r="I417" s="24" t="str">
        <f t="shared" si="134"/>
        <v>对敌方全体造成100%攻击力（+1812）点伤害,附带减速。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P417" s="33" t="str">
        <f>_xlfn.IFNA(VLOOKUP(G417,角色!V:AE,主动技能!F417+1,FALSE),"")</f>
        <v>eff_sixingguangquan||eff_shenlehuacai|</v>
      </c>
      <c r="Q417" s="33">
        <f>(VLOOKUP(G417,角色!V:AE,主动技能!F417+4,FALSE))</f>
        <v>3</v>
      </c>
      <c r="R417" s="33">
        <v>0</v>
      </c>
      <c r="S417" s="33">
        <v>0</v>
      </c>
      <c r="T417" s="6" t="str">
        <f t="shared" si="116"/>
        <v>100003:100:2:0</v>
      </c>
      <c r="U417" s="6" t="str">
        <f t="shared" si="117"/>
        <v/>
      </c>
      <c r="V417" s="23" t="str">
        <f>VLOOKUP(G417,角色!AW:BC,主动技能!F417+1,FALSE)</f>
        <v>skill_28</v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1812</v>
      </c>
      <c r="AE417" s="33">
        <f>(VLOOKUP(G417,角色!V:AE,主动技能!F417+7,FALSE))</f>
        <v>1</v>
      </c>
      <c r="AF417" s="23">
        <f t="shared" si="124"/>
        <v>3</v>
      </c>
      <c r="AG417" s="23">
        <f t="shared" si="125"/>
        <v>2</v>
      </c>
      <c r="AH417" s="33" t="str">
        <f>VLOOKUP(F417,特效对应!F:G,2,FALSE)</f>
        <v>attackex</v>
      </c>
      <c r="AJ417">
        <f t="shared" si="126"/>
        <v>11</v>
      </c>
      <c r="AK417" s="2" t="s">
        <v>118</v>
      </c>
      <c r="AL417" s="4" t="s">
        <v>1560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云颜主动技能3等级12</v>
      </c>
      <c r="B418" s="8">
        <f t="shared" si="122"/>
        <v>10070312</v>
      </c>
      <c r="C418" s="8" t="str">
        <f>VLOOKUP(G418,角色!A:B,2,FALSE)</f>
        <v>云颜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448</v>
      </c>
      <c r="I418" s="24" t="str">
        <f t="shared" si="134"/>
        <v>对敌方全体造成100%攻击力（+2563）点伤害,附带减速。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P418" s="33" t="str">
        <f>_xlfn.IFNA(VLOOKUP(G418,角色!V:AE,主动技能!F418+1,FALSE),"")</f>
        <v>eff_sixingguangquan||eff_shenlehuacai|</v>
      </c>
      <c r="Q418" s="33">
        <f>(VLOOKUP(G418,角色!V:AE,主动技能!F418+4,FALSE))</f>
        <v>3</v>
      </c>
      <c r="R418" s="33">
        <v>0</v>
      </c>
      <c r="S418" s="33">
        <v>0</v>
      </c>
      <c r="T418" s="6" t="str">
        <f t="shared" si="116"/>
        <v>100003:100:2:0</v>
      </c>
      <c r="U418" s="6" t="str">
        <f t="shared" si="117"/>
        <v/>
      </c>
      <c r="V418" s="23" t="str">
        <f>VLOOKUP(G418,角色!AW:BC,主动技能!F418+1,FALSE)</f>
        <v>skill_28</v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2563</v>
      </c>
      <c r="AE418" s="33">
        <f>(VLOOKUP(G418,角色!V:AE,主动技能!F418+7,FALSE))</f>
        <v>1</v>
      </c>
      <c r="AF418" s="23">
        <f t="shared" si="124"/>
        <v>3</v>
      </c>
      <c r="AG418" s="23">
        <f t="shared" si="125"/>
        <v>2</v>
      </c>
      <c r="AH418" s="33" t="str">
        <f>VLOOKUP(F418,特效对应!F:G,2,FALSE)</f>
        <v>attackex</v>
      </c>
      <c r="AJ418">
        <f t="shared" si="126"/>
        <v>12</v>
      </c>
      <c r="AK418" s="2" t="s">
        <v>118</v>
      </c>
      <c r="AL418" s="4" t="s">
        <v>1560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云颜主动技能3等级13</v>
      </c>
      <c r="B419" s="8">
        <f t="shared" si="122"/>
        <v>10070313</v>
      </c>
      <c r="C419" s="8" t="str">
        <f>VLOOKUP(G419,角色!A:B,2,FALSE)</f>
        <v>云颜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448</v>
      </c>
      <c r="I419" s="24" t="str">
        <f t="shared" si="134"/>
        <v>对敌方全体造成100%攻击力（+3625）点伤害,附带减速。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P419" s="33" t="str">
        <f>_xlfn.IFNA(VLOOKUP(G419,角色!V:AE,主动技能!F419+1,FALSE),"")</f>
        <v>eff_sixingguangquan||eff_shenlehuacai|</v>
      </c>
      <c r="Q419" s="33">
        <f>(VLOOKUP(G419,角色!V:AE,主动技能!F419+4,FALSE))</f>
        <v>3</v>
      </c>
      <c r="R419" s="33">
        <v>0</v>
      </c>
      <c r="S419" s="33">
        <v>0</v>
      </c>
      <c r="T419" s="6" t="str">
        <f t="shared" si="116"/>
        <v>100003:100:2:0</v>
      </c>
      <c r="U419" s="6" t="str">
        <f t="shared" si="117"/>
        <v/>
      </c>
      <c r="V419" s="23" t="str">
        <f>VLOOKUP(G419,角色!AW:BC,主动技能!F419+1,FALSE)</f>
        <v>skill_28</v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3625</v>
      </c>
      <c r="AE419" s="33">
        <f>(VLOOKUP(G419,角色!V:AE,主动技能!F419+7,FALSE))</f>
        <v>1</v>
      </c>
      <c r="AF419" s="23">
        <f t="shared" si="124"/>
        <v>3</v>
      </c>
      <c r="AG419" s="23">
        <f t="shared" si="125"/>
        <v>2</v>
      </c>
      <c r="AH419" s="33" t="str">
        <f>VLOOKUP(F419,特效对应!F:G,2,FALSE)</f>
        <v>attackex</v>
      </c>
      <c r="AJ419">
        <f t="shared" si="126"/>
        <v>13</v>
      </c>
      <c r="AK419" s="2" t="s">
        <v>118</v>
      </c>
      <c r="AL419" s="4" t="s">
        <v>1560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云颜主动技能3等级14</v>
      </c>
      <c r="B420" s="8">
        <f t="shared" si="122"/>
        <v>10070314</v>
      </c>
      <c r="C420" s="8" t="str">
        <f>VLOOKUP(G420,角色!A:B,2,FALSE)</f>
        <v>云颜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448</v>
      </c>
      <c r="I420" s="24" t="str">
        <f t="shared" si="134"/>
        <v>对敌方全体造成100%攻击力（+5127）点伤害,附带减速。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P420" s="33" t="str">
        <f>_xlfn.IFNA(VLOOKUP(G420,角色!V:AE,主动技能!F420+1,FALSE),"")</f>
        <v>eff_sixingguangquan||eff_shenlehuacai|</v>
      </c>
      <c r="Q420" s="33">
        <f>(VLOOKUP(G420,角色!V:AE,主动技能!F420+4,FALSE))</f>
        <v>3</v>
      </c>
      <c r="R420" s="33">
        <v>0</v>
      </c>
      <c r="S420" s="33">
        <v>0</v>
      </c>
      <c r="T420" s="6" t="str">
        <f t="shared" si="116"/>
        <v>100003:100:2:0</v>
      </c>
      <c r="U420" s="6" t="str">
        <f t="shared" si="117"/>
        <v/>
      </c>
      <c r="V420" s="23" t="str">
        <f>VLOOKUP(G420,角色!AW:BC,主动技能!F420+1,FALSE)</f>
        <v>skill_28</v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5127</v>
      </c>
      <c r="AE420" s="33">
        <f>(VLOOKUP(G420,角色!V:AE,主动技能!F420+7,FALSE))</f>
        <v>1</v>
      </c>
      <c r="AF420" s="23">
        <f t="shared" si="124"/>
        <v>3</v>
      </c>
      <c r="AG420" s="23">
        <f t="shared" si="125"/>
        <v>2</v>
      </c>
      <c r="AH420" s="33" t="str">
        <f>VLOOKUP(F420,特效对应!F:G,2,FALSE)</f>
        <v>attackex</v>
      </c>
      <c r="AJ420">
        <f t="shared" si="126"/>
        <v>14</v>
      </c>
      <c r="AK420" s="2" t="s">
        <v>118</v>
      </c>
      <c r="AL420" s="4" t="s">
        <v>1560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云颜主动技能3等级15</v>
      </c>
      <c r="B421" s="8">
        <f t="shared" si="122"/>
        <v>10070315</v>
      </c>
      <c r="C421" s="8" t="str">
        <f>VLOOKUP(G421,角色!A:B,2,FALSE)</f>
        <v>云颜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448</v>
      </c>
      <c r="I421" s="24" t="str">
        <f t="shared" si="134"/>
        <v>对敌方全体造成100%攻击力（+7252）点伤害,附带减速。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P421" s="33" t="str">
        <f>_xlfn.IFNA(VLOOKUP(G421,角色!V:AE,主动技能!F421+1,FALSE),"")</f>
        <v>eff_sixingguangquan||eff_shenlehuacai|</v>
      </c>
      <c r="Q421" s="33">
        <f>(VLOOKUP(G421,角色!V:AE,主动技能!F421+4,FALSE))</f>
        <v>3</v>
      </c>
      <c r="R421" s="33">
        <v>0</v>
      </c>
      <c r="S421" s="33">
        <v>0</v>
      </c>
      <c r="T421" s="6" t="str">
        <f t="shared" si="116"/>
        <v>100003:100:2:0</v>
      </c>
      <c r="U421" s="6" t="str">
        <f t="shared" si="117"/>
        <v/>
      </c>
      <c r="V421" s="23" t="str">
        <f>VLOOKUP(G421,角色!AW:BC,主动技能!F421+1,FALSE)</f>
        <v>skill_28</v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7252</v>
      </c>
      <c r="AE421" s="33">
        <f>(VLOOKUP(G421,角色!V:AE,主动技能!F421+7,FALSE))</f>
        <v>1</v>
      </c>
      <c r="AF421" s="23">
        <f t="shared" si="124"/>
        <v>3</v>
      </c>
      <c r="AG421" s="23">
        <f t="shared" si="125"/>
        <v>2</v>
      </c>
      <c r="AH421" s="33" t="str">
        <f>VLOOKUP(F421,特效对应!F:G,2,FALSE)</f>
        <v>attackex</v>
      </c>
      <c r="AJ421">
        <f t="shared" si="126"/>
        <v>15</v>
      </c>
      <c r="AK421" s="2" t="s">
        <v>118</v>
      </c>
      <c r="AL421" s="4" t="s">
        <v>1560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云颜主动技能3等级16</v>
      </c>
      <c r="B422" s="8">
        <f t="shared" si="122"/>
        <v>10070316</v>
      </c>
      <c r="C422" s="8" t="str">
        <f>VLOOKUP(G422,角色!A:B,2,FALSE)</f>
        <v>云颜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448</v>
      </c>
      <c r="I422" s="24" t="str">
        <f t="shared" si="134"/>
        <v>对敌方全体造成100%攻击力（+10257）点伤害,附带减速。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P422" s="33" t="str">
        <f>_xlfn.IFNA(VLOOKUP(G422,角色!V:AE,主动技能!F422+1,FALSE),"")</f>
        <v>eff_sixingguangquan||eff_shenlehuacai|</v>
      </c>
      <c r="Q422" s="33">
        <f>(VLOOKUP(G422,角色!V:AE,主动技能!F422+4,FALSE))</f>
        <v>3</v>
      </c>
      <c r="R422" s="33">
        <v>0</v>
      </c>
      <c r="S422" s="33">
        <v>0</v>
      </c>
      <c r="T422" s="6" t="str">
        <f t="shared" si="116"/>
        <v>100003:100:2:0</v>
      </c>
      <c r="U422" s="6" t="str">
        <f t="shared" si="117"/>
        <v/>
      </c>
      <c r="V422" s="23" t="str">
        <f>VLOOKUP(G422,角色!AW:BC,主动技能!F422+1,FALSE)</f>
        <v>skill_28</v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10257</v>
      </c>
      <c r="AE422" s="33">
        <f>(VLOOKUP(G422,角色!V:AE,主动技能!F422+7,FALSE))</f>
        <v>1</v>
      </c>
      <c r="AF422" s="23">
        <f t="shared" si="124"/>
        <v>3</v>
      </c>
      <c r="AG422" s="23">
        <f t="shared" si="125"/>
        <v>2</v>
      </c>
      <c r="AH422" s="33" t="str">
        <f>VLOOKUP(F422,特效对应!F:G,2,FALSE)</f>
        <v>attackex</v>
      </c>
      <c r="AJ422">
        <f t="shared" si="126"/>
        <v>16</v>
      </c>
      <c r="AK422" s="2" t="s">
        <v>118</v>
      </c>
      <c r="AL422" s="4" t="s">
        <v>1560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云颜主动技能3等级17</v>
      </c>
      <c r="B423" s="8">
        <f t="shared" si="122"/>
        <v>10070317</v>
      </c>
      <c r="C423" s="8" t="str">
        <f>VLOOKUP(G423,角色!A:B,2,FALSE)</f>
        <v>云颜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448</v>
      </c>
      <c r="I423" s="24" t="str">
        <f t="shared" si="134"/>
        <v>对敌方全体造成100%攻击力（+14508）点伤害,附带减速。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P423" s="33" t="str">
        <f>_xlfn.IFNA(VLOOKUP(G423,角色!V:AE,主动技能!F423+1,FALSE),"")</f>
        <v>eff_sixingguangquan||eff_shenlehuacai|</v>
      </c>
      <c r="Q423" s="33">
        <f>(VLOOKUP(G423,角色!V:AE,主动技能!F423+4,FALSE))</f>
        <v>3</v>
      </c>
      <c r="R423" s="33">
        <v>0</v>
      </c>
      <c r="S423" s="33">
        <v>0</v>
      </c>
      <c r="T423" s="6" t="str">
        <f t="shared" si="116"/>
        <v>100003:100:2:0</v>
      </c>
      <c r="U423" s="6" t="str">
        <f t="shared" si="117"/>
        <v/>
      </c>
      <c r="V423" s="23" t="str">
        <f>VLOOKUP(G423,角色!AW:BC,主动技能!F423+1,FALSE)</f>
        <v>skill_28</v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14508</v>
      </c>
      <c r="AE423" s="33">
        <f>(VLOOKUP(G423,角色!V:AE,主动技能!F423+7,FALSE))</f>
        <v>1</v>
      </c>
      <c r="AF423" s="23">
        <f t="shared" si="124"/>
        <v>3</v>
      </c>
      <c r="AG423" s="23">
        <f t="shared" si="125"/>
        <v>2</v>
      </c>
      <c r="AH423" s="33" t="str">
        <f>VLOOKUP(F423,特效对应!F:G,2,FALSE)</f>
        <v>attackex</v>
      </c>
      <c r="AJ423">
        <f t="shared" si="126"/>
        <v>17</v>
      </c>
      <c r="AK423" s="2" t="s">
        <v>118</v>
      </c>
      <c r="AL423" s="4" t="s">
        <v>1560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云颜主动技能3等级18</v>
      </c>
      <c r="B424" s="8">
        <f t="shared" si="122"/>
        <v>10070318</v>
      </c>
      <c r="C424" s="8" t="str">
        <f>VLOOKUP(G424,角色!A:B,2,FALSE)</f>
        <v>云颜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448</v>
      </c>
      <c r="I424" s="24" t="str">
        <f t="shared" si="134"/>
        <v>对敌方全体造成100%攻击力（+20520）点伤害,附带减速。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P424" s="33" t="str">
        <f>_xlfn.IFNA(VLOOKUP(G424,角色!V:AE,主动技能!F424+1,FALSE),"")</f>
        <v>eff_sixingguangquan||eff_shenlehuacai|</v>
      </c>
      <c r="Q424" s="33">
        <f>(VLOOKUP(G424,角色!V:AE,主动技能!F424+4,FALSE))</f>
        <v>3</v>
      </c>
      <c r="R424" s="33">
        <v>0</v>
      </c>
      <c r="S424" s="33">
        <v>0</v>
      </c>
      <c r="T424" s="6" t="str">
        <f t="shared" si="116"/>
        <v>100003:100:2:0</v>
      </c>
      <c r="U424" s="6" t="str">
        <f t="shared" si="117"/>
        <v/>
      </c>
      <c r="V424" s="23" t="str">
        <f>VLOOKUP(G424,角色!AW:BC,主动技能!F424+1,FALSE)</f>
        <v>skill_28</v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20520</v>
      </c>
      <c r="AE424" s="33">
        <f>(VLOOKUP(G424,角色!V:AE,主动技能!F424+7,FALSE))</f>
        <v>1</v>
      </c>
      <c r="AF424" s="23">
        <f t="shared" si="124"/>
        <v>3</v>
      </c>
      <c r="AG424" s="23">
        <f t="shared" si="125"/>
        <v>2</v>
      </c>
      <c r="AH424" s="33" t="str">
        <f>VLOOKUP(F424,特效对应!F:G,2,FALSE)</f>
        <v>attackex</v>
      </c>
      <c r="AJ424">
        <f t="shared" si="126"/>
        <v>18</v>
      </c>
      <c r="AK424" s="2" t="s">
        <v>118</v>
      </c>
      <c r="AL424" s="4" t="s">
        <v>1560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云颜主动技能3等级19</v>
      </c>
      <c r="B425" s="8">
        <f t="shared" si="122"/>
        <v>10070319</v>
      </c>
      <c r="C425" s="8" t="str">
        <f>VLOOKUP(G425,角色!A:B,2,FALSE)</f>
        <v>云颜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448</v>
      </c>
      <c r="I425" s="24" t="str">
        <f t="shared" si="134"/>
        <v>对敌方全体造成100%攻击力（+29024）点伤害,附带减速。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P425" s="33" t="str">
        <f>_xlfn.IFNA(VLOOKUP(G425,角色!V:AE,主动技能!F425+1,FALSE),"")</f>
        <v>eff_sixingguangquan||eff_shenlehuacai|</v>
      </c>
      <c r="Q425" s="33">
        <f>(VLOOKUP(G425,角色!V:AE,主动技能!F425+4,FALSE))</f>
        <v>3</v>
      </c>
      <c r="R425" s="33">
        <v>0</v>
      </c>
      <c r="S425" s="33">
        <v>0</v>
      </c>
      <c r="T425" s="6" t="str">
        <f t="shared" si="116"/>
        <v>100003:100:2:0</v>
      </c>
      <c r="U425" s="6" t="str">
        <f t="shared" si="117"/>
        <v/>
      </c>
      <c r="V425" s="23" t="str">
        <f>VLOOKUP(G425,角色!AW:BC,主动技能!F425+1,FALSE)</f>
        <v>skill_28</v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29024</v>
      </c>
      <c r="AE425" s="33">
        <f>(VLOOKUP(G425,角色!V:AE,主动技能!F425+7,FALSE))</f>
        <v>1</v>
      </c>
      <c r="AF425" s="23">
        <f t="shared" si="124"/>
        <v>3</v>
      </c>
      <c r="AG425" s="23">
        <f t="shared" si="125"/>
        <v>2</v>
      </c>
      <c r="AH425" s="33" t="str">
        <f>VLOOKUP(F425,特效对应!F:G,2,FALSE)</f>
        <v>attackex</v>
      </c>
      <c r="AJ425">
        <f t="shared" si="126"/>
        <v>19</v>
      </c>
      <c r="AK425" s="2" t="s">
        <v>118</v>
      </c>
      <c r="AL425" s="4" t="s">
        <v>1560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云颜主动技能3等级20</v>
      </c>
      <c r="B426" s="8">
        <f t="shared" si="122"/>
        <v>10070320</v>
      </c>
      <c r="C426" s="8" t="str">
        <f>VLOOKUP(G426,角色!A:B,2,FALSE)</f>
        <v>云颜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448</v>
      </c>
      <c r="I426" s="24" t="str">
        <f>"对敌方全体造成100%攻击力（+"&amp;AB426&amp;"）点伤害,附带减速。"</f>
        <v>对敌方全体造成100%攻击力（+41051）点伤害,附带减速。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P426" s="33" t="str">
        <f>_xlfn.IFNA(VLOOKUP(G426,角色!V:AE,主动技能!F426+1,FALSE),"")</f>
        <v>eff_sixingguangquan||eff_shenlehuacai|</v>
      </c>
      <c r="Q426" s="33">
        <f>(VLOOKUP(G426,角色!V:AE,主动技能!F426+4,FALSE))</f>
        <v>3</v>
      </c>
      <c r="R426" s="33">
        <v>0</v>
      </c>
      <c r="S426" s="33">
        <v>0</v>
      </c>
      <c r="T426" s="6" t="str">
        <f t="shared" si="116"/>
        <v>100003:100:2:0</v>
      </c>
      <c r="U426" s="6" t="str">
        <f t="shared" si="117"/>
        <v/>
      </c>
      <c r="V426" s="23" t="str">
        <f>VLOOKUP(G426,角色!AW:BC,主动技能!F426+1,FALSE)</f>
        <v>skill_28</v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41051</v>
      </c>
      <c r="AE426" s="33">
        <f>(VLOOKUP(G426,角色!V:AE,主动技能!F426+7,FALSE))</f>
        <v>1</v>
      </c>
      <c r="AF426" s="23">
        <f t="shared" si="124"/>
        <v>3</v>
      </c>
      <c r="AG426" s="23">
        <f t="shared" si="125"/>
        <v>2</v>
      </c>
      <c r="AH426" s="33" t="str">
        <f>VLOOKUP(F426,特效对应!F:G,2,FALSE)</f>
        <v>attackex</v>
      </c>
      <c r="AJ426">
        <f t="shared" si="126"/>
        <v>20</v>
      </c>
      <c r="AK426" s="2" t="s">
        <v>118</v>
      </c>
      <c r="AL426" s="4" t="s">
        <v>1560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飞将主动技能1等级1</v>
      </c>
      <c r="B427" s="8">
        <f t="shared" si="122"/>
        <v>10080101</v>
      </c>
      <c r="C427" s="8" t="str">
        <f>VLOOKUP(G427,角色!A:B,2,FALSE)</f>
        <v>飞将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对敌方单体攻击，造成100%攻击力（+20）点伤害。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33" t="str">
        <f>_xlfn.IFNA(VLOOKUP(G427,角色!V:AE,主动技能!F427+1,FALSE),"")</f>
        <v>eff_yixingguangquan|||</v>
      </c>
      <c r="Q427" s="33">
        <f>(VLOOKUP(G427,角色!V:AE,主动技能!F427+4,FALSE))</f>
        <v>1</v>
      </c>
      <c r="R427" s="33">
        <v>0</v>
      </c>
      <c r="S427" s="33">
        <v>0</v>
      </c>
      <c r="T427" s="23" t="str">
        <f t="shared" si="116"/>
        <v/>
      </c>
      <c r="U427" s="23" t="str">
        <f t="shared" si="117"/>
        <v/>
      </c>
      <c r="V427" s="23" t="str">
        <f>VLOOKUP(G427,角色!AW:BC,主动技能!F427+1,FALSE)</f>
        <v>skill_32</v>
      </c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20</v>
      </c>
      <c r="AC427" s="23"/>
      <c r="AD427" s="23"/>
      <c r="AE427" s="33">
        <f>(VLOOKUP(G427,角色!V:AE,主动技能!F427+7,FALSE))</f>
        <v>0</v>
      </c>
      <c r="AF427" s="23">
        <f t="shared" si="124"/>
        <v>0</v>
      </c>
      <c r="AG427" s="23">
        <f t="shared" si="125"/>
        <v>0</v>
      </c>
      <c r="AH427" s="33" t="str">
        <f>VLOOKUP(F427,特效对应!F:G,2,FALSE)</f>
        <v>attack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飞将主动技能1等级2</v>
      </c>
      <c r="B428" s="8">
        <f t="shared" si="122"/>
        <v>10080102</v>
      </c>
      <c r="C428" s="8" t="str">
        <f>VLOOKUP(G428,角色!A:B,2,FALSE)</f>
        <v>飞将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454</v>
      </c>
      <c r="I428" s="24" t="str">
        <f t="shared" ref="I428:I435" si="135">"对敌方单体攻击，造成100%攻击力（+"&amp;AB428&amp;"）点伤害。"</f>
        <v>对敌方单体攻击，造成100%攻击力（+25）点伤害。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P428" s="33" t="str">
        <f>_xlfn.IFNA(VLOOKUP(G428,角色!V:AE,主动技能!F428+1,FALSE),"")</f>
        <v>eff_yixingguangquan|||</v>
      </c>
      <c r="Q428" s="33">
        <f>(VLOOKUP(G428,角色!V:AE,主动技能!F428+4,FALSE))</f>
        <v>1</v>
      </c>
      <c r="R428" s="33">
        <v>0</v>
      </c>
      <c r="S428" s="33">
        <v>0</v>
      </c>
      <c r="T428" s="6" t="str">
        <f t="shared" si="116"/>
        <v/>
      </c>
      <c r="U428" s="6" t="str">
        <f t="shared" si="117"/>
        <v/>
      </c>
      <c r="V428" s="23" t="str">
        <f>VLOOKUP(G428,角色!AW:BC,主动技能!F428+1,FALSE)</f>
        <v>skill_32</v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25</v>
      </c>
      <c r="AE428" s="33">
        <f>(VLOOKUP(G428,角色!V:AE,主动技能!F428+7,FALSE))</f>
        <v>0</v>
      </c>
      <c r="AF428" s="23">
        <f t="shared" si="124"/>
        <v>0</v>
      </c>
      <c r="AG428" s="23">
        <f t="shared" si="125"/>
        <v>0</v>
      </c>
      <c r="AH428" s="33" t="str">
        <f>VLOOKUP(F428,特效对应!F:G,2,FALSE)</f>
        <v>attack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飞将主动技能1等级3</v>
      </c>
      <c r="B429" s="8">
        <f t="shared" si="122"/>
        <v>10080103</v>
      </c>
      <c r="C429" s="8" t="str">
        <f>VLOOKUP(G429,角色!A:B,2,FALSE)</f>
        <v>飞将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454</v>
      </c>
      <c r="I429" s="24" t="str">
        <f t="shared" si="135"/>
        <v>对敌方单体攻击，造成100%攻击力（+40）点伤害。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P429" s="33" t="str">
        <f>_xlfn.IFNA(VLOOKUP(G429,角色!V:AE,主动技能!F429+1,FALSE),"")</f>
        <v>eff_yixingguangquan|||</v>
      </c>
      <c r="Q429" s="33">
        <f>(VLOOKUP(G429,角色!V:AE,主动技能!F429+4,FALSE))</f>
        <v>1</v>
      </c>
      <c r="R429" s="33">
        <v>0</v>
      </c>
      <c r="S429" s="33">
        <v>0</v>
      </c>
      <c r="T429" s="6" t="str">
        <f t="shared" si="116"/>
        <v/>
      </c>
      <c r="U429" s="6" t="str">
        <f t="shared" si="117"/>
        <v/>
      </c>
      <c r="V429" s="23" t="str">
        <f>VLOOKUP(G429,角色!AW:BC,主动技能!F429+1,FALSE)</f>
        <v>skill_32</v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40</v>
      </c>
      <c r="AE429" s="33">
        <f>(VLOOKUP(G429,角色!V:AE,主动技能!F429+7,FALSE))</f>
        <v>0</v>
      </c>
      <c r="AF429" s="23">
        <f t="shared" si="124"/>
        <v>0</v>
      </c>
      <c r="AG429" s="23">
        <f t="shared" si="125"/>
        <v>0</v>
      </c>
      <c r="AH429" s="33" t="str">
        <f>VLOOKUP(F429,特效对应!F:G,2,FALSE)</f>
        <v>attack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飞将主动技能1等级4</v>
      </c>
      <c r="B430" s="8">
        <f t="shared" si="122"/>
        <v>10080104</v>
      </c>
      <c r="C430" s="8" t="str">
        <f>VLOOKUP(G430,角色!A:B,2,FALSE)</f>
        <v>飞将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454</v>
      </c>
      <c r="I430" s="24" t="str">
        <f t="shared" si="135"/>
        <v>对敌方单体攻击，造成100%攻击力（+64）点伤害。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P430" s="33" t="str">
        <f>_xlfn.IFNA(VLOOKUP(G430,角色!V:AE,主动技能!F430+1,FALSE),"")</f>
        <v>eff_yixingguangquan|||</v>
      </c>
      <c r="Q430" s="33">
        <f>(VLOOKUP(G430,角色!V:AE,主动技能!F430+4,FALSE))</f>
        <v>1</v>
      </c>
      <c r="R430" s="33">
        <v>0</v>
      </c>
      <c r="S430" s="33">
        <v>0</v>
      </c>
      <c r="T430" s="6" t="str">
        <f t="shared" si="116"/>
        <v/>
      </c>
      <c r="U430" s="6" t="str">
        <f t="shared" si="117"/>
        <v/>
      </c>
      <c r="V430" s="23" t="str">
        <f>VLOOKUP(G430,角色!AW:BC,主动技能!F430+1,FALSE)</f>
        <v>skill_32</v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64</v>
      </c>
      <c r="AE430" s="33">
        <f>(VLOOKUP(G430,角色!V:AE,主动技能!F430+7,FALSE))</f>
        <v>0</v>
      </c>
      <c r="AF430" s="23">
        <f t="shared" si="124"/>
        <v>0</v>
      </c>
      <c r="AG430" s="23">
        <f t="shared" si="125"/>
        <v>0</v>
      </c>
      <c r="AH430" s="33" t="str">
        <f>VLOOKUP(F430,特效对应!F:G,2,FALSE)</f>
        <v>attack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飞将主动技能1等级5</v>
      </c>
      <c r="B431" s="8">
        <f t="shared" si="122"/>
        <v>10080105</v>
      </c>
      <c r="C431" s="8" t="str">
        <f>VLOOKUP(G431,角色!A:B,2,FALSE)</f>
        <v>飞将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454</v>
      </c>
      <c r="I431" s="24" t="str">
        <f t="shared" si="135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P431" s="33" t="str">
        <f>_xlfn.IFNA(VLOOKUP(G431,角色!V:AE,主动技能!F431+1,FALSE),"")</f>
        <v>eff_yixingguangquan|||</v>
      </c>
      <c r="Q431" s="33">
        <f>(VLOOKUP(G431,角色!V:AE,主动技能!F431+4,FALSE))</f>
        <v>1</v>
      </c>
      <c r="R431" s="33">
        <v>0</v>
      </c>
      <c r="S431" s="33">
        <v>0</v>
      </c>
      <c r="T431" s="6" t="str">
        <f t="shared" si="116"/>
        <v/>
      </c>
      <c r="U431" s="6" t="str">
        <f t="shared" si="117"/>
        <v/>
      </c>
      <c r="V431" s="23" t="str">
        <f>VLOOKUP(G431,角色!AW:BC,主动技能!F431+1,FALSE)</f>
        <v>skill_32</v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 s="33">
        <f>(VLOOKUP(G431,角色!V:AE,主动技能!F431+7,FALSE))</f>
        <v>0</v>
      </c>
      <c r="AF431" s="23">
        <f t="shared" si="124"/>
        <v>0</v>
      </c>
      <c r="AG431" s="23">
        <f t="shared" si="125"/>
        <v>0</v>
      </c>
      <c r="AH431" s="33" t="str">
        <f>VLOOKUP(F431,特效对应!F:G,2,FALSE)</f>
        <v>attack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飞将主动技能1等级6</v>
      </c>
      <c r="B432" s="8">
        <f t="shared" si="122"/>
        <v>10080106</v>
      </c>
      <c r="C432" s="8" t="str">
        <f>VLOOKUP(G432,角色!A:B,2,FALSE)</f>
        <v>飞将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454</v>
      </c>
      <c r="I432" s="24" t="str">
        <f t="shared" si="135"/>
        <v>对敌方单体攻击，造成100%攻击力（+128）点伤害。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P432" s="33" t="str">
        <f>_xlfn.IFNA(VLOOKUP(G432,角色!V:AE,主动技能!F432+1,FALSE),"")</f>
        <v>eff_yixingguangquan|||</v>
      </c>
      <c r="Q432" s="33">
        <f>(VLOOKUP(G432,角色!V:AE,主动技能!F432+4,FALSE))</f>
        <v>1</v>
      </c>
      <c r="R432" s="33">
        <v>0</v>
      </c>
      <c r="S432" s="33">
        <v>0</v>
      </c>
      <c r="T432" s="6" t="str">
        <f t="shared" si="116"/>
        <v/>
      </c>
      <c r="U432" s="6" t="str">
        <f t="shared" si="117"/>
        <v/>
      </c>
      <c r="V432" s="23" t="str">
        <f>VLOOKUP(G432,角色!AW:BC,主动技能!F432+1,FALSE)</f>
        <v>skill_32</v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128</v>
      </c>
      <c r="AE432" s="33">
        <f>(VLOOKUP(G432,角色!V:AE,主动技能!F432+7,FALSE))</f>
        <v>0</v>
      </c>
      <c r="AF432" s="23">
        <f t="shared" si="124"/>
        <v>0</v>
      </c>
      <c r="AG432" s="23">
        <f t="shared" si="125"/>
        <v>0</v>
      </c>
      <c r="AH432" s="33" t="str">
        <f>VLOOKUP(F432,特效对应!F:G,2,FALSE)</f>
        <v>attack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飞将主动技能1等级7</v>
      </c>
      <c r="B433" s="8">
        <f t="shared" si="122"/>
        <v>10080107</v>
      </c>
      <c r="C433" s="8" t="str">
        <f>VLOOKUP(G433,角色!A:B,2,FALSE)</f>
        <v>飞将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454</v>
      </c>
      <c r="I433" s="24" t="str">
        <f t="shared" si="135"/>
        <v>对敌方单体攻击，造成100%攻击力（+181）点伤害。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P433" s="33" t="str">
        <f>_xlfn.IFNA(VLOOKUP(G433,角色!V:AE,主动技能!F433+1,FALSE),"")</f>
        <v>eff_yixingguangquan|||</v>
      </c>
      <c r="Q433" s="33">
        <f>(VLOOKUP(G433,角色!V:AE,主动技能!F433+4,FALSE))</f>
        <v>1</v>
      </c>
      <c r="R433" s="33">
        <v>0</v>
      </c>
      <c r="S433" s="33">
        <v>0</v>
      </c>
      <c r="T433" s="6" t="str">
        <f t="shared" si="116"/>
        <v/>
      </c>
      <c r="U433" s="6" t="str">
        <f t="shared" si="117"/>
        <v/>
      </c>
      <c r="V433" s="23" t="str">
        <f>VLOOKUP(G433,角色!AW:BC,主动技能!F433+1,FALSE)</f>
        <v>skill_32</v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181</v>
      </c>
      <c r="AE433" s="33">
        <f>(VLOOKUP(G433,角色!V:AE,主动技能!F433+7,FALSE))</f>
        <v>0</v>
      </c>
      <c r="AF433" s="23">
        <f t="shared" si="124"/>
        <v>0</v>
      </c>
      <c r="AG433" s="23">
        <f t="shared" si="125"/>
        <v>0</v>
      </c>
      <c r="AH433" s="33" t="str">
        <f>VLOOKUP(F433,特效对应!F:G,2,FALSE)</f>
        <v>attack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飞将主动技能1等级8</v>
      </c>
      <c r="B434" s="8">
        <f t="shared" si="122"/>
        <v>10080108</v>
      </c>
      <c r="C434" s="8" t="str">
        <f>VLOOKUP(G434,角色!A:B,2,FALSE)</f>
        <v>飞将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454</v>
      </c>
      <c r="I434" s="24" t="str">
        <f t="shared" si="135"/>
        <v>对敌方单体攻击，造成100%攻击力（+256）点伤害。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P434" s="33" t="str">
        <f>_xlfn.IFNA(VLOOKUP(G434,角色!V:AE,主动技能!F434+1,FALSE),"")</f>
        <v>eff_yixingguangquan|||</v>
      </c>
      <c r="Q434" s="33">
        <f>(VLOOKUP(G434,角色!V:AE,主动技能!F434+4,FALSE))</f>
        <v>1</v>
      </c>
      <c r="R434" s="33">
        <v>0</v>
      </c>
      <c r="S434" s="33">
        <v>0</v>
      </c>
      <c r="T434" s="6" t="str">
        <f t="shared" si="116"/>
        <v/>
      </c>
      <c r="U434" s="6" t="str">
        <f t="shared" si="117"/>
        <v/>
      </c>
      <c r="V434" s="23" t="str">
        <f>VLOOKUP(G434,角色!AW:BC,主动技能!F434+1,FALSE)</f>
        <v>skill_32</v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256</v>
      </c>
      <c r="AE434" s="33">
        <f>(VLOOKUP(G434,角色!V:AE,主动技能!F434+7,FALSE))</f>
        <v>0</v>
      </c>
      <c r="AF434" s="23">
        <f t="shared" si="124"/>
        <v>0</v>
      </c>
      <c r="AG434" s="23">
        <f t="shared" si="125"/>
        <v>0</v>
      </c>
      <c r="AH434" s="33" t="str">
        <f>VLOOKUP(F434,特效对应!F:G,2,FALSE)</f>
        <v>attack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飞将主动技能1等级9</v>
      </c>
      <c r="B435" s="8">
        <f t="shared" si="122"/>
        <v>10080109</v>
      </c>
      <c r="C435" s="8" t="str">
        <f>VLOOKUP(G435,角色!A:B,2,FALSE)</f>
        <v>飞将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454</v>
      </c>
      <c r="I435" s="24" t="str">
        <f t="shared" si="135"/>
        <v>对敌方单体攻击，造成100%攻击力（+362）点伤害。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P435" s="33" t="str">
        <f>_xlfn.IFNA(VLOOKUP(G435,角色!V:AE,主动技能!F435+1,FALSE),"")</f>
        <v>eff_yixingguangquan|||</v>
      </c>
      <c r="Q435" s="33">
        <f>(VLOOKUP(G435,角色!V:AE,主动技能!F435+4,FALSE))</f>
        <v>1</v>
      </c>
      <c r="R435" s="33">
        <v>0</v>
      </c>
      <c r="S435" s="33">
        <v>0</v>
      </c>
      <c r="T435" s="6" t="str">
        <f t="shared" si="116"/>
        <v/>
      </c>
      <c r="U435" s="6" t="str">
        <f t="shared" si="117"/>
        <v/>
      </c>
      <c r="V435" s="23" t="str">
        <f>VLOOKUP(G435,角色!AW:BC,主动技能!F435+1,FALSE)</f>
        <v>skill_32</v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362</v>
      </c>
      <c r="AE435" s="33">
        <f>(VLOOKUP(G435,角色!V:AE,主动技能!F435+7,FALSE))</f>
        <v>0</v>
      </c>
      <c r="AF435" s="23">
        <f t="shared" si="124"/>
        <v>0</v>
      </c>
      <c r="AG435" s="23">
        <f t="shared" si="125"/>
        <v>0</v>
      </c>
      <c r="AH435" s="33" t="str">
        <f>VLOOKUP(F435,特效对应!F:G,2,FALSE)</f>
        <v>attack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飞将主动技能1等级10</v>
      </c>
      <c r="B436" s="8">
        <f t="shared" si="122"/>
        <v>10080110</v>
      </c>
      <c r="C436" s="8" t="str">
        <f>VLOOKUP(G436,角色!A:B,2,FALSE)</f>
        <v>飞将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454</v>
      </c>
      <c r="I436" s="24" t="str">
        <f t="shared" ref="I436:I446" si="136">"对敌方单体进行穿透攻击，造成100%攻击力（+"&amp;AB436&amp;"）点伤害。"</f>
        <v>对敌方单体进行穿透攻击，造成100%攻击力（+512）点伤害。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P436" s="33" t="str">
        <f>_xlfn.IFNA(VLOOKUP(G436,角色!V:AE,主动技能!F436+1,FALSE),"")</f>
        <v>eff_yixingguangquan|||</v>
      </c>
      <c r="Q436" s="33">
        <f>(VLOOKUP(G436,角色!V:AE,主动技能!F436+4,FALSE))</f>
        <v>1</v>
      </c>
      <c r="R436" s="33">
        <v>0</v>
      </c>
      <c r="S436" s="33">
        <v>0</v>
      </c>
      <c r="T436" s="6" t="str">
        <f t="shared" si="116"/>
        <v/>
      </c>
      <c r="U436" s="6" t="str">
        <f t="shared" si="117"/>
        <v/>
      </c>
      <c r="V436" s="23" t="str">
        <f>VLOOKUP(G436,角色!AW:BC,主动技能!F436+1,FALSE)</f>
        <v>skill_32</v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512</v>
      </c>
      <c r="AE436" s="33">
        <f>(VLOOKUP(G436,角色!V:AE,主动技能!F436+7,FALSE))</f>
        <v>0</v>
      </c>
      <c r="AF436" s="23">
        <f t="shared" si="124"/>
        <v>0</v>
      </c>
      <c r="AG436" s="23">
        <f t="shared" si="125"/>
        <v>0</v>
      </c>
      <c r="AH436" s="33" t="str">
        <f>VLOOKUP(F436,特效对应!F:G,2,FALSE)</f>
        <v>attack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飞将主动技能1等级11</v>
      </c>
      <c r="B437" s="8">
        <f t="shared" si="122"/>
        <v>10080111</v>
      </c>
      <c r="C437" s="8" t="str">
        <f>VLOOKUP(G437,角色!A:B,2,FALSE)</f>
        <v>飞将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454</v>
      </c>
      <c r="I437" s="24" t="str">
        <f t="shared" si="136"/>
        <v>对敌方单体进行穿透攻击，造成100%攻击力（+724）点伤害。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P437" s="33" t="str">
        <f>_xlfn.IFNA(VLOOKUP(G437,角色!V:AE,主动技能!F437+1,FALSE),"")</f>
        <v>eff_yixingguangquan|||</v>
      </c>
      <c r="Q437" s="33">
        <f>(VLOOKUP(G437,角色!V:AE,主动技能!F437+4,FALSE))</f>
        <v>1</v>
      </c>
      <c r="R437" s="33">
        <v>0</v>
      </c>
      <c r="S437" s="33">
        <v>0</v>
      </c>
      <c r="T437" s="6" t="str">
        <f t="shared" si="116"/>
        <v/>
      </c>
      <c r="U437" s="6" t="str">
        <f t="shared" si="117"/>
        <v/>
      </c>
      <c r="V437" s="23" t="str">
        <f>VLOOKUP(G437,角色!AW:BC,主动技能!F437+1,FALSE)</f>
        <v>skill_32</v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724</v>
      </c>
      <c r="AE437" s="33">
        <f>(VLOOKUP(G437,角色!V:AE,主动技能!F437+7,FALSE))</f>
        <v>0</v>
      </c>
      <c r="AF437" s="23">
        <f t="shared" si="124"/>
        <v>0</v>
      </c>
      <c r="AG437" s="23">
        <f t="shared" si="125"/>
        <v>0</v>
      </c>
      <c r="AH437" s="33" t="str">
        <f>VLOOKUP(F437,特效对应!F:G,2,FALSE)</f>
        <v>attack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飞将主动技能1等级12</v>
      </c>
      <c r="B438" s="8">
        <f t="shared" si="122"/>
        <v>10080112</v>
      </c>
      <c r="C438" s="8" t="str">
        <f>VLOOKUP(G438,角色!A:B,2,FALSE)</f>
        <v>飞将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454</v>
      </c>
      <c r="I438" s="24" t="str">
        <f t="shared" si="136"/>
        <v>对敌方单体进行穿透攻击，造成100%攻击力（+1025）点伤害。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P438" s="33" t="str">
        <f>_xlfn.IFNA(VLOOKUP(G438,角色!V:AE,主动技能!F438+1,FALSE),"")</f>
        <v>eff_yixingguangquan|||</v>
      </c>
      <c r="Q438" s="33">
        <f>(VLOOKUP(G438,角色!V:AE,主动技能!F438+4,FALSE))</f>
        <v>1</v>
      </c>
      <c r="R438" s="33">
        <v>0</v>
      </c>
      <c r="S438" s="33">
        <v>0</v>
      </c>
      <c r="T438" s="6" t="str">
        <f t="shared" si="116"/>
        <v/>
      </c>
      <c r="U438" s="6" t="str">
        <f t="shared" si="117"/>
        <v/>
      </c>
      <c r="V438" s="23" t="str">
        <f>VLOOKUP(G438,角色!AW:BC,主动技能!F438+1,FALSE)</f>
        <v>skill_32</v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1025</v>
      </c>
      <c r="AE438" s="33">
        <f>(VLOOKUP(G438,角色!V:AE,主动技能!F438+7,FALSE))</f>
        <v>0</v>
      </c>
      <c r="AF438" s="23">
        <f t="shared" si="124"/>
        <v>0</v>
      </c>
      <c r="AG438" s="23">
        <f t="shared" si="125"/>
        <v>0</v>
      </c>
      <c r="AH438" s="33" t="str">
        <f>VLOOKUP(F438,特效对应!F:G,2,FALSE)</f>
        <v>attack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飞将主动技能1等级13</v>
      </c>
      <c r="B439" s="8">
        <f t="shared" si="122"/>
        <v>10080113</v>
      </c>
      <c r="C439" s="8" t="str">
        <f>VLOOKUP(G439,角色!A:B,2,FALSE)</f>
        <v>飞将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454</v>
      </c>
      <c r="I439" s="24" t="str">
        <f t="shared" si="136"/>
        <v>对敌方单体进行穿透攻击，造成100%攻击力（+1450）点伤害。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P439" s="33" t="str">
        <f>_xlfn.IFNA(VLOOKUP(G439,角色!V:AE,主动技能!F439+1,FALSE),"")</f>
        <v>eff_yixingguangquan|||</v>
      </c>
      <c r="Q439" s="33">
        <f>(VLOOKUP(G439,角色!V:AE,主动技能!F439+4,FALSE))</f>
        <v>1</v>
      </c>
      <c r="R439" s="33">
        <v>0</v>
      </c>
      <c r="S439" s="33">
        <v>0</v>
      </c>
      <c r="T439" s="6" t="str">
        <f t="shared" si="116"/>
        <v/>
      </c>
      <c r="U439" s="6" t="str">
        <f t="shared" si="117"/>
        <v/>
      </c>
      <c r="V439" s="23" t="str">
        <f>VLOOKUP(G439,角色!AW:BC,主动技能!F439+1,FALSE)</f>
        <v>skill_32</v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1450</v>
      </c>
      <c r="AE439" s="33">
        <f>(VLOOKUP(G439,角色!V:AE,主动技能!F439+7,FALSE))</f>
        <v>0</v>
      </c>
      <c r="AF439" s="23">
        <f t="shared" si="124"/>
        <v>0</v>
      </c>
      <c r="AG439" s="23">
        <f t="shared" si="125"/>
        <v>0</v>
      </c>
      <c r="AH439" s="33" t="str">
        <f>VLOOKUP(F439,特效对应!F:G,2,FALSE)</f>
        <v>attack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飞将主动技能1等级14</v>
      </c>
      <c r="B440" s="8">
        <f t="shared" si="122"/>
        <v>10080114</v>
      </c>
      <c r="C440" s="8" t="str">
        <f>VLOOKUP(G440,角色!A:B,2,FALSE)</f>
        <v>飞将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454</v>
      </c>
      <c r="I440" s="24" t="str">
        <f t="shared" si="136"/>
        <v>对敌方单体进行穿透攻击，造成100%攻击力（+2051）点伤害。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P440" s="33" t="str">
        <f>_xlfn.IFNA(VLOOKUP(G440,角色!V:AE,主动技能!F440+1,FALSE),"")</f>
        <v>eff_yixingguangquan|||</v>
      </c>
      <c r="Q440" s="33">
        <f>(VLOOKUP(G440,角色!V:AE,主动技能!F440+4,FALSE))</f>
        <v>1</v>
      </c>
      <c r="R440" s="33">
        <v>0</v>
      </c>
      <c r="S440" s="33">
        <v>0</v>
      </c>
      <c r="T440" s="6" t="str">
        <f t="shared" si="116"/>
        <v/>
      </c>
      <c r="U440" s="6" t="str">
        <f t="shared" si="117"/>
        <v/>
      </c>
      <c r="V440" s="23" t="str">
        <f>VLOOKUP(G440,角色!AW:BC,主动技能!F440+1,FALSE)</f>
        <v>skill_32</v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2051</v>
      </c>
      <c r="AE440" s="33">
        <f>(VLOOKUP(G440,角色!V:AE,主动技能!F440+7,FALSE))</f>
        <v>0</v>
      </c>
      <c r="AF440" s="23">
        <f t="shared" si="124"/>
        <v>0</v>
      </c>
      <c r="AG440" s="23">
        <f t="shared" si="125"/>
        <v>0</v>
      </c>
      <c r="AH440" s="33" t="str">
        <f>VLOOKUP(F440,特效对应!F:G,2,FALSE)</f>
        <v>attack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飞将主动技能1等级15</v>
      </c>
      <c r="B441" s="8">
        <f t="shared" si="122"/>
        <v>10080115</v>
      </c>
      <c r="C441" s="8" t="str">
        <f>VLOOKUP(G441,角色!A:B,2,FALSE)</f>
        <v>飞将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454</v>
      </c>
      <c r="I441" s="24" t="str">
        <f t="shared" si="136"/>
        <v>对敌方单体进行穿透攻击，造成100%攻击力（+2900）点伤害。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P441" s="33" t="str">
        <f>_xlfn.IFNA(VLOOKUP(G441,角色!V:AE,主动技能!F441+1,FALSE),"")</f>
        <v>eff_yixingguangquan|||</v>
      </c>
      <c r="Q441" s="33">
        <f>(VLOOKUP(G441,角色!V:AE,主动技能!F441+4,FALSE))</f>
        <v>1</v>
      </c>
      <c r="R441" s="33">
        <v>0</v>
      </c>
      <c r="S441" s="33">
        <v>0</v>
      </c>
      <c r="T441" s="6" t="str">
        <f t="shared" si="116"/>
        <v/>
      </c>
      <c r="U441" s="6" t="str">
        <f t="shared" si="117"/>
        <v/>
      </c>
      <c r="V441" s="23" t="str">
        <f>VLOOKUP(G441,角色!AW:BC,主动技能!F441+1,FALSE)</f>
        <v>skill_32</v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2900</v>
      </c>
      <c r="AE441" s="33">
        <f>(VLOOKUP(G441,角色!V:AE,主动技能!F441+7,FALSE))</f>
        <v>0</v>
      </c>
      <c r="AF441" s="23">
        <f t="shared" si="124"/>
        <v>0</v>
      </c>
      <c r="AG441" s="23">
        <f t="shared" si="125"/>
        <v>0</v>
      </c>
      <c r="AH441" s="33" t="str">
        <f>VLOOKUP(F441,特效对应!F:G,2,FALSE)</f>
        <v>attack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飞将主动技能1等级16</v>
      </c>
      <c r="B442" s="8">
        <f t="shared" si="122"/>
        <v>10080116</v>
      </c>
      <c r="C442" s="8" t="str">
        <f>VLOOKUP(G442,角色!A:B,2,FALSE)</f>
        <v>飞将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454</v>
      </c>
      <c r="I442" s="24" t="str">
        <f t="shared" si="136"/>
        <v>对敌方单体进行穿透攻击，造成100%攻击力（+4103）点伤害。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P442" s="33" t="str">
        <f>_xlfn.IFNA(VLOOKUP(G442,角色!V:AE,主动技能!F442+1,FALSE),"")</f>
        <v>eff_yixingguangquan|||</v>
      </c>
      <c r="Q442" s="33">
        <f>(VLOOKUP(G442,角色!V:AE,主动技能!F442+4,FALSE))</f>
        <v>1</v>
      </c>
      <c r="R442" s="33">
        <v>0</v>
      </c>
      <c r="S442" s="33">
        <v>0</v>
      </c>
      <c r="T442" s="6" t="str">
        <f t="shared" si="116"/>
        <v/>
      </c>
      <c r="U442" s="6" t="str">
        <f t="shared" si="117"/>
        <v/>
      </c>
      <c r="V442" s="23" t="str">
        <f>VLOOKUP(G442,角色!AW:BC,主动技能!F442+1,FALSE)</f>
        <v>skill_32</v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4103</v>
      </c>
      <c r="AE442" s="33">
        <f>(VLOOKUP(G442,角色!V:AE,主动技能!F442+7,FALSE))</f>
        <v>0</v>
      </c>
      <c r="AF442" s="23">
        <f t="shared" si="124"/>
        <v>0</v>
      </c>
      <c r="AG442" s="23">
        <f t="shared" si="125"/>
        <v>0</v>
      </c>
      <c r="AH442" s="33" t="str">
        <f>VLOOKUP(F442,特效对应!F:G,2,FALSE)</f>
        <v>attack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飞将主动技能1等级17</v>
      </c>
      <c r="B443" s="8">
        <f t="shared" si="122"/>
        <v>10080117</v>
      </c>
      <c r="C443" s="8" t="str">
        <f>VLOOKUP(G443,角色!A:B,2,FALSE)</f>
        <v>飞将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454</v>
      </c>
      <c r="I443" s="24" t="str">
        <f t="shared" si="136"/>
        <v>对敌方单体进行穿透攻击，造成100%攻击力（+5803）点伤害。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P443" s="33" t="str">
        <f>_xlfn.IFNA(VLOOKUP(G443,角色!V:AE,主动技能!F443+1,FALSE),"")</f>
        <v>eff_yixingguangquan|||</v>
      </c>
      <c r="Q443" s="33">
        <f>(VLOOKUP(G443,角色!V:AE,主动技能!F443+4,FALSE))</f>
        <v>1</v>
      </c>
      <c r="R443" s="33">
        <v>0</v>
      </c>
      <c r="S443" s="33">
        <v>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V443" s="23" t="str">
        <f>VLOOKUP(G443,角色!AW:BC,主动技能!F443+1,FALSE)</f>
        <v>skill_32</v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5803</v>
      </c>
      <c r="AE443" s="33">
        <f>(VLOOKUP(G443,角色!V:AE,主动技能!F443+7,FALSE))</f>
        <v>0</v>
      </c>
      <c r="AF443" s="23">
        <f t="shared" si="124"/>
        <v>0</v>
      </c>
      <c r="AG443" s="23">
        <f t="shared" si="125"/>
        <v>0</v>
      </c>
      <c r="AH443" s="33" t="str">
        <f>VLOOKUP(F443,特效对应!F:G,2,FALSE)</f>
        <v>attack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飞将主动技能1等级18</v>
      </c>
      <c r="B444" s="8">
        <f t="shared" si="122"/>
        <v>10080118</v>
      </c>
      <c r="C444" s="8" t="str">
        <f>VLOOKUP(G444,角色!A:B,2,FALSE)</f>
        <v>飞将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454</v>
      </c>
      <c r="I444" s="24" t="str">
        <f t="shared" si="136"/>
        <v>对敌方单体进行穿透攻击，造成100%攻击力（+8208）点伤害。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P444" s="33" t="str">
        <f>_xlfn.IFNA(VLOOKUP(G444,角色!V:AE,主动技能!F444+1,FALSE),"")</f>
        <v>eff_yixingguangquan|||</v>
      </c>
      <c r="Q444" s="33">
        <f>(VLOOKUP(G444,角色!V:AE,主动技能!F444+4,FALSE))</f>
        <v>1</v>
      </c>
      <c r="R444" s="33">
        <v>0</v>
      </c>
      <c r="S444" s="33">
        <v>0</v>
      </c>
      <c r="T444" s="6" t="str">
        <f t="shared" si="139"/>
        <v/>
      </c>
      <c r="U444" s="6" t="str">
        <f t="shared" si="140"/>
        <v/>
      </c>
      <c r="V444" s="23" t="str">
        <f>VLOOKUP(G444,角色!AW:BC,主动技能!F444+1,FALSE)</f>
        <v>skill_32</v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8208</v>
      </c>
      <c r="AE444" s="33">
        <f>(VLOOKUP(G444,角色!V:AE,主动技能!F444+7,FALSE))</f>
        <v>0</v>
      </c>
      <c r="AF444" s="23">
        <f t="shared" si="124"/>
        <v>0</v>
      </c>
      <c r="AG444" s="23">
        <f t="shared" si="125"/>
        <v>0</v>
      </c>
      <c r="AH444" s="33" t="str">
        <f>VLOOKUP(F444,特效对应!F:G,2,FALSE)</f>
        <v>attack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飞将主动技能1等级19</v>
      </c>
      <c r="B445" s="8">
        <f t="shared" si="122"/>
        <v>10080119</v>
      </c>
      <c r="C445" s="8" t="str">
        <f>VLOOKUP(G445,角色!A:B,2,FALSE)</f>
        <v>飞将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454</v>
      </c>
      <c r="I445" s="24" t="str">
        <f t="shared" si="136"/>
        <v>对敌方单体进行穿透攻击，造成100%攻击力（+11609）点伤害。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P445" s="33" t="str">
        <f>_xlfn.IFNA(VLOOKUP(G445,角色!V:AE,主动技能!F445+1,FALSE),"")</f>
        <v>eff_yixingguangquan|||</v>
      </c>
      <c r="Q445" s="33">
        <f>(VLOOKUP(G445,角色!V:AE,主动技能!F445+4,FALSE))</f>
        <v>1</v>
      </c>
      <c r="R445" s="33">
        <v>0</v>
      </c>
      <c r="S445" s="33">
        <v>0</v>
      </c>
      <c r="T445" s="6" t="str">
        <f t="shared" si="139"/>
        <v/>
      </c>
      <c r="U445" s="6" t="str">
        <f t="shared" si="140"/>
        <v/>
      </c>
      <c r="V445" s="23" t="str">
        <f>VLOOKUP(G445,角色!AW:BC,主动技能!F445+1,FALSE)</f>
        <v>skill_32</v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11609</v>
      </c>
      <c r="AE445" s="33">
        <f>(VLOOKUP(G445,角色!V:AE,主动技能!F445+7,FALSE))</f>
        <v>0</v>
      </c>
      <c r="AF445" s="23">
        <f t="shared" si="124"/>
        <v>0</v>
      </c>
      <c r="AG445" s="23">
        <f t="shared" si="125"/>
        <v>0</v>
      </c>
      <c r="AH445" s="33" t="str">
        <f>VLOOKUP(F445,特效对应!F:G,2,FALSE)</f>
        <v>attack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飞将主动技能1等级20</v>
      </c>
      <c r="B446" s="8">
        <f t="shared" si="122"/>
        <v>10080120</v>
      </c>
      <c r="C446" s="8" t="str">
        <f>VLOOKUP(G446,角色!A:B,2,FALSE)</f>
        <v>飞将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454</v>
      </c>
      <c r="I446" s="24" t="str">
        <f t="shared" si="136"/>
        <v>对敌方单体进行穿透攻击，造成100%攻击力（+16420）点伤害。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P446" s="33" t="str">
        <f>_xlfn.IFNA(VLOOKUP(G446,角色!V:AE,主动技能!F446+1,FALSE),"")</f>
        <v>eff_yixingguangquan|||</v>
      </c>
      <c r="Q446" s="33">
        <f>(VLOOKUP(G446,角色!V:AE,主动技能!F446+4,FALSE))</f>
        <v>1</v>
      </c>
      <c r="R446" s="33">
        <v>0</v>
      </c>
      <c r="S446" s="33">
        <v>0</v>
      </c>
      <c r="T446" s="6" t="str">
        <f t="shared" si="139"/>
        <v/>
      </c>
      <c r="U446" s="6" t="str">
        <f t="shared" si="140"/>
        <v/>
      </c>
      <c r="V446" s="23" t="str">
        <f>VLOOKUP(G446,角色!AW:BC,主动技能!F446+1,FALSE)</f>
        <v>skill_32</v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16420</v>
      </c>
      <c r="AE446" s="33">
        <f>(VLOOKUP(G446,角色!V:AE,主动技能!F446+7,FALSE))</f>
        <v>0</v>
      </c>
      <c r="AF446" s="23">
        <f t="shared" si="124"/>
        <v>0</v>
      </c>
      <c r="AG446" s="23">
        <f t="shared" si="125"/>
        <v>0</v>
      </c>
      <c r="AH446" s="33" t="str">
        <f>VLOOKUP(F446,特效对应!F:G,2,FALSE)</f>
        <v>attack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飞将主动技能2等级1</v>
      </c>
      <c r="B447" s="8">
        <f t="shared" si="122"/>
        <v>10080201</v>
      </c>
      <c r="C447" s="8" t="str">
        <f>VLOOKUP(G447,角色!A:B,2,FALSE)</f>
        <v>飞将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417</v>
      </c>
      <c r="I447" s="24" t="str">
        <f>"对敌方单体造成125%攻击力（+"&amp;AB447&amp;"）点伤害。"</f>
        <v>对敌方单体造成125%攻击力（+52）点伤害。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P447" s="33" t="str">
        <f>_xlfn.IFNA(VLOOKUP(G447,角色!V:AE,主动技能!F447+1,FALSE),"")</f>
        <v>eff_sixingguangquan|eff_chongjizhan||</v>
      </c>
      <c r="Q447" s="33">
        <f>(VLOOKUP(G447,角色!V:AE,主动技能!F447+4,FALSE))</f>
        <v>1</v>
      </c>
      <c r="R447" s="33">
        <v>0</v>
      </c>
      <c r="S447" s="33">
        <v>0</v>
      </c>
      <c r="T447" s="6" t="str">
        <f t="shared" si="139"/>
        <v/>
      </c>
      <c r="U447" s="6" t="str">
        <f t="shared" si="140"/>
        <v/>
      </c>
      <c r="V447" s="23" t="str">
        <f>VLOOKUP(G447,角色!AW:BC,主动技能!F447+1,FALSE)</f>
        <v>skill_24</v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52</v>
      </c>
      <c r="AE447" s="33">
        <f>(VLOOKUP(G447,角色!V:AE,主动技能!F447+7,FALSE))</f>
        <v>1</v>
      </c>
      <c r="AF447" s="23">
        <f t="shared" si="124"/>
        <v>2</v>
      </c>
      <c r="AG447" s="23">
        <f t="shared" si="125"/>
        <v>1</v>
      </c>
      <c r="AH447" s="33" t="str">
        <f>VLOOKUP(F447,特效对应!F:G,2,FALSE)</f>
        <v>attackex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飞将主动技能2等级2</v>
      </c>
      <c r="B448" s="8">
        <f t="shared" si="122"/>
        <v>10080202</v>
      </c>
      <c r="C448" s="8" t="str">
        <f>VLOOKUP(G448,角色!A:B,2,FALSE)</f>
        <v>飞将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417</v>
      </c>
      <c r="I448" s="24" t="str">
        <f t="shared" ref="I448:I466" si="141">"对敌方单体造成125%攻击力（+"&amp;AB448&amp;"）点伤害。"</f>
        <v>对敌方单体造成125%攻击力（+64）点伤害。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P448" s="33" t="str">
        <f>_xlfn.IFNA(VLOOKUP(G448,角色!V:AE,主动技能!F448+1,FALSE),"")</f>
        <v>eff_sixingguangquan|eff_chongjizhan||</v>
      </c>
      <c r="Q448" s="33">
        <f>(VLOOKUP(G448,角色!V:AE,主动技能!F448+4,FALSE))</f>
        <v>1</v>
      </c>
      <c r="R448" s="33">
        <v>0</v>
      </c>
      <c r="S448" s="33">
        <v>0</v>
      </c>
      <c r="T448" s="6" t="str">
        <f t="shared" si="139"/>
        <v/>
      </c>
      <c r="U448" s="6" t="str">
        <f t="shared" si="140"/>
        <v/>
      </c>
      <c r="V448" s="23" t="str">
        <f>VLOOKUP(G448,角色!AW:BC,主动技能!F448+1,FALSE)</f>
        <v>skill_24</v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64</v>
      </c>
      <c r="AE448" s="33">
        <f>(VLOOKUP(G448,角色!V:AE,主动技能!F448+7,FALSE))</f>
        <v>1</v>
      </c>
      <c r="AF448" s="23">
        <f t="shared" si="124"/>
        <v>2</v>
      </c>
      <c r="AG448" s="23">
        <f t="shared" si="125"/>
        <v>1</v>
      </c>
      <c r="AH448" s="33" t="str">
        <f>VLOOKUP(F448,特效对应!F:G,2,FALSE)</f>
        <v>attackex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飞将主动技能2等级3</v>
      </c>
      <c r="B449" s="8">
        <f t="shared" si="122"/>
        <v>10080203</v>
      </c>
      <c r="C449" s="8" t="str">
        <f>VLOOKUP(G449,角色!A:B,2,FALSE)</f>
        <v>飞将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417</v>
      </c>
      <c r="I449" s="24" t="str">
        <f t="shared" si="141"/>
        <v>对敌方单体造成125%攻击力（+100）点伤害。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P449" s="33" t="str">
        <f>_xlfn.IFNA(VLOOKUP(G449,角色!V:AE,主动技能!F449+1,FALSE),"")</f>
        <v>eff_sixingguangquan|eff_chongjizhan||</v>
      </c>
      <c r="Q449" s="33">
        <f>(VLOOKUP(G449,角色!V:AE,主动技能!F449+4,FALSE))</f>
        <v>1</v>
      </c>
      <c r="R449" s="33">
        <v>0</v>
      </c>
      <c r="S449" s="33">
        <v>0</v>
      </c>
      <c r="T449" s="6" t="str">
        <f t="shared" si="139"/>
        <v/>
      </c>
      <c r="U449" s="6" t="str">
        <f t="shared" si="140"/>
        <v/>
      </c>
      <c r="V449" s="23" t="str">
        <f>VLOOKUP(G449,角色!AW:BC,主动技能!F449+1,FALSE)</f>
        <v>skill_24</v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100</v>
      </c>
      <c r="AE449" s="33">
        <f>(VLOOKUP(G449,角色!V:AE,主动技能!F449+7,FALSE))</f>
        <v>1</v>
      </c>
      <c r="AF449" s="23">
        <f t="shared" si="124"/>
        <v>2</v>
      </c>
      <c r="AG449" s="23">
        <f t="shared" si="125"/>
        <v>1</v>
      </c>
      <c r="AH449" s="33" t="str">
        <f>VLOOKUP(F449,特效对应!F:G,2,FALSE)</f>
        <v>attackex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飞将主动技能2等级4</v>
      </c>
      <c r="B450" s="8">
        <f t="shared" si="122"/>
        <v>10080204</v>
      </c>
      <c r="C450" s="8" t="str">
        <f>VLOOKUP(G450,角色!A:B,2,FALSE)</f>
        <v>飞将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417</v>
      </c>
      <c r="I450" s="24" t="str">
        <f t="shared" si="141"/>
        <v>对敌方单体造成125%攻击力（+160）点伤害。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P450" s="33" t="str">
        <f>_xlfn.IFNA(VLOOKUP(G450,角色!V:AE,主动技能!F450+1,FALSE),"")</f>
        <v>eff_sixingguangquan|eff_chongjizhan||</v>
      </c>
      <c r="Q450" s="33">
        <f>(VLOOKUP(G450,角色!V:AE,主动技能!F450+4,FALSE))</f>
        <v>1</v>
      </c>
      <c r="R450" s="33">
        <v>0</v>
      </c>
      <c r="S450" s="33">
        <v>0</v>
      </c>
      <c r="T450" s="6" t="str">
        <f t="shared" si="139"/>
        <v/>
      </c>
      <c r="U450" s="6" t="str">
        <f t="shared" si="140"/>
        <v/>
      </c>
      <c r="V450" s="23" t="str">
        <f>VLOOKUP(G450,角色!AW:BC,主动技能!F450+1,FALSE)</f>
        <v>skill_24</v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160</v>
      </c>
      <c r="AE450" s="33">
        <f>(VLOOKUP(G450,角色!V:AE,主动技能!F450+7,FALSE))</f>
        <v>1</v>
      </c>
      <c r="AF450" s="23">
        <f t="shared" si="124"/>
        <v>2</v>
      </c>
      <c r="AG450" s="23">
        <f t="shared" si="125"/>
        <v>1</v>
      </c>
      <c r="AH450" s="33" t="str">
        <f>VLOOKUP(F450,特效对应!F:G,2,FALSE)</f>
        <v>attackex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飞将主动技能2等级5</v>
      </c>
      <c r="B451" s="8">
        <f t="shared" si="122"/>
        <v>10080205</v>
      </c>
      <c r="C451" s="8" t="str">
        <f>VLOOKUP(G451,角色!A:B,2,FALSE)</f>
        <v>飞将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417</v>
      </c>
      <c r="I451" s="24" t="str">
        <f t="shared" si="141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P451" s="33" t="str">
        <f>_xlfn.IFNA(VLOOKUP(G451,角色!V:AE,主动技能!F451+1,FALSE),"")</f>
        <v>eff_sixingguangquan|eff_chongjizhan||</v>
      </c>
      <c r="Q451" s="33">
        <f>(VLOOKUP(G451,角色!V:AE,主动技能!F451+4,FALSE))</f>
        <v>1</v>
      </c>
      <c r="R451" s="33">
        <v>0</v>
      </c>
      <c r="S451" s="33">
        <v>0</v>
      </c>
      <c r="T451" s="6" t="str">
        <f t="shared" si="139"/>
        <v/>
      </c>
      <c r="U451" s="6" t="str">
        <f t="shared" si="140"/>
        <v/>
      </c>
      <c r="V451" s="23" t="str">
        <f>VLOOKUP(G451,角色!AW:BC,主动技能!F451+1,FALSE)</f>
        <v>skill_24</v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 s="33">
        <f>(VLOOKUP(G451,角色!V:AE,主动技能!F451+7,FALSE))</f>
        <v>1</v>
      </c>
      <c r="AF451" s="23">
        <f t="shared" si="124"/>
        <v>2</v>
      </c>
      <c r="AG451" s="23">
        <f t="shared" si="125"/>
        <v>1</v>
      </c>
      <c r="AH451" s="33" t="str">
        <f>VLOOKUP(F451,特效对应!F:G,2,FALSE)</f>
        <v>attackex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飞将主动技能2等级6</v>
      </c>
      <c r="B452" s="8">
        <f t="shared" si="122"/>
        <v>10080206</v>
      </c>
      <c r="C452" s="8" t="str">
        <f>VLOOKUP(G452,角色!A:B,2,FALSE)</f>
        <v>飞将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417</v>
      </c>
      <c r="I452" s="24" t="str">
        <f t="shared" si="141"/>
        <v>对敌方单体造成125%攻击力（+320）点伤害。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P452" s="33" t="str">
        <f>_xlfn.IFNA(VLOOKUP(G452,角色!V:AE,主动技能!F452+1,FALSE),"")</f>
        <v>eff_sixingguangquan|eff_chongjizhan||</v>
      </c>
      <c r="Q452" s="33">
        <f>(VLOOKUP(G452,角色!V:AE,主动技能!F452+4,FALSE))</f>
        <v>1</v>
      </c>
      <c r="R452" s="33">
        <v>0</v>
      </c>
      <c r="S452" s="33">
        <v>0</v>
      </c>
      <c r="T452" s="6" t="str">
        <f t="shared" si="139"/>
        <v/>
      </c>
      <c r="U452" s="6" t="str">
        <f t="shared" si="140"/>
        <v/>
      </c>
      <c r="V452" s="23" t="str">
        <f>VLOOKUP(G452,角色!AW:BC,主动技能!F452+1,FALSE)</f>
        <v>skill_24</v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320</v>
      </c>
      <c r="AE452" s="33">
        <f>(VLOOKUP(G452,角色!V:AE,主动技能!F452+7,FALSE))</f>
        <v>1</v>
      </c>
      <c r="AF452" s="23">
        <f t="shared" si="124"/>
        <v>2</v>
      </c>
      <c r="AG452" s="23">
        <f t="shared" si="125"/>
        <v>1</v>
      </c>
      <c r="AH452" s="33" t="str">
        <f>VLOOKUP(F452,特效对应!F:G,2,FALSE)</f>
        <v>attackex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飞将主动技能2等级7</v>
      </c>
      <c r="B453" s="8">
        <f t="shared" si="122"/>
        <v>10080207</v>
      </c>
      <c r="C453" s="8" t="str">
        <f>VLOOKUP(G453,角色!A:B,2,FALSE)</f>
        <v>飞将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417</v>
      </c>
      <c r="I453" s="24" t="str">
        <f t="shared" si="141"/>
        <v>对敌方单体造成125%攻击力（+452）点伤害。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P453" s="33" t="str">
        <f>_xlfn.IFNA(VLOOKUP(G453,角色!V:AE,主动技能!F453+1,FALSE),"")</f>
        <v>eff_sixingguangquan|eff_chongjizhan||</v>
      </c>
      <c r="Q453" s="33">
        <f>(VLOOKUP(G453,角色!V:AE,主动技能!F453+4,FALSE))</f>
        <v>1</v>
      </c>
      <c r="R453" s="33">
        <v>0</v>
      </c>
      <c r="S453" s="33">
        <v>0</v>
      </c>
      <c r="T453" s="6" t="str">
        <f t="shared" si="139"/>
        <v/>
      </c>
      <c r="U453" s="6" t="str">
        <f t="shared" si="140"/>
        <v/>
      </c>
      <c r="V453" s="23" t="str">
        <f>VLOOKUP(G453,角色!AW:BC,主动技能!F453+1,FALSE)</f>
        <v>skill_24</v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452</v>
      </c>
      <c r="AE453" s="33">
        <f>(VLOOKUP(G453,角色!V:AE,主动技能!F453+7,FALSE))</f>
        <v>1</v>
      </c>
      <c r="AF453" s="23">
        <f t="shared" si="124"/>
        <v>2</v>
      </c>
      <c r="AG453" s="23">
        <f t="shared" si="125"/>
        <v>1</v>
      </c>
      <c r="AH453" s="33" t="str">
        <f>VLOOKUP(F453,特效对应!F:G,2,FALSE)</f>
        <v>attackex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飞将主动技能2等级8</v>
      </c>
      <c r="B454" s="8">
        <f t="shared" si="122"/>
        <v>10080208</v>
      </c>
      <c r="C454" s="8" t="str">
        <f>VLOOKUP(G454,角色!A:B,2,FALSE)</f>
        <v>飞将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417</v>
      </c>
      <c r="I454" s="24" t="str">
        <f t="shared" si="141"/>
        <v>对敌方单体造成125%攻击力（+640）点伤害。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P454" s="33" t="str">
        <f>_xlfn.IFNA(VLOOKUP(G454,角色!V:AE,主动技能!F454+1,FALSE),"")</f>
        <v>eff_sixingguangquan|eff_chongjizhan||</v>
      </c>
      <c r="Q454" s="33">
        <f>(VLOOKUP(G454,角色!V:AE,主动技能!F454+4,FALSE))</f>
        <v>1</v>
      </c>
      <c r="R454" s="33">
        <v>0</v>
      </c>
      <c r="S454" s="33">
        <v>0</v>
      </c>
      <c r="T454" s="6" t="str">
        <f t="shared" si="139"/>
        <v/>
      </c>
      <c r="U454" s="6" t="str">
        <f t="shared" si="140"/>
        <v/>
      </c>
      <c r="V454" s="23" t="str">
        <f>VLOOKUP(G454,角色!AW:BC,主动技能!F454+1,FALSE)</f>
        <v>skill_24</v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640</v>
      </c>
      <c r="AE454" s="33">
        <f>(VLOOKUP(G454,角色!V:AE,主动技能!F454+7,FALSE))</f>
        <v>1</v>
      </c>
      <c r="AF454" s="23">
        <f t="shared" si="124"/>
        <v>2</v>
      </c>
      <c r="AG454" s="23">
        <f t="shared" si="125"/>
        <v>1</v>
      </c>
      <c r="AH454" s="33" t="str">
        <f>VLOOKUP(F454,特效对应!F:G,2,FALSE)</f>
        <v>attackex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飞将主动技能2等级9</v>
      </c>
      <c r="B455" s="8">
        <f t="shared" si="122"/>
        <v>10080209</v>
      </c>
      <c r="C455" s="8" t="str">
        <f>VLOOKUP(G455,角色!A:B,2,FALSE)</f>
        <v>飞将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417</v>
      </c>
      <c r="I455" s="24" t="str">
        <f t="shared" si="141"/>
        <v>对敌方单体造成125%攻击力（+905）点伤害。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P455" s="33" t="str">
        <f>_xlfn.IFNA(VLOOKUP(G455,角色!V:AE,主动技能!F455+1,FALSE),"")</f>
        <v>eff_sixingguangquan|eff_chongjizhan||</v>
      </c>
      <c r="Q455" s="33">
        <f>(VLOOKUP(G455,角色!V:AE,主动技能!F455+4,FALSE))</f>
        <v>1</v>
      </c>
      <c r="R455" s="33">
        <v>0</v>
      </c>
      <c r="S455" s="33">
        <v>0</v>
      </c>
      <c r="T455" s="6" t="str">
        <f t="shared" si="139"/>
        <v/>
      </c>
      <c r="U455" s="6" t="str">
        <f t="shared" si="140"/>
        <v/>
      </c>
      <c r="V455" s="23" t="str">
        <f>VLOOKUP(G455,角色!AW:BC,主动技能!F455+1,FALSE)</f>
        <v>skill_24</v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905</v>
      </c>
      <c r="AE455" s="33">
        <f>(VLOOKUP(G455,角色!V:AE,主动技能!F455+7,FALSE))</f>
        <v>1</v>
      </c>
      <c r="AF455" s="23">
        <f t="shared" si="124"/>
        <v>2</v>
      </c>
      <c r="AG455" s="23">
        <f t="shared" si="125"/>
        <v>1</v>
      </c>
      <c r="AH455" s="33" t="str">
        <f>VLOOKUP(F455,特效对应!F:G,2,FALSE)</f>
        <v>attackex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飞将主动技能2等级10</v>
      </c>
      <c r="B456" s="8">
        <f t="shared" ref="B456:B519" si="142">1*10000000+G456*10000+F456*100+E456</f>
        <v>10080210</v>
      </c>
      <c r="C456" s="8" t="str">
        <f>VLOOKUP(G456,角色!A:B,2,FALSE)</f>
        <v>飞将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417</v>
      </c>
      <c r="I456" s="24" t="str">
        <f t="shared" si="141"/>
        <v>对敌方单体造成125%攻击力（+1281）点伤害。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P456" s="33" t="str">
        <f>_xlfn.IFNA(VLOOKUP(G456,角色!V:AE,主动技能!F456+1,FALSE),"")</f>
        <v>eff_sixingguangquan|eff_chongjizhan||</v>
      </c>
      <c r="Q456" s="33">
        <f>(VLOOKUP(G456,角色!V:AE,主动技能!F456+4,FALSE))</f>
        <v>1</v>
      </c>
      <c r="R456" s="33">
        <v>0</v>
      </c>
      <c r="S456" s="33">
        <v>0</v>
      </c>
      <c r="T456" s="6" t="str">
        <f t="shared" si="139"/>
        <v/>
      </c>
      <c r="U456" s="6" t="str">
        <f t="shared" si="140"/>
        <v/>
      </c>
      <c r="V456" s="23" t="str">
        <f>VLOOKUP(G456,角色!AW:BC,主动技能!F456+1,FALSE)</f>
        <v>skill_24</v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1281</v>
      </c>
      <c r="AE456" s="33">
        <f>(VLOOKUP(G456,角色!V:AE,主动技能!F456+7,FALSE))</f>
        <v>1</v>
      </c>
      <c r="AF456" s="23">
        <f t="shared" ref="AF456:AF519" si="144">BD456</f>
        <v>2</v>
      </c>
      <c r="AG456" s="23">
        <f t="shared" ref="AG456:AG519" si="145">BE456</f>
        <v>1</v>
      </c>
      <c r="AH456" s="33" t="str">
        <f>VLOOKUP(F456,特效对应!F:G,2,FALSE)</f>
        <v>attackex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飞将主动技能2等级11</v>
      </c>
      <c r="B457" s="8">
        <f t="shared" si="142"/>
        <v>10080211</v>
      </c>
      <c r="C457" s="8" t="str">
        <f>VLOOKUP(G457,角色!A:B,2,FALSE)</f>
        <v>飞将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417</v>
      </c>
      <c r="I457" s="24" t="str">
        <f t="shared" si="141"/>
        <v>对敌方单体造成125%攻击力（+1812）点伤害。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P457" s="33" t="str">
        <f>_xlfn.IFNA(VLOOKUP(G457,角色!V:AE,主动技能!F457+1,FALSE),"")</f>
        <v>eff_sixingguangquan|eff_chongjizhan||</v>
      </c>
      <c r="Q457" s="33">
        <f>(VLOOKUP(G457,角色!V:AE,主动技能!F457+4,FALSE))</f>
        <v>1</v>
      </c>
      <c r="R457" s="33">
        <v>0</v>
      </c>
      <c r="S457" s="33">
        <v>0</v>
      </c>
      <c r="T457" s="6" t="str">
        <f t="shared" si="139"/>
        <v/>
      </c>
      <c r="U457" s="6" t="str">
        <f t="shared" si="140"/>
        <v/>
      </c>
      <c r="V457" s="23" t="str">
        <f>VLOOKUP(G457,角色!AW:BC,主动技能!F457+1,FALSE)</f>
        <v>skill_24</v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1812</v>
      </c>
      <c r="AE457" s="33">
        <f>(VLOOKUP(G457,角色!V:AE,主动技能!F457+7,FALSE))</f>
        <v>1</v>
      </c>
      <c r="AF457" s="23">
        <f t="shared" si="144"/>
        <v>2</v>
      </c>
      <c r="AG457" s="23">
        <f t="shared" si="145"/>
        <v>1</v>
      </c>
      <c r="AH457" s="33" t="str">
        <f>VLOOKUP(F457,特效对应!F:G,2,FALSE)</f>
        <v>attackex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飞将主动技能2等级12</v>
      </c>
      <c r="B458" s="8">
        <f t="shared" si="142"/>
        <v>10080212</v>
      </c>
      <c r="C458" s="8" t="str">
        <f>VLOOKUP(G458,角色!A:B,2,FALSE)</f>
        <v>飞将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417</v>
      </c>
      <c r="I458" s="24" t="str">
        <f t="shared" si="141"/>
        <v>对敌方单体造成125%攻击力（+2563）点伤害。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P458" s="33" t="str">
        <f>_xlfn.IFNA(VLOOKUP(G458,角色!V:AE,主动技能!F458+1,FALSE),"")</f>
        <v>eff_sixingguangquan|eff_chongjizhan||</v>
      </c>
      <c r="Q458" s="33">
        <f>(VLOOKUP(G458,角色!V:AE,主动技能!F458+4,FALSE))</f>
        <v>1</v>
      </c>
      <c r="R458" s="33">
        <v>0</v>
      </c>
      <c r="S458" s="33">
        <v>0</v>
      </c>
      <c r="T458" s="6" t="str">
        <f t="shared" si="139"/>
        <v/>
      </c>
      <c r="U458" s="6" t="str">
        <f t="shared" si="140"/>
        <v/>
      </c>
      <c r="V458" s="23" t="str">
        <f>VLOOKUP(G458,角色!AW:BC,主动技能!F458+1,FALSE)</f>
        <v>skill_24</v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2563</v>
      </c>
      <c r="AE458" s="33">
        <f>(VLOOKUP(G458,角色!V:AE,主动技能!F458+7,FALSE))</f>
        <v>1</v>
      </c>
      <c r="AF458" s="23">
        <f t="shared" si="144"/>
        <v>2</v>
      </c>
      <c r="AG458" s="23">
        <f t="shared" si="145"/>
        <v>1</v>
      </c>
      <c r="AH458" s="33" t="str">
        <f>VLOOKUP(F458,特效对应!F:G,2,FALSE)</f>
        <v>attackex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飞将主动技能2等级13</v>
      </c>
      <c r="B459" s="8">
        <f t="shared" si="142"/>
        <v>10080213</v>
      </c>
      <c r="C459" s="8" t="str">
        <f>VLOOKUP(G459,角色!A:B,2,FALSE)</f>
        <v>飞将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417</v>
      </c>
      <c r="I459" s="24" t="str">
        <f t="shared" si="141"/>
        <v>对敌方单体造成125%攻击力（+3625）点伤害。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P459" s="33" t="str">
        <f>_xlfn.IFNA(VLOOKUP(G459,角色!V:AE,主动技能!F459+1,FALSE),"")</f>
        <v>eff_sixingguangquan|eff_chongjizhan||</v>
      </c>
      <c r="Q459" s="33">
        <f>(VLOOKUP(G459,角色!V:AE,主动技能!F459+4,FALSE))</f>
        <v>1</v>
      </c>
      <c r="R459" s="33">
        <v>0</v>
      </c>
      <c r="S459" s="33">
        <v>0</v>
      </c>
      <c r="T459" s="6" t="str">
        <f t="shared" si="139"/>
        <v/>
      </c>
      <c r="U459" s="6" t="str">
        <f t="shared" si="140"/>
        <v/>
      </c>
      <c r="V459" s="23" t="str">
        <f>VLOOKUP(G459,角色!AW:BC,主动技能!F459+1,FALSE)</f>
        <v>skill_24</v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3625</v>
      </c>
      <c r="AE459" s="33">
        <f>(VLOOKUP(G459,角色!V:AE,主动技能!F459+7,FALSE))</f>
        <v>1</v>
      </c>
      <c r="AF459" s="23">
        <f t="shared" si="144"/>
        <v>2</v>
      </c>
      <c r="AG459" s="23">
        <f t="shared" si="145"/>
        <v>1</v>
      </c>
      <c r="AH459" s="33" t="str">
        <f>VLOOKUP(F459,特效对应!F:G,2,FALSE)</f>
        <v>attackex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飞将主动技能2等级14</v>
      </c>
      <c r="B460" s="8">
        <f t="shared" si="142"/>
        <v>10080214</v>
      </c>
      <c r="C460" s="8" t="str">
        <f>VLOOKUP(G460,角色!A:B,2,FALSE)</f>
        <v>飞将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417</v>
      </c>
      <c r="I460" s="24" t="str">
        <f t="shared" si="141"/>
        <v>对敌方单体造成125%攻击力（+5127）点伤害。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P460" s="33" t="str">
        <f>_xlfn.IFNA(VLOOKUP(G460,角色!V:AE,主动技能!F460+1,FALSE),"")</f>
        <v>eff_sixingguangquan|eff_chongjizhan||</v>
      </c>
      <c r="Q460" s="33">
        <f>(VLOOKUP(G460,角色!V:AE,主动技能!F460+4,FALSE))</f>
        <v>1</v>
      </c>
      <c r="R460" s="33">
        <v>0</v>
      </c>
      <c r="S460" s="33">
        <v>0</v>
      </c>
      <c r="T460" s="6" t="str">
        <f t="shared" si="139"/>
        <v/>
      </c>
      <c r="U460" s="6" t="str">
        <f t="shared" si="140"/>
        <v/>
      </c>
      <c r="V460" s="23" t="str">
        <f>VLOOKUP(G460,角色!AW:BC,主动技能!F460+1,FALSE)</f>
        <v>skill_24</v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5127</v>
      </c>
      <c r="AE460" s="33">
        <f>(VLOOKUP(G460,角色!V:AE,主动技能!F460+7,FALSE))</f>
        <v>1</v>
      </c>
      <c r="AF460" s="23">
        <f t="shared" si="144"/>
        <v>2</v>
      </c>
      <c r="AG460" s="23">
        <f t="shared" si="145"/>
        <v>1</v>
      </c>
      <c r="AH460" s="33" t="str">
        <f>VLOOKUP(F460,特效对应!F:G,2,FALSE)</f>
        <v>attackex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飞将主动技能2等级15</v>
      </c>
      <c r="B461" s="8">
        <f t="shared" si="142"/>
        <v>10080215</v>
      </c>
      <c r="C461" s="8" t="str">
        <f>VLOOKUP(G461,角色!A:B,2,FALSE)</f>
        <v>飞将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417</v>
      </c>
      <c r="I461" s="24" t="str">
        <f t="shared" si="141"/>
        <v>对敌方单体造成125%攻击力（+7252）点伤害。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P461" s="33" t="str">
        <f>_xlfn.IFNA(VLOOKUP(G461,角色!V:AE,主动技能!F461+1,FALSE),"")</f>
        <v>eff_sixingguangquan|eff_chongjizhan||</v>
      </c>
      <c r="Q461" s="33">
        <f>(VLOOKUP(G461,角色!V:AE,主动技能!F461+4,FALSE))</f>
        <v>1</v>
      </c>
      <c r="R461" s="33">
        <v>0</v>
      </c>
      <c r="S461" s="33">
        <v>0</v>
      </c>
      <c r="T461" s="6" t="str">
        <f t="shared" si="139"/>
        <v/>
      </c>
      <c r="U461" s="6" t="str">
        <f t="shared" si="140"/>
        <v/>
      </c>
      <c r="V461" s="23" t="str">
        <f>VLOOKUP(G461,角色!AW:BC,主动技能!F461+1,FALSE)</f>
        <v>skill_24</v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7252</v>
      </c>
      <c r="AE461" s="33">
        <f>(VLOOKUP(G461,角色!V:AE,主动技能!F461+7,FALSE))</f>
        <v>1</v>
      </c>
      <c r="AF461" s="23">
        <f t="shared" si="144"/>
        <v>2</v>
      </c>
      <c r="AG461" s="23">
        <f t="shared" si="145"/>
        <v>1</v>
      </c>
      <c r="AH461" s="33" t="str">
        <f>VLOOKUP(F461,特效对应!F:G,2,FALSE)</f>
        <v>attackex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飞将主动技能2等级16</v>
      </c>
      <c r="B462" s="8">
        <f t="shared" si="142"/>
        <v>10080216</v>
      </c>
      <c r="C462" s="8" t="str">
        <f>VLOOKUP(G462,角色!A:B,2,FALSE)</f>
        <v>飞将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417</v>
      </c>
      <c r="I462" s="24" t="str">
        <f t="shared" si="141"/>
        <v>对敌方单体造成125%攻击力（+10257）点伤害。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P462" s="33" t="str">
        <f>_xlfn.IFNA(VLOOKUP(G462,角色!V:AE,主动技能!F462+1,FALSE),"")</f>
        <v>eff_sixingguangquan|eff_chongjizhan||</v>
      </c>
      <c r="Q462" s="33">
        <f>(VLOOKUP(G462,角色!V:AE,主动技能!F462+4,FALSE))</f>
        <v>1</v>
      </c>
      <c r="R462" s="33">
        <v>0</v>
      </c>
      <c r="S462" s="33">
        <v>0</v>
      </c>
      <c r="T462" s="6" t="str">
        <f t="shared" si="139"/>
        <v/>
      </c>
      <c r="U462" s="6" t="str">
        <f t="shared" si="140"/>
        <v/>
      </c>
      <c r="V462" s="23" t="str">
        <f>VLOOKUP(G462,角色!AW:BC,主动技能!F462+1,FALSE)</f>
        <v>skill_24</v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10257</v>
      </c>
      <c r="AE462" s="33">
        <f>(VLOOKUP(G462,角色!V:AE,主动技能!F462+7,FALSE))</f>
        <v>1</v>
      </c>
      <c r="AF462" s="23">
        <f t="shared" si="144"/>
        <v>2</v>
      </c>
      <c r="AG462" s="23">
        <f t="shared" si="145"/>
        <v>1</v>
      </c>
      <c r="AH462" s="33" t="str">
        <f>VLOOKUP(F462,特效对应!F:G,2,FALSE)</f>
        <v>attackex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飞将主动技能2等级17</v>
      </c>
      <c r="B463" s="8">
        <f t="shared" si="142"/>
        <v>10080217</v>
      </c>
      <c r="C463" s="8" t="str">
        <f>VLOOKUP(G463,角色!A:B,2,FALSE)</f>
        <v>飞将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417</v>
      </c>
      <c r="I463" s="24" t="str">
        <f t="shared" si="141"/>
        <v>对敌方单体造成125%攻击力（+14508）点伤害。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P463" s="33" t="str">
        <f>_xlfn.IFNA(VLOOKUP(G463,角色!V:AE,主动技能!F463+1,FALSE),"")</f>
        <v>eff_sixingguangquan|eff_chongjizhan||</v>
      </c>
      <c r="Q463" s="33">
        <f>(VLOOKUP(G463,角色!V:AE,主动技能!F463+4,FALSE))</f>
        <v>1</v>
      </c>
      <c r="R463" s="33">
        <v>0</v>
      </c>
      <c r="S463" s="33">
        <v>0</v>
      </c>
      <c r="T463" s="6" t="str">
        <f t="shared" si="139"/>
        <v/>
      </c>
      <c r="U463" s="6" t="str">
        <f t="shared" si="140"/>
        <v/>
      </c>
      <c r="V463" s="23" t="str">
        <f>VLOOKUP(G463,角色!AW:BC,主动技能!F463+1,FALSE)</f>
        <v>skill_24</v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14508</v>
      </c>
      <c r="AE463" s="33">
        <f>(VLOOKUP(G463,角色!V:AE,主动技能!F463+7,FALSE))</f>
        <v>1</v>
      </c>
      <c r="AF463" s="23">
        <f t="shared" si="144"/>
        <v>2</v>
      </c>
      <c r="AG463" s="23">
        <f t="shared" si="145"/>
        <v>1</v>
      </c>
      <c r="AH463" s="33" t="str">
        <f>VLOOKUP(F463,特效对应!F:G,2,FALSE)</f>
        <v>attackex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飞将主动技能2等级18</v>
      </c>
      <c r="B464" s="8">
        <f t="shared" si="142"/>
        <v>10080218</v>
      </c>
      <c r="C464" s="8" t="str">
        <f>VLOOKUP(G464,角色!A:B,2,FALSE)</f>
        <v>飞将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417</v>
      </c>
      <c r="I464" s="24" t="str">
        <f t="shared" si="141"/>
        <v>对敌方单体造成125%攻击力（+20520）点伤害。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P464" s="33" t="str">
        <f>_xlfn.IFNA(VLOOKUP(G464,角色!V:AE,主动技能!F464+1,FALSE),"")</f>
        <v>eff_sixingguangquan|eff_chongjizhan||</v>
      </c>
      <c r="Q464" s="33">
        <f>(VLOOKUP(G464,角色!V:AE,主动技能!F464+4,FALSE))</f>
        <v>1</v>
      </c>
      <c r="R464" s="33">
        <v>0</v>
      </c>
      <c r="S464" s="33">
        <v>0</v>
      </c>
      <c r="T464" s="6" t="str">
        <f t="shared" si="139"/>
        <v/>
      </c>
      <c r="U464" s="6" t="str">
        <f t="shared" si="140"/>
        <v/>
      </c>
      <c r="V464" s="23" t="str">
        <f>VLOOKUP(G464,角色!AW:BC,主动技能!F464+1,FALSE)</f>
        <v>skill_24</v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20520</v>
      </c>
      <c r="AE464" s="33">
        <f>(VLOOKUP(G464,角色!V:AE,主动技能!F464+7,FALSE))</f>
        <v>1</v>
      </c>
      <c r="AF464" s="23">
        <f t="shared" si="144"/>
        <v>2</v>
      </c>
      <c r="AG464" s="23">
        <f t="shared" si="145"/>
        <v>1</v>
      </c>
      <c r="AH464" s="33" t="str">
        <f>VLOOKUP(F464,特效对应!F:G,2,FALSE)</f>
        <v>attackex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飞将主动技能2等级19</v>
      </c>
      <c r="B465" s="8">
        <f t="shared" si="142"/>
        <v>10080219</v>
      </c>
      <c r="C465" s="8" t="str">
        <f>VLOOKUP(G465,角色!A:B,2,FALSE)</f>
        <v>飞将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417</v>
      </c>
      <c r="I465" s="24" t="str">
        <f t="shared" si="141"/>
        <v>对敌方单体造成125%攻击力（+29024）点伤害。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P465" s="33" t="str">
        <f>_xlfn.IFNA(VLOOKUP(G465,角色!V:AE,主动技能!F465+1,FALSE),"")</f>
        <v>eff_sixingguangquan|eff_chongjizhan||</v>
      </c>
      <c r="Q465" s="33">
        <f>(VLOOKUP(G465,角色!V:AE,主动技能!F465+4,FALSE))</f>
        <v>1</v>
      </c>
      <c r="R465" s="33">
        <v>0</v>
      </c>
      <c r="S465" s="33">
        <v>0</v>
      </c>
      <c r="T465" s="6" t="str">
        <f t="shared" si="139"/>
        <v/>
      </c>
      <c r="U465" s="6" t="str">
        <f t="shared" si="140"/>
        <v/>
      </c>
      <c r="V465" s="23" t="str">
        <f>VLOOKUP(G465,角色!AW:BC,主动技能!F465+1,FALSE)</f>
        <v>skill_24</v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29024</v>
      </c>
      <c r="AE465" s="33">
        <f>(VLOOKUP(G465,角色!V:AE,主动技能!F465+7,FALSE))</f>
        <v>1</v>
      </c>
      <c r="AF465" s="23">
        <f t="shared" si="144"/>
        <v>2</v>
      </c>
      <c r="AG465" s="23">
        <f t="shared" si="145"/>
        <v>1</v>
      </c>
      <c r="AH465" s="33" t="str">
        <f>VLOOKUP(F465,特效对应!F:G,2,FALSE)</f>
        <v>attackex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飞将主动技能2等级20</v>
      </c>
      <c r="B466" s="8">
        <f t="shared" si="142"/>
        <v>10080220</v>
      </c>
      <c r="C466" s="8" t="str">
        <f>VLOOKUP(G466,角色!A:B,2,FALSE)</f>
        <v>飞将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417</v>
      </c>
      <c r="I466" s="24" t="str">
        <f t="shared" si="141"/>
        <v>对敌方单体造成125%攻击力（+41051）点伤害。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P466" s="33" t="str">
        <f>_xlfn.IFNA(VLOOKUP(G466,角色!V:AE,主动技能!F466+1,FALSE),"")</f>
        <v>eff_sixingguangquan|eff_chongjizhan||</v>
      </c>
      <c r="Q466" s="33">
        <f>(VLOOKUP(G466,角色!V:AE,主动技能!F466+4,FALSE))</f>
        <v>1</v>
      </c>
      <c r="R466" s="33">
        <v>0</v>
      </c>
      <c r="S466" s="33">
        <v>0</v>
      </c>
      <c r="T466" s="6" t="str">
        <f t="shared" si="139"/>
        <v/>
      </c>
      <c r="U466" s="6" t="str">
        <f t="shared" si="140"/>
        <v/>
      </c>
      <c r="V466" s="23" t="str">
        <f>VLOOKUP(G466,角色!AW:BC,主动技能!F466+1,FALSE)</f>
        <v>skill_24</v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41051</v>
      </c>
      <c r="AE466" s="33">
        <f>(VLOOKUP(G466,角色!V:AE,主动技能!F466+7,FALSE))</f>
        <v>1</v>
      </c>
      <c r="AF466" s="23">
        <f t="shared" si="144"/>
        <v>2</v>
      </c>
      <c r="AG466" s="23">
        <f t="shared" si="145"/>
        <v>1</v>
      </c>
      <c r="AH466" s="33" t="str">
        <f>VLOOKUP(F466,特效对应!F:G,2,FALSE)</f>
        <v>attackex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飞将主动技能3等级1</v>
      </c>
      <c r="B467" s="8">
        <f t="shared" si="142"/>
        <v>10080301</v>
      </c>
      <c r="C467" s="8" t="str">
        <f>VLOOKUP(G467,角色!A:B,2,FALSE)</f>
        <v>飞将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455</v>
      </c>
      <c r="I467" s="26" t="str">
        <f>"对敌方1排单位造成125%攻击力（+"&amp;AB467&amp;"）伤害"</f>
        <v>对敌方1排单位造成125%攻击力（+52）伤害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P467" s="33" t="str">
        <f>_xlfn.IFNA(VLOOKUP(G467,角色!V:AE,主动技能!F467+1,FALSE),"")</f>
        <v>eff_sixingguangquan|eff_wanyuezhan_0|eff_wanyuezhan_1|</v>
      </c>
      <c r="Q467" s="33">
        <f>(VLOOKUP(G467,角色!V:AE,主动技能!F467+4,FALSE))</f>
        <v>2</v>
      </c>
      <c r="R467" s="33">
        <v>0</v>
      </c>
      <c r="S467" s="33">
        <v>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V467" s="23" t="str">
        <f>VLOOKUP(G467,角色!AW:BC,主动技能!F467+1,FALSE)</f>
        <v>skill_20</v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52</v>
      </c>
      <c r="AE467" s="33">
        <f>(VLOOKUP(G467,角色!V:AE,主动技能!F467+7,FALSE))</f>
        <v>1</v>
      </c>
      <c r="AF467" s="23">
        <f t="shared" si="144"/>
        <v>3</v>
      </c>
      <c r="AG467" s="23">
        <f t="shared" si="145"/>
        <v>2</v>
      </c>
      <c r="AH467" s="33" t="str">
        <f>VLOOKUP(F467,特效对应!F:G,2,FALSE)</f>
        <v>attackex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飞将主动技能3等级2</v>
      </c>
      <c r="B468" s="8">
        <f t="shared" si="142"/>
        <v>10080302</v>
      </c>
      <c r="C468" s="8" t="str">
        <f>VLOOKUP(G468,角色!A:B,2,FALSE)</f>
        <v>飞将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455</v>
      </c>
      <c r="I468" s="26" t="str">
        <f t="shared" ref="I468:I486" si="155">"对敌方1排单位造成125%攻击力（+"&amp;AB468&amp;"）伤害"</f>
        <v>对敌方1排单位造成125%攻击力（+64）伤害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P468" s="33" t="str">
        <f>_xlfn.IFNA(VLOOKUP(G468,角色!V:AE,主动技能!F468+1,FALSE),"")</f>
        <v>eff_sixingguangquan|eff_wanyuezhan_0|eff_wanyuezhan_1|</v>
      </c>
      <c r="Q468" s="33">
        <f>(VLOOKUP(G468,角色!V:AE,主动技能!F468+4,FALSE))</f>
        <v>2</v>
      </c>
      <c r="R468" s="33">
        <v>0</v>
      </c>
      <c r="S468" s="33">
        <v>0</v>
      </c>
      <c r="T468" s="6" t="str">
        <f t="shared" si="153"/>
        <v/>
      </c>
      <c r="U468" s="6" t="str">
        <f t="shared" si="154"/>
        <v/>
      </c>
      <c r="V468" s="23" t="str">
        <f>VLOOKUP(G468,角色!AW:BC,主动技能!F468+1,FALSE)</f>
        <v>skill_20</v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64</v>
      </c>
      <c r="AE468" s="33">
        <f>(VLOOKUP(G468,角色!V:AE,主动技能!F468+7,FALSE))</f>
        <v>1</v>
      </c>
      <c r="AF468" s="23">
        <f t="shared" si="144"/>
        <v>3</v>
      </c>
      <c r="AG468" s="23">
        <f t="shared" si="145"/>
        <v>2</v>
      </c>
      <c r="AH468" s="33" t="str">
        <f>VLOOKUP(F468,特效对应!F:G,2,FALSE)</f>
        <v>attackex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飞将主动技能3等级3</v>
      </c>
      <c r="B469" s="8">
        <f t="shared" si="142"/>
        <v>10080303</v>
      </c>
      <c r="C469" s="8" t="str">
        <f>VLOOKUP(G469,角色!A:B,2,FALSE)</f>
        <v>飞将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455</v>
      </c>
      <c r="I469" s="26" t="str">
        <f t="shared" si="155"/>
        <v>对敌方1排单位造成125%攻击力（+100）伤害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P469" s="33" t="str">
        <f>_xlfn.IFNA(VLOOKUP(G469,角色!V:AE,主动技能!F469+1,FALSE),"")</f>
        <v>eff_sixingguangquan|eff_wanyuezhan_0|eff_wanyuezhan_1|</v>
      </c>
      <c r="Q469" s="33">
        <f>(VLOOKUP(G469,角色!V:AE,主动技能!F469+4,FALSE))</f>
        <v>2</v>
      </c>
      <c r="R469" s="33">
        <v>0</v>
      </c>
      <c r="S469" s="33">
        <v>0</v>
      </c>
      <c r="T469" s="6" t="str">
        <f t="shared" si="153"/>
        <v/>
      </c>
      <c r="U469" s="6" t="str">
        <f t="shared" si="154"/>
        <v/>
      </c>
      <c r="V469" s="23" t="str">
        <f>VLOOKUP(G469,角色!AW:BC,主动技能!F469+1,FALSE)</f>
        <v>skill_20</v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100</v>
      </c>
      <c r="AE469" s="33">
        <f>(VLOOKUP(G469,角色!V:AE,主动技能!F469+7,FALSE))</f>
        <v>1</v>
      </c>
      <c r="AF469" s="23">
        <f t="shared" si="144"/>
        <v>3</v>
      </c>
      <c r="AG469" s="23">
        <f t="shared" si="145"/>
        <v>2</v>
      </c>
      <c r="AH469" s="33" t="str">
        <f>VLOOKUP(F469,特效对应!F:G,2,FALSE)</f>
        <v>attackex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飞将主动技能3等级4</v>
      </c>
      <c r="B470" s="8">
        <f t="shared" si="142"/>
        <v>10080304</v>
      </c>
      <c r="C470" s="8" t="str">
        <f>VLOOKUP(G470,角色!A:B,2,FALSE)</f>
        <v>飞将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455</v>
      </c>
      <c r="I470" s="26" t="str">
        <f t="shared" si="155"/>
        <v>对敌方1排单位造成125%攻击力（+160）伤害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P470" s="33" t="str">
        <f>_xlfn.IFNA(VLOOKUP(G470,角色!V:AE,主动技能!F470+1,FALSE),"")</f>
        <v>eff_sixingguangquan|eff_wanyuezhan_0|eff_wanyuezhan_1|</v>
      </c>
      <c r="Q470" s="33">
        <f>(VLOOKUP(G470,角色!V:AE,主动技能!F470+4,FALSE))</f>
        <v>2</v>
      </c>
      <c r="R470" s="33">
        <v>0</v>
      </c>
      <c r="S470" s="33">
        <v>0</v>
      </c>
      <c r="T470" s="6" t="str">
        <f t="shared" si="153"/>
        <v/>
      </c>
      <c r="U470" s="6" t="str">
        <f t="shared" si="154"/>
        <v/>
      </c>
      <c r="V470" s="23" t="str">
        <f>VLOOKUP(G470,角色!AW:BC,主动技能!F470+1,FALSE)</f>
        <v>skill_20</v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160</v>
      </c>
      <c r="AE470" s="33">
        <f>(VLOOKUP(G470,角色!V:AE,主动技能!F470+7,FALSE))</f>
        <v>1</v>
      </c>
      <c r="AF470" s="23">
        <f t="shared" si="144"/>
        <v>3</v>
      </c>
      <c r="AG470" s="23">
        <f t="shared" si="145"/>
        <v>2</v>
      </c>
      <c r="AH470" s="33" t="str">
        <f>VLOOKUP(F470,特效对应!F:G,2,FALSE)</f>
        <v>attackex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飞将主动技能3等级5</v>
      </c>
      <c r="B471" s="8">
        <f t="shared" si="142"/>
        <v>10080305</v>
      </c>
      <c r="C471" s="8" t="str">
        <f>VLOOKUP(G471,角色!A:B,2,FALSE)</f>
        <v>飞将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455</v>
      </c>
      <c r="I471" s="26" t="str">
        <f t="shared" si="155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P471" s="33" t="str">
        <f>_xlfn.IFNA(VLOOKUP(G471,角色!V:AE,主动技能!F471+1,FALSE),"")</f>
        <v>eff_sixingguangquan|eff_wanyuezhan_0|eff_wanyuezhan_1|</v>
      </c>
      <c r="Q471" s="33">
        <f>(VLOOKUP(G471,角色!V:AE,主动技能!F471+4,FALSE))</f>
        <v>2</v>
      </c>
      <c r="R471" s="33">
        <v>0</v>
      </c>
      <c r="S471" s="33">
        <v>0</v>
      </c>
      <c r="T471" s="6" t="str">
        <f t="shared" si="153"/>
        <v/>
      </c>
      <c r="U471" s="6" t="str">
        <f t="shared" si="154"/>
        <v/>
      </c>
      <c r="V471" s="23" t="str">
        <f>VLOOKUP(G471,角色!AW:BC,主动技能!F471+1,FALSE)</f>
        <v>skill_20</v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 s="33">
        <f>(VLOOKUP(G471,角色!V:AE,主动技能!F471+7,FALSE))</f>
        <v>1</v>
      </c>
      <c r="AF471" s="23">
        <f t="shared" si="144"/>
        <v>3</v>
      </c>
      <c r="AG471" s="23">
        <f t="shared" si="145"/>
        <v>2</v>
      </c>
      <c r="AH471" s="33" t="str">
        <f>VLOOKUP(F471,特效对应!F:G,2,FALSE)</f>
        <v>attackex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飞将主动技能3等级6</v>
      </c>
      <c r="B472" s="8">
        <f t="shared" si="142"/>
        <v>10080306</v>
      </c>
      <c r="C472" s="8" t="str">
        <f>VLOOKUP(G472,角色!A:B,2,FALSE)</f>
        <v>飞将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455</v>
      </c>
      <c r="I472" s="26" t="str">
        <f t="shared" si="155"/>
        <v>对敌方1排单位造成125%攻击力（+320）伤害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P472" s="33" t="str">
        <f>_xlfn.IFNA(VLOOKUP(G472,角色!V:AE,主动技能!F472+1,FALSE),"")</f>
        <v>eff_sixingguangquan|eff_wanyuezhan_0|eff_wanyuezhan_1|</v>
      </c>
      <c r="Q472" s="33">
        <f>(VLOOKUP(G472,角色!V:AE,主动技能!F472+4,FALSE))</f>
        <v>2</v>
      </c>
      <c r="R472" s="33">
        <v>0</v>
      </c>
      <c r="S472" s="33">
        <v>0</v>
      </c>
      <c r="T472" s="6" t="str">
        <f t="shared" si="153"/>
        <v/>
      </c>
      <c r="U472" s="6" t="str">
        <f t="shared" si="154"/>
        <v/>
      </c>
      <c r="V472" s="23" t="str">
        <f>VLOOKUP(G472,角色!AW:BC,主动技能!F472+1,FALSE)</f>
        <v>skill_20</v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320</v>
      </c>
      <c r="AE472" s="33">
        <f>(VLOOKUP(G472,角色!V:AE,主动技能!F472+7,FALSE))</f>
        <v>1</v>
      </c>
      <c r="AF472" s="23">
        <f t="shared" si="144"/>
        <v>3</v>
      </c>
      <c r="AG472" s="23">
        <f t="shared" si="145"/>
        <v>2</v>
      </c>
      <c r="AH472" s="33" t="str">
        <f>VLOOKUP(F472,特效对应!F:G,2,FALSE)</f>
        <v>attackex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飞将主动技能3等级7</v>
      </c>
      <c r="B473" s="8">
        <f t="shared" si="142"/>
        <v>10080307</v>
      </c>
      <c r="C473" s="8" t="str">
        <f>VLOOKUP(G473,角色!A:B,2,FALSE)</f>
        <v>飞将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455</v>
      </c>
      <c r="I473" s="26" t="str">
        <f t="shared" si="155"/>
        <v>对敌方1排单位造成125%攻击力（+452）伤害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P473" s="33" t="str">
        <f>_xlfn.IFNA(VLOOKUP(G473,角色!V:AE,主动技能!F473+1,FALSE),"")</f>
        <v>eff_sixingguangquan|eff_wanyuezhan_0|eff_wanyuezhan_1|</v>
      </c>
      <c r="Q473" s="33">
        <f>(VLOOKUP(G473,角色!V:AE,主动技能!F473+4,FALSE))</f>
        <v>2</v>
      </c>
      <c r="R473" s="33">
        <v>0</v>
      </c>
      <c r="S473" s="33">
        <v>0</v>
      </c>
      <c r="T473" s="6" t="str">
        <f t="shared" si="153"/>
        <v/>
      </c>
      <c r="U473" s="6" t="str">
        <f t="shared" si="154"/>
        <v/>
      </c>
      <c r="V473" s="23" t="str">
        <f>VLOOKUP(G473,角色!AW:BC,主动技能!F473+1,FALSE)</f>
        <v>skill_20</v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452</v>
      </c>
      <c r="AE473" s="33">
        <f>(VLOOKUP(G473,角色!V:AE,主动技能!F473+7,FALSE))</f>
        <v>1</v>
      </c>
      <c r="AF473" s="23">
        <f t="shared" si="144"/>
        <v>3</v>
      </c>
      <c r="AG473" s="23">
        <f t="shared" si="145"/>
        <v>2</v>
      </c>
      <c r="AH473" s="33" t="str">
        <f>VLOOKUP(F473,特效对应!F:G,2,FALSE)</f>
        <v>attackex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飞将主动技能3等级8</v>
      </c>
      <c r="B474" s="8">
        <f t="shared" si="142"/>
        <v>10080308</v>
      </c>
      <c r="C474" s="8" t="str">
        <f>VLOOKUP(G474,角色!A:B,2,FALSE)</f>
        <v>飞将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455</v>
      </c>
      <c r="I474" s="26" t="str">
        <f t="shared" si="155"/>
        <v>对敌方1排单位造成125%攻击力（+640）伤害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P474" s="33" t="str">
        <f>_xlfn.IFNA(VLOOKUP(G474,角色!V:AE,主动技能!F474+1,FALSE),"")</f>
        <v>eff_sixingguangquan|eff_wanyuezhan_0|eff_wanyuezhan_1|</v>
      </c>
      <c r="Q474" s="33">
        <f>(VLOOKUP(G474,角色!V:AE,主动技能!F474+4,FALSE))</f>
        <v>2</v>
      </c>
      <c r="R474" s="33">
        <v>0</v>
      </c>
      <c r="S474" s="33">
        <v>0</v>
      </c>
      <c r="T474" s="6" t="str">
        <f t="shared" si="153"/>
        <v/>
      </c>
      <c r="U474" s="6" t="str">
        <f t="shared" si="154"/>
        <v/>
      </c>
      <c r="V474" s="23" t="str">
        <f>VLOOKUP(G474,角色!AW:BC,主动技能!F474+1,FALSE)</f>
        <v>skill_20</v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640</v>
      </c>
      <c r="AE474" s="33">
        <f>(VLOOKUP(G474,角色!V:AE,主动技能!F474+7,FALSE))</f>
        <v>1</v>
      </c>
      <c r="AF474" s="23">
        <f t="shared" si="144"/>
        <v>3</v>
      </c>
      <c r="AG474" s="23">
        <f t="shared" si="145"/>
        <v>2</v>
      </c>
      <c r="AH474" s="33" t="str">
        <f>VLOOKUP(F474,特效对应!F:G,2,FALSE)</f>
        <v>attackex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飞将主动技能3等级9</v>
      </c>
      <c r="B475" s="8">
        <f t="shared" si="142"/>
        <v>10080309</v>
      </c>
      <c r="C475" s="8" t="str">
        <f>VLOOKUP(G475,角色!A:B,2,FALSE)</f>
        <v>飞将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455</v>
      </c>
      <c r="I475" s="26" t="str">
        <f t="shared" si="155"/>
        <v>对敌方1排单位造成125%攻击力（+905）伤害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P475" s="33" t="str">
        <f>_xlfn.IFNA(VLOOKUP(G475,角色!V:AE,主动技能!F475+1,FALSE),"")</f>
        <v>eff_sixingguangquan|eff_wanyuezhan_0|eff_wanyuezhan_1|</v>
      </c>
      <c r="Q475" s="33">
        <f>(VLOOKUP(G475,角色!V:AE,主动技能!F475+4,FALSE))</f>
        <v>2</v>
      </c>
      <c r="R475" s="33">
        <v>0</v>
      </c>
      <c r="S475" s="33">
        <v>0</v>
      </c>
      <c r="T475" s="6" t="str">
        <f t="shared" si="153"/>
        <v/>
      </c>
      <c r="U475" s="6" t="str">
        <f t="shared" si="154"/>
        <v/>
      </c>
      <c r="V475" s="23" t="str">
        <f>VLOOKUP(G475,角色!AW:BC,主动技能!F475+1,FALSE)</f>
        <v>skill_20</v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905</v>
      </c>
      <c r="AE475" s="33">
        <f>(VLOOKUP(G475,角色!V:AE,主动技能!F475+7,FALSE))</f>
        <v>1</v>
      </c>
      <c r="AF475" s="23">
        <f t="shared" si="144"/>
        <v>3</v>
      </c>
      <c r="AG475" s="23">
        <f t="shared" si="145"/>
        <v>2</v>
      </c>
      <c r="AH475" s="33" t="str">
        <f>VLOOKUP(F475,特效对应!F:G,2,FALSE)</f>
        <v>attackex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飞将主动技能3等级10</v>
      </c>
      <c r="B476" s="8">
        <f t="shared" si="142"/>
        <v>10080310</v>
      </c>
      <c r="C476" s="8" t="str">
        <f>VLOOKUP(G476,角色!A:B,2,FALSE)</f>
        <v>飞将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455</v>
      </c>
      <c r="I476" s="26" t="str">
        <f t="shared" si="155"/>
        <v>对敌方1排单位造成125%攻击力（+1281）伤害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P476" s="33" t="str">
        <f>_xlfn.IFNA(VLOOKUP(G476,角色!V:AE,主动技能!F476+1,FALSE),"")</f>
        <v>eff_sixingguangquan|eff_wanyuezhan_0|eff_wanyuezhan_1|</v>
      </c>
      <c r="Q476" s="33">
        <f>(VLOOKUP(G476,角色!V:AE,主动技能!F476+4,FALSE))</f>
        <v>2</v>
      </c>
      <c r="R476" s="33">
        <v>0</v>
      </c>
      <c r="S476" s="33">
        <v>0</v>
      </c>
      <c r="T476" s="6" t="str">
        <f t="shared" si="153"/>
        <v/>
      </c>
      <c r="U476" s="6" t="str">
        <f t="shared" si="154"/>
        <v/>
      </c>
      <c r="V476" s="23" t="str">
        <f>VLOOKUP(G476,角色!AW:BC,主动技能!F476+1,FALSE)</f>
        <v>skill_20</v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1281</v>
      </c>
      <c r="AE476" s="33">
        <f>(VLOOKUP(G476,角色!V:AE,主动技能!F476+7,FALSE))</f>
        <v>1</v>
      </c>
      <c r="AF476" s="23">
        <f t="shared" si="144"/>
        <v>3</v>
      </c>
      <c r="AG476" s="23">
        <f t="shared" si="145"/>
        <v>2</v>
      </c>
      <c r="AH476" s="33" t="str">
        <f>VLOOKUP(F476,特效对应!F:G,2,FALSE)</f>
        <v>attackex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飞将主动技能3等级11</v>
      </c>
      <c r="B477" s="8">
        <f t="shared" si="142"/>
        <v>10080311</v>
      </c>
      <c r="C477" s="8" t="str">
        <f>VLOOKUP(G477,角色!A:B,2,FALSE)</f>
        <v>飞将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455</v>
      </c>
      <c r="I477" s="26" t="str">
        <f t="shared" si="155"/>
        <v>对敌方1排单位造成125%攻击力（+1812）伤害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P477" s="33" t="str">
        <f>_xlfn.IFNA(VLOOKUP(G477,角色!V:AE,主动技能!F477+1,FALSE),"")</f>
        <v>eff_sixingguangquan|eff_wanyuezhan_0|eff_wanyuezhan_1|</v>
      </c>
      <c r="Q477" s="33">
        <f>(VLOOKUP(G477,角色!V:AE,主动技能!F477+4,FALSE))</f>
        <v>2</v>
      </c>
      <c r="R477" s="33">
        <v>0</v>
      </c>
      <c r="S477" s="33">
        <v>0</v>
      </c>
      <c r="T477" s="6" t="str">
        <f t="shared" si="153"/>
        <v/>
      </c>
      <c r="U477" s="6" t="str">
        <f t="shared" si="154"/>
        <v/>
      </c>
      <c r="V477" s="23" t="str">
        <f>VLOOKUP(G477,角色!AW:BC,主动技能!F477+1,FALSE)</f>
        <v>skill_20</v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1812</v>
      </c>
      <c r="AE477" s="33">
        <f>(VLOOKUP(G477,角色!V:AE,主动技能!F477+7,FALSE))</f>
        <v>1</v>
      </c>
      <c r="AF477" s="23">
        <f t="shared" si="144"/>
        <v>3</v>
      </c>
      <c r="AG477" s="23">
        <f t="shared" si="145"/>
        <v>2</v>
      </c>
      <c r="AH477" s="33" t="str">
        <f>VLOOKUP(F477,特效对应!F:G,2,FALSE)</f>
        <v>attackex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飞将主动技能3等级12</v>
      </c>
      <c r="B478" s="8">
        <f t="shared" si="142"/>
        <v>10080312</v>
      </c>
      <c r="C478" s="8" t="str">
        <f>VLOOKUP(G478,角色!A:B,2,FALSE)</f>
        <v>飞将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455</v>
      </c>
      <c r="I478" s="26" t="str">
        <f t="shared" si="155"/>
        <v>对敌方1排单位造成125%攻击力（+2563）伤害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P478" s="33" t="str">
        <f>_xlfn.IFNA(VLOOKUP(G478,角色!V:AE,主动技能!F478+1,FALSE),"")</f>
        <v>eff_sixingguangquan|eff_wanyuezhan_0|eff_wanyuezhan_1|</v>
      </c>
      <c r="Q478" s="33">
        <f>(VLOOKUP(G478,角色!V:AE,主动技能!F478+4,FALSE))</f>
        <v>2</v>
      </c>
      <c r="R478" s="33">
        <v>0</v>
      </c>
      <c r="S478" s="33">
        <v>0</v>
      </c>
      <c r="T478" s="6" t="str">
        <f t="shared" si="153"/>
        <v/>
      </c>
      <c r="U478" s="6" t="str">
        <f t="shared" si="154"/>
        <v/>
      </c>
      <c r="V478" s="23" t="str">
        <f>VLOOKUP(G478,角色!AW:BC,主动技能!F478+1,FALSE)</f>
        <v>skill_20</v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2563</v>
      </c>
      <c r="AE478" s="33">
        <f>(VLOOKUP(G478,角色!V:AE,主动技能!F478+7,FALSE))</f>
        <v>1</v>
      </c>
      <c r="AF478" s="23">
        <f t="shared" si="144"/>
        <v>3</v>
      </c>
      <c r="AG478" s="23">
        <f t="shared" si="145"/>
        <v>2</v>
      </c>
      <c r="AH478" s="33" t="str">
        <f>VLOOKUP(F478,特效对应!F:G,2,FALSE)</f>
        <v>attackex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飞将主动技能3等级13</v>
      </c>
      <c r="B479" s="8">
        <f t="shared" si="142"/>
        <v>10080313</v>
      </c>
      <c r="C479" s="8" t="str">
        <f>VLOOKUP(G479,角色!A:B,2,FALSE)</f>
        <v>飞将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455</v>
      </c>
      <c r="I479" s="26" t="str">
        <f t="shared" si="155"/>
        <v>对敌方1排单位造成125%攻击力（+3625）伤害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P479" s="33" t="str">
        <f>_xlfn.IFNA(VLOOKUP(G479,角色!V:AE,主动技能!F479+1,FALSE),"")</f>
        <v>eff_sixingguangquan|eff_wanyuezhan_0|eff_wanyuezhan_1|</v>
      </c>
      <c r="Q479" s="33">
        <f>(VLOOKUP(G479,角色!V:AE,主动技能!F479+4,FALSE))</f>
        <v>2</v>
      </c>
      <c r="R479" s="33">
        <v>0</v>
      </c>
      <c r="S479" s="33">
        <v>0</v>
      </c>
      <c r="T479" s="6" t="str">
        <f t="shared" si="153"/>
        <v/>
      </c>
      <c r="U479" s="6" t="str">
        <f t="shared" si="154"/>
        <v/>
      </c>
      <c r="V479" s="23" t="str">
        <f>VLOOKUP(G479,角色!AW:BC,主动技能!F479+1,FALSE)</f>
        <v>skill_20</v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3625</v>
      </c>
      <c r="AE479" s="33">
        <f>(VLOOKUP(G479,角色!V:AE,主动技能!F479+7,FALSE))</f>
        <v>1</v>
      </c>
      <c r="AF479" s="23">
        <f t="shared" si="144"/>
        <v>3</v>
      </c>
      <c r="AG479" s="23">
        <f t="shared" si="145"/>
        <v>2</v>
      </c>
      <c r="AH479" s="33" t="str">
        <f>VLOOKUP(F479,特效对应!F:G,2,FALSE)</f>
        <v>attackex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飞将主动技能3等级14</v>
      </c>
      <c r="B480" s="8">
        <f t="shared" si="142"/>
        <v>10080314</v>
      </c>
      <c r="C480" s="8" t="str">
        <f>VLOOKUP(G480,角色!A:B,2,FALSE)</f>
        <v>飞将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455</v>
      </c>
      <c r="I480" s="26" t="str">
        <f t="shared" si="155"/>
        <v>对敌方1排单位造成125%攻击力（+5127）伤害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P480" s="33" t="str">
        <f>_xlfn.IFNA(VLOOKUP(G480,角色!V:AE,主动技能!F480+1,FALSE),"")</f>
        <v>eff_sixingguangquan|eff_wanyuezhan_0|eff_wanyuezhan_1|</v>
      </c>
      <c r="Q480" s="33">
        <f>(VLOOKUP(G480,角色!V:AE,主动技能!F480+4,FALSE))</f>
        <v>2</v>
      </c>
      <c r="R480" s="33">
        <v>0</v>
      </c>
      <c r="S480" s="33">
        <v>0</v>
      </c>
      <c r="T480" s="6" t="str">
        <f t="shared" si="153"/>
        <v/>
      </c>
      <c r="U480" s="6" t="str">
        <f t="shared" si="154"/>
        <v/>
      </c>
      <c r="V480" s="23" t="str">
        <f>VLOOKUP(G480,角色!AW:BC,主动技能!F480+1,FALSE)</f>
        <v>skill_20</v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5127</v>
      </c>
      <c r="AE480" s="33">
        <f>(VLOOKUP(G480,角色!V:AE,主动技能!F480+7,FALSE))</f>
        <v>1</v>
      </c>
      <c r="AF480" s="23">
        <f t="shared" si="144"/>
        <v>3</v>
      </c>
      <c r="AG480" s="23">
        <f t="shared" si="145"/>
        <v>2</v>
      </c>
      <c r="AH480" s="33" t="str">
        <f>VLOOKUP(F480,特效对应!F:G,2,FALSE)</f>
        <v>attackex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飞将主动技能3等级15</v>
      </c>
      <c r="B481" s="8">
        <f t="shared" si="142"/>
        <v>10080315</v>
      </c>
      <c r="C481" s="8" t="str">
        <f>VLOOKUP(G481,角色!A:B,2,FALSE)</f>
        <v>飞将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455</v>
      </c>
      <c r="I481" s="26" t="str">
        <f t="shared" si="155"/>
        <v>对敌方1排单位造成125%攻击力（+7252）伤害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P481" s="33" t="str">
        <f>_xlfn.IFNA(VLOOKUP(G481,角色!V:AE,主动技能!F481+1,FALSE),"")</f>
        <v>eff_sixingguangquan|eff_wanyuezhan_0|eff_wanyuezhan_1|</v>
      </c>
      <c r="Q481" s="33">
        <f>(VLOOKUP(G481,角色!V:AE,主动技能!F481+4,FALSE))</f>
        <v>2</v>
      </c>
      <c r="R481" s="33">
        <v>0</v>
      </c>
      <c r="S481" s="33">
        <v>0</v>
      </c>
      <c r="T481" s="6" t="str">
        <f t="shared" si="153"/>
        <v/>
      </c>
      <c r="U481" s="6" t="str">
        <f t="shared" si="154"/>
        <v/>
      </c>
      <c r="V481" s="23" t="str">
        <f>VLOOKUP(G481,角色!AW:BC,主动技能!F481+1,FALSE)</f>
        <v>skill_20</v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7252</v>
      </c>
      <c r="AE481" s="33">
        <f>(VLOOKUP(G481,角色!V:AE,主动技能!F481+7,FALSE))</f>
        <v>1</v>
      </c>
      <c r="AF481" s="23">
        <f t="shared" si="144"/>
        <v>3</v>
      </c>
      <c r="AG481" s="23">
        <f t="shared" si="145"/>
        <v>2</v>
      </c>
      <c r="AH481" s="33" t="str">
        <f>VLOOKUP(F481,特效对应!F:G,2,FALSE)</f>
        <v>attackex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飞将主动技能3等级16</v>
      </c>
      <c r="B482" s="8">
        <f t="shared" si="142"/>
        <v>10080316</v>
      </c>
      <c r="C482" s="8" t="str">
        <f>VLOOKUP(G482,角色!A:B,2,FALSE)</f>
        <v>飞将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455</v>
      </c>
      <c r="I482" s="26" t="str">
        <f t="shared" si="155"/>
        <v>对敌方1排单位造成125%攻击力（+10257）伤害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P482" s="33" t="str">
        <f>_xlfn.IFNA(VLOOKUP(G482,角色!V:AE,主动技能!F482+1,FALSE),"")</f>
        <v>eff_sixingguangquan|eff_wanyuezhan_0|eff_wanyuezhan_1|</v>
      </c>
      <c r="Q482" s="33">
        <f>(VLOOKUP(G482,角色!V:AE,主动技能!F482+4,FALSE))</f>
        <v>2</v>
      </c>
      <c r="R482" s="33">
        <v>0</v>
      </c>
      <c r="S482" s="33">
        <v>0</v>
      </c>
      <c r="T482" s="6" t="str">
        <f t="shared" si="153"/>
        <v/>
      </c>
      <c r="U482" s="6" t="str">
        <f t="shared" si="154"/>
        <v/>
      </c>
      <c r="V482" s="23" t="str">
        <f>VLOOKUP(G482,角色!AW:BC,主动技能!F482+1,FALSE)</f>
        <v>skill_20</v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10257</v>
      </c>
      <c r="AE482" s="33">
        <f>(VLOOKUP(G482,角色!V:AE,主动技能!F482+7,FALSE))</f>
        <v>1</v>
      </c>
      <c r="AF482" s="23">
        <f t="shared" si="144"/>
        <v>3</v>
      </c>
      <c r="AG482" s="23">
        <f t="shared" si="145"/>
        <v>2</v>
      </c>
      <c r="AH482" s="33" t="str">
        <f>VLOOKUP(F482,特效对应!F:G,2,FALSE)</f>
        <v>attackex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飞将主动技能3等级17</v>
      </c>
      <c r="B483" s="8">
        <f t="shared" si="142"/>
        <v>10080317</v>
      </c>
      <c r="C483" s="8" t="str">
        <f>VLOOKUP(G483,角色!A:B,2,FALSE)</f>
        <v>飞将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455</v>
      </c>
      <c r="I483" s="26" t="str">
        <f t="shared" si="155"/>
        <v>对敌方1排单位造成125%攻击力（+14508）伤害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P483" s="33" t="str">
        <f>_xlfn.IFNA(VLOOKUP(G483,角色!V:AE,主动技能!F483+1,FALSE),"")</f>
        <v>eff_sixingguangquan|eff_wanyuezhan_0|eff_wanyuezhan_1|</v>
      </c>
      <c r="Q483" s="33">
        <f>(VLOOKUP(G483,角色!V:AE,主动技能!F483+4,FALSE))</f>
        <v>2</v>
      </c>
      <c r="R483" s="33">
        <v>0</v>
      </c>
      <c r="S483" s="33">
        <v>0</v>
      </c>
      <c r="T483" s="6" t="str">
        <f t="shared" si="153"/>
        <v/>
      </c>
      <c r="U483" s="6" t="str">
        <f t="shared" si="154"/>
        <v/>
      </c>
      <c r="V483" s="23" t="str">
        <f>VLOOKUP(G483,角色!AW:BC,主动技能!F483+1,FALSE)</f>
        <v>skill_20</v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14508</v>
      </c>
      <c r="AE483" s="33">
        <f>(VLOOKUP(G483,角色!V:AE,主动技能!F483+7,FALSE))</f>
        <v>1</v>
      </c>
      <c r="AF483" s="23">
        <f t="shared" si="144"/>
        <v>3</v>
      </c>
      <c r="AG483" s="23">
        <f t="shared" si="145"/>
        <v>2</v>
      </c>
      <c r="AH483" s="33" t="str">
        <f>VLOOKUP(F483,特效对应!F:G,2,FALSE)</f>
        <v>attackex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飞将主动技能3等级18</v>
      </c>
      <c r="B484" s="8">
        <f t="shared" si="142"/>
        <v>10080318</v>
      </c>
      <c r="C484" s="8" t="str">
        <f>VLOOKUP(G484,角色!A:B,2,FALSE)</f>
        <v>飞将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455</v>
      </c>
      <c r="I484" s="26" t="str">
        <f t="shared" si="155"/>
        <v>对敌方1排单位造成125%攻击力（+20520）伤害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P484" s="33" t="str">
        <f>_xlfn.IFNA(VLOOKUP(G484,角色!V:AE,主动技能!F484+1,FALSE),"")</f>
        <v>eff_sixingguangquan|eff_wanyuezhan_0|eff_wanyuezhan_1|</v>
      </c>
      <c r="Q484" s="33">
        <f>(VLOOKUP(G484,角色!V:AE,主动技能!F484+4,FALSE))</f>
        <v>2</v>
      </c>
      <c r="R484" s="33">
        <v>0</v>
      </c>
      <c r="S484" s="33">
        <v>0</v>
      </c>
      <c r="T484" s="6" t="str">
        <f t="shared" si="153"/>
        <v/>
      </c>
      <c r="U484" s="6" t="str">
        <f t="shared" si="154"/>
        <v/>
      </c>
      <c r="V484" s="23" t="str">
        <f>VLOOKUP(G484,角色!AW:BC,主动技能!F484+1,FALSE)</f>
        <v>skill_20</v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20520</v>
      </c>
      <c r="AE484" s="33">
        <f>(VLOOKUP(G484,角色!V:AE,主动技能!F484+7,FALSE))</f>
        <v>1</v>
      </c>
      <c r="AF484" s="23">
        <f t="shared" si="144"/>
        <v>3</v>
      </c>
      <c r="AG484" s="23">
        <f t="shared" si="145"/>
        <v>2</v>
      </c>
      <c r="AH484" s="33" t="str">
        <f>VLOOKUP(F484,特效对应!F:G,2,FALSE)</f>
        <v>attackex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飞将主动技能3等级19</v>
      </c>
      <c r="B485" s="8">
        <f t="shared" si="142"/>
        <v>10080319</v>
      </c>
      <c r="C485" s="8" t="str">
        <f>VLOOKUP(G485,角色!A:B,2,FALSE)</f>
        <v>飞将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455</v>
      </c>
      <c r="I485" s="26" t="str">
        <f t="shared" si="155"/>
        <v>对敌方1排单位造成125%攻击力（+29024）伤害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P485" s="33" t="str">
        <f>_xlfn.IFNA(VLOOKUP(G485,角色!V:AE,主动技能!F485+1,FALSE),"")</f>
        <v>eff_sixingguangquan|eff_wanyuezhan_0|eff_wanyuezhan_1|</v>
      </c>
      <c r="Q485" s="33">
        <f>(VLOOKUP(G485,角色!V:AE,主动技能!F485+4,FALSE))</f>
        <v>2</v>
      </c>
      <c r="R485" s="33">
        <v>0</v>
      </c>
      <c r="S485" s="33">
        <v>0</v>
      </c>
      <c r="T485" s="6" t="str">
        <f t="shared" si="153"/>
        <v/>
      </c>
      <c r="U485" s="6" t="str">
        <f t="shared" si="154"/>
        <v/>
      </c>
      <c r="V485" s="23" t="str">
        <f>VLOOKUP(G485,角色!AW:BC,主动技能!F485+1,FALSE)</f>
        <v>skill_20</v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29024</v>
      </c>
      <c r="AE485" s="33">
        <f>(VLOOKUP(G485,角色!V:AE,主动技能!F485+7,FALSE))</f>
        <v>1</v>
      </c>
      <c r="AF485" s="23">
        <f t="shared" si="144"/>
        <v>3</v>
      </c>
      <c r="AG485" s="23">
        <f t="shared" si="145"/>
        <v>2</v>
      </c>
      <c r="AH485" s="33" t="str">
        <f>VLOOKUP(F485,特效对应!F:G,2,FALSE)</f>
        <v>attackex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飞将主动技能3等级20</v>
      </c>
      <c r="B486" s="8">
        <f t="shared" si="142"/>
        <v>10080320</v>
      </c>
      <c r="C486" s="8" t="str">
        <f>VLOOKUP(G486,角色!A:B,2,FALSE)</f>
        <v>飞将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455</v>
      </c>
      <c r="I486" s="26" t="str">
        <f t="shared" si="155"/>
        <v>对敌方1排单位造成125%攻击力（+41051）伤害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P486" s="33" t="str">
        <f>_xlfn.IFNA(VLOOKUP(G486,角色!V:AE,主动技能!F486+1,FALSE),"")</f>
        <v>eff_sixingguangquan|eff_wanyuezhan_0|eff_wanyuezhan_1|</v>
      </c>
      <c r="Q486" s="33">
        <f>(VLOOKUP(G486,角色!V:AE,主动技能!F486+4,FALSE))</f>
        <v>2</v>
      </c>
      <c r="R486" s="33">
        <v>0</v>
      </c>
      <c r="S486" s="33">
        <v>0</v>
      </c>
      <c r="T486" s="6" t="str">
        <f t="shared" si="153"/>
        <v/>
      </c>
      <c r="U486" s="6" t="str">
        <f t="shared" si="154"/>
        <v/>
      </c>
      <c r="V486" s="23" t="str">
        <f>VLOOKUP(G486,角色!AW:BC,主动技能!F486+1,FALSE)</f>
        <v>skill_20</v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41051</v>
      </c>
      <c r="AE486" s="33">
        <f>(VLOOKUP(G486,角色!V:AE,主动技能!F486+7,FALSE))</f>
        <v>1</v>
      </c>
      <c r="AF486" s="23">
        <f t="shared" si="144"/>
        <v>3</v>
      </c>
      <c r="AG486" s="23">
        <f t="shared" si="145"/>
        <v>2</v>
      </c>
      <c r="AH486" s="33" t="str">
        <f>VLOOKUP(F486,特效对应!F:G,2,FALSE)</f>
        <v>attackex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胧月主动技能1等级1</v>
      </c>
      <c r="B487" s="8">
        <f t="shared" si="142"/>
        <v>10090101</v>
      </c>
      <c r="C487" s="8" t="str">
        <f>VLOOKUP(G487,角色!A:B,2,FALSE)</f>
        <v>胧月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对敌方单体攻击，造成100%攻击力（+20）点伤害。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33" t="str">
        <f>_xlfn.IFNA(VLOOKUP(G487,角色!V:AE,主动技能!F487+1,FALSE),"")</f>
        <v>eff_yixingguangquan|||</v>
      </c>
      <c r="Q487" s="33">
        <f>(VLOOKUP(G487,角色!V:AE,主动技能!F487+4,FALSE))</f>
        <v>1</v>
      </c>
      <c r="R487" s="33">
        <v>0</v>
      </c>
      <c r="S487" s="33">
        <v>0</v>
      </c>
      <c r="T487" s="23" t="str">
        <f t="shared" si="153"/>
        <v/>
      </c>
      <c r="U487" s="23" t="str">
        <f t="shared" si="154"/>
        <v/>
      </c>
      <c r="V487" s="23" t="str">
        <f>VLOOKUP(G487,角色!AW:BC,主动技能!F487+1,FALSE)</f>
        <v>skill_32</v>
      </c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20</v>
      </c>
      <c r="AC487" s="23"/>
      <c r="AD487" s="23"/>
      <c r="AE487" s="33">
        <f>(VLOOKUP(G487,角色!V:AE,主动技能!F487+7,FALSE))</f>
        <v>0</v>
      </c>
      <c r="AF487" s="23">
        <f t="shared" si="144"/>
        <v>0</v>
      </c>
      <c r="AG487" s="23">
        <f t="shared" si="145"/>
        <v>0</v>
      </c>
      <c r="AH487" s="33" t="str">
        <f>VLOOKUP(F487,特效对应!F:G,2,FALSE)</f>
        <v>attack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胧月主动技能1等级2</v>
      </c>
      <c r="B488" s="8">
        <f t="shared" si="142"/>
        <v>10090102</v>
      </c>
      <c r="C488" s="8" t="str">
        <f>VLOOKUP(G488,角色!A:B,2,FALSE)</f>
        <v>胧月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459</v>
      </c>
      <c r="I488" s="24" t="str">
        <f t="shared" ref="I488:I495" si="157">"对敌方单体攻击，造成100%攻击力（+"&amp;AB488&amp;"）点伤害。"</f>
        <v>对敌方单体攻击，造成100%攻击力（+25）点伤害。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P488" s="33" t="str">
        <f>_xlfn.IFNA(VLOOKUP(G488,角色!V:AE,主动技能!F488+1,FALSE),"")</f>
        <v>eff_yixingguangquan|||</v>
      </c>
      <c r="Q488" s="33">
        <f>(VLOOKUP(G488,角色!V:AE,主动技能!F488+4,FALSE))</f>
        <v>1</v>
      </c>
      <c r="R488" s="33">
        <v>0</v>
      </c>
      <c r="S488" s="33">
        <v>0</v>
      </c>
      <c r="T488" s="6" t="str">
        <f t="shared" si="153"/>
        <v/>
      </c>
      <c r="U488" s="6" t="str">
        <f t="shared" si="154"/>
        <v/>
      </c>
      <c r="V488" s="23" t="str">
        <f>VLOOKUP(G488,角色!AW:BC,主动技能!F488+1,FALSE)</f>
        <v>skill_32</v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25</v>
      </c>
      <c r="AE488" s="33">
        <f>(VLOOKUP(G488,角色!V:AE,主动技能!F488+7,FALSE))</f>
        <v>0</v>
      </c>
      <c r="AF488" s="23">
        <f t="shared" si="144"/>
        <v>0</v>
      </c>
      <c r="AG488" s="23">
        <f t="shared" si="145"/>
        <v>0</v>
      </c>
      <c r="AH488" s="33" t="str">
        <f>VLOOKUP(F488,特效对应!F:G,2,FALSE)</f>
        <v>attack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胧月主动技能1等级3</v>
      </c>
      <c r="B489" s="8">
        <f t="shared" si="142"/>
        <v>10090103</v>
      </c>
      <c r="C489" s="8" t="str">
        <f>VLOOKUP(G489,角色!A:B,2,FALSE)</f>
        <v>胧月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459</v>
      </c>
      <c r="I489" s="24" t="str">
        <f t="shared" si="157"/>
        <v>对敌方单体攻击，造成100%攻击力（+40）点伤害。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P489" s="33" t="str">
        <f>_xlfn.IFNA(VLOOKUP(G489,角色!V:AE,主动技能!F489+1,FALSE),"")</f>
        <v>eff_yixingguangquan|||</v>
      </c>
      <c r="Q489" s="33">
        <f>(VLOOKUP(G489,角色!V:AE,主动技能!F489+4,FALSE))</f>
        <v>1</v>
      </c>
      <c r="R489" s="33">
        <v>0</v>
      </c>
      <c r="S489" s="33">
        <v>0</v>
      </c>
      <c r="T489" s="6" t="str">
        <f t="shared" si="153"/>
        <v/>
      </c>
      <c r="U489" s="6" t="str">
        <f t="shared" si="154"/>
        <v/>
      </c>
      <c r="V489" s="23" t="str">
        <f>VLOOKUP(G489,角色!AW:BC,主动技能!F489+1,FALSE)</f>
        <v>skill_32</v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40</v>
      </c>
      <c r="AE489" s="33">
        <f>(VLOOKUP(G489,角色!V:AE,主动技能!F489+7,FALSE))</f>
        <v>0</v>
      </c>
      <c r="AF489" s="23">
        <f t="shared" si="144"/>
        <v>0</v>
      </c>
      <c r="AG489" s="23">
        <f t="shared" si="145"/>
        <v>0</v>
      </c>
      <c r="AH489" s="33" t="str">
        <f>VLOOKUP(F489,特效对应!F:G,2,FALSE)</f>
        <v>attack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胧月主动技能1等级4</v>
      </c>
      <c r="B490" s="8">
        <f t="shared" si="142"/>
        <v>10090104</v>
      </c>
      <c r="C490" s="8" t="str">
        <f>VLOOKUP(G490,角色!A:B,2,FALSE)</f>
        <v>胧月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459</v>
      </c>
      <c r="I490" s="24" t="str">
        <f t="shared" si="157"/>
        <v>对敌方单体攻击，造成100%攻击力（+64）点伤害。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P490" s="33" t="str">
        <f>_xlfn.IFNA(VLOOKUP(G490,角色!V:AE,主动技能!F490+1,FALSE),"")</f>
        <v>eff_yixingguangquan|||</v>
      </c>
      <c r="Q490" s="33">
        <f>(VLOOKUP(G490,角色!V:AE,主动技能!F490+4,FALSE))</f>
        <v>1</v>
      </c>
      <c r="R490" s="33">
        <v>0</v>
      </c>
      <c r="S490" s="33">
        <v>0</v>
      </c>
      <c r="T490" s="6" t="str">
        <f t="shared" si="153"/>
        <v/>
      </c>
      <c r="U490" s="6" t="str">
        <f t="shared" si="154"/>
        <v/>
      </c>
      <c r="V490" s="23" t="str">
        <f>VLOOKUP(G490,角色!AW:BC,主动技能!F490+1,FALSE)</f>
        <v>skill_32</v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64</v>
      </c>
      <c r="AE490" s="33">
        <f>(VLOOKUP(G490,角色!V:AE,主动技能!F490+7,FALSE))</f>
        <v>0</v>
      </c>
      <c r="AF490" s="23">
        <f t="shared" si="144"/>
        <v>0</v>
      </c>
      <c r="AG490" s="23">
        <f t="shared" si="145"/>
        <v>0</v>
      </c>
      <c r="AH490" s="33" t="str">
        <f>VLOOKUP(F490,特效对应!F:G,2,FALSE)</f>
        <v>attack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胧月主动技能1等级5</v>
      </c>
      <c r="B491" s="8">
        <f t="shared" si="142"/>
        <v>10090105</v>
      </c>
      <c r="C491" s="8" t="str">
        <f>VLOOKUP(G491,角色!A:B,2,FALSE)</f>
        <v>胧月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459</v>
      </c>
      <c r="I491" s="24" t="str">
        <f t="shared" si="157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P491" s="33" t="str">
        <f>_xlfn.IFNA(VLOOKUP(G491,角色!V:AE,主动技能!F491+1,FALSE),"")</f>
        <v>eff_yixingguangquan|||</v>
      </c>
      <c r="Q491" s="33">
        <f>(VLOOKUP(G491,角色!V:AE,主动技能!F491+4,FALSE))</f>
        <v>1</v>
      </c>
      <c r="R491" s="33">
        <v>0</v>
      </c>
      <c r="S491" s="33">
        <v>0</v>
      </c>
      <c r="T491" s="6" t="str">
        <f t="shared" si="153"/>
        <v/>
      </c>
      <c r="U491" s="6" t="str">
        <f t="shared" si="154"/>
        <v/>
      </c>
      <c r="V491" s="23" t="str">
        <f>VLOOKUP(G491,角色!AW:BC,主动技能!F491+1,FALSE)</f>
        <v>skill_32</v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 s="33">
        <f>(VLOOKUP(G491,角色!V:AE,主动技能!F491+7,FALSE))</f>
        <v>0</v>
      </c>
      <c r="AF491" s="23">
        <f t="shared" si="144"/>
        <v>0</v>
      </c>
      <c r="AG491" s="23">
        <f t="shared" si="145"/>
        <v>0</v>
      </c>
      <c r="AH491" s="33" t="str">
        <f>VLOOKUP(F491,特效对应!F:G,2,FALSE)</f>
        <v>attack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胧月主动技能1等级6</v>
      </c>
      <c r="B492" s="8">
        <f t="shared" si="142"/>
        <v>10090106</v>
      </c>
      <c r="C492" s="8" t="str">
        <f>VLOOKUP(G492,角色!A:B,2,FALSE)</f>
        <v>胧月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459</v>
      </c>
      <c r="I492" s="24" t="str">
        <f t="shared" si="157"/>
        <v>对敌方单体攻击，造成100%攻击力（+128）点伤害。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P492" s="33" t="str">
        <f>_xlfn.IFNA(VLOOKUP(G492,角色!V:AE,主动技能!F492+1,FALSE),"")</f>
        <v>eff_yixingguangquan|||</v>
      </c>
      <c r="Q492" s="33">
        <f>(VLOOKUP(G492,角色!V:AE,主动技能!F492+4,FALSE))</f>
        <v>1</v>
      </c>
      <c r="R492" s="33">
        <v>0</v>
      </c>
      <c r="S492" s="33">
        <v>0</v>
      </c>
      <c r="T492" s="6" t="str">
        <f t="shared" si="153"/>
        <v/>
      </c>
      <c r="U492" s="6" t="str">
        <f t="shared" si="154"/>
        <v/>
      </c>
      <c r="V492" s="23" t="str">
        <f>VLOOKUP(G492,角色!AW:BC,主动技能!F492+1,FALSE)</f>
        <v>skill_32</v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128</v>
      </c>
      <c r="AE492" s="33">
        <f>(VLOOKUP(G492,角色!V:AE,主动技能!F492+7,FALSE))</f>
        <v>0</v>
      </c>
      <c r="AF492" s="23">
        <f t="shared" si="144"/>
        <v>0</v>
      </c>
      <c r="AG492" s="23">
        <f t="shared" si="145"/>
        <v>0</v>
      </c>
      <c r="AH492" s="33" t="str">
        <f>VLOOKUP(F492,特效对应!F:G,2,FALSE)</f>
        <v>attack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胧月主动技能1等级7</v>
      </c>
      <c r="B493" s="8">
        <f t="shared" si="142"/>
        <v>10090107</v>
      </c>
      <c r="C493" s="8" t="str">
        <f>VLOOKUP(G493,角色!A:B,2,FALSE)</f>
        <v>胧月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459</v>
      </c>
      <c r="I493" s="24" t="str">
        <f t="shared" si="157"/>
        <v>对敌方单体攻击，造成100%攻击力（+181）点伤害。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P493" s="33" t="str">
        <f>_xlfn.IFNA(VLOOKUP(G493,角色!V:AE,主动技能!F493+1,FALSE),"")</f>
        <v>eff_yixingguangquan|||</v>
      </c>
      <c r="Q493" s="33">
        <f>(VLOOKUP(G493,角色!V:AE,主动技能!F493+4,FALSE))</f>
        <v>1</v>
      </c>
      <c r="R493" s="33">
        <v>0</v>
      </c>
      <c r="S493" s="33">
        <v>0</v>
      </c>
      <c r="T493" s="6" t="str">
        <f t="shared" si="153"/>
        <v/>
      </c>
      <c r="U493" s="6" t="str">
        <f t="shared" si="154"/>
        <v/>
      </c>
      <c r="V493" s="23" t="str">
        <f>VLOOKUP(G493,角色!AW:BC,主动技能!F493+1,FALSE)</f>
        <v>skill_32</v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181</v>
      </c>
      <c r="AE493" s="33">
        <f>(VLOOKUP(G493,角色!V:AE,主动技能!F493+7,FALSE))</f>
        <v>0</v>
      </c>
      <c r="AF493" s="23">
        <f t="shared" si="144"/>
        <v>0</v>
      </c>
      <c r="AG493" s="23">
        <f t="shared" si="145"/>
        <v>0</v>
      </c>
      <c r="AH493" s="33" t="str">
        <f>VLOOKUP(F493,特效对应!F:G,2,FALSE)</f>
        <v>attack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胧月主动技能1等级8</v>
      </c>
      <c r="B494" s="8">
        <f t="shared" si="142"/>
        <v>10090108</v>
      </c>
      <c r="C494" s="8" t="str">
        <f>VLOOKUP(G494,角色!A:B,2,FALSE)</f>
        <v>胧月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459</v>
      </c>
      <c r="I494" s="24" t="str">
        <f t="shared" si="157"/>
        <v>对敌方单体攻击，造成100%攻击力（+256）点伤害。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P494" s="33" t="str">
        <f>_xlfn.IFNA(VLOOKUP(G494,角色!V:AE,主动技能!F494+1,FALSE),"")</f>
        <v>eff_yixingguangquan|||</v>
      </c>
      <c r="Q494" s="33">
        <f>(VLOOKUP(G494,角色!V:AE,主动技能!F494+4,FALSE))</f>
        <v>1</v>
      </c>
      <c r="R494" s="33">
        <v>0</v>
      </c>
      <c r="S494" s="33">
        <v>0</v>
      </c>
      <c r="T494" s="6" t="str">
        <f t="shared" si="153"/>
        <v/>
      </c>
      <c r="U494" s="6" t="str">
        <f t="shared" si="154"/>
        <v/>
      </c>
      <c r="V494" s="23" t="str">
        <f>VLOOKUP(G494,角色!AW:BC,主动技能!F494+1,FALSE)</f>
        <v>skill_32</v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256</v>
      </c>
      <c r="AE494" s="33">
        <f>(VLOOKUP(G494,角色!V:AE,主动技能!F494+7,FALSE))</f>
        <v>0</v>
      </c>
      <c r="AF494" s="23">
        <f t="shared" si="144"/>
        <v>0</v>
      </c>
      <c r="AG494" s="23">
        <f t="shared" si="145"/>
        <v>0</v>
      </c>
      <c r="AH494" s="33" t="str">
        <f>VLOOKUP(F494,特效对应!F:G,2,FALSE)</f>
        <v>attack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胧月主动技能1等级9</v>
      </c>
      <c r="B495" s="8">
        <f t="shared" si="142"/>
        <v>10090109</v>
      </c>
      <c r="C495" s="8" t="str">
        <f>VLOOKUP(G495,角色!A:B,2,FALSE)</f>
        <v>胧月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459</v>
      </c>
      <c r="I495" s="24" t="str">
        <f t="shared" si="157"/>
        <v>对敌方单体攻击，造成100%攻击力（+362）点伤害。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P495" s="33" t="str">
        <f>_xlfn.IFNA(VLOOKUP(G495,角色!V:AE,主动技能!F495+1,FALSE),"")</f>
        <v>eff_yixingguangquan|||</v>
      </c>
      <c r="Q495" s="33">
        <f>(VLOOKUP(G495,角色!V:AE,主动技能!F495+4,FALSE))</f>
        <v>1</v>
      </c>
      <c r="R495" s="33">
        <v>0</v>
      </c>
      <c r="S495" s="33">
        <v>0</v>
      </c>
      <c r="T495" s="6" t="str">
        <f t="shared" si="153"/>
        <v/>
      </c>
      <c r="U495" s="6" t="str">
        <f t="shared" si="154"/>
        <v/>
      </c>
      <c r="V495" s="23" t="str">
        <f>VLOOKUP(G495,角色!AW:BC,主动技能!F495+1,FALSE)</f>
        <v>skill_32</v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362</v>
      </c>
      <c r="AE495" s="33">
        <f>(VLOOKUP(G495,角色!V:AE,主动技能!F495+7,FALSE))</f>
        <v>0</v>
      </c>
      <c r="AF495" s="23">
        <f t="shared" si="144"/>
        <v>0</v>
      </c>
      <c r="AG495" s="23">
        <f t="shared" si="145"/>
        <v>0</v>
      </c>
      <c r="AH495" s="33" t="str">
        <f>VLOOKUP(F495,特效对应!F:G,2,FALSE)</f>
        <v>attack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胧月主动技能1等级10</v>
      </c>
      <c r="B496" s="8">
        <f t="shared" si="142"/>
        <v>10090110</v>
      </c>
      <c r="C496" s="8" t="str">
        <f>VLOOKUP(G496,角色!A:B,2,FALSE)</f>
        <v>胧月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459</v>
      </c>
      <c r="I496" s="24" t="str">
        <f t="shared" ref="I496:I506" si="158">"对敌方单体攻击，造成100%攻击力（+"&amp;AB496&amp;"）点伤害。"</f>
        <v>对敌方单体攻击，造成100%攻击力（+512）点伤害。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P496" s="33" t="str">
        <f>_xlfn.IFNA(VLOOKUP(G496,角色!V:AE,主动技能!F496+1,FALSE),"")</f>
        <v>eff_yixingguangquan|||</v>
      </c>
      <c r="Q496" s="33">
        <f>(VLOOKUP(G496,角色!V:AE,主动技能!F496+4,FALSE))</f>
        <v>1</v>
      </c>
      <c r="R496" s="33">
        <v>0</v>
      </c>
      <c r="S496" s="33">
        <v>0</v>
      </c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V496" s="23" t="str">
        <f>VLOOKUP(G496,角色!AW:BC,主动技能!F496+1,FALSE)</f>
        <v>skill_32</v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512</v>
      </c>
      <c r="AE496" s="33">
        <f>(VLOOKUP(G496,角色!V:AE,主动技能!F496+7,FALSE))</f>
        <v>0</v>
      </c>
      <c r="AF496" s="23">
        <f t="shared" si="144"/>
        <v>0</v>
      </c>
      <c r="AG496" s="23">
        <f t="shared" si="145"/>
        <v>0</v>
      </c>
      <c r="AH496" s="33" t="str">
        <f>VLOOKUP(F496,特效对应!F:G,2,FALSE)</f>
        <v>attack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胧月主动技能1等级11</v>
      </c>
      <c r="B497" s="8">
        <f t="shared" si="142"/>
        <v>10090111</v>
      </c>
      <c r="C497" s="8" t="str">
        <f>VLOOKUP(G497,角色!A:B,2,FALSE)</f>
        <v>胧月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459</v>
      </c>
      <c r="I497" s="24" t="str">
        <f t="shared" si="158"/>
        <v>对敌方单体攻击，造成100%攻击力（+724）点伤害。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P497" s="33" t="str">
        <f>_xlfn.IFNA(VLOOKUP(G497,角色!V:AE,主动技能!F497+1,FALSE),"")</f>
        <v>eff_yixingguangquan|||</v>
      </c>
      <c r="Q497" s="33">
        <f>(VLOOKUP(G497,角色!V:AE,主动技能!F497+4,FALSE))</f>
        <v>1</v>
      </c>
      <c r="R497" s="33">
        <v>0</v>
      </c>
      <c r="S497" s="33">
        <v>0</v>
      </c>
      <c r="T497" s="6" t="str">
        <f t="shared" si="159"/>
        <v/>
      </c>
      <c r="U497" s="6" t="str">
        <f t="shared" si="160"/>
        <v/>
      </c>
      <c r="V497" s="23" t="str">
        <f>VLOOKUP(G497,角色!AW:BC,主动技能!F497+1,FALSE)</f>
        <v>skill_32</v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724</v>
      </c>
      <c r="AE497" s="33">
        <f>(VLOOKUP(G497,角色!V:AE,主动技能!F497+7,FALSE))</f>
        <v>0</v>
      </c>
      <c r="AF497" s="23">
        <f t="shared" si="144"/>
        <v>0</v>
      </c>
      <c r="AG497" s="23">
        <f t="shared" si="145"/>
        <v>0</v>
      </c>
      <c r="AH497" s="33" t="str">
        <f>VLOOKUP(F497,特效对应!F:G,2,FALSE)</f>
        <v>attack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胧月主动技能1等级12</v>
      </c>
      <c r="B498" s="8">
        <f t="shared" si="142"/>
        <v>10090112</v>
      </c>
      <c r="C498" s="8" t="str">
        <f>VLOOKUP(G498,角色!A:B,2,FALSE)</f>
        <v>胧月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459</v>
      </c>
      <c r="I498" s="24" t="str">
        <f t="shared" si="158"/>
        <v>对敌方单体攻击，造成100%攻击力（+1025）点伤害。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P498" s="33" t="str">
        <f>_xlfn.IFNA(VLOOKUP(G498,角色!V:AE,主动技能!F498+1,FALSE),"")</f>
        <v>eff_yixingguangquan|||</v>
      </c>
      <c r="Q498" s="33">
        <f>(VLOOKUP(G498,角色!V:AE,主动技能!F498+4,FALSE))</f>
        <v>1</v>
      </c>
      <c r="R498" s="33">
        <v>0</v>
      </c>
      <c r="S498" s="33">
        <v>0</v>
      </c>
      <c r="T498" s="6" t="str">
        <f t="shared" si="159"/>
        <v/>
      </c>
      <c r="U498" s="6" t="str">
        <f t="shared" si="160"/>
        <v/>
      </c>
      <c r="V498" s="23" t="str">
        <f>VLOOKUP(G498,角色!AW:BC,主动技能!F498+1,FALSE)</f>
        <v>skill_32</v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1025</v>
      </c>
      <c r="AE498" s="33">
        <f>(VLOOKUP(G498,角色!V:AE,主动技能!F498+7,FALSE))</f>
        <v>0</v>
      </c>
      <c r="AF498" s="23">
        <f t="shared" si="144"/>
        <v>0</v>
      </c>
      <c r="AG498" s="23">
        <f t="shared" si="145"/>
        <v>0</v>
      </c>
      <c r="AH498" s="33" t="str">
        <f>VLOOKUP(F498,特效对应!F:G,2,FALSE)</f>
        <v>attack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胧月主动技能1等级13</v>
      </c>
      <c r="B499" s="8">
        <f t="shared" si="142"/>
        <v>10090113</v>
      </c>
      <c r="C499" s="8" t="str">
        <f>VLOOKUP(G499,角色!A:B,2,FALSE)</f>
        <v>胧月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459</v>
      </c>
      <c r="I499" s="24" t="str">
        <f t="shared" si="158"/>
        <v>对敌方单体攻击，造成100%攻击力（+1450）点伤害。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P499" s="33" t="str">
        <f>_xlfn.IFNA(VLOOKUP(G499,角色!V:AE,主动技能!F499+1,FALSE),"")</f>
        <v>eff_yixingguangquan|||</v>
      </c>
      <c r="Q499" s="33">
        <f>(VLOOKUP(G499,角色!V:AE,主动技能!F499+4,FALSE))</f>
        <v>1</v>
      </c>
      <c r="R499" s="33">
        <v>0</v>
      </c>
      <c r="S499" s="33">
        <v>0</v>
      </c>
      <c r="T499" s="6" t="str">
        <f t="shared" si="159"/>
        <v/>
      </c>
      <c r="U499" s="6" t="str">
        <f t="shared" si="160"/>
        <v/>
      </c>
      <c r="V499" s="23" t="str">
        <f>VLOOKUP(G499,角色!AW:BC,主动技能!F499+1,FALSE)</f>
        <v>skill_32</v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1450</v>
      </c>
      <c r="AE499" s="33">
        <f>(VLOOKUP(G499,角色!V:AE,主动技能!F499+7,FALSE))</f>
        <v>0</v>
      </c>
      <c r="AF499" s="23">
        <f t="shared" si="144"/>
        <v>0</v>
      </c>
      <c r="AG499" s="23">
        <f t="shared" si="145"/>
        <v>0</v>
      </c>
      <c r="AH499" s="33" t="str">
        <f>VLOOKUP(F499,特效对应!F:G,2,FALSE)</f>
        <v>attack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胧月主动技能1等级14</v>
      </c>
      <c r="B500" s="8">
        <f t="shared" si="142"/>
        <v>10090114</v>
      </c>
      <c r="C500" s="8" t="str">
        <f>VLOOKUP(G500,角色!A:B,2,FALSE)</f>
        <v>胧月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459</v>
      </c>
      <c r="I500" s="24" t="str">
        <f t="shared" si="158"/>
        <v>对敌方单体攻击，造成100%攻击力（+2051）点伤害。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P500" s="33" t="str">
        <f>_xlfn.IFNA(VLOOKUP(G500,角色!V:AE,主动技能!F500+1,FALSE),"")</f>
        <v>eff_yixingguangquan|||</v>
      </c>
      <c r="Q500" s="33">
        <f>(VLOOKUP(G500,角色!V:AE,主动技能!F500+4,FALSE))</f>
        <v>1</v>
      </c>
      <c r="R500" s="33">
        <v>0</v>
      </c>
      <c r="S500" s="33">
        <v>0</v>
      </c>
      <c r="T500" s="6" t="str">
        <f t="shared" si="159"/>
        <v/>
      </c>
      <c r="U500" s="6" t="str">
        <f t="shared" si="160"/>
        <v/>
      </c>
      <c r="V500" s="23" t="str">
        <f>VLOOKUP(G500,角色!AW:BC,主动技能!F500+1,FALSE)</f>
        <v>skill_32</v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2051</v>
      </c>
      <c r="AE500" s="33">
        <f>(VLOOKUP(G500,角色!V:AE,主动技能!F500+7,FALSE))</f>
        <v>0</v>
      </c>
      <c r="AF500" s="23">
        <f t="shared" si="144"/>
        <v>0</v>
      </c>
      <c r="AG500" s="23">
        <f t="shared" si="145"/>
        <v>0</v>
      </c>
      <c r="AH500" s="33" t="str">
        <f>VLOOKUP(F500,特效对应!F:G,2,FALSE)</f>
        <v>attack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胧月主动技能1等级15</v>
      </c>
      <c r="B501" s="8">
        <f t="shared" si="142"/>
        <v>10090115</v>
      </c>
      <c r="C501" s="8" t="str">
        <f>VLOOKUP(G501,角色!A:B,2,FALSE)</f>
        <v>胧月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459</v>
      </c>
      <c r="I501" s="24" t="str">
        <f t="shared" si="158"/>
        <v>对敌方单体攻击，造成100%攻击力（+2900）点伤害。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P501" s="33" t="str">
        <f>_xlfn.IFNA(VLOOKUP(G501,角色!V:AE,主动技能!F501+1,FALSE),"")</f>
        <v>eff_yixingguangquan|||</v>
      </c>
      <c r="Q501" s="33">
        <f>(VLOOKUP(G501,角色!V:AE,主动技能!F501+4,FALSE))</f>
        <v>1</v>
      </c>
      <c r="R501" s="33">
        <v>0</v>
      </c>
      <c r="S501" s="33">
        <v>0</v>
      </c>
      <c r="T501" s="6" t="str">
        <f t="shared" si="159"/>
        <v/>
      </c>
      <c r="U501" s="6" t="str">
        <f t="shared" si="160"/>
        <v/>
      </c>
      <c r="V501" s="23" t="str">
        <f>VLOOKUP(G501,角色!AW:BC,主动技能!F501+1,FALSE)</f>
        <v>skill_32</v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2900</v>
      </c>
      <c r="AE501" s="33">
        <f>(VLOOKUP(G501,角色!V:AE,主动技能!F501+7,FALSE))</f>
        <v>0</v>
      </c>
      <c r="AF501" s="23">
        <f t="shared" si="144"/>
        <v>0</v>
      </c>
      <c r="AG501" s="23">
        <f t="shared" si="145"/>
        <v>0</v>
      </c>
      <c r="AH501" s="33" t="str">
        <f>VLOOKUP(F501,特效对应!F:G,2,FALSE)</f>
        <v>attack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胧月主动技能1等级16</v>
      </c>
      <c r="B502" s="8">
        <f t="shared" si="142"/>
        <v>10090116</v>
      </c>
      <c r="C502" s="8" t="str">
        <f>VLOOKUP(G502,角色!A:B,2,FALSE)</f>
        <v>胧月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459</v>
      </c>
      <c r="I502" s="24" t="str">
        <f t="shared" si="158"/>
        <v>对敌方单体攻击，造成100%攻击力（+4103）点伤害。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P502" s="33" t="str">
        <f>_xlfn.IFNA(VLOOKUP(G502,角色!V:AE,主动技能!F502+1,FALSE),"")</f>
        <v>eff_yixingguangquan|||</v>
      </c>
      <c r="Q502" s="33">
        <f>(VLOOKUP(G502,角色!V:AE,主动技能!F502+4,FALSE))</f>
        <v>1</v>
      </c>
      <c r="R502" s="33">
        <v>0</v>
      </c>
      <c r="S502" s="33">
        <v>0</v>
      </c>
      <c r="T502" s="6" t="str">
        <f t="shared" si="159"/>
        <v/>
      </c>
      <c r="U502" s="6" t="str">
        <f t="shared" si="160"/>
        <v/>
      </c>
      <c r="V502" s="23" t="str">
        <f>VLOOKUP(G502,角色!AW:BC,主动技能!F502+1,FALSE)</f>
        <v>skill_32</v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4103</v>
      </c>
      <c r="AE502" s="33">
        <f>(VLOOKUP(G502,角色!V:AE,主动技能!F502+7,FALSE))</f>
        <v>0</v>
      </c>
      <c r="AF502" s="23">
        <f t="shared" si="144"/>
        <v>0</v>
      </c>
      <c r="AG502" s="23">
        <f t="shared" si="145"/>
        <v>0</v>
      </c>
      <c r="AH502" s="33" t="str">
        <f>VLOOKUP(F502,特效对应!F:G,2,FALSE)</f>
        <v>attack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胧月主动技能1等级17</v>
      </c>
      <c r="B503" s="8">
        <f t="shared" si="142"/>
        <v>10090117</v>
      </c>
      <c r="C503" s="8" t="str">
        <f>VLOOKUP(G503,角色!A:B,2,FALSE)</f>
        <v>胧月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459</v>
      </c>
      <c r="I503" s="24" t="str">
        <f t="shared" si="158"/>
        <v>对敌方单体攻击，造成100%攻击力（+5803）点伤害。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P503" s="33" t="str">
        <f>_xlfn.IFNA(VLOOKUP(G503,角色!V:AE,主动技能!F503+1,FALSE),"")</f>
        <v>eff_yixingguangquan|||</v>
      </c>
      <c r="Q503" s="33">
        <f>(VLOOKUP(G503,角色!V:AE,主动技能!F503+4,FALSE))</f>
        <v>1</v>
      </c>
      <c r="R503" s="33">
        <v>0</v>
      </c>
      <c r="S503" s="33">
        <v>0</v>
      </c>
      <c r="T503" s="6" t="str">
        <f t="shared" si="159"/>
        <v/>
      </c>
      <c r="U503" s="6" t="str">
        <f t="shared" si="160"/>
        <v/>
      </c>
      <c r="V503" s="23" t="str">
        <f>VLOOKUP(G503,角色!AW:BC,主动技能!F503+1,FALSE)</f>
        <v>skill_32</v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5803</v>
      </c>
      <c r="AE503" s="33">
        <f>(VLOOKUP(G503,角色!V:AE,主动技能!F503+7,FALSE))</f>
        <v>0</v>
      </c>
      <c r="AF503" s="23">
        <f t="shared" si="144"/>
        <v>0</v>
      </c>
      <c r="AG503" s="23">
        <f t="shared" si="145"/>
        <v>0</v>
      </c>
      <c r="AH503" s="33" t="str">
        <f>VLOOKUP(F503,特效对应!F:G,2,FALSE)</f>
        <v>attack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胧月主动技能1等级18</v>
      </c>
      <c r="B504" s="8">
        <f t="shared" si="142"/>
        <v>10090118</v>
      </c>
      <c r="C504" s="8" t="str">
        <f>VLOOKUP(G504,角色!A:B,2,FALSE)</f>
        <v>胧月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459</v>
      </c>
      <c r="I504" s="24" t="str">
        <f t="shared" si="158"/>
        <v>对敌方单体攻击，造成100%攻击力（+8208）点伤害。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P504" s="33" t="str">
        <f>_xlfn.IFNA(VLOOKUP(G504,角色!V:AE,主动技能!F504+1,FALSE),"")</f>
        <v>eff_yixingguangquan|||</v>
      </c>
      <c r="Q504" s="33">
        <f>(VLOOKUP(G504,角色!V:AE,主动技能!F504+4,FALSE))</f>
        <v>1</v>
      </c>
      <c r="R504" s="33">
        <v>0</v>
      </c>
      <c r="S504" s="33">
        <v>0</v>
      </c>
      <c r="T504" s="6" t="str">
        <f t="shared" si="159"/>
        <v/>
      </c>
      <c r="U504" s="6" t="str">
        <f t="shared" si="160"/>
        <v/>
      </c>
      <c r="V504" s="23" t="str">
        <f>VLOOKUP(G504,角色!AW:BC,主动技能!F504+1,FALSE)</f>
        <v>skill_32</v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8208</v>
      </c>
      <c r="AE504" s="33">
        <f>(VLOOKUP(G504,角色!V:AE,主动技能!F504+7,FALSE))</f>
        <v>0</v>
      </c>
      <c r="AF504" s="23">
        <f t="shared" si="144"/>
        <v>0</v>
      </c>
      <c r="AG504" s="23">
        <f t="shared" si="145"/>
        <v>0</v>
      </c>
      <c r="AH504" s="33" t="str">
        <f>VLOOKUP(F504,特效对应!F:G,2,FALSE)</f>
        <v>attack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胧月主动技能1等级19</v>
      </c>
      <c r="B505" s="8">
        <f t="shared" si="142"/>
        <v>10090119</v>
      </c>
      <c r="C505" s="8" t="str">
        <f>VLOOKUP(G505,角色!A:B,2,FALSE)</f>
        <v>胧月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459</v>
      </c>
      <c r="I505" s="24" t="str">
        <f t="shared" si="158"/>
        <v>对敌方单体攻击，造成100%攻击力（+11609）点伤害。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P505" s="33" t="str">
        <f>_xlfn.IFNA(VLOOKUP(G505,角色!V:AE,主动技能!F505+1,FALSE),"")</f>
        <v>eff_yixingguangquan|||</v>
      </c>
      <c r="Q505" s="33">
        <f>(VLOOKUP(G505,角色!V:AE,主动技能!F505+4,FALSE))</f>
        <v>1</v>
      </c>
      <c r="R505" s="33">
        <v>0</v>
      </c>
      <c r="S505" s="33">
        <v>0</v>
      </c>
      <c r="T505" s="6" t="str">
        <f t="shared" si="159"/>
        <v/>
      </c>
      <c r="U505" s="6" t="str">
        <f t="shared" si="160"/>
        <v/>
      </c>
      <c r="V505" s="23" t="str">
        <f>VLOOKUP(G505,角色!AW:BC,主动技能!F505+1,FALSE)</f>
        <v>skill_32</v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11609</v>
      </c>
      <c r="AE505" s="33">
        <f>(VLOOKUP(G505,角色!V:AE,主动技能!F505+7,FALSE))</f>
        <v>0</v>
      </c>
      <c r="AF505" s="23">
        <f t="shared" si="144"/>
        <v>0</v>
      </c>
      <c r="AG505" s="23">
        <f t="shared" si="145"/>
        <v>0</v>
      </c>
      <c r="AH505" s="33" t="str">
        <f>VLOOKUP(F505,特效对应!F:G,2,FALSE)</f>
        <v>attack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胧月主动技能1等级20</v>
      </c>
      <c r="B506" s="8">
        <f t="shared" si="142"/>
        <v>10090120</v>
      </c>
      <c r="C506" s="8" t="str">
        <f>VLOOKUP(G506,角色!A:B,2,FALSE)</f>
        <v>胧月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459</v>
      </c>
      <c r="I506" s="24" t="str">
        <f t="shared" si="158"/>
        <v>对敌方单体攻击，造成100%攻击力（+16420）点伤害。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P506" s="33" t="str">
        <f>_xlfn.IFNA(VLOOKUP(G506,角色!V:AE,主动技能!F506+1,FALSE),"")</f>
        <v>eff_yixingguangquan|||</v>
      </c>
      <c r="Q506" s="33">
        <f>(VLOOKUP(G506,角色!V:AE,主动技能!F506+4,FALSE))</f>
        <v>1</v>
      </c>
      <c r="R506" s="33">
        <v>0</v>
      </c>
      <c r="S506" s="33">
        <v>0</v>
      </c>
      <c r="T506" s="6" t="str">
        <f t="shared" si="159"/>
        <v/>
      </c>
      <c r="U506" s="6" t="str">
        <f t="shared" si="160"/>
        <v/>
      </c>
      <c r="V506" s="23" t="str">
        <f>VLOOKUP(G506,角色!AW:BC,主动技能!F506+1,FALSE)</f>
        <v>skill_32</v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16420</v>
      </c>
      <c r="AE506" s="33">
        <f>(VLOOKUP(G506,角色!V:AE,主动技能!F506+7,FALSE))</f>
        <v>0</v>
      </c>
      <c r="AF506" s="23">
        <f t="shared" si="144"/>
        <v>0</v>
      </c>
      <c r="AG506" s="23">
        <f t="shared" si="145"/>
        <v>0</v>
      </c>
      <c r="AH506" s="33" t="str">
        <f>VLOOKUP(F506,特效对应!F:G,2,FALSE)</f>
        <v>attack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胧月主动技能2等级1</v>
      </c>
      <c r="B507" s="8">
        <f t="shared" si="142"/>
        <v>10090201</v>
      </c>
      <c r="C507" s="8" t="str">
        <f>VLOOKUP(G507,角色!A:B,2,FALSE)</f>
        <v>胧月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460</v>
      </c>
      <c r="I507" s="4" t="str">
        <f>"对己方任意单体回复生命"&amp;BA507</f>
        <v>对己方任意单体回复生命83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P507" s="33" t="str">
        <f>_xlfn.IFNA(VLOOKUP(G507,角色!V:AE,主动技能!F507+1,FALSE),"")</f>
        <v>eff_erxingguangquan||eff_huichunshu|</v>
      </c>
      <c r="Q507" s="33">
        <f>(VLOOKUP(G507,角色!V:AE,主动技能!F507+4,FALSE))</f>
        <v>1</v>
      </c>
      <c r="R507" s="33">
        <v>0</v>
      </c>
      <c r="S507" s="33">
        <v>0</v>
      </c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V507" s="23" t="str">
        <f>VLOOKUP(G507,角色!AW:BC,主动技能!F507+1,FALSE)</f>
        <v>skill_05</v>
      </c>
      <c r="Y507">
        <f t="shared" ref="Y507:Y570" si="165">VLOOKUP(D507,BF:BG,2,FALSE)</f>
        <v>50</v>
      </c>
      <c r="Z507">
        <v>0</v>
      </c>
      <c r="AE507" s="33">
        <f>(VLOOKUP(G507,角色!V:AE,主动技能!F507+7,FALSE))</f>
        <v>1</v>
      </c>
      <c r="AF507" s="23">
        <f t="shared" si="144"/>
        <v>2</v>
      </c>
      <c r="AG507" s="23">
        <f t="shared" si="145"/>
        <v>1</v>
      </c>
      <c r="AH507" s="33" t="str">
        <f>VLOOKUP(F507,特效对应!F:G,2,FALSE)</f>
        <v>attackex</v>
      </c>
      <c r="AJ507">
        <f t="shared" si="146"/>
        <v>1</v>
      </c>
      <c r="AK507" s="1" t="s">
        <v>118</v>
      </c>
      <c r="AL507" s="4" t="s">
        <v>1561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83</v>
      </c>
      <c r="BB507">
        <f t="shared" si="147"/>
        <v>83</v>
      </c>
      <c r="BC507">
        <f t="shared" si="147"/>
        <v>83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胧月主动技能2等级2</v>
      </c>
      <c r="B508" s="8">
        <f t="shared" si="142"/>
        <v>10090202</v>
      </c>
      <c r="C508" s="8" t="str">
        <f>VLOOKUP(G508,角色!A:B,2,FALSE)</f>
        <v>胧月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460</v>
      </c>
      <c r="I508" s="4" t="str">
        <f t="shared" ref="I508:I526" si="166">"对己方任意单体回复生命"&amp;BA508</f>
        <v>对己方任意单体回复生命102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P508" s="33" t="str">
        <f>_xlfn.IFNA(VLOOKUP(G508,角色!V:AE,主动技能!F508+1,FALSE),"")</f>
        <v>eff_erxingguangquan||eff_huichunshu|</v>
      </c>
      <c r="Q508" s="33">
        <f>(VLOOKUP(G508,角色!V:AE,主动技能!F508+4,FALSE))</f>
        <v>1</v>
      </c>
      <c r="R508" s="33">
        <v>0</v>
      </c>
      <c r="S508" s="33">
        <v>0</v>
      </c>
      <c r="T508" s="6" t="str">
        <f t="shared" si="163"/>
        <v>100005:100:2:0</v>
      </c>
      <c r="U508" s="6" t="str">
        <f t="shared" si="164"/>
        <v/>
      </c>
      <c r="V508" s="23" t="str">
        <f>VLOOKUP(G508,角色!AW:BC,主动技能!F508+1,FALSE)</f>
        <v>skill_05</v>
      </c>
      <c r="Y508">
        <f t="shared" si="165"/>
        <v>50</v>
      </c>
      <c r="Z508">
        <v>0</v>
      </c>
      <c r="AE508" s="33">
        <f>(VLOOKUP(G508,角色!V:AE,主动技能!F508+7,FALSE))</f>
        <v>1</v>
      </c>
      <c r="AF508" s="23">
        <f t="shared" si="144"/>
        <v>2</v>
      </c>
      <c r="AG508" s="23">
        <f t="shared" si="145"/>
        <v>1</v>
      </c>
      <c r="AH508" s="33" t="str">
        <f>VLOOKUP(F508,特效对应!F:G,2,FALSE)</f>
        <v>attackex</v>
      </c>
      <c r="AJ508">
        <f t="shared" si="146"/>
        <v>2</v>
      </c>
      <c r="AK508" s="1" t="s">
        <v>118</v>
      </c>
      <c r="AL508" s="4" t="s">
        <v>1562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102</v>
      </c>
      <c r="BB508">
        <f t="shared" si="147"/>
        <v>102</v>
      </c>
      <c r="BC508">
        <f t="shared" si="147"/>
        <v>102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胧月主动技能2等级3</v>
      </c>
      <c r="B509" s="8">
        <f t="shared" si="142"/>
        <v>10090203</v>
      </c>
      <c r="C509" s="8" t="str">
        <f>VLOOKUP(G509,角色!A:B,2,FALSE)</f>
        <v>胧月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460</v>
      </c>
      <c r="I509" s="4" t="str">
        <f t="shared" si="166"/>
        <v>对己方任意单体回复生命160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P509" s="33" t="str">
        <f>_xlfn.IFNA(VLOOKUP(G509,角色!V:AE,主动技能!F509+1,FALSE),"")</f>
        <v>eff_erxingguangquan||eff_huichunshu|</v>
      </c>
      <c r="Q509" s="33">
        <f>(VLOOKUP(G509,角色!V:AE,主动技能!F509+4,FALSE))</f>
        <v>1</v>
      </c>
      <c r="R509" s="33">
        <v>0</v>
      </c>
      <c r="S509" s="33">
        <v>0</v>
      </c>
      <c r="T509" s="6" t="str">
        <f t="shared" si="163"/>
        <v>100006:100:2:0</v>
      </c>
      <c r="U509" s="6" t="str">
        <f t="shared" si="164"/>
        <v/>
      </c>
      <c r="V509" s="23" t="str">
        <f>VLOOKUP(G509,角色!AW:BC,主动技能!F509+1,FALSE)</f>
        <v>skill_05</v>
      </c>
      <c r="Y509">
        <f t="shared" si="165"/>
        <v>50</v>
      </c>
      <c r="Z509">
        <v>0</v>
      </c>
      <c r="AE509" s="33">
        <f>(VLOOKUP(G509,角色!V:AE,主动技能!F509+7,FALSE))</f>
        <v>1</v>
      </c>
      <c r="AF509" s="23">
        <f t="shared" si="144"/>
        <v>2</v>
      </c>
      <c r="AG509" s="23">
        <f t="shared" si="145"/>
        <v>1</v>
      </c>
      <c r="AH509" s="33" t="str">
        <f>VLOOKUP(F509,特效对应!F:G,2,FALSE)</f>
        <v>attackex</v>
      </c>
      <c r="AJ509">
        <f t="shared" si="146"/>
        <v>3</v>
      </c>
      <c r="AK509" s="1" t="s">
        <v>118</v>
      </c>
      <c r="AL509" s="4" t="s">
        <v>1563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160</v>
      </c>
      <c r="BB509">
        <f t="shared" si="147"/>
        <v>160</v>
      </c>
      <c r="BC509">
        <f t="shared" si="147"/>
        <v>160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胧月主动技能2等级4</v>
      </c>
      <c r="B510" s="8">
        <f t="shared" si="142"/>
        <v>10090204</v>
      </c>
      <c r="C510" s="8" t="str">
        <f>VLOOKUP(G510,角色!A:B,2,FALSE)</f>
        <v>胧月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460</v>
      </c>
      <c r="I510" s="4" t="str">
        <f t="shared" si="166"/>
        <v>对己方任意单体回复生命256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P510" s="33" t="str">
        <f>_xlfn.IFNA(VLOOKUP(G510,角色!V:AE,主动技能!F510+1,FALSE),"")</f>
        <v>eff_erxingguangquan||eff_huichunshu|</v>
      </c>
      <c r="Q510" s="33">
        <f>(VLOOKUP(G510,角色!V:AE,主动技能!F510+4,FALSE))</f>
        <v>1</v>
      </c>
      <c r="R510" s="33">
        <v>0</v>
      </c>
      <c r="S510" s="33">
        <v>0</v>
      </c>
      <c r="T510" s="6" t="str">
        <f t="shared" si="163"/>
        <v>100007:100:2:0</v>
      </c>
      <c r="U510" s="6" t="str">
        <f t="shared" si="164"/>
        <v/>
      </c>
      <c r="V510" s="23" t="str">
        <f>VLOOKUP(G510,角色!AW:BC,主动技能!F510+1,FALSE)</f>
        <v>skill_05</v>
      </c>
      <c r="Y510">
        <f t="shared" si="165"/>
        <v>50</v>
      </c>
      <c r="Z510">
        <v>0</v>
      </c>
      <c r="AE510" s="33">
        <f>(VLOOKUP(G510,角色!V:AE,主动技能!F510+7,FALSE))</f>
        <v>1</v>
      </c>
      <c r="AF510" s="23">
        <f t="shared" si="144"/>
        <v>2</v>
      </c>
      <c r="AG510" s="23">
        <f t="shared" si="145"/>
        <v>1</v>
      </c>
      <c r="AH510" s="33" t="str">
        <f>VLOOKUP(F510,特效对应!F:G,2,FALSE)</f>
        <v>attackex</v>
      </c>
      <c r="AJ510">
        <f t="shared" si="146"/>
        <v>4</v>
      </c>
      <c r="AK510" s="1" t="s">
        <v>118</v>
      </c>
      <c r="AL510" s="4" t="s">
        <v>1564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256</v>
      </c>
      <c r="BB510">
        <f t="shared" si="147"/>
        <v>256</v>
      </c>
      <c r="BC510">
        <f t="shared" si="147"/>
        <v>256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胧月主动技能2等级5</v>
      </c>
      <c r="B511" s="8">
        <f t="shared" si="142"/>
        <v>10090205</v>
      </c>
      <c r="C511" s="8" t="str">
        <f>VLOOKUP(G511,角色!A:B,2,FALSE)</f>
        <v>胧月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460</v>
      </c>
      <c r="I511" s="4" t="str">
        <f t="shared" si="166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P511" s="33" t="str">
        <f>_xlfn.IFNA(VLOOKUP(G511,角色!V:AE,主动技能!F511+1,FALSE),"")</f>
        <v>eff_erxingguangquan||eff_huichunshu|</v>
      </c>
      <c r="Q511" s="33">
        <f>(VLOOKUP(G511,角色!V:AE,主动技能!F511+4,FALSE))</f>
        <v>1</v>
      </c>
      <c r="R511" s="33">
        <v>0</v>
      </c>
      <c r="S511" s="33">
        <v>0</v>
      </c>
      <c r="T511" s="6" t="str">
        <f t="shared" si="163"/>
        <v>100008:100:2:0</v>
      </c>
      <c r="U511" s="6" t="str">
        <f t="shared" si="164"/>
        <v/>
      </c>
      <c r="V511" s="23" t="str">
        <f>VLOOKUP(G511,角色!AW:BC,主动技能!F511+1,FALSE)</f>
        <v>skill_05</v>
      </c>
      <c r="Y511">
        <f t="shared" si="165"/>
        <v>50</v>
      </c>
      <c r="Z511">
        <v>0</v>
      </c>
      <c r="AE511" s="33">
        <f>(VLOOKUP(G511,角色!V:AE,主动技能!F511+7,FALSE))</f>
        <v>1</v>
      </c>
      <c r="AF511" s="23">
        <f t="shared" si="144"/>
        <v>2</v>
      </c>
      <c r="AG511" s="23">
        <f t="shared" si="145"/>
        <v>1</v>
      </c>
      <c r="AH511" s="33" t="str">
        <f>VLOOKUP(F511,特效对应!F:G,2,FALSE)</f>
        <v>attackex</v>
      </c>
      <c r="AJ511">
        <f t="shared" si="146"/>
        <v>5</v>
      </c>
      <c r="AK511" s="1" t="s">
        <v>118</v>
      </c>
      <c r="AL511" s="4" t="s">
        <v>1565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胧月主动技能2等级6</v>
      </c>
      <c r="B512" s="8">
        <f t="shared" si="142"/>
        <v>10090206</v>
      </c>
      <c r="C512" s="8" t="str">
        <f>VLOOKUP(G512,角色!A:B,2,FALSE)</f>
        <v>胧月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460</v>
      </c>
      <c r="I512" s="4" t="str">
        <f t="shared" si="166"/>
        <v>对己方任意单体回复生命512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P512" s="33" t="str">
        <f>_xlfn.IFNA(VLOOKUP(G512,角色!V:AE,主动技能!F512+1,FALSE),"")</f>
        <v>eff_erxingguangquan||eff_huichunshu|</v>
      </c>
      <c r="Q512" s="33">
        <f>(VLOOKUP(G512,角色!V:AE,主动技能!F512+4,FALSE))</f>
        <v>1</v>
      </c>
      <c r="R512" s="33">
        <v>0</v>
      </c>
      <c r="S512" s="33">
        <v>0</v>
      </c>
      <c r="T512" s="6" t="str">
        <f t="shared" si="163"/>
        <v>100009:100:2:0</v>
      </c>
      <c r="U512" s="6" t="str">
        <f t="shared" si="164"/>
        <v/>
      </c>
      <c r="V512" s="23" t="str">
        <f>VLOOKUP(G512,角色!AW:BC,主动技能!F512+1,FALSE)</f>
        <v>skill_05</v>
      </c>
      <c r="Y512">
        <f t="shared" si="165"/>
        <v>50</v>
      </c>
      <c r="Z512">
        <v>0</v>
      </c>
      <c r="AE512" s="33">
        <f>(VLOOKUP(G512,角色!V:AE,主动技能!F512+7,FALSE))</f>
        <v>1</v>
      </c>
      <c r="AF512" s="23">
        <f t="shared" si="144"/>
        <v>2</v>
      </c>
      <c r="AG512" s="23">
        <f t="shared" si="145"/>
        <v>1</v>
      </c>
      <c r="AH512" s="33" t="str">
        <f>VLOOKUP(F512,特效对应!F:G,2,FALSE)</f>
        <v>attackex</v>
      </c>
      <c r="AJ512">
        <f t="shared" si="146"/>
        <v>6</v>
      </c>
      <c r="AK512" s="1" t="s">
        <v>118</v>
      </c>
      <c r="AL512" s="4" t="s">
        <v>1566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512</v>
      </c>
      <c r="BB512">
        <f t="shared" si="147"/>
        <v>512</v>
      </c>
      <c r="BC512">
        <f t="shared" si="147"/>
        <v>512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胧月主动技能2等级7</v>
      </c>
      <c r="B513" s="8">
        <f t="shared" si="142"/>
        <v>10090207</v>
      </c>
      <c r="C513" s="8" t="str">
        <f>VLOOKUP(G513,角色!A:B,2,FALSE)</f>
        <v>胧月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460</v>
      </c>
      <c r="I513" s="4" t="str">
        <f t="shared" si="166"/>
        <v>对己方任意单体回复生命724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P513" s="33" t="str">
        <f>_xlfn.IFNA(VLOOKUP(G513,角色!V:AE,主动技能!F513+1,FALSE),"")</f>
        <v>eff_erxingguangquan||eff_huichunshu|</v>
      </c>
      <c r="Q513" s="33">
        <f>(VLOOKUP(G513,角色!V:AE,主动技能!F513+4,FALSE))</f>
        <v>1</v>
      </c>
      <c r="R513" s="33">
        <v>0</v>
      </c>
      <c r="S513" s="33">
        <v>0</v>
      </c>
      <c r="T513" s="6" t="str">
        <f t="shared" si="163"/>
        <v>100010:100:2:0</v>
      </c>
      <c r="U513" s="6" t="str">
        <f t="shared" si="164"/>
        <v/>
      </c>
      <c r="V513" s="23" t="str">
        <f>VLOOKUP(G513,角色!AW:BC,主动技能!F513+1,FALSE)</f>
        <v>skill_05</v>
      </c>
      <c r="Y513">
        <f t="shared" si="165"/>
        <v>50</v>
      </c>
      <c r="Z513">
        <v>0</v>
      </c>
      <c r="AE513" s="33">
        <f>(VLOOKUP(G513,角色!V:AE,主动技能!F513+7,FALSE))</f>
        <v>1</v>
      </c>
      <c r="AF513" s="23">
        <f t="shared" si="144"/>
        <v>2</v>
      </c>
      <c r="AG513" s="23">
        <f t="shared" si="145"/>
        <v>1</v>
      </c>
      <c r="AH513" s="33" t="str">
        <f>VLOOKUP(F513,特效对应!F:G,2,FALSE)</f>
        <v>attackex</v>
      </c>
      <c r="AJ513">
        <f t="shared" si="146"/>
        <v>7</v>
      </c>
      <c r="AK513" s="1" t="s">
        <v>118</v>
      </c>
      <c r="AL513" s="4" t="s">
        <v>1567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724</v>
      </c>
      <c r="BB513">
        <f t="shared" si="147"/>
        <v>724</v>
      </c>
      <c r="BC513">
        <f t="shared" si="147"/>
        <v>724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胧月主动技能2等级8</v>
      </c>
      <c r="B514" s="8">
        <f t="shared" si="142"/>
        <v>10090208</v>
      </c>
      <c r="C514" s="8" t="str">
        <f>VLOOKUP(G514,角色!A:B,2,FALSE)</f>
        <v>胧月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460</v>
      </c>
      <c r="I514" s="4" t="str">
        <f t="shared" si="166"/>
        <v>对己方任意单体回复生命1024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P514" s="33" t="str">
        <f>_xlfn.IFNA(VLOOKUP(G514,角色!V:AE,主动技能!F514+1,FALSE),"")</f>
        <v>eff_erxingguangquan||eff_huichunshu|</v>
      </c>
      <c r="Q514" s="33">
        <f>(VLOOKUP(G514,角色!V:AE,主动技能!F514+4,FALSE))</f>
        <v>1</v>
      </c>
      <c r="R514" s="33">
        <v>0</v>
      </c>
      <c r="S514" s="33">
        <v>0</v>
      </c>
      <c r="T514" s="6" t="str">
        <f t="shared" si="163"/>
        <v>100011:100:2:0</v>
      </c>
      <c r="U514" s="6" t="str">
        <f t="shared" si="164"/>
        <v/>
      </c>
      <c r="V514" s="23" t="str">
        <f>VLOOKUP(G514,角色!AW:BC,主动技能!F514+1,FALSE)</f>
        <v>skill_05</v>
      </c>
      <c r="Y514">
        <f t="shared" si="165"/>
        <v>50</v>
      </c>
      <c r="Z514">
        <v>0</v>
      </c>
      <c r="AE514" s="33">
        <f>(VLOOKUP(G514,角色!V:AE,主动技能!F514+7,FALSE))</f>
        <v>1</v>
      </c>
      <c r="AF514" s="23">
        <f t="shared" si="144"/>
        <v>2</v>
      </c>
      <c r="AG514" s="23">
        <f t="shared" si="145"/>
        <v>1</v>
      </c>
      <c r="AH514" s="33" t="str">
        <f>VLOOKUP(F514,特效对应!F:G,2,FALSE)</f>
        <v>attackex</v>
      </c>
      <c r="AJ514">
        <f t="shared" si="146"/>
        <v>8</v>
      </c>
      <c r="AK514" s="1" t="s">
        <v>118</v>
      </c>
      <c r="AL514" s="4" t="s">
        <v>1568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1024</v>
      </c>
      <c r="BB514">
        <f t="shared" si="147"/>
        <v>1024</v>
      </c>
      <c r="BC514">
        <f t="shared" si="147"/>
        <v>1024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胧月主动技能2等级9</v>
      </c>
      <c r="B515" s="8">
        <f t="shared" si="142"/>
        <v>10090209</v>
      </c>
      <c r="C515" s="8" t="str">
        <f>VLOOKUP(G515,角色!A:B,2,FALSE)</f>
        <v>胧月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460</v>
      </c>
      <c r="I515" s="4" t="str">
        <f t="shared" si="166"/>
        <v>对己方任意单体回复生命1449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P515" s="33" t="str">
        <f>_xlfn.IFNA(VLOOKUP(G515,角色!V:AE,主动技能!F515+1,FALSE),"")</f>
        <v>eff_erxingguangquan||eff_huichunshu|</v>
      </c>
      <c r="Q515" s="33">
        <f>(VLOOKUP(G515,角色!V:AE,主动技能!F515+4,FALSE))</f>
        <v>1</v>
      </c>
      <c r="R515" s="33">
        <v>0</v>
      </c>
      <c r="S515" s="33">
        <v>0</v>
      </c>
      <c r="T515" s="6" t="str">
        <f t="shared" si="163"/>
        <v>100012:100:2:0</v>
      </c>
      <c r="U515" s="6" t="str">
        <f t="shared" si="164"/>
        <v/>
      </c>
      <c r="V515" s="23" t="str">
        <f>VLOOKUP(G515,角色!AW:BC,主动技能!F515+1,FALSE)</f>
        <v>skill_05</v>
      </c>
      <c r="Y515">
        <f t="shared" si="165"/>
        <v>50</v>
      </c>
      <c r="Z515">
        <v>0</v>
      </c>
      <c r="AE515" s="33">
        <f>(VLOOKUP(G515,角色!V:AE,主动技能!F515+7,FALSE))</f>
        <v>1</v>
      </c>
      <c r="AF515" s="23">
        <f t="shared" si="144"/>
        <v>2</v>
      </c>
      <c r="AG515" s="23">
        <f t="shared" si="145"/>
        <v>1</v>
      </c>
      <c r="AH515" s="33" t="str">
        <f>VLOOKUP(F515,特效对应!F:G,2,FALSE)</f>
        <v>attackex</v>
      </c>
      <c r="AJ515">
        <f t="shared" si="146"/>
        <v>9</v>
      </c>
      <c r="AK515" s="1" t="s">
        <v>118</v>
      </c>
      <c r="AL515" s="4" t="s">
        <v>1569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1449</v>
      </c>
      <c r="BB515">
        <f t="shared" si="147"/>
        <v>1449</v>
      </c>
      <c r="BC515">
        <f t="shared" si="147"/>
        <v>1449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胧月主动技能2等级10</v>
      </c>
      <c r="B516" s="8">
        <f t="shared" si="142"/>
        <v>10090210</v>
      </c>
      <c r="C516" s="8" t="str">
        <f>VLOOKUP(G516,角色!A:B,2,FALSE)</f>
        <v>胧月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460</v>
      </c>
      <c r="I516" s="4" t="str">
        <f t="shared" si="166"/>
        <v>对己方任意单体回复生命2049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P516" s="33" t="str">
        <f>_xlfn.IFNA(VLOOKUP(G516,角色!V:AE,主动技能!F516+1,FALSE),"")</f>
        <v>eff_erxingguangquan||eff_huichunshu|</v>
      </c>
      <c r="Q516" s="33">
        <f>(VLOOKUP(G516,角色!V:AE,主动技能!F516+4,FALSE))</f>
        <v>1</v>
      </c>
      <c r="R516" s="33">
        <v>0</v>
      </c>
      <c r="S516" s="33">
        <v>0</v>
      </c>
      <c r="T516" s="6" t="str">
        <f t="shared" si="163"/>
        <v>100013:100:2:0</v>
      </c>
      <c r="U516" s="6" t="str">
        <f t="shared" si="164"/>
        <v/>
      </c>
      <c r="V516" s="23" t="str">
        <f>VLOOKUP(G516,角色!AW:BC,主动技能!F516+1,FALSE)</f>
        <v>skill_05</v>
      </c>
      <c r="Y516">
        <f t="shared" si="165"/>
        <v>50</v>
      </c>
      <c r="Z516">
        <v>0</v>
      </c>
      <c r="AE516" s="33">
        <f>(VLOOKUP(G516,角色!V:AE,主动技能!F516+7,FALSE))</f>
        <v>1</v>
      </c>
      <c r="AF516" s="23">
        <f t="shared" si="144"/>
        <v>2</v>
      </c>
      <c r="AG516" s="23">
        <f t="shared" si="145"/>
        <v>1</v>
      </c>
      <c r="AH516" s="33" t="str">
        <f>VLOOKUP(F516,特效对应!F:G,2,FALSE)</f>
        <v>attackex</v>
      </c>
      <c r="AJ516">
        <f t="shared" si="146"/>
        <v>10</v>
      </c>
      <c r="AK516" s="1" t="s">
        <v>118</v>
      </c>
      <c r="AL516" s="4" t="s">
        <v>1570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2049</v>
      </c>
      <c r="BB516">
        <f t="shared" si="147"/>
        <v>2049</v>
      </c>
      <c r="BC516">
        <f t="shared" si="147"/>
        <v>2049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胧月主动技能2等级11</v>
      </c>
      <c r="B517" s="8">
        <f t="shared" si="142"/>
        <v>10090211</v>
      </c>
      <c r="C517" s="8" t="str">
        <f>VLOOKUP(G517,角色!A:B,2,FALSE)</f>
        <v>胧月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460</v>
      </c>
      <c r="I517" s="4" t="str">
        <f t="shared" si="166"/>
        <v>对己方任意单体回复生命2899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P517" s="33" t="str">
        <f>_xlfn.IFNA(VLOOKUP(G517,角色!V:AE,主动技能!F517+1,FALSE),"")</f>
        <v>eff_erxingguangquan||eff_huichunshu|</v>
      </c>
      <c r="Q517" s="33">
        <f>(VLOOKUP(G517,角色!V:AE,主动技能!F517+4,FALSE))</f>
        <v>1</v>
      </c>
      <c r="R517" s="33">
        <v>0</v>
      </c>
      <c r="S517" s="33">
        <v>0</v>
      </c>
      <c r="T517" s="6" t="str">
        <f t="shared" si="163"/>
        <v>100014:100:2:0</v>
      </c>
      <c r="U517" s="6" t="str">
        <f t="shared" si="164"/>
        <v/>
      </c>
      <c r="V517" s="23" t="str">
        <f>VLOOKUP(G517,角色!AW:BC,主动技能!F517+1,FALSE)</f>
        <v>skill_05</v>
      </c>
      <c r="Y517">
        <f t="shared" si="165"/>
        <v>50</v>
      </c>
      <c r="Z517">
        <v>0</v>
      </c>
      <c r="AE517" s="33">
        <f>(VLOOKUP(G517,角色!V:AE,主动技能!F517+7,FALSE))</f>
        <v>1</v>
      </c>
      <c r="AF517" s="23">
        <f t="shared" si="144"/>
        <v>2</v>
      </c>
      <c r="AG517" s="23">
        <f t="shared" si="145"/>
        <v>1</v>
      </c>
      <c r="AH517" s="33" t="str">
        <f>VLOOKUP(F517,特效对应!F:G,2,FALSE)</f>
        <v>attackex</v>
      </c>
      <c r="AJ517">
        <f t="shared" si="146"/>
        <v>11</v>
      </c>
      <c r="AK517" s="1" t="s">
        <v>118</v>
      </c>
      <c r="AL517" s="4" t="s">
        <v>1571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2899</v>
      </c>
      <c r="BB517">
        <f t="shared" si="147"/>
        <v>2899</v>
      </c>
      <c r="BC517">
        <f t="shared" si="147"/>
        <v>2899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胧月主动技能2等级12</v>
      </c>
      <c r="B518" s="8">
        <f t="shared" si="142"/>
        <v>10090212</v>
      </c>
      <c r="C518" s="8" t="str">
        <f>VLOOKUP(G518,角色!A:B,2,FALSE)</f>
        <v>胧月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460</v>
      </c>
      <c r="I518" s="4" t="str">
        <f t="shared" si="166"/>
        <v>对己方任意单体回复生命4100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P518" s="33" t="str">
        <f>_xlfn.IFNA(VLOOKUP(G518,角色!V:AE,主动技能!F518+1,FALSE),"")</f>
        <v>eff_erxingguangquan||eff_huichunshu|</v>
      </c>
      <c r="Q518" s="33">
        <f>(VLOOKUP(G518,角色!V:AE,主动技能!F518+4,FALSE))</f>
        <v>1</v>
      </c>
      <c r="R518" s="33">
        <v>0</v>
      </c>
      <c r="S518" s="33">
        <v>0</v>
      </c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V518" s="23" t="str">
        <f>VLOOKUP(G518,角色!AW:BC,主动技能!F518+1,FALSE)</f>
        <v>skill_05</v>
      </c>
      <c r="Y518">
        <f t="shared" si="165"/>
        <v>50</v>
      </c>
      <c r="Z518">
        <v>0</v>
      </c>
      <c r="AE518" s="33">
        <f>(VLOOKUP(G518,角色!V:AE,主动技能!F518+7,FALSE))</f>
        <v>1</v>
      </c>
      <c r="AF518" s="23">
        <f t="shared" si="144"/>
        <v>2</v>
      </c>
      <c r="AG518" s="23">
        <f t="shared" si="145"/>
        <v>1</v>
      </c>
      <c r="AH518" s="33" t="str">
        <f>VLOOKUP(F518,特效对应!F:G,2,FALSE)</f>
        <v>attackex</v>
      </c>
      <c r="AJ518">
        <f t="shared" si="146"/>
        <v>12</v>
      </c>
      <c r="AK518" s="1" t="s">
        <v>118</v>
      </c>
      <c r="AL518" s="4" t="s">
        <v>1572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4100</v>
      </c>
      <c r="BB518">
        <f t="shared" si="147"/>
        <v>4100</v>
      </c>
      <c r="BC518">
        <f t="shared" si="147"/>
        <v>4100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胧月主动技能2等级13</v>
      </c>
      <c r="B519" s="8">
        <f t="shared" si="142"/>
        <v>10090213</v>
      </c>
      <c r="C519" s="8" t="str">
        <f>VLOOKUP(G519,角色!A:B,2,FALSE)</f>
        <v>胧月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460</v>
      </c>
      <c r="I519" s="4" t="str">
        <f t="shared" si="166"/>
        <v>对己方任意单体回复生命5800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P519" s="33" t="str">
        <f>_xlfn.IFNA(VLOOKUP(G519,角色!V:AE,主动技能!F519+1,FALSE),"")</f>
        <v>eff_erxingguangquan||eff_huichunshu|</v>
      </c>
      <c r="Q519" s="33">
        <f>(VLOOKUP(G519,角色!V:AE,主动技能!F519+4,FALSE))</f>
        <v>1</v>
      </c>
      <c r="R519" s="33">
        <v>0</v>
      </c>
      <c r="S519" s="33">
        <v>0</v>
      </c>
      <c r="T519" s="6" t="str">
        <f t="shared" si="171"/>
        <v>100016:100:2:0</v>
      </c>
      <c r="U519" s="6" t="str">
        <f t="shared" si="172"/>
        <v/>
      </c>
      <c r="V519" s="23" t="str">
        <f>VLOOKUP(G519,角色!AW:BC,主动技能!F519+1,FALSE)</f>
        <v>skill_05</v>
      </c>
      <c r="Y519">
        <f t="shared" si="165"/>
        <v>50</v>
      </c>
      <c r="Z519">
        <v>0</v>
      </c>
      <c r="AE519" s="33">
        <f>(VLOOKUP(G519,角色!V:AE,主动技能!F519+7,FALSE))</f>
        <v>1</v>
      </c>
      <c r="AF519" s="23">
        <f t="shared" si="144"/>
        <v>2</v>
      </c>
      <c r="AG519" s="23">
        <f t="shared" si="145"/>
        <v>1</v>
      </c>
      <c r="AH519" s="33" t="str">
        <f>VLOOKUP(F519,特效对应!F:G,2,FALSE)</f>
        <v>attackex</v>
      </c>
      <c r="AJ519">
        <f t="shared" si="146"/>
        <v>13</v>
      </c>
      <c r="AK519" s="1" t="s">
        <v>118</v>
      </c>
      <c r="AL519" s="4" t="s">
        <v>1573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5800</v>
      </c>
      <c r="BB519">
        <f t="shared" si="147"/>
        <v>5800</v>
      </c>
      <c r="BC519">
        <f t="shared" si="147"/>
        <v>5800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胧月主动技能2等级14</v>
      </c>
      <c r="B520" s="8">
        <f t="shared" ref="B520:B583" si="173">1*10000000+G520*10000+F520*100+E520</f>
        <v>10090214</v>
      </c>
      <c r="C520" s="8" t="str">
        <f>VLOOKUP(G520,角色!A:B,2,FALSE)</f>
        <v>胧月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460</v>
      </c>
      <c r="I520" s="4" t="str">
        <f t="shared" si="166"/>
        <v>对己方任意单体回复生命8204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P520" s="33" t="str">
        <f>_xlfn.IFNA(VLOOKUP(G520,角色!V:AE,主动技能!F520+1,FALSE),"")</f>
        <v>eff_erxingguangquan||eff_huichunshu|</v>
      </c>
      <c r="Q520" s="33">
        <f>(VLOOKUP(G520,角色!V:AE,主动技能!F520+4,FALSE))</f>
        <v>1</v>
      </c>
      <c r="R520" s="33">
        <v>0</v>
      </c>
      <c r="S520" s="33">
        <v>0</v>
      </c>
      <c r="T520" s="6" t="str">
        <f t="shared" si="171"/>
        <v>100017:100:2:0</v>
      </c>
      <c r="U520" s="6" t="str">
        <f t="shared" si="172"/>
        <v/>
      </c>
      <c r="V520" s="23" t="str">
        <f>VLOOKUP(G520,角色!AW:BC,主动技能!F520+1,FALSE)</f>
        <v>skill_05</v>
      </c>
      <c r="Y520">
        <f t="shared" si="165"/>
        <v>50</v>
      </c>
      <c r="Z520">
        <v>0</v>
      </c>
      <c r="AE520" s="33">
        <f>(VLOOKUP(G520,角色!V:AE,主动技能!F520+7,FALSE))</f>
        <v>1</v>
      </c>
      <c r="AF520" s="23">
        <f t="shared" ref="AF520:AF583" si="175">BD520</f>
        <v>2</v>
      </c>
      <c r="AG520" s="23">
        <f t="shared" ref="AG520:AG583" si="176">BE520</f>
        <v>1</v>
      </c>
      <c r="AH520" s="33" t="str">
        <f>VLOOKUP(F520,特效对应!F:G,2,FALSE)</f>
        <v>attackex</v>
      </c>
      <c r="AJ520">
        <f t="shared" ref="AJ520:AJ583" si="177">E520</f>
        <v>14</v>
      </c>
      <c r="AK520" s="1" t="s">
        <v>118</v>
      </c>
      <c r="AL520" s="4" t="s">
        <v>1574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8204</v>
      </c>
      <c r="BB520">
        <f t="shared" ref="BB520:BC583" si="178">BA520</f>
        <v>8204</v>
      </c>
      <c r="BC520">
        <f t="shared" si="178"/>
        <v>8204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胧月主动技能2等级15</v>
      </c>
      <c r="B521" s="8">
        <f t="shared" si="173"/>
        <v>10090215</v>
      </c>
      <c r="C521" s="8" t="str">
        <f>VLOOKUP(G521,角色!A:B,2,FALSE)</f>
        <v>胧月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460</v>
      </c>
      <c r="I521" s="4" t="str">
        <f t="shared" si="166"/>
        <v>对己方任意单体回复生命11603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P521" s="33" t="str">
        <f>_xlfn.IFNA(VLOOKUP(G521,角色!V:AE,主动技能!F521+1,FALSE),"")</f>
        <v>eff_erxingguangquan||eff_huichunshu|</v>
      </c>
      <c r="Q521" s="33">
        <f>(VLOOKUP(G521,角色!V:AE,主动技能!F521+4,FALSE))</f>
        <v>1</v>
      </c>
      <c r="R521" s="33">
        <v>0</v>
      </c>
      <c r="S521" s="33">
        <v>0</v>
      </c>
      <c r="T521" s="6" t="str">
        <f t="shared" si="171"/>
        <v>100018:100:2:0</v>
      </c>
      <c r="U521" s="6" t="str">
        <f t="shared" si="172"/>
        <v/>
      </c>
      <c r="V521" s="23" t="str">
        <f>VLOOKUP(G521,角色!AW:BC,主动技能!F521+1,FALSE)</f>
        <v>skill_05</v>
      </c>
      <c r="Y521">
        <f t="shared" si="165"/>
        <v>50</v>
      </c>
      <c r="Z521">
        <v>0</v>
      </c>
      <c r="AE521" s="33">
        <f>(VLOOKUP(G521,角色!V:AE,主动技能!F521+7,FALSE))</f>
        <v>1</v>
      </c>
      <c r="AF521" s="23">
        <f t="shared" si="175"/>
        <v>2</v>
      </c>
      <c r="AG521" s="23">
        <f t="shared" si="176"/>
        <v>1</v>
      </c>
      <c r="AH521" s="33" t="str">
        <f>VLOOKUP(F521,特效对应!F:G,2,FALSE)</f>
        <v>attackex</v>
      </c>
      <c r="AJ521">
        <f t="shared" si="177"/>
        <v>15</v>
      </c>
      <c r="AK521" s="1" t="s">
        <v>118</v>
      </c>
      <c r="AL521" s="4" t="s">
        <v>1575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11603</v>
      </c>
      <c r="BB521">
        <f t="shared" si="178"/>
        <v>11603</v>
      </c>
      <c r="BC521">
        <f t="shared" si="178"/>
        <v>11603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胧月主动技能2等级16</v>
      </c>
      <c r="B522" s="8">
        <f t="shared" si="173"/>
        <v>10090216</v>
      </c>
      <c r="C522" s="8" t="str">
        <f>VLOOKUP(G522,角色!A:B,2,FALSE)</f>
        <v>胧月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460</v>
      </c>
      <c r="I522" s="4" t="str">
        <f t="shared" si="166"/>
        <v>对己方任意单体回复生命16412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P522" s="33" t="str">
        <f>_xlfn.IFNA(VLOOKUP(G522,角色!V:AE,主动技能!F522+1,FALSE),"")</f>
        <v>eff_erxingguangquan||eff_huichunshu|</v>
      </c>
      <c r="Q522" s="33">
        <f>(VLOOKUP(G522,角色!V:AE,主动技能!F522+4,FALSE))</f>
        <v>1</v>
      </c>
      <c r="R522" s="33">
        <v>0</v>
      </c>
      <c r="S522" s="33">
        <v>0</v>
      </c>
      <c r="T522" s="6" t="str">
        <f t="shared" si="171"/>
        <v>100019:100:2:0</v>
      </c>
      <c r="U522" s="6" t="str">
        <f t="shared" si="172"/>
        <v/>
      </c>
      <c r="V522" s="23" t="str">
        <f>VLOOKUP(G522,角色!AW:BC,主动技能!F522+1,FALSE)</f>
        <v>skill_05</v>
      </c>
      <c r="Y522">
        <f t="shared" si="165"/>
        <v>50</v>
      </c>
      <c r="Z522">
        <v>0</v>
      </c>
      <c r="AE522" s="33">
        <f>(VLOOKUP(G522,角色!V:AE,主动技能!F522+7,FALSE))</f>
        <v>1</v>
      </c>
      <c r="AF522" s="23">
        <f t="shared" si="175"/>
        <v>2</v>
      </c>
      <c r="AG522" s="23">
        <f t="shared" si="176"/>
        <v>1</v>
      </c>
      <c r="AH522" s="33" t="str">
        <f>VLOOKUP(F522,特效对应!F:G,2,FALSE)</f>
        <v>attackex</v>
      </c>
      <c r="AJ522">
        <f t="shared" si="177"/>
        <v>16</v>
      </c>
      <c r="AK522" s="1" t="s">
        <v>118</v>
      </c>
      <c r="AL522" s="4" t="s">
        <v>1576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16412</v>
      </c>
      <c r="BB522">
        <f t="shared" si="178"/>
        <v>16412</v>
      </c>
      <c r="BC522">
        <f t="shared" si="178"/>
        <v>16412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胧月主动技能2等级17</v>
      </c>
      <c r="B523" s="8">
        <f t="shared" si="173"/>
        <v>10090217</v>
      </c>
      <c r="C523" s="8" t="str">
        <f>VLOOKUP(G523,角色!A:B,2,FALSE)</f>
        <v>胧月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460</v>
      </c>
      <c r="I523" s="4" t="str">
        <f t="shared" si="166"/>
        <v>对己方任意单体回复生命23213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P523" s="33" t="str">
        <f>_xlfn.IFNA(VLOOKUP(G523,角色!V:AE,主动技能!F523+1,FALSE),"")</f>
        <v>eff_erxingguangquan||eff_huichunshu|</v>
      </c>
      <c r="Q523" s="33">
        <f>(VLOOKUP(G523,角色!V:AE,主动技能!F523+4,FALSE))</f>
        <v>1</v>
      </c>
      <c r="R523" s="33">
        <v>0</v>
      </c>
      <c r="S523" s="33">
        <v>0</v>
      </c>
      <c r="T523" s="6" t="str">
        <f t="shared" si="171"/>
        <v>100020:100:2:0</v>
      </c>
      <c r="U523" s="6" t="str">
        <f t="shared" si="172"/>
        <v/>
      </c>
      <c r="V523" s="23" t="str">
        <f>VLOOKUP(G523,角色!AW:BC,主动技能!F523+1,FALSE)</f>
        <v>skill_05</v>
      </c>
      <c r="Y523">
        <f t="shared" si="165"/>
        <v>50</v>
      </c>
      <c r="Z523">
        <v>0</v>
      </c>
      <c r="AE523" s="33">
        <f>(VLOOKUP(G523,角色!V:AE,主动技能!F523+7,FALSE))</f>
        <v>1</v>
      </c>
      <c r="AF523" s="23">
        <f t="shared" si="175"/>
        <v>2</v>
      </c>
      <c r="AG523" s="23">
        <f t="shared" si="176"/>
        <v>1</v>
      </c>
      <c r="AH523" s="33" t="str">
        <f>VLOOKUP(F523,特效对应!F:G,2,FALSE)</f>
        <v>attackex</v>
      </c>
      <c r="AJ523">
        <f t="shared" si="177"/>
        <v>17</v>
      </c>
      <c r="AK523" s="1" t="s">
        <v>118</v>
      </c>
      <c r="AL523" s="4" t="s">
        <v>1577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23213</v>
      </c>
      <c r="BB523">
        <f t="shared" si="178"/>
        <v>23213</v>
      </c>
      <c r="BC523">
        <f t="shared" si="178"/>
        <v>23213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胧月主动技能2等级18</v>
      </c>
      <c r="B524" s="8">
        <f t="shared" si="173"/>
        <v>10090218</v>
      </c>
      <c r="C524" s="8" t="str">
        <f>VLOOKUP(G524,角色!A:B,2,FALSE)</f>
        <v>胧月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460</v>
      </c>
      <c r="I524" s="4" t="str">
        <f t="shared" si="166"/>
        <v>对己方任意单体回复生命32832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P524" s="33" t="str">
        <f>_xlfn.IFNA(VLOOKUP(G524,角色!V:AE,主动技能!F524+1,FALSE),"")</f>
        <v>eff_erxingguangquan||eff_huichunshu|</v>
      </c>
      <c r="Q524" s="33">
        <f>(VLOOKUP(G524,角色!V:AE,主动技能!F524+4,FALSE))</f>
        <v>1</v>
      </c>
      <c r="R524" s="33">
        <v>0</v>
      </c>
      <c r="S524" s="33">
        <v>0</v>
      </c>
      <c r="T524" s="6" t="str">
        <f t="shared" si="171"/>
        <v>100021:100:2:0</v>
      </c>
      <c r="U524" s="6" t="str">
        <f t="shared" si="172"/>
        <v/>
      </c>
      <c r="V524" s="23" t="str">
        <f>VLOOKUP(G524,角色!AW:BC,主动技能!F524+1,FALSE)</f>
        <v>skill_05</v>
      </c>
      <c r="Y524">
        <f t="shared" si="165"/>
        <v>50</v>
      </c>
      <c r="Z524">
        <v>0</v>
      </c>
      <c r="AE524" s="33">
        <f>(VLOOKUP(G524,角色!V:AE,主动技能!F524+7,FALSE))</f>
        <v>1</v>
      </c>
      <c r="AF524" s="23">
        <f t="shared" si="175"/>
        <v>2</v>
      </c>
      <c r="AG524" s="23">
        <f t="shared" si="176"/>
        <v>1</v>
      </c>
      <c r="AH524" s="33" t="str">
        <f>VLOOKUP(F524,特效对应!F:G,2,FALSE)</f>
        <v>attackex</v>
      </c>
      <c r="AJ524">
        <f t="shared" si="177"/>
        <v>18</v>
      </c>
      <c r="AK524" s="1" t="s">
        <v>118</v>
      </c>
      <c r="AL524" s="4" t="s">
        <v>1578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32832</v>
      </c>
      <c r="BB524">
        <f t="shared" si="178"/>
        <v>32832</v>
      </c>
      <c r="BC524">
        <f t="shared" si="178"/>
        <v>32832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胧月主动技能2等级19</v>
      </c>
      <c r="B525" s="8">
        <f t="shared" si="173"/>
        <v>10090219</v>
      </c>
      <c r="C525" s="8" t="str">
        <f>VLOOKUP(G525,角色!A:B,2,FALSE)</f>
        <v>胧月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460</v>
      </c>
      <c r="I525" s="4" t="str">
        <f t="shared" si="166"/>
        <v>对己方任意单体回复生命46438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P525" s="33" t="str">
        <f>_xlfn.IFNA(VLOOKUP(G525,角色!V:AE,主动技能!F525+1,FALSE),"")</f>
        <v>eff_erxingguangquan||eff_huichunshu|</v>
      </c>
      <c r="Q525" s="33">
        <f>(VLOOKUP(G525,角色!V:AE,主动技能!F525+4,FALSE))</f>
        <v>1</v>
      </c>
      <c r="R525" s="33">
        <v>0</v>
      </c>
      <c r="S525" s="33">
        <v>0</v>
      </c>
      <c r="T525" s="6" t="str">
        <f t="shared" si="171"/>
        <v>100022:100:2:0</v>
      </c>
      <c r="U525" s="6" t="str">
        <f t="shared" si="172"/>
        <v/>
      </c>
      <c r="V525" s="23" t="str">
        <f>VLOOKUP(G525,角色!AW:BC,主动技能!F525+1,FALSE)</f>
        <v>skill_05</v>
      </c>
      <c r="Y525">
        <f t="shared" si="165"/>
        <v>50</v>
      </c>
      <c r="Z525">
        <v>0</v>
      </c>
      <c r="AE525" s="33">
        <f>(VLOOKUP(G525,角色!V:AE,主动技能!F525+7,FALSE))</f>
        <v>1</v>
      </c>
      <c r="AF525" s="23">
        <f t="shared" si="175"/>
        <v>2</v>
      </c>
      <c r="AG525" s="23">
        <f t="shared" si="176"/>
        <v>1</v>
      </c>
      <c r="AH525" s="33" t="str">
        <f>VLOOKUP(F525,特效对应!F:G,2,FALSE)</f>
        <v>attackex</v>
      </c>
      <c r="AJ525">
        <f t="shared" si="177"/>
        <v>19</v>
      </c>
      <c r="AK525" s="1" t="s">
        <v>118</v>
      </c>
      <c r="AL525" s="4" t="s">
        <v>1579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46438</v>
      </c>
      <c r="BB525">
        <f t="shared" si="178"/>
        <v>46438</v>
      </c>
      <c r="BC525">
        <f t="shared" si="178"/>
        <v>46438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胧月主动技能2等级20</v>
      </c>
      <c r="B526" s="8">
        <f t="shared" si="173"/>
        <v>10090220</v>
      </c>
      <c r="C526" s="8" t="str">
        <f>VLOOKUP(G526,角色!A:B,2,FALSE)</f>
        <v>胧月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460</v>
      </c>
      <c r="I526" s="4" t="str">
        <f t="shared" si="166"/>
        <v>对己方任意单体回复生命65681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P526" s="33" t="str">
        <f>_xlfn.IFNA(VLOOKUP(G526,角色!V:AE,主动技能!F526+1,FALSE),"")</f>
        <v>eff_erxingguangquan||eff_huichunshu|</v>
      </c>
      <c r="Q526" s="33">
        <f>(VLOOKUP(G526,角色!V:AE,主动技能!F526+4,FALSE))</f>
        <v>1</v>
      </c>
      <c r="R526" s="33">
        <v>0</v>
      </c>
      <c r="S526" s="33">
        <v>0</v>
      </c>
      <c r="T526" s="6" t="str">
        <f t="shared" si="171"/>
        <v>100023:100:2:0</v>
      </c>
      <c r="U526" s="6" t="str">
        <f t="shared" si="172"/>
        <v/>
      </c>
      <c r="V526" s="23" t="str">
        <f>VLOOKUP(G526,角色!AW:BC,主动技能!F526+1,FALSE)</f>
        <v>skill_05</v>
      </c>
      <c r="Y526">
        <f t="shared" si="165"/>
        <v>50</v>
      </c>
      <c r="Z526">
        <v>0</v>
      </c>
      <c r="AE526" s="33">
        <f>(VLOOKUP(G526,角色!V:AE,主动技能!F526+7,FALSE))</f>
        <v>1</v>
      </c>
      <c r="AF526" s="23">
        <f t="shared" si="175"/>
        <v>2</v>
      </c>
      <c r="AG526" s="23">
        <f t="shared" si="176"/>
        <v>1</v>
      </c>
      <c r="AH526" s="33" t="str">
        <f>VLOOKUP(F526,特效对应!F:G,2,FALSE)</f>
        <v>attackex</v>
      </c>
      <c r="AJ526">
        <f t="shared" si="177"/>
        <v>20</v>
      </c>
      <c r="AK526" s="1" t="s">
        <v>118</v>
      </c>
      <c r="AL526" s="4" t="s">
        <v>1580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65681</v>
      </c>
      <c r="BB526">
        <f t="shared" si="178"/>
        <v>65681</v>
      </c>
      <c r="BC526">
        <f t="shared" si="178"/>
        <v>65681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胧月主动技能3等级1</v>
      </c>
      <c r="B527" s="8">
        <f t="shared" si="173"/>
        <v>10090301</v>
      </c>
      <c r="C527" s="8" t="str">
        <f>VLOOKUP(G527,角色!A:B,2,FALSE)</f>
        <v>胧月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462</v>
      </c>
      <c r="I527" s="4" t="str">
        <f>"对己方任意单体回复生命20%，并增加防御力"&amp;BB527</f>
        <v>对己方任意单体回复生命20%，并增加防御力52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P527" s="33" t="str">
        <f>_xlfn.IFNA(VLOOKUP(G527,角色!V:AE,主动技能!F527+1,FALSE),"")</f>
        <v>eff_erxingguangquan||eff_zirankuizeng|</v>
      </c>
      <c r="Q527" s="33">
        <f>(VLOOKUP(G527,角色!V:AE,主动技能!F527+4,FALSE))</f>
        <v>1</v>
      </c>
      <c r="R527" s="33">
        <v>0</v>
      </c>
      <c r="S527" s="33">
        <v>0</v>
      </c>
      <c r="T527" s="6" t="str">
        <f t="shared" si="171"/>
        <v>100025:100:2:0|100024:100:2:0</v>
      </c>
      <c r="U527" s="6" t="str">
        <f t="shared" si="172"/>
        <v/>
      </c>
      <c r="V527" s="23" t="str">
        <f>VLOOKUP(G527,角色!AW:BC,主动技能!F527+1,FALSE)</f>
        <v>skill_07</v>
      </c>
      <c r="Y527">
        <f t="shared" si="165"/>
        <v>100</v>
      </c>
      <c r="Z527">
        <v>0</v>
      </c>
      <c r="AE527" s="33">
        <f>(VLOOKUP(G527,角色!V:AE,主动技能!F527+7,FALSE))</f>
        <v>1</v>
      </c>
      <c r="AF527" s="23">
        <f t="shared" si="175"/>
        <v>3</v>
      </c>
      <c r="AG527" s="23">
        <f t="shared" si="176"/>
        <v>2</v>
      </c>
      <c r="AH527" s="33" t="str">
        <f>VLOOKUP(F527,特效对应!F:G,2,FALSE)</f>
        <v>attackex</v>
      </c>
      <c r="AJ527">
        <f t="shared" si="177"/>
        <v>1</v>
      </c>
      <c r="AK527" s="1" t="s">
        <v>118</v>
      </c>
      <c r="AL527" s="4" t="s">
        <v>1582</v>
      </c>
      <c r="AM527" s="4" t="s">
        <v>1583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52</v>
      </c>
      <c r="BB527">
        <f t="shared" si="178"/>
        <v>52</v>
      </c>
      <c r="BC527">
        <f t="shared" si="178"/>
        <v>52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胧月主动技能3等级2</v>
      </c>
      <c r="B528" s="8">
        <f t="shared" si="173"/>
        <v>10090302</v>
      </c>
      <c r="C528" s="8" t="str">
        <f>VLOOKUP(G528,角色!A:B,2,FALSE)</f>
        <v>胧月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462</v>
      </c>
      <c r="I528" s="4" t="str">
        <f t="shared" ref="I528:I546" si="181">"对己方任意单体回复生命20%，并增加防御力"&amp;BB528</f>
        <v>对己方任意单体回复生命20%，并增加防御力64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P528" s="33" t="str">
        <f>_xlfn.IFNA(VLOOKUP(G528,角色!V:AE,主动技能!F528+1,FALSE),"")</f>
        <v>eff_erxingguangquan||eff_zirankuizeng|</v>
      </c>
      <c r="Q528" s="33">
        <f>(VLOOKUP(G528,角色!V:AE,主动技能!F528+4,FALSE))</f>
        <v>1</v>
      </c>
      <c r="R528" s="33">
        <v>0</v>
      </c>
      <c r="S528" s="33">
        <v>0</v>
      </c>
      <c r="T528" s="6" t="str">
        <f t="shared" si="171"/>
        <v>100026:100:2:0|100024:100:2:0</v>
      </c>
      <c r="U528" s="6" t="str">
        <f t="shared" si="172"/>
        <v/>
      </c>
      <c r="V528" s="23" t="str">
        <f>VLOOKUP(G528,角色!AW:BC,主动技能!F528+1,FALSE)</f>
        <v>skill_07</v>
      </c>
      <c r="Y528">
        <f t="shared" si="165"/>
        <v>100</v>
      </c>
      <c r="Z528">
        <v>0</v>
      </c>
      <c r="AE528" s="33">
        <f>(VLOOKUP(G528,角色!V:AE,主动技能!F528+7,FALSE))</f>
        <v>1</v>
      </c>
      <c r="AF528" s="23">
        <f t="shared" si="175"/>
        <v>3</v>
      </c>
      <c r="AG528" s="23">
        <f t="shared" si="176"/>
        <v>2</v>
      </c>
      <c r="AH528" s="33" t="str">
        <f>VLOOKUP(F528,特效对应!F:G,2,FALSE)</f>
        <v>attackex</v>
      </c>
      <c r="AJ528">
        <f t="shared" si="177"/>
        <v>2</v>
      </c>
      <c r="AK528" s="1" t="s">
        <v>118</v>
      </c>
      <c r="AL528" s="4" t="s">
        <v>1604</v>
      </c>
      <c r="AM528" s="4" t="s">
        <v>1583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64</v>
      </c>
      <c r="BB528">
        <f t="shared" si="178"/>
        <v>64</v>
      </c>
      <c r="BC528">
        <f t="shared" si="178"/>
        <v>64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胧月主动技能3等级3</v>
      </c>
      <c r="B529" s="8">
        <f t="shared" si="173"/>
        <v>10090303</v>
      </c>
      <c r="C529" s="8" t="str">
        <f>VLOOKUP(G529,角色!A:B,2,FALSE)</f>
        <v>胧月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462</v>
      </c>
      <c r="I529" s="4" t="str">
        <f t="shared" si="181"/>
        <v>对己方任意单体回复生命20%，并增加防御力100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P529" s="33" t="str">
        <f>_xlfn.IFNA(VLOOKUP(G529,角色!V:AE,主动技能!F529+1,FALSE),"")</f>
        <v>eff_erxingguangquan||eff_zirankuizeng|</v>
      </c>
      <c r="Q529" s="33">
        <f>(VLOOKUP(G529,角色!V:AE,主动技能!F529+4,FALSE))</f>
        <v>1</v>
      </c>
      <c r="R529" s="33">
        <v>0</v>
      </c>
      <c r="S529" s="33">
        <v>0</v>
      </c>
      <c r="T529" s="6" t="str">
        <f t="shared" si="171"/>
        <v>100027:100:2:0|100024:100:2:0</v>
      </c>
      <c r="U529" s="6" t="str">
        <f t="shared" si="172"/>
        <v/>
      </c>
      <c r="V529" s="23" t="str">
        <f>VLOOKUP(G529,角色!AW:BC,主动技能!F529+1,FALSE)</f>
        <v>skill_07</v>
      </c>
      <c r="Y529">
        <f t="shared" si="165"/>
        <v>100</v>
      </c>
      <c r="Z529">
        <v>0</v>
      </c>
      <c r="AE529" s="33">
        <f>(VLOOKUP(G529,角色!V:AE,主动技能!F529+7,FALSE))</f>
        <v>1</v>
      </c>
      <c r="AF529" s="23">
        <f t="shared" si="175"/>
        <v>3</v>
      </c>
      <c r="AG529" s="23">
        <f t="shared" si="176"/>
        <v>2</v>
      </c>
      <c r="AH529" s="33" t="str">
        <f>VLOOKUP(F529,特效对应!F:G,2,FALSE)</f>
        <v>attackex</v>
      </c>
      <c r="AJ529">
        <f t="shared" si="177"/>
        <v>3</v>
      </c>
      <c r="AK529" s="1" t="s">
        <v>118</v>
      </c>
      <c r="AL529" s="4" t="s">
        <v>1605</v>
      </c>
      <c r="AM529" s="4" t="s">
        <v>1583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100</v>
      </c>
      <c r="BB529">
        <f t="shared" si="178"/>
        <v>100</v>
      </c>
      <c r="BC529">
        <f t="shared" si="178"/>
        <v>100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胧月主动技能3等级4</v>
      </c>
      <c r="B530" s="8">
        <f t="shared" si="173"/>
        <v>10090304</v>
      </c>
      <c r="C530" s="8" t="str">
        <f>VLOOKUP(G530,角色!A:B,2,FALSE)</f>
        <v>胧月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462</v>
      </c>
      <c r="I530" s="4" t="str">
        <f t="shared" si="181"/>
        <v>对己方任意单体回复生命20%，并增加防御力160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P530" s="33" t="str">
        <f>_xlfn.IFNA(VLOOKUP(G530,角色!V:AE,主动技能!F530+1,FALSE),"")</f>
        <v>eff_erxingguangquan||eff_zirankuizeng|</v>
      </c>
      <c r="Q530" s="33">
        <f>(VLOOKUP(G530,角色!V:AE,主动技能!F530+4,FALSE))</f>
        <v>1</v>
      </c>
      <c r="R530" s="33">
        <v>0</v>
      </c>
      <c r="S530" s="33">
        <v>0</v>
      </c>
      <c r="T530" s="6" t="str">
        <f t="shared" si="171"/>
        <v>100028:100:2:0|100024:100:2:0</v>
      </c>
      <c r="U530" s="6" t="str">
        <f t="shared" si="172"/>
        <v/>
      </c>
      <c r="V530" s="23" t="str">
        <f>VLOOKUP(G530,角色!AW:BC,主动技能!F530+1,FALSE)</f>
        <v>skill_07</v>
      </c>
      <c r="Y530">
        <f t="shared" si="165"/>
        <v>100</v>
      </c>
      <c r="Z530">
        <v>0</v>
      </c>
      <c r="AE530" s="33">
        <f>(VLOOKUP(G530,角色!V:AE,主动技能!F530+7,FALSE))</f>
        <v>1</v>
      </c>
      <c r="AF530" s="23">
        <f t="shared" si="175"/>
        <v>3</v>
      </c>
      <c r="AG530" s="23">
        <f t="shared" si="176"/>
        <v>2</v>
      </c>
      <c r="AH530" s="33" t="str">
        <f>VLOOKUP(F530,特效对应!F:G,2,FALSE)</f>
        <v>attackex</v>
      </c>
      <c r="AJ530">
        <f t="shared" si="177"/>
        <v>4</v>
      </c>
      <c r="AK530" s="1" t="s">
        <v>118</v>
      </c>
      <c r="AL530" s="4" t="s">
        <v>1606</v>
      </c>
      <c r="AM530" s="4" t="s">
        <v>1583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160</v>
      </c>
      <c r="BB530">
        <f t="shared" si="178"/>
        <v>160</v>
      </c>
      <c r="BC530">
        <f t="shared" si="178"/>
        <v>160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胧月主动技能3等级5</v>
      </c>
      <c r="B531" s="8">
        <f t="shared" si="173"/>
        <v>10090305</v>
      </c>
      <c r="C531" s="8" t="str">
        <f>VLOOKUP(G531,角色!A:B,2,FALSE)</f>
        <v>胧月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462</v>
      </c>
      <c r="I531" s="4" t="str">
        <f t="shared" si="181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P531" s="33" t="str">
        <f>_xlfn.IFNA(VLOOKUP(G531,角色!V:AE,主动技能!F531+1,FALSE),"")</f>
        <v>eff_erxingguangquan||eff_zirankuizeng|</v>
      </c>
      <c r="Q531" s="33">
        <f>(VLOOKUP(G531,角色!V:AE,主动技能!F531+4,FALSE))</f>
        <v>1</v>
      </c>
      <c r="R531" s="33">
        <v>0</v>
      </c>
      <c r="S531" s="33">
        <v>0</v>
      </c>
      <c r="T531" s="6" t="str">
        <f t="shared" si="171"/>
        <v>100029:100:2:0|100024:100:2:0</v>
      </c>
      <c r="U531" s="6" t="str">
        <f t="shared" si="172"/>
        <v/>
      </c>
      <c r="V531" s="23" t="str">
        <f>VLOOKUP(G531,角色!AW:BC,主动技能!F531+1,FALSE)</f>
        <v>skill_07</v>
      </c>
      <c r="Y531">
        <f t="shared" si="165"/>
        <v>100</v>
      </c>
      <c r="Z531">
        <v>0</v>
      </c>
      <c r="AE531" s="33">
        <f>(VLOOKUP(G531,角色!V:AE,主动技能!F531+7,FALSE))</f>
        <v>1</v>
      </c>
      <c r="AF531" s="23">
        <f t="shared" si="175"/>
        <v>3</v>
      </c>
      <c r="AG531" s="23">
        <f t="shared" si="176"/>
        <v>2</v>
      </c>
      <c r="AH531" s="33" t="str">
        <f>VLOOKUP(F531,特效对应!F:G,2,FALSE)</f>
        <v>attackex</v>
      </c>
      <c r="AJ531">
        <f t="shared" si="177"/>
        <v>5</v>
      </c>
      <c r="AK531" s="1" t="s">
        <v>118</v>
      </c>
      <c r="AL531" s="4" t="s">
        <v>1607</v>
      </c>
      <c r="AM531" s="4" t="s">
        <v>1583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胧月主动技能3等级6</v>
      </c>
      <c r="B532" s="8">
        <f t="shared" si="173"/>
        <v>10090306</v>
      </c>
      <c r="C532" s="8" t="str">
        <f>VLOOKUP(G532,角色!A:B,2,FALSE)</f>
        <v>胧月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462</v>
      </c>
      <c r="I532" s="4" t="str">
        <f t="shared" si="181"/>
        <v>对己方任意单体回复生命20%，并增加防御力320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P532" s="33" t="str">
        <f>_xlfn.IFNA(VLOOKUP(G532,角色!V:AE,主动技能!F532+1,FALSE),"")</f>
        <v>eff_erxingguangquan||eff_zirankuizeng|</v>
      </c>
      <c r="Q532" s="33">
        <f>(VLOOKUP(G532,角色!V:AE,主动技能!F532+4,FALSE))</f>
        <v>1</v>
      </c>
      <c r="R532" s="33">
        <v>0</v>
      </c>
      <c r="S532" s="33">
        <v>0</v>
      </c>
      <c r="T532" s="6" t="str">
        <f t="shared" si="171"/>
        <v>100030:100:2:0|100024:100:2:0</v>
      </c>
      <c r="U532" s="6" t="str">
        <f t="shared" si="172"/>
        <v/>
      </c>
      <c r="V532" s="23" t="str">
        <f>VLOOKUP(G532,角色!AW:BC,主动技能!F532+1,FALSE)</f>
        <v>skill_07</v>
      </c>
      <c r="Y532">
        <f t="shared" si="165"/>
        <v>100</v>
      </c>
      <c r="Z532">
        <v>0</v>
      </c>
      <c r="AE532" s="33">
        <f>(VLOOKUP(G532,角色!V:AE,主动技能!F532+7,FALSE))</f>
        <v>1</v>
      </c>
      <c r="AF532" s="23">
        <f t="shared" si="175"/>
        <v>3</v>
      </c>
      <c r="AG532" s="23">
        <f t="shared" si="176"/>
        <v>2</v>
      </c>
      <c r="AH532" s="33" t="str">
        <f>VLOOKUP(F532,特效对应!F:G,2,FALSE)</f>
        <v>attackex</v>
      </c>
      <c r="AJ532">
        <f t="shared" si="177"/>
        <v>6</v>
      </c>
      <c r="AK532" s="1" t="s">
        <v>118</v>
      </c>
      <c r="AL532" s="4" t="s">
        <v>1608</v>
      </c>
      <c r="AM532" s="4" t="s">
        <v>1583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320</v>
      </c>
      <c r="BB532">
        <f t="shared" si="178"/>
        <v>320</v>
      </c>
      <c r="BC532">
        <f t="shared" si="178"/>
        <v>320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胧月主动技能3等级7</v>
      </c>
      <c r="B533" s="8">
        <f t="shared" si="173"/>
        <v>10090307</v>
      </c>
      <c r="C533" s="8" t="str">
        <f>VLOOKUP(G533,角色!A:B,2,FALSE)</f>
        <v>胧月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462</v>
      </c>
      <c r="I533" s="4" t="str">
        <f t="shared" si="181"/>
        <v>对己方任意单体回复生命20%，并增加防御力452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P533" s="33" t="str">
        <f>_xlfn.IFNA(VLOOKUP(G533,角色!V:AE,主动技能!F533+1,FALSE),"")</f>
        <v>eff_erxingguangquan||eff_zirankuizeng|</v>
      </c>
      <c r="Q533" s="33">
        <f>(VLOOKUP(G533,角色!V:AE,主动技能!F533+4,FALSE))</f>
        <v>1</v>
      </c>
      <c r="R533" s="33">
        <v>0</v>
      </c>
      <c r="S533" s="33">
        <v>0</v>
      </c>
      <c r="T533" s="6" t="str">
        <f t="shared" si="171"/>
        <v>100031:100:2:0|100024:100:2:0</v>
      </c>
      <c r="U533" s="6" t="str">
        <f t="shared" si="172"/>
        <v/>
      </c>
      <c r="V533" s="23" t="str">
        <f>VLOOKUP(G533,角色!AW:BC,主动技能!F533+1,FALSE)</f>
        <v>skill_07</v>
      </c>
      <c r="Y533">
        <f t="shared" si="165"/>
        <v>100</v>
      </c>
      <c r="Z533">
        <v>0</v>
      </c>
      <c r="AE533" s="33">
        <f>(VLOOKUP(G533,角色!V:AE,主动技能!F533+7,FALSE))</f>
        <v>1</v>
      </c>
      <c r="AF533" s="23">
        <f t="shared" si="175"/>
        <v>3</v>
      </c>
      <c r="AG533" s="23">
        <f t="shared" si="176"/>
        <v>2</v>
      </c>
      <c r="AH533" s="33" t="str">
        <f>VLOOKUP(F533,特效对应!F:G,2,FALSE)</f>
        <v>attackex</v>
      </c>
      <c r="AJ533">
        <f t="shared" si="177"/>
        <v>7</v>
      </c>
      <c r="AK533" s="1" t="s">
        <v>118</v>
      </c>
      <c r="AL533" s="4" t="s">
        <v>1609</v>
      </c>
      <c r="AM533" s="4" t="s">
        <v>1583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452</v>
      </c>
      <c r="BB533">
        <f t="shared" si="178"/>
        <v>452</v>
      </c>
      <c r="BC533">
        <f t="shared" si="178"/>
        <v>452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胧月主动技能3等级8</v>
      </c>
      <c r="B534" s="8">
        <f t="shared" si="173"/>
        <v>10090308</v>
      </c>
      <c r="C534" s="8" t="str">
        <f>VLOOKUP(G534,角色!A:B,2,FALSE)</f>
        <v>胧月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462</v>
      </c>
      <c r="I534" s="4" t="str">
        <f t="shared" si="181"/>
        <v>对己方任意单体回复生命20%，并增加防御力640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P534" s="33" t="str">
        <f>_xlfn.IFNA(VLOOKUP(G534,角色!V:AE,主动技能!F534+1,FALSE),"")</f>
        <v>eff_erxingguangquan||eff_zirankuizeng|</v>
      </c>
      <c r="Q534" s="33">
        <f>(VLOOKUP(G534,角色!V:AE,主动技能!F534+4,FALSE))</f>
        <v>1</v>
      </c>
      <c r="R534" s="33">
        <v>0</v>
      </c>
      <c r="S534" s="33">
        <v>0</v>
      </c>
      <c r="T534" s="6" t="str">
        <f t="shared" si="171"/>
        <v>100032:100:2:0|100024:100:2:0</v>
      </c>
      <c r="U534" s="6" t="str">
        <f t="shared" si="172"/>
        <v/>
      </c>
      <c r="V534" s="23" t="str">
        <f>VLOOKUP(G534,角色!AW:BC,主动技能!F534+1,FALSE)</f>
        <v>skill_07</v>
      </c>
      <c r="Y534">
        <f t="shared" si="165"/>
        <v>100</v>
      </c>
      <c r="Z534">
        <v>0</v>
      </c>
      <c r="AE534" s="33">
        <f>(VLOOKUP(G534,角色!V:AE,主动技能!F534+7,FALSE))</f>
        <v>1</v>
      </c>
      <c r="AF534" s="23">
        <f t="shared" si="175"/>
        <v>3</v>
      </c>
      <c r="AG534" s="23">
        <f t="shared" si="176"/>
        <v>2</v>
      </c>
      <c r="AH534" s="33" t="str">
        <f>VLOOKUP(F534,特效对应!F:G,2,FALSE)</f>
        <v>attackex</v>
      </c>
      <c r="AJ534">
        <f t="shared" si="177"/>
        <v>8</v>
      </c>
      <c r="AK534" s="1" t="s">
        <v>118</v>
      </c>
      <c r="AL534" s="4" t="s">
        <v>1610</v>
      </c>
      <c r="AM534" s="4" t="s">
        <v>1583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640</v>
      </c>
      <c r="BB534">
        <f t="shared" si="178"/>
        <v>640</v>
      </c>
      <c r="BC534">
        <f t="shared" si="178"/>
        <v>640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胧月主动技能3等级9</v>
      </c>
      <c r="B535" s="8">
        <f t="shared" si="173"/>
        <v>10090309</v>
      </c>
      <c r="C535" s="8" t="str">
        <f>VLOOKUP(G535,角色!A:B,2,FALSE)</f>
        <v>胧月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462</v>
      </c>
      <c r="I535" s="4" t="str">
        <f t="shared" si="181"/>
        <v>对己方任意单体回复生命20%，并增加防御力905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P535" s="33" t="str">
        <f>_xlfn.IFNA(VLOOKUP(G535,角色!V:AE,主动技能!F535+1,FALSE),"")</f>
        <v>eff_erxingguangquan||eff_zirankuizeng|</v>
      </c>
      <c r="Q535" s="33">
        <f>(VLOOKUP(G535,角色!V:AE,主动技能!F535+4,FALSE))</f>
        <v>1</v>
      </c>
      <c r="R535" s="33">
        <v>0</v>
      </c>
      <c r="S535" s="33">
        <v>0</v>
      </c>
      <c r="T535" s="6" t="str">
        <f t="shared" si="171"/>
        <v>100033:100:2:0|100024:100:2:0</v>
      </c>
      <c r="U535" s="6" t="str">
        <f t="shared" si="172"/>
        <v/>
      </c>
      <c r="V535" s="23" t="str">
        <f>VLOOKUP(G535,角色!AW:BC,主动技能!F535+1,FALSE)</f>
        <v>skill_07</v>
      </c>
      <c r="Y535">
        <f t="shared" si="165"/>
        <v>100</v>
      </c>
      <c r="Z535">
        <v>0</v>
      </c>
      <c r="AE535" s="33">
        <f>(VLOOKUP(G535,角色!V:AE,主动技能!F535+7,FALSE))</f>
        <v>1</v>
      </c>
      <c r="AF535" s="23">
        <f t="shared" si="175"/>
        <v>3</v>
      </c>
      <c r="AG535" s="23">
        <f t="shared" si="176"/>
        <v>2</v>
      </c>
      <c r="AH535" s="33" t="str">
        <f>VLOOKUP(F535,特效对应!F:G,2,FALSE)</f>
        <v>attackex</v>
      </c>
      <c r="AJ535">
        <f t="shared" si="177"/>
        <v>9</v>
      </c>
      <c r="AK535" s="1" t="s">
        <v>118</v>
      </c>
      <c r="AL535" s="4" t="s">
        <v>1611</v>
      </c>
      <c r="AM535" s="4" t="s">
        <v>1583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905</v>
      </c>
      <c r="BB535">
        <f t="shared" si="178"/>
        <v>905</v>
      </c>
      <c r="BC535">
        <f t="shared" si="178"/>
        <v>905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胧月主动技能3等级10</v>
      </c>
      <c r="B536" s="8">
        <f t="shared" si="173"/>
        <v>10090310</v>
      </c>
      <c r="C536" s="8" t="str">
        <f>VLOOKUP(G536,角色!A:B,2,FALSE)</f>
        <v>胧月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462</v>
      </c>
      <c r="I536" s="4" t="str">
        <f t="shared" si="181"/>
        <v>对己方任意单体回复生命20%，并增加防御力1281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P536" s="33" t="str">
        <f>_xlfn.IFNA(VLOOKUP(G536,角色!V:AE,主动技能!F536+1,FALSE),"")</f>
        <v>eff_erxingguangquan||eff_zirankuizeng|</v>
      </c>
      <c r="Q536" s="33">
        <f>(VLOOKUP(G536,角色!V:AE,主动技能!F536+4,FALSE))</f>
        <v>1</v>
      </c>
      <c r="R536" s="33">
        <v>0</v>
      </c>
      <c r="S536" s="33">
        <v>0</v>
      </c>
      <c r="T536" s="6" t="str">
        <f t="shared" si="171"/>
        <v>100034:100:2:0|100024:100:2:0</v>
      </c>
      <c r="U536" s="6" t="str">
        <f t="shared" si="172"/>
        <v/>
      </c>
      <c r="V536" s="23" t="str">
        <f>VLOOKUP(G536,角色!AW:BC,主动技能!F536+1,FALSE)</f>
        <v>skill_07</v>
      </c>
      <c r="Y536">
        <f t="shared" si="165"/>
        <v>100</v>
      </c>
      <c r="Z536">
        <v>0</v>
      </c>
      <c r="AE536" s="33">
        <f>(VLOOKUP(G536,角色!V:AE,主动技能!F536+7,FALSE))</f>
        <v>1</v>
      </c>
      <c r="AF536" s="23">
        <f t="shared" si="175"/>
        <v>3</v>
      </c>
      <c r="AG536" s="23">
        <f t="shared" si="176"/>
        <v>2</v>
      </c>
      <c r="AH536" s="33" t="str">
        <f>VLOOKUP(F536,特效对应!F:G,2,FALSE)</f>
        <v>attackex</v>
      </c>
      <c r="AJ536">
        <f t="shared" si="177"/>
        <v>10</v>
      </c>
      <c r="AK536" s="1" t="s">
        <v>118</v>
      </c>
      <c r="AL536" s="4" t="s">
        <v>1612</v>
      </c>
      <c r="AM536" s="4" t="s">
        <v>1583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1281</v>
      </c>
      <c r="BB536">
        <f t="shared" si="178"/>
        <v>1281</v>
      </c>
      <c r="BC536">
        <f t="shared" si="178"/>
        <v>1281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胧月主动技能3等级11</v>
      </c>
      <c r="B537" s="8">
        <f t="shared" si="173"/>
        <v>10090311</v>
      </c>
      <c r="C537" s="8" t="str">
        <f>VLOOKUP(G537,角色!A:B,2,FALSE)</f>
        <v>胧月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462</v>
      </c>
      <c r="I537" s="4" t="str">
        <f t="shared" si="181"/>
        <v>对己方任意单体回复生命20%，并增加防御力1812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P537" s="33" t="str">
        <f>_xlfn.IFNA(VLOOKUP(G537,角色!V:AE,主动技能!F537+1,FALSE),"")</f>
        <v>eff_erxingguangquan||eff_zirankuizeng|</v>
      </c>
      <c r="Q537" s="33">
        <f>(VLOOKUP(G537,角色!V:AE,主动技能!F537+4,FALSE))</f>
        <v>1</v>
      </c>
      <c r="R537" s="33">
        <v>0</v>
      </c>
      <c r="S537" s="33">
        <v>0</v>
      </c>
      <c r="T537" s="6" t="str">
        <f t="shared" si="171"/>
        <v>100035:100:2:0|100024:100:2:0</v>
      </c>
      <c r="U537" s="6" t="str">
        <f t="shared" si="172"/>
        <v/>
      </c>
      <c r="V537" s="23" t="str">
        <f>VLOOKUP(G537,角色!AW:BC,主动技能!F537+1,FALSE)</f>
        <v>skill_07</v>
      </c>
      <c r="Y537">
        <f t="shared" si="165"/>
        <v>100</v>
      </c>
      <c r="Z537">
        <v>0</v>
      </c>
      <c r="AE537" s="33">
        <f>(VLOOKUP(G537,角色!V:AE,主动技能!F537+7,FALSE))</f>
        <v>1</v>
      </c>
      <c r="AF537" s="23">
        <f t="shared" si="175"/>
        <v>3</v>
      </c>
      <c r="AG537" s="23">
        <f t="shared" si="176"/>
        <v>2</v>
      </c>
      <c r="AH537" s="33" t="str">
        <f>VLOOKUP(F537,特效对应!F:G,2,FALSE)</f>
        <v>attackex</v>
      </c>
      <c r="AJ537">
        <f t="shared" si="177"/>
        <v>11</v>
      </c>
      <c r="AK537" s="1" t="s">
        <v>118</v>
      </c>
      <c r="AL537" s="4" t="s">
        <v>1613</v>
      </c>
      <c r="AM537" s="4" t="s">
        <v>1583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1812</v>
      </c>
      <c r="BB537">
        <f t="shared" si="178"/>
        <v>1812</v>
      </c>
      <c r="BC537">
        <f t="shared" si="178"/>
        <v>1812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胧月主动技能3等级12</v>
      </c>
      <c r="B538" s="8">
        <f t="shared" si="173"/>
        <v>10090312</v>
      </c>
      <c r="C538" s="8" t="str">
        <f>VLOOKUP(G538,角色!A:B,2,FALSE)</f>
        <v>胧月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462</v>
      </c>
      <c r="I538" s="4" t="str">
        <f t="shared" si="181"/>
        <v>对己方任意单体回复生命20%，并增加防御力2563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P538" s="33" t="str">
        <f>_xlfn.IFNA(VLOOKUP(G538,角色!V:AE,主动技能!F538+1,FALSE),"")</f>
        <v>eff_erxingguangquan||eff_zirankuizeng|</v>
      </c>
      <c r="Q538" s="33">
        <f>(VLOOKUP(G538,角色!V:AE,主动技能!F538+4,FALSE))</f>
        <v>1</v>
      </c>
      <c r="R538" s="33">
        <v>0</v>
      </c>
      <c r="S538" s="33">
        <v>0</v>
      </c>
      <c r="T538" s="6" t="str">
        <f t="shared" si="171"/>
        <v>100036:100:2:0|100024:100:2:0</v>
      </c>
      <c r="U538" s="6" t="str">
        <f t="shared" si="172"/>
        <v/>
      </c>
      <c r="V538" s="23" t="str">
        <f>VLOOKUP(G538,角色!AW:BC,主动技能!F538+1,FALSE)</f>
        <v>skill_07</v>
      </c>
      <c r="Y538">
        <f t="shared" si="165"/>
        <v>100</v>
      </c>
      <c r="Z538">
        <v>0</v>
      </c>
      <c r="AE538" s="33">
        <f>(VLOOKUP(G538,角色!V:AE,主动技能!F538+7,FALSE))</f>
        <v>1</v>
      </c>
      <c r="AF538" s="23">
        <f t="shared" si="175"/>
        <v>3</v>
      </c>
      <c r="AG538" s="23">
        <f t="shared" si="176"/>
        <v>2</v>
      </c>
      <c r="AH538" s="33" t="str">
        <f>VLOOKUP(F538,特效对应!F:G,2,FALSE)</f>
        <v>attackex</v>
      </c>
      <c r="AJ538">
        <f t="shared" si="177"/>
        <v>12</v>
      </c>
      <c r="AK538" s="1" t="s">
        <v>118</v>
      </c>
      <c r="AL538" s="4" t="s">
        <v>1614</v>
      </c>
      <c r="AM538" s="4" t="s">
        <v>1583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2563</v>
      </c>
      <c r="BB538">
        <f t="shared" si="178"/>
        <v>2563</v>
      </c>
      <c r="BC538">
        <f t="shared" si="178"/>
        <v>2563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胧月主动技能3等级13</v>
      </c>
      <c r="B539" s="8">
        <f t="shared" si="173"/>
        <v>10090313</v>
      </c>
      <c r="C539" s="8" t="str">
        <f>VLOOKUP(G539,角色!A:B,2,FALSE)</f>
        <v>胧月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462</v>
      </c>
      <c r="I539" s="4" t="str">
        <f t="shared" si="181"/>
        <v>对己方任意单体回复生命20%，并增加防御力3625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P539" s="33" t="str">
        <f>_xlfn.IFNA(VLOOKUP(G539,角色!V:AE,主动技能!F539+1,FALSE),"")</f>
        <v>eff_erxingguangquan||eff_zirankuizeng|</v>
      </c>
      <c r="Q539" s="33">
        <f>(VLOOKUP(G539,角色!V:AE,主动技能!F539+4,FALSE))</f>
        <v>1</v>
      </c>
      <c r="R539" s="33">
        <v>0</v>
      </c>
      <c r="S539" s="33">
        <v>0</v>
      </c>
      <c r="T539" s="6" t="str">
        <f t="shared" si="171"/>
        <v>100037:100:2:0|100024:100:2:0</v>
      </c>
      <c r="U539" s="6" t="str">
        <f t="shared" si="172"/>
        <v/>
      </c>
      <c r="V539" s="23" t="str">
        <f>VLOOKUP(G539,角色!AW:BC,主动技能!F539+1,FALSE)</f>
        <v>skill_07</v>
      </c>
      <c r="Y539">
        <f t="shared" si="165"/>
        <v>100</v>
      </c>
      <c r="Z539">
        <v>0</v>
      </c>
      <c r="AE539" s="33">
        <f>(VLOOKUP(G539,角色!V:AE,主动技能!F539+7,FALSE))</f>
        <v>1</v>
      </c>
      <c r="AF539" s="23">
        <f t="shared" si="175"/>
        <v>3</v>
      </c>
      <c r="AG539" s="23">
        <f t="shared" si="176"/>
        <v>2</v>
      </c>
      <c r="AH539" s="33" t="str">
        <f>VLOOKUP(F539,特效对应!F:G,2,FALSE)</f>
        <v>attackex</v>
      </c>
      <c r="AJ539">
        <f t="shared" si="177"/>
        <v>13</v>
      </c>
      <c r="AK539" s="1" t="s">
        <v>118</v>
      </c>
      <c r="AL539" s="4" t="s">
        <v>1615</v>
      </c>
      <c r="AM539" s="4" t="s">
        <v>1583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3625</v>
      </c>
      <c r="BB539">
        <f t="shared" si="178"/>
        <v>3625</v>
      </c>
      <c r="BC539">
        <f t="shared" si="178"/>
        <v>3625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胧月主动技能3等级14</v>
      </c>
      <c r="B540" s="8">
        <f t="shared" si="173"/>
        <v>10090314</v>
      </c>
      <c r="C540" s="8" t="str">
        <f>VLOOKUP(G540,角色!A:B,2,FALSE)</f>
        <v>胧月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462</v>
      </c>
      <c r="I540" s="4" t="str">
        <f t="shared" si="181"/>
        <v>对己方任意单体回复生命20%，并增加防御力5127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P540" s="33" t="str">
        <f>_xlfn.IFNA(VLOOKUP(G540,角色!V:AE,主动技能!F540+1,FALSE),"")</f>
        <v>eff_erxingguangquan||eff_zirankuizeng|</v>
      </c>
      <c r="Q540" s="33">
        <f>(VLOOKUP(G540,角色!V:AE,主动技能!F540+4,FALSE))</f>
        <v>1</v>
      </c>
      <c r="R540" s="33">
        <v>0</v>
      </c>
      <c r="S540" s="33">
        <v>0</v>
      </c>
      <c r="T540" s="6" t="str">
        <f t="shared" si="171"/>
        <v>100038:100:2:0|100024:100:2:0</v>
      </c>
      <c r="U540" s="6" t="str">
        <f t="shared" si="172"/>
        <v/>
      </c>
      <c r="V540" s="23" t="str">
        <f>VLOOKUP(G540,角色!AW:BC,主动技能!F540+1,FALSE)</f>
        <v>skill_07</v>
      </c>
      <c r="Y540">
        <f t="shared" si="165"/>
        <v>100</v>
      </c>
      <c r="Z540">
        <v>0</v>
      </c>
      <c r="AE540" s="33">
        <f>(VLOOKUP(G540,角色!V:AE,主动技能!F540+7,FALSE))</f>
        <v>1</v>
      </c>
      <c r="AF540" s="23">
        <f t="shared" si="175"/>
        <v>3</v>
      </c>
      <c r="AG540" s="23">
        <f t="shared" si="176"/>
        <v>2</v>
      </c>
      <c r="AH540" s="33" t="str">
        <f>VLOOKUP(F540,特效对应!F:G,2,FALSE)</f>
        <v>attackex</v>
      </c>
      <c r="AJ540">
        <f t="shared" si="177"/>
        <v>14</v>
      </c>
      <c r="AK540" s="1" t="s">
        <v>118</v>
      </c>
      <c r="AL540" s="4" t="s">
        <v>1616</v>
      </c>
      <c r="AM540" s="4" t="s">
        <v>1583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5127</v>
      </c>
      <c r="BB540">
        <f t="shared" si="178"/>
        <v>5127</v>
      </c>
      <c r="BC540">
        <f t="shared" si="178"/>
        <v>5127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胧月主动技能3等级15</v>
      </c>
      <c r="B541" s="8">
        <f t="shared" si="173"/>
        <v>10090315</v>
      </c>
      <c r="C541" s="8" t="str">
        <f>VLOOKUP(G541,角色!A:B,2,FALSE)</f>
        <v>胧月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462</v>
      </c>
      <c r="I541" s="4" t="str">
        <f t="shared" si="181"/>
        <v>对己方任意单体回复生命20%，并增加防御力7252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P541" s="33" t="str">
        <f>_xlfn.IFNA(VLOOKUP(G541,角色!V:AE,主动技能!F541+1,FALSE),"")</f>
        <v>eff_erxingguangquan||eff_zirankuizeng|</v>
      </c>
      <c r="Q541" s="33">
        <f>(VLOOKUP(G541,角色!V:AE,主动技能!F541+4,FALSE))</f>
        <v>1</v>
      </c>
      <c r="R541" s="33">
        <v>0</v>
      </c>
      <c r="S541" s="33">
        <v>0</v>
      </c>
      <c r="T541" s="6" t="str">
        <f t="shared" si="171"/>
        <v>100039:100:2:0|100024:100:2:0</v>
      </c>
      <c r="U541" s="6" t="str">
        <f t="shared" si="172"/>
        <v/>
      </c>
      <c r="V541" s="23" t="str">
        <f>VLOOKUP(G541,角色!AW:BC,主动技能!F541+1,FALSE)</f>
        <v>skill_07</v>
      </c>
      <c r="Y541">
        <f t="shared" si="165"/>
        <v>100</v>
      </c>
      <c r="Z541">
        <v>0</v>
      </c>
      <c r="AE541" s="33">
        <f>(VLOOKUP(G541,角色!V:AE,主动技能!F541+7,FALSE))</f>
        <v>1</v>
      </c>
      <c r="AF541" s="23">
        <f t="shared" si="175"/>
        <v>3</v>
      </c>
      <c r="AG541" s="23">
        <f t="shared" si="176"/>
        <v>2</v>
      </c>
      <c r="AH541" s="33" t="str">
        <f>VLOOKUP(F541,特效对应!F:G,2,FALSE)</f>
        <v>attackex</v>
      </c>
      <c r="AJ541">
        <f t="shared" si="177"/>
        <v>15</v>
      </c>
      <c r="AK541" s="1" t="s">
        <v>118</v>
      </c>
      <c r="AL541" s="4" t="s">
        <v>1617</v>
      </c>
      <c r="AM541" s="4" t="s">
        <v>1583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7252</v>
      </c>
      <c r="BB541">
        <f t="shared" si="178"/>
        <v>7252</v>
      </c>
      <c r="BC541">
        <f t="shared" si="178"/>
        <v>7252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胧月主动技能3等级16</v>
      </c>
      <c r="B542" s="8">
        <f t="shared" si="173"/>
        <v>10090316</v>
      </c>
      <c r="C542" s="8" t="str">
        <f>VLOOKUP(G542,角色!A:B,2,FALSE)</f>
        <v>胧月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462</v>
      </c>
      <c r="I542" s="4" t="str">
        <f t="shared" si="181"/>
        <v>对己方任意单体回复生命20%，并增加防御力10257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P542" s="33" t="str">
        <f>_xlfn.IFNA(VLOOKUP(G542,角色!V:AE,主动技能!F542+1,FALSE),"")</f>
        <v>eff_erxingguangquan||eff_zirankuizeng|</v>
      </c>
      <c r="Q542" s="33">
        <f>(VLOOKUP(G542,角色!V:AE,主动技能!F542+4,FALSE))</f>
        <v>1</v>
      </c>
      <c r="R542" s="33">
        <v>0</v>
      </c>
      <c r="S542" s="33">
        <v>0</v>
      </c>
      <c r="T542" s="6" t="str">
        <f t="shared" si="171"/>
        <v>100040:100:2:0|100024:100:2:0</v>
      </c>
      <c r="U542" s="6" t="str">
        <f t="shared" si="172"/>
        <v/>
      </c>
      <c r="V542" s="23" t="str">
        <f>VLOOKUP(G542,角色!AW:BC,主动技能!F542+1,FALSE)</f>
        <v>skill_07</v>
      </c>
      <c r="Y542">
        <f t="shared" si="165"/>
        <v>100</v>
      </c>
      <c r="Z542">
        <v>0</v>
      </c>
      <c r="AE542" s="33">
        <f>(VLOOKUP(G542,角色!V:AE,主动技能!F542+7,FALSE))</f>
        <v>1</v>
      </c>
      <c r="AF542" s="23">
        <f t="shared" si="175"/>
        <v>3</v>
      </c>
      <c r="AG542" s="23">
        <f t="shared" si="176"/>
        <v>2</v>
      </c>
      <c r="AH542" s="33" t="str">
        <f>VLOOKUP(F542,特效对应!F:G,2,FALSE)</f>
        <v>attackex</v>
      </c>
      <c r="AJ542">
        <f t="shared" si="177"/>
        <v>16</v>
      </c>
      <c r="AK542" s="1" t="s">
        <v>118</v>
      </c>
      <c r="AL542" s="4" t="s">
        <v>1618</v>
      </c>
      <c r="AM542" s="4" t="s">
        <v>1583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10257</v>
      </c>
      <c r="BB542">
        <f t="shared" si="178"/>
        <v>10257</v>
      </c>
      <c r="BC542">
        <f t="shared" si="178"/>
        <v>10257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胧月主动技能3等级17</v>
      </c>
      <c r="B543" s="8">
        <f t="shared" si="173"/>
        <v>10090317</v>
      </c>
      <c r="C543" s="8" t="str">
        <f>VLOOKUP(G543,角色!A:B,2,FALSE)</f>
        <v>胧月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462</v>
      </c>
      <c r="I543" s="4" t="str">
        <f t="shared" si="181"/>
        <v>对己方任意单体回复生命20%，并增加防御力14508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P543" s="33" t="str">
        <f>_xlfn.IFNA(VLOOKUP(G543,角色!V:AE,主动技能!F543+1,FALSE),"")</f>
        <v>eff_erxingguangquan||eff_zirankuizeng|</v>
      </c>
      <c r="Q543" s="33">
        <f>(VLOOKUP(G543,角色!V:AE,主动技能!F543+4,FALSE))</f>
        <v>1</v>
      </c>
      <c r="R543" s="33">
        <v>0</v>
      </c>
      <c r="S543" s="33">
        <v>0</v>
      </c>
      <c r="T543" s="6" t="str">
        <f t="shared" si="171"/>
        <v>100041:100:2:0|100024:100:2:0</v>
      </c>
      <c r="U543" s="6" t="str">
        <f t="shared" si="172"/>
        <v/>
      </c>
      <c r="V543" s="23" t="str">
        <f>VLOOKUP(G543,角色!AW:BC,主动技能!F543+1,FALSE)</f>
        <v>skill_07</v>
      </c>
      <c r="Y543">
        <f t="shared" si="165"/>
        <v>100</v>
      </c>
      <c r="Z543">
        <v>0</v>
      </c>
      <c r="AE543" s="33">
        <f>(VLOOKUP(G543,角色!V:AE,主动技能!F543+7,FALSE))</f>
        <v>1</v>
      </c>
      <c r="AF543" s="23">
        <f t="shared" si="175"/>
        <v>3</v>
      </c>
      <c r="AG543" s="23">
        <f t="shared" si="176"/>
        <v>2</v>
      </c>
      <c r="AH543" s="33" t="str">
        <f>VLOOKUP(F543,特效对应!F:G,2,FALSE)</f>
        <v>attackex</v>
      </c>
      <c r="AJ543">
        <f t="shared" si="177"/>
        <v>17</v>
      </c>
      <c r="AK543" s="1" t="s">
        <v>118</v>
      </c>
      <c r="AL543" s="4" t="s">
        <v>1619</v>
      </c>
      <c r="AM543" s="4" t="s">
        <v>1583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14508</v>
      </c>
      <c r="BB543">
        <f t="shared" si="178"/>
        <v>14508</v>
      </c>
      <c r="BC543">
        <f t="shared" si="178"/>
        <v>14508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胧月主动技能3等级18</v>
      </c>
      <c r="B544" s="8">
        <f t="shared" si="173"/>
        <v>10090318</v>
      </c>
      <c r="C544" s="8" t="str">
        <f>VLOOKUP(G544,角色!A:B,2,FALSE)</f>
        <v>胧月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462</v>
      </c>
      <c r="I544" s="4" t="str">
        <f t="shared" si="181"/>
        <v>对己方任意单体回复生命20%，并增加防御力20520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P544" s="33" t="str">
        <f>_xlfn.IFNA(VLOOKUP(G544,角色!V:AE,主动技能!F544+1,FALSE),"")</f>
        <v>eff_erxingguangquan||eff_zirankuizeng|</v>
      </c>
      <c r="Q544" s="33">
        <f>(VLOOKUP(G544,角色!V:AE,主动技能!F544+4,FALSE))</f>
        <v>1</v>
      </c>
      <c r="R544" s="33">
        <v>0</v>
      </c>
      <c r="S544" s="33">
        <v>0</v>
      </c>
      <c r="T544" s="6" t="str">
        <f t="shared" si="171"/>
        <v>100042:100:2:0|100024:100:2:0</v>
      </c>
      <c r="U544" s="6" t="str">
        <f t="shared" si="172"/>
        <v/>
      </c>
      <c r="V544" s="23" t="str">
        <f>VLOOKUP(G544,角色!AW:BC,主动技能!F544+1,FALSE)</f>
        <v>skill_07</v>
      </c>
      <c r="Y544">
        <f t="shared" si="165"/>
        <v>100</v>
      </c>
      <c r="Z544">
        <v>0</v>
      </c>
      <c r="AE544" s="33">
        <f>(VLOOKUP(G544,角色!V:AE,主动技能!F544+7,FALSE))</f>
        <v>1</v>
      </c>
      <c r="AF544" s="23">
        <f t="shared" si="175"/>
        <v>3</v>
      </c>
      <c r="AG544" s="23">
        <f t="shared" si="176"/>
        <v>2</v>
      </c>
      <c r="AH544" s="33" t="str">
        <f>VLOOKUP(F544,特效对应!F:G,2,FALSE)</f>
        <v>attackex</v>
      </c>
      <c r="AJ544">
        <f t="shared" si="177"/>
        <v>18</v>
      </c>
      <c r="AK544" s="1" t="s">
        <v>118</v>
      </c>
      <c r="AL544" s="4" t="s">
        <v>1620</v>
      </c>
      <c r="AM544" s="4" t="s">
        <v>1583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20520</v>
      </c>
      <c r="BB544">
        <f t="shared" si="178"/>
        <v>20520</v>
      </c>
      <c r="BC544">
        <f t="shared" si="178"/>
        <v>20520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胧月主动技能3等级19</v>
      </c>
      <c r="B545" s="8">
        <f t="shared" si="173"/>
        <v>10090319</v>
      </c>
      <c r="C545" s="8" t="str">
        <f>VLOOKUP(G545,角色!A:B,2,FALSE)</f>
        <v>胧月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462</v>
      </c>
      <c r="I545" s="4" t="str">
        <f t="shared" si="181"/>
        <v>对己方任意单体回复生命20%，并增加防御力29024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P545" s="33" t="str">
        <f>_xlfn.IFNA(VLOOKUP(G545,角色!V:AE,主动技能!F545+1,FALSE),"")</f>
        <v>eff_erxingguangquan||eff_zirankuizeng|</v>
      </c>
      <c r="Q545" s="33">
        <f>(VLOOKUP(G545,角色!V:AE,主动技能!F545+4,FALSE))</f>
        <v>1</v>
      </c>
      <c r="R545" s="33">
        <v>0</v>
      </c>
      <c r="S545" s="33">
        <v>0</v>
      </c>
      <c r="T545" s="6" t="str">
        <f t="shared" si="171"/>
        <v>100043:100:2:0|100024:100:2:0</v>
      </c>
      <c r="U545" s="6" t="str">
        <f t="shared" si="172"/>
        <v/>
      </c>
      <c r="V545" s="23" t="str">
        <f>VLOOKUP(G545,角色!AW:BC,主动技能!F545+1,FALSE)</f>
        <v>skill_07</v>
      </c>
      <c r="Y545">
        <f t="shared" si="165"/>
        <v>100</v>
      </c>
      <c r="Z545">
        <v>0</v>
      </c>
      <c r="AE545" s="33">
        <f>(VLOOKUP(G545,角色!V:AE,主动技能!F545+7,FALSE))</f>
        <v>1</v>
      </c>
      <c r="AF545" s="23">
        <f t="shared" si="175"/>
        <v>3</v>
      </c>
      <c r="AG545" s="23">
        <f t="shared" si="176"/>
        <v>2</v>
      </c>
      <c r="AH545" s="33" t="str">
        <f>VLOOKUP(F545,特效对应!F:G,2,FALSE)</f>
        <v>attackex</v>
      </c>
      <c r="AJ545">
        <f t="shared" si="177"/>
        <v>19</v>
      </c>
      <c r="AK545" s="1" t="s">
        <v>118</v>
      </c>
      <c r="AL545" s="4" t="s">
        <v>1621</v>
      </c>
      <c r="AM545" s="4" t="s">
        <v>1583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29024</v>
      </c>
      <c r="BB545">
        <f t="shared" si="178"/>
        <v>29024</v>
      </c>
      <c r="BC545">
        <f t="shared" si="178"/>
        <v>29024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胧月主动技能3等级20</v>
      </c>
      <c r="B546" s="8">
        <f t="shared" si="173"/>
        <v>10090320</v>
      </c>
      <c r="C546" s="8" t="str">
        <f>VLOOKUP(G546,角色!A:B,2,FALSE)</f>
        <v>胧月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462</v>
      </c>
      <c r="I546" s="4" t="str">
        <f t="shared" si="181"/>
        <v>对己方任意单体回复生命20%，并增加防御力41051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P546" s="33" t="str">
        <f>_xlfn.IFNA(VLOOKUP(G546,角色!V:AE,主动技能!F546+1,FALSE),"")</f>
        <v>eff_erxingguangquan||eff_zirankuizeng|</v>
      </c>
      <c r="Q546" s="33">
        <f>(VLOOKUP(G546,角色!V:AE,主动技能!F546+4,FALSE))</f>
        <v>1</v>
      </c>
      <c r="R546" s="33">
        <v>0</v>
      </c>
      <c r="S546" s="33">
        <v>0</v>
      </c>
      <c r="T546" s="6" t="str">
        <f t="shared" si="171"/>
        <v>100044:100:2:0|100024:100:2:0</v>
      </c>
      <c r="U546" s="6" t="str">
        <f t="shared" si="172"/>
        <v/>
      </c>
      <c r="V546" s="23" t="str">
        <f>VLOOKUP(G546,角色!AW:BC,主动技能!F546+1,FALSE)</f>
        <v>skill_07</v>
      </c>
      <c r="Y546">
        <f t="shared" si="165"/>
        <v>100</v>
      </c>
      <c r="Z546">
        <v>0</v>
      </c>
      <c r="AE546" s="33">
        <f>(VLOOKUP(G546,角色!V:AE,主动技能!F546+7,FALSE))</f>
        <v>1</v>
      </c>
      <c r="AF546" s="23">
        <f t="shared" si="175"/>
        <v>3</v>
      </c>
      <c r="AG546" s="23">
        <f t="shared" si="176"/>
        <v>2</v>
      </c>
      <c r="AH546" s="33" t="str">
        <f>VLOOKUP(F546,特效对应!F:G,2,FALSE)</f>
        <v>attackex</v>
      </c>
      <c r="AJ546">
        <f t="shared" si="177"/>
        <v>20</v>
      </c>
      <c r="AK546" s="1" t="s">
        <v>118</v>
      </c>
      <c r="AL546" s="4" t="s">
        <v>1622</v>
      </c>
      <c r="AM546" s="4" t="s">
        <v>1583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41051</v>
      </c>
      <c r="BB546">
        <f t="shared" si="178"/>
        <v>41051</v>
      </c>
      <c r="BC546">
        <f t="shared" si="178"/>
        <v>41051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离墟主动技能1等级1</v>
      </c>
      <c r="B547" s="8">
        <f t="shared" si="173"/>
        <v>10100101</v>
      </c>
      <c r="C547" s="8" t="str">
        <f>VLOOKUP(G547,角色!A:B,2,FALSE)</f>
        <v>离墟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对敌方单体攻击，造成100%攻击力（+20）点伤害。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33" t="str">
        <f>_xlfn.IFNA(VLOOKUP(G547,角色!V:AE,主动技能!F547+1,FALSE),"")</f>
        <v>eff_yixingguangquan|||</v>
      </c>
      <c r="Q547" s="33">
        <f>(VLOOKUP(G547,角色!V:AE,主动技能!F547+4,FALSE))</f>
        <v>1</v>
      </c>
      <c r="R547" s="33">
        <v>0</v>
      </c>
      <c r="S547" s="33">
        <v>0</v>
      </c>
      <c r="T547" s="23" t="str">
        <f t="shared" si="171"/>
        <v/>
      </c>
      <c r="U547" s="23" t="str">
        <f t="shared" si="172"/>
        <v/>
      </c>
      <c r="V547" s="23" t="str">
        <f>VLOOKUP(G547,角色!AW:BC,主动技能!F547+1,FALSE)</f>
        <v>skill_32</v>
      </c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20</v>
      </c>
      <c r="AC547" s="23"/>
      <c r="AD547" s="23"/>
      <c r="AE547" s="33">
        <f>(VLOOKUP(G547,角色!V:AE,主动技能!F547+7,FALSE))</f>
        <v>0</v>
      </c>
      <c r="AF547" s="23">
        <f t="shared" si="175"/>
        <v>0</v>
      </c>
      <c r="AG547" s="23">
        <f t="shared" si="176"/>
        <v>0</v>
      </c>
      <c r="AH547" s="33" t="str">
        <f>VLOOKUP(F547,特效对应!F:G,2,FALSE)</f>
        <v>attack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离墟主动技能1等级2</v>
      </c>
      <c r="B548" s="8">
        <f t="shared" si="173"/>
        <v>10100102</v>
      </c>
      <c r="C548" s="8" t="str">
        <f>VLOOKUP(G548,角色!A:B,2,FALSE)</f>
        <v>离墟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465</v>
      </c>
      <c r="I548" s="24" t="str">
        <f t="shared" ref="I548:I555" si="182">"对敌方单体攻击，造成100%攻击力（+"&amp;AB548&amp;"）点伤害。"</f>
        <v>对敌方单体攻击，造成100%攻击力（+25）点伤害。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P548" s="33" t="str">
        <f>_xlfn.IFNA(VLOOKUP(G548,角色!V:AE,主动技能!F548+1,FALSE),"")</f>
        <v>eff_yixingguangquan|||</v>
      </c>
      <c r="Q548" s="33">
        <f>(VLOOKUP(G548,角色!V:AE,主动技能!F548+4,FALSE))</f>
        <v>1</v>
      </c>
      <c r="R548" s="33">
        <v>0</v>
      </c>
      <c r="S548" s="33">
        <v>0</v>
      </c>
      <c r="T548" s="6" t="str">
        <f t="shared" si="171"/>
        <v/>
      </c>
      <c r="U548" s="6" t="str">
        <f t="shared" si="172"/>
        <v/>
      </c>
      <c r="V548" s="23" t="str">
        <f>VLOOKUP(G548,角色!AW:BC,主动技能!F548+1,FALSE)</f>
        <v>skill_32</v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25</v>
      </c>
      <c r="AE548" s="33">
        <f>(VLOOKUP(G548,角色!V:AE,主动技能!F548+7,FALSE))</f>
        <v>0</v>
      </c>
      <c r="AF548" s="23">
        <f t="shared" si="175"/>
        <v>0</v>
      </c>
      <c r="AG548" s="23">
        <f t="shared" si="176"/>
        <v>0</v>
      </c>
      <c r="AH548" s="33" t="str">
        <f>VLOOKUP(F548,特效对应!F:G,2,FALSE)</f>
        <v>attack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离墟主动技能1等级3</v>
      </c>
      <c r="B549" s="8">
        <f t="shared" si="173"/>
        <v>10100103</v>
      </c>
      <c r="C549" s="8" t="str">
        <f>VLOOKUP(G549,角色!A:B,2,FALSE)</f>
        <v>离墟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465</v>
      </c>
      <c r="I549" s="24" t="str">
        <f t="shared" si="182"/>
        <v>对敌方单体攻击，造成100%攻击力（+40）点伤害。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P549" s="33" t="str">
        <f>_xlfn.IFNA(VLOOKUP(G549,角色!V:AE,主动技能!F549+1,FALSE),"")</f>
        <v>eff_yixingguangquan|||</v>
      </c>
      <c r="Q549" s="33">
        <f>(VLOOKUP(G549,角色!V:AE,主动技能!F549+4,FALSE))</f>
        <v>1</v>
      </c>
      <c r="R549" s="33">
        <v>0</v>
      </c>
      <c r="S549" s="33">
        <v>0</v>
      </c>
      <c r="T549" s="6" t="str">
        <f t="shared" si="171"/>
        <v/>
      </c>
      <c r="U549" s="6" t="str">
        <f t="shared" si="172"/>
        <v/>
      </c>
      <c r="V549" s="23" t="str">
        <f>VLOOKUP(G549,角色!AW:BC,主动技能!F549+1,FALSE)</f>
        <v>skill_32</v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40</v>
      </c>
      <c r="AE549" s="33">
        <f>(VLOOKUP(G549,角色!V:AE,主动技能!F549+7,FALSE))</f>
        <v>0</v>
      </c>
      <c r="AF549" s="23">
        <f t="shared" si="175"/>
        <v>0</v>
      </c>
      <c r="AG549" s="23">
        <f t="shared" si="176"/>
        <v>0</v>
      </c>
      <c r="AH549" s="33" t="str">
        <f>VLOOKUP(F549,特效对应!F:G,2,FALSE)</f>
        <v>attack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离墟主动技能1等级4</v>
      </c>
      <c r="B550" s="8">
        <f t="shared" si="173"/>
        <v>10100104</v>
      </c>
      <c r="C550" s="8" t="str">
        <f>VLOOKUP(G550,角色!A:B,2,FALSE)</f>
        <v>离墟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465</v>
      </c>
      <c r="I550" s="24" t="str">
        <f t="shared" si="182"/>
        <v>对敌方单体攻击，造成100%攻击力（+64）点伤害。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P550" s="33" t="str">
        <f>_xlfn.IFNA(VLOOKUP(G550,角色!V:AE,主动技能!F550+1,FALSE),"")</f>
        <v>eff_yixingguangquan|||</v>
      </c>
      <c r="Q550" s="33">
        <f>(VLOOKUP(G550,角色!V:AE,主动技能!F550+4,FALSE))</f>
        <v>1</v>
      </c>
      <c r="R550" s="33">
        <v>0</v>
      </c>
      <c r="S550" s="33">
        <v>0</v>
      </c>
      <c r="T550" s="6" t="str">
        <f t="shared" si="171"/>
        <v/>
      </c>
      <c r="U550" s="6" t="str">
        <f t="shared" si="172"/>
        <v/>
      </c>
      <c r="V550" s="23" t="str">
        <f>VLOOKUP(G550,角色!AW:BC,主动技能!F550+1,FALSE)</f>
        <v>skill_32</v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64</v>
      </c>
      <c r="AE550" s="33">
        <f>(VLOOKUP(G550,角色!V:AE,主动技能!F550+7,FALSE))</f>
        <v>0</v>
      </c>
      <c r="AF550" s="23">
        <f t="shared" si="175"/>
        <v>0</v>
      </c>
      <c r="AG550" s="23">
        <f t="shared" si="176"/>
        <v>0</v>
      </c>
      <c r="AH550" s="33" t="str">
        <f>VLOOKUP(F550,特效对应!F:G,2,FALSE)</f>
        <v>attack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离墟主动技能1等级5</v>
      </c>
      <c r="B551" s="8">
        <f t="shared" si="173"/>
        <v>10100105</v>
      </c>
      <c r="C551" s="8" t="str">
        <f>VLOOKUP(G551,角色!A:B,2,FALSE)</f>
        <v>离墟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465</v>
      </c>
      <c r="I551" s="24" t="str">
        <f t="shared" si="182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P551" s="33" t="str">
        <f>_xlfn.IFNA(VLOOKUP(G551,角色!V:AE,主动技能!F551+1,FALSE),"")</f>
        <v>eff_yixingguangquan|||</v>
      </c>
      <c r="Q551" s="33">
        <f>(VLOOKUP(G551,角色!V:AE,主动技能!F551+4,FALSE))</f>
        <v>1</v>
      </c>
      <c r="R551" s="33">
        <v>0</v>
      </c>
      <c r="S551" s="33">
        <v>0</v>
      </c>
      <c r="T551" s="6" t="str">
        <f t="shared" si="171"/>
        <v/>
      </c>
      <c r="U551" s="6" t="str">
        <f t="shared" si="172"/>
        <v/>
      </c>
      <c r="V551" s="23" t="str">
        <f>VLOOKUP(G551,角色!AW:BC,主动技能!F551+1,FALSE)</f>
        <v>skill_32</v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 s="33">
        <f>(VLOOKUP(G551,角色!V:AE,主动技能!F551+7,FALSE))</f>
        <v>0</v>
      </c>
      <c r="AF551" s="23">
        <f t="shared" si="175"/>
        <v>0</v>
      </c>
      <c r="AG551" s="23">
        <f t="shared" si="176"/>
        <v>0</v>
      </c>
      <c r="AH551" s="33" t="str">
        <f>VLOOKUP(F551,特效对应!F:G,2,FALSE)</f>
        <v>attack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离墟主动技能1等级6</v>
      </c>
      <c r="B552" s="8">
        <f t="shared" si="173"/>
        <v>10100106</v>
      </c>
      <c r="C552" s="8" t="str">
        <f>VLOOKUP(G552,角色!A:B,2,FALSE)</f>
        <v>离墟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465</v>
      </c>
      <c r="I552" s="24" t="str">
        <f t="shared" si="182"/>
        <v>对敌方单体攻击，造成100%攻击力（+128）点伤害。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P552" s="33" t="str">
        <f>_xlfn.IFNA(VLOOKUP(G552,角色!V:AE,主动技能!F552+1,FALSE),"")</f>
        <v>eff_yixingguangquan|||</v>
      </c>
      <c r="Q552" s="33">
        <f>(VLOOKUP(G552,角色!V:AE,主动技能!F552+4,FALSE))</f>
        <v>1</v>
      </c>
      <c r="R552" s="33">
        <v>0</v>
      </c>
      <c r="S552" s="33">
        <v>0</v>
      </c>
      <c r="T552" s="6" t="str">
        <f t="shared" si="171"/>
        <v/>
      </c>
      <c r="U552" s="6" t="str">
        <f t="shared" si="172"/>
        <v/>
      </c>
      <c r="V552" s="23" t="str">
        <f>VLOOKUP(G552,角色!AW:BC,主动技能!F552+1,FALSE)</f>
        <v>skill_32</v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128</v>
      </c>
      <c r="AE552" s="33">
        <f>(VLOOKUP(G552,角色!V:AE,主动技能!F552+7,FALSE))</f>
        <v>0</v>
      </c>
      <c r="AF552" s="23">
        <f t="shared" si="175"/>
        <v>0</v>
      </c>
      <c r="AG552" s="23">
        <f t="shared" si="176"/>
        <v>0</v>
      </c>
      <c r="AH552" s="33" t="str">
        <f>VLOOKUP(F552,特效对应!F:G,2,FALSE)</f>
        <v>attack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离墟主动技能1等级7</v>
      </c>
      <c r="B553" s="8">
        <f t="shared" si="173"/>
        <v>10100107</v>
      </c>
      <c r="C553" s="8" t="str">
        <f>VLOOKUP(G553,角色!A:B,2,FALSE)</f>
        <v>离墟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465</v>
      </c>
      <c r="I553" s="24" t="str">
        <f t="shared" si="182"/>
        <v>对敌方单体攻击，造成100%攻击力（+181）点伤害。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P553" s="33" t="str">
        <f>_xlfn.IFNA(VLOOKUP(G553,角色!V:AE,主动技能!F553+1,FALSE),"")</f>
        <v>eff_yixingguangquan|||</v>
      </c>
      <c r="Q553" s="33">
        <f>(VLOOKUP(G553,角色!V:AE,主动技能!F553+4,FALSE))</f>
        <v>1</v>
      </c>
      <c r="R553" s="33">
        <v>0</v>
      </c>
      <c r="S553" s="33">
        <v>0</v>
      </c>
      <c r="T553" s="6" t="str">
        <f t="shared" si="171"/>
        <v/>
      </c>
      <c r="U553" s="6" t="str">
        <f t="shared" si="172"/>
        <v/>
      </c>
      <c r="V553" s="23" t="str">
        <f>VLOOKUP(G553,角色!AW:BC,主动技能!F553+1,FALSE)</f>
        <v>skill_32</v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181</v>
      </c>
      <c r="AE553" s="33">
        <f>(VLOOKUP(G553,角色!V:AE,主动技能!F553+7,FALSE))</f>
        <v>0</v>
      </c>
      <c r="AF553" s="23">
        <f t="shared" si="175"/>
        <v>0</v>
      </c>
      <c r="AG553" s="23">
        <f t="shared" si="176"/>
        <v>0</v>
      </c>
      <c r="AH553" s="33" t="str">
        <f>VLOOKUP(F553,特效对应!F:G,2,FALSE)</f>
        <v>attack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离墟主动技能1等级8</v>
      </c>
      <c r="B554" s="8">
        <f t="shared" si="173"/>
        <v>10100108</v>
      </c>
      <c r="C554" s="8" t="str">
        <f>VLOOKUP(G554,角色!A:B,2,FALSE)</f>
        <v>离墟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465</v>
      </c>
      <c r="I554" s="24" t="str">
        <f t="shared" si="182"/>
        <v>对敌方单体攻击，造成100%攻击力（+256）点伤害。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P554" s="33" t="str">
        <f>_xlfn.IFNA(VLOOKUP(G554,角色!V:AE,主动技能!F554+1,FALSE),"")</f>
        <v>eff_yixingguangquan|||</v>
      </c>
      <c r="Q554" s="33">
        <f>(VLOOKUP(G554,角色!V:AE,主动技能!F554+4,FALSE))</f>
        <v>1</v>
      </c>
      <c r="R554" s="33">
        <v>0</v>
      </c>
      <c r="S554" s="33">
        <v>0</v>
      </c>
      <c r="T554" s="6" t="str">
        <f t="shared" si="171"/>
        <v/>
      </c>
      <c r="U554" s="6" t="str">
        <f t="shared" si="172"/>
        <v/>
      </c>
      <c r="V554" s="23" t="str">
        <f>VLOOKUP(G554,角色!AW:BC,主动技能!F554+1,FALSE)</f>
        <v>skill_32</v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256</v>
      </c>
      <c r="AE554" s="33">
        <f>(VLOOKUP(G554,角色!V:AE,主动技能!F554+7,FALSE))</f>
        <v>0</v>
      </c>
      <c r="AF554" s="23">
        <f t="shared" si="175"/>
        <v>0</v>
      </c>
      <c r="AG554" s="23">
        <f t="shared" si="176"/>
        <v>0</v>
      </c>
      <c r="AH554" s="33" t="str">
        <f>VLOOKUP(F554,特效对应!F:G,2,FALSE)</f>
        <v>attack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离墟主动技能1等级9</v>
      </c>
      <c r="B555" s="8">
        <f t="shared" si="173"/>
        <v>10100109</v>
      </c>
      <c r="C555" s="8" t="str">
        <f>VLOOKUP(G555,角色!A:B,2,FALSE)</f>
        <v>离墟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465</v>
      </c>
      <c r="I555" s="24" t="str">
        <f t="shared" si="182"/>
        <v>对敌方单体攻击，造成100%攻击力（+362）点伤害。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P555" s="33" t="str">
        <f>_xlfn.IFNA(VLOOKUP(G555,角色!V:AE,主动技能!F555+1,FALSE),"")</f>
        <v>eff_yixingguangquan|||</v>
      </c>
      <c r="Q555" s="33">
        <f>(VLOOKUP(G555,角色!V:AE,主动技能!F555+4,FALSE))</f>
        <v>1</v>
      </c>
      <c r="R555" s="33">
        <v>0</v>
      </c>
      <c r="S555" s="33">
        <v>0</v>
      </c>
      <c r="T555" s="6" t="str">
        <f t="shared" si="171"/>
        <v/>
      </c>
      <c r="U555" s="6" t="str">
        <f t="shared" si="172"/>
        <v/>
      </c>
      <c r="V555" s="23" t="str">
        <f>VLOOKUP(G555,角色!AW:BC,主动技能!F555+1,FALSE)</f>
        <v>skill_32</v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362</v>
      </c>
      <c r="AE555" s="33">
        <f>(VLOOKUP(G555,角色!V:AE,主动技能!F555+7,FALSE))</f>
        <v>0</v>
      </c>
      <c r="AF555" s="23">
        <f t="shared" si="175"/>
        <v>0</v>
      </c>
      <c r="AG555" s="23">
        <f t="shared" si="176"/>
        <v>0</v>
      </c>
      <c r="AH555" s="33" t="str">
        <f>VLOOKUP(F555,特效对应!F:G,2,FALSE)</f>
        <v>attack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离墟主动技能1等级10</v>
      </c>
      <c r="B556" s="8">
        <f t="shared" si="173"/>
        <v>10100110</v>
      </c>
      <c r="C556" s="8" t="str">
        <f>VLOOKUP(G556,角色!A:B,2,FALSE)</f>
        <v>离墟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对敌方单体进行横扫攻击，造成100%攻击力（+512）点伤害。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P556" s="33" t="str">
        <f>_xlfn.IFNA(VLOOKUP(G556,角色!V:AE,主动技能!F556+1,FALSE),"")</f>
        <v>eff_yixingguangquan|||</v>
      </c>
      <c r="Q556" s="33">
        <f>(VLOOKUP(G556,角色!V:AE,主动技能!F556+4,FALSE))</f>
        <v>1</v>
      </c>
      <c r="R556" s="33">
        <v>0</v>
      </c>
      <c r="S556" s="33">
        <v>0</v>
      </c>
      <c r="T556" s="6" t="str">
        <f t="shared" si="171"/>
        <v/>
      </c>
      <c r="U556" s="6" t="str">
        <f t="shared" si="172"/>
        <v/>
      </c>
      <c r="V556" s="23" t="str">
        <f>VLOOKUP(G556,角色!AW:BC,主动技能!F556+1,FALSE)</f>
        <v>skill_32</v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512</v>
      </c>
      <c r="AE556" s="33">
        <f>(VLOOKUP(G556,角色!V:AE,主动技能!F556+7,FALSE))</f>
        <v>0</v>
      </c>
      <c r="AF556" s="23">
        <f t="shared" si="175"/>
        <v>0</v>
      </c>
      <c r="AG556" s="23">
        <f t="shared" si="176"/>
        <v>0</v>
      </c>
      <c r="AH556" s="33" t="str">
        <f>VLOOKUP(F556,特效对应!F:G,2,FALSE)</f>
        <v>attack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离墟主动技能1等级11</v>
      </c>
      <c r="B557" s="8">
        <f t="shared" si="173"/>
        <v>10100111</v>
      </c>
      <c r="C557" s="8" t="str">
        <f>VLOOKUP(G557,角色!A:B,2,FALSE)</f>
        <v>离墟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对敌方单体进行横扫攻击，造成100%攻击力（+724）点伤害。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P557" s="33" t="str">
        <f>_xlfn.IFNA(VLOOKUP(G557,角色!V:AE,主动技能!F557+1,FALSE),"")</f>
        <v>eff_yixingguangquan|||</v>
      </c>
      <c r="Q557" s="33">
        <f>(VLOOKUP(G557,角色!V:AE,主动技能!F557+4,FALSE))</f>
        <v>1</v>
      </c>
      <c r="R557" s="33">
        <v>0</v>
      </c>
      <c r="S557" s="33">
        <v>0</v>
      </c>
      <c r="T557" s="6" t="str">
        <f t="shared" si="171"/>
        <v/>
      </c>
      <c r="U557" s="6" t="str">
        <f t="shared" si="172"/>
        <v/>
      </c>
      <c r="V557" s="23" t="str">
        <f>VLOOKUP(G557,角色!AW:BC,主动技能!F557+1,FALSE)</f>
        <v>skill_32</v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724</v>
      </c>
      <c r="AE557" s="33">
        <f>(VLOOKUP(G557,角色!V:AE,主动技能!F557+7,FALSE))</f>
        <v>0</v>
      </c>
      <c r="AF557" s="23">
        <f t="shared" si="175"/>
        <v>0</v>
      </c>
      <c r="AG557" s="23">
        <f t="shared" si="176"/>
        <v>0</v>
      </c>
      <c r="AH557" s="33" t="str">
        <f>VLOOKUP(F557,特效对应!F:G,2,FALSE)</f>
        <v>attack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离墟主动技能1等级12</v>
      </c>
      <c r="B558" s="8">
        <f t="shared" si="173"/>
        <v>10100112</v>
      </c>
      <c r="C558" s="8" t="str">
        <f>VLOOKUP(G558,角色!A:B,2,FALSE)</f>
        <v>离墟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对敌方单体进行横扫攻击，造成100%攻击力（+1025）点伤害。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P558" s="33" t="str">
        <f>_xlfn.IFNA(VLOOKUP(G558,角色!V:AE,主动技能!F558+1,FALSE),"")</f>
        <v>eff_yixingguangquan|||</v>
      </c>
      <c r="Q558" s="33">
        <f>(VLOOKUP(G558,角色!V:AE,主动技能!F558+4,FALSE))</f>
        <v>1</v>
      </c>
      <c r="R558" s="33">
        <v>0</v>
      </c>
      <c r="S558" s="33">
        <v>0</v>
      </c>
      <c r="T558" s="6" t="str">
        <f t="shared" si="171"/>
        <v/>
      </c>
      <c r="U558" s="6" t="str">
        <f t="shared" si="172"/>
        <v/>
      </c>
      <c r="V558" s="23" t="str">
        <f>VLOOKUP(G558,角色!AW:BC,主动技能!F558+1,FALSE)</f>
        <v>skill_32</v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1025</v>
      </c>
      <c r="AE558" s="33">
        <f>(VLOOKUP(G558,角色!V:AE,主动技能!F558+7,FALSE))</f>
        <v>0</v>
      </c>
      <c r="AF558" s="23">
        <f t="shared" si="175"/>
        <v>0</v>
      </c>
      <c r="AG558" s="23">
        <f t="shared" si="176"/>
        <v>0</v>
      </c>
      <c r="AH558" s="33" t="str">
        <f>VLOOKUP(F558,特效对应!F:G,2,FALSE)</f>
        <v>attack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离墟主动技能1等级13</v>
      </c>
      <c r="B559" s="8">
        <f t="shared" si="173"/>
        <v>10100113</v>
      </c>
      <c r="C559" s="8" t="str">
        <f>VLOOKUP(G559,角色!A:B,2,FALSE)</f>
        <v>离墟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465</v>
      </c>
      <c r="I559" s="24" t="str">
        <f t="shared" ref="I559:I566" si="183">"对敌方单体进行横扫攻击，造成100%攻击力（+"&amp;AB559&amp;"）点伤害。"</f>
        <v>对敌方单体进行横扫攻击，造成100%攻击力（+1450）点伤害。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P559" s="33" t="str">
        <f>_xlfn.IFNA(VLOOKUP(G559,角色!V:AE,主动技能!F559+1,FALSE),"")</f>
        <v>eff_yixingguangquan|||</v>
      </c>
      <c r="Q559" s="33">
        <f>(VLOOKUP(G559,角色!V:AE,主动技能!F559+4,FALSE))</f>
        <v>1</v>
      </c>
      <c r="R559" s="33">
        <v>0</v>
      </c>
      <c r="S559" s="33">
        <v>0</v>
      </c>
      <c r="T559" s="6" t="str">
        <f t="shared" si="171"/>
        <v/>
      </c>
      <c r="U559" s="6" t="str">
        <f t="shared" si="172"/>
        <v/>
      </c>
      <c r="V559" s="23" t="str">
        <f>VLOOKUP(G559,角色!AW:BC,主动技能!F559+1,FALSE)</f>
        <v>skill_32</v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1450</v>
      </c>
      <c r="AE559" s="33">
        <f>(VLOOKUP(G559,角色!V:AE,主动技能!F559+7,FALSE))</f>
        <v>0</v>
      </c>
      <c r="AF559" s="23">
        <f t="shared" si="175"/>
        <v>0</v>
      </c>
      <c r="AG559" s="23">
        <f t="shared" si="176"/>
        <v>0</v>
      </c>
      <c r="AH559" s="33" t="str">
        <f>VLOOKUP(F559,特效对应!F:G,2,FALSE)</f>
        <v>attack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离墟主动技能1等级14</v>
      </c>
      <c r="B560" s="8">
        <f t="shared" si="173"/>
        <v>10100114</v>
      </c>
      <c r="C560" s="8" t="str">
        <f>VLOOKUP(G560,角色!A:B,2,FALSE)</f>
        <v>离墟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465</v>
      </c>
      <c r="I560" s="24" t="str">
        <f t="shared" si="183"/>
        <v>对敌方单体进行横扫攻击，造成100%攻击力（+2051）点伤害。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P560" s="33" t="str">
        <f>_xlfn.IFNA(VLOOKUP(G560,角色!V:AE,主动技能!F560+1,FALSE),"")</f>
        <v>eff_yixingguangquan|||</v>
      </c>
      <c r="Q560" s="33">
        <f>(VLOOKUP(G560,角色!V:AE,主动技能!F560+4,FALSE))</f>
        <v>1</v>
      </c>
      <c r="R560" s="33">
        <v>0</v>
      </c>
      <c r="S560" s="33">
        <v>0</v>
      </c>
      <c r="T560" s="6" t="str">
        <f t="shared" si="171"/>
        <v/>
      </c>
      <c r="U560" s="6" t="str">
        <f t="shared" si="172"/>
        <v/>
      </c>
      <c r="V560" s="23" t="str">
        <f>VLOOKUP(G560,角色!AW:BC,主动技能!F560+1,FALSE)</f>
        <v>skill_32</v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2051</v>
      </c>
      <c r="AE560" s="33">
        <f>(VLOOKUP(G560,角色!V:AE,主动技能!F560+7,FALSE))</f>
        <v>0</v>
      </c>
      <c r="AF560" s="23">
        <f t="shared" si="175"/>
        <v>0</v>
      </c>
      <c r="AG560" s="23">
        <f t="shared" si="176"/>
        <v>0</v>
      </c>
      <c r="AH560" s="33" t="str">
        <f>VLOOKUP(F560,特效对应!F:G,2,FALSE)</f>
        <v>attack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离墟主动技能1等级15</v>
      </c>
      <c r="B561" s="8">
        <f t="shared" si="173"/>
        <v>10100115</v>
      </c>
      <c r="C561" s="8" t="str">
        <f>VLOOKUP(G561,角色!A:B,2,FALSE)</f>
        <v>离墟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465</v>
      </c>
      <c r="I561" s="24" t="str">
        <f t="shared" si="183"/>
        <v>对敌方单体进行横扫攻击，造成100%攻击力（+2900）点伤害。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P561" s="33" t="str">
        <f>_xlfn.IFNA(VLOOKUP(G561,角色!V:AE,主动技能!F561+1,FALSE),"")</f>
        <v>eff_yixingguangquan|||</v>
      </c>
      <c r="Q561" s="33">
        <f>(VLOOKUP(G561,角色!V:AE,主动技能!F561+4,FALSE))</f>
        <v>1</v>
      </c>
      <c r="R561" s="33">
        <v>0</v>
      </c>
      <c r="S561" s="33">
        <v>0</v>
      </c>
      <c r="T561" s="6" t="str">
        <f t="shared" si="171"/>
        <v/>
      </c>
      <c r="U561" s="6" t="str">
        <f t="shared" si="172"/>
        <v/>
      </c>
      <c r="V561" s="23" t="str">
        <f>VLOOKUP(G561,角色!AW:BC,主动技能!F561+1,FALSE)</f>
        <v>skill_32</v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2900</v>
      </c>
      <c r="AE561" s="33">
        <f>(VLOOKUP(G561,角色!V:AE,主动技能!F561+7,FALSE))</f>
        <v>0</v>
      </c>
      <c r="AF561" s="23">
        <f t="shared" si="175"/>
        <v>0</v>
      </c>
      <c r="AG561" s="23">
        <f t="shared" si="176"/>
        <v>0</v>
      </c>
      <c r="AH561" s="33" t="str">
        <f>VLOOKUP(F561,特效对应!F:G,2,FALSE)</f>
        <v>attack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离墟主动技能1等级16</v>
      </c>
      <c r="B562" s="8">
        <f t="shared" si="173"/>
        <v>10100116</v>
      </c>
      <c r="C562" s="8" t="str">
        <f>VLOOKUP(G562,角色!A:B,2,FALSE)</f>
        <v>离墟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465</v>
      </c>
      <c r="I562" s="24" t="str">
        <f t="shared" si="183"/>
        <v>对敌方单体进行横扫攻击，造成100%攻击力（+4103）点伤害。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P562" s="33" t="str">
        <f>_xlfn.IFNA(VLOOKUP(G562,角色!V:AE,主动技能!F562+1,FALSE),"")</f>
        <v>eff_yixingguangquan|||</v>
      </c>
      <c r="Q562" s="33">
        <f>(VLOOKUP(G562,角色!V:AE,主动技能!F562+4,FALSE))</f>
        <v>1</v>
      </c>
      <c r="R562" s="33">
        <v>0</v>
      </c>
      <c r="S562" s="33">
        <v>0</v>
      </c>
      <c r="T562" s="6" t="str">
        <f t="shared" si="171"/>
        <v/>
      </c>
      <c r="U562" s="6" t="str">
        <f t="shared" si="172"/>
        <v/>
      </c>
      <c r="V562" s="23" t="str">
        <f>VLOOKUP(G562,角色!AW:BC,主动技能!F562+1,FALSE)</f>
        <v>skill_32</v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4103</v>
      </c>
      <c r="AE562" s="33">
        <f>(VLOOKUP(G562,角色!V:AE,主动技能!F562+7,FALSE))</f>
        <v>0</v>
      </c>
      <c r="AF562" s="23">
        <f t="shared" si="175"/>
        <v>0</v>
      </c>
      <c r="AG562" s="23">
        <f t="shared" si="176"/>
        <v>0</v>
      </c>
      <c r="AH562" s="33" t="str">
        <f>VLOOKUP(F562,特效对应!F:G,2,FALSE)</f>
        <v>attack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离墟主动技能1等级17</v>
      </c>
      <c r="B563" s="8">
        <f t="shared" si="173"/>
        <v>10100117</v>
      </c>
      <c r="C563" s="8" t="str">
        <f>VLOOKUP(G563,角色!A:B,2,FALSE)</f>
        <v>离墟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465</v>
      </c>
      <c r="I563" s="24" t="str">
        <f t="shared" si="183"/>
        <v>对敌方单体进行横扫攻击，造成100%攻击力（+5803）点伤害。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P563" s="33" t="str">
        <f>_xlfn.IFNA(VLOOKUP(G563,角色!V:AE,主动技能!F563+1,FALSE),"")</f>
        <v>eff_yixingguangquan|||</v>
      </c>
      <c r="Q563" s="33">
        <f>(VLOOKUP(G563,角色!V:AE,主动技能!F563+4,FALSE))</f>
        <v>1</v>
      </c>
      <c r="R563" s="33">
        <v>0</v>
      </c>
      <c r="S563" s="33">
        <v>0</v>
      </c>
      <c r="T563" s="6" t="str">
        <f t="shared" si="171"/>
        <v/>
      </c>
      <c r="U563" s="6" t="str">
        <f t="shared" si="172"/>
        <v/>
      </c>
      <c r="V563" s="23" t="str">
        <f>VLOOKUP(G563,角色!AW:BC,主动技能!F563+1,FALSE)</f>
        <v>skill_32</v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5803</v>
      </c>
      <c r="AE563" s="33">
        <f>(VLOOKUP(G563,角色!V:AE,主动技能!F563+7,FALSE))</f>
        <v>0</v>
      </c>
      <c r="AF563" s="23">
        <f t="shared" si="175"/>
        <v>0</v>
      </c>
      <c r="AG563" s="23">
        <f t="shared" si="176"/>
        <v>0</v>
      </c>
      <c r="AH563" s="33" t="str">
        <f>VLOOKUP(F563,特效对应!F:G,2,FALSE)</f>
        <v>attack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离墟主动技能1等级18</v>
      </c>
      <c r="B564" s="8">
        <f t="shared" si="173"/>
        <v>10100118</v>
      </c>
      <c r="C564" s="8" t="str">
        <f>VLOOKUP(G564,角色!A:B,2,FALSE)</f>
        <v>离墟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465</v>
      </c>
      <c r="I564" s="24" t="str">
        <f t="shared" si="183"/>
        <v>对敌方单体进行横扫攻击，造成100%攻击力（+8208）点伤害。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P564" s="33" t="str">
        <f>_xlfn.IFNA(VLOOKUP(G564,角色!V:AE,主动技能!F564+1,FALSE),"")</f>
        <v>eff_yixingguangquan|||</v>
      </c>
      <c r="Q564" s="33">
        <f>(VLOOKUP(G564,角色!V:AE,主动技能!F564+4,FALSE))</f>
        <v>1</v>
      </c>
      <c r="R564" s="33">
        <v>0</v>
      </c>
      <c r="S564" s="33">
        <v>0</v>
      </c>
      <c r="T564" s="6" t="str">
        <f t="shared" si="171"/>
        <v/>
      </c>
      <c r="U564" s="6" t="str">
        <f t="shared" si="172"/>
        <v/>
      </c>
      <c r="V564" s="23" t="str">
        <f>VLOOKUP(G564,角色!AW:BC,主动技能!F564+1,FALSE)</f>
        <v>skill_32</v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8208</v>
      </c>
      <c r="AE564" s="33">
        <f>(VLOOKUP(G564,角色!V:AE,主动技能!F564+7,FALSE))</f>
        <v>0</v>
      </c>
      <c r="AF564" s="23">
        <f t="shared" si="175"/>
        <v>0</v>
      </c>
      <c r="AG564" s="23">
        <f t="shared" si="176"/>
        <v>0</v>
      </c>
      <c r="AH564" s="33" t="str">
        <f>VLOOKUP(F564,特效对应!F:G,2,FALSE)</f>
        <v>attack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离墟主动技能1等级19</v>
      </c>
      <c r="B565" s="8">
        <f t="shared" si="173"/>
        <v>10100119</v>
      </c>
      <c r="C565" s="8" t="str">
        <f>VLOOKUP(G565,角色!A:B,2,FALSE)</f>
        <v>离墟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465</v>
      </c>
      <c r="I565" s="24" t="str">
        <f t="shared" si="183"/>
        <v>对敌方单体进行横扫攻击，造成100%攻击力（+11609）点伤害。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P565" s="33" t="str">
        <f>_xlfn.IFNA(VLOOKUP(G565,角色!V:AE,主动技能!F565+1,FALSE),"")</f>
        <v>eff_yixingguangquan|||</v>
      </c>
      <c r="Q565" s="33">
        <f>(VLOOKUP(G565,角色!V:AE,主动技能!F565+4,FALSE))</f>
        <v>1</v>
      </c>
      <c r="R565" s="33">
        <v>0</v>
      </c>
      <c r="S565" s="33">
        <v>0</v>
      </c>
      <c r="T565" s="6" t="str">
        <f t="shared" si="171"/>
        <v/>
      </c>
      <c r="U565" s="6" t="str">
        <f t="shared" si="172"/>
        <v/>
      </c>
      <c r="V565" s="23" t="str">
        <f>VLOOKUP(G565,角色!AW:BC,主动技能!F565+1,FALSE)</f>
        <v>skill_32</v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11609</v>
      </c>
      <c r="AE565" s="33">
        <f>(VLOOKUP(G565,角色!V:AE,主动技能!F565+7,FALSE))</f>
        <v>0</v>
      </c>
      <c r="AF565" s="23">
        <f t="shared" si="175"/>
        <v>0</v>
      </c>
      <c r="AG565" s="23">
        <f t="shared" si="176"/>
        <v>0</v>
      </c>
      <c r="AH565" s="33" t="str">
        <f>VLOOKUP(F565,特效对应!F:G,2,FALSE)</f>
        <v>attack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离墟主动技能1等级20</v>
      </c>
      <c r="B566" s="8">
        <f t="shared" si="173"/>
        <v>10100120</v>
      </c>
      <c r="C566" s="8" t="str">
        <f>VLOOKUP(G566,角色!A:B,2,FALSE)</f>
        <v>离墟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465</v>
      </c>
      <c r="I566" s="24" t="str">
        <f t="shared" si="183"/>
        <v>对敌方单体进行横扫攻击，造成100%攻击力（+16420）点伤害。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P566" s="33" t="str">
        <f>_xlfn.IFNA(VLOOKUP(G566,角色!V:AE,主动技能!F566+1,FALSE),"")</f>
        <v>eff_yixingguangquan|||</v>
      </c>
      <c r="Q566" s="33">
        <f>(VLOOKUP(G566,角色!V:AE,主动技能!F566+4,FALSE))</f>
        <v>1</v>
      </c>
      <c r="R566" s="33">
        <v>0</v>
      </c>
      <c r="S566" s="33">
        <v>0</v>
      </c>
      <c r="T566" s="6" t="str">
        <f t="shared" si="171"/>
        <v/>
      </c>
      <c r="U566" s="6" t="str">
        <f t="shared" si="172"/>
        <v/>
      </c>
      <c r="V566" s="23" t="str">
        <f>VLOOKUP(G566,角色!AW:BC,主动技能!F566+1,FALSE)</f>
        <v>skill_32</v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16420</v>
      </c>
      <c r="AE566" s="33">
        <f>(VLOOKUP(G566,角色!V:AE,主动技能!F566+7,FALSE))</f>
        <v>0</v>
      </c>
      <c r="AF566" s="23">
        <f t="shared" si="175"/>
        <v>0</v>
      </c>
      <c r="AG566" s="23">
        <f t="shared" si="176"/>
        <v>0</v>
      </c>
      <c r="AH566" s="33" t="str">
        <f>VLOOKUP(F566,特效对应!F:G,2,FALSE)</f>
        <v>attack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离墟主动技能2等级1</v>
      </c>
      <c r="B567" s="8">
        <f t="shared" si="173"/>
        <v>10100201</v>
      </c>
      <c r="C567" s="8" t="str">
        <f>VLOOKUP(G567,角色!A:B,2,FALSE)</f>
        <v>离墟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417</v>
      </c>
      <c r="I567" s="24" t="str">
        <f>"对敌方单体造成125%攻击力（+"&amp;AB567&amp;"）点伤害。"</f>
        <v>对敌方单体造成125%攻击力（+52）点伤害。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P567" s="33" t="str">
        <f>_xlfn.IFNA(VLOOKUP(G567,角色!V:AE,主动技能!F567+1,FALSE),"")</f>
        <v>eff_sixingguangquan|eff_chongjizhan||</v>
      </c>
      <c r="Q567" s="33">
        <f>(VLOOKUP(G567,角色!V:AE,主动技能!F567+4,FALSE))</f>
        <v>1</v>
      </c>
      <c r="R567" s="33">
        <v>0</v>
      </c>
      <c r="S567" s="33">
        <v>0</v>
      </c>
      <c r="T567" s="6" t="str">
        <f t="shared" si="171"/>
        <v/>
      </c>
      <c r="U567" s="6" t="str">
        <f t="shared" si="172"/>
        <v/>
      </c>
      <c r="V567" s="23" t="str">
        <f>VLOOKUP(G567,角色!AW:BC,主动技能!F567+1,FALSE)</f>
        <v>skill_24</v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52</v>
      </c>
      <c r="AE567" s="33">
        <f>(VLOOKUP(G567,角色!V:AE,主动技能!F567+7,FALSE))</f>
        <v>1</v>
      </c>
      <c r="AF567" s="23">
        <f t="shared" si="175"/>
        <v>2</v>
      </c>
      <c r="AG567" s="23">
        <f t="shared" si="176"/>
        <v>1</v>
      </c>
      <c r="AH567" s="33" t="str">
        <f>VLOOKUP(F567,特效对应!F:G,2,FALSE)</f>
        <v>attackex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离墟主动技能2等级2</v>
      </c>
      <c r="B568" s="8">
        <f t="shared" si="173"/>
        <v>10100202</v>
      </c>
      <c r="C568" s="8" t="str">
        <f>VLOOKUP(G568,角色!A:B,2,FALSE)</f>
        <v>离墟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417</v>
      </c>
      <c r="I568" s="24" t="str">
        <f t="shared" ref="I568:I586" si="184">"对敌方单体造成125%攻击力（+"&amp;AB568&amp;"）点伤害。"</f>
        <v>对敌方单体造成125%攻击力（+64）点伤害。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P568" s="33" t="str">
        <f>_xlfn.IFNA(VLOOKUP(G568,角色!V:AE,主动技能!F568+1,FALSE),"")</f>
        <v>eff_sixingguangquan|eff_chongjizhan||</v>
      </c>
      <c r="Q568" s="33">
        <f>(VLOOKUP(G568,角色!V:AE,主动技能!F568+4,FALSE))</f>
        <v>1</v>
      </c>
      <c r="R568" s="33">
        <v>0</v>
      </c>
      <c r="S568" s="33">
        <v>0</v>
      </c>
      <c r="T568" s="6" t="str">
        <f t="shared" si="171"/>
        <v/>
      </c>
      <c r="U568" s="6" t="str">
        <f t="shared" si="172"/>
        <v/>
      </c>
      <c r="V568" s="23" t="str">
        <f>VLOOKUP(G568,角色!AW:BC,主动技能!F568+1,FALSE)</f>
        <v>skill_24</v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64</v>
      </c>
      <c r="AE568" s="33">
        <f>(VLOOKUP(G568,角色!V:AE,主动技能!F568+7,FALSE))</f>
        <v>1</v>
      </c>
      <c r="AF568" s="23">
        <f t="shared" si="175"/>
        <v>2</v>
      </c>
      <c r="AG568" s="23">
        <f t="shared" si="176"/>
        <v>1</v>
      </c>
      <c r="AH568" s="33" t="str">
        <f>VLOOKUP(F568,特效对应!F:G,2,FALSE)</f>
        <v>attackex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离墟主动技能2等级3</v>
      </c>
      <c r="B569" s="8">
        <f t="shared" si="173"/>
        <v>10100203</v>
      </c>
      <c r="C569" s="8" t="str">
        <f>VLOOKUP(G569,角色!A:B,2,FALSE)</f>
        <v>离墟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417</v>
      </c>
      <c r="I569" s="24" t="str">
        <f t="shared" si="184"/>
        <v>对敌方单体造成125%攻击力（+100）点伤害。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P569" s="33" t="str">
        <f>_xlfn.IFNA(VLOOKUP(G569,角色!V:AE,主动技能!F569+1,FALSE),"")</f>
        <v>eff_sixingguangquan|eff_chongjizhan||</v>
      </c>
      <c r="Q569" s="33">
        <f>(VLOOKUP(G569,角色!V:AE,主动技能!F569+4,FALSE))</f>
        <v>1</v>
      </c>
      <c r="R569" s="33">
        <v>0</v>
      </c>
      <c r="S569" s="33">
        <v>0</v>
      </c>
      <c r="T569" s="6" t="str">
        <f t="shared" si="171"/>
        <v/>
      </c>
      <c r="U569" s="6" t="str">
        <f t="shared" si="172"/>
        <v/>
      </c>
      <c r="V569" s="23" t="str">
        <f>VLOOKUP(G569,角色!AW:BC,主动技能!F569+1,FALSE)</f>
        <v>skill_24</v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100</v>
      </c>
      <c r="AE569" s="33">
        <f>(VLOOKUP(G569,角色!V:AE,主动技能!F569+7,FALSE))</f>
        <v>1</v>
      </c>
      <c r="AF569" s="23">
        <f t="shared" si="175"/>
        <v>2</v>
      </c>
      <c r="AG569" s="23">
        <f t="shared" si="176"/>
        <v>1</v>
      </c>
      <c r="AH569" s="33" t="str">
        <f>VLOOKUP(F569,特效对应!F:G,2,FALSE)</f>
        <v>attackex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离墟主动技能2等级4</v>
      </c>
      <c r="B570" s="8">
        <f t="shared" si="173"/>
        <v>10100204</v>
      </c>
      <c r="C570" s="8" t="str">
        <f>VLOOKUP(G570,角色!A:B,2,FALSE)</f>
        <v>离墟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417</v>
      </c>
      <c r="I570" s="24" t="str">
        <f t="shared" si="184"/>
        <v>对敌方单体造成125%攻击力（+160）点伤害。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P570" s="33" t="str">
        <f>_xlfn.IFNA(VLOOKUP(G570,角色!V:AE,主动技能!F570+1,FALSE),"")</f>
        <v>eff_sixingguangquan|eff_chongjizhan||</v>
      </c>
      <c r="Q570" s="33">
        <f>(VLOOKUP(G570,角色!V:AE,主动技能!F570+4,FALSE))</f>
        <v>1</v>
      </c>
      <c r="R570" s="33">
        <v>0</v>
      </c>
      <c r="S570" s="33">
        <v>0</v>
      </c>
      <c r="T570" s="6" t="str">
        <f t="shared" si="171"/>
        <v/>
      </c>
      <c r="U570" s="6" t="str">
        <f t="shared" si="172"/>
        <v/>
      </c>
      <c r="V570" s="23" t="str">
        <f>VLOOKUP(G570,角色!AW:BC,主动技能!F570+1,FALSE)</f>
        <v>skill_24</v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160</v>
      </c>
      <c r="AE570" s="33">
        <f>(VLOOKUP(G570,角色!V:AE,主动技能!F570+7,FALSE))</f>
        <v>1</v>
      </c>
      <c r="AF570" s="23">
        <f t="shared" si="175"/>
        <v>2</v>
      </c>
      <c r="AG570" s="23">
        <f t="shared" si="176"/>
        <v>1</v>
      </c>
      <c r="AH570" s="33" t="str">
        <f>VLOOKUP(F570,特效对应!F:G,2,FALSE)</f>
        <v>attackex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离墟主动技能2等级5</v>
      </c>
      <c r="B571" s="8">
        <f t="shared" si="173"/>
        <v>10100205</v>
      </c>
      <c r="C571" s="8" t="str">
        <f>VLOOKUP(G571,角色!A:B,2,FALSE)</f>
        <v>离墟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417</v>
      </c>
      <c r="I571" s="24" t="str">
        <f t="shared" si="184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P571" s="33" t="str">
        <f>_xlfn.IFNA(VLOOKUP(G571,角色!V:AE,主动技能!F571+1,FALSE),"")</f>
        <v>eff_sixingguangquan|eff_chongjizhan||</v>
      </c>
      <c r="Q571" s="33">
        <f>(VLOOKUP(G571,角色!V:AE,主动技能!F571+4,FALSE))</f>
        <v>1</v>
      </c>
      <c r="R571" s="33">
        <v>0</v>
      </c>
      <c r="S571" s="33">
        <v>0</v>
      </c>
      <c r="T571" s="6" t="str">
        <f t="shared" si="171"/>
        <v/>
      </c>
      <c r="U571" s="6" t="str">
        <f t="shared" si="172"/>
        <v/>
      </c>
      <c r="V571" s="23" t="str">
        <f>VLOOKUP(G571,角色!AW:BC,主动技能!F571+1,FALSE)</f>
        <v>skill_24</v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 s="33">
        <f>(VLOOKUP(G571,角色!V:AE,主动技能!F571+7,FALSE))</f>
        <v>1</v>
      </c>
      <c r="AF571" s="23">
        <f t="shared" si="175"/>
        <v>2</v>
      </c>
      <c r="AG571" s="23">
        <f t="shared" si="176"/>
        <v>1</v>
      </c>
      <c r="AH571" s="33" t="str">
        <f>VLOOKUP(F571,特效对应!F:G,2,FALSE)</f>
        <v>attackex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离墟主动技能2等级6</v>
      </c>
      <c r="B572" s="8">
        <f t="shared" si="173"/>
        <v>10100206</v>
      </c>
      <c r="C572" s="8" t="str">
        <f>VLOOKUP(G572,角色!A:B,2,FALSE)</f>
        <v>离墟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417</v>
      </c>
      <c r="I572" s="24" t="str">
        <f t="shared" si="184"/>
        <v>对敌方单体造成125%攻击力（+320）点伤害。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P572" s="33" t="str">
        <f>_xlfn.IFNA(VLOOKUP(G572,角色!V:AE,主动技能!F572+1,FALSE),"")</f>
        <v>eff_sixingguangquan|eff_chongjizhan||</v>
      </c>
      <c r="Q572" s="33">
        <f>(VLOOKUP(G572,角色!V:AE,主动技能!F572+4,FALSE))</f>
        <v>1</v>
      </c>
      <c r="R572" s="33">
        <v>0</v>
      </c>
      <c r="S572" s="33">
        <v>0</v>
      </c>
      <c r="T572" s="6" t="str">
        <f t="shared" si="171"/>
        <v/>
      </c>
      <c r="U572" s="6" t="str">
        <f t="shared" si="172"/>
        <v/>
      </c>
      <c r="V572" s="23" t="str">
        <f>VLOOKUP(G572,角色!AW:BC,主动技能!F572+1,FALSE)</f>
        <v>skill_24</v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320</v>
      </c>
      <c r="AE572" s="33">
        <f>(VLOOKUP(G572,角色!V:AE,主动技能!F572+7,FALSE))</f>
        <v>1</v>
      </c>
      <c r="AF572" s="23">
        <f t="shared" si="175"/>
        <v>2</v>
      </c>
      <c r="AG572" s="23">
        <f t="shared" si="176"/>
        <v>1</v>
      </c>
      <c r="AH572" s="33" t="str">
        <f>VLOOKUP(F572,特效对应!F:G,2,FALSE)</f>
        <v>attackex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离墟主动技能2等级7</v>
      </c>
      <c r="B573" s="8">
        <f t="shared" si="173"/>
        <v>10100207</v>
      </c>
      <c r="C573" s="8" t="str">
        <f>VLOOKUP(G573,角色!A:B,2,FALSE)</f>
        <v>离墟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417</v>
      </c>
      <c r="I573" s="24" t="str">
        <f t="shared" si="184"/>
        <v>对敌方单体造成125%攻击力（+452）点伤害。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P573" s="33" t="str">
        <f>_xlfn.IFNA(VLOOKUP(G573,角色!V:AE,主动技能!F573+1,FALSE),"")</f>
        <v>eff_sixingguangquan|eff_chongjizhan||</v>
      </c>
      <c r="Q573" s="33">
        <f>(VLOOKUP(G573,角色!V:AE,主动技能!F573+4,FALSE))</f>
        <v>1</v>
      </c>
      <c r="R573" s="33">
        <v>0</v>
      </c>
      <c r="S573" s="33">
        <v>0</v>
      </c>
      <c r="T573" s="6" t="str">
        <f t="shared" si="171"/>
        <v/>
      </c>
      <c r="U573" s="6" t="str">
        <f t="shared" si="172"/>
        <v/>
      </c>
      <c r="V573" s="23" t="str">
        <f>VLOOKUP(G573,角色!AW:BC,主动技能!F573+1,FALSE)</f>
        <v>skill_24</v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452</v>
      </c>
      <c r="AE573" s="33">
        <f>(VLOOKUP(G573,角色!V:AE,主动技能!F573+7,FALSE))</f>
        <v>1</v>
      </c>
      <c r="AF573" s="23">
        <f t="shared" si="175"/>
        <v>2</v>
      </c>
      <c r="AG573" s="23">
        <f t="shared" si="176"/>
        <v>1</v>
      </c>
      <c r="AH573" s="33" t="str">
        <f>VLOOKUP(F573,特效对应!F:G,2,FALSE)</f>
        <v>attackex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离墟主动技能2等级8</v>
      </c>
      <c r="B574" s="8">
        <f t="shared" si="173"/>
        <v>10100208</v>
      </c>
      <c r="C574" s="8" t="str">
        <f>VLOOKUP(G574,角色!A:B,2,FALSE)</f>
        <v>离墟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417</v>
      </c>
      <c r="I574" s="24" t="str">
        <f t="shared" si="184"/>
        <v>对敌方单体造成125%攻击力（+640）点伤害。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P574" s="33" t="str">
        <f>_xlfn.IFNA(VLOOKUP(G574,角色!V:AE,主动技能!F574+1,FALSE),"")</f>
        <v>eff_sixingguangquan|eff_chongjizhan||</v>
      </c>
      <c r="Q574" s="33">
        <f>(VLOOKUP(G574,角色!V:AE,主动技能!F574+4,FALSE))</f>
        <v>1</v>
      </c>
      <c r="R574" s="33">
        <v>0</v>
      </c>
      <c r="S574" s="33">
        <v>0</v>
      </c>
      <c r="T574" s="6" t="str">
        <f t="shared" si="171"/>
        <v/>
      </c>
      <c r="U574" s="6" t="str">
        <f t="shared" si="172"/>
        <v/>
      </c>
      <c r="V574" s="23" t="str">
        <f>VLOOKUP(G574,角色!AW:BC,主动技能!F574+1,FALSE)</f>
        <v>skill_24</v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640</v>
      </c>
      <c r="AE574" s="33">
        <f>(VLOOKUP(G574,角色!V:AE,主动技能!F574+7,FALSE))</f>
        <v>1</v>
      </c>
      <c r="AF574" s="23">
        <f t="shared" si="175"/>
        <v>2</v>
      </c>
      <c r="AG574" s="23">
        <f t="shared" si="176"/>
        <v>1</v>
      </c>
      <c r="AH574" s="33" t="str">
        <f>VLOOKUP(F574,特效对应!F:G,2,FALSE)</f>
        <v>attackex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离墟主动技能2等级9</v>
      </c>
      <c r="B575" s="8">
        <f t="shared" si="173"/>
        <v>10100209</v>
      </c>
      <c r="C575" s="8" t="str">
        <f>VLOOKUP(G575,角色!A:B,2,FALSE)</f>
        <v>离墟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417</v>
      </c>
      <c r="I575" s="24" t="str">
        <f t="shared" si="184"/>
        <v>对敌方单体造成125%攻击力（+905）点伤害。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P575" s="33" t="str">
        <f>_xlfn.IFNA(VLOOKUP(G575,角色!V:AE,主动技能!F575+1,FALSE),"")</f>
        <v>eff_sixingguangquan|eff_chongjizhan||</v>
      </c>
      <c r="Q575" s="33">
        <f>(VLOOKUP(G575,角色!V:AE,主动技能!F575+4,FALSE))</f>
        <v>1</v>
      </c>
      <c r="R575" s="33">
        <v>0</v>
      </c>
      <c r="S575" s="33">
        <v>0</v>
      </c>
      <c r="T575" s="6" t="str">
        <f t="shared" si="171"/>
        <v/>
      </c>
      <c r="U575" s="6" t="str">
        <f t="shared" si="172"/>
        <v/>
      </c>
      <c r="V575" s="23" t="str">
        <f>VLOOKUP(G575,角色!AW:BC,主动技能!F575+1,FALSE)</f>
        <v>skill_24</v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905</v>
      </c>
      <c r="AE575" s="33">
        <f>(VLOOKUP(G575,角色!V:AE,主动技能!F575+7,FALSE))</f>
        <v>1</v>
      </c>
      <c r="AF575" s="23">
        <f t="shared" si="175"/>
        <v>2</v>
      </c>
      <c r="AG575" s="23">
        <f t="shared" si="176"/>
        <v>1</v>
      </c>
      <c r="AH575" s="33" t="str">
        <f>VLOOKUP(F575,特效对应!F:G,2,FALSE)</f>
        <v>attackex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离墟主动技能2等级10</v>
      </c>
      <c r="B576" s="8">
        <f t="shared" si="173"/>
        <v>10100210</v>
      </c>
      <c r="C576" s="8" t="str">
        <f>VLOOKUP(G576,角色!A:B,2,FALSE)</f>
        <v>离墟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417</v>
      </c>
      <c r="I576" s="24" t="str">
        <f t="shared" si="184"/>
        <v>对敌方单体造成125%攻击力（+1281）点伤害。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P576" s="33" t="str">
        <f>_xlfn.IFNA(VLOOKUP(G576,角色!V:AE,主动技能!F576+1,FALSE),"")</f>
        <v>eff_sixingguangquan|eff_chongjizhan||</v>
      </c>
      <c r="Q576" s="33">
        <f>(VLOOKUP(G576,角色!V:AE,主动技能!F576+4,FALSE))</f>
        <v>1</v>
      </c>
      <c r="R576" s="33">
        <v>0</v>
      </c>
      <c r="S576" s="33">
        <v>0</v>
      </c>
      <c r="T576" s="6" t="str">
        <f t="shared" si="171"/>
        <v/>
      </c>
      <c r="U576" s="6" t="str">
        <f t="shared" si="172"/>
        <v/>
      </c>
      <c r="V576" s="23" t="str">
        <f>VLOOKUP(G576,角色!AW:BC,主动技能!F576+1,FALSE)</f>
        <v>skill_24</v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1281</v>
      </c>
      <c r="AE576" s="33">
        <f>(VLOOKUP(G576,角色!V:AE,主动技能!F576+7,FALSE))</f>
        <v>1</v>
      </c>
      <c r="AF576" s="23">
        <f t="shared" si="175"/>
        <v>2</v>
      </c>
      <c r="AG576" s="23">
        <f t="shared" si="176"/>
        <v>1</v>
      </c>
      <c r="AH576" s="33" t="str">
        <f>VLOOKUP(F576,特效对应!F:G,2,FALSE)</f>
        <v>attackex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离墟主动技能2等级11</v>
      </c>
      <c r="B577" s="8">
        <f t="shared" si="173"/>
        <v>10100211</v>
      </c>
      <c r="C577" s="8" t="str">
        <f>VLOOKUP(G577,角色!A:B,2,FALSE)</f>
        <v>离墟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417</v>
      </c>
      <c r="I577" s="24" t="str">
        <f t="shared" si="184"/>
        <v>对敌方单体造成125%攻击力（+1812）点伤害。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P577" s="33" t="str">
        <f>_xlfn.IFNA(VLOOKUP(G577,角色!V:AE,主动技能!F577+1,FALSE),"")</f>
        <v>eff_sixingguangquan|eff_chongjizhan||</v>
      </c>
      <c r="Q577" s="33">
        <f>(VLOOKUP(G577,角色!V:AE,主动技能!F577+4,FALSE))</f>
        <v>1</v>
      </c>
      <c r="R577" s="33">
        <v>0</v>
      </c>
      <c r="S577" s="33">
        <v>0</v>
      </c>
      <c r="T577" s="6" t="str">
        <f t="shared" si="171"/>
        <v/>
      </c>
      <c r="U577" s="6" t="str">
        <f t="shared" si="172"/>
        <v/>
      </c>
      <c r="V577" s="23" t="str">
        <f>VLOOKUP(G577,角色!AW:BC,主动技能!F577+1,FALSE)</f>
        <v>skill_24</v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1812</v>
      </c>
      <c r="AE577" s="33">
        <f>(VLOOKUP(G577,角色!V:AE,主动技能!F577+7,FALSE))</f>
        <v>1</v>
      </c>
      <c r="AF577" s="23">
        <f t="shared" si="175"/>
        <v>2</v>
      </c>
      <c r="AG577" s="23">
        <f t="shared" si="176"/>
        <v>1</v>
      </c>
      <c r="AH577" s="33" t="str">
        <f>VLOOKUP(F577,特效对应!F:G,2,FALSE)</f>
        <v>attackex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离墟主动技能2等级12</v>
      </c>
      <c r="B578" s="8">
        <f t="shared" si="173"/>
        <v>10100212</v>
      </c>
      <c r="C578" s="8" t="str">
        <f>VLOOKUP(G578,角色!A:B,2,FALSE)</f>
        <v>离墟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417</v>
      </c>
      <c r="I578" s="24" t="str">
        <f t="shared" si="184"/>
        <v>对敌方单体造成125%攻击力（+2563）点伤害。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P578" s="33" t="str">
        <f>_xlfn.IFNA(VLOOKUP(G578,角色!V:AE,主动技能!F578+1,FALSE),"")</f>
        <v>eff_sixingguangquan|eff_chongjizhan||</v>
      </c>
      <c r="Q578" s="33">
        <f>(VLOOKUP(G578,角色!V:AE,主动技能!F578+4,FALSE))</f>
        <v>1</v>
      </c>
      <c r="R578" s="33">
        <v>0</v>
      </c>
      <c r="S578" s="33">
        <v>0</v>
      </c>
      <c r="T578" s="6" t="str">
        <f t="shared" si="171"/>
        <v/>
      </c>
      <c r="U578" s="6" t="str">
        <f t="shared" si="172"/>
        <v/>
      </c>
      <c r="V578" s="23" t="str">
        <f>VLOOKUP(G578,角色!AW:BC,主动技能!F578+1,FALSE)</f>
        <v>skill_24</v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2563</v>
      </c>
      <c r="AE578" s="33">
        <f>(VLOOKUP(G578,角色!V:AE,主动技能!F578+7,FALSE))</f>
        <v>1</v>
      </c>
      <c r="AF578" s="23">
        <f t="shared" si="175"/>
        <v>2</v>
      </c>
      <c r="AG578" s="23">
        <f t="shared" si="176"/>
        <v>1</v>
      </c>
      <c r="AH578" s="33" t="str">
        <f>VLOOKUP(F578,特效对应!F:G,2,FALSE)</f>
        <v>attackex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离墟主动技能2等级13</v>
      </c>
      <c r="B579" s="8">
        <f t="shared" si="173"/>
        <v>10100213</v>
      </c>
      <c r="C579" s="8" t="str">
        <f>VLOOKUP(G579,角色!A:B,2,FALSE)</f>
        <v>离墟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417</v>
      </c>
      <c r="I579" s="24" t="str">
        <f t="shared" si="184"/>
        <v>对敌方单体造成125%攻击力（+3625）点伤害。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P579" s="33" t="str">
        <f>_xlfn.IFNA(VLOOKUP(G579,角色!V:AE,主动技能!F579+1,FALSE),"")</f>
        <v>eff_sixingguangquan|eff_chongjizhan||</v>
      </c>
      <c r="Q579" s="33">
        <f>(VLOOKUP(G579,角色!V:AE,主动技能!F579+4,FALSE))</f>
        <v>1</v>
      </c>
      <c r="R579" s="33">
        <v>0</v>
      </c>
      <c r="S579" s="33">
        <v>0</v>
      </c>
      <c r="T579" s="6" t="str">
        <f t="shared" si="171"/>
        <v/>
      </c>
      <c r="U579" s="6" t="str">
        <f t="shared" si="172"/>
        <v/>
      </c>
      <c r="V579" s="23" t="str">
        <f>VLOOKUP(G579,角色!AW:BC,主动技能!F579+1,FALSE)</f>
        <v>skill_24</v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3625</v>
      </c>
      <c r="AE579" s="33">
        <f>(VLOOKUP(G579,角色!V:AE,主动技能!F579+7,FALSE))</f>
        <v>1</v>
      </c>
      <c r="AF579" s="23">
        <f t="shared" si="175"/>
        <v>2</v>
      </c>
      <c r="AG579" s="23">
        <f t="shared" si="176"/>
        <v>1</v>
      </c>
      <c r="AH579" s="33" t="str">
        <f>VLOOKUP(F579,特效对应!F:G,2,FALSE)</f>
        <v>attackex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离墟主动技能2等级14</v>
      </c>
      <c r="B580" s="8">
        <f t="shared" si="173"/>
        <v>10100214</v>
      </c>
      <c r="C580" s="8" t="str">
        <f>VLOOKUP(G580,角色!A:B,2,FALSE)</f>
        <v>离墟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417</v>
      </c>
      <c r="I580" s="24" t="str">
        <f t="shared" si="184"/>
        <v>对敌方单体造成125%攻击力（+5127）点伤害。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P580" s="33" t="str">
        <f>_xlfn.IFNA(VLOOKUP(G580,角色!V:AE,主动技能!F580+1,FALSE),"")</f>
        <v>eff_sixingguangquan|eff_chongjizhan||</v>
      </c>
      <c r="Q580" s="33">
        <f>(VLOOKUP(G580,角色!V:AE,主动技能!F580+4,FALSE))</f>
        <v>1</v>
      </c>
      <c r="R580" s="33">
        <v>0</v>
      </c>
      <c r="S580" s="33">
        <v>0</v>
      </c>
      <c r="T580" s="6" t="str">
        <f t="shared" si="171"/>
        <v/>
      </c>
      <c r="U580" s="6" t="str">
        <f t="shared" si="172"/>
        <v/>
      </c>
      <c r="V580" s="23" t="str">
        <f>VLOOKUP(G580,角色!AW:BC,主动技能!F580+1,FALSE)</f>
        <v>skill_24</v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5127</v>
      </c>
      <c r="AE580" s="33">
        <f>(VLOOKUP(G580,角色!V:AE,主动技能!F580+7,FALSE))</f>
        <v>1</v>
      </c>
      <c r="AF580" s="23">
        <f t="shared" si="175"/>
        <v>2</v>
      </c>
      <c r="AG580" s="23">
        <f t="shared" si="176"/>
        <v>1</v>
      </c>
      <c r="AH580" s="33" t="str">
        <f>VLOOKUP(F580,特效对应!F:G,2,FALSE)</f>
        <v>attackex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离墟主动技能2等级15</v>
      </c>
      <c r="B581" s="8">
        <f t="shared" si="173"/>
        <v>10100215</v>
      </c>
      <c r="C581" s="8" t="str">
        <f>VLOOKUP(G581,角色!A:B,2,FALSE)</f>
        <v>离墟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417</v>
      </c>
      <c r="I581" s="24" t="str">
        <f t="shared" si="184"/>
        <v>对敌方单体造成125%攻击力（+7252）点伤害。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P581" s="33" t="str">
        <f>_xlfn.IFNA(VLOOKUP(G581,角色!V:AE,主动技能!F581+1,FALSE),"")</f>
        <v>eff_sixingguangquan|eff_chongjizhan||</v>
      </c>
      <c r="Q581" s="33">
        <f>(VLOOKUP(G581,角色!V:AE,主动技能!F581+4,FALSE))</f>
        <v>1</v>
      </c>
      <c r="R581" s="33">
        <v>0</v>
      </c>
      <c r="S581" s="33">
        <v>0</v>
      </c>
      <c r="T581" s="6" t="str">
        <f t="shared" si="171"/>
        <v/>
      </c>
      <c r="U581" s="6" t="str">
        <f t="shared" si="172"/>
        <v/>
      </c>
      <c r="V581" s="23" t="str">
        <f>VLOOKUP(G581,角色!AW:BC,主动技能!F581+1,FALSE)</f>
        <v>skill_24</v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7252</v>
      </c>
      <c r="AE581" s="33">
        <f>(VLOOKUP(G581,角色!V:AE,主动技能!F581+7,FALSE))</f>
        <v>1</v>
      </c>
      <c r="AF581" s="23">
        <f t="shared" si="175"/>
        <v>2</v>
      </c>
      <c r="AG581" s="23">
        <f t="shared" si="176"/>
        <v>1</v>
      </c>
      <c r="AH581" s="33" t="str">
        <f>VLOOKUP(F581,特效对应!F:G,2,FALSE)</f>
        <v>attackex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离墟主动技能2等级16</v>
      </c>
      <c r="B582" s="8">
        <f t="shared" si="173"/>
        <v>10100216</v>
      </c>
      <c r="C582" s="8" t="str">
        <f>VLOOKUP(G582,角色!A:B,2,FALSE)</f>
        <v>离墟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417</v>
      </c>
      <c r="I582" s="24" t="str">
        <f t="shared" si="184"/>
        <v>对敌方单体造成125%攻击力（+10257）点伤害。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P582" s="33" t="str">
        <f>_xlfn.IFNA(VLOOKUP(G582,角色!V:AE,主动技能!F582+1,FALSE),"")</f>
        <v>eff_sixingguangquan|eff_chongjizhan||</v>
      </c>
      <c r="Q582" s="33">
        <f>(VLOOKUP(G582,角色!V:AE,主动技能!F582+4,FALSE))</f>
        <v>1</v>
      </c>
      <c r="R582" s="33">
        <v>0</v>
      </c>
      <c r="S582" s="33">
        <v>0</v>
      </c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V582" s="23" t="str">
        <f>VLOOKUP(G582,角色!AW:BC,主动技能!F582+1,FALSE)</f>
        <v>skill_24</v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10257</v>
      </c>
      <c r="AE582" s="33">
        <f>(VLOOKUP(G582,角色!V:AE,主动技能!F582+7,FALSE))</f>
        <v>1</v>
      </c>
      <c r="AF582" s="23">
        <f t="shared" si="175"/>
        <v>2</v>
      </c>
      <c r="AG582" s="23">
        <f t="shared" si="176"/>
        <v>1</v>
      </c>
      <c r="AH582" s="33" t="str">
        <f>VLOOKUP(F582,特效对应!F:G,2,FALSE)</f>
        <v>attackex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离墟主动技能2等级17</v>
      </c>
      <c r="B583" s="8">
        <f t="shared" si="173"/>
        <v>10100217</v>
      </c>
      <c r="C583" s="8" t="str">
        <f>VLOOKUP(G583,角色!A:B,2,FALSE)</f>
        <v>离墟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417</v>
      </c>
      <c r="I583" s="24" t="str">
        <f t="shared" si="184"/>
        <v>对敌方单体造成125%攻击力（+14508）点伤害。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P583" s="33" t="str">
        <f>_xlfn.IFNA(VLOOKUP(G583,角色!V:AE,主动技能!F583+1,FALSE),"")</f>
        <v>eff_sixingguangquan|eff_chongjizhan||</v>
      </c>
      <c r="Q583" s="33">
        <f>(VLOOKUP(G583,角色!V:AE,主动技能!F583+4,FALSE))</f>
        <v>1</v>
      </c>
      <c r="R583" s="33">
        <v>0</v>
      </c>
      <c r="S583" s="33">
        <v>0</v>
      </c>
      <c r="T583" s="6" t="str">
        <f t="shared" si="190"/>
        <v/>
      </c>
      <c r="U583" s="6" t="str">
        <f t="shared" si="191"/>
        <v/>
      </c>
      <c r="V583" s="23" t="str">
        <f>VLOOKUP(G583,角色!AW:BC,主动技能!F583+1,FALSE)</f>
        <v>skill_24</v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14508</v>
      </c>
      <c r="AE583" s="33">
        <f>(VLOOKUP(G583,角色!V:AE,主动技能!F583+7,FALSE))</f>
        <v>1</v>
      </c>
      <c r="AF583" s="23">
        <f t="shared" si="175"/>
        <v>2</v>
      </c>
      <c r="AG583" s="23">
        <f t="shared" si="176"/>
        <v>1</v>
      </c>
      <c r="AH583" s="33" t="str">
        <f>VLOOKUP(F583,特效对应!F:G,2,FALSE)</f>
        <v>attackex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离墟主动技能2等级18</v>
      </c>
      <c r="B584" s="8">
        <f t="shared" ref="B584:B647" si="192">1*10000000+G584*10000+F584*100+E584</f>
        <v>10100218</v>
      </c>
      <c r="C584" s="8" t="str">
        <f>VLOOKUP(G584,角色!A:B,2,FALSE)</f>
        <v>离墟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417</v>
      </c>
      <c r="I584" s="24" t="str">
        <f t="shared" si="184"/>
        <v>对敌方单体造成125%攻击力（+20520）点伤害。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P584" s="33" t="str">
        <f>_xlfn.IFNA(VLOOKUP(G584,角色!V:AE,主动技能!F584+1,FALSE),"")</f>
        <v>eff_sixingguangquan|eff_chongjizhan||</v>
      </c>
      <c r="Q584" s="33">
        <f>(VLOOKUP(G584,角色!V:AE,主动技能!F584+4,FALSE))</f>
        <v>1</v>
      </c>
      <c r="R584" s="33">
        <v>0</v>
      </c>
      <c r="S584" s="33">
        <v>0</v>
      </c>
      <c r="T584" s="6" t="str">
        <f t="shared" si="190"/>
        <v/>
      </c>
      <c r="U584" s="6" t="str">
        <f t="shared" si="191"/>
        <v/>
      </c>
      <c r="V584" s="23" t="str">
        <f>VLOOKUP(G584,角色!AW:BC,主动技能!F584+1,FALSE)</f>
        <v>skill_24</v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20520</v>
      </c>
      <c r="AE584" s="33">
        <f>(VLOOKUP(G584,角色!V:AE,主动技能!F584+7,FALSE))</f>
        <v>1</v>
      </c>
      <c r="AF584" s="23">
        <f t="shared" ref="AF584:AF647" si="194">BD584</f>
        <v>2</v>
      </c>
      <c r="AG584" s="23">
        <f t="shared" ref="AG584:AG647" si="195">BE584</f>
        <v>1</v>
      </c>
      <c r="AH584" s="33" t="str">
        <f>VLOOKUP(F584,特效对应!F:G,2,FALSE)</f>
        <v>attackex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离墟主动技能2等级19</v>
      </c>
      <c r="B585" s="8">
        <f t="shared" si="192"/>
        <v>10100219</v>
      </c>
      <c r="C585" s="8" t="str">
        <f>VLOOKUP(G585,角色!A:B,2,FALSE)</f>
        <v>离墟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417</v>
      </c>
      <c r="I585" s="24" t="str">
        <f t="shared" si="184"/>
        <v>对敌方单体造成125%攻击力（+29024）点伤害。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P585" s="33" t="str">
        <f>_xlfn.IFNA(VLOOKUP(G585,角色!V:AE,主动技能!F585+1,FALSE),"")</f>
        <v>eff_sixingguangquan|eff_chongjizhan||</v>
      </c>
      <c r="Q585" s="33">
        <f>(VLOOKUP(G585,角色!V:AE,主动技能!F585+4,FALSE))</f>
        <v>1</v>
      </c>
      <c r="R585" s="33">
        <v>0</v>
      </c>
      <c r="S585" s="33">
        <v>0</v>
      </c>
      <c r="T585" s="6" t="str">
        <f t="shared" si="190"/>
        <v/>
      </c>
      <c r="U585" s="6" t="str">
        <f t="shared" si="191"/>
        <v/>
      </c>
      <c r="V585" s="23" t="str">
        <f>VLOOKUP(G585,角色!AW:BC,主动技能!F585+1,FALSE)</f>
        <v>skill_24</v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29024</v>
      </c>
      <c r="AE585" s="33">
        <f>(VLOOKUP(G585,角色!V:AE,主动技能!F585+7,FALSE))</f>
        <v>1</v>
      </c>
      <c r="AF585" s="23">
        <f t="shared" si="194"/>
        <v>2</v>
      </c>
      <c r="AG585" s="23">
        <f t="shared" si="195"/>
        <v>1</v>
      </c>
      <c r="AH585" s="33" t="str">
        <f>VLOOKUP(F585,特效对应!F:G,2,FALSE)</f>
        <v>attackex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离墟主动技能2等级20</v>
      </c>
      <c r="B586" s="8">
        <f t="shared" si="192"/>
        <v>10100220</v>
      </c>
      <c r="C586" s="8" t="str">
        <f>VLOOKUP(G586,角色!A:B,2,FALSE)</f>
        <v>离墟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417</v>
      </c>
      <c r="I586" s="24" t="str">
        <f t="shared" si="184"/>
        <v>对敌方单体造成125%攻击力（+41051）点伤害。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P586" s="33" t="str">
        <f>_xlfn.IFNA(VLOOKUP(G586,角色!V:AE,主动技能!F586+1,FALSE),"")</f>
        <v>eff_sixingguangquan|eff_chongjizhan||</v>
      </c>
      <c r="Q586" s="33">
        <f>(VLOOKUP(G586,角色!V:AE,主动技能!F586+4,FALSE))</f>
        <v>1</v>
      </c>
      <c r="R586" s="33">
        <v>0</v>
      </c>
      <c r="S586" s="33">
        <v>0</v>
      </c>
      <c r="T586" s="6" t="str">
        <f t="shared" si="190"/>
        <v/>
      </c>
      <c r="U586" s="6" t="str">
        <f t="shared" si="191"/>
        <v/>
      </c>
      <c r="V586" s="23" t="str">
        <f>VLOOKUP(G586,角色!AW:BC,主动技能!F586+1,FALSE)</f>
        <v>skill_24</v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41051</v>
      </c>
      <c r="AE586" s="33">
        <f>(VLOOKUP(G586,角色!V:AE,主动技能!F586+7,FALSE))</f>
        <v>1</v>
      </c>
      <c r="AF586" s="23">
        <f t="shared" si="194"/>
        <v>2</v>
      </c>
      <c r="AG586" s="23">
        <f t="shared" si="195"/>
        <v>1</v>
      </c>
      <c r="AH586" s="33" t="str">
        <f>VLOOKUP(F586,特效对应!F:G,2,FALSE)</f>
        <v>attackex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离墟主动技能3等级1</v>
      </c>
      <c r="B587" s="8">
        <f t="shared" si="192"/>
        <v>10100301</v>
      </c>
      <c r="C587" s="8" t="str">
        <f>VLOOKUP(G587,角色!A:B,2,FALSE)</f>
        <v>离墟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466</v>
      </c>
      <c r="I587" s="4" t="str">
        <f>"增加自身防御力"&amp;BA587</f>
        <v>增加自身防御力182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P587" s="33" t="str">
        <f>_xlfn.IFNA(VLOOKUP(G587,角色!V:AE,主动技能!F587+1,FALSE),"")</f>
        <v>eff_sanxingguangquan||eff_shouhuzhili|</v>
      </c>
      <c r="Q587" s="33">
        <f>(VLOOKUP(G587,角色!V:AE,主动技能!F587+4,FALSE))</f>
        <v>1</v>
      </c>
      <c r="R587" s="33">
        <v>0</v>
      </c>
      <c r="S587" s="33">
        <v>0</v>
      </c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V587" s="23" t="str">
        <f>VLOOKUP(G587,角色!AW:BC,主动技能!F587+1,FALSE)</f>
        <v>skill_14</v>
      </c>
      <c r="Y587">
        <f t="shared" si="185"/>
        <v>100</v>
      </c>
      <c r="Z587">
        <v>0</v>
      </c>
      <c r="AE587" s="33">
        <f>(VLOOKUP(G587,角色!V:AE,主动技能!F587+7,FALSE))</f>
        <v>1</v>
      </c>
      <c r="AF587" s="23">
        <f t="shared" si="194"/>
        <v>3</v>
      </c>
      <c r="AG587" s="23">
        <f t="shared" si="195"/>
        <v>2</v>
      </c>
      <c r="AH587" s="33" t="str">
        <f>VLOOKUP(F587,特效对应!F:G,2,FALSE)</f>
        <v>attackex</v>
      </c>
      <c r="AJ587">
        <f t="shared" si="196"/>
        <v>1</v>
      </c>
      <c r="AK587" t="s">
        <v>118</v>
      </c>
      <c r="AL587" s="4" t="s">
        <v>1623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182</v>
      </c>
      <c r="BB587">
        <f t="shared" si="197"/>
        <v>182</v>
      </c>
      <c r="BC587">
        <f t="shared" si="197"/>
        <v>182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离墟主动技能3等级2</v>
      </c>
      <c r="B588" s="8">
        <f t="shared" si="192"/>
        <v>10100302</v>
      </c>
      <c r="C588" s="8" t="str">
        <f>VLOOKUP(G588,角色!A:B,2,FALSE)</f>
        <v>离墟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466</v>
      </c>
      <c r="I588" s="4" t="str">
        <f t="shared" ref="I588:I606" si="202">"增加自身防御力"&amp;BA588</f>
        <v>增加自身防御力224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P588" s="33" t="str">
        <f>_xlfn.IFNA(VLOOKUP(G588,角色!V:AE,主动技能!F588+1,FALSE),"")</f>
        <v>eff_sanxingguangquan||eff_shouhuzhili|</v>
      </c>
      <c r="Q588" s="33">
        <f>(VLOOKUP(G588,角色!V:AE,主动技能!F588+4,FALSE))</f>
        <v>1</v>
      </c>
      <c r="R588" s="33">
        <v>0</v>
      </c>
      <c r="S588" s="33">
        <v>0</v>
      </c>
      <c r="T588" s="6" t="str">
        <f t="shared" si="200"/>
        <v>100046:100:2:0</v>
      </c>
      <c r="U588" s="6" t="str">
        <f t="shared" si="201"/>
        <v/>
      </c>
      <c r="V588" s="23" t="str">
        <f>VLOOKUP(G588,角色!AW:BC,主动技能!F588+1,FALSE)</f>
        <v>skill_14</v>
      </c>
      <c r="Y588">
        <f t="shared" si="185"/>
        <v>100</v>
      </c>
      <c r="Z588">
        <v>0</v>
      </c>
      <c r="AE588" s="33">
        <f>(VLOOKUP(G588,角色!V:AE,主动技能!F588+7,FALSE))</f>
        <v>1</v>
      </c>
      <c r="AF588" s="23">
        <f t="shared" si="194"/>
        <v>3</v>
      </c>
      <c r="AG588" s="23">
        <f t="shared" si="195"/>
        <v>2</v>
      </c>
      <c r="AH588" s="33" t="str">
        <f>VLOOKUP(F588,特效对应!F:G,2,FALSE)</f>
        <v>attackex</v>
      </c>
      <c r="AJ588">
        <f t="shared" si="196"/>
        <v>2</v>
      </c>
      <c r="AK588" t="s">
        <v>118</v>
      </c>
      <c r="AL588" s="4" t="s">
        <v>1624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224</v>
      </c>
      <c r="BB588">
        <f t="shared" si="197"/>
        <v>224</v>
      </c>
      <c r="BC588">
        <f t="shared" si="197"/>
        <v>224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离墟主动技能3等级3</v>
      </c>
      <c r="B589" s="8">
        <f t="shared" si="192"/>
        <v>10100303</v>
      </c>
      <c r="C589" s="8" t="str">
        <f>VLOOKUP(G589,角色!A:B,2,FALSE)</f>
        <v>离墟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466</v>
      </c>
      <c r="I589" s="4" t="str">
        <f t="shared" si="202"/>
        <v>增加自身防御力350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P589" s="33" t="str">
        <f>_xlfn.IFNA(VLOOKUP(G589,角色!V:AE,主动技能!F589+1,FALSE),"")</f>
        <v>eff_sanxingguangquan||eff_shouhuzhili|</v>
      </c>
      <c r="Q589" s="33">
        <f>(VLOOKUP(G589,角色!V:AE,主动技能!F589+4,FALSE))</f>
        <v>1</v>
      </c>
      <c r="R589" s="33">
        <v>0</v>
      </c>
      <c r="S589" s="33">
        <v>0</v>
      </c>
      <c r="T589" s="6" t="str">
        <f t="shared" si="200"/>
        <v>100047:100:2:0</v>
      </c>
      <c r="U589" s="6" t="str">
        <f t="shared" si="201"/>
        <v/>
      </c>
      <c r="V589" s="23" t="str">
        <f>VLOOKUP(G589,角色!AW:BC,主动技能!F589+1,FALSE)</f>
        <v>skill_14</v>
      </c>
      <c r="Y589">
        <f t="shared" si="185"/>
        <v>100</v>
      </c>
      <c r="Z589">
        <v>0</v>
      </c>
      <c r="AE589" s="33">
        <f>(VLOOKUP(G589,角色!V:AE,主动技能!F589+7,FALSE))</f>
        <v>1</v>
      </c>
      <c r="AF589" s="23">
        <f t="shared" si="194"/>
        <v>3</v>
      </c>
      <c r="AG589" s="23">
        <f t="shared" si="195"/>
        <v>2</v>
      </c>
      <c r="AH589" s="33" t="str">
        <f>VLOOKUP(F589,特效对应!F:G,2,FALSE)</f>
        <v>attackex</v>
      </c>
      <c r="AJ589">
        <f t="shared" si="196"/>
        <v>3</v>
      </c>
      <c r="AK589" t="s">
        <v>118</v>
      </c>
      <c r="AL589" s="4" t="s">
        <v>1625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350</v>
      </c>
      <c r="BB589">
        <f t="shared" si="197"/>
        <v>350</v>
      </c>
      <c r="BC589">
        <f t="shared" si="197"/>
        <v>350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离墟主动技能3等级4</v>
      </c>
      <c r="B590" s="8">
        <f t="shared" si="192"/>
        <v>10100304</v>
      </c>
      <c r="C590" s="8" t="str">
        <f>VLOOKUP(G590,角色!A:B,2,FALSE)</f>
        <v>离墟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466</v>
      </c>
      <c r="I590" s="4" t="str">
        <f t="shared" si="202"/>
        <v>增加自身防御力560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P590" s="33" t="str">
        <f>_xlfn.IFNA(VLOOKUP(G590,角色!V:AE,主动技能!F590+1,FALSE),"")</f>
        <v>eff_sanxingguangquan||eff_shouhuzhili|</v>
      </c>
      <c r="Q590" s="33">
        <f>(VLOOKUP(G590,角色!V:AE,主动技能!F590+4,FALSE))</f>
        <v>1</v>
      </c>
      <c r="R590" s="33">
        <v>0</v>
      </c>
      <c r="S590" s="33">
        <v>0</v>
      </c>
      <c r="T590" s="6" t="str">
        <f t="shared" si="200"/>
        <v>100048:100:2:0</v>
      </c>
      <c r="U590" s="6" t="str">
        <f t="shared" si="201"/>
        <v/>
      </c>
      <c r="V590" s="23" t="str">
        <f>VLOOKUP(G590,角色!AW:BC,主动技能!F590+1,FALSE)</f>
        <v>skill_14</v>
      </c>
      <c r="Y590">
        <f t="shared" si="185"/>
        <v>100</v>
      </c>
      <c r="Z590">
        <v>0</v>
      </c>
      <c r="AE590" s="33">
        <f>(VLOOKUP(G590,角色!V:AE,主动技能!F590+7,FALSE))</f>
        <v>1</v>
      </c>
      <c r="AF590" s="23">
        <f t="shared" si="194"/>
        <v>3</v>
      </c>
      <c r="AG590" s="23">
        <f t="shared" si="195"/>
        <v>2</v>
      </c>
      <c r="AH590" s="33" t="str">
        <f>VLOOKUP(F590,特效对应!F:G,2,FALSE)</f>
        <v>attackex</v>
      </c>
      <c r="AJ590">
        <f t="shared" si="196"/>
        <v>4</v>
      </c>
      <c r="AK590" t="s">
        <v>118</v>
      </c>
      <c r="AL590" s="4" t="s">
        <v>1626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560</v>
      </c>
      <c r="BB590">
        <f t="shared" si="197"/>
        <v>560</v>
      </c>
      <c r="BC590">
        <f t="shared" si="197"/>
        <v>560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离墟主动技能3等级5</v>
      </c>
      <c r="B591" s="8">
        <f t="shared" si="192"/>
        <v>10100305</v>
      </c>
      <c r="C591" s="8" t="str">
        <f>VLOOKUP(G591,角色!A:B,2,FALSE)</f>
        <v>离墟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466</v>
      </c>
      <c r="I591" s="4" t="str">
        <f t="shared" si="20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P591" s="33" t="str">
        <f>_xlfn.IFNA(VLOOKUP(G591,角色!V:AE,主动技能!F591+1,FALSE),"")</f>
        <v>eff_sanxingguangquan||eff_shouhuzhili|</v>
      </c>
      <c r="Q591" s="33">
        <f>(VLOOKUP(G591,角色!V:AE,主动技能!F591+4,FALSE))</f>
        <v>1</v>
      </c>
      <c r="R591" s="33">
        <v>0</v>
      </c>
      <c r="S591" s="33">
        <v>0</v>
      </c>
      <c r="T591" s="6" t="str">
        <f t="shared" si="200"/>
        <v>100049:100:2:0</v>
      </c>
      <c r="U591" s="6" t="str">
        <f t="shared" si="201"/>
        <v/>
      </c>
      <c r="V591" s="23" t="str">
        <f>VLOOKUP(G591,角色!AW:BC,主动技能!F591+1,FALSE)</f>
        <v>skill_14</v>
      </c>
      <c r="Y591">
        <f t="shared" si="185"/>
        <v>100</v>
      </c>
      <c r="Z591">
        <v>0</v>
      </c>
      <c r="AE591" s="33">
        <f>(VLOOKUP(G591,角色!V:AE,主动技能!F591+7,FALSE))</f>
        <v>1</v>
      </c>
      <c r="AF591" s="23">
        <f t="shared" si="194"/>
        <v>3</v>
      </c>
      <c r="AG591" s="23">
        <f t="shared" si="195"/>
        <v>2</v>
      </c>
      <c r="AH591" s="33" t="str">
        <f>VLOOKUP(F591,特效对应!F:G,2,FALSE)</f>
        <v>attackex</v>
      </c>
      <c r="AJ591">
        <f t="shared" si="196"/>
        <v>5</v>
      </c>
      <c r="AK591" t="s">
        <v>118</v>
      </c>
      <c r="AL591" s="4" t="s">
        <v>1627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离墟主动技能3等级6</v>
      </c>
      <c r="B592" s="8">
        <f t="shared" si="192"/>
        <v>10100306</v>
      </c>
      <c r="C592" s="8" t="str">
        <f>VLOOKUP(G592,角色!A:B,2,FALSE)</f>
        <v>离墟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466</v>
      </c>
      <c r="I592" s="4" t="str">
        <f t="shared" si="202"/>
        <v>增加自身防御力1120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P592" s="33" t="str">
        <f>_xlfn.IFNA(VLOOKUP(G592,角色!V:AE,主动技能!F592+1,FALSE),"")</f>
        <v>eff_sanxingguangquan||eff_shouhuzhili|</v>
      </c>
      <c r="Q592" s="33">
        <f>(VLOOKUP(G592,角色!V:AE,主动技能!F592+4,FALSE))</f>
        <v>1</v>
      </c>
      <c r="R592" s="33">
        <v>0</v>
      </c>
      <c r="S592" s="33">
        <v>0</v>
      </c>
      <c r="T592" s="6" t="str">
        <f t="shared" si="200"/>
        <v>100050:100:2:0</v>
      </c>
      <c r="U592" s="6" t="str">
        <f t="shared" si="201"/>
        <v/>
      </c>
      <c r="V592" s="23" t="str">
        <f>VLOOKUP(G592,角色!AW:BC,主动技能!F592+1,FALSE)</f>
        <v>skill_14</v>
      </c>
      <c r="Y592">
        <f t="shared" si="185"/>
        <v>100</v>
      </c>
      <c r="Z592">
        <v>0</v>
      </c>
      <c r="AE592" s="33">
        <f>(VLOOKUP(G592,角色!V:AE,主动技能!F592+7,FALSE))</f>
        <v>1</v>
      </c>
      <c r="AF592" s="23">
        <f t="shared" si="194"/>
        <v>3</v>
      </c>
      <c r="AG592" s="23">
        <f t="shared" si="195"/>
        <v>2</v>
      </c>
      <c r="AH592" s="33" t="str">
        <f>VLOOKUP(F592,特效对应!F:G,2,FALSE)</f>
        <v>attackex</v>
      </c>
      <c r="AJ592">
        <f t="shared" si="196"/>
        <v>6</v>
      </c>
      <c r="AK592" t="s">
        <v>118</v>
      </c>
      <c r="AL592" s="4" t="s">
        <v>1628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1120</v>
      </c>
      <c r="BB592">
        <f t="shared" si="197"/>
        <v>1120</v>
      </c>
      <c r="BC592">
        <f t="shared" si="197"/>
        <v>1120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离墟主动技能3等级7</v>
      </c>
      <c r="B593" s="8">
        <f t="shared" si="192"/>
        <v>10100307</v>
      </c>
      <c r="C593" s="8" t="str">
        <f>VLOOKUP(G593,角色!A:B,2,FALSE)</f>
        <v>离墟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466</v>
      </c>
      <c r="I593" s="4" t="str">
        <f t="shared" si="202"/>
        <v>增加自身防御力1584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P593" s="33" t="str">
        <f>_xlfn.IFNA(VLOOKUP(G593,角色!V:AE,主动技能!F593+1,FALSE),"")</f>
        <v>eff_sanxingguangquan||eff_shouhuzhili|</v>
      </c>
      <c r="Q593" s="33">
        <f>(VLOOKUP(G593,角色!V:AE,主动技能!F593+4,FALSE))</f>
        <v>1</v>
      </c>
      <c r="R593" s="33">
        <v>0</v>
      </c>
      <c r="S593" s="33">
        <v>0</v>
      </c>
      <c r="T593" s="6" t="str">
        <f t="shared" si="200"/>
        <v>100051:100:2:0</v>
      </c>
      <c r="U593" s="6" t="str">
        <f t="shared" si="201"/>
        <v/>
      </c>
      <c r="V593" s="23" t="str">
        <f>VLOOKUP(G593,角色!AW:BC,主动技能!F593+1,FALSE)</f>
        <v>skill_14</v>
      </c>
      <c r="Y593">
        <f t="shared" si="185"/>
        <v>100</v>
      </c>
      <c r="Z593">
        <v>0</v>
      </c>
      <c r="AE593" s="33">
        <f>(VLOOKUP(G593,角色!V:AE,主动技能!F593+7,FALSE))</f>
        <v>1</v>
      </c>
      <c r="AF593" s="23">
        <f t="shared" si="194"/>
        <v>3</v>
      </c>
      <c r="AG593" s="23">
        <f t="shared" si="195"/>
        <v>2</v>
      </c>
      <c r="AH593" s="33" t="str">
        <f>VLOOKUP(F593,特效对应!F:G,2,FALSE)</f>
        <v>attackex</v>
      </c>
      <c r="AJ593">
        <f t="shared" si="196"/>
        <v>7</v>
      </c>
      <c r="AK593" t="s">
        <v>118</v>
      </c>
      <c r="AL593" s="4" t="s">
        <v>1629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1584</v>
      </c>
      <c r="BB593">
        <f t="shared" si="197"/>
        <v>1584</v>
      </c>
      <c r="BC593">
        <f t="shared" si="197"/>
        <v>1584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离墟主动技能3等级8</v>
      </c>
      <c r="B594" s="8">
        <f t="shared" si="192"/>
        <v>10100308</v>
      </c>
      <c r="C594" s="8" t="str">
        <f>VLOOKUP(G594,角色!A:B,2,FALSE)</f>
        <v>离墟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466</v>
      </c>
      <c r="I594" s="4" t="str">
        <f t="shared" si="202"/>
        <v>增加自身防御力2241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P594" s="33" t="str">
        <f>_xlfn.IFNA(VLOOKUP(G594,角色!V:AE,主动技能!F594+1,FALSE),"")</f>
        <v>eff_sanxingguangquan||eff_shouhuzhili|</v>
      </c>
      <c r="Q594" s="33">
        <f>(VLOOKUP(G594,角色!V:AE,主动技能!F594+4,FALSE))</f>
        <v>1</v>
      </c>
      <c r="R594" s="33">
        <v>0</v>
      </c>
      <c r="S594" s="33">
        <v>0</v>
      </c>
      <c r="T594" s="6" t="str">
        <f t="shared" si="200"/>
        <v>100052:100:2:0</v>
      </c>
      <c r="U594" s="6" t="str">
        <f t="shared" si="201"/>
        <v/>
      </c>
      <c r="V594" s="23" t="str">
        <f>VLOOKUP(G594,角色!AW:BC,主动技能!F594+1,FALSE)</f>
        <v>skill_14</v>
      </c>
      <c r="Y594">
        <f t="shared" si="185"/>
        <v>100</v>
      </c>
      <c r="Z594">
        <v>0</v>
      </c>
      <c r="AE594" s="33">
        <f>(VLOOKUP(G594,角色!V:AE,主动技能!F594+7,FALSE))</f>
        <v>1</v>
      </c>
      <c r="AF594" s="23">
        <f t="shared" si="194"/>
        <v>3</v>
      </c>
      <c r="AG594" s="23">
        <f t="shared" si="195"/>
        <v>2</v>
      </c>
      <c r="AH594" s="33" t="str">
        <f>VLOOKUP(F594,特效对应!F:G,2,FALSE)</f>
        <v>attackex</v>
      </c>
      <c r="AJ594">
        <f t="shared" si="196"/>
        <v>8</v>
      </c>
      <c r="AK594" t="s">
        <v>118</v>
      </c>
      <c r="AL594" s="4" t="s">
        <v>1630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2241</v>
      </c>
      <c r="BB594">
        <f t="shared" si="197"/>
        <v>2241</v>
      </c>
      <c r="BC594">
        <f t="shared" si="197"/>
        <v>2241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离墟主动技能3等级9</v>
      </c>
      <c r="B595" s="8">
        <f t="shared" si="192"/>
        <v>10100309</v>
      </c>
      <c r="C595" s="8" t="str">
        <f>VLOOKUP(G595,角色!A:B,2,FALSE)</f>
        <v>离墟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466</v>
      </c>
      <c r="I595" s="4" t="str">
        <f t="shared" si="202"/>
        <v>增加自身防御力3170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P595" s="33" t="str">
        <f>_xlfn.IFNA(VLOOKUP(G595,角色!V:AE,主动技能!F595+1,FALSE),"")</f>
        <v>eff_sanxingguangquan||eff_shouhuzhili|</v>
      </c>
      <c r="Q595" s="33">
        <f>(VLOOKUP(G595,角色!V:AE,主动技能!F595+4,FALSE))</f>
        <v>1</v>
      </c>
      <c r="R595" s="33">
        <v>0</v>
      </c>
      <c r="S595" s="33">
        <v>0</v>
      </c>
      <c r="T595" s="6" t="str">
        <f t="shared" si="200"/>
        <v>100053:100:2:0</v>
      </c>
      <c r="U595" s="6" t="str">
        <f t="shared" si="201"/>
        <v/>
      </c>
      <c r="V595" s="23" t="str">
        <f>VLOOKUP(G595,角色!AW:BC,主动技能!F595+1,FALSE)</f>
        <v>skill_14</v>
      </c>
      <c r="Y595">
        <f t="shared" si="185"/>
        <v>100</v>
      </c>
      <c r="Z595">
        <v>0</v>
      </c>
      <c r="AE595" s="33">
        <f>(VLOOKUP(G595,角色!V:AE,主动技能!F595+7,FALSE))</f>
        <v>1</v>
      </c>
      <c r="AF595" s="23">
        <f t="shared" si="194"/>
        <v>3</v>
      </c>
      <c r="AG595" s="23">
        <f t="shared" si="195"/>
        <v>2</v>
      </c>
      <c r="AH595" s="33" t="str">
        <f>VLOOKUP(F595,特效对应!F:G,2,FALSE)</f>
        <v>attackex</v>
      </c>
      <c r="AJ595">
        <f t="shared" si="196"/>
        <v>9</v>
      </c>
      <c r="AK595" t="s">
        <v>118</v>
      </c>
      <c r="AL595" s="4" t="s">
        <v>1631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3170</v>
      </c>
      <c r="BB595">
        <f t="shared" si="197"/>
        <v>3170</v>
      </c>
      <c r="BC595">
        <f t="shared" si="197"/>
        <v>3170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离墟主动技能3等级10</v>
      </c>
      <c r="B596" s="8">
        <f t="shared" si="192"/>
        <v>10100310</v>
      </c>
      <c r="C596" s="8" t="str">
        <f>VLOOKUP(G596,角色!A:B,2,FALSE)</f>
        <v>离墟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466</v>
      </c>
      <c r="I596" s="4" t="str">
        <f t="shared" si="202"/>
        <v>增加自身防御力4484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P596" s="33" t="str">
        <f>_xlfn.IFNA(VLOOKUP(G596,角色!V:AE,主动技能!F596+1,FALSE),"")</f>
        <v>eff_sanxingguangquan||eff_shouhuzhili|</v>
      </c>
      <c r="Q596" s="33">
        <f>(VLOOKUP(G596,角色!V:AE,主动技能!F596+4,FALSE))</f>
        <v>1</v>
      </c>
      <c r="R596" s="33">
        <v>0</v>
      </c>
      <c r="S596" s="33">
        <v>0</v>
      </c>
      <c r="T596" s="6" t="str">
        <f t="shared" si="200"/>
        <v>100054:100:2:0</v>
      </c>
      <c r="U596" s="6" t="str">
        <f t="shared" si="201"/>
        <v/>
      </c>
      <c r="V596" s="23" t="str">
        <f>VLOOKUP(G596,角色!AW:BC,主动技能!F596+1,FALSE)</f>
        <v>skill_14</v>
      </c>
      <c r="Y596">
        <f t="shared" si="185"/>
        <v>100</v>
      </c>
      <c r="Z596">
        <v>0</v>
      </c>
      <c r="AE596" s="33">
        <f>(VLOOKUP(G596,角色!V:AE,主动技能!F596+7,FALSE))</f>
        <v>1</v>
      </c>
      <c r="AF596" s="23">
        <f t="shared" si="194"/>
        <v>3</v>
      </c>
      <c r="AG596" s="23">
        <f t="shared" si="195"/>
        <v>2</v>
      </c>
      <c r="AH596" s="33" t="str">
        <f>VLOOKUP(F596,特效对应!F:G,2,FALSE)</f>
        <v>attackex</v>
      </c>
      <c r="AJ596">
        <f t="shared" si="196"/>
        <v>10</v>
      </c>
      <c r="AK596" t="s">
        <v>118</v>
      </c>
      <c r="AL596" s="4" t="s">
        <v>1632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4484</v>
      </c>
      <c r="BB596">
        <f t="shared" si="197"/>
        <v>4484</v>
      </c>
      <c r="BC596">
        <f t="shared" si="197"/>
        <v>4484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离墟主动技能3等级11</v>
      </c>
      <c r="B597" s="8">
        <f t="shared" si="192"/>
        <v>10100311</v>
      </c>
      <c r="C597" s="8" t="str">
        <f>VLOOKUP(G597,角色!A:B,2,FALSE)</f>
        <v>离墟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466</v>
      </c>
      <c r="I597" s="4" t="str">
        <f t="shared" si="202"/>
        <v>增加自身防御力6342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P597" s="33" t="str">
        <f>_xlfn.IFNA(VLOOKUP(G597,角色!V:AE,主动技能!F597+1,FALSE),"")</f>
        <v>eff_sanxingguangquan||eff_shouhuzhili|</v>
      </c>
      <c r="Q597" s="33">
        <f>(VLOOKUP(G597,角色!V:AE,主动技能!F597+4,FALSE))</f>
        <v>1</v>
      </c>
      <c r="R597" s="33">
        <v>0</v>
      </c>
      <c r="S597" s="33">
        <v>0</v>
      </c>
      <c r="T597" s="6" t="str">
        <f t="shared" si="200"/>
        <v>100055:100:2:0</v>
      </c>
      <c r="U597" s="6" t="str">
        <f t="shared" si="201"/>
        <v/>
      </c>
      <c r="V597" s="23" t="str">
        <f>VLOOKUP(G597,角色!AW:BC,主动技能!F597+1,FALSE)</f>
        <v>skill_14</v>
      </c>
      <c r="Y597">
        <f t="shared" si="185"/>
        <v>100</v>
      </c>
      <c r="Z597">
        <v>0</v>
      </c>
      <c r="AE597" s="33">
        <f>(VLOOKUP(G597,角色!V:AE,主动技能!F597+7,FALSE))</f>
        <v>1</v>
      </c>
      <c r="AF597" s="23">
        <f t="shared" si="194"/>
        <v>3</v>
      </c>
      <c r="AG597" s="23">
        <f t="shared" si="195"/>
        <v>2</v>
      </c>
      <c r="AH597" s="33" t="str">
        <f>VLOOKUP(F597,特效对应!F:G,2,FALSE)</f>
        <v>attackex</v>
      </c>
      <c r="AJ597">
        <f t="shared" si="196"/>
        <v>11</v>
      </c>
      <c r="AK597" t="s">
        <v>118</v>
      </c>
      <c r="AL597" s="4" t="s">
        <v>1633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6342</v>
      </c>
      <c r="BB597">
        <f t="shared" si="197"/>
        <v>6342</v>
      </c>
      <c r="BC597">
        <f t="shared" si="197"/>
        <v>6342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离墟主动技能3等级12</v>
      </c>
      <c r="B598" s="8">
        <f t="shared" si="192"/>
        <v>10100312</v>
      </c>
      <c r="C598" s="8" t="str">
        <f>VLOOKUP(G598,角色!A:B,2,FALSE)</f>
        <v>离墟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466</v>
      </c>
      <c r="I598" s="4" t="str">
        <f t="shared" si="202"/>
        <v>增加自身防御力8970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P598" s="33" t="str">
        <f>_xlfn.IFNA(VLOOKUP(G598,角色!V:AE,主动技能!F598+1,FALSE),"")</f>
        <v>eff_sanxingguangquan||eff_shouhuzhili|</v>
      </c>
      <c r="Q598" s="33">
        <f>(VLOOKUP(G598,角色!V:AE,主动技能!F598+4,FALSE))</f>
        <v>1</v>
      </c>
      <c r="R598" s="33">
        <v>0</v>
      </c>
      <c r="S598" s="33">
        <v>0</v>
      </c>
      <c r="T598" s="6" t="str">
        <f t="shared" si="200"/>
        <v>100056:100:2:0</v>
      </c>
      <c r="U598" s="6" t="str">
        <f t="shared" si="201"/>
        <v/>
      </c>
      <c r="V598" s="23" t="str">
        <f>VLOOKUP(G598,角色!AW:BC,主动技能!F598+1,FALSE)</f>
        <v>skill_14</v>
      </c>
      <c r="Y598">
        <f t="shared" si="185"/>
        <v>100</v>
      </c>
      <c r="Z598">
        <v>0</v>
      </c>
      <c r="AE598" s="33">
        <f>(VLOOKUP(G598,角色!V:AE,主动技能!F598+7,FALSE))</f>
        <v>1</v>
      </c>
      <c r="AF598" s="23">
        <f t="shared" si="194"/>
        <v>3</v>
      </c>
      <c r="AG598" s="23">
        <f t="shared" si="195"/>
        <v>2</v>
      </c>
      <c r="AH598" s="33" t="str">
        <f>VLOOKUP(F598,特效对应!F:G,2,FALSE)</f>
        <v>attackex</v>
      </c>
      <c r="AJ598">
        <f t="shared" si="196"/>
        <v>12</v>
      </c>
      <c r="AK598" t="s">
        <v>118</v>
      </c>
      <c r="AL598" s="4" t="s">
        <v>1634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8970</v>
      </c>
      <c r="BB598">
        <f t="shared" si="197"/>
        <v>8970</v>
      </c>
      <c r="BC598">
        <f t="shared" si="197"/>
        <v>8970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离墟主动技能3等级13</v>
      </c>
      <c r="B599" s="8">
        <f t="shared" si="192"/>
        <v>10100313</v>
      </c>
      <c r="C599" s="8" t="str">
        <f>VLOOKUP(G599,角色!A:B,2,FALSE)</f>
        <v>离墟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466</v>
      </c>
      <c r="I599" s="4" t="str">
        <f t="shared" si="202"/>
        <v>增加自身防御力12688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P599" s="33" t="str">
        <f>_xlfn.IFNA(VLOOKUP(G599,角色!V:AE,主动技能!F599+1,FALSE),"")</f>
        <v>eff_sanxingguangquan||eff_shouhuzhili|</v>
      </c>
      <c r="Q599" s="33">
        <f>(VLOOKUP(G599,角色!V:AE,主动技能!F599+4,FALSE))</f>
        <v>1</v>
      </c>
      <c r="R599" s="33">
        <v>0</v>
      </c>
      <c r="S599" s="33">
        <v>0</v>
      </c>
      <c r="T599" s="6" t="str">
        <f t="shared" si="200"/>
        <v>100057:100:2:0</v>
      </c>
      <c r="U599" s="6" t="str">
        <f t="shared" si="201"/>
        <v/>
      </c>
      <c r="V599" s="23" t="str">
        <f>VLOOKUP(G599,角色!AW:BC,主动技能!F599+1,FALSE)</f>
        <v>skill_14</v>
      </c>
      <c r="Y599">
        <f t="shared" si="185"/>
        <v>100</v>
      </c>
      <c r="Z599">
        <v>0</v>
      </c>
      <c r="AE599" s="33">
        <f>(VLOOKUP(G599,角色!V:AE,主动技能!F599+7,FALSE))</f>
        <v>1</v>
      </c>
      <c r="AF599" s="23">
        <f t="shared" si="194"/>
        <v>3</v>
      </c>
      <c r="AG599" s="23">
        <f t="shared" si="195"/>
        <v>2</v>
      </c>
      <c r="AH599" s="33" t="str">
        <f>VLOOKUP(F599,特效对应!F:G,2,FALSE)</f>
        <v>attackex</v>
      </c>
      <c r="AJ599">
        <f t="shared" si="196"/>
        <v>13</v>
      </c>
      <c r="AK599" t="s">
        <v>118</v>
      </c>
      <c r="AL599" s="4" t="s">
        <v>1635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12688</v>
      </c>
      <c r="BB599">
        <f t="shared" si="197"/>
        <v>12688</v>
      </c>
      <c r="BC599">
        <f t="shared" si="197"/>
        <v>12688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离墟主动技能3等级14</v>
      </c>
      <c r="B600" s="8">
        <f t="shared" si="192"/>
        <v>10100314</v>
      </c>
      <c r="C600" s="8" t="str">
        <f>VLOOKUP(G600,角色!A:B,2,FALSE)</f>
        <v>离墟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466</v>
      </c>
      <c r="I600" s="4" t="str">
        <f t="shared" si="202"/>
        <v>增加自身防御力17946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P600" s="33" t="str">
        <f>_xlfn.IFNA(VLOOKUP(G600,角色!V:AE,主动技能!F600+1,FALSE),"")</f>
        <v>eff_sanxingguangquan||eff_shouhuzhili|</v>
      </c>
      <c r="Q600" s="33">
        <f>(VLOOKUP(G600,角色!V:AE,主动技能!F600+4,FALSE))</f>
        <v>1</v>
      </c>
      <c r="R600" s="33">
        <v>0</v>
      </c>
      <c r="S600" s="33">
        <v>0</v>
      </c>
      <c r="T600" s="6" t="str">
        <f t="shared" si="200"/>
        <v>100058:100:2:0</v>
      </c>
      <c r="U600" s="6" t="str">
        <f t="shared" si="201"/>
        <v/>
      </c>
      <c r="V600" s="23" t="str">
        <f>VLOOKUP(G600,角色!AW:BC,主动技能!F600+1,FALSE)</f>
        <v>skill_14</v>
      </c>
      <c r="Y600">
        <f t="shared" si="185"/>
        <v>100</v>
      </c>
      <c r="Z600">
        <v>0</v>
      </c>
      <c r="AE600" s="33">
        <f>(VLOOKUP(G600,角色!V:AE,主动技能!F600+7,FALSE))</f>
        <v>1</v>
      </c>
      <c r="AF600" s="23">
        <f t="shared" si="194"/>
        <v>3</v>
      </c>
      <c r="AG600" s="23">
        <f t="shared" si="195"/>
        <v>2</v>
      </c>
      <c r="AH600" s="33" t="str">
        <f>VLOOKUP(F600,特效对应!F:G,2,FALSE)</f>
        <v>attackex</v>
      </c>
      <c r="AJ600">
        <f t="shared" si="196"/>
        <v>14</v>
      </c>
      <c r="AK600" t="s">
        <v>118</v>
      </c>
      <c r="AL600" s="4" t="s">
        <v>1636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17946</v>
      </c>
      <c r="BB600">
        <f t="shared" si="197"/>
        <v>17946</v>
      </c>
      <c r="BC600">
        <f t="shared" si="197"/>
        <v>17946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离墟主动技能3等级15</v>
      </c>
      <c r="B601" s="8">
        <f t="shared" si="192"/>
        <v>10100315</v>
      </c>
      <c r="C601" s="8" t="str">
        <f>VLOOKUP(G601,角色!A:B,2,FALSE)</f>
        <v>离墟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466</v>
      </c>
      <c r="I601" s="4" t="str">
        <f t="shared" si="202"/>
        <v>增加自身防御力25383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P601" s="33" t="str">
        <f>_xlfn.IFNA(VLOOKUP(G601,角色!V:AE,主动技能!F601+1,FALSE),"")</f>
        <v>eff_sanxingguangquan||eff_shouhuzhili|</v>
      </c>
      <c r="Q601" s="33">
        <f>(VLOOKUP(G601,角色!V:AE,主动技能!F601+4,FALSE))</f>
        <v>1</v>
      </c>
      <c r="R601" s="33">
        <v>0</v>
      </c>
      <c r="S601" s="33">
        <v>0</v>
      </c>
      <c r="T601" s="6" t="str">
        <f t="shared" si="200"/>
        <v>100059:100:2:0</v>
      </c>
      <c r="U601" s="6" t="str">
        <f t="shared" si="201"/>
        <v/>
      </c>
      <c r="V601" s="23" t="str">
        <f>VLOOKUP(G601,角色!AW:BC,主动技能!F601+1,FALSE)</f>
        <v>skill_14</v>
      </c>
      <c r="Y601">
        <f t="shared" si="185"/>
        <v>100</v>
      </c>
      <c r="Z601">
        <v>0</v>
      </c>
      <c r="AE601" s="33">
        <f>(VLOOKUP(G601,角色!V:AE,主动技能!F601+7,FALSE))</f>
        <v>1</v>
      </c>
      <c r="AF601" s="23">
        <f t="shared" si="194"/>
        <v>3</v>
      </c>
      <c r="AG601" s="23">
        <f t="shared" si="195"/>
        <v>2</v>
      </c>
      <c r="AH601" s="33" t="str">
        <f>VLOOKUP(F601,特效对应!F:G,2,FALSE)</f>
        <v>attackex</v>
      </c>
      <c r="AJ601">
        <f t="shared" si="196"/>
        <v>15</v>
      </c>
      <c r="AK601" t="s">
        <v>118</v>
      </c>
      <c r="AL601" s="4" t="s">
        <v>1637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25383</v>
      </c>
      <c r="BB601">
        <f t="shared" si="197"/>
        <v>25383</v>
      </c>
      <c r="BC601">
        <f t="shared" si="197"/>
        <v>25383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离墟主动技能3等级16</v>
      </c>
      <c r="B602" s="8">
        <f t="shared" si="192"/>
        <v>10100316</v>
      </c>
      <c r="C602" s="8" t="str">
        <f>VLOOKUP(G602,角色!A:B,2,FALSE)</f>
        <v>离墟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466</v>
      </c>
      <c r="I602" s="4" t="str">
        <f t="shared" si="202"/>
        <v>增加自身防御力35901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P602" s="33" t="str">
        <f>_xlfn.IFNA(VLOOKUP(G602,角色!V:AE,主动技能!F602+1,FALSE),"")</f>
        <v>eff_sanxingguangquan||eff_shouhuzhili|</v>
      </c>
      <c r="Q602" s="33">
        <f>(VLOOKUP(G602,角色!V:AE,主动技能!F602+4,FALSE))</f>
        <v>1</v>
      </c>
      <c r="R602" s="33">
        <v>0</v>
      </c>
      <c r="S602" s="33">
        <v>0</v>
      </c>
      <c r="T602" s="6" t="str">
        <f t="shared" si="200"/>
        <v>100060:100:2:0</v>
      </c>
      <c r="U602" s="6" t="str">
        <f t="shared" si="201"/>
        <v/>
      </c>
      <c r="V602" s="23" t="str">
        <f>VLOOKUP(G602,角色!AW:BC,主动技能!F602+1,FALSE)</f>
        <v>skill_14</v>
      </c>
      <c r="Y602">
        <f t="shared" si="185"/>
        <v>100</v>
      </c>
      <c r="Z602">
        <v>0</v>
      </c>
      <c r="AE602" s="33">
        <f>(VLOOKUP(G602,角色!V:AE,主动技能!F602+7,FALSE))</f>
        <v>1</v>
      </c>
      <c r="AF602" s="23">
        <f t="shared" si="194"/>
        <v>3</v>
      </c>
      <c r="AG602" s="23">
        <f t="shared" si="195"/>
        <v>2</v>
      </c>
      <c r="AH602" s="33" t="str">
        <f>VLOOKUP(F602,特效对应!F:G,2,FALSE)</f>
        <v>attackex</v>
      </c>
      <c r="AJ602">
        <f t="shared" si="196"/>
        <v>16</v>
      </c>
      <c r="AK602" t="s">
        <v>118</v>
      </c>
      <c r="AL602" s="4" t="s">
        <v>1638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35901</v>
      </c>
      <c r="BB602">
        <f t="shared" si="197"/>
        <v>35901</v>
      </c>
      <c r="BC602">
        <f t="shared" si="197"/>
        <v>35901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离墟主动技能3等级17</v>
      </c>
      <c r="B603" s="8">
        <f t="shared" si="192"/>
        <v>10100317</v>
      </c>
      <c r="C603" s="8" t="str">
        <f>VLOOKUP(G603,角色!A:B,2,FALSE)</f>
        <v>离墟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466</v>
      </c>
      <c r="I603" s="4" t="str">
        <f t="shared" si="202"/>
        <v>增加自身防御力50779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P603" s="33" t="str">
        <f>_xlfn.IFNA(VLOOKUP(G603,角色!V:AE,主动技能!F603+1,FALSE),"")</f>
        <v>eff_sanxingguangquan||eff_shouhuzhili|</v>
      </c>
      <c r="Q603" s="33">
        <f>(VLOOKUP(G603,角色!V:AE,主动技能!F603+4,FALSE))</f>
        <v>1</v>
      </c>
      <c r="R603" s="33">
        <v>0</v>
      </c>
      <c r="S603" s="33">
        <v>0</v>
      </c>
      <c r="T603" s="6" t="str">
        <f t="shared" si="200"/>
        <v>100061:100:2:0</v>
      </c>
      <c r="U603" s="6" t="str">
        <f t="shared" si="201"/>
        <v/>
      </c>
      <c r="V603" s="23" t="str">
        <f>VLOOKUP(G603,角色!AW:BC,主动技能!F603+1,FALSE)</f>
        <v>skill_14</v>
      </c>
      <c r="Y603">
        <f t="shared" si="185"/>
        <v>100</v>
      </c>
      <c r="Z603">
        <v>0</v>
      </c>
      <c r="AE603" s="33">
        <f>(VLOOKUP(G603,角色!V:AE,主动技能!F603+7,FALSE))</f>
        <v>1</v>
      </c>
      <c r="AF603" s="23">
        <f t="shared" si="194"/>
        <v>3</v>
      </c>
      <c r="AG603" s="23">
        <f t="shared" si="195"/>
        <v>2</v>
      </c>
      <c r="AH603" s="33" t="str">
        <f>VLOOKUP(F603,特效对应!F:G,2,FALSE)</f>
        <v>attackex</v>
      </c>
      <c r="AJ603">
        <f t="shared" si="196"/>
        <v>17</v>
      </c>
      <c r="AK603" t="s">
        <v>118</v>
      </c>
      <c r="AL603" s="4" t="s">
        <v>1639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50779</v>
      </c>
      <c r="BB603">
        <f t="shared" si="197"/>
        <v>50779</v>
      </c>
      <c r="BC603">
        <f t="shared" si="197"/>
        <v>50779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离墟主动技能3等级18</v>
      </c>
      <c r="B604" s="8">
        <f t="shared" si="192"/>
        <v>10100318</v>
      </c>
      <c r="C604" s="8" t="str">
        <f>VLOOKUP(G604,角色!A:B,2,FALSE)</f>
        <v>离墟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466</v>
      </c>
      <c r="I604" s="4" t="str">
        <f t="shared" si="202"/>
        <v>增加自身防御力71822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P604" s="33" t="str">
        <f>_xlfn.IFNA(VLOOKUP(G604,角色!V:AE,主动技能!F604+1,FALSE),"")</f>
        <v>eff_sanxingguangquan||eff_shouhuzhili|</v>
      </c>
      <c r="Q604" s="33">
        <f>(VLOOKUP(G604,角色!V:AE,主动技能!F604+4,FALSE))</f>
        <v>1</v>
      </c>
      <c r="R604" s="33">
        <v>0</v>
      </c>
      <c r="S604" s="33">
        <v>0</v>
      </c>
      <c r="T604" s="6" t="str">
        <f t="shared" si="200"/>
        <v>100062:100:2:0</v>
      </c>
      <c r="U604" s="6" t="str">
        <f t="shared" si="201"/>
        <v/>
      </c>
      <c r="V604" s="23" t="str">
        <f>VLOOKUP(G604,角色!AW:BC,主动技能!F604+1,FALSE)</f>
        <v>skill_14</v>
      </c>
      <c r="Y604">
        <f t="shared" si="185"/>
        <v>100</v>
      </c>
      <c r="Z604">
        <v>0</v>
      </c>
      <c r="AE604" s="33">
        <f>(VLOOKUP(G604,角色!V:AE,主动技能!F604+7,FALSE))</f>
        <v>1</v>
      </c>
      <c r="AF604" s="23">
        <f t="shared" si="194"/>
        <v>3</v>
      </c>
      <c r="AG604" s="23">
        <f t="shared" si="195"/>
        <v>2</v>
      </c>
      <c r="AH604" s="33" t="str">
        <f>VLOOKUP(F604,特效对应!F:G,2,FALSE)</f>
        <v>attackex</v>
      </c>
      <c r="AJ604">
        <f t="shared" si="196"/>
        <v>18</v>
      </c>
      <c r="AK604" t="s">
        <v>118</v>
      </c>
      <c r="AL604" s="4" t="s">
        <v>1640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71822</v>
      </c>
      <c r="BB604">
        <f t="shared" si="197"/>
        <v>71822</v>
      </c>
      <c r="BC604">
        <f t="shared" si="197"/>
        <v>71822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离墟主动技能3等级19</v>
      </c>
      <c r="B605" s="8">
        <f t="shared" si="192"/>
        <v>10100319</v>
      </c>
      <c r="C605" s="8" t="str">
        <f>VLOOKUP(G605,角色!A:B,2,FALSE)</f>
        <v>离墟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466</v>
      </c>
      <c r="I605" s="4" t="str">
        <f t="shared" si="202"/>
        <v>增加自身防御力101584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P605" s="33" t="str">
        <f>_xlfn.IFNA(VLOOKUP(G605,角色!V:AE,主动技能!F605+1,FALSE),"")</f>
        <v>eff_sanxingguangquan||eff_shouhuzhili|</v>
      </c>
      <c r="Q605" s="33">
        <f>(VLOOKUP(G605,角色!V:AE,主动技能!F605+4,FALSE))</f>
        <v>1</v>
      </c>
      <c r="R605" s="33">
        <v>0</v>
      </c>
      <c r="S605" s="33">
        <v>0</v>
      </c>
      <c r="T605" s="6" t="str">
        <f t="shared" si="200"/>
        <v>100063:100:2:0</v>
      </c>
      <c r="U605" s="6" t="str">
        <f t="shared" si="201"/>
        <v/>
      </c>
      <c r="V605" s="23" t="str">
        <f>VLOOKUP(G605,角色!AW:BC,主动技能!F605+1,FALSE)</f>
        <v>skill_14</v>
      </c>
      <c r="Y605">
        <f t="shared" si="185"/>
        <v>100</v>
      </c>
      <c r="Z605">
        <v>0</v>
      </c>
      <c r="AE605" s="33">
        <f>(VLOOKUP(G605,角色!V:AE,主动技能!F605+7,FALSE))</f>
        <v>1</v>
      </c>
      <c r="AF605" s="23">
        <f t="shared" si="194"/>
        <v>3</v>
      </c>
      <c r="AG605" s="23">
        <f t="shared" si="195"/>
        <v>2</v>
      </c>
      <c r="AH605" s="33" t="str">
        <f>VLOOKUP(F605,特效对应!F:G,2,FALSE)</f>
        <v>attackex</v>
      </c>
      <c r="AJ605">
        <f t="shared" si="196"/>
        <v>19</v>
      </c>
      <c r="AK605" t="s">
        <v>118</v>
      </c>
      <c r="AL605" s="4" t="s">
        <v>1641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101584</v>
      </c>
      <c r="BB605">
        <f t="shared" si="197"/>
        <v>101584</v>
      </c>
      <c r="BC605">
        <f t="shared" si="197"/>
        <v>101584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离墟主动技能3等级20</v>
      </c>
      <c r="B606" s="8">
        <f t="shared" si="192"/>
        <v>10100320</v>
      </c>
      <c r="C606" s="8" t="str">
        <f>VLOOKUP(G606,角色!A:B,2,FALSE)</f>
        <v>离墟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466</v>
      </c>
      <c r="I606" s="4" t="str">
        <f t="shared" si="202"/>
        <v>增加自身防御力143679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P606" s="33" t="str">
        <f>_xlfn.IFNA(VLOOKUP(G606,角色!V:AE,主动技能!F606+1,FALSE),"")</f>
        <v>eff_sanxingguangquan||eff_shouhuzhili|</v>
      </c>
      <c r="Q606" s="33">
        <f>(VLOOKUP(G606,角色!V:AE,主动技能!F606+4,FALSE))</f>
        <v>1</v>
      </c>
      <c r="R606" s="33">
        <v>0</v>
      </c>
      <c r="S606" s="33">
        <v>0</v>
      </c>
      <c r="T606" s="6" t="str">
        <f t="shared" si="200"/>
        <v>100064:100:2:0</v>
      </c>
      <c r="U606" s="6" t="str">
        <f t="shared" si="201"/>
        <v/>
      </c>
      <c r="V606" s="23" t="str">
        <f>VLOOKUP(G606,角色!AW:BC,主动技能!F606+1,FALSE)</f>
        <v>skill_14</v>
      </c>
      <c r="Y606">
        <f t="shared" si="185"/>
        <v>100</v>
      </c>
      <c r="Z606">
        <v>0</v>
      </c>
      <c r="AE606" s="33">
        <f>(VLOOKUP(G606,角色!V:AE,主动技能!F606+7,FALSE))</f>
        <v>1</v>
      </c>
      <c r="AF606" s="23">
        <f t="shared" si="194"/>
        <v>3</v>
      </c>
      <c r="AG606" s="23">
        <f t="shared" si="195"/>
        <v>2</v>
      </c>
      <c r="AH606" s="33" t="str">
        <f>VLOOKUP(F606,特效对应!F:G,2,FALSE)</f>
        <v>attackex</v>
      </c>
      <c r="AJ606">
        <f t="shared" si="196"/>
        <v>20</v>
      </c>
      <c r="AK606" t="s">
        <v>118</v>
      </c>
      <c r="AL606" s="4" t="s">
        <v>1642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143679</v>
      </c>
      <c r="BB606">
        <f t="shared" si="197"/>
        <v>143679</v>
      </c>
      <c r="BC606">
        <f t="shared" si="197"/>
        <v>143679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绝影主动技能1等级1</v>
      </c>
      <c r="B607" s="8">
        <f t="shared" si="192"/>
        <v>10110101</v>
      </c>
      <c r="C607" s="8" t="str">
        <f>VLOOKUP(G607,角色!A:B,2,FALSE)</f>
        <v>绝影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P607" s="33" t="str">
        <f>_xlfn.IFNA(VLOOKUP(G607,角色!V:AE,主动技能!F607+1,FALSE),"")</f>
        <v>eff_yixingguangquan|||</v>
      </c>
      <c r="Q607" s="33">
        <f>(VLOOKUP(G607,角色!V:AE,主动技能!F607+4,FALSE))</f>
        <v>1</v>
      </c>
      <c r="R607" s="33">
        <v>0</v>
      </c>
      <c r="S607" s="33">
        <v>0</v>
      </c>
      <c r="T607" s="6" t="str">
        <f t="shared" si="200"/>
        <v/>
      </c>
      <c r="U607" s="6" t="str">
        <f t="shared" si="201"/>
        <v/>
      </c>
      <c r="V607" s="23" t="str">
        <f>VLOOKUP(G607,角色!AW:BC,主动技能!F607+1,FALSE)</f>
        <v>skill_32</v>
      </c>
      <c r="Y607">
        <f t="shared" si="185"/>
        <v>0</v>
      </c>
      <c r="Z607">
        <v>100</v>
      </c>
      <c r="AE607" s="33">
        <f>(VLOOKUP(G607,角色!V:AE,主动技能!F607+7,FALSE))</f>
        <v>0</v>
      </c>
      <c r="AF607" s="23">
        <f t="shared" si="194"/>
        <v>0</v>
      </c>
      <c r="AG607" s="23">
        <f t="shared" si="195"/>
        <v>0</v>
      </c>
      <c r="AH607" s="33" t="str">
        <f>VLOOKUP(F607,特效对应!F:G,2,FALSE)</f>
        <v>attack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绝影主动技能1等级2</v>
      </c>
      <c r="B608" s="8">
        <f t="shared" si="192"/>
        <v>10110102</v>
      </c>
      <c r="C608" s="8" t="str">
        <f>VLOOKUP(G608,角色!A:B,2,FALSE)</f>
        <v>绝影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P608" s="33" t="str">
        <f>_xlfn.IFNA(VLOOKUP(G608,角色!V:AE,主动技能!F608+1,FALSE),"")</f>
        <v>eff_yixingguangquan|||</v>
      </c>
      <c r="Q608" s="33">
        <f>(VLOOKUP(G608,角色!V:AE,主动技能!F608+4,FALSE))</f>
        <v>1</v>
      </c>
      <c r="R608" s="33">
        <v>0</v>
      </c>
      <c r="S608" s="33">
        <v>0</v>
      </c>
      <c r="T608" s="6" t="str">
        <f t="shared" si="200"/>
        <v/>
      </c>
      <c r="U608" s="6" t="str">
        <f t="shared" si="201"/>
        <v/>
      </c>
      <c r="V608" s="23" t="str">
        <f>VLOOKUP(G608,角色!AW:BC,主动技能!F608+1,FALSE)</f>
        <v>skill_32</v>
      </c>
      <c r="Y608">
        <f t="shared" si="185"/>
        <v>0</v>
      </c>
      <c r="Z608">
        <v>100</v>
      </c>
      <c r="AE608" s="33">
        <f>(VLOOKUP(G608,角色!V:AE,主动技能!F608+7,FALSE))</f>
        <v>0</v>
      </c>
      <c r="AF608" s="23">
        <f t="shared" si="194"/>
        <v>0</v>
      </c>
      <c r="AG608" s="23">
        <f t="shared" si="195"/>
        <v>0</v>
      </c>
      <c r="AH608" s="33" t="str">
        <f>VLOOKUP(F608,特效对应!F:G,2,FALSE)</f>
        <v>attack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绝影主动技能1等级3</v>
      </c>
      <c r="B609" s="8">
        <f t="shared" si="192"/>
        <v>10110103</v>
      </c>
      <c r="C609" s="8" t="str">
        <f>VLOOKUP(G609,角色!A:B,2,FALSE)</f>
        <v>绝影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P609" s="33" t="str">
        <f>_xlfn.IFNA(VLOOKUP(G609,角色!V:AE,主动技能!F609+1,FALSE),"")</f>
        <v>eff_yixingguangquan|||</v>
      </c>
      <c r="Q609" s="33">
        <f>(VLOOKUP(G609,角色!V:AE,主动技能!F609+4,FALSE))</f>
        <v>1</v>
      </c>
      <c r="R609" s="33">
        <v>0</v>
      </c>
      <c r="S609" s="33">
        <v>0</v>
      </c>
      <c r="T609" s="6" t="str">
        <f t="shared" si="200"/>
        <v/>
      </c>
      <c r="U609" s="6" t="str">
        <f t="shared" si="201"/>
        <v/>
      </c>
      <c r="V609" s="23" t="str">
        <f>VLOOKUP(G609,角色!AW:BC,主动技能!F609+1,FALSE)</f>
        <v>skill_32</v>
      </c>
      <c r="Y609">
        <f t="shared" si="185"/>
        <v>0</v>
      </c>
      <c r="Z609">
        <v>100</v>
      </c>
      <c r="AE609" s="33">
        <f>(VLOOKUP(G609,角色!V:AE,主动技能!F609+7,FALSE))</f>
        <v>0</v>
      </c>
      <c r="AF609" s="23">
        <f t="shared" si="194"/>
        <v>0</v>
      </c>
      <c r="AG609" s="23">
        <f t="shared" si="195"/>
        <v>0</v>
      </c>
      <c r="AH609" s="33" t="str">
        <f>VLOOKUP(F609,特效对应!F:G,2,FALSE)</f>
        <v>attack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绝影主动技能1等级4</v>
      </c>
      <c r="B610" s="8">
        <f t="shared" si="192"/>
        <v>10110104</v>
      </c>
      <c r="C610" s="8" t="str">
        <f>VLOOKUP(G610,角色!A:B,2,FALSE)</f>
        <v>绝影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P610" s="33" t="str">
        <f>_xlfn.IFNA(VLOOKUP(G610,角色!V:AE,主动技能!F610+1,FALSE),"")</f>
        <v>eff_yixingguangquan|||</v>
      </c>
      <c r="Q610" s="33">
        <f>(VLOOKUP(G610,角色!V:AE,主动技能!F610+4,FALSE))</f>
        <v>1</v>
      </c>
      <c r="R610" s="33">
        <v>0</v>
      </c>
      <c r="S610" s="33">
        <v>0</v>
      </c>
      <c r="T610" s="6" t="str">
        <f t="shared" si="200"/>
        <v/>
      </c>
      <c r="U610" s="6" t="str">
        <f t="shared" si="201"/>
        <v/>
      </c>
      <c r="V610" s="23" t="str">
        <f>VLOOKUP(G610,角色!AW:BC,主动技能!F610+1,FALSE)</f>
        <v>skill_32</v>
      </c>
      <c r="Y610">
        <f t="shared" si="185"/>
        <v>0</v>
      </c>
      <c r="Z610">
        <v>100</v>
      </c>
      <c r="AE610" s="33">
        <f>(VLOOKUP(G610,角色!V:AE,主动技能!F610+7,FALSE))</f>
        <v>0</v>
      </c>
      <c r="AF610" s="23">
        <f t="shared" si="194"/>
        <v>0</v>
      </c>
      <c r="AG610" s="23">
        <f t="shared" si="195"/>
        <v>0</v>
      </c>
      <c r="AH610" s="33" t="str">
        <f>VLOOKUP(F610,特效对应!F:G,2,FALSE)</f>
        <v>attack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绝影主动技能1等级5</v>
      </c>
      <c r="B611" s="8">
        <f t="shared" si="192"/>
        <v>10110105</v>
      </c>
      <c r="C611" s="8" t="str">
        <f>VLOOKUP(G611,角色!A:B,2,FALSE)</f>
        <v>绝影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P611" s="33" t="str">
        <f>_xlfn.IFNA(VLOOKUP(G611,角色!V:AE,主动技能!F611+1,FALSE),"")</f>
        <v>eff_yixingguangquan|||</v>
      </c>
      <c r="Q611" s="33">
        <f>(VLOOKUP(G611,角色!V:AE,主动技能!F611+4,FALSE))</f>
        <v>1</v>
      </c>
      <c r="R611" s="33">
        <v>0</v>
      </c>
      <c r="S611" s="33">
        <v>0</v>
      </c>
      <c r="T611" s="6" t="str">
        <f t="shared" si="200"/>
        <v/>
      </c>
      <c r="U611" s="6" t="str">
        <f t="shared" si="201"/>
        <v/>
      </c>
      <c r="V611" s="23" t="str">
        <f>VLOOKUP(G611,角色!AW:BC,主动技能!F611+1,FALSE)</f>
        <v>skill_32</v>
      </c>
      <c r="Y611">
        <f t="shared" si="185"/>
        <v>0</v>
      </c>
      <c r="Z611">
        <v>100</v>
      </c>
      <c r="AE611" s="33">
        <f>(VLOOKUP(G611,角色!V:AE,主动技能!F611+7,FALSE))</f>
        <v>0</v>
      </c>
      <c r="AF611" s="23">
        <f t="shared" si="194"/>
        <v>0</v>
      </c>
      <c r="AG611" s="23">
        <f t="shared" si="195"/>
        <v>0</v>
      </c>
      <c r="AH611" s="33" t="str">
        <f>VLOOKUP(F611,特效对应!F:G,2,FALSE)</f>
        <v>attack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绝影主动技能1等级6</v>
      </c>
      <c r="B612" s="8">
        <f t="shared" si="192"/>
        <v>10110106</v>
      </c>
      <c r="C612" s="8" t="str">
        <f>VLOOKUP(G612,角色!A:B,2,FALSE)</f>
        <v>绝影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P612" s="33" t="str">
        <f>_xlfn.IFNA(VLOOKUP(G612,角色!V:AE,主动技能!F612+1,FALSE),"")</f>
        <v>eff_yixingguangquan|||</v>
      </c>
      <c r="Q612" s="33">
        <f>(VLOOKUP(G612,角色!V:AE,主动技能!F612+4,FALSE))</f>
        <v>1</v>
      </c>
      <c r="R612" s="33">
        <v>0</v>
      </c>
      <c r="S612" s="33">
        <v>0</v>
      </c>
      <c r="T612" s="6" t="str">
        <f t="shared" si="200"/>
        <v/>
      </c>
      <c r="U612" s="6" t="str">
        <f t="shared" si="201"/>
        <v/>
      </c>
      <c r="V612" s="23" t="str">
        <f>VLOOKUP(G612,角色!AW:BC,主动技能!F612+1,FALSE)</f>
        <v>skill_32</v>
      </c>
      <c r="Y612">
        <f t="shared" si="185"/>
        <v>0</v>
      </c>
      <c r="Z612">
        <v>100</v>
      </c>
      <c r="AE612" s="33">
        <f>(VLOOKUP(G612,角色!V:AE,主动技能!F612+7,FALSE))</f>
        <v>0</v>
      </c>
      <c r="AF612" s="23">
        <f t="shared" si="194"/>
        <v>0</v>
      </c>
      <c r="AG612" s="23">
        <f t="shared" si="195"/>
        <v>0</v>
      </c>
      <c r="AH612" s="33" t="str">
        <f>VLOOKUP(F612,特效对应!F:G,2,FALSE)</f>
        <v>attack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绝影主动技能1等级7</v>
      </c>
      <c r="B613" s="8">
        <f t="shared" si="192"/>
        <v>10110107</v>
      </c>
      <c r="C613" s="8" t="str">
        <f>VLOOKUP(G613,角色!A:B,2,FALSE)</f>
        <v>绝影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P613" s="33" t="str">
        <f>_xlfn.IFNA(VLOOKUP(G613,角色!V:AE,主动技能!F613+1,FALSE),"")</f>
        <v>eff_yixingguangquan|||</v>
      </c>
      <c r="Q613" s="33">
        <f>(VLOOKUP(G613,角色!V:AE,主动技能!F613+4,FALSE))</f>
        <v>1</v>
      </c>
      <c r="R613" s="33">
        <v>0</v>
      </c>
      <c r="S613" s="33">
        <v>0</v>
      </c>
      <c r="T613" s="6" t="str">
        <f t="shared" si="200"/>
        <v/>
      </c>
      <c r="U613" s="6" t="str">
        <f t="shared" si="201"/>
        <v/>
      </c>
      <c r="V613" s="23" t="str">
        <f>VLOOKUP(G613,角色!AW:BC,主动技能!F613+1,FALSE)</f>
        <v>skill_32</v>
      </c>
      <c r="Y613">
        <f t="shared" si="185"/>
        <v>0</v>
      </c>
      <c r="Z613">
        <v>100</v>
      </c>
      <c r="AE613" s="33">
        <f>(VLOOKUP(G613,角色!V:AE,主动技能!F613+7,FALSE))</f>
        <v>0</v>
      </c>
      <c r="AF613" s="23">
        <f t="shared" si="194"/>
        <v>0</v>
      </c>
      <c r="AG613" s="23">
        <f t="shared" si="195"/>
        <v>0</v>
      </c>
      <c r="AH613" s="33" t="str">
        <f>VLOOKUP(F613,特效对应!F:G,2,FALSE)</f>
        <v>attack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绝影主动技能1等级8</v>
      </c>
      <c r="B614" s="8">
        <f t="shared" si="192"/>
        <v>10110108</v>
      </c>
      <c r="C614" s="8" t="str">
        <f>VLOOKUP(G614,角色!A:B,2,FALSE)</f>
        <v>绝影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P614" s="33" t="str">
        <f>_xlfn.IFNA(VLOOKUP(G614,角色!V:AE,主动技能!F614+1,FALSE),"")</f>
        <v>eff_yixingguangquan|||</v>
      </c>
      <c r="Q614" s="33">
        <f>(VLOOKUP(G614,角色!V:AE,主动技能!F614+4,FALSE))</f>
        <v>1</v>
      </c>
      <c r="R614" s="33">
        <v>0</v>
      </c>
      <c r="S614" s="33">
        <v>0</v>
      </c>
      <c r="T614" s="6" t="str">
        <f t="shared" si="200"/>
        <v/>
      </c>
      <c r="U614" s="6" t="str">
        <f t="shared" si="201"/>
        <v/>
      </c>
      <c r="V614" s="23" t="str">
        <f>VLOOKUP(G614,角色!AW:BC,主动技能!F614+1,FALSE)</f>
        <v>skill_32</v>
      </c>
      <c r="Y614">
        <f t="shared" si="185"/>
        <v>0</v>
      </c>
      <c r="Z614">
        <v>100</v>
      </c>
      <c r="AE614" s="33">
        <f>(VLOOKUP(G614,角色!V:AE,主动技能!F614+7,FALSE))</f>
        <v>0</v>
      </c>
      <c r="AF614" s="23">
        <f t="shared" si="194"/>
        <v>0</v>
      </c>
      <c r="AG614" s="23">
        <f t="shared" si="195"/>
        <v>0</v>
      </c>
      <c r="AH614" s="33" t="str">
        <f>VLOOKUP(F614,特效对应!F:G,2,FALSE)</f>
        <v>attack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绝影主动技能1等级9</v>
      </c>
      <c r="B615" s="8">
        <f t="shared" si="192"/>
        <v>10110109</v>
      </c>
      <c r="C615" s="8" t="str">
        <f>VLOOKUP(G615,角色!A:B,2,FALSE)</f>
        <v>绝影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P615" s="33" t="str">
        <f>_xlfn.IFNA(VLOOKUP(G615,角色!V:AE,主动技能!F615+1,FALSE),"")</f>
        <v>eff_yixingguangquan|||</v>
      </c>
      <c r="Q615" s="33">
        <f>(VLOOKUP(G615,角色!V:AE,主动技能!F615+4,FALSE))</f>
        <v>1</v>
      </c>
      <c r="R615" s="33">
        <v>0</v>
      </c>
      <c r="S615" s="33">
        <v>0</v>
      </c>
      <c r="T615" s="6" t="str">
        <f t="shared" si="200"/>
        <v/>
      </c>
      <c r="U615" s="6" t="str">
        <f t="shared" si="201"/>
        <v/>
      </c>
      <c r="V615" s="23" t="str">
        <f>VLOOKUP(G615,角色!AW:BC,主动技能!F615+1,FALSE)</f>
        <v>skill_32</v>
      </c>
      <c r="Y615">
        <f t="shared" si="185"/>
        <v>0</v>
      </c>
      <c r="Z615">
        <v>100</v>
      </c>
      <c r="AE615" s="33">
        <f>(VLOOKUP(G615,角色!V:AE,主动技能!F615+7,FALSE))</f>
        <v>0</v>
      </c>
      <c r="AF615" s="23">
        <f t="shared" si="194"/>
        <v>0</v>
      </c>
      <c r="AG615" s="23">
        <f t="shared" si="195"/>
        <v>0</v>
      </c>
      <c r="AH615" s="33" t="str">
        <f>VLOOKUP(F615,特效对应!F:G,2,FALSE)</f>
        <v>attack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绝影主动技能1等级10</v>
      </c>
      <c r="B616" s="8">
        <f t="shared" si="192"/>
        <v>10110110</v>
      </c>
      <c r="C616" s="8" t="str">
        <f>VLOOKUP(G616,角色!A:B,2,FALSE)</f>
        <v>绝影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P616" s="33" t="str">
        <f>_xlfn.IFNA(VLOOKUP(G616,角色!V:AE,主动技能!F616+1,FALSE),"")</f>
        <v>eff_yixingguangquan|||</v>
      </c>
      <c r="Q616" s="33">
        <f>(VLOOKUP(G616,角色!V:AE,主动技能!F616+4,FALSE))</f>
        <v>1</v>
      </c>
      <c r="R616" s="33">
        <v>0</v>
      </c>
      <c r="S616" s="33">
        <v>0</v>
      </c>
      <c r="T616" s="6" t="str">
        <f t="shared" si="200"/>
        <v/>
      </c>
      <c r="U616" s="6" t="str">
        <f t="shared" si="201"/>
        <v/>
      </c>
      <c r="V616" s="23" t="str">
        <f>VLOOKUP(G616,角色!AW:BC,主动技能!F616+1,FALSE)</f>
        <v>skill_32</v>
      </c>
      <c r="Y616">
        <f t="shared" si="185"/>
        <v>0</v>
      </c>
      <c r="Z616">
        <v>100</v>
      </c>
      <c r="AE616" s="33">
        <f>(VLOOKUP(G616,角色!V:AE,主动技能!F616+7,FALSE))</f>
        <v>0</v>
      </c>
      <c r="AF616" s="23">
        <f t="shared" si="194"/>
        <v>0</v>
      </c>
      <c r="AG616" s="23">
        <f t="shared" si="195"/>
        <v>0</v>
      </c>
      <c r="AH616" s="33" t="str">
        <f>VLOOKUP(F616,特效对应!F:G,2,FALSE)</f>
        <v>attack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绝影主动技能1等级11</v>
      </c>
      <c r="B617" s="8">
        <f t="shared" si="192"/>
        <v>10110111</v>
      </c>
      <c r="C617" s="8" t="str">
        <f>VLOOKUP(G617,角色!A:B,2,FALSE)</f>
        <v>绝影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P617" s="33" t="str">
        <f>_xlfn.IFNA(VLOOKUP(G617,角色!V:AE,主动技能!F617+1,FALSE),"")</f>
        <v>eff_yixingguangquan|||</v>
      </c>
      <c r="Q617" s="33">
        <f>(VLOOKUP(G617,角色!V:AE,主动技能!F617+4,FALSE))</f>
        <v>1</v>
      </c>
      <c r="R617" s="33">
        <v>0</v>
      </c>
      <c r="S617" s="33">
        <v>0</v>
      </c>
      <c r="T617" s="6" t="str">
        <f t="shared" si="200"/>
        <v/>
      </c>
      <c r="U617" s="6" t="str">
        <f t="shared" si="201"/>
        <v/>
      </c>
      <c r="V617" s="23" t="str">
        <f>VLOOKUP(G617,角色!AW:BC,主动技能!F617+1,FALSE)</f>
        <v>skill_32</v>
      </c>
      <c r="Y617">
        <f t="shared" si="185"/>
        <v>0</v>
      </c>
      <c r="Z617">
        <v>100</v>
      </c>
      <c r="AE617" s="33">
        <f>(VLOOKUP(G617,角色!V:AE,主动技能!F617+7,FALSE))</f>
        <v>0</v>
      </c>
      <c r="AF617" s="23">
        <f t="shared" si="194"/>
        <v>0</v>
      </c>
      <c r="AG617" s="23">
        <f t="shared" si="195"/>
        <v>0</v>
      </c>
      <c r="AH617" s="33" t="str">
        <f>VLOOKUP(F617,特效对应!F:G,2,FALSE)</f>
        <v>attack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绝影主动技能1等级12</v>
      </c>
      <c r="B618" s="8">
        <f t="shared" si="192"/>
        <v>10110112</v>
      </c>
      <c r="C618" s="8" t="str">
        <f>VLOOKUP(G618,角色!A:B,2,FALSE)</f>
        <v>绝影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P618" s="33" t="str">
        <f>_xlfn.IFNA(VLOOKUP(G618,角色!V:AE,主动技能!F618+1,FALSE),"")</f>
        <v>eff_yixingguangquan|||</v>
      </c>
      <c r="Q618" s="33">
        <f>(VLOOKUP(G618,角色!V:AE,主动技能!F618+4,FALSE))</f>
        <v>1</v>
      </c>
      <c r="R618" s="33">
        <v>0</v>
      </c>
      <c r="S618" s="33">
        <v>0</v>
      </c>
      <c r="T618" s="6" t="str">
        <f t="shared" si="200"/>
        <v/>
      </c>
      <c r="U618" s="6" t="str">
        <f t="shared" si="201"/>
        <v/>
      </c>
      <c r="V618" s="23" t="str">
        <f>VLOOKUP(G618,角色!AW:BC,主动技能!F618+1,FALSE)</f>
        <v>skill_32</v>
      </c>
      <c r="Y618">
        <f t="shared" si="185"/>
        <v>0</v>
      </c>
      <c r="Z618">
        <v>100</v>
      </c>
      <c r="AE618" s="33">
        <f>(VLOOKUP(G618,角色!V:AE,主动技能!F618+7,FALSE))</f>
        <v>0</v>
      </c>
      <c r="AF618" s="23">
        <f t="shared" si="194"/>
        <v>0</v>
      </c>
      <c r="AG618" s="23">
        <f t="shared" si="195"/>
        <v>0</v>
      </c>
      <c r="AH618" s="33" t="str">
        <f>VLOOKUP(F618,特效对应!F:G,2,FALSE)</f>
        <v>attack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绝影主动技能1等级13</v>
      </c>
      <c r="B619" s="8">
        <f t="shared" si="192"/>
        <v>10110113</v>
      </c>
      <c r="C619" s="8" t="str">
        <f>VLOOKUP(G619,角色!A:B,2,FALSE)</f>
        <v>绝影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P619" s="33" t="str">
        <f>_xlfn.IFNA(VLOOKUP(G619,角色!V:AE,主动技能!F619+1,FALSE),"")</f>
        <v>eff_yixingguangquan|||</v>
      </c>
      <c r="Q619" s="33">
        <f>(VLOOKUP(G619,角色!V:AE,主动技能!F619+4,FALSE))</f>
        <v>1</v>
      </c>
      <c r="R619" s="33">
        <v>0</v>
      </c>
      <c r="S619" s="33">
        <v>0</v>
      </c>
      <c r="T619" s="6" t="str">
        <f t="shared" si="200"/>
        <v/>
      </c>
      <c r="U619" s="6" t="str">
        <f t="shared" si="201"/>
        <v/>
      </c>
      <c r="V619" s="23" t="str">
        <f>VLOOKUP(G619,角色!AW:BC,主动技能!F619+1,FALSE)</f>
        <v>skill_32</v>
      </c>
      <c r="Y619">
        <f t="shared" si="185"/>
        <v>0</v>
      </c>
      <c r="Z619">
        <v>100</v>
      </c>
      <c r="AE619" s="33">
        <f>(VLOOKUP(G619,角色!V:AE,主动技能!F619+7,FALSE))</f>
        <v>0</v>
      </c>
      <c r="AF619" s="23">
        <f t="shared" si="194"/>
        <v>0</v>
      </c>
      <c r="AG619" s="23">
        <f t="shared" si="195"/>
        <v>0</v>
      </c>
      <c r="AH619" s="33" t="str">
        <f>VLOOKUP(F619,特效对应!F:G,2,FALSE)</f>
        <v>attack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绝影主动技能1等级14</v>
      </c>
      <c r="B620" s="8">
        <f t="shared" si="192"/>
        <v>10110114</v>
      </c>
      <c r="C620" s="8" t="str">
        <f>VLOOKUP(G620,角色!A:B,2,FALSE)</f>
        <v>绝影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P620" s="33" t="str">
        <f>_xlfn.IFNA(VLOOKUP(G620,角色!V:AE,主动技能!F620+1,FALSE),"")</f>
        <v>eff_yixingguangquan|||</v>
      </c>
      <c r="Q620" s="33">
        <f>(VLOOKUP(G620,角色!V:AE,主动技能!F620+4,FALSE))</f>
        <v>1</v>
      </c>
      <c r="R620" s="33">
        <v>0</v>
      </c>
      <c r="S620" s="33">
        <v>0</v>
      </c>
      <c r="T620" s="6" t="str">
        <f t="shared" si="200"/>
        <v/>
      </c>
      <c r="U620" s="6" t="str">
        <f t="shared" si="201"/>
        <v/>
      </c>
      <c r="V620" s="23" t="str">
        <f>VLOOKUP(G620,角色!AW:BC,主动技能!F620+1,FALSE)</f>
        <v>skill_32</v>
      </c>
      <c r="Y620">
        <f t="shared" si="185"/>
        <v>0</v>
      </c>
      <c r="Z620">
        <v>100</v>
      </c>
      <c r="AE620" s="33">
        <f>(VLOOKUP(G620,角色!V:AE,主动技能!F620+7,FALSE))</f>
        <v>0</v>
      </c>
      <c r="AF620" s="23">
        <f t="shared" si="194"/>
        <v>0</v>
      </c>
      <c r="AG620" s="23">
        <f t="shared" si="195"/>
        <v>0</v>
      </c>
      <c r="AH620" s="33" t="str">
        <f>VLOOKUP(F620,特效对应!F:G,2,FALSE)</f>
        <v>attack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绝影主动技能1等级15</v>
      </c>
      <c r="B621" s="8">
        <f t="shared" si="192"/>
        <v>10110115</v>
      </c>
      <c r="C621" s="8" t="str">
        <f>VLOOKUP(G621,角色!A:B,2,FALSE)</f>
        <v>绝影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P621" s="33" t="str">
        <f>_xlfn.IFNA(VLOOKUP(G621,角色!V:AE,主动技能!F621+1,FALSE),"")</f>
        <v>eff_yixingguangquan|||</v>
      </c>
      <c r="Q621" s="33">
        <f>(VLOOKUP(G621,角色!V:AE,主动技能!F621+4,FALSE))</f>
        <v>1</v>
      </c>
      <c r="R621" s="33">
        <v>0</v>
      </c>
      <c r="S621" s="33">
        <v>0</v>
      </c>
      <c r="T621" s="6" t="str">
        <f t="shared" si="200"/>
        <v/>
      </c>
      <c r="U621" s="6" t="str">
        <f t="shared" si="201"/>
        <v/>
      </c>
      <c r="V621" s="23" t="str">
        <f>VLOOKUP(G621,角色!AW:BC,主动技能!F621+1,FALSE)</f>
        <v>skill_32</v>
      </c>
      <c r="Y621">
        <f t="shared" si="185"/>
        <v>0</v>
      </c>
      <c r="Z621">
        <v>100</v>
      </c>
      <c r="AE621" s="33">
        <f>(VLOOKUP(G621,角色!V:AE,主动技能!F621+7,FALSE))</f>
        <v>0</v>
      </c>
      <c r="AF621" s="23">
        <f t="shared" si="194"/>
        <v>0</v>
      </c>
      <c r="AG621" s="23">
        <f t="shared" si="195"/>
        <v>0</v>
      </c>
      <c r="AH621" s="33" t="str">
        <f>VLOOKUP(F621,特效对应!F:G,2,FALSE)</f>
        <v>attack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绝影主动技能1等级16</v>
      </c>
      <c r="B622" s="8">
        <f t="shared" si="192"/>
        <v>10110116</v>
      </c>
      <c r="C622" s="8" t="str">
        <f>VLOOKUP(G622,角色!A:B,2,FALSE)</f>
        <v>绝影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P622" s="33" t="str">
        <f>_xlfn.IFNA(VLOOKUP(G622,角色!V:AE,主动技能!F622+1,FALSE),"")</f>
        <v>eff_yixingguangquan|||</v>
      </c>
      <c r="Q622" s="33">
        <f>(VLOOKUP(G622,角色!V:AE,主动技能!F622+4,FALSE))</f>
        <v>1</v>
      </c>
      <c r="R622" s="33">
        <v>0</v>
      </c>
      <c r="S622" s="33">
        <v>0</v>
      </c>
      <c r="T622" s="6" t="str">
        <f t="shared" si="200"/>
        <v/>
      </c>
      <c r="U622" s="6" t="str">
        <f t="shared" si="201"/>
        <v/>
      </c>
      <c r="V622" s="23" t="str">
        <f>VLOOKUP(G622,角色!AW:BC,主动技能!F622+1,FALSE)</f>
        <v>skill_32</v>
      </c>
      <c r="Y622">
        <f t="shared" si="185"/>
        <v>0</v>
      </c>
      <c r="Z622">
        <v>100</v>
      </c>
      <c r="AE622" s="33">
        <f>(VLOOKUP(G622,角色!V:AE,主动技能!F622+7,FALSE))</f>
        <v>0</v>
      </c>
      <c r="AF622" s="23">
        <f t="shared" si="194"/>
        <v>0</v>
      </c>
      <c r="AG622" s="23">
        <f t="shared" si="195"/>
        <v>0</v>
      </c>
      <c r="AH622" s="33" t="str">
        <f>VLOOKUP(F622,特效对应!F:G,2,FALSE)</f>
        <v>attack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绝影主动技能1等级17</v>
      </c>
      <c r="B623" s="8">
        <f t="shared" si="192"/>
        <v>10110117</v>
      </c>
      <c r="C623" s="8" t="str">
        <f>VLOOKUP(G623,角色!A:B,2,FALSE)</f>
        <v>绝影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P623" s="33" t="str">
        <f>_xlfn.IFNA(VLOOKUP(G623,角色!V:AE,主动技能!F623+1,FALSE),"")</f>
        <v>eff_yixingguangquan|||</v>
      </c>
      <c r="Q623" s="33">
        <f>(VLOOKUP(G623,角色!V:AE,主动技能!F623+4,FALSE))</f>
        <v>1</v>
      </c>
      <c r="R623" s="33">
        <v>0</v>
      </c>
      <c r="S623" s="33">
        <v>0</v>
      </c>
      <c r="T623" s="6" t="str">
        <f t="shared" si="200"/>
        <v/>
      </c>
      <c r="U623" s="6" t="str">
        <f t="shared" si="201"/>
        <v/>
      </c>
      <c r="V623" s="23" t="str">
        <f>VLOOKUP(G623,角色!AW:BC,主动技能!F623+1,FALSE)</f>
        <v>skill_32</v>
      </c>
      <c r="Y623">
        <f t="shared" si="185"/>
        <v>0</v>
      </c>
      <c r="Z623">
        <v>100</v>
      </c>
      <c r="AE623" s="33">
        <f>(VLOOKUP(G623,角色!V:AE,主动技能!F623+7,FALSE))</f>
        <v>0</v>
      </c>
      <c r="AF623" s="23">
        <f t="shared" si="194"/>
        <v>0</v>
      </c>
      <c r="AG623" s="23">
        <f t="shared" si="195"/>
        <v>0</v>
      </c>
      <c r="AH623" s="33" t="str">
        <f>VLOOKUP(F623,特效对应!F:G,2,FALSE)</f>
        <v>attack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绝影主动技能1等级18</v>
      </c>
      <c r="B624" s="8">
        <f t="shared" si="192"/>
        <v>10110118</v>
      </c>
      <c r="C624" s="8" t="str">
        <f>VLOOKUP(G624,角色!A:B,2,FALSE)</f>
        <v>绝影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P624" s="33" t="str">
        <f>_xlfn.IFNA(VLOOKUP(G624,角色!V:AE,主动技能!F624+1,FALSE),"")</f>
        <v>eff_yixingguangquan|||</v>
      </c>
      <c r="Q624" s="33">
        <f>(VLOOKUP(G624,角色!V:AE,主动技能!F624+4,FALSE))</f>
        <v>1</v>
      </c>
      <c r="R624" s="33">
        <v>0</v>
      </c>
      <c r="S624" s="33">
        <v>0</v>
      </c>
      <c r="T624" s="6" t="str">
        <f t="shared" si="200"/>
        <v/>
      </c>
      <c r="U624" s="6" t="str">
        <f t="shared" si="201"/>
        <v/>
      </c>
      <c r="V624" s="23" t="str">
        <f>VLOOKUP(G624,角色!AW:BC,主动技能!F624+1,FALSE)</f>
        <v>skill_32</v>
      </c>
      <c r="Y624">
        <f t="shared" si="185"/>
        <v>0</v>
      </c>
      <c r="Z624">
        <v>100</v>
      </c>
      <c r="AE624" s="33">
        <f>(VLOOKUP(G624,角色!V:AE,主动技能!F624+7,FALSE))</f>
        <v>0</v>
      </c>
      <c r="AF624" s="23">
        <f t="shared" si="194"/>
        <v>0</v>
      </c>
      <c r="AG624" s="23">
        <f t="shared" si="195"/>
        <v>0</v>
      </c>
      <c r="AH624" s="33" t="str">
        <f>VLOOKUP(F624,特效对应!F:G,2,FALSE)</f>
        <v>attack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绝影主动技能1等级19</v>
      </c>
      <c r="B625" s="8">
        <f t="shared" si="192"/>
        <v>10110119</v>
      </c>
      <c r="C625" s="8" t="str">
        <f>VLOOKUP(G625,角色!A:B,2,FALSE)</f>
        <v>绝影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P625" s="33" t="str">
        <f>_xlfn.IFNA(VLOOKUP(G625,角色!V:AE,主动技能!F625+1,FALSE),"")</f>
        <v>eff_yixingguangquan|||</v>
      </c>
      <c r="Q625" s="33">
        <f>(VLOOKUP(G625,角色!V:AE,主动技能!F625+4,FALSE))</f>
        <v>1</v>
      </c>
      <c r="R625" s="33">
        <v>0</v>
      </c>
      <c r="S625" s="33">
        <v>0</v>
      </c>
      <c r="T625" s="6" t="str">
        <f t="shared" si="200"/>
        <v/>
      </c>
      <c r="U625" s="6" t="str">
        <f t="shared" si="201"/>
        <v/>
      </c>
      <c r="V625" s="23" t="str">
        <f>VLOOKUP(G625,角色!AW:BC,主动技能!F625+1,FALSE)</f>
        <v>skill_32</v>
      </c>
      <c r="Y625">
        <f t="shared" si="185"/>
        <v>0</v>
      </c>
      <c r="Z625">
        <v>100</v>
      </c>
      <c r="AE625" s="33">
        <f>(VLOOKUP(G625,角色!V:AE,主动技能!F625+7,FALSE))</f>
        <v>0</v>
      </c>
      <c r="AF625" s="23">
        <f t="shared" si="194"/>
        <v>0</v>
      </c>
      <c r="AG625" s="23">
        <f t="shared" si="195"/>
        <v>0</v>
      </c>
      <c r="AH625" s="33" t="str">
        <f>VLOOKUP(F625,特效对应!F:G,2,FALSE)</f>
        <v>attack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绝影主动技能1等级20</v>
      </c>
      <c r="B626" s="8">
        <f t="shared" si="192"/>
        <v>10110120</v>
      </c>
      <c r="C626" s="8" t="str">
        <f>VLOOKUP(G626,角色!A:B,2,FALSE)</f>
        <v>绝影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P626" s="33" t="str">
        <f>_xlfn.IFNA(VLOOKUP(G626,角色!V:AE,主动技能!F626+1,FALSE),"")</f>
        <v>eff_yixingguangquan|||</v>
      </c>
      <c r="Q626" s="33">
        <f>(VLOOKUP(G626,角色!V:AE,主动技能!F626+4,FALSE))</f>
        <v>1</v>
      </c>
      <c r="R626" s="33">
        <v>0</v>
      </c>
      <c r="S626" s="33">
        <v>0</v>
      </c>
      <c r="T626" s="6" t="str">
        <f t="shared" si="200"/>
        <v/>
      </c>
      <c r="U626" s="6" t="str">
        <f t="shared" si="201"/>
        <v/>
      </c>
      <c r="V626" s="23" t="str">
        <f>VLOOKUP(G626,角色!AW:BC,主动技能!F626+1,FALSE)</f>
        <v>skill_32</v>
      </c>
      <c r="Y626">
        <f t="shared" si="185"/>
        <v>0</v>
      </c>
      <c r="Z626">
        <v>100</v>
      </c>
      <c r="AE626" s="33">
        <f>(VLOOKUP(G626,角色!V:AE,主动技能!F626+7,FALSE))</f>
        <v>0</v>
      </c>
      <c r="AF626" s="23">
        <f t="shared" si="194"/>
        <v>0</v>
      </c>
      <c r="AG626" s="23">
        <f t="shared" si="195"/>
        <v>0</v>
      </c>
      <c r="AH626" s="33" t="str">
        <f>VLOOKUP(F626,特效对应!F:G,2,FALSE)</f>
        <v>attack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绝影主动技能2等级1</v>
      </c>
      <c r="B627" s="8">
        <f t="shared" si="192"/>
        <v>10110201</v>
      </c>
      <c r="C627" s="8" t="str">
        <f>VLOOKUP(G627,角色!A:B,2,FALSE)</f>
        <v>绝影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P627" s="33" t="str">
        <f>_xlfn.IFNA(VLOOKUP(G627,角色!V:AE,主动技能!F627+1,FALSE),"")</f>
        <v>eff_sixingguangquan|eff_chongjizhan||</v>
      </c>
      <c r="Q627" s="33">
        <f>(VLOOKUP(G627,角色!V:AE,主动技能!F627+4,FALSE))</f>
        <v>1</v>
      </c>
      <c r="R627" s="33">
        <v>0</v>
      </c>
      <c r="S627" s="33">
        <v>0</v>
      </c>
      <c r="T627" s="6" t="str">
        <f t="shared" si="200"/>
        <v/>
      </c>
      <c r="U627" s="6" t="str">
        <f t="shared" si="201"/>
        <v/>
      </c>
      <c r="V627" s="23" t="str">
        <f>VLOOKUP(G627,角色!AW:BC,主动技能!F627+1,FALSE)</f>
        <v>skill_32</v>
      </c>
      <c r="Y627">
        <f t="shared" si="185"/>
        <v>50</v>
      </c>
      <c r="Z627">
        <v>100</v>
      </c>
      <c r="AE627" s="33">
        <f>(VLOOKUP(G627,角色!V:AE,主动技能!F627+7,FALSE))</f>
        <v>1</v>
      </c>
      <c r="AF627" s="23">
        <f t="shared" si="194"/>
        <v>2</v>
      </c>
      <c r="AG627" s="23">
        <f t="shared" si="195"/>
        <v>1</v>
      </c>
      <c r="AH627" s="33" t="str">
        <f>VLOOKUP(F627,特效对应!F:G,2,FALSE)</f>
        <v>attackex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绝影主动技能2等级2</v>
      </c>
      <c r="B628" s="8">
        <f t="shared" si="192"/>
        <v>10110202</v>
      </c>
      <c r="C628" s="8" t="str">
        <f>VLOOKUP(G628,角色!A:B,2,FALSE)</f>
        <v>绝影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P628" s="33" t="str">
        <f>_xlfn.IFNA(VLOOKUP(G628,角色!V:AE,主动技能!F628+1,FALSE),"")</f>
        <v>eff_sixingguangquan|eff_chongjizhan||</v>
      </c>
      <c r="Q628" s="33">
        <f>(VLOOKUP(G628,角色!V:AE,主动技能!F628+4,FALSE))</f>
        <v>1</v>
      </c>
      <c r="R628" s="33">
        <v>0</v>
      </c>
      <c r="S628" s="33">
        <v>0</v>
      </c>
      <c r="T628" s="6" t="str">
        <f t="shared" si="200"/>
        <v/>
      </c>
      <c r="U628" s="6" t="str">
        <f t="shared" si="201"/>
        <v/>
      </c>
      <c r="V628" s="23" t="str">
        <f>VLOOKUP(G628,角色!AW:BC,主动技能!F628+1,FALSE)</f>
        <v>skill_32</v>
      </c>
      <c r="Y628">
        <f t="shared" si="185"/>
        <v>50</v>
      </c>
      <c r="Z628">
        <v>100</v>
      </c>
      <c r="AE628" s="33">
        <f>(VLOOKUP(G628,角色!V:AE,主动技能!F628+7,FALSE))</f>
        <v>1</v>
      </c>
      <c r="AF628" s="23">
        <f t="shared" si="194"/>
        <v>2</v>
      </c>
      <c r="AG628" s="23">
        <f t="shared" si="195"/>
        <v>1</v>
      </c>
      <c r="AH628" s="33" t="str">
        <f>VLOOKUP(F628,特效对应!F:G,2,FALSE)</f>
        <v>attackex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绝影主动技能2等级3</v>
      </c>
      <c r="B629" s="8">
        <f t="shared" si="192"/>
        <v>10110203</v>
      </c>
      <c r="C629" s="8" t="str">
        <f>VLOOKUP(G629,角色!A:B,2,FALSE)</f>
        <v>绝影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P629" s="33" t="str">
        <f>_xlfn.IFNA(VLOOKUP(G629,角色!V:AE,主动技能!F629+1,FALSE),"")</f>
        <v>eff_sixingguangquan|eff_chongjizhan||</v>
      </c>
      <c r="Q629" s="33">
        <f>(VLOOKUP(G629,角色!V:AE,主动技能!F629+4,FALSE))</f>
        <v>1</v>
      </c>
      <c r="R629" s="33">
        <v>0</v>
      </c>
      <c r="S629" s="33">
        <v>0</v>
      </c>
      <c r="T629" s="6" t="str">
        <f t="shared" si="200"/>
        <v/>
      </c>
      <c r="U629" s="6" t="str">
        <f t="shared" si="201"/>
        <v/>
      </c>
      <c r="V629" s="23" t="str">
        <f>VLOOKUP(G629,角色!AW:BC,主动技能!F629+1,FALSE)</f>
        <v>skill_32</v>
      </c>
      <c r="Y629">
        <f t="shared" si="185"/>
        <v>50</v>
      </c>
      <c r="Z629">
        <v>100</v>
      </c>
      <c r="AE629" s="33">
        <f>(VLOOKUP(G629,角色!V:AE,主动技能!F629+7,FALSE))</f>
        <v>1</v>
      </c>
      <c r="AF629" s="23">
        <f t="shared" si="194"/>
        <v>2</v>
      </c>
      <c r="AG629" s="23">
        <f t="shared" si="195"/>
        <v>1</v>
      </c>
      <c r="AH629" s="33" t="str">
        <f>VLOOKUP(F629,特效对应!F:G,2,FALSE)</f>
        <v>attackex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绝影主动技能2等级4</v>
      </c>
      <c r="B630" s="8">
        <f t="shared" si="192"/>
        <v>10110204</v>
      </c>
      <c r="C630" s="8" t="str">
        <f>VLOOKUP(G630,角色!A:B,2,FALSE)</f>
        <v>绝影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P630" s="33" t="str">
        <f>_xlfn.IFNA(VLOOKUP(G630,角色!V:AE,主动技能!F630+1,FALSE),"")</f>
        <v>eff_sixingguangquan|eff_chongjizhan||</v>
      </c>
      <c r="Q630" s="33">
        <f>(VLOOKUP(G630,角色!V:AE,主动技能!F630+4,FALSE))</f>
        <v>1</v>
      </c>
      <c r="R630" s="33">
        <v>0</v>
      </c>
      <c r="S630" s="33">
        <v>0</v>
      </c>
      <c r="T630" s="6" t="str">
        <f t="shared" si="200"/>
        <v/>
      </c>
      <c r="U630" s="6" t="str">
        <f t="shared" si="201"/>
        <v/>
      </c>
      <c r="V630" s="23" t="str">
        <f>VLOOKUP(G630,角色!AW:BC,主动技能!F630+1,FALSE)</f>
        <v>skill_32</v>
      </c>
      <c r="Y630">
        <f t="shared" si="185"/>
        <v>50</v>
      </c>
      <c r="Z630">
        <v>100</v>
      </c>
      <c r="AE630" s="33">
        <f>(VLOOKUP(G630,角色!V:AE,主动技能!F630+7,FALSE))</f>
        <v>1</v>
      </c>
      <c r="AF630" s="23">
        <f t="shared" si="194"/>
        <v>2</v>
      </c>
      <c r="AG630" s="23">
        <f t="shared" si="195"/>
        <v>1</v>
      </c>
      <c r="AH630" s="33" t="str">
        <f>VLOOKUP(F630,特效对应!F:G,2,FALSE)</f>
        <v>attackex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绝影主动技能2等级5</v>
      </c>
      <c r="B631" s="8">
        <f t="shared" si="192"/>
        <v>10110205</v>
      </c>
      <c r="C631" s="8" t="str">
        <f>VLOOKUP(G631,角色!A:B,2,FALSE)</f>
        <v>绝影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P631" s="33" t="str">
        <f>_xlfn.IFNA(VLOOKUP(G631,角色!V:AE,主动技能!F631+1,FALSE),"")</f>
        <v>eff_sixingguangquan|eff_chongjizhan||</v>
      </c>
      <c r="Q631" s="33">
        <f>(VLOOKUP(G631,角色!V:AE,主动技能!F631+4,FALSE))</f>
        <v>1</v>
      </c>
      <c r="R631" s="33">
        <v>0</v>
      </c>
      <c r="S631" s="33">
        <v>0</v>
      </c>
      <c r="T631" s="6" t="str">
        <f t="shared" si="200"/>
        <v/>
      </c>
      <c r="U631" s="6" t="str">
        <f t="shared" si="201"/>
        <v/>
      </c>
      <c r="V631" s="23" t="str">
        <f>VLOOKUP(G631,角色!AW:BC,主动技能!F631+1,FALSE)</f>
        <v>skill_32</v>
      </c>
      <c r="Y631">
        <f t="shared" si="185"/>
        <v>50</v>
      </c>
      <c r="Z631">
        <v>100</v>
      </c>
      <c r="AE631" s="33">
        <f>(VLOOKUP(G631,角色!V:AE,主动技能!F631+7,FALSE))</f>
        <v>1</v>
      </c>
      <c r="AF631" s="23">
        <f t="shared" si="194"/>
        <v>2</v>
      </c>
      <c r="AG631" s="23">
        <f t="shared" si="195"/>
        <v>1</v>
      </c>
      <c r="AH631" s="33" t="str">
        <f>VLOOKUP(F631,特效对应!F:G,2,FALSE)</f>
        <v>attackex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绝影主动技能2等级6</v>
      </c>
      <c r="B632" s="8">
        <f t="shared" si="192"/>
        <v>10110206</v>
      </c>
      <c r="C632" s="8" t="str">
        <f>VLOOKUP(G632,角色!A:B,2,FALSE)</f>
        <v>绝影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P632" s="33" t="str">
        <f>_xlfn.IFNA(VLOOKUP(G632,角色!V:AE,主动技能!F632+1,FALSE),"")</f>
        <v>eff_sixingguangquan|eff_chongjizhan||</v>
      </c>
      <c r="Q632" s="33">
        <f>(VLOOKUP(G632,角色!V:AE,主动技能!F632+4,FALSE))</f>
        <v>1</v>
      </c>
      <c r="R632" s="33">
        <v>0</v>
      </c>
      <c r="S632" s="33">
        <v>0</v>
      </c>
      <c r="T632" s="6" t="str">
        <f t="shared" si="200"/>
        <v/>
      </c>
      <c r="U632" s="6" t="str">
        <f t="shared" si="201"/>
        <v/>
      </c>
      <c r="V632" s="23" t="str">
        <f>VLOOKUP(G632,角色!AW:BC,主动技能!F632+1,FALSE)</f>
        <v>skill_32</v>
      </c>
      <c r="Y632">
        <f t="shared" si="185"/>
        <v>50</v>
      </c>
      <c r="Z632">
        <v>100</v>
      </c>
      <c r="AE632" s="33">
        <f>(VLOOKUP(G632,角色!V:AE,主动技能!F632+7,FALSE))</f>
        <v>1</v>
      </c>
      <c r="AF632" s="23">
        <f t="shared" si="194"/>
        <v>2</v>
      </c>
      <c r="AG632" s="23">
        <f t="shared" si="195"/>
        <v>1</v>
      </c>
      <c r="AH632" s="33" t="str">
        <f>VLOOKUP(F632,特效对应!F:G,2,FALSE)</f>
        <v>attackex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绝影主动技能2等级7</v>
      </c>
      <c r="B633" s="8">
        <f t="shared" si="192"/>
        <v>10110207</v>
      </c>
      <c r="C633" s="8" t="str">
        <f>VLOOKUP(G633,角色!A:B,2,FALSE)</f>
        <v>绝影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P633" s="33" t="str">
        <f>_xlfn.IFNA(VLOOKUP(G633,角色!V:AE,主动技能!F633+1,FALSE),"")</f>
        <v>eff_sixingguangquan|eff_chongjizhan||</v>
      </c>
      <c r="Q633" s="33">
        <f>(VLOOKUP(G633,角色!V:AE,主动技能!F633+4,FALSE))</f>
        <v>1</v>
      </c>
      <c r="R633" s="33">
        <v>0</v>
      </c>
      <c r="S633" s="33">
        <v>0</v>
      </c>
      <c r="T633" s="6" t="str">
        <f t="shared" si="200"/>
        <v/>
      </c>
      <c r="U633" s="6" t="str">
        <f t="shared" si="201"/>
        <v/>
      </c>
      <c r="V633" s="23" t="str">
        <f>VLOOKUP(G633,角色!AW:BC,主动技能!F633+1,FALSE)</f>
        <v>skill_32</v>
      </c>
      <c r="Y633">
        <f t="shared" si="185"/>
        <v>50</v>
      </c>
      <c r="Z633">
        <v>100</v>
      </c>
      <c r="AE633" s="33">
        <f>(VLOOKUP(G633,角色!V:AE,主动技能!F633+7,FALSE))</f>
        <v>1</v>
      </c>
      <c r="AF633" s="23">
        <f t="shared" si="194"/>
        <v>2</v>
      </c>
      <c r="AG633" s="23">
        <f t="shared" si="195"/>
        <v>1</v>
      </c>
      <c r="AH633" s="33" t="str">
        <f>VLOOKUP(F633,特效对应!F:G,2,FALSE)</f>
        <v>attackex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绝影主动技能2等级8</v>
      </c>
      <c r="B634" s="8">
        <f t="shared" si="192"/>
        <v>10110208</v>
      </c>
      <c r="C634" s="8" t="str">
        <f>VLOOKUP(G634,角色!A:B,2,FALSE)</f>
        <v>绝影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P634" s="33" t="str">
        <f>_xlfn.IFNA(VLOOKUP(G634,角色!V:AE,主动技能!F634+1,FALSE),"")</f>
        <v>eff_sixingguangquan|eff_chongjizhan||</v>
      </c>
      <c r="Q634" s="33">
        <f>(VLOOKUP(G634,角色!V:AE,主动技能!F634+4,FALSE))</f>
        <v>1</v>
      </c>
      <c r="R634" s="33">
        <v>0</v>
      </c>
      <c r="S634" s="33">
        <v>0</v>
      </c>
      <c r="T634" s="6" t="str">
        <f t="shared" si="200"/>
        <v/>
      </c>
      <c r="U634" s="6" t="str">
        <f t="shared" si="201"/>
        <v/>
      </c>
      <c r="V634" s="23" t="str">
        <f>VLOOKUP(G634,角色!AW:BC,主动技能!F634+1,FALSE)</f>
        <v>skill_32</v>
      </c>
      <c r="Y634">
        <f t="shared" si="185"/>
        <v>50</v>
      </c>
      <c r="Z634">
        <v>100</v>
      </c>
      <c r="AE634" s="33">
        <f>(VLOOKUP(G634,角色!V:AE,主动技能!F634+7,FALSE))</f>
        <v>1</v>
      </c>
      <c r="AF634" s="23">
        <f t="shared" si="194"/>
        <v>2</v>
      </c>
      <c r="AG634" s="23">
        <f t="shared" si="195"/>
        <v>1</v>
      </c>
      <c r="AH634" s="33" t="str">
        <f>VLOOKUP(F634,特效对应!F:G,2,FALSE)</f>
        <v>attackex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绝影主动技能2等级9</v>
      </c>
      <c r="B635" s="8">
        <f t="shared" si="192"/>
        <v>10110209</v>
      </c>
      <c r="C635" s="8" t="str">
        <f>VLOOKUP(G635,角色!A:B,2,FALSE)</f>
        <v>绝影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P635" s="33" t="str">
        <f>_xlfn.IFNA(VLOOKUP(G635,角色!V:AE,主动技能!F635+1,FALSE),"")</f>
        <v>eff_sixingguangquan|eff_chongjizhan||</v>
      </c>
      <c r="Q635" s="33">
        <f>(VLOOKUP(G635,角色!V:AE,主动技能!F635+4,FALSE))</f>
        <v>1</v>
      </c>
      <c r="R635" s="33">
        <v>0</v>
      </c>
      <c r="S635" s="33">
        <v>0</v>
      </c>
      <c r="T635" s="6" t="str">
        <f t="shared" si="200"/>
        <v/>
      </c>
      <c r="U635" s="6" t="str">
        <f t="shared" si="201"/>
        <v/>
      </c>
      <c r="V635" s="23" t="str">
        <f>VLOOKUP(G635,角色!AW:BC,主动技能!F635+1,FALSE)</f>
        <v>skill_32</v>
      </c>
      <c r="Y635">
        <f t="shared" ref="Y635:Y698" si="203">VLOOKUP(D635,BF:BG,2,FALSE)</f>
        <v>50</v>
      </c>
      <c r="Z635">
        <v>100</v>
      </c>
      <c r="AE635" s="33">
        <f>(VLOOKUP(G635,角色!V:AE,主动技能!F635+7,FALSE))</f>
        <v>1</v>
      </c>
      <c r="AF635" s="23">
        <f t="shared" si="194"/>
        <v>2</v>
      </c>
      <c r="AG635" s="23">
        <f t="shared" si="195"/>
        <v>1</v>
      </c>
      <c r="AH635" s="33" t="str">
        <f>VLOOKUP(F635,特效对应!F:G,2,FALSE)</f>
        <v>attackex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绝影主动技能2等级10</v>
      </c>
      <c r="B636" s="8">
        <f t="shared" si="192"/>
        <v>10110210</v>
      </c>
      <c r="C636" s="8" t="str">
        <f>VLOOKUP(G636,角色!A:B,2,FALSE)</f>
        <v>绝影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P636" s="33" t="str">
        <f>_xlfn.IFNA(VLOOKUP(G636,角色!V:AE,主动技能!F636+1,FALSE),"")</f>
        <v>eff_sixingguangquan|eff_chongjizhan||</v>
      </c>
      <c r="Q636" s="33">
        <f>(VLOOKUP(G636,角色!V:AE,主动技能!F636+4,FALSE))</f>
        <v>1</v>
      </c>
      <c r="R636" s="33">
        <v>0</v>
      </c>
      <c r="S636" s="33">
        <v>0</v>
      </c>
      <c r="T636" s="6" t="str">
        <f t="shared" si="200"/>
        <v/>
      </c>
      <c r="U636" s="6" t="str">
        <f t="shared" si="201"/>
        <v/>
      </c>
      <c r="V636" s="23" t="str">
        <f>VLOOKUP(G636,角色!AW:BC,主动技能!F636+1,FALSE)</f>
        <v>skill_32</v>
      </c>
      <c r="Y636">
        <f t="shared" si="203"/>
        <v>50</v>
      </c>
      <c r="Z636">
        <v>100</v>
      </c>
      <c r="AE636" s="33">
        <f>(VLOOKUP(G636,角色!V:AE,主动技能!F636+7,FALSE))</f>
        <v>1</v>
      </c>
      <c r="AF636" s="23">
        <f t="shared" si="194"/>
        <v>2</v>
      </c>
      <c r="AG636" s="23">
        <f t="shared" si="195"/>
        <v>1</v>
      </c>
      <c r="AH636" s="33" t="str">
        <f>VLOOKUP(F636,特效对应!F:G,2,FALSE)</f>
        <v>attackex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绝影主动技能2等级11</v>
      </c>
      <c r="B637" s="8">
        <f t="shared" si="192"/>
        <v>10110211</v>
      </c>
      <c r="C637" s="8" t="str">
        <f>VLOOKUP(G637,角色!A:B,2,FALSE)</f>
        <v>绝影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P637" s="33" t="str">
        <f>_xlfn.IFNA(VLOOKUP(G637,角色!V:AE,主动技能!F637+1,FALSE),"")</f>
        <v>eff_sixingguangquan|eff_chongjizhan||</v>
      </c>
      <c r="Q637" s="33">
        <f>(VLOOKUP(G637,角色!V:AE,主动技能!F637+4,FALSE))</f>
        <v>1</v>
      </c>
      <c r="R637" s="33">
        <v>0</v>
      </c>
      <c r="S637" s="33">
        <v>0</v>
      </c>
      <c r="T637" s="6" t="str">
        <f t="shared" si="200"/>
        <v/>
      </c>
      <c r="U637" s="6" t="str">
        <f t="shared" si="201"/>
        <v/>
      </c>
      <c r="V637" s="23" t="str">
        <f>VLOOKUP(G637,角色!AW:BC,主动技能!F637+1,FALSE)</f>
        <v>skill_32</v>
      </c>
      <c r="Y637">
        <f t="shared" si="203"/>
        <v>50</v>
      </c>
      <c r="Z637">
        <v>100</v>
      </c>
      <c r="AE637" s="33">
        <f>(VLOOKUP(G637,角色!V:AE,主动技能!F637+7,FALSE))</f>
        <v>1</v>
      </c>
      <c r="AF637" s="23">
        <f t="shared" si="194"/>
        <v>2</v>
      </c>
      <c r="AG637" s="23">
        <f t="shared" si="195"/>
        <v>1</v>
      </c>
      <c r="AH637" s="33" t="str">
        <f>VLOOKUP(F637,特效对应!F:G,2,FALSE)</f>
        <v>attackex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绝影主动技能2等级12</v>
      </c>
      <c r="B638" s="8">
        <f t="shared" si="192"/>
        <v>10110212</v>
      </c>
      <c r="C638" s="8" t="str">
        <f>VLOOKUP(G638,角色!A:B,2,FALSE)</f>
        <v>绝影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P638" s="33" t="str">
        <f>_xlfn.IFNA(VLOOKUP(G638,角色!V:AE,主动技能!F638+1,FALSE),"")</f>
        <v>eff_sixingguangquan|eff_chongjizhan||</v>
      </c>
      <c r="Q638" s="33">
        <f>(VLOOKUP(G638,角色!V:AE,主动技能!F638+4,FALSE))</f>
        <v>1</v>
      </c>
      <c r="R638" s="33">
        <v>0</v>
      </c>
      <c r="S638" s="33">
        <v>0</v>
      </c>
      <c r="T638" s="6" t="str">
        <f t="shared" si="200"/>
        <v/>
      </c>
      <c r="U638" s="6" t="str">
        <f t="shared" si="201"/>
        <v/>
      </c>
      <c r="V638" s="23" t="str">
        <f>VLOOKUP(G638,角色!AW:BC,主动技能!F638+1,FALSE)</f>
        <v>skill_32</v>
      </c>
      <c r="Y638">
        <f t="shared" si="203"/>
        <v>50</v>
      </c>
      <c r="Z638">
        <v>100</v>
      </c>
      <c r="AE638" s="33">
        <f>(VLOOKUP(G638,角色!V:AE,主动技能!F638+7,FALSE))</f>
        <v>1</v>
      </c>
      <c r="AF638" s="23">
        <f t="shared" si="194"/>
        <v>2</v>
      </c>
      <c r="AG638" s="23">
        <f t="shared" si="195"/>
        <v>1</v>
      </c>
      <c r="AH638" s="33" t="str">
        <f>VLOOKUP(F638,特效对应!F:G,2,FALSE)</f>
        <v>attackex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绝影主动技能2等级13</v>
      </c>
      <c r="B639" s="8">
        <f t="shared" si="192"/>
        <v>10110213</v>
      </c>
      <c r="C639" s="8" t="str">
        <f>VLOOKUP(G639,角色!A:B,2,FALSE)</f>
        <v>绝影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P639" s="33" t="str">
        <f>_xlfn.IFNA(VLOOKUP(G639,角色!V:AE,主动技能!F639+1,FALSE),"")</f>
        <v>eff_sixingguangquan|eff_chongjizhan||</v>
      </c>
      <c r="Q639" s="33">
        <f>(VLOOKUP(G639,角色!V:AE,主动技能!F639+4,FALSE))</f>
        <v>1</v>
      </c>
      <c r="R639" s="33">
        <v>0</v>
      </c>
      <c r="S639" s="33">
        <v>0</v>
      </c>
      <c r="T639" s="6" t="str">
        <f t="shared" si="200"/>
        <v/>
      </c>
      <c r="U639" s="6" t="str">
        <f t="shared" si="201"/>
        <v/>
      </c>
      <c r="V639" s="23" t="str">
        <f>VLOOKUP(G639,角色!AW:BC,主动技能!F639+1,FALSE)</f>
        <v>skill_32</v>
      </c>
      <c r="Y639">
        <f t="shared" si="203"/>
        <v>50</v>
      </c>
      <c r="Z639">
        <v>100</v>
      </c>
      <c r="AE639" s="33">
        <f>(VLOOKUP(G639,角色!V:AE,主动技能!F639+7,FALSE))</f>
        <v>1</v>
      </c>
      <c r="AF639" s="23">
        <f t="shared" si="194"/>
        <v>2</v>
      </c>
      <c r="AG639" s="23">
        <f t="shared" si="195"/>
        <v>1</v>
      </c>
      <c r="AH639" s="33" t="str">
        <f>VLOOKUP(F639,特效对应!F:G,2,FALSE)</f>
        <v>attackex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绝影主动技能2等级14</v>
      </c>
      <c r="B640" s="8">
        <f t="shared" si="192"/>
        <v>10110214</v>
      </c>
      <c r="C640" s="8" t="str">
        <f>VLOOKUP(G640,角色!A:B,2,FALSE)</f>
        <v>绝影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P640" s="33" t="str">
        <f>_xlfn.IFNA(VLOOKUP(G640,角色!V:AE,主动技能!F640+1,FALSE),"")</f>
        <v>eff_sixingguangquan|eff_chongjizhan||</v>
      </c>
      <c r="Q640" s="33">
        <f>(VLOOKUP(G640,角色!V:AE,主动技能!F640+4,FALSE))</f>
        <v>1</v>
      </c>
      <c r="R640" s="33">
        <v>0</v>
      </c>
      <c r="S640" s="33">
        <v>0</v>
      </c>
      <c r="T640" s="6" t="str">
        <f t="shared" si="200"/>
        <v/>
      </c>
      <c r="U640" s="6" t="str">
        <f t="shared" si="201"/>
        <v/>
      </c>
      <c r="V640" s="23" t="str">
        <f>VLOOKUP(G640,角色!AW:BC,主动技能!F640+1,FALSE)</f>
        <v>skill_32</v>
      </c>
      <c r="Y640">
        <f t="shared" si="203"/>
        <v>50</v>
      </c>
      <c r="Z640">
        <v>100</v>
      </c>
      <c r="AE640" s="33">
        <f>(VLOOKUP(G640,角色!V:AE,主动技能!F640+7,FALSE))</f>
        <v>1</v>
      </c>
      <c r="AF640" s="23">
        <f t="shared" si="194"/>
        <v>2</v>
      </c>
      <c r="AG640" s="23">
        <f t="shared" si="195"/>
        <v>1</v>
      </c>
      <c r="AH640" s="33" t="str">
        <f>VLOOKUP(F640,特效对应!F:G,2,FALSE)</f>
        <v>attackex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绝影主动技能2等级15</v>
      </c>
      <c r="B641" s="8">
        <f t="shared" si="192"/>
        <v>10110215</v>
      </c>
      <c r="C641" s="8" t="str">
        <f>VLOOKUP(G641,角色!A:B,2,FALSE)</f>
        <v>绝影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P641" s="33" t="str">
        <f>_xlfn.IFNA(VLOOKUP(G641,角色!V:AE,主动技能!F641+1,FALSE),"")</f>
        <v>eff_sixingguangquan|eff_chongjizhan||</v>
      </c>
      <c r="Q641" s="33">
        <f>(VLOOKUP(G641,角色!V:AE,主动技能!F641+4,FALSE))</f>
        <v>1</v>
      </c>
      <c r="R641" s="33">
        <v>0</v>
      </c>
      <c r="S641" s="33">
        <v>0</v>
      </c>
      <c r="T641" s="6" t="str">
        <f t="shared" si="200"/>
        <v/>
      </c>
      <c r="U641" s="6" t="str">
        <f t="shared" si="201"/>
        <v/>
      </c>
      <c r="V641" s="23" t="str">
        <f>VLOOKUP(G641,角色!AW:BC,主动技能!F641+1,FALSE)</f>
        <v>skill_32</v>
      </c>
      <c r="Y641">
        <f t="shared" si="203"/>
        <v>50</v>
      </c>
      <c r="Z641">
        <v>100</v>
      </c>
      <c r="AE641" s="33">
        <f>(VLOOKUP(G641,角色!V:AE,主动技能!F641+7,FALSE))</f>
        <v>1</v>
      </c>
      <c r="AF641" s="23">
        <f t="shared" si="194"/>
        <v>2</v>
      </c>
      <c r="AG641" s="23">
        <f t="shared" si="195"/>
        <v>1</v>
      </c>
      <c r="AH641" s="33" t="str">
        <f>VLOOKUP(F641,特效对应!F:G,2,FALSE)</f>
        <v>attackex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绝影主动技能2等级16</v>
      </c>
      <c r="B642" s="8">
        <f t="shared" si="192"/>
        <v>10110216</v>
      </c>
      <c r="C642" s="8" t="str">
        <f>VLOOKUP(G642,角色!A:B,2,FALSE)</f>
        <v>绝影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P642" s="33" t="str">
        <f>_xlfn.IFNA(VLOOKUP(G642,角色!V:AE,主动技能!F642+1,FALSE),"")</f>
        <v>eff_sixingguangquan|eff_chongjizhan||</v>
      </c>
      <c r="Q642" s="33">
        <f>(VLOOKUP(G642,角色!V:AE,主动技能!F642+4,FALSE))</f>
        <v>1</v>
      </c>
      <c r="R642" s="33">
        <v>0</v>
      </c>
      <c r="S642" s="33">
        <v>0</v>
      </c>
      <c r="T642" s="6" t="str">
        <f t="shared" si="200"/>
        <v/>
      </c>
      <c r="U642" s="6" t="str">
        <f t="shared" si="201"/>
        <v/>
      </c>
      <c r="V642" s="23" t="str">
        <f>VLOOKUP(G642,角色!AW:BC,主动技能!F642+1,FALSE)</f>
        <v>skill_32</v>
      </c>
      <c r="Y642">
        <f t="shared" si="203"/>
        <v>50</v>
      </c>
      <c r="Z642">
        <v>100</v>
      </c>
      <c r="AE642" s="33">
        <f>(VLOOKUP(G642,角色!V:AE,主动技能!F642+7,FALSE))</f>
        <v>1</v>
      </c>
      <c r="AF642" s="23">
        <f t="shared" si="194"/>
        <v>2</v>
      </c>
      <c r="AG642" s="23">
        <f t="shared" si="195"/>
        <v>1</v>
      </c>
      <c r="AH642" s="33" t="str">
        <f>VLOOKUP(F642,特效对应!F:G,2,FALSE)</f>
        <v>attackex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绝影主动技能2等级17</v>
      </c>
      <c r="B643" s="8">
        <f t="shared" si="192"/>
        <v>10110217</v>
      </c>
      <c r="C643" s="8" t="str">
        <f>VLOOKUP(G643,角色!A:B,2,FALSE)</f>
        <v>绝影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P643" s="33" t="str">
        <f>_xlfn.IFNA(VLOOKUP(G643,角色!V:AE,主动技能!F643+1,FALSE),"")</f>
        <v>eff_sixingguangquan|eff_chongjizhan||</v>
      </c>
      <c r="Q643" s="33">
        <f>(VLOOKUP(G643,角色!V:AE,主动技能!F643+4,FALSE))</f>
        <v>1</v>
      </c>
      <c r="R643" s="33">
        <v>0</v>
      </c>
      <c r="S643" s="33">
        <v>0</v>
      </c>
      <c r="T643" s="6" t="str">
        <f t="shared" si="200"/>
        <v/>
      </c>
      <c r="U643" s="6" t="str">
        <f t="shared" si="201"/>
        <v/>
      </c>
      <c r="V643" s="23" t="str">
        <f>VLOOKUP(G643,角色!AW:BC,主动技能!F643+1,FALSE)</f>
        <v>skill_32</v>
      </c>
      <c r="Y643">
        <f t="shared" si="203"/>
        <v>50</v>
      </c>
      <c r="Z643">
        <v>100</v>
      </c>
      <c r="AE643" s="33">
        <f>(VLOOKUP(G643,角色!V:AE,主动技能!F643+7,FALSE))</f>
        <v>1</v>
      </c>
      <c r="AF643" s="23">
        <f t="shared" si="194"/>
        <v>2</v>
      </c>
      <c r="AG643" s="23">
        <f t="shared" si="195"/>
        <v>1</v>
      </c>
      <c r="AH643" s="33" t="str">
        <f>VLOOKUP(F643,特效对应!F:G,2,FALSE)</f>
        <v>attackex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绝影主动技能2等级18</v>
      </c>
      <c r="B644" s="8">
        <f t="shared" si="192"/>
        <v>10110218</v>
      </c>
      <c r="C644" s="8" t="str">
        <f>VLOOKUP(G644,角色!A:B,2,FALSE)</f>
        <v>绝影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P644" s="33" t="str">
        <f>_xlfn.IFNA(VLOOKUP(G644,角色!V:AE,主动技能!F644+1,FALSE),"")</f>
        <v>eff_sixingguangquan|eff_chongjizhan||</v>
      </c>
      <c r="Q644" s="33">
        <f>(VLOOKUP(G644,角色!V:AE,主动技能!F644+4,FALSE))</f>
        <v>1</v>
      </c>
      <c r="R644" s="33">
        <v>0</v>
      </c>
      <c r="S644" s="33">
        <v>0</v>
      </c>
      <c r="T644" s="6" t="str">
        <f t="shared" si="200"/>
        <v/>
      </c>
      <c r="U644" s="6" t="str">
        <f t="shared" si="201"/>
        <v/>
      </c>
      <c r="V644" s="23" t="str">
        <f>VLOOKUP(G644,角色!AW:BC,主动技能!F644+1,FALSE)</f>
        <v>skill_32</v>
      </c>
      <c r="Y644">
        <f t="shared" si="203"/>
        <v>50</v>
      </c>
      <c r="Z644">
        <v>100</v>
      </c>
      <c r="AE644" s="33">
        <f>(VLOOKUP(G644,角色!V:AE,主动技能!F644+7,FALSE))</f>
        <v>1</v>
      </c>
      <c r="AF644" s="23">
        <f t="shared" si="194"/>
        <v>2</v>
      </c>
      <c r="AG644" s="23">
        <f t="shared" si="195"/>
        <v>1</v>
      </c>
      <c r="AH644" s="33" t="str">
        <f>VLOOKUP(F644,特效对应!F:G,2,FALSE)</f>
        <v>attackex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绝影主动技能2等级19</v>
      </c>
      <c r="B645" s="8">
        <f t="shared" si="192"/>
        <v>10110219</v>
      </c>
      <c r="C645" s="8" t="str">
        <f>VLOOKUP(G645,角色!A:B,2,FALSE)</f>
        <v>绝影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P645" s="33" t="str">
        <f>_xlfn.IFNA(VLOOKUP(G645,角色!V:AE,主动技能!F645+1,FALSE),"")</f>
        <v>eff_sixingguangquan|eff_chongjizhan||</v>
      </c>
      <c r="Q645" s="33">
        <f>(VLOOKUP(G645,角色!V:AE,主动技能!F645+4,FALSE))</f>
        <v>1</v>
      </c>
      <c r="R645" s="33">
        <v>0</v>
      </c>
      <c r="S645" s="33">
        <v>0</v>
      </c>
      <c r="T645" s="6" t="str">
        <f t="shared" si="200"/>
        <v/>
      </c>
      <c r="U645" s="6" t="str">
        <f t="shared" si="201"/>
        <v/>
      </c>
      <c r="V645" s="23" t="str">
        <f>VLOOKUP(G645,角色!AW:BC,主动技能!F645+1,FALSE)</f>
        <v>skill_32</v>
      </c>
      <c r="Y645">
        <f t="shared" si="203"/>
        <v>50</v>
      </c>
      <c r="Z645">
        <v>100</v>
      </c>
      <c r="AE645" s="33">
        <f>(VLOOKUP(G645,角色!V:AE,主动技能!F645+7,FALSE))</f>
        <v>1</v>
      </c>
      <c r="AF645" s="23">
        <f t="shared" si="194"/>
        <v>2</v>
      </c>
      <c r="AG645" s="23">
        <f t="shared" si="195"/>
        <v>1</v>
      </c>
      <c r="AH645" s="33" t="str">
        <f>VLOOKUP(F645,特效对应!F:G,2,FALSE)</f>
        <v>attackex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绝影主动技能2等级20</v>
      </c>
      <c r="B646" s="8">
        <f t="shared" si="192"/>
        <v>10110220</v>
      </c>
      <c r="C646" s="8" t="str">
        <f>VLOOKUP(G646,角色!A:B,2,FALSE)</f>
        <v>绝影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P646" s="33" t="str">
        <f>_xlfn.IFNA(VLOOKUP(G646,角色!V:AE,主动技能!F646+1,FALSE),"")</f>
        <v>eff_sixingguangquan|eff_chongjizhan||</v>
      </c>
      <c r="Q646" s="33">
        <f>(VLOOKUP(G646,角色!V:AE,主动技能!F646+4,FALSE))</f>
        <v>1</v>
      </c>
      <c r="R646" s="33">
        <v>0</v>
      </c>
      <c r="S646" s="33">
        <v>0</v>
      </c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V646" s="23" t="str">
        <f>VLOOKUP(G646,角色!AW:BC,主动技能!F646+1,FALSE)</f>
        <v>skill_32</v>
      </c>
      <c r="Y646">
        <f t="shared" si="203"/>
        <v>50</v>
      </c>
      <c r="Z646">
        <v>100</v>
      </c>
      <c r="AE646" s="33">
        <f>(VLOOKUP(G646,角色!V:AE,主动技能!F646+7,FALSE))</f>
        <v>1</v>
      </c>
      <c r="AF646" s="23">
        <f t="shared" si="194"/>
        <v>2</v>
      </c>
      <c r="AG646" s="23">
        <f t="shared" si="195"/>
        <v>1</v>
      </c>
      <c r="AH646" s="33" t="str">
        <f>VLOOKUP(F646,特效对应!F:G,2,FALSE)</f>
        <v>attackex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绝影主动技能3等级1</v>
      </c>
      <c r="B647" s="8">
        <f t="shared" si="192"/>
        <v>10110301</v>
      </c>
      <c r="C647" s="8" t="str">
        <f>VLOOKUP(G647,角色!A:B,2,FALSE)</f>
        <v>绝影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P647" s="33" t="str">
        <f>_xlfn.IFNA(VLOOKUP(G647,角色!V:AE,主动技能!F647+1,FALSE),"")</f>
        <v>eff_sixingguangquan||eff_shouhuzhili|</v>
      </c>
      <c r="Q647" s="33">
        <f>(VLOOKUP(G647,角色!V:AE,主动技能!F647+4,FALSE))</f>
        <v>1</v>
      </c>
      <c r="R647" s="33">
        <v>0</v>
      </c>
      <c r="S647" s="33">
        <v>0</v>
      </c>
      <c r="T647" s="6" t="str">
        <f t="shared" si="208"/>
        <v/>
      </c>
      <c r="U647" s="6" t="str">
        <f t="shared" si="209"/>
        <v/>
      </c>
      <c r="V647" s="23" t="str">
        <f>VLOOKUP(G647,角色!AW:BC,主动技能!F647+1,FALSE)</f>
        <v>skill_32</v>
      </c>
      <c r="Y647">
        <f t="shared" si="203"/>
        <v>100</v>
      </c>
      <c r="Z647">
        <v>100</v>
      </c>
      <c r="AE647" s="33">
        <f>(VLOOKUP(G647,角色!V:AE,主动技能!F647+7,FALSE))</f>
        <v>1</v>
      </c>
      <c r="AF647" s="23">
        <f t="shared" si="194"/>
        <v>3</v>
      </c>
      <c r="AG647" s="23">
        <f t="shared" si="195"/>
        <v>2</v>
      </c>
      <c r="AH647" s="33" t="str">
        <f>VLOOKUP(F647,特效对应!F:G,2,FALSE)</f>
        <v>attackex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绝影主动技能3等级2</v>
      </c>
      <c r="B648" s="8">
        <f t="shared" ref="B648:B711" si="210">1*10000000+G648*10000+F648*100+E648</f>
        <v>10110302</v>
      </c>
      <c r="C648" s="8" t="str">
        <f>VLOOKUP(G648,角色!A:B,2,FALSE)</f>
        <v>绝影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P648" s="33" t="str">
        <f>_xlfn.IFNA(VLOOKUP(G648,角色!V:AE,主动技能!F648+1,FALSE),"")</f>
        <v>eff_sixingguangquan||eff_shouhuzhili|</v>
      </c>
      <c r="Q648" s="33">
        <f>(VLOOKUP(G648,角色!V:AE,主动技能!F648+4,FALSE))</f>
        <v>1</v>
      </c>
      <c r="R648" s="33">
        <v>0</v>
      </c>
      <c r="S648" s="33">
        <v>0</v>
      </c>
      <c r="T648" s="6" t="str">
        <f t="shared" si="208"/>
        <v/>
      </c>
      <c r="U648" s="6" t="str">
        <f t="shared" si="209"/>
        <v/>
      </c>
      <c r="V648" s="23" t="str">
        <f>VLOOKUP(G648,角色!AW:BC,主动技能!F648+1,FALSE)</f>
        <v>skill_32</v>
      </c>
      <c r="Y648">
        <f t="shared" si="203"/>
        <v>100</v>
      </c>
      <c r="Z648">
        <v>100</v>
      </c>
      <c r="AE648" s="33">
        <f>(VLOOKUP(G648,角色!V:AE,主动技能!F648+7,FALSE))</f>
        <v>1</v>
      </c>
      <c r="AF648" s="23">
        <f t="shared" ref="AF648:AF711" si="212">BD648</f>
        <v>3</v>
      </c>
      <c r="AG648" s="23">
        <f t="shared" ref="AG648:AG711" si="213">BE648</f>
        <v>2</v>
      </c>
      <c r="AH648" s="33" t="str">
        <f>VLOOKUP(F648,特效对应!F:G,2,FALSE)</f>
        <v>attackex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绝影主动技能3等级3</v>
      </c>
      <c r="B649" s="8">
        <f t="shared" si="210"/>
        <v>10110303</v>
      </c>
      <c r="C649" s="8" t="str">
        <f>VLOOKUP(G649,角色!A:B,2,FALSE)</f>
        <v>绝影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P649" s="33" t="str">
        <f>_xlfn.IFNA(VLOOKUP(G649,角色!V:AE,主动技能!F649+1,FALSE),"")</f>
        <v>eff_sixingguangquan||eff_shouhuzhili|</v>
      </c>
      <c r="Q649" s="33">
        <f>(VLOOKUP(G649,角色!V:AE,主动技能!F649+4,FALSE))</f>
        <v>1</v>
      </c>
      <c r="R649" s="33">
        <v>0</v>
      </c>
      <c r="S649" s="33">
        <v>0</v>
      </c>
      <c r="T649" s="6" t="str">
        <f t="shared" si="208"/>
        <v/>
      </c>
      <c r="U649" s="6" t="str">
        <f t="shared" si="209"/>
        <v/>
      </c>
      <c r="V649" s="23" t="str">
        <f>VLOOKUP(G649,角色!AW:BC,主动技能!F649+1,FALSE)</f>
        <v>skill_32</v>
      </c>
      <c r="Y649">
        <f t="shared" si="203"/>
        <v>100</v>
      </c>
      <c r="Z649">
        <v>100</v>
      </c>
      <c r="AE649" s="33">
        <f>(VLOOKUP(G649,角色!V:AE,主动技能!F649+7,FALSE))</f>
        <v>1</v>
      </c>
      <c r="AF649" s="23">
        <f t="shared" si="212"/>
        <v>3</v>
      </c>
      <c r="AG649" s="23">
        <f t="shared" si="213"/>
        <v>2</v>
      </c>
      <c r="AH649" s="33" t="str">
        <f>VLOOKUP(F649,特效对应!F:G,2,FALSE)</f>
        <v>attackex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绝影主动技能3等级4</v>
      </c>
      <c r="B650" s="8">
        <f t="shared" si="210"/>
        <v>10110304</v>
      </c>
      <c r="C650" s="8" t="str">
        <f>VLOOKUP(G650,角色!A:B,2,FALSE)</f>
        <v>绝影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P650" s="33" t="str">
        <f>_xlfn.IFNA(VLOOKUP(G650,角色!V:AE,主动技能!F650+1,FALSE),"")</f>
        <v>eff_sixingguangquan||eff_shouhuzhili|</v>
      </c>
      <c r="Q650" s="33">
        <f>(VLOOKUP(G650,角色!V:AE,主动技能!F650+4,FALSE))</f>
        <v>1</v>
      </c>
      <c r="R650" s="33">
        <v>0</v>
      </c>
      <c r="S650" s="33">
        <v>0</v>
      </c>
      <c r="T650" s="6" t="str">
        <f t="shared" si="208"/>
        <v/>
      </c>
      <c r="U650" s="6" t="str">
        <f t="shared" si="209"/>
        <v/>
      </c>
      <c r="V650" s="23" t="str">
        <f>VLOOKUP(G650,角色!AW:BC,主动技能!F650+1,FALSE)</f>
        <v>skill_32</v>
      </c>
      <c r="Y650">
        <f t="shared" si="203"/>
        <v>100</v>
      </c>
      <c r="Z650">
        <v>100</v>
      </c>
      <c r="AE650" s="33">
        <f>(VLOOKUP(G650,角色!V:AE,主动技能!F650+7,FALSE))</f>
        <v>1</v>
      </c>
      <c r="AF650" s="23">
        <f t="shared" si="212"/>
        <v>3</v>
      </c>
      <c r="AG650" s="23">
        <f t="shared" si="213"/>
        <v>2</v>
      </c>
      <c r="AH650" s="33" t="str">
        <f>VLOOKUP(F650,特效对应!F:G,2,FALSE)</f>
        <v>attackex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绝影主动技能3等级5</v>
      </c>
      <c r="B651" s="8">
        <f t="shared" si="210"/>
        <v>10110305</v>
      </c>
      <c r="C651" s="8" t="str">
        <f>VLOOKUP(G651,角色!A:B,2,FALSE)</f>
        <v>绝影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P651" s="33" t="str">
        <f>_xlfn.IFNA(VLOOKUP(G651,角色!V:AE,主动技能!F651+1,FALSE),"")</f>
        <v>eff_sixingguangquan||eff_shouhuzhili|</v>
      </c>
      <c r="Q651" s="33">
        <f>(VLOOKUP(G651,角色!V:AE,主动技能!F651+4,FALSE))</f>
        <v>1</v>
      </c>
      <c r="R651" s="33">
        <v>0</v>
      </c>
      <c r="S651" s="33">
        <v>0</v>
      </c>
      <c r="T651" s="6" t="str">
        <f t="shared" si="208"/>
        <v/>
      </c>
      <c r="U651" s="6" t="str">
        <f t="shared" si="209"/>
        <v/>
      </c>
      <c r="V651" s="23" t="str">
        <f>VLOOKUP(G651,角色!AW:BC,主动技能!F651+1,FALSE)</f>
        <v>skill_32</v>
      </c>
      <c r="Y651">
        <f t="shared" si="203"/>
        <v>100</v>
      </c>
      <c r="Z651">
        <v>100</v>
      </c>
      <c r="AE651" s="33">
        <f>(VLOOKUP(G651,角色!V:AE,主动技能!F651+7,FALSE))</f>
        <v>1</v>
      </c>
      <c r="AF651" s="23">
        <f t="shared" si="212"/>
        <v>3</v>
      </c>
      <c r="AG651" s="23">
        <f t="shared" si="213"/>
        <v>2</v>
      </c>
      <c r="AH651" s="33" t="str">
        <f>VLOOKUP(F651,特效对应!F:G,2,FALSE)</f>
        <v>attackex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绝影主动技能3等级6</v>
      </c>
      <c r="B652" s="8">
        <f t="shared" si="210"/>
        <v>10110306</v>
      </c>
      <c r="C652" s="8" t="str">
        <f>VLOOKUP(G652,角色!A:B,2,FALSE)</f>
        <v>绝影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P652" s="33" t="str">
        <f>_xlfn.IFNA(VLOOKUP(G652,角色!V:AE,主动技能!F652+1,FALSE),"")</f>
        <v>eff_sixingguangquan||eff_shouhuzhili|</v>
      </c>
      <c r="Q652" s="33">
        <f>(VLOOKUP(G652,角色!V:AE,主动技能!F652+4,FALSE))</f>
        <v>1</v>
      </c>
      <c r="R652" s="33">
        <v>0</v>
      </c>
      <c r="S652" s="33">
        <v>0</v>
      </c>
      <c r="T652" s="6" t="str">
        <f t="shared" si="208"/>
        <v/>
      </c>
      <c r="U652" s="6" t="str">
        <f t="shared" si="209"/>
        <v/>
      </c>
      <c r="V652" s="23" t="str">
        <f>VLOOKUP(G652,角色!AW:BC,主动技能!F652+1,FALSE)</f>
        <v>skill_32</v>
      </c>
      <c r="Y652">
        <f t="shared" si="203"/>
        <v>100</v>
      </c>
      <c r="Z652">
        <v>100</v>
      </c>
      <c r="AE652" s="33">
        <f>(VLOOKUP(G652,角色!V:AE,主动技能!F652+7,FALSE))</f>
        <v>1</v>
      </c>
      <c r="AF652" s="23">
        <f t="shared" si="212"/>
        <v>3</v>
      </c>
      <c r="AG652" s="23">
        <f t="shared" si="213"/>
        <v>2</v>
      </c>
      <c r="AH652" s="33" t="str">
        <f>VLOOKUP(F652,特效对应!F:G,2,FALSE)</f>
        <v>attackex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绝影主动技能3等级7</v>
      </c>
      <c r="B653" s="8">
        <f t="shared" si="210"/>
        <v>10110307</v>
      </c>
      <c r="C653" s="8" t="str">
        <f>VLOOKUP(G653,角色!A:B,2,FALSE)</f>
        <v>绝影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P653" s="33" t="str">
        <f>_xlfn.IFNA(VLOOKUP(G653,角色!V:AE,主动技能!F653+1,FALSE),"")</f>
        <v>eff_sixingguangquan||eff_shouhuzhili|</v>
      </c>
      <c r="Q653" s="33">
        <f>(VLOOKUP(G653,角色!V:AE,主动技能!F653+4,FALSE))</f>
        <v>1</v>
      </c>
      <c r="R653" s="33">
        <v>0</v>
      </c>
      <c r="S653" s="33">
        <v>0</v>
      </c>
      <c r="T653" s="6" t="str">
        <f t="shared" si="208"/>
        <v/>
      </c>
      <c r="U653" s="6" t="str">
        <f t="shared" si="209"/>
        <v/>
      </c>
      <c r="V653" s="23" t="str">
        <f>VLOOKUP(G653,角色!AW:BC,主动技能!F653+1,FALSE)</f>
        <v>skill_32</v>
      </c>
      <c r="Y653">
        <f t="shared" si="203"/>
        <v>100</v>
      </c>
      <c r="Z653">
        <v>100</v>
      </c>
      <c r="AE653" s="33">
        <f>(VLOOKUP(G653,角色!V:AE,主动技能!F653+7,FALSE))</f>
        <v>1</v>
      </c>
      <c r="AF653" s="23">
        <f t="shared" si="212"/>
        <v>3</v>
      </c>
      <c r="AG653" s="23">
        <f t="shared" si="213"/>
        <v>2</v>
      </c>
      <c r="AH653" s="33" t="str">
        <f>VLOOKUP(F653,特效对应!F:G,2,FALSE)</f>
        <v>attackex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绝影主动技能3等级8</v>
      </c>
      <c r="B654" s="8">
        <f t="shared" si="210"/>
        <v>10110308</v>
      </c>
      <c r="C654" s="8" t="str">
        <f>VLOOKUP(G654,角色!A:B,2,FALSE)</f>
        <v>绝影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P654" s="33" t="str">
        <f>_xlfn.IFNA(VLOOKUP(G654,角色!V:AE,主动技能!F654+1,FALSE),"")</f>
        <v>eff_sixingguangquan||eff_shouhuzhili|</v>
      </c>
      <c r="Q654" s="33">
        <f>(VLOOKUP(G654,角色!V:AE,主动技能!F654+4,FALSE))</f>
        <v>1</v>
      </c>
      <c r="R654" s="33">
        <v>0</v>
      </c>
      <c r="S654" s="33">
        <v>0</v>
      </c>
      <c r="T654" s="6" t="str">
        <f t="shared" si="208"/>
        <v/>
      </c>
      <c r="U654" s="6" t="str">
        <f t="shared" si="209"/>
        <v/>
      </c>
      <c r="V654" s="23" t="str">
        <f>VLOOKUP(G654,角色!AW:BC,主动技能!F654+1,FALSE)</f>
        <v>skill_32</v>
      </c>
      <c r="Y654">
        <f t="shared" si="203"/>
        <v>100</v>
      </c>
      <c r="Z654">
        <v>100</v>
      </c>
      <c r="AE654" s="33">
        <f>(VLOOKUP(G654,角色!V:AE,主动技能!F654+7,FALSE))</f>
        <v>1</v>
      </c>
      <c r="AF654" s="23">
        <f t="shared" si="212"/>
        <v>3</v>
      </c>
      <c r="AG654" s="23">
        <f t="shared" si="213"/>
        <v>2</v>
      </c>
      <c r="AH654" s="33" t="str">
        <f>VLOOKUP(F654,特效对应!F:G,2,FALSE)</f>
        <v>attackex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绝影主动技能3等级9</v>
      </c>
      <c r="B655" s="8">
        <f t="shared" si="210"/>
        <v>10110309</v>
      </c>
      <c r="C655" s="8" t="str">
        <f>VLOOKUP(G655,角色!A:B,2,FALSE)</f>
        <v>绝影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P655" s="33" t="str">
        <f>_xlfn.IFNA(VLOOKUP(G655,角色!V:AE,主动技能!F655+1,FALSE),"")</f>
        <v>eff_sixingguangquan||eff_shouhuzhili|</v>
      </c>
      <c r="Q655" s="33">
        <f>(VLOOKUP(G655,角色!V:AE,主动技能!F655+4,FALSE))</f>
        <v>1</v>
      </c>
      <c r="R655" s="33">
        <v>0</v>
      </c>
      <c r="S655" s="33">
        <v>0</v>
      </c>
      <c r="T655" s="6" t="str">
        <f t="shared" si="208"/>
        <v/>
      </c>
      <c r="U655" s="6" t="str">
        <f t="shared" si="209"/>
        <v/>
      </c>
      <c r="V655" s="23" t="str">
        <f>VLOOKUP(G655,角色!AW:BC,主动技能!F655+1,FALSE)</f>
        <v>skill_32</v>
      </c>
      <c r="Y655">
        <f t="shared" si="203"/>
        <v>100</v>
      </c>
      <c r="Z655">
        <v>100</v>
      </c>
      <c r="AE655" s="33">
        <f>(VLOOKUP(G655,角色!V:AE,主动技能!F655+7,FALSE))</f>
        <v>1</v>
      </c>
      <c r="AF655" s="23">
        <f t="shared" si="212"/>
        <v>3</v>
      </c>
      <c r="AG655" s="23">
        <f t="shared" si="213"/>
        <v>2</v>
      </c>
      <c r="AH655" s="33" t="str">
        <f>VLOOKUP(F655,特效对应!F:G,2,FALSE)</f>
        <v>attackex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绝影主动技能3等级10</v>
      </c>
      <c r="B656" s="8">
        <f t="shared" si="210"/>
        <v>10110310</v>
      </c>
      <c r="C656" s="8" t="str">
        <f>VLOOKUP(G656,角色!A:B,2,FALSE)</f>
        <v>绝影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P656" s="33" t="str">
        <f>_xlfn.IFNA(VLOOKUP(G656,角色!V:AE,主动技能!F656+1,FALSE),"")</f>
        <v>eff_sixingguangquan||eff_shouhuzhili|</v>
      </c>
      <c r="Q656" s="33">
        <f>(VLOOKUP(G656,角色!V:AE,主动技能!F656+4,FALSE))</f>
        <v>1</v>
      </c>
      <c r="R656" s="33">
        <v>0</v>
      </c>
      <c r="S656" s="33">
        <v>0</v>
      </c>
      <c r="T656" s="6" t="str">
        <f t="shared" si="208"/>
        <v/>
      </c>
      <c r="U656" s="6" t="str">
        <f t="shared" si="209"/>
        <v/>
      </c>
      <c r="V656" s="23" t="str">
        <f>VLOOKUP(G656,角色!AW:BC,主动技能!F656+1,FALSE)</f>
        <v>skill_32</v>
      </c>
      <c r="Y656">
        <f t="shared" si="203"/>
        <v>100</v>
      </c>
      <c r="Z656">
        <v>100</v>
      </c>
      <c r="AE656" s="33">
        <f>(VLOOKUP(G656,角色!V:AE,主动技能!F656+7,FALSE))</f>
        <v>1</v>
      </c>
      <c r="AF656" s="23">
        <f t="shared" si="212"/>
        <v>3</v>
      </c>
      <c r="AG656" s="23">
        <f t="shared" si="213"/>
        <v>2</v>
      </c>
      <c r="AH656" s="33" t="str">
        <f>VLOOKUP(F656,特效对应!F:G,2,FALSE)</f>
        <v>attackex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绝影主动技能3等级11</v>
      </c>
      <c r="B657" s="8">
        <f t="shared" si="210"/>
        <v>10110311</v>
      </c>
      <c r="C657" s="8" t="str">
        <f>VLOOKUP(G657,角色!A:B,2,FALSE)</f>
        <v>绝影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P657" s="33" t="str">
        <f>_xlfn.IFNA(VLOOKUP(G657,角色!V:AE,主动技能!F657+1,FALSE),"")</f>
        <v>eff_sixingguangquan||eff_shouhuzhili|</v>
      </c>
      <c r="Q657" s="33">
        <f>(VLOOKUP(G657,角色!V:AE,主动技能!F657+4,FALSE))</f>
        <v>1</v>
      </c>
      <c r="R657" s="33">
        <v>0</v>
      </c>
      <c r="S657" s="33">
        <v>0</v>
      </c>
      <c r="T657" s="6" t="str">
        <f t="shared" si="208"/>
        <v/>
      </c>
      <c r="U657" s="6" t="str">
        <f t="shared" si="209"/>
        <v/>
      </c>
      <c r="V657" s="23" t="str">
        <f>VLOOKUP(G657,角色!AW:BC,主动技能!F657+1,FALSE)</f>
        <v>skill_32</v>
      </c>
      <c r="Y657">
        <f t="shared" si="203"/>
        <v>100</v>
      </c>
      <c r="Z657">
        <v>100</v>
      </c>
      <c r="AE657" s="33">
        <f>(VLOOKUP(G657,角色!V:AE,主动技能!F657+7,FALSE))</f>
        <v>1</v>
      </c>
      <c r="AF657" s="23">
        <f t="shared" si="212"/>
        <v>3</v>
      </c>
      <c r="AG657" s="23">
        <f t="shared" si="213"/>
        <v>2</v>
      </c>
      <c r="AH657" s="33" t="str">
        <f>VLOOKUP(F657,特效对应!F:G,2,FALSE)</f>
        <v>attackex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绝影主动技能3等级12</v>
      </c>
      <c r="B658" s="8">
        <f t="shared" si="210"/>
        <v>10110312</v>
      </c>
      <c r="C658" s="8" t="str">
        <f>VLOOKUP(G658,角色!A:B,2,FALSE)</f>
        <v>绝影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P658" s="33" t="str">
        <f>_xlfn.IFNA(VLOOKUP(G658,角色!V:AE,主动技能!F658+1,FALSE),"")</f>
        <v>eff_sixingguangquan||eff_shouhuzhili|</v>
      </c>
      <c r="Q658" s="33">
        <f>(VLOOKUP(G658,角色!V:AE,主动技能!F658+4,FALSE))</f>
        <v>1</v>
      </c>
      <c r="R658" s="33">
        <v>0</v>
      </c>
      <c r="S658" s="33">
        <v>0</v>
      </c>
      <c r="T658" s="6" t="str">
        <f t="shared" si="208"/>
        <v/>
      </c>
      <c r="U658" s="6" t="str">
        <f t="shared" si="209"/>
        <v/>
      </c>
      <c r="V658" s="23" t="str">
        <f>VLOOKUP(G658,角色!AW:BC,主动技能!F658+1,FALSE)</f>
        <v>skill_32</v>
      </c>
      <c r="Y658">
        <f t="shared" si="203"/>
        <v>100</v>
      </c>
      <c r="Z658">
        <v>100</v>
      </c>
      <c r="AE658" s="33">
        <f>(VLOOKUP(G658,角色!V:AE,主动技能!F658+7,FALSE))</f>
        <v>1</v>
      </c>
      <c r="AF658" s="23">
        <f t="shared" si="212"/>
        <v>3</v>
      </c>
      <c r="AG658" s="23">
        <f t="shared" si="213"/>
        <v>2</v>
      </c>
      <c r="AH658" s="33" t="str">
        <f>VLOOKUP(F658,特效对应!F:G,2,FALSE)</f>
        <v>attackex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绝影主动技能3等级13</v>
      </c>
      <c r="B659" s="8">
        <f t="shared" si="210"/>
        <v>10110313</v>
      </c>
      <c r="C659" s="8" t="str">
        <f>VLOOKUP(G659,角色!A:B,2,FALSE)</f>
        <v>绝影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P659" s="33" t="str">
        <f>_xlfn.IFNA(VLOOKUP(G659,角色!V:AE,主动技能!F659+1,FALSE),"")</f>
        <v>eff_sixingguangquan||eff_shouhuzhili|</v>
      </c>
      <c r="Q659" s="33">
        <f>(VLOOKUP(G659,角色!V:AE,主动技能!F659+4,FALSE))</f>
        <v>1</v>
      </c>
      <c r="R659" s="33">
        <v>0</v>
      </c>
      <c r="S659" s="33">
        <v>0</v>
      </c>
      <c r="T659" s="6" t="str">
        <f t="shared" si="208"/>
        <v/>
      </c>
      <c r="U659" s="6" t="str">
        <f t="shared" si="209"/>
        <v/>
      </c>
      <c r="V659" s="23" t="str">
        <f>VLOOKUP(G659,角色!AW:BC,主动技能!F659+1,FALSE)</f>
        <v>skill_32</v>
      </c>
      <c r="Y659">
        <f t="shared" si="203"/>
        <v>100</v>
      </c>
      <c r="Z659">
        <v>100</v>
      </c>
      <c r="AE659" s="33">
        <f>(VLOOKUP(G659,角色!V:AE,主动技能!F659+7,FALSE))</f>
        <v>1</v>
      </c>
      <c r="AF659" s="23">
        <f t="shared" si="212"/>
        <v>3</v>
      </c>
      <c r="AG659" s="23">
        <f t="shared" si="213"/>
        <v>2</v>
      </c>
      <c r="AH659" s="33" t="str">
        <f>VLOOKUP(F659,特效对应!F:G,2,FALSE)</f>
        <v>attackex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绝影主动技能3等级14</v>
      </c>
      <c r="B660" s="8">
        <f t="shared" si="210"/>
        <v>10110314</v>
      </c>
      <c r="C660" s="8" t="str">
        <f>VLOOKUP(G660,角色!A:B,2,FALSE)</f>
        <v>绝影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P660" s="33" t="str">
        <f>_xlfn.IFNA(VLOOKUP(G660,角色!V:AE,主动技能!F660+1,FALSE),"")</f>
        <v>eff_sixingguangquan||eff_shouhuzhili|</v>
      </c>
      <c r="Q660" s="33">
        <f>(VLOOKUP(G660,角色!V:AE,主动技能!F660+4,FALSE))</f>
        <v>1</v>
      </c>
      <c r="R660" s="33">
        <v>0</v>
      </c>
      <c r="S660" s="33">
        <v>0</v>
      </c>
      <c r="T660" s="6" t="str">
        <f t="shared" si="208"/>
        <v/>
      </c>
      <c r="U660" s="6" t="str">
        <f t="shared" si="209"/>
        <v/>
      </c>
      <c r="V660" s="23" t="str">
        <f>VLOOKUP(G660,角色!AW:BC,主动技能!F660+1,FALSE)</f>
        <v>skill_32</v>
      </c>
      <c r="Y660">
        <f t="shared" si="203"/>
        <v>100</v>
      </c>
      <c r="Z660">
        <v>100</v>
      </c>
      <c r="AE660" s="33">
        <f>(VLOOKUP(G660,角色!V:AE,主动技能!F660+7,FALSE))</f>
        <v>1</v>
      </c>
      <c r="AF660" s="23">
        <f t="shared" si="212"/>
        <v>3</v>
      </c>
      <c r="AG660" s="23">
        <f t="shared" si="213"/>
        <v>2</v>
      </c>
      <c r="AH660" s="33" t="str">
        <f>VLOOKUP(F660,特效对应!F:G,2,FALSE)</f>
        <v>attackex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绝影主动技能3等级15</v>
      </c>
      <c r="B661" s="8">
        <f t="shared" si="210"/>
        <v>10110315</v>
      </c>
      <c r="C661" s="8" t="str">
        <f>VLOOKUP(G661,角色!A:B,2,FALSE)</f>
        <v>绝影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P661" s="33" t="str">
        <f>_xlfn.IFNA(VLOOKUP(G661,角色!V:AE,主动技能!F661+1,FALSE),"")</f>
        <v>eff_sixingguangquan||eff_shouhuzhili|</v>
      </c>
      <c r="Q661" s="33">
        <f>(VLOOKUP(G661,角色!V:AE,主动技能!F661+4,FALSE))</f>
        <v>1</v>
      </c>
      <c r="R661" s="33">
        <v>0</v>
      </c>
      <c r="S661" s="33">
        <v>0</v>
      </c>
      <c r="T661" s="6" t="str">
        <f t="shared" si="208"/>
        <v/>
      </c>
      <c r="U661" s="6" t="str">
        <f t="shared" si="209"/>
        <v/>
      </c>
      <c r="V661" s="23" t="str">
        <f>VLOOKUP(G661,角色!AW:BC,主动技能!F661+1,FALSE)</f>
        <v>skill_32</v>
      </c>
      <c r="Y661">
        <f t="shared" si="203"/>
        <v>100</v>
      </c>
      <c r="Z661">
        <v>100</v>
      </c>
      <c r="AE661" s="33">
        <f>(VLOOKUP(G661,角色!V:AE,主动技能!F661+7,FALSE))</f>
        <v>1</v>
      </c>
      <c r="AF661" s="23">
        <f t="shared" si="212"/>
        <v>3</v>
      </c>
      <c r="AG661" s="23">
        <f t="shared" si="213"/>
        <v>2</v>
      </c>
      <c r="AH661" s="33" t="str">
        <f>VLOOKUP(F661,特效对应!F:G,2,FALSE)</f>
        <v>attackex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绝影主动技能3等级16</v>
      </c>
      <c r="B662" s="8">
        <f t="shared" si="210"/>
        <v>10110316</v>
      </c>
      <c r="C662" s="8" t="str">
        <f>VLOOKUP(G662,角色!A:B,2,FALSE)</f>
        <v>绝影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P662" s="33" t="str">
        <f>_xlfn.IFNA(VLOOKUP(G662,角色!V:AE,主动技能!F662+1,FALSE),"")</f>
        <v>eff_sixingguangquan||eff_shouhuzhili|</v>
      </c>
      <c r="Q662" s="33">
        <f>(VLOOKUP(G662,角色!V:AE,主动技能!F662+4,FALSE))</f>
        <v>1</v>
      </c>
      <c r="R662" s="33">
        <v>0</v>
      </c>
      <c r="S662" s="33">
        <v>0</v>
      </c>
      <c r="T662" s="6" t="str">
        <f t="shared" si="208"/>
        <v/>
      </c>
      <c r="U662" s="6" t="str">
        <f t="shared" si="209"/>
        <v/>
      </c>
      <c r="V662" s="23" t="str">
        <f>VLOOKUP(G662,角色!AW:BC,主动技能!F662+1,FALSE)</f>
        <v>skill_32</v>
      </c>
      <c r="Y662">
        <f t="shared" si="203"/>
        <v>100</v>
      </c>
      <c r="Z662">
        <v>100</v>
      </c>
      <c r="AE662" s="33">
        <f>(VLOOKUP(G662,角色!V:AE,主动技能!F662+7,FALSE))</f>
        <v>1</v>
      </c>
      <c r="AF662" s="23">
        <f t="shared" si="212"/>
        <v>3</v>
      </c>
      <c r="AG662" s="23">
        <f t="shared" si="213"/>
        <v>2</v>
      </c>
      <c r="AH662" s="33" t="str">
        <f>VLOOKUP(F662,特效对应!F:G,2,FALSE)</f>
        <v>attackex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绝影主动技能3等级17</v>
      </c>
      <c r="B663" s="8">
        <f t="shared" si="210"/>
        <v>10110317</v>
      </c>
      <c r="C663" s="8" t="str">
        <f>VLOOKUP(G663,角色!A:B,2,FALSE)</f>
        <v>绝影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P663" s="33" t="str">
        <f>_xlfn.IFNA(VLOOKUP(G663,角色!V:AE,主动技能!F663+1,FALSE),"")</f>
        <v>eff_sixingguangquan||eff_shouhuzhili|</v>
      </c>
      <c r="Q663" s="33">
        <f>(VLOOKUP(G663,角色!V:AE,主动技能!F663+4,FALSE))</f>
        <v>1</v>
      </c>
      <c r="R663" s="33">
        <v>0</v>
      </c>
      <c r="S663" s="33">
        <v>0</v>
      </c>
      <c r="T663" s="6" t="str">
        <f t="shared" si="208"/>
        <v/>
      </c>
      <c r="U663" s="6" t="str">
        <f t="shared" si="209"/>
        <v/>
      </c>
      <c r="V663" s="23" t="str">
        <f>VLOOKUP(G663,角色!AW:BC,主动技能!F663+1,FALSE)</f>
        <v>skill_32</v>
      </c>
      <c r="Y663">
        <f t="shared" si="203"/>
        <v>100</v>
      </c>
      <c r="Z663">
        <v>100</v>
      </c>
      <c r="AE663" s="33">
        <f>(VLOOKUP(G663,角色!V:AE,主动技能!F663+7,FALSE))</f>
        <v>1</v>
      </c>
      <c r="AF663" s="23">
        <f t="shared" si="212"/>
        <v>3</v>
      </c>
      <c r="AG663" s="23">
        <f t="shared" si="213"/>
        <v>2</v>
      </c>
      <c r="AH663" s="33" t="str">
        <f>VLOOKUP(F663,特效对应!F:G,2,FALSE)</f>
        <v>attackex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绝影主动技能3等级18</v>
      </c>
      <c r="B664" s="8">
        <f t="shared" si="210"/>
        <v>10110318</v>
      </c>
      <c r="C664" s="8" t="str">
        <f>VLOOKUP(G664,角色!A:B,2,FALSE)</f>
        <v>绝影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P664" s="33" t="str">
        <f>_xlfn.IFNA(VLOOKUP(G664,角色!V:AE,主动技能!F664+1,FALSE),"")</f>
        <v>eff_sixingguangquan||eff_shouhuzhili|</v>
      </c>
      <c r="Q664" s="33">
        <f>(VLOOKUP(G664,角色!V:AE,主动技能!F664+4,FALSE))</f>
        <v>1</v>
      </c>
      <c r="R664" s="33">
        <v>0</v>
      </c>
      <c r="S664" s="33">
        <v>0</v>
      </c>
      <c r="T664" s="6" t="str">
        <f t="shared" si="208"/>
        <v/>
      </c>
      <c r="U664" s="6" t="str">
        <f t="shared" si="209"/>
        <v/>
      </c>
      <c r="V664" s="23" t="str">
        <f>VLOOKUP(G664,角色!AW:BC,主动技能!F664+1,FALSE)</f>
        <v>skill_32</v>
      </c>
      <c r="Y664">
        <f t="shared" si="203"/>
        <v>100</v>
      </c>
      <c r="Z664">
        <v>100</v>
      </c>
      <c r="AE664" s="33">
        <f>(VLOOKUP(G664,角色!V:AE,主动技能!F664+7,FALSE))</f>
        <v>1</v>
      </c>
      <c r="AF664" s="23">
        <f t="shared" si="212"/>
        <v>3</v>
      </c>
      <c r="AG664" s="23">
        <f t="shared" si="213"/>
        <v>2</v>
      </c>
      <c r="AH664" s="33" t="str">
        <f>VLOOKUP(F664,特效对应!F:G,2,FALSE)</f>
        <v>attackex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绝影主动技能3等级19</v>
      </c>
      <c r="B665" s="8">
        <f t="shared" si="210"/>
        <v>10110319</v>
      </c>
      <c r="C665" s="8" t="str">
        <f>VLOOKUP(G665,角色!A:B,2,FALSE)</f>
        <v>绝影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P665" s="33" t="str">
        <f>_xlfn.IFNA(VLOOKUP(G665,角色!V:AE,主动技能!F665+1,FALSE),"")</f>
        <v>eff_sixingguangquan||eff_shouhuzhili|</v>
      </c>
      <c r="Q665" s="33">
        <f>(VLOOKUP(G665,角色!V:AE,主动技能!F665+4,FALSE))</f>
        <v>1</v>
      </c>
      <c r="R665" s="33">
        <v>0</v>
      </c>
      <c r="S665" s="33">
        <v>0</v>
      </c>
      <c r="T665" s="6" t="str">
        <f t="shared" si="208"/>
        <v/>
      </c>
      <c r="U665" s="6" t="str">
        <f t="shared" si="209"/>
        <v/>
      </c>
      <c r="V665" s="23" t="str">
        <f>VLOOKUP(G665,角色!AW:BC,主动技能!F665+1,FALSE)</f>
        <v>skill_32</v>
      </c>
      <c r="Y665">
        <f t="shared" si="203"/>
        <v>100</v>
      </c>
      <c r="Z665">
        <v>100</v>
      </c>
      <c r="AE665" s="33">
        <f>(VLOOKUP(G665,角色!V:AE,主动技能!F665+7,FALSE))</f>
        <v>1</v>
      </c>
      <c r="AF665" s="23">
        <f t="shared" si="212"/>
        <v>3</v>
      </c>
      <c r="AG665" s="23">
        <f t="shared" si="213"/>
        <v>2</v>
      </c>
      <c r="AH665" s="33" t="str">
        <f>VLOOKUP(F665,特效对应!F:G,2,FALSE)</f>
        <v>attackex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绝影主动技能3等级20</v>
      </c>
      <c r="B666" s="8">
        <f t="shared" si="210"/>
        <v>10110320</v>
      </c>
      <c r="C666" s="8" t="str">
        <f>VLOOKUP(G666,角色!A:B,2,FALSE)</f>
        <v>绝影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P666" s="33" t="str">
        <f>_xlfn.IFNA(VLOOKUP(G666,角色!V:AE,主动技能!F666+1,FALSE),"")</f>
        <v>eff_sixingguangquan||eff_shouhuzhili|</v>
      </c>
      <c r="Q666" s="33">
        <f>(VLOOKUP(G666,角色!V:AE,主动技能!F666+4,FALSE))</f>
        <v>1</v>
      </c>
      <c r="R666" s="33">
        <v>0</v>
      </c>
      <c r="S666" s="33">
        <v>0</v>
      </c>
      <c r="T666" s="6" t="str">
        <f t="shared" si="208"/>
        <v/>
      </c>
      <c r="U666" s="6" t="str">
        <f t="shared" si="209"/>
        <v/>
      </c>
      <c r="V666" s="23" t="str">
        <f>VLOOKUP(G666,角色!AW:BC,主动技能!F666+1,FALSE)</f>
        <v>skill_32</v>
      </c>
      <c r="Y666">
        <f t="shared" si="203"/>
        <v>100</v>
      </c>
      <c r="Z666">
        <v>100</v>
      </c>
      <c r="AE666" s="33">
        <f>(VLOOKUP(G666,角色!V:AE,主动技能!F666+7,FALSE))</f>
        <v>1</v>
      </c>
      <c r="AF666" s="23">
        <f t="shared" si="212"/>
        <v>3</v>
      </c>
      <c r="AG666" s="23">
        <f t="shared" si="213"/>
        <v>2</v>
      </c>
      <c r="AH666" s="33" t="str">
        <f>VLOOKUP(F666,特效对应!F:G,2,FALSE)</f>
        <v>attackex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岚汐主动技能1等级1</v>
      </c>
      <c r="B667" s="8">
        <f t="shared" si="210"/>
        <v>10120101</v>
      </c>
      <c r="C667" s="8" t="str">
        <f>VLOOKUP(G667,角色!A:B,2,FALSE)</f>
        <v>岚汐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469</v>
      </c>
      <c r="I667" s="24" t="str">
        <f>"对敌方后排单体造成100%攻击力（+"&amp;AB667&amp;"）点伤害。"</f>
        <v>对敌方后排单体造成100%攻击力（+20）点伤害。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P667" s="33" t="str">
        <f>_xlfn.IFNA(VLOOKUP(G667,角色!V:AE,主动技能!F667+1,FALSE),"")</f>
        <v>eff_yixingguangquan|||</v>
      </c>
      <c r="Q667" s="33">
        <f>(VLOOKUP(G667,角色!V:AE,主动技能!F667+4,FALSE))</f>
        <v>1</v>
      </c>
      <c r="R667" s="33">
        <v>0</v>
      </c>
      <c r="S667" s="33">
        <v>0</v>
      </c>
      <c r="T667" s="6" t="str">
        <f t="shared" si="208"/>
        <v/>
      </c>
      <c r="U667" s="6" t="str">
        <f t="shared" si="209"/>
        <v/>
      </c>
      <c r="V667" s="23" t="str">
        <f>VLOOKUP(G667,角色!AW:BC,主动技能!F667+1,FALSE)</f>
        <v>skill_32</v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20</v>
      </c>
      <c r="AE667" s="33">
        <f>(VLOOKUP(G667,角色!V:AE,主动技能!F667+7,FALSE))</f>
        <v>0</v>
      </c>
      <c r="AF667" s="23">
        <f t="shared" si="212"/>
        <v>0</v>
      </c>
      <c r="AG667" s="23">
        <f t="shared" si="213"/>
        <v>0</v>
      </c>
      <c r="AH667" s="33" t="str">
        <f>VLOOKUP(F667,特效对应!F:G,2,FALSE)</f>
        <v>attack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岚汐主动技能1等级2</v>
      </c>
      <c r="B668" s="8">
        <f t="shared" si="210"/>
        <v>10120102</v>
      </c>
      <c r="C668" s="8" t="str">
        <f>VLOOKUP(G668,角色!A:B,2,FALSE)</f>
        <v>岚汐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469</v>
      </c>
      <c r="I668" s="24" t="str">
        <f t="shared" ref="I668:I675" si="218">"对敌方后排单体造成100%攻击力（+"&amp;AB668&amp;"）点伤害。"</f>
        <v>对敌方后排单体造成100%攻击力（+25）点伤害。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P668" s="33" t="str">
        <f>_xlfn.IFNA(VLOOKUP(G668,角色!V:AE,主动技能!F668+1,FALSE),"")</f>
        <v>eff_yixingguangquan|||</v>
      </c>
      <c r="Q668" s="33">
        <f>(VLOOKUP(G668,角色!V:AE,主动技能!F668+4,FALSE))</f>
        <v>1</v>
      </c>
      <c r="R668" s="33">
        <v>0</v>
      </c>
      <c r="S668" s="33">
        <v>0</v>
      </c>
      <c r="T668" s="6" t="str">
        <f t="shared" si="208"/>
        <v/>
      </c>
      <c r="U668" s="6" t="str">
        <f t="shared" si="209"/>
        <v/>
      </c>
      <c r="V668" s="23" t="str">
        <f>VLOOKUP(G668,角色!AW:BC,主动技能!F668+1,FALSE)</f>
        <v>skill_32</v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25</v>
      </c>
      <c r="AE668" s="33">
        <f>(VLOOKUP(G668,角色!V:AE,主动技能!F668+7,FALSE))</f>
        <v>0</v>
      </c>
      <c r="AF668" s="23">
        <f t="shared" si="212"/>
        <v>0</v>
      </c>
      <c r="AG668" s="23">
        <f t="shared" si="213"/>
        <v>0</v>
      </c>
      <c r="AH668" s="33" t="str">
        <f>VLOOKUP(F668,特效对应!F:G,2,FALSE)</f>
        <v>attack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岚汐主动技能1等级3</v>
      </c>
      <c r="B669" s="8">
        <f t="shared" si="210"/>
        <v>10120103</v>
      </c>
      <c r="C669" s="8" t="str">
        <f>VLOOKUP(G669,角色!A:B,2,FALSE)</f>
        <v>岚汐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469</v>
      </c>
      <c r="I669" s="24" t="str">
        <f t="shared" si="218"/>
        <v>对敌方后排单体造成100%攻击力（+40）点伤害。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P669" s="33" t="str">
        <f>_xlfn.IFNA(VLOOKUP(G669,角色!V:AE,主动技能!F669+1,FALSE),"")</f>
        <v>eff_yixingguangquan|||</v>
      </c>
      <c r="Q669" s="33">
        <f>(VLOOKUP(G669,角色!V:AE,主动技能!F669+4,FALSE))</f>
        <v>1</v>
      </c>
      <c r="R669" s="33">
        <v>0</v>
      </c>
      <c r="S669" s="33">
        <v>0</v>
      </c>
      <c r="T669" s="6" t="str">
        <f t="shared" si="208"/>
        <v/>
      </c>
      <c r="U669" s="6" t="str">
        <f t="shared" si="209"/>
        <v/>
      </c>
      <c r="V669" s="23" t="str">
        <f>VLOOKUP(G669,角色!AW:BC,主动技能!F669+1,FALSE)</f>
        <v>skill_32</v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40</v>
      </c>
      <c r="AE669" s="33">
        <f>(VLOOKUP(G669,角色!V:AE,主动技能!F669+7,FALSE))</f>
        <v>0</v>
      </c>
      <c r="AF669" s="23">
        <f t="shared" si="212"/>
        <v>0</v>
      </c>
      <c r="AG669" s="23">
        <f t="shared" si="213"/>
        <v>0</v>
      </c>
      <c r="AH669" s="33" t="str">
        <f>VLOOKUP(F669,特效对应!F:G,2,FALSE)</f>
        <v>attack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岚汐主动技能1等级4</v>
      </c>
      <c r="B670" s="8">
        <f t="shared" si="210"/>
        <v>10120104</v>
      </c>
      <c r="C670" s="8" t="str">
        <f>VLOOKUP(G670,角色!A:B,2,FALSE)</f>
        <v>岚汐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469</v>
      </c>
      <c r="I670" s="24" t="str">
        <f t="shared" si="218"/>
        <v>对敌方后排单体造成100%攻击力（+64）点伤害。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P670" s="33" t="str">
        <f>_xlfn.IFNA(VLOOKUP(G670,角色!V:AE,主动技能!F670+1,FALSE),"")</f>
        <v>eff_yixingguangquan|||</v>
      </c>
      <c r="Q670" s="33">
        <f>(VLOOKUP(G670,角色!V:AE,主动技能!F670+4,FALSE))</f>
        <v>1</v>
      </c>
      <c r="R670" s="33">
        <v>0</v>
      </c>
      <c r="S670" s="33">
        <v>0</v>
      </c>
      <c r="T670" s="6" t="str">
        <f t="shared" si="208"/>
        <v/>
      </c>
      <c r="U670" s="6" t="str">
        <f t="shared" si="209"/>
        <v/>
      </c>
      <c r="V670" s="23" t="str">
        <f>VLOOKUP(G670,角色!AW:BC,主动技能!F670+1,FALSE)</f>
        <v>skill_32</v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64</v>
      </c>
      <c r="AE670" s="33">
        <f>(VLOOKUP(G670,角色!V:AE,主动技能!F670+7,FALSE))</f>
        <v>0</v>
      </c>
      <c r="AF670" s="23">
        <f t="shared" si="212"/>
        <v>0</v>
      </c>
      <c r="AG670" s="23">
        <f t="shared" si="213"/>
        <v>0</v>
      </c>
      <c r="AH670" s="33" t="str">
        <f>VLOOKUP(F670,特效对应!F:G,2,FALSE)</f>
        <v>attack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岚汐主动技能1等级5</v>
      </c>
      <c r="B671" s="8">
        <f t="shared" si="210"/>
        <v>10120105</v>
      </c>
      <c r="C671" s="8" t="str">
        <f>VLOOKUP(G671,角色!A:B,2,FALSE)</f>
        <v>岚汐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469</v>
      </c>
      <c r="I671" s="24" t="str">
        <f t="shared" si="218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P671" s="33" t="str">
        <f>_xlfn.IFNA(VLOOKUP(G671,角色!V:AE,主动技能!F671+1,FALSE),"")</f>
        <v>eff_yixingguangquan|||</v>
      </c>
      <c r="Q671" s="33">
        <f>(VLOOKUP(G671,角色!V:AE,主动技能!F671+4,FALSE))</f>
        <v>1</v>
      </c>
      <c r="R671" s="33">
        <v>0</v>
      </c>
      <c r="S671" s="33">
        <v>0</v>
      </c>
      <c r="T671" s="6" t="str">
        <f t="shared" si="208"/>
        <v/>
      </c>
      <c r="U671" s="6" t="str">
        <f t="shared" si="209"/>
        <v/>
      </c>
      <c r="V671" s="23" t="str">
        <f>VLOOKUP(G671,角色!AW:BC,主动技能!F671+1,FALSE)</f>
        <v>skill_32</v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 s="33">
        <f>(VLOOKUP(G671,角色!V:AE,主动技能!F671+7,FALSE))</f>
        <v>0</v>
      </c>
      <c r="AF671" s="23">
        <f t="shared" si="212"/>
        <v>0</v>
      </c>
      <c r="AG671" s="23">
        <f t="shared" si="213"/>
        <v>0</v>
      </c>
      <c r="AH671" s="33" t="str">
        <f>VLOOKUP(F671,特效对应!F:G,2,FALSE)</f>
        <v>attack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岚汐主动技能1等级6</v>
      </c>
      <c r="B672" s="8">
        <f t="shared" si="210"/>
        <v>10120106</v>
      </c>
      <c r="C672" s="8" t="str">
        <f>VLOOKUP(G672,角色!A:B,2,FALSE)</f>
        <v>岚汐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469</v>
      </c>
      <c r="I672" s="24" t="str">
        <f t="shared" si="218"/>
        <v>对敌方后排单体造成100%攻击力（+128）点伤害。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P672" s="33" t="str">
        <f>_xlfn.IFNA(VLOOKUP(G672,角色!V:AE,主动技能!F672+1,FALSE),"")</f>
        <v>eff_yixingguangquan|||</v>
      </c>
      <c r="Q672" s="33">
        <f>(VLOOKUP(G672,角色!V:AE,主动技能!F672+4,FALSE))</f>
        <v>1</v>
      </c>
      <c r="R672" s="33">
        <v>0</v>
      </c>
      <c r="S672" s="33">
        <v>0</v>
      </c>
      <c r="T672" s="6" t="str">
        <f t="shared" si="208"/>
        <v/>
      </c>
      <c r="U672" s="6" t="str">
        <f t="shared" si="209"/>
        <v/>
      </c>
      <c r="V672" s="23" t="str">
        <f>VLOOKUP(G672,角色!AW:BC,主动技能!F672+1,FALSE)</f>
        <v>skill_32</v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128</v>
      </c>
      <c r="AE672" s="33">
        <f>(VLOOKUP(G672,角色!V:AE,主动技能!F672+7,FALSE))</f>
        <v>0</v>
      </c>
      <c r="AF672" s="23">
        <f t="shared" si="212"/>
        <v>0</v>
      </c>
      <c r="AG672" s="23">
        <f t="shared" si="213"/>
        <v>0</v>
      </c>
      <c r="AH672" s="33" t="str">
        <f>VLOOKUP(F672,特效对应!F:G,2,FALSE)</f>
        <v>attack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岚汐主动技能1等级7</v>
      </c>
      <c r="B673" s="8">
        <f t="shared" si="210"/>
        <v>10120107</v>
      </c>
      <c r="C673" s="8" t="str">
        <f>VLOOKUP(G673,角色!A:B,2,FALSE)</f>
        <v>岚汐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469</v>
      </c>
      <c r="I673" s="24" t="str">
        <f t="shared" si="218"/>
        <v>对敌方后排单体造成100%攻击力（+181）点伤害。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P673" s="33" t="str">
        <f>_xlfn.IFNA(VLOOKUP(G673,角色!V:AE,主动技能!F673+1,FALSE),"")</f>
        <v>eff_yixingguangquan|||</v>
      </c>
      <c r="Q673" s="33">
        <f>(VLOOKUP(G673,角色!V:AE,主动技能!F673+4,FALSE))</f>
        <v>1</v>
      </c>
      <c r="R673" s="33">
        <v>0</v>
      </c>
      <c r="S673" s="33">
        <v>0</v>
      </c>
      <c r="T673" s="6" t="str">
        <f t="shared" si="208"/>
        <v/>
      </c>
      <c r="U673" s="6" t="str">
        <f t="shared" si="209"/>
        <v/>
      </c>
      <c r="V673" s="23" t="str">
        <f>VLOOKUP(G673,角色!AW:BC,主动技能!F673+1,FALSE)</f>
        <v>skill_32</v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181</v>
      </c>
      <c r="AE673" s="33">
        <f>(VLOOKUP(G673,角色!V:AE,主动技能!F673+7,FALSE))</f>
        <v>0</v>
      </c>
      <c r="AF673" s="23">
        <f t="shared" si="212"/>
        <v>0</v>
      </c>
      <c r="AG673" s="23">
        <f t="shared" si="213"/>
        <v>0</v>
      </c>
      <c r="AH673" s="33" t="str">
        <f>VLOOKUP(F673,特效对应!F:G,2,FALSE)</f>
        <v>attack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岚汐主动技能1等级8</v>
      </c>
      <c r="B674" s="8">
        <f t="shared" si="210"/>
        <v>10120108</v>
      </c>
      <c r="C674" s="8" t="str">
        <f>VLOOKUP(G674,角色!A:B,2,FALSE)</f>
        <v>岚汐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469</v>
      </c>
      <c r="I674" s="24" t="str">
        <f t="shared" si="218"/>
        <v>对敌方后排单体造成100%攻击力（+256）点伤害。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P674" s="33" t="str">
        <f>_xlfn.IFNA(VLOOKUP(G674,角色!V:AE,主动技能!F674+1,FALSE),"")</f>
        <v>eff_yixingguangquan|||</v>
      </c>
      <c r="Q674" s="33">
        <f>(VLOOKUP(G674,角色!V:AE,主动技能!F674+4,FALSE))</f>
        <v>1</v>
      </c>
      <c r="R674" s="33">
        <v>0</v>
      </c>
      <c r="S674" s="33">
        <v>0</v>
      </c>
      <c r="T674" s="6" t="str">
        <f t="shared" si="208"/>
        <v/>
      </c>
      <c r="U674" s="6" t="str">
        <f t="shared" si="209"/>
        <v/>
      </c>
      <c r="V674" s="23" t="str">
        <f>VLOOKUP(G674,角色!AW:BC,主动技能!F674+1,FALSE)</f>
        <v>skill_32</v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256</v>
      </c>
      <c r="AE674" s="33">
        <f>(VLOOKUP(G674,角色!V:AE,主动技能!F674+7,FALSE))</f>
        <v>0</v>
      </c>
      <c r="AF674" s="23">
        <f t="shared" si="212"/>
        <v>0</v>
      </c>
      <c r="AG674" s="23">
        <f t="shared" si="213"/>
        <v>0</v>
      </c>
      <c r="AH674" s="33" t="str">
        <f>VLOOKUP(F674,特效对应!F:G,2,FALSE)</f>
        <v>attack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岚汐主动技能1等级9</v>
      </c>
      <c r="B675" s="8">
        <f t="shared" si="210"/>
        <v>10120109</v>
      </c>
      <c r="C675" s="8" t="str">
        <f>VLOOKUP(G675,角色!A:B,2,FALSE)</f>
        <v>岚汐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469</v>
      </c>
      <c r="I675" s="24" t="str">
        <f t="shared" si="218"/>
        <v>对敌方后排单体造成100%攻击力（+362）点伤害。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P675" s="33" t="str">
        <f>_xlfn.IFNA(VLOOKUP(G675,角色!V:AE,主动技能!F675+1,FALSE),"")</f>
        <v>eff_yixingguangquan|||</v>
      </c>
      <c r="Q675" s="33">
        <f>(VLOOKUP(G675,角色!V:AE,主动技能!F675+4,FALSE))</f>
        <v>1</v>
      </c>
      <c r="R675" s="33">
        <v>0</v>
      </c>
      <c r="S675" s="33">
        <v>0</v>
      </c>
      <c r="T675" s="6" t="str">
        <f t="shared" si="208"/>
        <v/>
      </c>
      <c r="U675" s="6" t="str">
        <f t="shared" si="209"/>
        <v/>
      </c>
      <c r="V675" s="23" t="str">
        <f>VLOOKUP(G675,角色!AW:BC,主动技能!F675+1,FALSE)</f>
        <v>skill_32</v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362</v>
      </c>
      <c r="AE675" s="33">
        <f>(VLOOKUP(G675,角色!V:AE,主动技能!F675+7,FALSE))</f>
        <v>0</v>
      </c>
      <c r="AF675" s="23">
        <f t="shared" si="212"/>
        <v>0</v>
      </c>
      <c r="AG675" s="23">
        <f t="shared" si="213"/>
        <v>0</v>
      </c>
      <c r="AH675" s="33" t="str">
        <f>VLOOKUP(F675,特效对应!F:G,2,FALSE)</f>
        <v>attack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岚汐主动技能1等级10</v>
      </c>
      <c r="B676" s="8">
        <f t="shared" si="210"/>
        <v>10120110</v>
      </c>
      <c r="C676" s="8" t="str">
        <f>VLOOKUP(G676,角色!A:B,2,FALSE)</f>
        <v>岚汐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469</v>
      </c>
      <c r="I676" s="24" t="str">
        <f>"对敌方后排单体造成100%攻击力（+"&amp;AB676&amp;"）点伤害。"</f>
        <v>对敌方后排单体造成100%攻击力（+512）点伤害。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P676" s="33" t="str">
        <f>_xlfn.IFNA(VLOOKUP(G676,角色!V:AE,主动技能!F676+1,FALSE),"")</f>
        <v>eff_yixingguangquan|||</v>
      </c>
      <c r="Q676" s="33">
        <f>(VLOOKUP(G676,角色!V:AE,主动技能!F676+4,FALSE))</f>
        <v>1</v>
      </c>
      <c r="R676" s="33">
        <v>0</v>
      </c>
      <c r="S676" s="33">
        <v>0</v>
      </c>
      <c r="T676" s="6" t="str">
        <f t="shared" si="208"/>
        <v/>
      </c>
      <c r="U676" s="6" t="str">
        <f t="shared" si="209"/>
        <v/>
      </c>
      <c r="V676" s="23" t="str">
        <f>VLOOKUP(G676,角色!AW:BC,主动技能!F676+1,FALSE)</f>
        <v>skill_32</v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512</v>
      </c>
      <c r="AE676" s="33">
        <f>(VLOOKUP(G676,角色!V:AE,主动技能!F676+7,FALSE))</f>
        <v>0</v>
      </c>
      <c r="AF676" s="23">
        <f t="shared" si="212"/>
        <v>0</v>
      </c>
      <c r="AG676" s="23">
        <f t="shared" si="213"/>
        <v>0</v>
      </c>
      <c r="AH676" s="33" t="str">
        <f>VLOOKUP(F676,特效对应!F:G,2,FALSE)</f>
        <v>attack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岚汐主动技能1等级11</v>
      </c>
      <c r="B677" s="8">
        <f t="shared" si="210"/>
        <v>10120111</v>
      </c>
      <c r="C677" s="8" t="str">
        <f>VLOOKUP(G677,角色!A:B,2,FALSE)</f>
        <v>岚汐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469</v>
      </c>
      <c r="I677" s="24" t="str">
        <f>"对敌方任意单体造成100%攻击力（+"&amp;AB677&amp;"）点伤害。"</f>
        <v>对敌方任意单体造成100%攻击力（+724）点伤害。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P677" s="33" t="str">
        <f>_xlfn.IFNA(VLOOKUP(G677,角色!V:AE,主动技能!F677+1,FALSE),"")</f>
        <v>eff_yixingguangquan|||</v>
      </c>
      <c r="Q677" s="33">
        <f>(VLOOKUP(G677,角色!V:AE,主动技能!F677+4,FALSE))</f>
        <v>1</v>
      </c>
      <c r="R677" s="33">
        <v>0</v>
      </c>
      <c r="S677" s="33">
        <v>0</v>
      </c>
      <c r="T677" s="6" t="str">
        <f t="shared" si="208"/>
        <v/>
      </c>
      <c r="U677" s="6" t="str">
        <f t="shared" si="209"/>
        <v/>
      </c>
      <c r="V677" s="23" t="str">
        <f>VLOOKUP(G677,角色!AW:BC,主动技能!F677+1,FALSE)</f>
        <v>skill_32</v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724</v>
      </c>
      <c r="AE677" s="33">
        <f>(VLOOKUP(G677,角色!V:AE,主动技能!F677+7,FALSE))</f>
        <v>0</v>
      </c>
      <c r="AF677" s="23">
        <f t="shared" si="212"/>
        <v>0</v>
      </c>
      <c r="AG677" s="23">
        <f t="shared" si="213"/>
        <v>0</v>
      </c>
      <c r="AH677" s="33" t="str">
        <f>VLOOKUP(F677,特效对应!F:G,2,FALSE)</f>
        <v>attack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岚汐主动技能1等级12</v>
      </c>
      <c r="B678" s="8">
        <f t="shared" si="210"/>
        <v>10120112</v>
      </c>
      <c r="C678" s="8" t="str">
        <f>VLOOKUP(G678,角色!A:B,2,FALSE)</f>
        <v>岚汐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469</v>
      </c>
      <c r="I678" s="24" t="str">
        <f t="shared" ref="I678:I686" si="219">"对敌方任意单体造成100%攻击力（+"&amp;AB678&amp;"）点伤害。"</f>
        <v>对敌方任意单体造成100%攻击力（+1025）点伤害。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P678" s="33" t="str">
        <f>_xlfn.IFNA(VLOOKUP(G678,角色!V:AE,主动技能!F678+1,FALSE),"")</f>
        <v>eff_yixingguangquan|||</v>
      </c>
      <c r="Q678" s="33">
        <f>(VLOOKUP(G678,角色!V:AE,主动技能!F678+4,FALSE))</f>
        <v>1</v>
      </c>
      <c r="R678" s="33">
        <v>0</v>
      </c>
      <c r="S678" s="33">
        <v>0</v>
      </c>
      <c r="T678" s="6" t="str">
        <f t="shared" si="208"/>
        <v/>
      </c>
      <c r="U678" s="6" t="str">
        <f t="shared" si="209"/>
        <v/>
      </c>
      <c r="V678" s="23" t="str">
        <f>VLOOKUP(G678,角色!AW:BC,主动技能!F678+1,FALSE)</f>
        <v>skill_32</v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1025</v>
      </c>
      <c r="AE678" s="33">
        <f>(VLOOKUP(G678,角色!V:AE,主动技能!F678+7,FALSE))</f>
        <v>0</v>
      </c>
      <c r="AF678" s="23">
        <f t="shared" si="212"/>
        <v>0</v>
      </c>
      <c r="AG678" s="23">
        <f t="shared" si="213"/>
        <v>0</v>
      </c>
      <c r="AH678" s="33" t="str">
        <f>VLOOKUP(F678,特效对应!F:G,2,FALSE)</f>
        <v>attack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岚汐主动技能1等级13</v>
      </c>
      <c r="B679" s="8">
        <f t="shared" si="210"/>
        <v>10120113</v>
      </c>
      <c r="C679" s="8" t="str">
        <f>VLOOKUP(G679,角色!A:B,2,FALSE)</f>
        <v>岚汐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469</v>
      </c>
      <c r="I679" s="24" t="str">
        <f t="shared" si="219"/>
        <v>对敌方任意单体造成100%攻击力（+1450）点伤害。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P679" s="33" t="str">
        <f>_xlfn.IFNA(VLOOKUP(G679,角色!V:AE,主动技能!F679+1,FALSE),"")</f>
        <v>eff_yixingguangquan|||</v>
      </c>
      <c r="Q679" s="33">
        <f>(VLOOKUP(G679,角色!V:AE,主动技能!F679+4,FALSE))</f>
        <v>1</v>
      </c>
      <c r="R679" s="33">
        <v>0</v>
      </c>
      <c r="S679" s="33">
        <v>0</v>
      </c>
      <c r="T679" s="6" t="str">
        <f t="shared" si="208"/>
        <v/>
      </c>
      <c r="U679" s="6" t="str">
        <f t="shared" si="209"/>
        <v/>
      </c>
      <c r="V679" s="23" t="str">
        <f>VLOOKUP(G679,角色!AW:BC,主动技能!F679+1,FALSE)</f>
        <v>skill_32</v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1450</v>
      </c>
      <c r="AE679" s="33">
        <f>(VLOOKUP(G679,角色!V:AE,主动技能!F679+7,FALSE))</f>
        <v>0</v>
      </c>
      <c r="AF679" s="23">
        <f t="shared" si="212"/>
        <v>0</v>
      </c>
      <c r="AG679" s="23">
        <f t="shared" si="213"/>
        <v>0</v>
      </c>
      <c r="AH679" s="33" t="str">
        <f>VLOOKUP(F679,特效对应!F:G,2,FALSE)</f>
        <v>attack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岚汐主动技能1等级14</v>
      </c>
      <c r="B680" s="8">
        <f t="shared" si="210"/>
        <v>10120114</v>
      </c>
      <c r="C680" s="8" t="str">
        <f>VLOOKUP(G680,角色!A:B,2,FALSE)</f>
        <v>岚汐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469</v>
      </c>
      <c r="I680" s="24" t="str">
        <f t="shared" si="219"/>
        <v>对敌方任意单体造成100%攻击力（+2051）点伤害。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P680" s="33" t="str">
        <f>_xlfn.IFNA(VLOOKUP(G680,角色!V:AE,主动技能!F680+1,FALSE),"")</f>
        <v>eff_yixingguangquan|||</v>
      </c>
      <c r="Q680" s="33">
        <f>(VLOOKUP(G680,角色!V:AE,主动技能!F680+4,FALSE))</f>
        <v>1</v>
      </c>
      <c r="R680" s="33">
        <v>0</v>
      </c>
      <c r="S680" s="33">
        <v>0</v>
      </c>
      <c r="T680" s="6" t="str">
        <f t="shared" si="208"/>
        <v/>
      </c>
      <c r="U680" s="6" t="str">
        <f t="shared" si="209"/>
        <v/>
      </c>
      <c r="V680" s="23" t="str">
        <f>VLOOKUP(G680,角色!AW:BC,主动技能!F680+1,FALSE)</f>
        <v>skill_32</v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2051</v>
      </c>
      <c r="AE680" s="33">
        <f>(VLOOKUP(G680,角色!V:AE,主动技能!F680+7,FALSE))</f>
        <v>0</v>
      </c>
      <c r="AF680" s="23">
        <f t="shared" si="212"/>
        <v>0</v>
      </c>
      <c r="AG680" s="23">
        <f t="shared" si="213"/>
        <v>0</v>
      </c>
      <c r="AH680" s="33" t="str">
        <f>VLOOKUP(F680,特效对应!F:G,2,FALSE)</f>
        <v>attack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岚汐主动技能1等级15</v>
      </c>
      <c r="B681" s="8">
        <f t="shared" si="210"/>
        <v>10120115</v>
      </c>
      <c r="C681" s="8" t="str">
        <f>VLOOKUP(G681,角色!A:B,2,FALSE)</f>
        <v>岚汐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469</v>
      </c>
      <c r="I681" s="24" t="str">
        <f t="shared" si="219"/>
        <v>对敌方任意单体造成100%攻击力（+2900）点伤害。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P681" s="33" t="str">
        <f>_xlfn.IFNA(VLOOKUP(G681,角色!V:AE,主动技能!F681+1,FALSE),"")</f>
        <v>eff_yixingguangquan|||</v>
      </c>
      <c r="Q681" s="33">
        <f>(VLOOKUP(G681,角色!V:AE,主动技能!F681+4,FALSE))</f>
        <v>1</v>
      </c>
      <c r="R681" s="33">
        <v>0</v>
      </c>
      <c r="S681" s="33">
        <v>0</v>
      </c>
      <c r="T681" s="6" t="str">
        <f t="shared" si="208"/>
        <v/>
      </c>
      <c r="U681" s="6" t="str">
        <f t="shared" si="209"/>
        <v/>
      </c>
      <c r="V681" s="23" t="str">
        <f>VLOOKUP(G681,角色!AW:BC,主动技能!F681+1,FALSE)</f>
        <v>skill_32</v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2900</v>
      </c>
      <c r="AE681" s="33">
        <f>(VLOOKUP(G681,角色!V:AE,主动技能!F681+7,FALSE))</f>
        <v>0</v>
      </c>
      <c r="AF681" s="23">
        <f t="shared" si="212"/>
        <v>0</v>
      </c>
      <c r="AG681" s="23">
        <f t="shared" si="213"/>
        <v>0</v>
      </c>
      <c r="AH681" s="33" t="str">
        <f>VLOOKUP(F681,特效对应!F:G,2,FALSE)</f>
        <v>attack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岚汐主动技能1等级16</v>
      </c>
      <c r="B682" s="8">
        <f t="shared" si="210"/>
        <v>10120116</v>
      </c>
      <c r="C682" s="8" t="str">
        <f>VLOOKUP(G682,角色!A:B,2,FALSE)</f>
        <v>岚汐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469</v>
      </c>
      <c r="I682" s="24" t="str">
        <f t="shared" si="219"/>
        <v>对敌方任意单体造成100%攻击力（+4103）点伤害。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P682" s="33" t="str">
        <f>_xlfn.IFNA(VLOOKUP(G682,角色!V:AE,主动技能!F682+1,FALSE),"")</f>
        <v>eff_yixingguangquan|||</v>
      </c>
      <c r="Q682" s="33">
        <f>(VLOOKUP(G682,角色!V:AE,主动技能!F682+4,FALSE))</f>
        <v>1</v>
      </c>
      <c r="R682" s="33">
        <v>0</v>
      </c>
      <c r="S682" s="33">
        <v>0</v>
      </c>
      <c r="T682" s="6" t="str">
        <f t="shared" si="208"/>
        <v/>
      </c>
      <c r="U682" s="6" t="str">
        <f t="shared" si="209"/>
        <v/>
      </c>
      <c r="V682" s="23" t="str">
        <f>VLOOKUP(G682,角色!AW:BC,主动技能!F682+1,FALSE)</f>
        <v>skill_32</v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4103</v>
      </c>
      <c r="AE682" s="33">
        <f>(VLOOKUP(G682,角色!V:AE,主动技能!F682+7,FALSE))</f>
        <v>0</v>
      </c>
      <c r="AF682" s="23">
        <f t="shared" si="212"/>
        <v>0</v>
      </c>
      <c r="AG682" s="23">
        <f t="shared" si="213"/>
        <v>0</v>
      </c>
      <c r="AH682" s="33" t="str">
        <f>VLOOKUP(F682,特效对应!F:G,2,FALSE)</f>
        <v>attack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岚汐主动技能1等级17</v>
      </c>
      <c r="B683" s="8">
        <f t="shared" si="210"/>
        <v>10120117</v>
      </c>
      <c r="C683" s="8" t="str">
        <f>VLOOKUP(G683,角色!A:B,2,FALSE)</f>
        <v>岚汐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469</v>
      </c>
      <c r="I683" s="24" t="str">
        <f t="shared" si="219"/>
        <v>对敌方任意单体造成100%攻击力（+5803）点伤害。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P683" s="33" t="str">
        <f>_xlfn.IFNA(VLOOKUP(G683,角色!V:AE,主动技能!F683+1,FALSE),"")</f>
        <v>eff_yixingguangquan|||</v>
      </c>
      <c r="Q683" s="33">
        <f>(VLOOKUP(G683,角色!V:AE,主动技能!F683+4,FALSE))</f>
        <v>1</v>
      </c>
      <c r="R683" s="33">
        <v>0</v>
      </c>
      <c r="S683" s="33">
        <v>0</v>
      </c>
      <c r="T683" s="6" t="str">
        <f t="shared" si="208"/>
        <v/>
      </c>
      <c r="U683" s="6" t="str">
        <f t="shared" si="209"/>
        <v/>
      </c>
      <c r="V683" s="23" t="str">
        <f>VLOOKUP(G683,角色!AW:BC,主动技能!F683+1,FALSE)</f>
        <v>skill_32</v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5803</v>
      </c>
      <c r="AE683" s="33">
        <f>(VLOOKUP(G683,角色!V:AE,主动技能!F683+7,FALSE))</f>
        <v>0</v>
      </c>
      <c r="AF683" s="23">
        <f t="shared" si="212"/>
        <v>0</v>
      </c>
      <c r="AG683" s="23">
        <f t="shared" si="213"/>
        <v>0</v>
      </c>
      <c r="AH683" s="33" t="str">
        <f>VLOOKUP(F683,特效对应!F:G,2,FALSE)</f>
        <v>attack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岚汐主动技能1等级18</v>
      </c>
      <c r="B684" s="8">
        <f t="shared" si="210"/>
        <v>10120118</v>
      </c>
      <c r="C684" s="8" t="str">
        <f>VLOOKUP(G684,角色!A:B,2,FALSE)</f>
        <v>岚汐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469</v>
      </c>
      <c r="I684" s="24" t="str">
        <f t="shared" si="219"/>
        <v>对敌方任意单体造成100%攻击力（+8208）点伤害。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P684" s="33" t="str">
        <f>_xlfn.IFNA(VLOOKUP(G684,角色!V:AE,主动技能!F684+1,FALSE),"")</f>
        <v>eff_yixingguangquan|||</v>
      </c>
      <c r="Q684" s="33">
        <f>(VLOOKUP(G684,角色!V:AE,主动技能!F684+4,FALSE))</f>
        <v>1</v>
      </c>
      <c r="R684" s="33">
        <v>0</v>
      </c>
      <c r="S684" s="33">
        <v>0</v>
      </c>
      <c r="T684" s="6" t="str">
        <f t="shared" si="208"/>
        <v/>
      </c>
      <c r="U684" s="6" t="str">
        <f t="shared" si="209"/>
        <v/>
      </c>
      <c r="V684" s="23" t="str">
        <f>VLOOKUP(G684,角色!AW:BC,主动技能!F684+1,FALSE)</f>
        <v>skill_32</v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8208</v>
      </c>
      <c r="AE684" s="33">
        <f>(VLOOKUP(G684,角色!V:AE,主动技能!F684+7,FALSE))</f>
        <v>0</v>
      </c>
      <c r="AF684" s="23">
        <f t="shared" si="212"/>
        <v>0</v>
      </c>
      <c r="AG684" s="23">
        <f t="shared" si="213"/>
        <v>0</v>
      </c>
      <c r="AH684" s="33" t="str">
        <f>VLOOKUP(F684,特效对应!F:G,2,FALSE)</f>
        <v>attack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岚汐主动技能1等级19</v>
      </c>
      <c r="B685" s="8">
        <f t="shared" si="210"/>
        <v>10120119</v>
      </c>
      <c r="C685" s="8" t="str">
        <f>VLOOKUP(G685,角色!A:B,2,FALSE)</f>
        <v>岚汐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469</v>
      </c>
      <c r="I685" s="24" t="str">
        <f t="shared" si="219"/>
        <v>对敌方任意单体造成100%攻击力（+11609）点伤害。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P685" s="33" t="str">
        <f>_xlfn.IFNA(VLOOKUP(G685,角色!V:AE,主动技能!F685+1,FALSE),"")</f>
        <v>eff_yixingguangquan|||</v>
      </c>
      <c r="Q685" s="33">
        <f>(VLOOKUP(G685,角色!V:AE,主动技能!F685+4,FALSE))</f>
        <v>1</v>
      </c>
      <c r="R685" s="33">
        <v>0</v>
      </c>
      <c r="S685" s="33">
        <v>0</v>
      </c>
      <c r="T685" s="6" t="str">
        <f t="shared" si="208"/>
        <v/>
      </c>
      <c r="U685" s="6" t="str">
        <f t="shared" si="209"/>
        <v/>
      </c>
      <c r="V685" s="23" t="str">
        <f>VLOOKUP(G685,角色!AW:BC,主动技能!F685+1,FALSE)</f>
        <v>skill_32</v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11609</v>
      </c>
      <c r="AE685" s="33">
        <f>(VLOOKUP(G685,角色!V:AE,主动技能!F685+7,FALSE))</f>
        <v>0</v>
      </c>
      <c r="AF685" s="23">
        <f t="shared" si="212"/>
        <v>0</v>
      </c>
      <c r="AG685" s="23">
        <f t="shared" si="213"/>
        <v>0</v>
      </c>
      <c r="AH685" s="33" t="str">
        <f>VLOOKUP(F685,特效对应!F:G,2,FALSE)</f>
        <v>attack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岚汐主动技能1等级20</v>
      </c>
      <c r="B686" s="8">
        <f t="shared" si="210"/>
        <v>10120120</v>
      </c>
      <c r="C686" s="8" t="str">
        <f>VLOOKUP(G686,角色!A:B,2,FALSE)</f>
        <v>岚汐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469</v>
      </c>
      <c r="I686" s="24" t="str">
        <f t="shared" si="219"/>
        <v>对敌方任意单体造成100%攻击力（+16420）点伤害。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P686" s="33" t="str">
        <f>_xlfn.IFNA(VLOOKUP(G686,角色!V:AE,主动技能!F686+1,FALSE),"")</f>
        <v>eff_yixingguangquan|||</v>
      </c>
      <c r="Q686" s="33">
        <f>(VLOOKUP(G686,角色!V:AE,主动技能!F686+4,FALSE))</f>
        <v>1</v>
      </c>
      <c r="R686" s="33">
        <v>0</v>
      </c>
      <c r="S686" s="33">
        <v>0</v>
      </c>
      <c r="T686" s="6" t="str">
        <f t="shared" si="208"/>
        <v/>
      </c>
      <c r="U686" s="6" t="str">
        <f t="shared" si="209"/>
        <v/>
      </c>
      <c r="V686" s="23" t="str">
        <f>VLOOKUP(G686,角色!AW:BC,主动技能!F686+1,FALSE)</f>
        <v>skill_32</v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16420</v>
      </c>
      <c r="AE686" s="33">
        <f>(VLOOKUP(G686,角色!V:AE,主动技能!F686+7,FALSE))</f>
        <v>0</v>
      </c>
      <c r="AF686" s="23">
        <f t="shared" si="212"/>
        <v>0</v>
      </c>
      <c r="AG686" s="23">
        <f t="shared" si="213"/>
        <v>0</v>
      </c>
      <c r="AH686" s="33" t="str">
        <f>VLOOKUP(F686,特效对应!F:G,2,FALSE)</f>
        <v>attack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岚汐主动技能2等级1</v>
      </c>
      <c r="B687" s="8">
        <f t="shared" si="210"/>
        <v>10120201</v>
      </c>
      <c r="C687" s="8" t="str">
        <f>VLOOKUP(G687,角色!A:B,2,FALSE)</f>
        <v>岚汐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455</v>
      </c>
      <c r="I687" s="26" t="str">
        <f>"对敌方1排单位造成125%攻击力（+"&amp;AB687&amp;"）伤害"</f>
        <v>对敌方1排单位造成125%攻击力（+52）伤害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P687" s="33" t="str">
        <f>_xlfn.IFNA(VLOOKUP(G687,角色!V:AE,主动技能!F687+1,FALSE),"")</f>
        <v>eff_sixingguangquan|eff_wanyuezhan_1||</v>
      </c>
      <c r="Q687" s="33">
        <f>(VLOOKUP(G687,角色!V:AE,主动技能!F687+4,FALSE))</f>
        <v>2</v>
      </c>
      <c r="R687" s="33">
        <v>0</v>
      </c>
      <c r="S687" s="33">
        <v>0</v>
      </c>
      <c r="T687" s="6" t="str">
        <f t="shared" si="208"/>
        <v/>
      </c>
      <c r="U687" s="6" t="str">
        <f t="shared" si="209"/>
        <v/>
      </c>
      <c r="V687" s="23" t="str">
        <f>VLOOKUP(G687,角色!AW:BC,主动技能!F687+1,FALSE)</f>
        <v>skill_20</v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52</v>
      </c>
      <c r="AE687" s="33">
        <f>(VLOOKUP(G687,角色!V:AE,主动技能!F687+7,FALSE))</f>
        <v>1</v>
      </c>
      <c r="AF687" s="23">
        <f t="shared" si="212"/>
        <v>2</v>
      </c>
      <c r="AG687" s="23">
        <f t="shared" si="213"/>
        <v>1</v>
      </c>
      <c r="AH687" s="33" t="str">
        <f>VLOOKUP(F687,特效对应!F:G,2,FALSE)</f>
        <v>attackex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岚汐主动技能2等级2</v>
      </c>
      <c r="B688" s="8">
        <f t="shared" si="210"/>
        <v>10120202</v>
      </c>
      <c r="C688" s="8" t="str">
        <f>VLOOKUP(G688,角色!A:B,2,FALSE)</f>
        <v>岚汐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455</v>
      </c>
      <c r="I688" s="26" t="str">
        <f t="shared" ref="I688:I706" si="220">"对敌方1排单位造成125%攻击力（+"&amp;AB688&amp;"）伤害"</f>
        <v>对敌方1排单位造成125%攻击力（+64）伤害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P688" s="33" t="str">
        <f>_xlfn.IFNA(VLOOKUP(G688,角色!V:AE,主动技能!F688+1,FALSE),"")</f>
        <v>eff_sixingguangquan|eff_wanyuezhan_1||</v>
      </c>
      <c r="Q688" s="33">
        <f>(VLOOKUP(G688,角色!V:AE,主动技能!F688+4,FALSE))</f>
        <v>2</v>
      </c>
      <c r="R688" s="33">
        <v>0</v>
      </c>
      <c r="S688" s="33">
        <v>0</v>
      </c>
      <c r="T688" s="6" t="str">
        <f t="shared" si="208"/>
        <v/>
      </c>
      <c r="U688" s="6" t="str">
        <f t="shared" si="209"/>
        <v/>
      </c>
      <c r="V688" s="23" t="str">
        <f>VLOOKUP(G688,角色!AW:BC,主动技能!F688+1,FALSE)</f>
        <v>skill_20</v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64</v>
      </c>
      <c r="AE688" s="33">
        <f>(VLOOKUP(G688,角色!V:AE,主动技能!F688+7,FALSE))</f>
        <v>1</v>
      </c>
      <c r="AF688" s="23">
        <f t="shared" si="212"/>
        <v>2</v>
      </c>
      <c r="AG688" s="23">
        <f t="shared" si="213"/>
        <v>1</v>
      </c>
      <c r="AH688" s="33" t="str">
        <f>VLOOKUP(F688,特效对应!F:G,2,FALSE)</f>
        <v>attackex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岚汐主动技能2等级3</v>
      </c>
      <c r="B689" s="8">
        <f t="shared" si="210"/>
        <v>10120203</v>
      </c>
      <c r="C689" s="8" t="str">
        <f>VLOOKUP(G689,角色!A:B,2,FALSE)</f>
        <v>岚汐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455</v>
      </c>
      <c r="I689" s="26" t="str">
        <f t="shared" si="220"/>
        <v>对敌方1排单位造成125%攻击力（+100）伤害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P689" s="33" t="str">
        <f>_xlfn.IFNA(VLOOKUP(G689,角色!V:AE,主动技能!F689+1,FALSE),"")</f>
        <v>eff_sixingguangquan|eff_wanyuezhan_1||</v>
      </c>
      <c r="Q689" s="33">
        <f>(VLOOKUP(G689,角色!V:AE,主动技能!F689+4,FALSE))</f>
        <v>2</v>
      </c>
      <c r="R689" s="33">
        <v>0</v>
      </c>
      <c r="S689" s="33">
        <v>0</v>
      </c>
      <c r="T689" s="6" t="str">
        <f t="shared" si="208"/>
        <v/>
      </c>
      <c r="U689" s="6" t="str">
        <f t="shared" si="209"/>
        <v/>
      </c>
      <c r="V689" s="23" t="str">
        <f>VLOOKUP(G689,角色!AW:BC,主动技能!F689+1,FALSE)</f>
        <v>skill_20</v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100</v>
      </c>
      <c r="AE689" s="33">
        <f>(VLOOKUP(G689,角色!V:AE,主动技能!F689+7,FALSE))</f>
        <v>1</v>
      </c>
      <c r="AF689" s="23">
        <f t="shared" si="212"/>
        <v>2</v>
      </c>
      <c r="AG689" s="23">
        <f t="shared" si="213"/>
        <v>1</v>
      </c>
      <c r="AH689" s="33" t="str">
        <f>VLOOKUP(F689,特效对应!F:G,2,FALSE)</f>
        <v>attackex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岚汐主动技能2等级4</v>
      </c>
      <c r="B690" s="8">
        <f t="shared" si="210"/>
        <v>10120204</v>
      </c>
      <c r="C690" s="8" t="str">
        <f>VLOOKUP(G690,角色!A:B,2,FALSE)</f>
        <v>岚汐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455</v>
      </c>
      <c r="I690" s="26" t="str">
        <f t="shared" si="220"/>
        <v>对敌方1排单位造成125%攻击力（+160）伤害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P690" s="33" t="str">
        <f>_xlfn.IFNA(VLOOKUP(G690,角色!V:AE,主动技能!F690+1,FALSE),"")</f>
        <v>eff_sixingguangquan|eff_wanyuezhan_1||</v>
      </c>
      <c r="Q690" s="33">
        <f>(VLOOKUP(G690,角色!V:AE,主动技能!F690+4,FALSE))</f>
        <v>2</v>
      </c>
      <c r="R690" s="33">
        <v>0</v>
      </c>
      <c r="S690" s="33">
        <v>0</v>
      </c>
      <c r="T690" s="6" t="str">
        <f t="shared" si="208"/>
        <v/>
      </c>
      <c r="U690" s="6" t="str">
        <f t="shared" si="209"/>
        <v/>
      </c>
      <c r="V690" s="23" t="str">
        <f>VLOOKUP(G690,角色!AW:BC,主动技能!F690+1,FALSE)</f>
        <v>skill_20</v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160</v>
      </c>
      <c r="AE690" s="33">
        <f>(VLOOKUP(G690,角色!V:AE,主动技能!F690+7,FALSE))</f>
        <v>1</v>
      </c>
      <c r="AF690" s="23">
        <f t="shared" si="212"/>
        <v>2</v>
      </c>
      <c r="AG690" s="23">
        <f t="shared" si="213"/>
        <v>1</v>
      </c>
      <c r="AH690" s="33" t="str">
        <f>VLOOKUP(F690,特效对应!F:G,2,FALSE)</f>
        <v>attackex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岚汐主动技能2等级5</v>
      </c>
      <c r="B691" s="8">
        <f t="shared" si="210"/>
        <v>10120205</v>
      </c>
      <c r="C691" s="8" t="str">
        <f>VLOOKUP(G691,角色!A:B,2,FALSE)</f>
        <v>岚汐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455</v>
      </c>
      <c r="I691" s="26" t="str">
        <f t="shared" si="220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P691" s="33" t="str">
        <f>_xlfn.IFNA(VLOOKUP(G691,角色!V:AE,主动技能!F691+1,FALSE),"")</f>
        <v>eff_sixingguangquan|eff_wanyuezhan_1||</v>
      </c>
      <c r="Q691" s="33">
        <f>(VLOOKUP(G691,角色!V:AE,主动技能!F691+4,FALSE))</f>
        <v>2</v>
      </c>
      <c r="R691" s="33">
        <v>0</v>
      </c>
      <c r="S691" s="33">
        <v>0</v>
      </c>
      <c r="T691" s="6" t="str">
        <f t="shared" si="208"/>
        <v/>
      </c>
      <c r="U691" s="6" t="str">
        <f t="shared" si="209"/>
        <v/>
      </c>
      <c r="V691" s="23" t="str">
        <f>VLOOKUP(G691,角色!AW:BC,主动技能!F691+1,FALSE)</f>
        <v>skill_20</v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 s="33">
        <f>(VLOOKUP(G691,角色!V:AE,主动技能!F691+7,FALSE))</f>
        <v>1</v>
      </c>
      <c r="AF691" s="23">
        <f t="shared" si="212"/>
        <v>2</v>
      </c>
      <c r="AG691" s="23">
        <f t="shared" si="213"/>
        <v>1</v>
      </c>
      <c r="AH691" s="33" t="str">
        <f>VLOOKUP(F691,特效对应!F:G,2,FALSE)</f>
        <v>attackex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岚汐主动技能2等级6</v>
      </c>
      <c r="B692" s="8">
        <f t="shared" si="210"/>
        <v>10120206</v>
      </c>
      <c r="C692" s="8" t="str">
        <f>VLOOKUP(G692,角色!A:B,2,FALSE)</f>
        <v>岚汐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455</v>
      </c>
      <c r="I692" s="26" t="str">
        <f t="shared" si="220"/>
        <v>对敌方1排单位造成125%攻击力（+320）伤害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P692" s="33" t="str">
        <f>_xlfn.IFNA(VLOOKUP(G692,角色!V:AE,主动技能!F692+1,FALSE),"")</f>
        <v>eff_sixingguangquan|eff_wanyuezhan_1||</v>
      </c>
      <c r="Q692" s="33">
        <f>(VLOOKUP(G692,角色!V:AE,主动技能!F692+4,FALSE))</f>
        <v>2</v>
      </c>
      <c r="R692" s="33">
        <v>0</v>
      </c>
      <c r="S692" s="33">
        <v>0</v>
      </c>
      <c r="T692" s="6" t="str">
        <f t="shared" si="208"/>
        <v/>
      </c>
      <c r="U692" s="6" t="str">
        <f t="shared" si="209"/>
        <v/>
      </c>
      <c r="V692" s="23" t="str">
        <f>VLOOKUP(G692,角色!AW:BC,主动技能!F692+1,FALSE)</f>
        <v>skill_20</v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320</v>
      </c>
      <c r="AE692" s="33">
        <f>(VLOOKUP(G692,角色!V:AE,主动技能!F692+7,FALSE))</f>
        <v>1</v>
      </c>
      <c r="AF692" s="23">
        <f t="shared" si="212"/>
        <v>2</v>
      </c>
      <c r="AG692" s="23">
        <f t="shared" si="213"/>
        <v>1</v>
      </c>
      <c r="AH692" s="33" t="str">
        <f>VLOOKUP(F692,特效对应!F:G,2,FALSE)</f>
        <v>attackex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岚汐主动技能2等级7</v>
      </c>
      <c r="B693" s="8">
        <f t="shared" si="210"/>
        <v>10120207</v>
      </c>
      <c r="C693" s="8" t="str">
        <f>VLOOKUP(G693,角色!A:B,2,FALSE)</f>
        <v>岚汐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455</v>
      </c>
      <c r="I693" s="26" t="str">
        <f t="shared" si="220"/>
        <v>对敌方1排单位造成125%攻击力（+452）伤害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P693" s="33" t="str">
        <f>_xlfn.IFNA(VLOOKUP(G693,角色!V:AE,主动技能!F693+1,FALSE),"")</f>
        <v>eff_sixingguangquan|eff_wanyuezhan_1||</v>
      </c>
      <c r="Q693" s="33">
        <f>(VLOOKUP(G693,角色!V:AE,主动技能!F693+4,FALSE))</f>
        <v>2</v>
      </c>
      <c r="R693" s="33">
        <v>0</v>
      </c>
      <c r="S693" s="33">
        <v>0</v>
      </c>
      <c r="T693" s="6" t="str">
        <f t="shared" si="208"/>
        <v/>
      </c>
      <c r="U693" s="6" t="str">
        <f t="shared" si="209"/>
        <v/>
      </c>
      <c r="V693" s="23" t="str">
        <f>VLOOKUP(G693,角色!AW:BC,主动技能!F693+1,FALSE)</f>
        <v>skill_20</v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452</v>
      </c>
      <c r="AE693" s="33">
        <f>(VLOOKUP(G693,角色!V:AE,主动技能!F693+7,FALSE))</f>
        <v>1</v>
      </c>
      <c r="AF693" s="23">
        <f t="shared" si="212"/>
        <v>2</v>
      </c>
      <c r="AG693" s="23">
        <f t="shared" si="213"/>
        <v>1</v>
      </c>
      <c r="AH693" s="33" t="str">
        <f>VLOOKUP(F693,特效对应!F:G,2,FALSE)</f>
        <v>attackex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岚汐主动技能2等级8</v>
      </c>
      <c r="B694" s="8">
        <f t="shared" si="210"/>
        <v>10120208</v>
      </c>
      <c r="C694" s="8" t="str">
        <f>VLOOKUP(G694,角色!A:B,2,FALSE)</f>
        <v>岚汐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455</v>
      </c>
      <c r="I694" s="26" t="str">
        <f t="shared" si="220"/>
        <v>对敌方1排单位造成125%攻击力（+640）伤害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P694" s="33" t="str">
        <f>_xlfn.IFNA(VLOOKUP(G694,角色!V:AE,主动技能!F694+1,FALSE),"")</f>
        <v>eff_sixingguangquan|eff_wanyuezhan_1||</v>
      </c>
      <c r="Q694" s="33">
        <f>(VLOOKUP(G694,角色!V:AE,主动技能!F694+4,FALSE))</f>
        <v>2</v>
      </c>
      <c r="R694" s="33">
        <v>0</v>
      </c>
      <c r="S694" s="33">
        <v>0</v>
      </c>
      <c r="T694" s="6" t="str">
        <f t="shared" si="208"/>
        <v/>
      </c>
      <c r="U694" s="6" t="str">
        <f t="shared" si="209"/>
        <v/>
      </c>
      <c r="V694" s="23" t="str">
        <f>VLOOKUP(G694,角色!AW:BC,主动技能!F694+1,FALSE)</f>
        <v>skill_20</v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640</v>
      </c>
      <c r="AE694" s="33">
        <f>(VLOOKUP(G694,角色!V:AE,主动技能!F694+7,FALSE))</f>
        <v>1</v>
      </c>
      <c r="AF694" s="23">
        <f t="shared" si="212"/>
        <v>2</v>
      </c>
      <c r="AG694" s="23">
        <f t="shared" si="213"/>
        <v>1</v>
      </c>
      <c r="AH694" s="33" t="str">
        <f>VLOOKUP(F694,特效对应!F:G,2,FALSE)</f>
        <v>attackex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岚汐主动技能2等级9</v>
      </c>
      <c r="B695" s="8">
        <f t="shared" si="210"/>
        <v>10120209</v>
      </c>
      <c r="C695" s="8" t="str">
        <f>VLOOKUP(G695,角色!A:B,2,FALSE)</f>
        <v>岚汐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455</v>
      </c>
      <c r="I695" s="26" t="str">
        <f t="shared" si="220"/>
        <v>对敌方1排单位造成125%攻击力（+905）伤害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P695" s="33" t="str">
        <f>_xlfn.IFNA(VLOOKUP(G695,角色!V:AE,主动技能!F695+1,FALSE),"")</f>
        <v>eff_sixingguangquan|eff_wanyuezhan_1||</v>
      </c>
      <c r="Q695" s="33">
        <f>(VLOOKUP(G695,角色!V:AE,主动技能!F695+4,FALSE))</f>
        <v>2</v>
      </c>
      <c r="R695" s="33">
        <v>0</v>
      </c>
      <c r="S695" s="33">
        <v>0</v>
      </c>
      <c r="T695" s="6" t="str">
        <f t="shared" si="208"/>
        <v/>
      </c>
      <c r="U695" s="6" t="str">
        <f t="shared" si="209"/>
        <v/>
      </c>
      <c r="V695" s="23" t="str">
        <f>VLOOKUP(G695,角色!AW:BC,主动技能!F695+1,FALSE)</f>
        <v>skill_20</v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905</v>
      </c>
      <c r="AE695" s="33">
        <f>(VLOOKUP(G695,角色!V:AE,主动技能!F695+7,FALSE))</f>
        <v>1</v>
      </c>
      <c r="AF695" s="23">
        <f t="shared" si="212"/>
        <v>2</v>
      </c>
      <c r="AG695" s="23">
        <f t="shared" si="213"/>
        <v>1</v>
      </c>
      <c r="AH695" s="33" t="str">
        <f>VLOOKUP(F695,特效对应!F:G,2,FALSE)</f>
        <v>attackex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岚汐主动技能2等级10</v>
      </c>
      <c r="B696" s="8">
        <f t="shared" si="210"/>
        <v>10120210</v>
      </c>
      <c r="C696" s="8" t="str">
        <f>VLOOKUP(G696,角色!A:B,2,FALSE)</f>
        <v>岚汐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455</v>
      </c>
      <c r="I696" s="26" t="str">
        <f t="shared" si="220"/>
        <v>对敌方1排单位造成125%攻击力（+1281）伤害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P696" s="33" t="str">
        <f>_xlfn.IFNA(VLOOKUP(G696,角色!V:AE,主动技能!F696+1,FALSE),"")</f>
        <v>eff_sixingguangquan|eff_wanyuezhan_1||</v>
      </c>
      <c r="Q696" s="33">
        <f>(VLOOKUP(G696,角色!V:AE,主动技能!F696+4,FALSE))</f>
        <v>2</v>
      </c>
      <c r="R696" s="33">
        <v>0</v>
      </c>
      <c r="S696" s="33">
        <v>0</v>
      </c>
      <c r="T696" s="6" t="str">
        <f t="shared" si="208"/>
        <v/>
      </c>
      <c r="U696" s="6" t="str">
        <f t="shared" si="209"/>
        <v/>
      </c>
      <c r="V696" s="23" t="str">
        <f>VLOOKUP(G696,角色!AW:BC,主动技能!F696+1,FALSE)</f>
        <v>skill_20</v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1281</v>
      </c>
      <c r="AE696" s="33">
        <f>(VLOOKUP(G696,角色!V:AE,主动技能!F696+7,FALSE))</f>
        <v>1</v>
      </c>
      <c r="AF696" s="23">
        <f t="shared" si="212"/>
        <v>2</v>
      </c>
      <c r="AG696" s="23">
        <f t="shared" si="213"/>
        <v>1</v>
      </c>
      <c r="AH696" s="33" t="str">
        <f>VLOOKUP(F696,特效对应!F:G,2,FALSE)</f>
        <v>attackex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岚汐主动技能2等级11</v>
      </c>
      <c r="B697" s="8">
        <f t="shared" si="210"/>
        <v>10120211</v>
      </c>
      <c r="C697" s="8" t="str">
        <f>VLOOKUP(G697,角色!A:B,2,FALSE)</f>
        <v>岚汐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455</v>
      </c>
      <c r="I697" s="26" t="str">
        <f t="shared" si="220"/>
        <v>对敌方1排单位造成125%攻击力（+1812）伤害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P697" s="33" t="str">
        <f>_xlfn.IFNA(VLOOKUP(G697,角色!V:AE,主动技能!F697+1,FALSE),"")</f>
        <v>eff_sixingguangquan|eff_wanyuezhan_1||</v>
      </c>
      <c r="Q697" s="33">
        <f>(VLOOKUP(G697,角色!V:AE,主动技能!F697+4,FALSE))</f>
        <v>2</v>
      </c>
      <c r="R697" s="33">
        <v>0</v>
      </c>
      <c r="S697" s="33">
        <v>0</v>
      </c>
      <c r="T697" s="6" t="str">
        <f t="shared" si="208"/>
        <v/>
      </c>
      <c r="U697" s="6" t="str">
        <f t="shared" si="209"/>
        <v/>
      </c>
      <c r="V697" s="23" t="str">
        <f>VLOOKUP(G697,角色!AW:BC,主动技能!F697+1,FALSE)</f>
        <v>skill_20</v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1812</v>
      </c>
      <c r="AE697" s="33">
        <f>(VLOOKUP(G697,角色!V:AE,主动技能!F697+7,FALSE))</f>
        <v>1</v>
      </c>
      <c r="AF697" s="23">
        <f t="shared" si="212"/>
        <v>2</v>
      </c>
      <c r="AG697" s="23">
        <f t="shared" si="213"/>
        <v>1</v>
      </c>
      <c r="AH697" s="33" t="str">
        <f>VLOOKUP(F697,特效对应!F:G,2,FALSE)</f>
        <v>attackex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岚汐主动技能2等级12</v>
      </c>
      <c r="B698" s="8">
        <f t="shared" si="210"/>
        <v>10120212</v>
      </c>
      <c r="C698" s="8" t="str">
        <f>VLOOKUP(G698,角色!A:B,2,FALSE)</f>
        <v>岚汐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455</v>
      </c>
      <c r="I698" s="26" t="str">
        <f t="shared" si="220"/>
        <v>对敌方1排单位造成125%攻击力（+2563）伤害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P698" s="33" t="str">
        <f>_xlfn.IFNA(VLOOKUP(G698,角色!V:AE,主动技能!F698+1,FALSE),"")</f>
        <v>eff_sixingguangquan|eff_wanyuezhan_1||</v>
      </c>
      <c r="Q698" s="33">
        <f>(VLOOKUP(G698,角色!V:AE,主动技能!F698+4,FALSE))</f>
        <v>2</v>
      </c>
      <c r="R698" s="33">
        <v>0</v>
      </c>
      <c r="S698" s="33">
        <v>0</v>
      </c>
      <c r="T698" s="6" t="str">
        <f t="shared" si="208"/>
        <v/>
      </c>
      <c r="U698" s="6" t="str">
        <f t="shared" si="209"/>
        <v/>
      </c>
      <c r="V698" s="23" t="str">
        <f>VLOOKUP(G698,角色!AW:BC,主动技能!F698+1,FALSE)</f>
        <v>skill_20</v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2563</v>
      </c>
      <c r="AE698" s="33">
        <f>(VLOOKUP(G698,角色!V:AE,主动技能!F698+7,FALSE))</f>
        <v>1</v>
      </c>
      <c r="AF698" s="23">
        <f t="shared" si="212"/>
        <v>2</v>
      </c>
      <c r="AG698" s="23">
        <f t="shared" si="213"/>
        <v>1</v>
      </c>
      <c r="AH698" s="33" t="str">
        <f>VLOOKUP(F698,特效对应!F:G,2,FALSE)</f>
        <v>attackex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岚汐主动技能2等级13</v>
      </c>
      <c r="B699" s="8">
        <f t="shared" si="210"/>
        <v>10120213</v>
      </c>
      <c r="C699" s="8" t="str">
        <f>VLOOKUP(G699,角色!A:B,2,FALSE)</f>
        <v>岚汐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455</v>
      </c>
      <c r="I699" s="26" t="str">
        <f t="shared" si="220"/>
        <v>对敌方1排单位造成125%攻击力（+3625）伤害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P699" s="33" t="str">
        <f>_xlfn.IFNA(VLOOKUP(G699,角色!V:AE,主动技能!F699+1,FALSE),"")</f>
        <v>eff_sixingguangquan|eff_wanyuezhan_1||</v>
      </c>
      <c r="Q699" s="33">
        <f>(VLOOKUP(G699,角色!V:AE,主动技能!F699+4,FALSE))</f>
        <v>2</v>
      </c>
      <c r="R699" s="33">
        <v>0</v>
      </c>
      <c r="S699" s="33">
        <v>0</v>
      </c>
      <c r="T699" s="6" t="str">
        <f t="shared" si="208"/>
        <v/>
      </c>
      <c r="U699" s="6" t="str">
        <f t="shared" si="209"/>
        <v/>
      </c>
      <c r="V699" s="23" t="str">
        <f>VLOOKUP(G699,角色!AW:BC,主动技能!F699+1,FALSE)</f>
        <v>skill_20</v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3625</v>
      </c>
      <c r="AE699" s="33">
        <f>(VLOOKUP(G699,角色!V:AE,主动技能!F699+7,FALSE))</f>
        <v>1</v>
      </c>
      <c r="AF699" s="23">
        <f t="shared" si="212"/>
        <v>2</v>
      </c>
      <c r="AG699" s="23">
        <f t="shared" si="213"/>
        <v>1</v>
      </c>
      <c r="AH699" s="33" t="str">
        <f>VLOOKUP(F699,特效对应!F:G,2,FALSE)</f>
        <v>attackex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岚汐主动技能2等级14</v>
      </c>
      <c r="B700" s="8">
        <f t="shared" si="210"/>
        <v>10120214</v>
      </c>
      <c r="C700" s="8" t="str">
        <f>VLOOKUP(G700,角色!A:B,2,FALSE)</f>
        <v>岚汐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455</v>
      </c>
      <c r="I700" s="26" t="str">
        <f t="shared" si="220"/>
        <v>对敌方1排单位造成125%攻击力（+5127）伤害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P700" s="33" t="str">
        <f>_xlfn.IFNA(VLOOKUP(G700,角色!V:AE,主动技能!F700+1,FALSE),"")</f>
        <v>eff_sixingguangquan|eff_wanyuezhan_1||</v>
      </c>
      <c r="Q700" s="33">
        <f>(VLOOKUP(G700,角色!V:AE,主动技能!F700+4,FALSE))</f>
        <v>2</v>
      </c>
      <c r="R700" s="33">
        <v>0</v>
      </c>
      <c r="S700" s="33">
        <v>0</v>
      </c>
      <c r="T700" s="6" t="str">
        <f t="shared" si="208"/>
        <v/>
      </c>
      <c r="U700" s="6" t="str">
        <f t="shared" si="209"/>
        <v/>
      </c>
      <c r="V700" s="23" t="str">
        <f>VLOOKUP(G700,角色!AW:BC,主动技能!F700+1,FALSE)</f>
        <v>skill_20</v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5127</v>
      </c>
      <c r="AE700" s="33">
        <f>(VLOOKUP(G700,角色!V:AE,主动技能!F700+7,FALSE))</f>
        <v>1</v>
      </c>
      <c r="AF700" s="23">
        <f t="shared" si="212"/>
        <v>2</v>
      </c>
      <c r="AG700" s="23">
        <f t="shared" si="213"/>
        <v>1</v>
      </c>
      <c r="AH700" s="33" t="str">
        <f>VLOOKUP(F700,特效对应!F:G,2,FALSE)</f>
        <v>attackex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岚汐主动技能2等级15</v>
      </c>
      <c r="B701" s="8">
        <f t="shared" si="210"/>
        <v>10120215</v>
      </c>
      <c r="C701" s="8" t="str">
        <f>VLOOKUP(G701,角色!A:B,2,FALSE)</f>
        <v>岚汐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455</v>
      </c>
      <c r="I701" s="26" t="str">
        <f t="shared" si="220"/>
        <v>对敌方1排单位造成125%攻击力（+7252）伤害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P701" s="33" t="str">
        <f>_xlfn.IFNA(VLOOKUP(G701,角色!V:AE,主动技能!F701+1,FALSE),"")</f>
        <v>eff_sixingguangquan|eff_wanyuezhan_1||</v>
      </c>
      <c r="Q701" s="33">
        <f>(VLOOKUP(G701,角色!V:AE,主动技能!F701+4,FALSE))</f>
        <v>2</v>
      </c>
      <c r="R701" s="33">
        <v>0</v>
      </c>
      <c r="S701" s="33">
        <v>0</v>
      </c>
      <c r="T701" s="6" t="str">
        <f t="shared" si="208"/>
        <v/>
      </c>
      <c r="U701" s="6" t="str">
        <f t="shared" si="209"/>
        <v/>
      </c>
      <c r="V701" s="23" t="str">
        <f>VLOOKUP(G701,角色!AW:BC,主动技能!F701+1,FALSE)</f>
        <v>skill_20</v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7252</v>
      </c>
      <c r="AE701" s="33">
        <f>(VLOOKUP(G701,角色!V:AE,主动技能!F701+7,FALSE))</f>
        <v>1</v>
      </c>
      <c r="AF701" s="23">
        <f t="shared" si="212"/>
        <v>2</v>
      </c>
      <c r="AG701" s="23">
        <f t="shared" si="213"/>
        <v>1</v>
      </c>
      <c r="AH701" s="33" t="str">
        <f>VLOOKUP(F701,特效对应!F:G,2,FALSE)</f>
        <v>attackex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岚汐主动技能2等级16</v>
      </c>
      <c r="B702" s="8">
        <f t="shared" si="210"/>
        <v>10120216</v>
      </c>
      <c r="C702" s="8" t="str">
        <f>VLOOKUP(G702,角色!A:B,2,FALSE)</f>
        <v>岚汐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455</v>
      </c>
      <c r="I702" s="26" t="str">
        <f t="shared" si="220"/>
        <v>对敌方1排单位造成125%攻击力（+10257）伤害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P702" s="33" t="str">
        <f>_xlfn.IFNA(VLOOKUP(G702,角色!V:AE,主动技能!F702+1,FALSE),"")</f>
        <v>eff_sixingguangquan|eff_wanyuezhan_1||</v>
      </c>
      <c r="Q702" s="33">
        <f>(VLOOKUP(G702,角色!V:AE,主动技能!F702+4,FALSE))</f>
        <v>2</v>
      </c>
      <c r="R702" s="33">
        <v>0</v>
      </c>
      <c r="S702" s="33">
        <v>0</v>
      </c>
      <c r="T702" s="6" t="str">
        <f t="shared" si="208"/>
        <v/>
      </c>
      <c r="U702" s="6" t="str">
        <f t="shared" si="209"/>
        <v/>
      </c>
      <c r="V702" s="23" t="str">
        <f>VLOOKUP(G702,角色!AW:BC,主动技能!F702+1,FALSE)</f>
        <v>skill_20</v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10257</v>
      </c>
      <c r="AE702" s="33">
        <f>(VLOOKUP(G702,角色!V:AE,主动技能!F702+7,FALSE))</f>
        <v>1</v>
      </c>
      <c r="AF702" s="23">
        <f t="shared" si="212"/>
        <v>2</v>
      </c>
      <c r="AG702" s="23">
        <f t="shared" si="213"/>
        <v>1</v>
      </c>
      <c r="AH702" s="33" t="str">
        <f>VLOOKUP(F702,特效对应!F:G,2,FALSE)</f>
        <v>attackex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岚汐主动技能2等级17</v>
      </c>
      <c r="B703" s="8">
        <f t="shared" si="210"/>
        <v>10120217</v>
      </c>
      <c r="C703" s="8" t="str">
        <f>VLOOKUP(G703,角色!A:B,2,FALSE)</f>
        <v>岚汐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455</v>
      </c>
      <c r="I703" s="26" t="str">
        <f t="shared" si="220"/>
        <v>对敌方1排单位造成125%攻击力（+14508）伤害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P703" s="33" t="str">
        <f>_xlfn.IFNA(VLOOKUP(G703,角色!V:AE,主动技能!F703+1,FALSE),"")</f>
        <v>eff_sixingguangquan|eff_wanyuezhan_1||</v>
      </c>
      <c r="Q703" s="33">
        <f>(VLOOKUP(G703,角色!V:AE,主动技能!F703+4,FALSE))</f>
        <v>2</v>
      </c>
      <c r="R703" s="33">
        <v>0</v>
      </c>
      <c r="S703" s="33">
        <v>0</v>
      </c>
      <c r="T703" s="6" t="str">
        <f t="shared" si="208"/>
        <v/>
      </c>
      <c r="U703" s="6" t="str">
        <f t="shared" si="209"/>
        <v/>
      </c>
      <c r="V703" s="23" t="str">
        <f>VLOOKUP(G703,角色!AW:BC,主动技能!F703+1,FALSE)</f>
        <v>skill_20</v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14508</v>
      </c>
      <c r="AE703" s="33">
        <f>(VLOOKUP(G703,角色!V:AE,主动技能!F703+7,FALSE))</f>
        <v>1</v>
      </c>
      <c r="AF703" s="23">
        <f t="shared" si="212"/>
        <v>2</v>
      </c>
      <c r="AG703" s="23">
        <f t="shared" si="213"/>
        <v>1</v>
      </c>
      <c r="AH703" s="33" t="str">
        <f>VLOOKUP(F703,特效对应!F:G,2,FALSE)</f>
        <v>attackex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岚汐主动技能2等级18</v>
      </c>
      <c r="B704" s="8">
        <f t="shared" si="210"/>
        <v>10120218</v>
      </c>
      <c r="C704" s="8" t="str">
        <f>VLOOKUP(G704,角色!A:B,2,FALSE)</f>
        <v>岚汐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455</v>
      </c>
      <c r="I704" s="26" t="str">
        <f t="shared" si="220"/>
        <v>对敌方1排单位造成125%攻击力（+20520）伤害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P704" s="33" t="str">
        <f>_xlfn.IFNA(VLOOKUP(G704,角色!V:AE,主动技能!F704+1,FALSE),"")</f>
        <v>eff_sixingguangquan|eff_wanyuezhan_1||</v>
      </c>
      <c r="Q704" s="33">
        <f>(VLOOKUP(G704,角色!V:AE,主动技能!F704+4,FALSE))</f>
        <v>2</v>
      </c>
      <c r="R704" s="33">
        <v>0</v>
      </c>
      <c r="S704" s="33">
        <v>0</v>
      </c>
      <c r="T704" s="6" t="str">
        <f t="shared" si="208"/>
        <v/>
      </c>
      <c r="U704" s="6" t="str">
        <f t="shared" si="209"/>
        <v/>
      </c>
      <c r="V704" s="23" t="str">
        <f>VLOOKUP(G704,角色!AW:BC,主动技能!F704+1,FALSE)</f>
        <v>skill_20</v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20520</v>
      </c>
      <c r="AE704" s="33">
        <f>(VLOOKUP(G704,角色!V:AE,主动技能!F704+7,FALSE))</f>
        <v>1</v>
      </c>
      <c r="AF704" s="23">
        <f t="shared" si="212"/>
        <v>2</v>
      </c>
      <c r="AG704" s="23">
        <f t="shared" si="213"/>
        <v>1</v>
      </c>
      <c r="AH704" s="33" t="str">
        <f>VLOOKUP(F704,特效对应!F:G,2,FALSE)</f>
        <v>attackex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岚汐主动技能2等级19</v>
      </c>
      <c r="B705" s="8">
        <f t="shared" si="210"/>
        <v>10120219</v>
      </c>
      <c r="C705" s="8" t="str">
        <f>VLOOKUP(G705,角色!A:B,2,FALSE)</f>
        <v>岚汐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455</v>
      </c>
      <c r="I705" s="26" t="str">
        <f t="shared" si="220"/>
        <v>对敌方1排单位造成125%攻击力（+29024）伤害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P705" s="33" t="str">
        <f>_xlfn.IFNA(VLOOKUP(G705,角色!V:AE,主动技能!F705+1,FALSE),"")</f>
        <v>eff_sixingguangquan|eff_wanyuezhan_1||</v>
      </c>
      <c r="Q705" s="33">
        <f>(VLOOKUP(G705,角色!V:AE,主动技能!F705+4,FALSE))</f>
        <v>2</v>
      </c>
      <c r="R705" s="33">
        <v>0</v>
      </c>
      <c r="S705" s="33">
        <v>0</v>
      </c>
      <c r="T705" s="6" t="str">
        <f t="shared" si="208"/>
        <v/>
      </c>
      <c r="U705" s="6" t="str">
        <f t="shared" si="209"/>
        <v/>
      </c>
      <c r="V705" s="23" t="str">
        <f>VLOOKUP(G705,角色!AW:BC,主动技能!F705+1,FALSE)</f>
        <v>skill_20</v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29024</v>
      </c>
      <c r="AE705" s="33">
        <f>(VLOOKUP(G705,角色!V:AE,主动技能!F705+7,FALSE))</f>
        <v>1</v>
      </c>
      <c r="AF705" s="23">
        <f t="shared" si="212"/>
        <v>2</v>
      </c>
      <c r="AG705" s="23">
        <f t="shared" si="213"/>
        <v>1</v>
      </c>
      <c r="AH705" s="33" t="str">
        <f>VLOOKUP(F705,特效对应!F:G,2,FALSE)</f>
        <v>attackex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岚汐主动技能2等级20</v>
      </c>
      <c r="B706" s="8">
        <f t="shared" si="210"/>
        <v>10120220</v>
      </c>
      <c r="C706" s="8" t="str">
        <f>VLOOKUP(G706,角色!A:B,2,FALSE)</f>
        <v>岚汐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455</v>
      </c>
      <c r="I706" s="26" t="str">
        <f t="shared" si="220"/>
        <v>对敌方1排单位造成125%攻击力（+41051）伤害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P706" s="33" t="str">
        <f>_xlfn.IFNA(VLOOKUP(G706,角色!V:AE,主动技能!F706+1,FALSE),"")</f>
        <v>eff_sixingguangquan|eff_wanyuezhan_1||</v>
      </c>
      <c r="Q706" s="33">
        <f>(VLOOKUP(G706,角色!V:AE,主动技能!F706+4,FALSE))</f>
        <v>2</v>
      </c>
      <c r="R706" s="33">
        <v>0</v>
      </c>
      <c r="S706" s="33">
        <v>0</v>
      </c>
      <c r="T706" s="6" t="str">
        <f t="shared" si="208"/>
        <v/>
      </c>
      <c r="U706" s="6" t="str">
        <f t="shared" si="209"/>
        <v/>
      </c>
      <c r="V706" s="23" t="str">
        <f>VLOOKUP(G706,角色!AW:BC,主动技能!F706+1,FALSE)</f>
        <v>skill_20</v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41051</v>
      </c>
      <c r="AE706" s="33">
        <f>(VLOOKUP(G706,角色!V:AE,主动技能!F706+7,FALSE))</f>
        <v>1</v>
      </c>
      <c r="AF706" s="23">
        <f t="shared" si="212"/>
        <v>2</v>
      </c>
      <c r="AG706" s="23">
        <f t="shared" si="213"/>
        <v>1</v>
      </c>
      <c r="AH706" s="33" t="str">
        <f>VLOOKUP(F706,特效对应!F:G,2,FALSE)</f>
        <v>attackex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岚汐主动技能3等级1</v>
      </c>
      <c r="B707" s="8">
        <f t="shared" si="210"/>
        <v>10120301</v>
      </c>
      <c r="C707" s="8" t="str">
        <f>VLOOKUP(G707,角色!A:B,2,FALSE)</f>
        <v>岚汐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470</v>
      </c>
      <c r="I707" s="24" t="str">
        <f t="shared" ref="I707:I726" si="222">"对敌方后排单体造成125%攻击力（+"&amp;AB707&amp;"）点伤害。并附带流血。"</f>
        <v>对敌方后排单体造成125%攻击力（+104）点伤害。并附带流血。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P707" s="33" t="str">
        <f>_xlfn.IFNA(VLOOKUP(G707,角色!V:AE,主动技能!F707+1,FALSE),"")</f>
        <v>eff_sixingguangquan||eff_renyuzhinu|</v>
      </c>
      <c r="Q707" s="33">
        <f>(VLOOKUP(G707,角色!V:AE,主动技能!F707+4,FALSE))</f>
        <v>1</v>
      </c>
      <c r="R707" s="33">
        <v>0</v>
      </c>
      <c r="S707" s="33">
        <v>0</v>
      </c>
      <c r="T707" s="6" t="str">
        <f t="shared" si="208"/>
        <v>100001:100:2:0</v>
      </c>
      <c r="U707" s="6" t="str">
        <f t="shared" si="209"/>
        <v/>
      </c>
      <c r="V707" s="23" t="str">
        <f>VLOOKUP(G707,角色!AW:BC,主动技能!F707+1,FALSE)</f>
        <v>skill_12</v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104</v>
      </c>
      <c r="AE707" s="33">
        <f>(VLOOKUP(G707,角色!V:AE,主动技能!F707+7,FALSE))</f>
        <v>1</v>
      </c>
      <c r="AF707" s="23">
        <f t="shared" si="212"/>
        <v>3</v>
      </c>
      <c r="AG707" s="23">
        <f t="shared" si="213"/>
        <v>2</v>
      </c>
      <c r="AH707" s="33" t="str">
        <f>VLOOKUP(F707,特效对应!F:G,2,FALSE)</f>
        <v>attackex</v>
      </c>
      <c r="AJ707">
        <f t="shared" si="214"/>
        <v>1</v>
      </c>
      <c r="AK707" t="s">
        <v>118</v>
      </c>
      <c r="AL707" t="s">
        <v>1559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岚汐主动技能3等级2</v>
      </c>
      <c r="B708" s="8">
        <f t="shared" si="210"/>
        <v>10120302</v>
      </c>
      <c r="C708" s="8" t="str">
        <f>VLOOKUP(G708,角色!A:B,2,FALSE)</f>
        <v>岚汐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470</v>
      </c>
      <c r="I708" s="24" t="str">
        <f t="shared" si="222"/>
        <v>对敌方后排单体造成125%攻击力（+128）点伤害。并附带流血。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P708" s="33" t="str">
        <f>_xlfn.IFNA(VLOOKUP(G708,角色!V:AE,主动技能!F708+1,FALSE),"")</f>
        <v>eff_sixingguangquan||eff_renyuzhinu|</v>
      </c>
      <c r="Q708" s="33">
        <f>(VLOOKUP(G708,角色!V:AE,主动技能!F708+4,FALSE))</f>
        <v>1</v>
      </c>
      <c r="R708" s="33">
        <v>0</v>
      </c>
      <c r="S708" s="33">
        <v>0</v>
      </c>
      <c r="T708" s="6" t="str">
        <f t="shared" si="208"/>
        <v>100001:100:2:0</v>
      </c>
      <c r="U708" s="6" t="str">
        <f t="shared" si="209"/>
        <v/>
      </c>
      <c r="V708" s="23" t="str">
        <f>VLOOKUP(G708,角色!AW:BC,主动技能!F708+1,FALSE)</f>
        <v>skill_12</v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128</v>
      </c>
      <c r="AE708" s="33">
        <f>(VLOOKUP(G708,角色!V:AE,主动技能!F708+7,FALSE))</f>
        <v>1</v>
      </c>
      <c r="AF708" s="23">
        <f t="shared" si="212"/>
        <v>3</v>
      </c>
      <c r="AG708" s="23">
        <f t="shared" si="213"/>
        <v>2</v>
      </c>
      <c r="AH708" s="33" t="str">
        <f>VLOOKUP(F708,特效对应!F:G,2,FALSE)</f>
        <v>attackex</v>
      </c>
      <c r="AJ708">
        <f t="shared" si="214"/>
        <v>2</v>
      </c>
      <c r="AK708" t="s">
        <v>118</v>
      </c>
      <c r="AL708" t="s">
        <v>1559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岚汐主动技能3等级3</v>
      </c>
      <c r="B709" s="8">
        <f t="shared" si="210"/>
        <v>10120303</v>
      </c>
      <c r="C709" s="8" t="str">
        <f>VLOOKUP(G709,角色!A:B,2,FALSE)</f>
        <v>岚汐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470</v>
      </c>
      <c r="I709" s="24" t="str">
        <f t="shared" si="222"/>
        <v>对敌方后排单体造成125%攻击力（+200）点伤害。并附带流血。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P709" s="33" t="str">
        <f>_xlfn.IFNA(VLOOKUP(G709,角色!V:AE,主动技能!F709+1,FALSE),"")</f>
        <v>eff_sixingguangquan||eff_renyuzhinu|</v>
      </c>
      <c r="Q709" s="33">
        <f>(VLOOKUP(G709,角色!V:AE,主动技能!F709+4,FALSE))</f>
        <v>1</v>
      </c>
      <c r="R709" s="33">
        <v>0</v>
      </c>
      <c r="S709" s="33">
        <v>0</v>
      </c>
      <c r="T709" s="6" t="str">
        <f t="shared" si="208"/>
        <v>100001:100:2:0</v>
      </c>
      <c r="U709" s="6" t="str">
        <f t="shared" si="209"/>
        <v/>
      </c>
      <c r="V709" s="23" t="str">
        <f>VLOOKUP(G709,角色!AW:BC,主动技能!F709+1,FALSE)</f>
        <v>skill_12</v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200</v>
      </c>
      <c r="AE709" s="33">
        <f>(VLOOKUP(G709,角色!V:AE,主动技能!F709+7,FALSE))</f>
        <v>1</v>
      </c>
      <c r="AF709" s="23">
        <f t="shared" si="212"/>
        <v>3</v>
      </c>
      <c r="AG709" s="23">
        <f t="shared" si="213"/>
        <v>2</v>
      </c>
      <c r="AH709" s="33" t="str">
        <f>VLOOKUP(F709,特效对应!F:G,2,FALSE)</f>
        <v>attackex</v>
      </c>
      <c r="AJ709">
        <f t="shared" si="214"/>
        <v>3</v>
      </c>
      <c r="AK709" t="s">
        <v>118</v>
      </c>
      <c r="AL709" t="s">
        <v>1559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岚汐主动技能3等级4</v>
      </c>
      <c r="B710" s="8">
        <f t="shared" si="210"/>
        <v>10120304</v>
      </c>
      <c r="C710" s="8" t="str">
        <f>VLOOKUP(G710,角色!A:B,2,FALSE)</f>
        <v>岚汐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470</v>
      </c>
      <c r="I710" s="24" t="str">
        <f t="shared" si="222"/>
        <v>对敌方后排单体造成125%攻击力（+320）点伤害。并附带流血。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P710" s="33" t="str">
        <f>_xlfn.IFNA(VLOOKUP(G710,角色!V:AE,主动技能!F710+1,FALSE),"")</f>
        <v>eff_sixingguangquan||eff_renyuzhinu|</v>
      </c>
      <c r="Q710" s="33">
        <f>(VLOOKUP(G710,角色!V:AE,主动技能!F710+4,FALSE))</f>
        <v>1</v>
      </c>
      <c r="R710" s="33">
        <v>0</v>
      </c>
      <c r="S710" s="33">
        <v>0</v>
      </c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V710" s="23" t="str">
        <f>VLOOKUP(G710,角色!AW:BC,主动技能!F710+1,FALSE)</f>
        <v>skill_12</v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320</v>
      </c>
      <c r="AE710" s="33">
        <f>(VLOOKUP(G710,角色!V:AE,主动技能!F710+7,FALSE))</f>
        <v>1</v>
      </c>
      <c r="AF710" s="23">
        <f t="shared" si="212"/>
        <v>3</v>
      </c>
      <c r="AG710" s="23">
        <f t="shared" si="213"/>
        <v>2</v>
      </c>
      <c r="AH710" s="33" t="str">
        <f>VLOOKUP(F710,特效对应!F:G,2,FALSE)</f>
        <v>attackex</v>
      </c>
      <c r="AJ710">
        <f t="shared" si="214"/>
        <v>4</v>
      </c>
      <c r="AK710" t="s">
        <v>118</v>
      </c>
      <c r="AL710" t="s">
        <v>1559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岚汐主动技能3等级5</v>
      </c>
      <c r="B711" s="8">
        <f t="shared" si="210"/>
        <v>10120305</v>
      </c>
      <c r="C711" s="8" t="str">
        <f>VLOOKUP(G711,角色!A:B,2,FALSE)</f>
        <v>岚汐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470</v>
      </c>
      <c r="I711" s="24" t="str">
        <f t="shared" si="222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P711" s="33" t="str">
        <f>_xlfn.IFNA(VLOOKUP(G711,角色!V:AE,主动技能!F711+1,FALSE),"")</f>
        <v>eff_sixingguangquan||eff_renyuzhinu|</v>
      </c>
      <c r="Q711" s="33">
        <f>(VLOOKUP(G711,角色!V:AE,主动技能!F711+4,FALSE))</f>
        <v>1</v>
      </c>
      <c r="R711" s="33">
        <v>0</v>
      </c>
      <c r="S711" s="33">
        <v>0</v>
      </c>
      <c r="T711" s="6" t="str">
        <f t="shared" si="227"/>
        <v>100001:100:2:0</v>
      </c>
      <c r="U711" s="6" t="str">
        <f t="shared" si="228"/>
        <v/>
      </c>
      <c r="V711" s="23" t="str">
        <f>VLOOKUP(G711,角色!AW:BC,主动技能!F711+1,FALSE)</f>
        <v>skill_12</v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 s="33">
        <f>(VLOOKUP(G711,角色!V:AE,主动技能!F711+7,FALSE))</f>
        <v>1</v>
      </c>
      <c r="AF711" s="23">
        <f t="shared" si="212"/>
        <v>3</v>
      </c>
      <c r="AG711" s="23">
        <f t="shared" si="213"/>
        <v>2</v>
      </c>
      <c r="AH711" s="33" t="str">
        <f>VLOOKUP(F711,特效对应!F:G,2,FALSE)</f>
        <v>attackex</v>
      </c>
      <c r="AJ711">
        <f t="shared" si="214"/>
        <v>5</v>
      </c>
      <c r="AK711" t="s">
        <v>118</v>
      </c>
      <c r="AL711" t="s">
        <v>1559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岚汐主动技能3等级6</v>
      </c>
      <c r="B712" s="8">
        <f t="shared" ref="B712:B775" si="229">1*10000000+G712*10000+F712*100+E712</f>
        <v>10120306</v>
      </c>
      <c r="C712" s="8" t="str">
        <f>VLOOKUP(G712,角色!A:B,2,FALSE)</f>
        <v>岚汐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470</v>
      </c>
      <c r="I712" s="24" t="str">
        <f t="shared" si="222"/>
        <v>对敌方后排单体造成125%攻击力（+640）点伤害。并附带流血。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P712" s="33" t="str">
        <f>_xlfn.IFNA(VLOOKUP(G712,角色!V:AE,主动技能!F712+1,FALSE),"")</f>
        <v>eff_sixingguangquan||eff_renyuzhinu|</v>
      </c>
      <c r="Q712" s="33">
        <f>(VLOOKUP(G712,角色!V:AE,主动技能!F712+4,FALSE))</f>
        <v>1</v>
      </c>
      <c r="R712" s="33">
        <v>0</v>
      </c>
      <c r="S712" s="33">
        <v>0</v>
      </c>
      <c r="T712" s="6" t="str">
        <f t="shared" si="227"/>
        <v>100001:100:2:0</v>
      </c>
      <c r="U712" s="6" t="str">
        <f t="shared" si="228"/>
        <v/>
      </c>
      <c r="V712" s="23" t="str">
        <f>VLOOKUP(G712,角色!AW:BC,主动技能!F712+1,FALSE)</f>
        <v>skill_12</v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640</v>
      </c>
      <c r="AE712" s="33">
        <f>(VLOOKUP(G712,角色!V:AE,主动技能!F712+7,FALSE))</f>
        <v>1</v>
      </c>
      <c r="AF712" s="23">
        <f t="shared" ref="AF712:AF775" si="231">BD712</f>
        <v>3</v>
      </c>
      <c r="AG712" s="23">
        <f t="shared" ref="AG712:AG775" si="232">BE712</f>
        <v>2</v>
      </c>
      <c r="AH712" s="33" t="str">
        <f>VLOOKUP(F712,特效对应!F:G,2,FALSE)</f>
        <v>attackex</v>
      </c>
      <c r="AJ712">
        <f t="shared" ref="AJ712:AJ775" si="233">E712</f>
        <v>6</v>
      </c>
      <c r="AK712" t="s">
        <v>118</v>
      </c>
      <c r="AL712" t="s">
        <v>1559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岚汐主动技能3等级7</v>
      </c>
      <c r="B713" s="8">
        <f t="shared" si="229"/>
        <v>10120307</v>
      </c>
      <c r="C713" s="8" t="str">
        <f>VLOOKUP(G713,角色!A:B,2,FALSE)</f>
        <v>岚汐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470</v>
      </c>
      <c r="I713" s="24" t="str">
        <f t="shared" si="222"/>
        <v>对敌方后排单体造成125%攻击力（+905）点伤害。并附带流血。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P713" s="33" t="str">
        <f>_xlfn.IFNA(VLOOKUP(G713,角色!V:AE,主动技能!F713+1,FALSE),"")</f>
        <v>eff_sixingguangquan||eff_renyuzhinu|</v>
      </c>
      <c r="Q713" s="33">
        <f>(VLOOKUP(G713,角色!V:AE,主动技能!F713+4,FALSE))</f>
        <v>1</v>
      </c>
      <c r="R713" s="33">
        <v>0</v>
      </c>
      <c r="S713" s="33">
        <v>0</v>
      </c>
      <c r="T713" s="6" t="str">
        <f t="shared" si="227"/>
        <v>100001:100:2:0</v>
      </c>
      <c r="U713" s="6" t="str">
        <f t="shared" si="228"/>
        <v/>
      </c>
      <c r="V713" s="23" t="str">
        <f>VLOOKUP(G713,角色!AW:BC,主动技能!F713+1,FALSE)</f>
        <v>skill_12</v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905</v>
      </c>
      <c r="AE713" s="33">
        <f>(VLOOKUP(G713,角色!V:AE,主动技能!F713+7,FALSE))</f>
        <v>1</v>
      </c>
      <c r="AF713" s="23">
        <f t="shared" si="231"/>
        <v>3</v>
      </c>
      <c r="AG713" s="23">
        <f t="shared" si="232"/>
        <v>2</v>
      </c>
      <c r="AH713" s="33" t="str">
        <f>VLOOKUP(F713,特效对应!F:G,2,FALSE)</f>
        <v>attackex</v>
      </c>
      <c r="AJ713">
        <f t="shared" si="233"/>
        <v>7</v>
      </c>
      <c r="AK713" t="s">
        <v>118</v>
      </c>
      <c r="AL713" t="s">
        <v>1559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岚汐主动技能3等级8</v>
      </c>
      <c r="B714" s="8">
        <f t="shared" si="229"/>
        <v>10120308</v>
      </c>
      <c r="C714" s="8" t="str">
        <f>VLOOKUP(G714,角色!A:B,2,FALSE)</f>
        <v>岚汐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470</v>
      </c>
      <c r="I714" s="24" t="str">
        <f t="shared" si="222"/>
        <v>对敌方后排单体造成125%攻击力（+1280）点伤害。并附带流血。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P714" s="33" t="str">
        <f>_xlfn.IFNA(VLOOKUP(G714,角色!V:AE,主动技能!F714+1,FALSE),"")</f>
        <v>eff_sixingguangquan||eff_renyuzhinu|</v>
      </c>
      <c r="Q714" s="33">
        <f>(VLOOKUP(G714,角色!V:AE,主动技能!F714+4,FALSE))</f>
        <v>1</v>
      </c>
      <c r="R714" s="33">
        <v>0</v>
      </c>
      <c r="S714" s="33">
        <v>0</v>
      </c>
      <c r="T714" s="6" t="str">
        <f t="shared" si="227"/>
        <v>100001:100:2:0</v>
      </c>
      <c r="U714" s="6" t="str">
        <f t="shared" si="228"/>
        <v/>
      </c>
      <c r="V714" s="23" t="str">
        <f>VLOOKUP(G714,角色!AW:BC,主动技能!F714+1,FALSE)</f>
        <v>skill_12</v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1280</v>
      </c>
      <c r="AE714" s="33">
        <f>(VLOOKUP(G714,角色!V:AE,主动技能!F714+7,FALSE))</f>
        <v>1</v>
      </c>
      <c r="AF714" s="23">
        <f t="shared" si="231"/>
        <v>3</v>
      </c>
      <c r="AG714" s="23">
        <f t="shared" si="232"/>
        <v>2</v>
      </c>
      <c r="AH714" s="33" t="str">
        <f>VLOOKUP(F714,特效对应!F:G,2,FALSE)</f>
        <v>attackex</v>
      </c>
      <c r="AJ714">
        <f t="shared" si="233"/>
        <v>8</v>
      </c>
      <c r="AK714" t="s">
        <v>118</v>
      </c>
      <c r="AL714" t="s">
        <v>1559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岚汐主动技能3等级9</v>
      </c>
      <c r="B715" s="8">
        <f t="shared" si="229"/>
        <v>10120309</v>
      </c>
      <c r="C715" s="8" t="str">
        <f>VLOOKUP(G715,角色!A:B,2,FALSE)</f>
        <v>岚汐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470</v>
      </c>
      <c r="I715" s="24" t="str">
        <f t="shared" si="222"/>
        <v>对敌方后排单体造成125%攻击力（+1811）点伤害。并附带流血。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P715" s="33" t="str">
        <f>_xlfn.IFNA(VLOOKUP(G715,角色!V:AE,主动技能!F715+1,FALSE),"")</f>
        <v>eff_sixingguangquan||eff_renyuzhinu|</v>
      </c>
      <c r="Q715" s="33">
        <f>(VLOOKUP(G715,角色!V:AE,主动技能!F715+4,FALSE))</f>
        <v>1</v>
      </c>
      <c r="R715" s="33">
        <v>0</v>
      </c>
      <c r="S715" s="33">
        <v>0</v>
      </c>
      <c r="T715" s="6" t="str">
        <f t="shared" si="227"/>
        <v>100001:100:2:0</v>
      </c>
      <c r="U715" s="6" t="str">
        <f t="shared" si="228"/>
        <v/>
      </c>
      <c r="V715" s="23" t="str">
        <f>VLOOKUP(G715,角色!AW:BC,主动技能!F715+1,FALSE)</f>
        <v>skill_12</v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1811</v>
      </c>
      <c r="AE715" s="33">
        <f>(VLOOKUP(G715,角色!V:AE,主动技能!F715+7,FALSE))</f>
        <v>1</v>
      </c>
      <c r="AF715" s="23">
        <f t="shared" si="231"/>
        <v>3</v>
      </c>
      <c r="AG715" s="23">
        <f t="shared" si="232"/>
        <v>2</v>
      </c>
      <c r="AH715" s="33" t="str">
        <f>VLOOKUP(F715,特效对应!F:G,2,FALSE)</f>
        <v>attackex</v>
      </c>
      <c r="AJ715">
        <f t="shared" si="233"/>
        <v>9</v>
      </c>
      <c r="AK715" t="s">
        <v>118</v>
      </c>
      <c r="AL715" t="s">
        <v>1559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岚汐主动技能3等级10</v>
      </c>
      <c r="B716" s="8">
        <f t="shared" si="229"/>
        <v>10120310</v>
      </c>
      <c r="C716" s="8" t="str">
        <f>VLOOKUP(G716,角色!A:B,2,FALSE)</f>
        <v>岚汐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470</v>
      </c>
      <c r="I716" s="24" t="str">
        <f t="shared" si="222"/>
        <v>对敌方后排单体造成125%攻击力（+2562）点伤害。并附带流血。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P716" s="33" t="str">
        <f>_xlfn.IFNA(VLOOKUP(G716,角色!V:AE,主动技能!F716+1,FALSE),"")</f>
        <v>eff_sixingguangquan||eff_renyuzhinu|</v>
      </c>
      <c r="Q716" s="33">
        <f>(VLOOKUP(G716,角色!V:AE,主动技能!F716+4,FALSE))</f>
        <v>1</v>
      </c>
      <c r="R716" s="33">
        <v>0</v>
      </c>
      <c r="S716" s="33">
        <v>0</v>
      </c>
      <c r="T716" s="6" t="str">
        <f t="shared" si="227"/>
        <v>100001:100:2:0</v>
      </c>
      <c r="U716" s="6" t="str">
        <f t="shared" si="228"/>
        <v/>
      </c>
      <c r="V716" s="23" t="str">
        <f>VLOOKUP(G716,角色!AW:BC,主动技能!F716+1,FALSE)</f>
        <v>skill_12</v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2562</v>
      </c>
      <c r="AE716" s="33">
        <f>(VLOOKUP(G716,角色!V:AE,主动技能!F716+7,FALSE))</f>
        <v>1</v>
      </c>
      <c r="AF716" s="23">
        <f t="shared" si="231"/>
        <v>3</v>
      </c>
      <c r="AG716" s="23">
        <f t="shared" si="232"/>
        <v>2</v>
      </c>
      <c r="AH716" s="33" t="str">
        <f>VLOOKUP(F716,特效对应!F:G,2,FALSE)</f>
        <v>attackex</v>
      </c>
      <c r="AJ716">
        <f t="shared" si="233"/>
        <v>10</v>
      </c>
      <c r="AK716" t="s">
        <v>118</v>
      </c>
      <c r="AL716" t="s">
        <v>1559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岚汐主动技能3等级11</v>
      </c>
      <c r="B717" s="8">
        <f t="shared" si="229"/>
        <v>10120311</v>
      </c>
      <c r="C717" s="8" t="str">
        <f>VLOOKUP(G717,角色!A:B,2,FALSE)</f>
        <v>岚汐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470</v>
      </c>
      <c r="I717" s="24" t="str">
        <f t="shared" si="222"/>
        <v>对敌方后排单体造成125%攻击力（+3624）点伤害。并附带流血。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P717" s="33" t="str">
        <f>_xlfn.IFNA(VLOOKUP(G717,角色!V:AE,主动技能!F717+1,FALSE),"")</f>
        <v>eff_sixingguangquan||eff_renyuzhinu|</v>
      </c>
      <c r="Q717" s="33">
        <f>(VLOOKUP(G717,角色!V:AE,主动技能!F717+4,FALSE))</f>
        <v>1</v>
      </c>
      <c r="R717" s="33">
        <v>0</v>
      </c>
      <c r="S717" s="33">
        <v>0</v>
      </c>
      <c r="T717" s="6" t="str">
        <f t="shared" si="227"/>
        <v>100001:100:2:0</v>
      </c>
      <c r="U717" s="6" t="str">
        <f t="shared" si="228"/>
        <v/>
      </c>
      <c r="V717" s="23" t="str">
        <f>VLOOKUP(G717,角色!AW:BC,主动技能!F717+1,FALSE)</f>
        <v>skill_12</v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3624</v>
      </c>
      <c r="AE717" s="33">
        <f>(VLOOKUP(G717,角色!V:AE,主动技能!F717+7,FALSE))</f>
        <v>1</v>
      </c>
      <c r="AF717" s="23">
        <f t="shared" si="231"/>
        <v>3</v>
      </c>
      <c r="AG717" s="23">
        <f t="shared" si="232"/>
        <v>2</v>
      </c>
      <c r="AH717" s="33" t="str">
        <f>VLOOKUP(F717,特效对应!F:G,2,FALSE)</f>
        <v>attackex</v>
      </c>
      <c r="AJ717">
        <f t="shared" si="233"/>
        <v>11</v>
      </c>
      <c r="AK717" t="s">
        <v>118</v>
      </c>
      <c r="AL717" t="s">
        <v>1559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岚汐主动技能3等级12</v>
      </c>
      <c r="B718" s="8">
        <f t="shared" si="229"/>
        <v>10120312</v>
      </c>
      <c r="C718" s="8" t="str">
        <f>VLOOKUP(G718,角色!A:B,2,FALSE)</f>
        <v>岚汐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470</v>
      </c>
      <c r="I718" s="24" t="str">
        <f t="shared" si="222"/>
        <v>对敌方后排单体造成125%攻击力（+5126）点伤害。并附带流血。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P718" s="33" t="str">
        <f>_xlfn.IFNA(VLOOKUP(G718,角色!V:AE,主动技能!F718+1,FALSE),"")</f>
        <v>eff_sixingguangquan||eff_renyuzhinu|</v>
      </c>
      <c r="Q718" s="33">
        <f>(VLOOKUP(G718,角色!V:AE,主动技能!F718+4,FALSE))</f>
        <v>1</v>
      </c>
      <c r="R718" s="33">
        <v>0</v>
      </c>
      <c r="S718" s="33">
        <v>0</v>
      </c>
      <c r="T718" s="6" t="str">
        <f t="shared" si="227"/>
        <v>100001:100:2:0</v>
      </c>
      <c r="U718" s="6" t="str">
        <f t="shared" si="228"/>
        <v/>
      </c>
      <c r="V718" s="23" t="str">
        <f>VLOOKUP(G718,角色!AW:BC,主动技能!F718+1,FALSE)</f>
        <v>skill_12</v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5126</v>
      </c>
      <c r="AE718" s="33">
        <f>(VLOOKUP(G718,角色!V:AE,主动技能!F718+7,FALSE))</f>
        <v>1</v>
      </c>
      <c r="AF718" s="23">
        <f t="shared" si="231"/>
        <v>3</v>
      </c>
      <c r="AG718" s="23">
        <f t="shared" si="232"/>
        <v>2</v>
      </c>
      <c r="AH718" s="33" t="str">
        <f>VLOOKUP(F718,特效对应!F:G,2,FALSE)</f>
        <v>attackex</v>
      </c>
      <c r="AJ718">
        <f t="shared" si="233"/>
        <v>12</v>
      </c>
      <c r="AK718" t="s">
        <v>118</v>
      </c>
      <c r="AL718" t="s">
        <v>1559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岚汐主动技能3等级13</v>
      </c>
      <c r="B719" s="8">
        <f t="shared" si="229"/>
        <v>10120313</v>
      </c>
      <c r="C719" s="8" t="str">
        <f>VLOOKUP(G719,角色!A:B,2,FALSE)</f>
        <v>岚汐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470</v>
      </c>
      <c r="I719" s="24" t="str">
        <f t="shared" si="222"/>
        <v>对敌方后排单体造成125%攻击力（+7250）点伤害。并附带流血。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P719" s="33" t="str">
        <f>_xlfn.IFNA(VLOOKUP(G719,角色!V:AE,主动技能!F719+1,FALSE),"")</f>
        <v>eff_sixingguangquan||eff_renyuzhinu|</v>
      </c>
      <c r="Q719" s="33">
        <f>(VLOOKUP(G719,角色!V:AE,主动技能!F719+4,FALSE))</f>
        <v>1</v>
      </c>
      <c r="R719" s="33">
        <v>0</v>
      </c>
      <c r="S719" s="33">
        <v>0</v>
      </c>
      <c r="T719" s="6" t="str">
        <f t="shared" si="227"/>
        <v>100001:100:2:0</v>
      </c>
      <c r="U719" s="6" t="str">
        <f t="shared" si="228"/>
        <v/>
      </c>
      <c r="V719" s="23" t="str">
        <f>VLOOKUP(G719,角色!AW:BC,主动技能!F719+1,FALSE)</f>
        <v>skill_12</v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7250</v>
      </c>
      <c r="AE719" s="33">
        <f>(VLOOKUP(G719,角色!V:AE,主动技能!F719+7,FALSE))</f>
        <v>1</v>
      </c>
      <c r="AF719" s="23">
        <f t="shared" si="231"/>
        <v>3</v>
      </c>
      <c r="AG719" s="23">
        <f t="shared" si="232"/>
        <v>2</v>
      </c>
      <c r="AH719" s="33" t="str">
        <f>VLOOKUP(F719,特效对应!F:G,2,FALSE)</f>
        <v>attackex</v>
      </c>
      <c r="AJ719">
        <f t="shared" si="233"/>
        <v>13</v>
      </c>
      <c r="AK719" t="s">
        <v>118</v>
      </c>
      <c r="AL719" t="s">
        <v>1559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岚汐主动技能3等级14</v>
      </c>
      <c r="B720" s="8">
        <f t="shared" si="229"/>
        <v>10120314</v>
      </c>
      <c r="C720" s="8" t="str">
        <f>VLOOKUP(G720,角色!A:B,2,FALSE)</f>
        <v>岚汐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470</v>
      </c>
      <c r="I720" s="24" t="str">
        <f t="shared" si="222"/>
        <v>对敌方后排单体造成125%攻击力（+10255）点伤害。并附带流血。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P720" s="33" t="str">
        <f>_xlfn.IFNA(VLOOKUP(G720,角色!V:AE,主动技能!F720+1,FALSE),"")</f>
        <v>eff_sixingguangquan||eff_renyuzhinu|</v>
      </c>
      <c r="Q720" s="33">
        <f>(VLOOKUP(G720,角色!V:AE,主动技能!F720+4,FALSE))</f>
        <v>1</v>
      </c>
      <c r="R720" s="33">
        <v>0</v>
      </c>
      <c r="S720" s="33">
        <v>0</v>
      </c>
      <c r="T720" s="6" t="str">
        <f t="shared" si="227"/>
        <v>100001:100:2:0</v>
      </c>
      <c r="U720" s="6" t="str">
        <f t="shared" si="228"/>
        <v/>
      </c>
      <c r="V720" s="23" t="str">
        <f>VLOOKUP(G720,角色!AW:BC,主动技能!F720+1,FALSE)</f>
        <v>skill_12</v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10255</v>
      </c>
      <c r="AE720" s="33">
        <f>(VLOOKUP(G720,角色!V:AE,主动技能!F720+7,FALSE))</f>
        <v>1</v>
      </c>
      <c r="AF720" s="23">
        <f t="shared" si="231"/>
        <v>3</v>
      </c>
      <c r="AG720" s="23">
        <f t="shared" si="232"/>
        <v>2</v>
      </c>
      <c r="AH720" s="33" t="str">
        <f>VLOOKUP(F720,特效对应!F:G,2,FALSE)</f>
        <v>attackex</v>
      </c>
      <c r="AJ720">
        <f t="shared" si="233"/>
        <v>14</v>
      </c>
      <c r="AK720" t="s">
        <v>118</v>
      </c>
      <c r="AL720" t="s">
        <v>1559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岚汐主动技能3等级15</v>
      </c>
      <c r="B721" s="8">
        <f t="shared" si="229"/>
        <v>10120315</v>
      </c>
      <c r="C721" s="8" t="str">
        <f>VLOOKUP(G721,角色!A:B,2,FALSE)</f>
        <v>岚汐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470</v>
      </c>
      <c r="I721" s="24" t="str">
        <f t="shared" si="222"/>
        <v>对敌方后排单体造成125%攻击力（+14504）点伤害。并附带流血。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P721" s="33" t="str">
        <f>_xlfn.IFNA(VLOOKUP(G721,角色!V:AE,主动技能!F721+1,FALSE),"")</f>
        <v>eff_sixingguangquan||eff_renyuzhinu|</v>
      </c>
      <c r="Q721" s="33">
        <f>(VLOOKUP(G721,角色!V:AE,主动技能!F721+4,FALSE))</f>
        <v>1</v>
      </c>
      <c r="R721" s="33">
        <v>0</v>
      </c>
      <c r="S721" s="33">
        <v>0</v>
      </c>
      <c r="T721" s="6" t="str">
        <f t="shared" si="227"/>
        <v>100001:100:2:0</v>
      </c>
      <c r="U721" s="6" t="str">
        <f t="shared" si="228"/>
        <v/>
      </c>
      <c r="V721" s="23" t="str">
        <f>VLOOKUP(G721,角色!AW:BC,主动技能!F721+1,FALSE)</f>
        <v>skill_12</v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14504</v>
      </c>
      <c r="AE721" s="33">
        <f>(VLOOKUP(G721,角色!V:AE,主动技能!F721+7,FALSE))</f>
        <v>1</v>
      </c>
      <c r="AF721" s="23">
        <f t="shared" si="231"/>
        <v>3</v>
      </c>
      <c r="AG721" s="23">
        <f t="shared" si="232"/>
        <v>2</v>
      </c>
      <c r="AH721" s="33" t="str">
        <f>VLOOKUP(F721,特效对应!F:G,2,FALSE)</f>
        <v>attackex</v>
      </c>
      <c r="AJ721">
        <f t="shared" si="233"/>
        <v>15</v>
      </c>
      <c r="AK721" t="s">
        <v>118</v>
      </c>
      <c r="AL721" t="s">
        <v>1559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岚汐主动技能3等级16</v>
      </c>
      <c r="B722" s="8">
        <f t="shared" si="229"/>
        <v>10120316</v>
      </c>
      <c r="C722" s="8" t="str">
        <f>VLOOKUP(G722,角色!A:B,2,FALSE)</f>
        <v>岚汐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470</v>
      </c>
      <c r="I722" s="24" t="str">
        <f t="shared" si="222"/>
        <v>对敌方后排单体造成125%攻击力（+20515）点伤害。并附带流血。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P722" s="33" t="str">
        <f>_xlfn.IFNA(VLOOKUP(G722,角色!V:AE,主动技能!F722+1,FALSE),"")</f>
        <v>eff_sixingguangquan||eff_renyuzhinu|</v>
      </c>
      <c r="Q722" s="33">
        <f>(VLOOKUP(G722,角色!V:AE,主动技能!F722+4,FALSE))</f>
        <v>1</v>
      </c>
      <c r="R722" s="33">
        <v>0</v>
      </c>
      <c r="S722" s="33">
        <v>0</v>
      </c>
      <c r="T722" s="6" t="str">
        <f t="shared" si="227"/>
        <v>100001:100:2:0</v>
      </c>
      <c r="U722" s="6" t="str">
        <f t="shared" si="228"/>
        <v/>
      </c>
      <c r="V722" s="23" t="str">
        <f>VLOOKUP(G722,角色!AW:BC,主动技能!F722+1,FALSE)</f>
        <v>skill_12</v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20515</v>
      </c>
      <c r="AE722" s="33">
        <f>(VLOOKUP(G722,角色!V:AE,主动技能!F722+7,FALSE))</f>
        <v>1</v>
      </c>
      <c r="AF722" s="23">
        <f t="shared" si="231"/>
        <v>3</v>
      </c>
      <c r="AG722" s="23">
        <f t="shared" si="232"/>
        <v>2</v>
      </c>
      <c r="AH722" s="33" t="str">
        <f>VLOOKUP(F722,特效对应!F:G,2,FALSE)</f>
        <v>attackex</v>
      </c>
      <c r="AJ722">
        <f t="shared" si="233"/>
        <v>16</v>
      </c>
      <c r="AK722" t="s">
        <v>118</v>
      </c>
      <c r="AL722" t="s">
        <v>1559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岚汐主动技能3等级17</v>
      </c>
      <c r="B723" s="8">
        <f t="shared" si="229"/>
        <v>10120317</v>
      </c>
      <c r="C723" s="8" t="str">
        <f>VLOOKUP(G723,角色!A:B,2,FALSE)</f>
        <v>岚汐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470</v>
      </c>
      <c r="I723" s="24" t="str">
        <f t="shared" si="222"/>
        <v>对敌方后排单体造成125%攻击力（+29016）点伤害。并附带流血。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P723" s="33" t="str">
        <f>_xlfn.IFNA(VLOOKUP(G723,角色!V:AE,主动技能!F723+1,FALSE),"")</f>
        <v>eff_sixingguangquan||eff_renyuzhinu|</v>
      </c>
      <c r="Q723" s="33">
        <f>(VLOOKUP(G723,角色!V:AE,主动技能!F723+4,FALSE))</f>
        <v>1</v>
      </c>
      <c r="R723" s="33">
        <v>0</v>
      </c>
      <c r="S723" s="33">
        <v>0</v>
      </c>
      <c r="T723" s="6" t="str">
        <f t="shared" si="227"/>
        <v>100001:100:2:0</v>
      </c>
      <c r="U723" s="6" t="str">
        <f t="shared" si="228"/>
        <v/>
      </c>
      <c r="V723" s="23" t="str">
        <f>VLOOKUP(G723,角色!AW:BC,主动技能!F723+1,FALSE)</f>
        <v>skill_12</v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29016</v>
      </c>
      <c r="AE723" s="33">
        <f>(VLOOKUP(G723,角色!V:AE,主动技能!F723+7,FALSE))</f>
        <v>1</v>
      </c>
      <c r="AF723" s="23">
        <f t="shared" si="231"/>
        <v>3</v>
      </c>
      <c r="AG723" s="23">
        <f t="shared" si="232"/>
        <v>2</v>
      </c>
      <c r="AH723" s="33" t="str">
        <f>VLOOKUP(F723,特效对应!F:G,2,FALSE)</f>
        <v>attackex</v>
      </c>
      <c r="AJ723">
        <f t="shared" si="233"/>
        <v>17</v>
      </c>
      <c r="AK723" t="s">
        <v>118</v>
      </c>
      <c r="AL723" t="s">
        <v>1559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岚汐主动技能3等级18</v>
      </c>
      <c r="B724" s="8">
        <f t="shared" si="229"/>
        <v>10120318</v>
      </c>
      <c r="C724" s="8" t="str">
        <f>VLOOKUP(G724,角色!A:B,2,FALSE)</f>
        <v>岚汐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470</v>
      </c>
      <c r="I724" s="24" t="str">
        <f t="shared" si="222"/>
        <v>对敌方后排单体造成125%攻击力（+41041）点伤害。并附带流血。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P724" s="33" t="str">
        <f>_xlfn.IFNA(VLOOKUP(G724,角色!V:AE,主动技能!F724+1,FALSE),"")</f>
        <v>eff_sixingguangquan||eff_renyuzhinu|</v>
      </c>
      <c r="Q724" s="33">
        <f>(VLOOKUP(G724,角色!V:AE,主动技能!F724+4,FALSE))</f>
        <v>1</v>
      </c>
      <c r="R724" s="33">
        <v>0</v>
      </c>
      <c r="S724" s="33">
        <v>0</v>
      </c>
      <c r="T724" s="6" t="str">
        <f t="shared" si="227"/>
        <v>100001:100:2:0</v>
      </c>
      <c r="U724" s="6" t="str">
        <f t="shared" si="228"/>
        <v/>
      </c>
      <c r="V724" s="23" t="str">
        <f>VLOOKUP(G724,角色!AW:BC,主动技能!F724+1,FALSE)</f>
        <v>skill_12</v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41041</v>
      </c>
      <c r="AE724" s="33">
        <f>(VLOOKUP(G724,角色!V:AE,主动技能!F724+7,FALSE))</f>
        <v>1</v>
      </c>
      <c r="AF724" s="23">
        <f t="shared" si="231"/>
        <v>3</v>
      </c>
      <c r="AG724" s="23">
        <f t="shared" si="232"/>
        <v>2</v>
      </c>
      <c r="AH724" s="33" t="str">
        <f>VLOOKUP(F724,特效对应!F:G,2,FALSE)</f>
        <v>attackex</v>
      </c>
      <c r="AJ724">
        <f t="shared" si="233"/>
        <v>18</v>
      </c>
      <c r="AK724" t="s">
        <v>118</v>
      </c>
      <c r="AL724" t="s">
        <v>1559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岚汐主动技能3等级19</v>
      </c>
      <c r="B725" s="8">
        <f t="shared" si="229"/>
        <v>10120319</v>
      </c>
      <c r="C725" s="8" t="str">
        <f>VLOOKUP(G725,角色!A:B,2,FALSE)</f>
        <v>岚汐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470</v>
      </c>
      <c r="I725" s="24" t="str">
        <f t="shared" si="222"/>
        <v>对敌方后排单体造成125%攻击力（+58048）点伤害。并附带流血。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P725" s="33" t="str">
        <f>_xlfn.IFNA(VLOOKUP(G725,角色!V:AE,主动技能!F725+1,FALSE),"")</f>
        <v>eff_sixingguangquan||eff_renyuzhinu|</v>
      </c>
      <c r="Q725" s="33">
        <f>(VLOOKUP(G725,角色!V:AE,主动技能!F725+4,FALSE))</f>
        <v>1</v>
      </c>
      <c r="R725" s="33">
        <v>0</v>
      </c>
      <c r="S725" s="33">
        <v>0</v>
      </c>
      <c r="T725" s="6" t="str">
        <f t="shared" si="227"/>
        <v>100001:100:2:0</v>
      </c>
      <c r="U725" s="6" t="str">
        <f t="shared" si="228"/>
        <v/>
      </c>
      <c r="V725" s="23" t="str">
        <f>VLOOKUP(G725,角色!AW:BC,主动技能!F725+1,FALSE)</f>
        <v>skill_12</v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58048</v>
      </c>
      <c r="AE725" s="33">
        <f>(VLOOKUP(G725,角色!V:AE,主动技能!F725+7,FALSE))</f>
        <v>1</v>
      </c>
      <c r="AF725" s="23">
        <f t="shared" si="231"/>
        <v>3</v>
      </c>
      <c r="AG725" s="23">
        <f t="shared" si="232"/>
        <v>2</v>
      </c>
      <c r="AH725" s="33" t="str">
        <f>VLOOKUP(F725,特效对应!F:G,2,FALSE)</f>
        <v>attackex</v>
      </c>
      <c r="AJ725">
        <f t="shared" si="233"/>
        <v>19</v>
      </c>
      <c r="AK725" t="s">
        <v>118</v>
      </c>
      <c r="AL725" t="s">
        <v>1559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岚汐主动技能3等级20</v>
      </c>
      <c r="B726" s="8">
        <f t="shared" si="229"/>
        <v>10120320</v>
      </c>
      <c r="C726" s="8" t="str">
        <f>VLOOKUP(G726,角色!A:B,2,FALSE)</f>
        <v>岚汐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470</v>
      </c>
      <c r="I726" s="24" t="str">
        <f t="shared" si="222"/>
        <v>对敌方后排单体造成125%攻击力（+82102）点伤害。并附带流血。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P726" s="33" t="str">
        <f>_xlfn.IFNA(VLOOKUP(G726,角色!V:AE,主动技能!F726+1,FALSE),"")</f>
        <v>eff_sixingguangquan||eff_renyuzhinu|</v>
      </c>
      <c r="Q726" s="33">
        <f>(VLOOKUP(G726,角色!V:AE,主动技能!F726+4,FALSE))</f>
        <v>1</v>
      </c>
      <c r="R726" s="33">
        <v>0</v>
      </c>
      <c r="S726" s="33">
        <v>0</v>
      </c>
      <c r="T726" s="6" t="str">
        <f t="shared" si="227"/>
        <v>100001:100:2:0</v>
      </c>
      <c r="U726" s="6" t="str">
        <f t="shared" si="228"/>
        <v/>
      </c>
      <c r="V726" s="23" t="str">
        <f>VLOOKUP(G726,角色!AW:BC,主动技能!F726+1,FALSE)</f>
        <v>skill_12</v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82102</v>
      </c>
      <c r="AE726" s="33">
        <f>(VLOOKUP(G726,角色!V:AE,主动技能!F726+7,FALSE))</f>
        <v>1</v>
      </c>
      <c r="AF726" s="23">
        <f t="shared" si="231"/>
        <v>3</v>
      </c>
      <c r="AG726" s="23">
        <f t="shared" si="232"/>
        <v>2</v>
      </c>
      <c r="AH726" s="33" t="str">
        <f>VLOOKUP(F726,特效对应!F:G,2,FALSE)</f>
        <v>attackex</v>
      </c>
      <c r="AJ726">
        <f t="shared" si="233"/>
        <v>20</v>
      </c>
      <c r="AK726" t="s">
        <v>118</v>
      </c>
      <c r="AL726" t="s">
        <v>1559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玄法主动技能1等级1</v>
      </c>
      <c r="B727" s="8">
        <f t="shared" si="229"/>
        <v>10130101</v>
      </c>
      <c r="C727" s="8" t="str">
        <f>VLOOKUP(G727,角色!A:B,2,FALSE)</f>
        <v>玄法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对敌方单体攻击，造成100%攻击力（+20）点伤害。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33" t="str">
        <f>_xlfn.IFNA(VLOOKUP(G727,角色!V:AE,主动技能!F727+1,FALSE),"")</f>
        <v>eff_yixingguangquan|||</v>
      </c>
      <c r="Q727" s="33">
        <f>(VLOOKUP(G727,角色!V:AE,主动技能!F727+4,FALSE))</f>
        <v>1</v>
      </c>
      <c r="R727" s="33">
        <v>0</v>
      </c>
      <c r="S727" s="33">
        <v>0</v>
      </c>
      <c r="T727" s="23" t="str">
        <f t="shared" si="227"/>
        <v/>
      </c>
      <c r="U727" s="23" t="str">
        <f t="shared" si="228"/>
        <v/>
      </c>
      <c r="V727" s="23" t="str">
        <f>VLOOKUP(G727,角色!AW:BC,主动技能!F727+1,FALSE)</f>
        <v>skill_32</v>
      </c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20</v>
      </c>
      <c r="AC727" s="23"/>
      <c r="AD727" s="23"/>
      <c r="AE727" s="33">
        <f>(VLOOKUP(G727,角色!V:AE,主动技能!F727+7,FALSE))</f>
        <v>0</v>
      </c>
      <c r="AF727" s="23">
        <f t="shared" si="231"/>
        <v>0</v>
      </c>
      <c r="AG727" s="23">
        <f t="shared" si="232"/>
        <v>0</v>
      </c>
      <c r="AH727" s="33" t="str">
        <f>VLOOKUP(F727,特效对应!F:G,2,FALSE)</f>
        <v>attack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玄法主动技能1等级2</v>
      </c>
      <c r="B728" s="8">
        <f t="shared" si="229"/>
        <v>10130102</v>
      </c>
      <c r="C728" s="8" t="str">
        <f>VLOOKUP(G728,角色!A:B,2,FALSE)</f>
        <v>玄法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472</v>
      </c>
      <c r="I728" s="24" t="str">
        <f t="shared" ref="I728:I746" si="237">"对敌方单体攻击，造成100%攻击力（+"&amp;AB728&amp;"）点伤害。"</f>
        <v>对敌方单体攻击，造成100%攻击力（+25）点伤害。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P728" s="33" t="str">
        <f>_xlfn.IFNA(VLOOKUP(G728,角色!V:AE,主动技能!F728+1,FALSE),"")</f>
        <v>eff_yixingguangquan|||</v>
      </c>
      <c r="Q728" s="33">
        <f>(VLOOKUP(G728,角色!V:AE,主动技能!F728+4,FALSE))</f>
        <v>1</v>
      </c>
      <c r="R728" s="33">
        <v>0</v>
      </c>
      <c r="S728" s="33">
        <v>0</v>
      </c>
      <c r="T728" s="6" t="str">
        <f t="shared" si="227"/>
        <v/>
      </c>
      <c r="U728" s="6" t="str">
        <f t="shared" si="228"/>
        <v/>
      </c>
      <c r="V728" s="23" t="str">
        <f>VLOOKUP(G728,角色!AW:BC,主动技能!F728+1,FALSE)</f>
        <v>skill_32</v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25</v>
      </c>
      <c r="AE728" s="33">
        <f>(VLOOKUP(G728,角色!V:AE,主动技能!F728+7,FALSE))</f>
        <v>0</v>
      </c>
      <c r="AF728" s="23">
        <f t="shared" si="231"/>
        <v>0</v>
      </c>
      <c r="AG728" s="23">
        <f t="shared" si="232"/>
        <v>0</v>
      </c>
      <c r="AH728" s="33" t="str">
        <f>VLOOKUP(F728,特效对应!F:G,2,FALSE)</f>
        <v>attack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玄法主动技能1等级3</v>
      </c>
      <c r="B729" s="8">
        <f t="shared" si="229"/>
        <v>10130103</v>
      </c>
      <c r="C729" s="8" t="str">
        <f>VLOOKUP(G729,角色!A:B,2,FALSE)</f>
        <v>玄法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472</v>
      </c>
      <c r="I729" s="24" t="str">
        <f t="shared" si="237"/>
        <v>对敌方单体攻击，造成100%攻击力（+40）点伤害。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P729" s="33" t="str">
        <f>_xlfn.IFNA(VLOOKUP(G729,角色!V:AE,主动技能!F729+1,FALSE),"")</f>
        <v>eff_yixingguangquan|||</v>
      </c>
      <c r="Q729" s="33">
        <f>(VLOOKUP(G729,角色!V:AE,主动技能!F729+4,FALSE))</f>
        <v>1</v>
      </c>
      <c r="R729" s="33">
        <v>0</v>
      </c>
      <c r="S729" s="33">
        <v>0</v>
      </c>
      <c r="T729" s="6" t="str">
        <f t="shared" si="227"/>
        <v/>
      </c>
      <c r="U729" s="6" t="str">
        <f t="shared" si="228"/>
        <v/>
      </c>
      <c r="V729" s="23" t="str">
        <f>VLOOKUP(G729,角色!AW:BC,主动技能!F729+1,FALSE)</f>
        <v>skill_32</v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40</v>
      </c>
      <c r="AE729" s="33">
        <f>(VLOOKUP(G729,角色!V:AE,主动技能!F729+7,FALSE))</f>
        <v>0</v>
      </c>
      <c r="AF729" s="23">
        <f t="shared" si="231"/>
        <v>0</v>
      </c>
      <c r="AG729" s="23">
        <f t="shared" si="232"/>
        <v>0</v>
      </c>
      <c r="AH729" s="33" t="str">
        <f>VLOOKUP(F729,特效对应!F:G,2,FALSE)</f>
        <v>attack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玄法主动技能1等级4</v>
      </c>
      <c r="B730" s="8">
        <f t="shared" si="229"/>
        <v>10130104</v>
      </c>
      <c r="C730" s="8" t="str">
        <f>VLOOKUP(G730,角色!A:B,2,FALSE)</f>
        <v>玄法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472</v>
      </c>
      <c r="I730" s="24" t="str">
        <f t="shared" si="237"/>
        <v>对敌方单体攻击，造成100%攻击力（+64）点伤害。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P730" s="33" t="str">
        <f>_xlfn.IFNA(VLOOKUP(G730,角色!V:AE,主动技能!F730+1,FALSE),"")</f>
        <v>eff_yixingguangquan|||</v>
      </c>
      <c r="Q730" s="33">
        <f>(VLOOKUP(G730,角色!V:AE,主动技能!F730+4,FALSE))</f>
        <v>1</v>
      </c>
      <c r="R730" s="33">
        <v>0</v>
      </c>
      <c r="S730" s="33">
        <v>0</v>
      </c>
      <c r="T730" s="6" t="str">
        <f t="shared" si="227"/>
        <v/>
      </c>
      <c r="U730" s="6" t="str">
        <f t="shared" si="228"/>
        <v/>
      </c>
      <c r="V730" s="23" t="str">
        <f>VLOOKUP(G730,角色!AW:BC,主动技能!F730+1,FALSE)</f>
        <v>skill_32</v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64</v>
      </c>
      <c r="AE730" s="33">
        <f>(VLOOKUP(G730,角色!V:AE,主动技能!F730+7,FALSE))</f>
        <v>0</v>
      </c>
      <c r="AF730" s="23">
        <f t="shared" si="231"/>
        <v>0</v>
      </c>
      <c r="AG730" s="23">
        <f t="shared" si="232"/>
        <v>0</v>
      </c>
      <c r="AH730" s="33" t="str">
        <f>VLOOKUP(F730,特效对应!F:G,2,FALSE)</f>
        <v>attack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玄法主动技能1等级5</v>
      </c>
      <c r="B731" s="8">
        <f t="shared" si="229"/>
        <v>10130105</v>
      </c>
      <c r="C731" s="8" t="str">
        <f>VLOOKUP(G731,角色!A:B,2,FALSE)</f>
        <v>玄法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472</v>
      </c>
      <c r="I731" s="24" t="str">
        <f t="shared" si="237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P731" s="33" t="str">
        <f>_xlfn.IFNA(VLOOKUP(G731,角色!V:AE,主动技能!F731+1,FALSE),"")</f>
        <v>eff_yixingguangquan|||</v>
      </c>
      <c r="Q731" s="33">
        <f>(VLOOKUP(G731,角色!V:AE,主动技能!F731+4,FALSE))</f>
        <v>1</v>
      </c>
      <c r="R731" s="33">
        <v>0</v>
      </c>
      <c r="S731" s="33">
        <v>0</v>
      </c>
      <c r="T731" s="6" t="str">
        <f t="shared" si="227"/>
        <v/>
      </c>
      <c r="U731" s="6" t="str">
        <f t="shared" si="228"/>
        <v/>
      </c>
      <c r="V731" s="23" t="str">
        <f>VLOOKUP(G731,角色!AW:BC,主动技能!F731+1,FALSE)</f>
        <v>skill_32</v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 s="33">
        <f>(VLOOKUP(G731,角色!V:AE,主动技能!F731+7,FALSE))</f>
        <v>0</v>
      </c>
      <c r="AF731" s="23">
        <f t="shared" si="231"/>
        <v>0</v>
      </c>
      <c r="AG731" s="23">
        <f t="shared" si="232"/>
        <v>0</v>
      </c>
      <c r="AH731" s="33" t="str">
        <f>VLOOKUP(F731,特效对应!F:G,2,FALSE)</f>
        <v>attack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玄法主动技能1等级6</v>
      </c>
      <c r="B732" s="8">
        <f t="shared" si="229"/>
        <v>10130106</v>
      </c>
      <c r="C732" s="8" t="str">
        <f>VLOOKUP(G732,角色!A:B,2,FALSE)</f>
        <v>玄法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472</v>
      </c>
      <c r="I732" s="24" t="str">
        <f t="shared" si="237"/>
        <v>对敌方单体攻击，造成100%攻击力（+128）点伤害。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P732" s="33" t="str">
        <f>_xlfn.IFNA(VLOOKUP(G732,角色!V:AE,主动技能!F732+1,FALSE),"")</f>
        <v>eff_yixingguangquan|||</v>
      </c>
      <c r="Q732" s="33">
        <f>(VLOOKUP(G732,角色!V:AE,主动技能!F732+4,FALSE))</f>
        <v>1</v>
      </c>
      <c r="R732" s="33">
        <v>0</v>
      </c>
      <c r="S732" s="33">
        <v>0</v>
      </c>
      <c r="T732" s="6" t="str">
        <f t="shared" si="227"/>
        <v/>
      </c>
      <c r="U732" s="6" t="str">
        <f t="shared" si="228"/>
        <v/>
      </c>
      <c r="V732" s="23" t="str">
        <f>VLOOKUP(G732,角色!AW:BC,主动技能!F732+1,FALSE)</f>
        <v>skill_32</v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128</v>
      </c>
      <c r="AE732" s="33">
        <f>(VLOOKUP(G732,角色!V:AE,主动技能!F732+7,FALSE))</f>
        <v>0</v>
      </c>
      <c r="AF732" s="23">
        <f t="shared" si="231"/>
        <v>0</v>
      </c>
      <c r="AG732" s="23">
        <f t="shared" si="232"/>
        <v>0</v>
      </c>
      <c r="AH732" s="33" t="str">
        <f>VLOOKUP(F732,特效对应!F:G,2,FALSE)</f>
        <v>attack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玄法主动技能1等级7</v>
      </c>
      <c r="B733" s="8">
        <f t="shared" si="229"/>
        <v>10130107</v>
      </c>
      <c r="C733" s="8" t="str">
        <f>VLOOKUP(G733,角色!A:B,2,FALSE)</f>
        <v>玄法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472</v>
      </c>
      <c r="I733" s="24" t="str">
        <f t="shared" si="237"/>
        <v>对敌方单体攻击，造成100%攻击力（+181）点伤害。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P733" s="33" t="str">
        <f>_xlfn.IFNA(VLOOKUP(G733,角色!V:AE,主动技能!F733+1,FALSE),"")</f>
        <v>eff_yixingguangquan|||</v>
      </c>
      <c r="Q733" s="33">
        <f>(VLOOKUP(G733,角色!V:AE,主动技能!F733+4,FALSE))</f>
        <v>1</v>
      </c>
      <c r="R733" s="33">
        <v>0</v>
      </c>
      <c r="S733" s="33">
        <v>0</v>
      </c>
      <c r="T733" s="6" t="str">
        <f t="shared" si="227"/>
        <v/>
      </c>
      <c r="U733" s="6" t="str">
        <f t="shared" si="228"/>
        <v/>
      </c>
      <c r="V733" s="23" t="str">
        <f>VLOOKUP(G733,角色!AW:BC,主动技能!F733+1,FALSE)</f>
        <v>skill_32</v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181</v>
      </c>
      <c r="AE733" s="33">
        <f>(VLOOKUP(G733,角色!V:AE,主动技能!F733+7,FALSE))</f>
        <v>0</v>
      </c>
      <c r="AF733" s="23">
        <f t="shared" si="231"/>
        <v>0</v>
      </c>
      <c r="AG733" s="23">
        <f t="shared" si="232"/>
        <v>0</v>
      </c>
      <c r="AH733" s="33" t="str">
        <f>VLOOKUP(F733,特效对应!F:G,2,FALSE)</f>
        <v>attack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玄法主动技能1等级8</v>
      </c>
      <c r="B734" s="8">
        <f t="shared" si="229"/>
        <v>10130108</v>
      </c>
      <c r="C734" s="8" t="str">
        <f>VLOOKUP(G734,角色!A:B,2,FALSE)</f>
        <v>玄法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472</v>
      </c>
      <c r="I734" s="24" t="str">
        <f t="shared" si="237"/>
        <v>对敌方单体攻击，造成100%攻击力（+256）点伤害。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P734" s="33" t="str">
        <f>_xlfn.IFNA(VLOOKUP(G734,角色!V:AE,主动技能!F734+1,FALSE),"")</f>
        <v>eff_yixingguangquan|||</v>
      </c>
      <c r="Q734" s="33">
        <f>(VLOOKUP(G734,角色!V:AE,主动技能!F734+4,FALSE))</f>
        <v>1</v>
      </c>
      <c r="R734" s="33">
        <v>0</v>
      </c>
      <c r="S734" s="33">
        <v>0</v>
      </c>
      <c r="T734" s="6" t="str">
        <f t="shared" si="227"/>
        <v/>
      </c>
      <c r="U734" s="6" t="str">
        <f t="shared" si="228"/>
        <v/>
      </c>
      <c r="V734" s="23" t="str">
        <f>VLOOKUP(G734,角色!AW:BC,主动技能!F734+1,FALSE)</f>
        <v>skill_32</v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256</v>
      </c>
      <c r="AE734" s="33">
        <f>(VLOOKUP(G734,角色!V:AE,主动技能!F734+7,FALSE))</f>
        <v>0</v>
      </c>
      <c r="AF734" s="23">
        <f t="shared" si="231"/>
        <v>0</v>
      </c>
      <c r="AG734" s="23">
        <f t="shared" si="232"/>
        <v>0</v>
      </c>
      <c r="AH734" s="33" t="str">
        <f>VLOOKUP(F734,特效对应!F:G,2,FALSE)</f>
        <v>attack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玄法主动技能1等级9</v>
      </c>
      <c r="B735" s="8">
        <f t="shared" si="229"/>
        <v>10130109</v>
      </c>
      <c r="C735" s="8" t="str">
        <f>VLOOKUP(G735,角色!A:B,2,FALSE)</f>
        <v>玄法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472</v>
      </c>
      <c r="I735" s="24" t="str">
        <f t="shared" si="237"/>
        <v>对敌方单体攻击，造成100%攻击力（+362）点伤害。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P735" s="33" t="str">
        <f>_xlfn.IFNA(VLOOKUP(G735,角色!V:AE,主动技能!F735+1,FALSE),"")</f>
        <v>eff_yixingguangquan|||</v>
      </c>
      <c r="Q735" s="33">
        <f>(VLOOKUP(G735,角色!V:AE,主动技能!F735+4,FALSE))</f>
        <v>1</v>
      </c>
      <c r="R735" s="33">
        <v>0</v>
      </c>
      <c r="S735" s="33">
        <v>0</v>
      </c>
      <c r="T735" s="6" t="str">
        <f t="shared" si="227"/>
        <v/>
      </c>
      <c r="U735" s="6" t="str">
        <f t="shared" si="228"/>
        <v/>
      </c>
      <c r="V735" s="23" t="str">
        <f>VLOOKUP(G735,角色!AW:BC,主动技能!F735+1,FALSE)</f>
        <v>skill_32</v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362</v>
      </c>
      <c r="AE735" s="33">
        <f>(VLOOKUP(G735,角色!V:AE,主动技能!F735+7,FALSE))</f>
        <v>0</v>
      </c>
      <c r="AF735" s="23">
        <f t="shared" si="231"/>
        <v>0</v>
      </c>
      <c r="AG735" s="23">
        <f t="shared" si="232"/>
        <v>0</v>
      </c>
      <c r="AH735" s="33" t="str">
        <f>VLOOKUP(F735,特效对应!F:G,2,FALSE)</f>
        <v>attack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玄法主动技能1等级10</v>
      </c>
      <c r="B736" s="8">
        <f t="shared" si="229"/>
        <v>10130110</v>
      </c>
      <c r="C736" s="8" t="str">
        <f>VLOOKUP(G736,角色!A:B,2,FALSE)</f>
        <v>玄法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472</v>
      </c>
      <c r="I736" s="24" t="str">
        <f t="shared" si="237"/>
        <v>对敌方单体攻击，造成100%攻击力（+512）点伤害。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P736" s="33" t="str">
        <f>_xlfn.IFNA(VLOOKUP(G736,角色!V:AE,主动技能!F736+1,FALSE),"")</f>
        <v>eff_yixingguangquan|||</v>
      </c>
      <c r="Q736" s="33">
        <f>(VLOOKUP(G736,角色!V:AE,主动技能!F736+4,FALSE))</f>
        <v>1</v>
      </c>
      <c r="R736" s="33">
        <v>0</v>
      </c>
      <c r="S736" s="33">
        <v>0</v>
      </c>
      <c r="T736" s="6" t="str">
        <f t="shared" si="227"/>
        <v/>
      </c>
      <c r="U736" s="6" t="str">
        <f t="shared" si="228"/>
        <v/>
      </c>
      <c r="V736" s="23" t="str">
        <f>VLOOKUP(G736,角色!AW:BC,主动技能!F736+1,FALSE)</f>
        <v>skill_32</v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512</v>
      </c>
      <c r="AE736" s="33">
        <f>(VLOOKUP(G736,角色!V:AE,主动技能!F736+7,FALSE))</f>
        <v>0</v>
      </c>
      <c r="AF736" s="23">
        <f t="shared" si="231"/>
        <v>0</v>
      </c>
      <c r="AG736" s="23">
        <f t="shared" si="232"/>
        <v>0</v>
      </c>
      <c r="AH736" s="33" t="str">
        <f>VLOOKUP(F736,特效对应!F:G,2,FALSE)</f>
        <v>attack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玄法主动技能1等级11</v>
      </c>
      <c r="B737" s="8">
        <f t="shared" si="229"/>
        <v>10130111</v>
      </c>
      <c r="C737" s="8" t="str">
        <f>VLOOKUP(G737,角色!A:B,2,FALSE)</f>
        <v>玄法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472</v>
      </c>
      <c r="I737" s="24" t="str">
        <f t="shared" si="237"/>
        <v>对敌方单体攻击，造成100%攻击力（+724）点伤害。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P737" s="33" t="str">
        <f>_xlfn.IFNA(VLOOKUP(G737,角色!V:AE,主动技能!F737+1,FALSE),"")</f>
        <v>eff_yixingguangquan|||</v>
      </c>
      <c r="Q737" s="33">
        <f>(VLOOKUP(G737,角色!V:AE,主动技能!F737+4,FALSE))</f>
        <v>1</v>
      </c>
      <c r="R737" s="33">
        <v>0</v>
      </c>
      <c r="S737" s="33">
        <v>0</v>
      </c>
      <c r="T737" s="6" t="str">
        <f t="shared" si="227"/>
        <v/>
      </c>
      <c r="U737" s="6" t="str">
        <f t="shared" si="228"/>
        <v/>
      </c>
      <c r="V737" s="23" t="str">
        <f>VLOOKUP(G737,角色!AW:BC,主动技能!F737+1,FALSE)</f>
        <v>skill_32</v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724</v>
      </c>
      <c r="AE737" s="33">
        <f>(VLOOKUP(G737,角色!V:AE,主动技能!F737+7,FALSE))</f>
        <v>0</v>
      </c>
      <c r="AF737" s="23">
        <f t="shared" si="231"/>
        <v>0</v>
      </c>
      <c r="AG737" s="23">
        <f t="shared" si="232"/>
        <v>0</v>
      </c>
      <c r="AH737" s="33" t="str">
        <f>VLOOKUP(F737,特效对应!F:G,2,FALSE)</f>
        <v>attack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玄法主动技能1等级12</v>
      </c>
      <c r="B738" s="8">
        <f t="shared" si="229"/>
        <v>10130112</v>
      </c>
      <c r="C738" s="8" t="str">
        <f>VLOOKUP(G738,角色!A:B,2,FALSE)</f>
        <v>玄法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472</v>
      </c>
      <c r="I738" s="24" t="str">
        <f t="shared" si="237"/>
        <v>对敌方单体攻击，造成100%攻击力（+1025）点伤害。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P738" s="33" t="str">
        <f>_xlfn.IFNA(VLOOKUP(G738,角色!V:AE,主动技能!F738+1,FALSE),"")</f>
        <v>eff_yixingguangquan|||</v>
      </c>
      <c r="Q738" s="33">
        <f>(VLOOKUP(G738,角色!V:AE,主动技能!F738+4,FALSE))</f>
        <v>1</v>
      </c>
      <c r="R738" s="33">
        <v>0</v>
      </c>
      <c r="S738" s="33">
        <v>0</v>
      </c>
      <c r="T738" s="6" t="str">
        <f t="shared" si="227"/>
        <v/>
      </c>
      <c r="U738" s="6" t="str">
        <f t="shared" si="228"/>
        <v/>
      </c>
      <c r="V738" s="23" t="str">
        <f>VLOOKUP(G738,角色!AW:BC,主动技能!F738+1,FALSE)</f>
        <v>skill_32</v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1025</v>
      </c>
      <c r="AE738" s="33">
        <f>(VLOOKUP(G738,角色!V:AE,主动技能!F738+7,FALSE))</f>
        <v>0</v>
      </c>
      <c r="AF738" s="23">
        <f t="shared" si="231"/>
        <v>0</v>
      </c>
      <c r="AG738" s="23">
        <f t="shared" si="232"/>
        <v>0</v>
      </c>
      <c r="AH738" s="33" t="str">
        <f>VLOOKUP(F738,特效对应!F:G,2,FALSE)</f>
        <v>attack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玄法主动技能1等级13</v>
      </c>
      <c r="B739" s="8">
        <f t="shared" si="229"/>
        <v>10130113</v>
      </c>
      <c r="C739" s="8" t="str">
        <f>VLOOKUP(G739,角色!A:B,2,FALSE)</f>
        <v>玄法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472</v>
      </c>
      <c r="I739" s="24" t="str">
        <f t="shared" si="237"/>
        <v>对敌方单体攻击，造成100%攻击力（+1450）点伤害。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P739" s="33" t="str">
        <f>_xlfn.IFNA(VLOOKUP(G739,角色!V:AE,主动技能!F739+1,FALSE),"")</f>
        <v>eff_yixingguangquan|||</v>
      </c>
      <c r="Q739" s="33">
        <f>(VLOOKUP(G739,角色!V:AE,主动技能!F739+4,FALSE))</f>
        <v>1</v>
      </c>
      <c r="R739" s="33">
        <v>0</v>
      </c>
      <c r="S739" s="33">
        <v>0</v>
      </c>
      <c r="T739" s="6" t="str">
        <f t="shared" si="227"/>
        <v/>
      </c>
      <c r="U739" s="6" t="str">
        <f t="shared" si="228"/>
        <v/>
      </c>
      <c r="V739" s="23" t="str">
        <f>VLOOKUP(G739,角色!AW:BC,主动技能!F739+1,FALSE)</f>
        <v>skill_32</v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1450</v>
      </c>
      <c r="AE739" s="33">
        <f>(VLOOKUP(G739,角色!V:AE,主动技能!F739+7,FALSE))</f>
        <v>0</v>
      </c>
      <c r="AF739" s="23">
        <f t="shared" si="231"/>
        <v>0</v>
      </c>
      <c r="AG739" s="23">
        <f t="shared" si="232"/>
        <v>0</v>
      </c>
      <c r="AH739" s="33" t="str">
        <f>VLOOKUP(F739,特效对应!F:G,2,FALSE)</f>
        <v>attack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玄法主动技能1等级14</v>
      </c>
      <c r="B740" s="8">
        <f t="shared" si="229"/>
        <v>10130114</v>
      </c>
      <c r="C740" s="8" t="str">
        <f>VLOOKUP(G740,角色!A:B,2,FALSE)</f>
        <v>玄法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472</v>
      </c>
      <c r="I740" s="24" t="str">
        <f t="shared" si="237"/>
        <v>对敌方单体攻击，造成100%攻击力（+2051）点伤害。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P740" s="33" t="str">
        <f>_xlfn.IFNA(VLOOKUP(G740,角色!V:AE,主动技能!F740+1,FALSE),"")</f>
        <v>eff_yixingguangquan|||</v>
      </c>
      <c r="Q740" s="33">
        <f>(VLOOKUP(G740,角色!V:AE,主动技能!F740+4,FALSE))</f>
        <v>1</v>
      </c>
      <c r="R740" s="33">
        <v>0</v>
      </c>
      <c r="S740" s="33">
        <v>0</v>
      </c>
      <c r="T740" s="6" t="str">
        <f t="shared" si="227"/>
        <v/>
      </c>
      <c r="U740" s="6" t="str">
        <f t="shared" si="228"/>
        <v/>
      </c>
      <c r="V740" s="23" t="str">
        <f>VLOOKUP(G740,角色!AW:BC,主动技能!F740+1,FALSE)</f>
        <v>skill_32</v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2051</v>
      </c>
      <c r="AE740" s="33">
        <f>(VLOOKUP(G740,角色!V:AE,主动技能!F740+7,FALSE))</f>
        <v>0</v>
      </c>
      <c r="AF740" s="23">
        <f t="shared" si="231"/>
        <v>0</v>
      </c>
      <c r="AG740" s="23">
        <f t="shared" si="232"/>
        <v>0</v>
      </c>
      <c r="AH740" s="33" t="str">
        <f>VLOOKUP(F740,特效对应!F:G,2,FALSE)</f>
        <v>attack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玄法主动技能1等级15</v>
      </c>
      <c r="B741" s="8">
        <f t="shared" si="229"/>
        <v>10130115</v>
      </c>
      <c r="C741" s="8" t="str">
        <f>VLOOKUP(G741,角色!A:B,2,FALSE)</f>
        <v>玄法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472</v>
      </c>
      <c r="I741" s="24" t="str">
        <f t="shared" si="237"/>
        <v>对敌方单体攻击，造成100%攻击力（+2900）点伤害。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P741" s="33" t="str">
        <f>_xlfn.IFNA(VLOOKUP(G741,角色!V:AE,主动技能!F741+1,FALSE),"")</f>
        <v>eff_yixingguangquan|||</v>
      </c>
      <c r="Q741" s="33">
        <f>(VLOOKUP(G741,角色!V:AE,主动技能!F741+4,FALSE))</f>
        <v>1</v>
      </c>
      <c r="R741" s="33">
        <v>0</v>
      </c>
      <c r="S741" s="33">
        <v>0</v>
      </c>
      <c r="T741" s="6" t="str">
        <f t="shared" si="227"/>
        <v/>
      </c>
      <c r="U741" s="6" t="str">
        <f t="shared" si="228"/>
        <v/>
      </c>
      <c r="V741" s="23" t="str">
        <f>VLOOKUP(G741,角色!AW:BC,主动技能!F741+1,FALSE)</f>
        <v>skill_32</v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2900</v>
      </c>
      <c r="AE741" s="33">
        <f>(VLOOKUP(G741,角色!V:AE,主动技能!F741+7,FALSE))</f>
        <v>0</v>
      </c>
      <c r="AF741" s="23">
        <f t="shared" si="231"/>
        <v>0</v>
      </c>
      <c r="AG741" s="23">
        <f t="shared" si="232"/>
        <v>0</v>
      </c>
      <c r="AH741" s="33" t="str">
        <f>VLOOKUP(F741,特效对应!F:G,2,FALSE)</f>
        <v>attack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玄法主动技能1等级16</v>
      </c>
      <c r="B742" s="8">
        <f t="shared" si="229"/>
        <v>10130116</v>
      </c>
      <c r="C742" s="8" t="str">
        <f>VLOOKUP(G742,角色!A:B,2,FALSE)</f>
        <v>玄法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472</v>
      </c>
      <c r="I742" s="24" t="str">
        <f t="shared" si="237"/>
        <v>对敌方单体攻击，造成100%攻击力（+4103）点伤害。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P742" s="33" t="str">
        <f>_xlfn.IFNA(VLOOKUP(G742,角色!V:AE,主动技能!F742+1,FALSE),"")</f>
        <v>eff_yixingguangquan|||</v>
      </c>
      <c r="Q742" s="33">
        <f>(VLOOKUP(G742,角色!V:AE,主动技能!F742+4,FALSE))</f>
        <v>1</v>
      </c>
      <c r="R742" s="33">
        <v>0</v>
      </c>
      <c r="S742" s="33">
        <v>0</v>
      </c>
      <c r="T742" s="6" t="str">
        <f t="shared" si="227"/>
        <v/>
      </c>
      <c r="U742" s="6" t="str">
        <f t="shared" si="228"/>
        <v/>
      </c>
      <c r="V742" s="23" t="str">
        <f>VLOOKUP(G742,角色!AW:BC,主动技能!F742+1,FALSE)</f>
        <v>skill_32</v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4103</v>
      </c>
      <c r="AE742" s="33">
        <f>(VLOOKUP(G742,角色!V:AE,主动技能!F742+7,FALSE))</f>
        <v>0</v>
      </c>
      <c r="AF742" s="23">
        <f t="shared" si="231"/>
        <v>0</v>
      </c>
      <c r="AG742" s="23">
        <f t="shared" si="232"/>
        <v>0</v>
      </c>
      <c r="AH742" s="33" t="str">
        <f>VLOOKUP(F742,特效对应!F:G,2,FALSE)</f>
        <v>attack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玄法主动技能1等级17</v>
      </c>
      <c r="B743" s="8">
        <f t="shared" si="229"/>
        <v>10130117</v>
      </c>
      <c r="C743" s="8" t="str">
        <f>VLOOKUP(G743,角色!A:B,2,FALSE)</f>
        <v>玄法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472</v>
      </c>
      <c r="I743" s="24" t="str">
        <f t="shared" si="237"/>
        <v>对敌方单体攻击，造成100%攻击力（+5803）点伤害。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P743" s="33" t="str">
        <f>_xlfn.IFNA(VLOOKUP(G743,角色!V:AE,主动技能!F743+1,FALSE),"")</f>
        <v>eff_yixingguangquan|||</v>
      </c>
      <c r="Q743" s="33">
        <f>(VLOOKUP(G743,角色!V:AE,主动技能!F743+4,FALSE))</f>
        <v>1</v>
      </c>
      <c r="R743" s="33">
        <v>0</v>
      </c>
      <c r="S743" s="33">
        <v>0</v>
      </c>
      <c r="T743" s="6" t="str">
        <f t="shared" si="227"/>
        <v/>
      </c>
      <c r="U743" s="6" t="str">
        <f t="shared" si="228"/>
        <v/>
      </c>
      <c r="V743" s="23" t="str">
        <f>VLOOKUP(G743,角色!AW:BC,主动技能!F743+1,FALSE)</f>
        <v>skill_32</v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5803</v>
      </c>
      <c r="AE743" s="33">
        <f>(VLOOKUP(G743,角色!V:AE,主动技能!F743+7,FALSE))</f>
        <v>0</v>
      </c>
      <c r="AF743" s="23">
        <f t="shared" si="231"/>
        <v>0</v>
      </c>
      <c r="AG743" s="23">
        <f t="shared" si="232"/>
        <v>0</v>
      </c>
      <c r="AH743" s="33" t="str">
        <f>VLOOKUP(F743,特效对应!F:G,2,FALSE)</f>
        <v>attack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玄法主动技能1等级18</v>
      </c>
      <c r="B744" s="8">
        <f t="shared" si="229"/>
        <v>10130118</v>
      </c>
      <c r="C744" s="8" t="str">
        <f>VLOOKUP(G744,角色!A:B,2,FALSE)</f>
        <v>玄法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472</v>
      </c>
      <c r="I744" s="24" t="str">
        <f t="shared" si="237"/>
        <v>对敌方单体攻击，造成100%攻击力（+8208）点伤害。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P744" s="33" t="str">
        <f>_xlfn.IFNA(VLOOKUP(G744,角色!V:AE,主动技能!F744+1,FALSE),"")</f>
        <v>eff_yixingguangquan|||</v>
      </c>
      <c r="Q744" s="33">
        <f>(VLOOKUP(G744,角色!V:AE,主动技能!F744+4,FALSE))</f>
        <v>1</v>
      </c>
      <c r="R744" s="33">
        <v>0</v>
      </c>
      <c r="S744" s="33">
        <v>0</v>
      </c>
      <c r="T744" s="6" t="str">
        <f t="shared" si="227"/>
        <v/>
      </c>
      <c r="U744" s="6" t="str">
        <f t="shared" si="228"/>
        <v/>
      </c>
      <c r="V744" s="23" t="str">
        <f>VLOOKUP(G744,角色!AW:BC,主动技能!F744+1,FALSE)</f>
        <v>skill_32</v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8208</v>
      </c>
      <c r="AE744" s="33">
        <f>(VLOOKUP(G744,角色!V:AE,主动技能!F744+7,FALSE))</f>
        <v>0</v>
      </c>
      <c r="AF744" s="23">
        <f t="shared" si="231"/>
        <v>0</v>
      </c>
      <c r="AG744" s="23">
        <f t="shared" si="232"/>
        <v>0</v>
      </c>
      <c r="AH744" s="33" t="str">
        <f>VLOOKUP(F744,特效对应!F:G,2,FALSE)</f>
        <v>attack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玄法主动技能1等级19</v>
      </c>
      <c r="B745" s="8">
        <f t="shared" si="229"/>
        <v>10130119</v>
      </c>
      <c r="C745" s="8" t="str">
        <f>VLOOKUP(G745,角色!A:B,2,FALSE)</f>
        <v>玄法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472</v>
      </c>
      <c r="I745" s="24" t="str">
        <f t="shared" si="237"/>
        <v>对敌方单体攻击，造成100%攻击力（+11609）点伤害。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P745" s="33" t="str">
        <f>_xlfn.IFNA(VLOOKUP(G745,角色!V:AE,主动技能!F745+1,FALSE),"")</f>
        <v>eff_yixingguangquan|||</v>
      </c>
      <c r="Q745" s="33">
        <f>(VLOOKUP(G745,角色!V:AE,主动技能!F745+4,FALSE))</f>
        <v>1</v>
      </c>
      <c r="R745" s="33">
        <v>0</v>
      </c>
      <c r="S745" s="33">
        <v>0</v>
      </c>
      <c r="T745" s="6" t="str">
        <f t="shared" si="227"/>
        <v/>
      </c>
      <c r="U745" s="6" t="str">
        <f t="shared" si="228"/>
        <v/>
      </c>
      <c r="V745" s="23" t="str">
        <f>VLOOKUP(G745,角色!AW:BC,主动技能!F745+1,FALSE)</f>
        <v>skill_32</v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11609</v>
      </c>
      <c r="AE745" s="33">
        <f>(VLOOKUP(G745,角色!V:AE,主动技能!F745+7,FALSE))</f>
        <v>0</v>
      </c>
      <c r="AF745" s="23">
        <f t="shared" si="231"/>
        <v>0</v>
      </c>
      <c r="AG745" s="23">
        <f t="shared" si="232"/>
        <v>0</v>
      </c>
      <c r="AH745" s="33" t="str">
        <f>VLOOKUP(F745,特效对应!F:G,2,FALSE)</f>
        <v>attack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玄法主动技能1等级20</v>
      </c>
      <c r="B746" s="8">
        <f t="shared" si="229"/>
        <v>10130120</v>
      </c>
      <c r="C746" s="8" t="str">
        <f>VLOOKUP(G746,角色!A:B,2,FALSE)</f>
        <v>玄法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472</v>
      </c>
      <c r="I746" s="24" t="str">
        <f t="shared" si="237"/>
        <v>对敌方单体攻击，造成100%攻击力（+16420）点伤害。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P746" s="33" t="str">
        <f>_xlfn.IFNA(VLOOKUP(G746,角色!V:AE,主动技能!F746+1,FALSE),"")</f>
        <v>eff_yixingguangquan|||</v>
      </c>
      <c r="Q746" s="33">
        <f>(VLOOKUP(G746,角色!V:AE,主动技能!F746+4,FALSE))</f>
        <v>1</v>
      </c>
      <c r="R746" s="33">
        <v>0</v>
      </c>
      <c r="S746" s="33">
        <v>0</v>
      </c>
      <c r="T746" s="6" t="str">
        <f t="shared" si="227"/>
        <v/>
      </c>
      <c r="U746" s="6" t="str">
        <f t="shared" si="228"/>
        <v/>
      </c>
      <c r="V746" s="23" t="str">
        <f>VLOOKUP(G746,角色!AW:BC,主动技能!F746+1,FALSE)</f>
        <v>skill_32</v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16420</v>
      </c>
      <c r="AE746" s="33">
        <f>(VLOOKUP(G746,角色!V:AE,主动技能!F746+7,FALSE))</f>
        <v>0</v>
      </c>
      <c r="AF746" s="23">
        <f t="shared" si="231"/>
        <v>0</v>
      </c>
      <c r="AG746" s="23">
        <f t="shared" si="232"/>
        <v>0</v>
      </c>
      <c r="AH746" s="33" t="str">
        <f>VLOOKUP(F746,特效对应!F:G,2,FALSE)</f>
        <v>attack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玄法主动技能2等级1</v>
      </c>
      <c r="B747" s="8">
        <f t="shared" si="229"/>
        <v>10130201</v>
      </c>
      <c r="C747" s="8" t="str">
        <f>VLOOKUP(G747,角色!A:B,2,FALSE)</f>
        <v>玄法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473</v>
      </c>
      <c r="I747" s="24" t="str">
        <f>"对敌方单体造成125%攻击力（+"&amp;AB747&amp;"）点伤害。"</f>
        <v>对敌方单体造成125%攻击力（+52）点伤害。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P747" s="33" t="str">
        <f>_xlfn.IFNA(VLOOKUP(G747,角色!V:AE,主动技能!F747+1,FALSE),"")</f>
        <v>eff_sixingguangquan|eff_xuanbingjian_1|eff_xuanbingjian_2|</v>
      </c>
      <c r="Q747" s="33">
        <f>(VLOOKUP(G747,角色!V:AE,主动技能!F747+4,FALSE))</f>
        <v>1</v>
      </c>
      <c r="R747" s="33">
        <v>0</v>
      </c>
      <c r="S747" s="33">
        <v>0</v>
      </c>
      <c r="T747" s="6" t="str">
        <f t="shared" si="227"/>
        <v/>
      </c>
      <c r="U747" s="6" t="str">
        <f t="shared" si="228"/>
        <v/>
      </c>
      <c r="V747" s="23" t="str">
        <f>VLOOKUP(G747,角色!AW:BC,主动技能!F747+1,FALSE)</f>
        <v>skill_15</v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52</v>
      </c>
      <c r="AE747" s="33">
        <f>(VLOOKUP(G747,角色!V:AE,主动技能!F747+7,FALSE))</f>
        <v>1</v>
      </c>
      <c r="AF747" s="23">
        <f t="shared" si="231"/>
        <v>2</v>
      </c>
      <c r="AG747" s="23">
        <f t="shared" si="232"/>
        <v>1</v>
      </c>
      <c r="AH747" s="33" t="str">
        <f>VLOOKUP(F747,特效对应!F:G,2,FALSE)</f>
        <v>attackex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玄法主动技能2等级2</v>
      </c>
      <c r="B748" s="8">
        <f t="shared" si="229"/>
        <v>10130202</v>
      </c>
      <c r="C748" s="8" t="str">
        <f>VLOOKUP(G748,角色!A:B,2,FALSE)</f>
        <v>玄法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473</v>
      </c>
      <c r="I748" s="24" t="str">
        <f t="shared" ref="I748:I766" si="240">"对敌方单体造成125%攻击力（+"&amp;AB748&amp;"）点伤害。"</f>
        <v>对敌方单体造成125%攻击力（+64）点伤害。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P748" s="33" t="str">
        <f>_xlfn.IFNA(VLOOKUP(G748,角色!V:AE,主动技能!F748+1,FALSE),"")</f>
        <v>eff_sixingguangquan|eff_xuanbingjian_1|eff_xuanbingjian_2|</v>
      </c>
      <c r="Q748" s="33">
        <f>(VLOOKUP(G748,角色!V:AE,主动技能!F748+4,FALSE))</f>
        <v>1</v>
      </c>
      <c r="R748" s="33">
        <v>0</v>
      </c>
      <c r="S748" s="33">
        <v>0</v>
      </c>
      <c r="T748" s="6" t="str">
        <f t="shared" si="227"/>
        <v/>
      </c>
      <c r="U748" s="6" t="str">
        <f t="shared" si="228"/>
        <v/>
      </c>
      <c r="V748" s="23" t="str">
        <f>VLOOKUP(G748,角色!AW:BC,主动技能!F748+1,FALSE)</f>
        <v>skill_15</v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64</v>
      </c>
      <c r="AE748" s="33">
        <f>(VLOOKUP(G748,角色!V:AE,主动技能!F748+7,FALSE))</f>
        <v>1</v>
      </c>
      <c r="AF748" s="23">
        <f t="shared" si="231"/>
        <v>2</v>
      </c>
      <c r="AG748" s="23">
        <f t="shared" si="232"/>
        <v>1</v>
      </c>
      <c r="AH748" s="33" t="str">
        <f>VLOOKUP(F748,特效对应!F:G,2,FALSE)</f>
        <v>attackex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玄法主动技能2等级3</v>
      </c>
      <c r="B749" s="8">
        <f t="shared" si="229"/>
        <v>10130203</v>
      </c>
      <c r="C749" s="8" t="str">
        <f>VLOOKUP(G749,角色!A:B,2,FALSE)</f>
        <v>玄法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473</v>
      </c>
      <c r="I749" s="24" t="str">
        <f t="shared" si="240"/>
        <v>对敌方单体造成125%攻击力（+100）点伤害。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P749" s="33" t="str">
        <f>_xlfn.IFNA(VLOOKUP(G749,角色!V:AE,主动技能!F749+1,FALSE),"")</f>
        <v>eff_sixingguangquan|eff_xuanbingjian_1|eff_xuanbingjian_2|</v>
      </c>
      <c r="Q749" s="33">
        <f>(VLOOKUP(G749,角色!V:AE,主动技能!F749+4,FALSE))</f>
        <v>1</v>
      </c>
      <c r="R749" s="33">
        <v>0</v>
      </c>
      <c r="S749" s="33">
        <v>0</v>
      </c>
      <c r="T749" s="6" t="str">
        <f t="shared" si="227"/>
        <v/>
      </c>
      <c r="U749" s="6" t="str">
        <f t="shared" si="228"/>
        <v/>
      </c>
      <c r="V749" s="23" t="str">
        <f>VLOOKUP(G749,角色!AW:BC,主动技能!F749+1,FALSE)</f>
        <v>skill_15</v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100</v>
      </c>
      <c r="AE749" s="33">
        <f>(VLOOKUP(G749,角色!V:AE,主动技能!F749+7,FALSE))</f>
        <v>1</v>
      </c>
      <c r="AF749" s="23">
        <f t="shared" si="231"/>
        <v>2</v>
      </c>
      <c r="AG749" s="23">
        <f t="shared" si="232"/>
        <v>1</v>
      </c>
      <c r="AH749" s="33" t="str">
        <f>VLOOKUP(F749,特效对应!F:G,2,FALSE)</f>
        <v>attackex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玄法主动技能2等级4</v>
      </c>
      <c r="B750" s="8">
        <f t="shared" si="229"/>
        <v>10130204</v>
      </c>
      <c r="C750" s="8" t="str">
        <f>VLOOKUP(G750,角色!A:B,2,FALSE)</f>
        <v>玄法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473</v>
      </c>
      <c r="I750" s="24" t="str">
        <f t="shared" si="240"/>
        <v>对敌方单体造成125%攻击力（+160）点伤害。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P750" s="33" t="str">
        <f>_xlfn.IFNA(VLOOKUP(G750,角色!V:AE,主动技能!F750+1,FALSE),"")</f>
        <v>eff_sixingguangquan|eff_xuanbingjian_1|eff_xuanbingjian_2|</v>
      </c>
      <c r="Q750" s="33">
        <f>(VLOOKUP(G750,角色!V:AE,主动技能!F750+4,FALSE))</f>
        <v>1</v>
      </c>
      <c r="R750" s="33">
        <v>0</v>
      </c>
      <c r="S750" s="33">
        <v>0</v>
      </c>
      <c r="T750" s="6" t="str">
        <f t="shared" si="227"/>
        <v/>
      </c>
      <c r="U750" s="6" t="str">
        <f t="shared" si="228"/>
        <v/>
      </c>
      <c r="V750" s="23" t="str">
        <f>VLOOKUP(G750,角色!AW:BC,主动技能!F750+1,FALSE)</f>
        <v>skill_15</v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160</v>
      </c>
      <c r="AE750" s="33">
        <f>(VLOOKUP(G750,角色!V:AE,主动技能!F750+7,FALSE))</f>
        <v>1</v>
      </c>
      <c r="AF750" s="23">
        <f t="shared" si="231"/>
        <v>2</v>
      </c>
      <c r="AG750" s="23">
        <f t="shared" si="232"/>
        <v>1</v>
      </c>
      <c r="AH750" s="33" t="str">
        <f>VLOOKUP(F750,特效对应!F:G,2,FALSE)</f>
        <v>attackex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玄法主动技能2等级5</v>
      </c>
      <c r="B751" s="8">
        <f t="shared" si="229"/>
        <v>10130205</v>
      </c>
      <c r="C751" s="8" t="str">
        <f>VLOOKUP(G751,角色!A:B,2,FALSE)</f>
        <v>玄法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473</v>
      </c>
      <c r="I751" s="24" t="str">
        <f t="shared" si="240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P751" s="33" t="str">
        <f>_xlfn.IFNA(VLOOKUP(G751,角色!V:AE,主动技能!F751+1,FALSE),"")</f>
        <v>eff_sixingguangquan|eff_xuanbingjian_1|eff_xuanbingjian_2|</v>
      </c>
      <c r="Q751" s="33">
        <f>(VLOOKUP(G751,角色!V:AE,主动技能!F751+4,FALSE))</f>
        <v>1</v>
      </c>
      <c r="R751" s="33">
        <v>0</v>
      </c>
      <c r="S751" s="33">
        <v>0</v>
      </c>
      <c r="T751" s="6" t="str">
        <f t="shared" si="227"/>
        <v/>
      </c>
      <c r="U751" s="6" t="str">
        <f t="shared" si="228"/>
        <v/>
      </c>
      <c r="V751" s="23" t="str">
        <f>VLOOKUP(G751,角色!AW:BC,主动技能!F751+1,FALSE)</f>
        <v>skill_15</v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 s="33">
        <f>(VLOOKUP(G751,角色!V:AE,主动技能!F751+7,FALSE))</f>
        <v>1</v>
      </c>
      <c r="AF751" s="23">
        <f t="shared" si="231"/>
        <v>2</v>
      </c>
      <c r="AG751" s="23">
        <f t="shared" si="232"/>
        <v>1</v>
      </c>
      <c r="AH751" s="33" t="str">
        <f>VLOOKUP(F751,特效对应!F:G,2,FALSE)</f>
        <v>attackex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玄法主动技能2等级6</v>
      </c>
      <c r="B752" s="8">
        <f t="shared" si="229"/>
        <v>10130206</v>
      </c>
      <c r="C752" s="8" t="str">
        <f>VLOOKUP(G752,角色!A:B,2,FALSE)</f>
        <v>玄法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473</v>
      </c>
      <c r="I752" s="24" t="str">
        <f t="shared" si="240"/>
        <v>对敌方单体造成125%攻击力（+320）点伤害。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P752" s="33" t="str">
        <f>_xlfn.IFNA(VLOOKUP(G752,角色!V:AE,主动技能!F752+1,FALSE),"")</f>
        <v>eff_sixingguangquan|eff_xuanbingjian_1|eff_xuanbingjian_2|</v>
      </c>
      <c r="Q752" s="33">
        <f>(VLOOKUP(G752,角色!V:AE,主动技能!F752+4,FALSE))</f>
        <v>1</v>
      </c>
      <c r="R752" s="33">
        <v>0</v>
      </c>
      <c r="S752" s="33">
        <v>0</v>
      </c>
      <c r="T752" s="6" t="str">
        <f t="shared" si="227"/>
        <v/>
      </c>
      <c r="U752" s="6" t="str">
        <f t="shared" si="228"/>
        <v/>
      </c>
      <c r="V752" s="23" t="str">
        <f>VLOOKUP(G752,角色!AW:BC,主动技能!F752+1,FALSE)</f>
        <v>skill_15</v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320</v>
      </c>
      <c r="AE752" s="33">
        <f>(VLOOKUP(G752,角色!V:AE,主动技能!F752+7,FALSE))</f>
        <v>1</v>
      </c>
      <c r="AF752" s="23">
        <f t="shared" si="231"/>
        <v>2</v>
      </c>
      <c r="AG752" s="23">
        <f t="shared" si="232"/>
        <v>1</v>
      </c>
      <c r="AH752" s="33" t="str">
        <f>VLOOKUP(F752,特效对应!F:G,2,FALSE)</f>
        <v>attackex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玄法主动技能2等级7</v>
      </c>
      <c r="B753" s="8">
        <f t="shared" si="229"/>
        <v>10130207</v>
      </c>
      <c r="C753" s="8" t="str">
        <f>VLOOKUP(G753,角色!A:B,2,FALSE)</f>
        <v>玄法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473</v>
      </c>
      <c r="I753" s="24" t="str">
        <f t="shared" si="240"/>
        <v>对敌方单体造成125%攻击力（+452）点伤害。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P753" s="33" t="str">
        <f>_xlfn.IFNA(VLOOKUP(G753,角色!V:AE,主动技能!F753+1,FALSE),"")</f>
        <v>eff_sixingguangquan|eff_xuanbingjian_1|eff_xuanbingjian_2|</v>
      </c>
      <c r="Q753" s="33">
        <f>(VLOOKUP(G753,角色!V:AE,主动技能!F753+4,FALSE))</f>
        <v>1</v>
      </c>
      <c r="R753" s="33">
        <v>0</v>
      </c>
      <c r="S753" s="33">
        <v>0</v>
      </c>
      <c r="T753" s="6" t="str">
        <f t="shared" si="227"/>
        <v/>
      </c>
      <c r="U753" s="6" t="str">
        <f t="shared" si="228"/>
        <v/>
      </c>
      <c r="V753" s="23" t="str">
        <f>VLOOKUP(G753,角色!AW:BC,主动技能!F753+1,FALSE)</f>
        <v>skill_15</v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452</v>
      </c>
      <c r="AE753" s="33">
        <f>(VLOOKUP(G753,角色!V:AE,主动技能!F753+7,FALSE))</f>
        <v>1</v>
      </c>
      <c r="AF753" s="23">
        <f t="shared" si="231"/>
        <v>2</v>
      </c>
      <c r="AG753" s="23">
        <f t="shared" si="232"/>
        <v>1</v>
      </c>
      <c r="AH753" s="33" t="str">
        <f>VLOOKUP(F753,特效对应!F:G,2,FALSE)</f>
        <v>attackex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玄法主动技能2等级8</v>
      </c>
      <c r="B754" s="8">
        <f t="shared" si="229"/>
        <v>10130208</v>
      </c>
      <c r="C754" s="8" t="str">
        <f>VLOOKUP(G754,角色!A:B,2,FALSE)</f>
        <v>玄法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473</v>
      </c>
      <c r="I754" s="24" t="str">
        <f t="shared" si="240"/>
        <v>对敌方单体造成125%攻击力（+640）点伤害。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P754" s="33" t="str">
        <f>_xlfn.IFNA(VLOOKUP(G754,角色!V:AE,主动技能!F754+1,FALSE),"")</f>
        <v>eff_sixingguangquan|eff_xuanbingjian_1|eff_xuanbingjian_2|</v>
      </c>
      <c r="Q754" s="33">
        <f>(VLOOKUP(G754,角色!V:AE,主动技能!F754+4,FALSE))</f>
        <v>1</v>
      </c>
      <c r="R754" s="33">
        <v>0</v>
      </c>
      <c r="S754" s="33">
        <v>0</v>
      </c>
      <c r="T754" s="6" t="str">
        <f t="shared" si="227"/>
        <v/>
      </c>
      <c r="U754" s="6" t="str">
        <f t="shared" si="228"/>
        <v/>
      </c>
      <c r="V754" s="23" t="str">
        <f>VLOOKUP(G754,角色!AW:BC,主动技能!F754+1,FALSE)</f>
        <v>skill_15</v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640</v>
      </c>
      <c r="AE754" s="33">
        <f>(VLOOKUP(G754,角色!V:AE,主动技能!F754+7,FALSE))</f>
        <v>1</v>
      </c>
      <c r="AF754" s="23">
        <f t="shared" si="231"/>
        <v>2</v>
      </c>
      <c r="AG754" s="23">
        <f t="shared" si="232"/>
        <v>1</v>
      </c>
      <c r="AH754" s="33" t="str">
        <f>VLOOKUP(F754,特效对应!F:G,2,FALSE)</f>
        <v>attackex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玄法主动技能2等级9</v>
      </c>
      <c r="B755" s="8">
        <f t="shared" si="229"/>
        <v>10130209</v>
      </c>
      <c r="C755" s="8" t="str">
        <f>VLOOKUP(G755,角色!A:B,2,FALSE)</f>
        <v>玄法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473</v>
      </c>
      <c r="I755" s="24" t="str">
        <f t="shared" si="240"/>
        <v>对敌方单体造成125%攻击力（+905）点伤害。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P755" s="33" t="str">
        <f>_xlfn.IFNA(VLOOKUP(G755,角色!V:AE,主动技能!F755+1,FALSE),"")</f>
        <v>eff_sixingguangquan|eff_xuanbingjian_1|eff_xuanbingjian_2|</v>
      </c>
      <c r="Q755" s="33">
        <f>(VLOOKUP(G755,角色!V:AE,主动技能!F755+4,FALSE))</f>
        <v>1</v>
      </c>
      <c r="R755" s="33">
        <v>0</v>
      </c>
      <c r="S755" s="33">
        <v>0</v>
      </c>
      <c r="T755" s="6" t="str">
        <f t="shared" si="227"/>
        <v/>
      </c>
      <c r="U755" s="6" t="str">
        <f t="shared" si="228"/>
        <v/>
      </c>
      <c r="V755" s="23" t="str">
        <f>VLOOKUP(G755,角色!AW:BC,主动技能!F755+1,FALSE)</f>
        <v>skill_15</v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905</v>
      </c>
      <c r="AE755" s="33">
        <f>(VLOOKUP(G755,角色!V:AE,主动技能!F755+7,FALSE))</f>
        <v>1</v>
      </c>
      <c r="AF755" s="23">
        <f t="shared" si="231"/>
        <v>2</v>
      </c>
      <c r="AG755" s="23">
        <f t="shared" si="232"/>
        <v>1</v>
      </c>
      <c r="AH755" s="33" t="str">
        <f>VLOOKUP(F755,特效对应!F:G,2,FALSE)</f>
        <v>attackex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玄法主动技能2等级10</v>
      </c>
      <c r="B756" s="8">
        <f t="shared" si="229"/>
        <v>10130210</v>
      </c>
      <c r="C756" s="8" t="str">
        <f>VLOOKUP(G756,角色!A:B,2,FALSE)</f>
        <v>玄法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473</v>
      </c>
      <c r="I756" s="24" t="str">
        <f t="shared" si="240"/>
        <v>对敌方单体造成125%攻击力（+1281）点伤害。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P756" s="33" t="str">
        <f>_xlfn.IFNA(VLOOKUP(G756,角色!V:AE,主动技能!F756+1,FALSE),"")</f>
        <v>eff_sixingguangquan|eff_xuanbingjian_1|eff_xuanbingjian_2|</v>
      </c>
      <c r="Q756" s="33">
        <f>(VLOOKUP(G756,角色!V:AE,主动技能!F756+4,FALSE))</f>
        <v>1</v>
      </c>
      <c r="R756" s="33">
        <v>0</v>
      </c>
      <c r="S756" s="33">
        <v>0</v>
      </c>
      <c r="T756" s="6" t="str">
        <f t="shared" si="227"/>
        <v/>
      </c>
      <c r="U756" s="6" t="str">
        <f t="shared" si="228"/>
        <v/>
      </c>
      <c r="V756" s="23" t="str">
        <f>VLOOKUP(G756,角色!AW:BC,主动技能!F756+1,FALSE)</f>
        <v>skill_15</v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1281</v>
      </c>
      <c r="AE756" s="33">
        <f>(VLOOKUP(G756,角色!V:AE,主动技能!F756+7,FALSE))</f>
        <v>1</v>
      </c>
      <c r="AF756" s="23">
        <f t="shared" si="231"/>
        <v>2</v>
      </c>
      <c r="AG756" s="23">
        <f t="shared" si="232"/>
        <v>1</v>
      </c>
      <c r="AH756" s="33" t="str">
        <f>VLOOKUP(F756,特效对应!F:G,2,FALSE)</f>
        <v>attackex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玄法主动技能2等级11</v>
      </c>
      <c r="B757" s="8">
        <f t="shared" si="229"/>
        <v>10130211</v>
      </c>
      <c r="C757" s="8" t="str">
        <f>VLOOKUP(G757,角色!A:B,2,FALSE)</f>
        <v>玄法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473</v>
      </c>
      <c r="I757" s="24" t="str">
        <f t="shared" si="240"/>
        <v>对敌方单体造成125%攻击力（+1812）点伤害。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P757" s="33" t="str">
        <f>_xlfn.IFNA(VLOOKUP(G757,角色!V:AE,主动技能!F757+1,FALSE),"")</f>
        <v>eff_sixingguangquan|eff_xuanbingjian_1|eff_xuanbingjian_2|</v>
      </c>
      <c r="Q757" s="33">
        <f>(VLOOKUP(G757,角色!V:AE,主动技能!F757+4,FALSE))</f>
        <v>1</v>
      </c>
      <c r="R757" s="33">
        <v>0</v>
      </c>
      <c r="S757" s="33">
        <v>0</v>
      </c>
      <c r="T757" s="6" t="str">
        <f t="shared" si="227"/>
        <v/>
      </c>
      <c r="U757" s="6" t="str">
        <f t="shared" si="228"/>
        <v/>
      </c>
      <c r="V757" s="23" t="str">
        <f>VLOOKUP(G757,角色!AW:BC,主动技能!F757+1,FALSE)</f>
        <v>skill_15</v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1812</v>
      </c>
      <c r="AE757" s="33">
        <f>(VLOOKUP(G757,角色!V:AE,主动技能!F757+7,FALSE))</f>
        <v>1</v>
      </c>
      <c r="AF757" s="23">
        <f t="shared" si="231"/>
        <v>2</v>
      </c>
      <c r="AG757" s="23">
        <f t="shared" si="232"/>
        <v>1</v>
      </c>
      <c r="AH757" s="33" t="str">
        <f>VLOOKUP(F757,特效对应!F:G,2,FALSE)</f>
        <v>attackex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玄法主动技能2等级12</v>
      </c>
      <c r="B758" s="8">
        <f t="shared" si="229"/>
        <v>10130212</v>
      </c>
      <c r="C758" s="8" t="str">
        <f>VLOOKUP(G758,角色!A:B,2,FALSE)</f>
        <v>玄法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473</v>
      </c>
      <c r="I758" s="24" t="str">
        <f t="shared" si="240"/>
        <v>对敌方单体造成125%攻击力（+2563）点伤害。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P758" s="33" t="str">
        <f>_xlfn.IFNA(VLOOKUP(G758,角色!V:AE,主动技能!F758+1,FALSE),"")</f>
        <v>eff_sixingguangquan|eff_xuanbingjian_1|eff_xuanbingjian_2|</v>
      </c>
      <c r="Q758" s="33">
        <f>(VLOOKUP(G758,角色!V:AE,主动技能!F758+4,FALSE))</f>
        <v>1</v>
      </c>
      <c r="R758" s="33">
        <v>0</v>
      </c>
      <c r="S758" s="33">
        <v>0</v>
      </c>
      <c r="T758" s="6" t="str">
        <f t="shared" si="227"/>
        <v/>
      </c>
      <c r="U758" s="6" t="str">
        <f t="shared" si="228"/>
        <v/>
      </c>
      <c r="V758" s="23" t="str">
        <f>VLOOKUP(G758,角色!AW:BC,主动技能!F758+1,FALSE)</f>
        <v>skill_15</v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2563</v>
      </c>
      <c r="AE758" s="33">
        <f>(VLOOKUP(G758,角色!V:AE,主动技能!F758+7,FALSE))</f>
        <v>1</v>
      </c>
      <c r="AF758" s="23">
        <f t="shared" si="231"/>
        <v>2</v>
      </c>
      <c r="AG758" s="23">
        <f t="shared" si="232"/>
        <v>1</v>
      </c>
      <c r="AH758" s="33" t="str">
        <f>VLOOKUP(F758,特效对应!F:G,2,FALSE)</f>
        <v>attackex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玄法主动技能2等级13</v>
      </c>
      <c r="B759" s="8">
        <f t="shared" si="229"/>
        <v>10130213</v>
      </c>
      <c r="C759" s="8" t="str">
        <f>VLOOKUP(G759,角色!A:B,2,FALSE)</f>
        <v>玄法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473</v>
      </c>
      <c r="I759" s="24" t="str">
        <f t="shared" si="240"/>
        <v>对敌方单体造成125%攻击力（+3625）点伤害。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P759" s="33" t="str">
        <f>_xlfn.IFNA(VLOOKUP(G759,角色!V:AE,主动技能!F759+1,FALSE),"")</f>
        <v>eff_sixingguangquan|eff_xuanbingjian_1|eff_xuanbingjian_2|</v>
      </c>
      <c r="Q759" s="33">
        <f>(VLOOKUP(G759,角色!V:AE,主动技能!F759+4,FALSE))</f>
        <v>1</v>
      </c>
      <c r="R759" s="33">
        <v>0</v>
      </c>
      <c r="S759" s="33">
        <v>0</v>
      </c>
      <c r="T759" s="6" t="str">
        <f t="shared" si="227"/>
        <v/>
      </c>
      <c r="U759" s="6" t="str">
        <f t="shared" si="228"/>
        <v/>
      </c>
      <c r="V759" s="23" t="str">
        <f>VLOOKUP(G759,角色!AW:BC,主动技能!F759+1,FALSE)</f>
        <v>skill_15</v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3625</v>
      </c>
      <c r="AE759" s="33">
        <f>(VLOOKUP(G759,角色!V:AE,主动技能!F759+7,FALSE))</f>
        <v>1</v>
      </c>
      <c r="AF759" s="23">
        <f t="shared" si="231"/>
        <v>2</v>
      </c>
      <c r="AG759" s="23">
        <f t="shared" si="232"/>
        <v>1</v>
      </c>
      <c r="AH759" s="33" t="str">
        <f>VLOOKUP(F759,特效对应!F:G,2,FALSE)</f>
        <v>attackex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玄法主动技能2等级14</v>
      </c>
      <c r="B760" s="8">
        <f t="shared" si="229"/>
        <v>10130214</v>
      </c>
      <c r="C760" s="8" t="str">
        <f>VLOOKUP(G760,角色!A:B,2,FALSE)</f>
        <v>玄法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473</v>
      </c>
      <c r="I760" s="24" t="str">
        <f t="shared" si="240"/>
        <v>对敌方单体造成125%攻击力（+5127）点伤害。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P760" s="33" t="str">
        <f>_xlfn.IFNA(VLOOKUP(G760,角色!V:AE,主动技能!F760+1,FALSE),"")</f>
        <v>eff_sixingguangquan|eff_xuanbingjian_1|eff_xuanbingjian_2|</v>
      </c>
      <c r="Q760" s="33">
        <f>(VLOOKUP(G760,角色!V:AE,主动技能!F760+4,FALSE))</f>
        <v>1</v>
      </c>
      <c r="R760" s="33">
        <v>0</v>
      </c>
      <c r="S760" s="33">
        <v>0</v>
      </c>
      <c r="T760" s="6" t="str">
        <f t="shared" si="227"/>
        <v/>
      </c>
      <c r="U760" s="6" t="str">
        <f t="shared" si="228"/>
        <v/>
      </c>
      <c r="V760" s="23" t="str">
        <f>VLOOKUP(G760,角色!AW:BC,主动技能!F760+1,FALSE)</f>
        <v>skill_15</v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5127</v>
      </c>
      <c r="AE760" s="33">
        <f>(VLOOKUP(G760,角色!V:AE,主动技能!F760+7,FALSE))</f>
        <v>1</v>
      </c>
      <c r="AF760" s="23">
        <f t="shared" si="231"/>
        <v>2</v>
      </c>
      <c r="AG760" s="23">
        <f t="shared" si="232"/>
        <v>1</v>
      </c>
      <c r="AH760" s="33" t="str">
        <f>VLOOKUP(F760,特效对应!F:G,2,FALSE)</f>
        <v>attackex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玄法主动技能2等级15</v>
      </c>
      <c r="B761" s="8">
        <f t="shared" si="229"/>
        <v>10130215</v>
      </c>
      <c r="C761" s="8" t="str">
        <f>VLOOKUP(G761,角色!A:B,2,FALSE)</f>
        <v>玄法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473</v>
      </c>
      <c r="I761" s="24" t="str">
        <f t="shared" si="240"/>
        <v>对敌方单体造成125%攻击力（+7252）点伤害。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P761" s="33" t="str">
        <f>_xlfn.IFNA(VLOOKUP(G761,角色!V:AE,主动技能!F761+1,FALSE),"")</f>
        <v>eff_sixingguangquan|eff_xuanbingjian_1|eff_xuanbingjian_2|</v>
      </c>
      <c r="Q761" s="33">
        <f>(VLOOKUP(G761,角色!V:AE,主动技能!F761+4,FALSE))</f>
        <v>1</v>
      </c>
      <c r="R761" s="33">
        <v>0</v>
      </c>
      <c r="S761" s="33">
        <v>0</v>
      </c>
      <c r="T761" s="6" t="str">
        <f t="shared" si="227"/>
        <v/>
      </c>
      <c r="U761" s="6" t="str">
        <f t="shared" si="228"/>
        <v/>
      </c>
      <c r="V761" s="23" t="str">
        <f>VLOOKUP(G761,角色!AW:BC,主动技能!F761+1,FALSE)</f>
        <v>skill_15</v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7252</v>
      </c>
      <c r="AE761" s="33">
        <f>(VLOOKUP(G761,角色!V:AE,主动技能!F761+7,FALSE))</f>
        <v>1</v>
      </c>
      <c r="AF761" s="23">
        <f t="shared" si="231"/>
        <v>2</v>
      </c>
      <c r="AG761" s="23">
        <f t="shared" si="232"/>
        <v>1</v>
      </c>
      <c r="AH761" s="33" t="str">
        <f>VLOOKUP(F761,特效对应!F:G,2,FALSE)</f>
        <v>attackex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玄法主动技能2等级16</v>
      </c>
      <c r="B762" s="8">
        <f t="shared" si="229"/>
        <v>10130216</v>
      </c>
      <c r="C762" s="8" t="str">
        <f>VLOOKUP(G762,角色!A:B,2,FALSE)</f>
        <v>玄法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473</v>
      </c>
      <c r="I762" s="24" t="str">
        <f t="shared" si="240"/>
        <v>对敌方单体造成125%攻击力（+10257）点伤害。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P762" s="33" t="str">
        <f>_xlfn.IFNA(VLOOKUP(G762,角色!V:AE,主动技能!F762+1,FALSE),"")</f>
        <v>eff_sixingguangquan|eff_xuanbingjian_1|eff_xuanbingjian_2|</v>
      </c>
      <c r="Q762" s="33">
        <f>(VLOOKUP(G762,角色!V:AE,主动技能!F762+4,FALSE))</f>
        <v>1</v>
      </c>
      <c r="R762" s="33">
        <v>0</v>
      </c>
      <c r="S762" s="33">
        <v>0</v>
      </c>
      <c r="T762" s="6" t="str">
        <f t="shared" si="227"/>
        <v/>
      </c>
      <c r="U762" s="6" t="str">
        <f t="shared" si="228"/>
        <v/>
      </c>
      <c r="V762" s="23" t="str">
        <f>VLOOKUP(G762,角色!AW:BC,主动技能!F762+1,FALSE)</f>
        <v>skill_15</v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10257</v>
      </c>
      <c r="AE762" s="33">
        <f>(VLOOKUP(G762,角色!V:AE,主动技能!F762+7,FALSE))</f>
        <v>1</v>
      </c>
      <c r="AF762" s="23">
        <f t="shared" si="231"/>
        <v>2</v>
      </c>
      <c r="AG762" s="23">
        <f t="shared" si="232"/>
        <v>1</v>
      </c>
      <c r="AH762" s="33" t="str">
        <f>VLOOKUP(F762,特效对应!F:G,2,FALSE)</f>
        <v>attackex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玄法主动技能2等级17</v>
      </c>
      <c r="B763" s="8">
        <f t="shared" si="229"/>
        <v>10130217</v>
      </c>
      <c r="C763" s="8" t="str">
        <f>VLOOKUP(G763,角色!A:B,2,FALSE)</f>
        <v>玄法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473</v>
      </c>
      <c r="I763" s="24" t="str">
        <f t="shared" si="240"/>
        <v>对敌方单体造成125%攻击力（+14508）点伤害。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P763" s="33" t="str">
        <f>_xlfn.IFNA(VLOOKUP(G763,角色!V:AE,主动技能!F763+1,FALSE),"")</f>
        <v>eff_sixingguangquan|eff_xuanbingjian_1|eff_xuanbingjian_2|</v>
      </c>
      <c r="Q763" s="33">
        <f>(VLOOKUP(G763,角色!V:AE,主动技能!F763+4,FALSE))</f>
        <v>1</v>
      </c>
      <c r="R763" s="33">
        <v>0</v>
      </c>
      <c r="S763" s="33">
        <v>0</v>
      </c>
      <c r="T763" s="6" t="str">
        <f t="shared" si="227"/>
        <v/>
      </c>
      <c r="U763" s="6" t="str">
        <f t="shared" si="228"/>
        <v/>
      </c>
      <c r="V763" s="23" t="str">
        <f>VLOOKUP(G763,角色!AW:BC,主动技能!F763+1,FALSE)</f>
        <v>skill_15</v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14508</v>
      </c>
      <c r="AE763" s="33">
        <f>(VLOOKUP(G763,角色!V:AE,主动技能!F763+7,FALSE))</f>
        <v>1</v>
      </c>
      <c r="AF763" s="23">
        <f t="shared" si="231"/>
        <v>2</v>
      </c>
      <c r="AG763" s="23">
        <f t="shared" si="232"/>
        <v>1</v>
      </c>
      <c r="AH763" s="33" t="str">
        <f>VLOOKUP(F763,特效对应!F:G,2,FALSE)</f>
        <v>attackex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玄法主动技能2等级18</v>
      </c>
      <c r="B764" s="8">
        <f t="shared" si="229"/>
        <v>10130218</v>
      </c>
      <c r="C764" s="8" t="str">
        <f>VLOOKUP(G764,角色!A:B,2,FALSE)</f>
        <v>玄法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473</v>
      </c>
      <c r="I764" s="24" t="str">
        <f t="shared" si="240"/>
        <v>对敌方单体造成125%攻击力（+20520）点伤害。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P764" s="33" t="str">
        <f>_xlfn.IFNA(VLOOKUP(G764,角色!V:AE,主动技能!F764+1,FALSE),"")</f>
        <v>eff_sixingguangquan|eff_xuanbingjian_1|eff_xuanbingjian_2|</v>
      </c>
      <c r="Q764" s="33">
        <f>(VLOOKUP(G764,角色!V:AE,主动技能!F764+4,FALSE))</f>
        <v>1</v>
      </c>
      <c r="R764" s="33">
        <v>0</v>
      </c>
      <c r="S764" s="33">
        <v>0</v>
      </c>
      <c r="T764" s="6" t="str">
        <f t="shared" si="227"/>
        <v/>
      </c>
      <c r="U764" s="6" t="str">
        <f t="shared" si="228"/>
        <v/>
      </c>
      <c r="V764" s="23" t="str">
        <f>VLOOKUP(G764,角色!AW:BC,主动技能!F764+1,FALSE)</f>
        <v>skill_15</v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20520</v>
      </c>
      <c r="AE764" s="33">
        <f>(VLOOKUP(G764,角色!V:AE,主动技能!F764+7,FALSE))</f>
        <v>1</v>
      </c>
      <c r="AF764" s="23">
        <f t="shared" si="231"/>
        <v>2</v>
      </c>
      <c r="AG764" s="23">
        <f t="shared" si="232"/>
        <v>1</v>
      </c>
      <c r="AH764" s="33" t="str">
        <f>VLOOKUP(F764,特效对应!F:G,2,FALSE)</f>
        <v>attackex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玄法主动技能2等级19</v>
      </c>
      <c r="B765" s="8">
        <f t="shared" si="229"/>
        <v>10130219</v>
      </c>
      <c r="C765" s="8" t="str">
        <f>VLOOKUP(G765,角色!A:B,2,FALSE)</f>
        <v>玄法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473</v>
      </c>
      <c r="I765" s="24" t="str">
        <f t="shared" si="240"/>
        <v>对敌方单体造成125%攻击力（+29024）点伤害。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P765" s="33" t="str">
        <f>_xlfn.IFNA(VLOOKUP(G765,角色!V:AE,主动技能!F765+1,FALSE),"")</f>
        <v>eff_sixingguangquan|eff_xuanbingjian_1|eff_xuanbingjian_2|</v>
      </c>
      <c r="Q765" s="33">
        <f>(VLOOKUP(G765,角色!V:AE,主动技能!F765+4,FALSE))</f>
        <v>1</v>
      </c>
      <c r="R765" s="33">
        <v>0</v>
      </c>
      <c r="S765" s="33">
        <v>0</v>
      </c>
      <c r="T765" s="6" t="str">
        <f t="shared" si="227"/>
        <v/>
      </c>
      <c r="U765" s="6" t="str">
        <f t="shared" si="228"/>
        <v/>
      </c>
      <c r="V765" s="23" t="str">
        <f>VLOOKUP(G765,角色!AW:BC,主动技能!F765+1,FALSE)</f>
        <v>skill_15</v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29024</v>
      </c>
      <c r="AE765" s="33">
        <f>(VLOOKUP(G765,角色!V:AE,主动技能!F765+7,FALSE))</f>
        <v>1</v>
      </c>
      <c r="AF765" s="23">
        <f t="shared" si="231"/>
        <v>2</v>
      </c>
      <c r="AG765" s="23">
        <f t="shared" si="232"/>
        <v>1</v>
      </c>
      <c r="AH765" s="33" t="str">
        <f>VLOOKUP(F765,特效对应!F:G,2,FALSE)</f>
        <v>attackex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玄法主动技能2等级20</v>
      </c>
      <c r="B766" s="8">
        <f t="shared" si="229"/>
        <v>10130220</v>
      </c>
      <c r="C766" s="8" t="str">
        <f>VLOOKUP(G766,角色!A:B,2,FALSE)</f>
        <v>玄法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473</v>
      </c>
      <c r="I766" s="24" t="str">
        <f t="shared" si="240"/>
        <v>对敌方单体造成125%攻击力（+41051）点伤害。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P766" s="33" t="str">
        <f>_xlfn.IFNA(VLOOKUP(G766,角色!V:AE,主动技能!F766+1,FALSE),"")</f>
        <v>eff_sixingguangquan|eff_xuanbingjian_1|eff_xuanbingjian_2|</v>
      </c>
      <c r="Q766" s="33">
        <f>(VLOOKUP(G766,角色!V:AE,主动技能!F766+4,FALSE))</f>
        <v>1</v>
      </c>
      <c r="R766" s="33">
        <v>0</v>
      </c>
      <c r="S766" s="33">
        <v>0</v>
      </c>
      <c r="T766" s="6" t="str">
        <f t="shared" si="227"/>
        <v/>
      </c>
      <c r="U766" s="6" t="str">
        <f t="shared" si="228"/>
        <v/>
      </c>
      <c r="V766" s="23" t="str">
        <f>VLOOKUP(G766,角色!AW:BC,主动技能!F766+1,FALSE)</f>
        <v>skill_15</v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41051</v>
      </c>
      <c r="AE766" s="33">
        <f>(VLOOKUP(G766,角色!V:AE,主动技能!F766+7,FALSE))</f>
        <v>1</v>
      </c>
      <c r="AF766" s="23">
        <f t="shared" si="231"/>
        <v>2</v>
      </c>
      <c r="AG766" s="23">
        <f t="shared" si="232"/>
        <v>1</v>
      </c>
      <c r="AH766" s="33" t="str">
        <f>VLOOKUP(F766,特效对应!F:G,2,FALSE)</f>
        <v>attackex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玄法主动技能3等级1</v>
      </c>
      <c r="B767" s="8">
        <f t="shared" si="229"/>
        <v>10130301</v>
      </c>
      <c r="C767" s="8" t="str">
        <f>VLOOKUP(G767,角色!A:B,2,FALSE)</f>
        <v>玄法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对敌方单体造成150%攻击力（+104）点伤害。并附带眩晕。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P767" s="33" t="str">
        <f>_xlfn.IFNA(VLOOKUP(G767,角色!V:AE,主动技能!F767+1,FALSE),"")</f>
        <v>eff_sixingguangquan||eff_leiji|</v>
      </c>
      <c r="Q767" s="33">
        <f>(VLOOKUP(G767,角色!V:AE,主动技能!F767+4,FALSE))</f>
        <v>1</v>
      </c>
      <c r="R767" s="33">
        <v>0</v>
      </c>
      <c r="S767" s="33">
        <v>0</v>
      </c>
      <c r="T767" s="6" t="str">
        <f t="shared" si="227"/>
        <v>100002:100:2:0</v>
      </c>
      <c r="U767" s="6" t="str">
        <f t="shared" si="228"/>
        <v/>
      </c>
      <c r="V767" s="23" t="str">
        <f>VLOOKUP(G767,角色!AW:BC,主动技能!F767+1,FALSE)</f>
        <v>skill_26</v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104</v>
      </c>
      <c r="AE767" s="33">
        <f>(VLOOKUP(G767,角色!V:AE,主动技能!F767+7,FALSE))</f>
        <v>1</v>
      </c>
      <c r="AF767" s="23">
        <f t="shared" si="231"/>
        <v>3</v>
      </c>
      <c r="AG767" s="23">
        <f t="shared" si="232"/>
        <v>2</v>
      </c>
      <c r="AH767" s="33" t="str">
        <f>VLOOKUP(F767,特效对应!F:G,2,FALSE)</f>
        <v>attackex</v>
      </c>
      <c r="AJ767">
        <f t="shared" si="233"/>
        <v>1</v>
      </c>
      <c r="AK767" t="s">
        <v>118</v>
      </c>
      <c r="AL767" t="s">
        <v>1557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玄法主动技能3等级2</v>
      </c>
      <c r="B768" s="8">
        <f t="shared" si="229"/>
        <v>10130302</v>
      </c>
      <c r="C768" s="8" t="str">
        <f>VLOOKUP(G768,角色!A:B,2,FALSE)</f>
        <v>玄法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474</v>
      </c>
      <c r="I768" s="24" t="str">
        <f t="shared" ref="I768:I786" si="241">"对敌方单体造成150%攻击力（+"&amp;AB768&amp;"）点伤害。并附带眩晕。"</f>
        <v>对敌方单体造成150%攻击力（+128）点伤害。并附带眩晕。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P768" s="33" t="str">
        <f>_xlfn.IFNA(VLOOKUP(G768,角色!V:AE,主动技能!F768+1,FALSE),"")</f>
        <v>eff_sixingguangquan||eff_leiji|</v>
      </c>
      <c r="Q768" s="33">
        <f>(VLOOKUP(G768,角色!V:AE,主动技能!F768+4,FALSE))</f>
        <v>1</v>
      </c>
      <c r="R768" s="33">
        <v>0</v>
      </c>
      <c r="S768" s="33">
        <v>0</v>
      </c>
      <c r="T768" s="6" t="str">
        <f t="shared" si="227"/>
        <v>100002:100:2:0</v>
      </c>
      <c r="U768" s="6" t="str">
        <f t="shared" si="228"/>
        <v/>
      </c>
      <c r="V768" s="23" t="str">
        <f>VLOOKUP(G768,角色!AW:BC,主动技能!F768+1,FALSE)</f>
        <v>skill_26</v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128</v>
      </c>
      <c r="AE768" s="33">
        <f>(VLOOKUP(G768,角色!V:AE,主动技能!F768+7,FALSE))</f>
        <v>1</v>
      </c>
      <c r="AF768" s="23">
        <f t="shared" si="231"/>
        <v>3</v>
      </c>
      <c r="AG768" s="23">
        <f t="shared" si="232"/>
        <v>2</v>
      </c>
      <c r="AH768" s="33" t="str">
        <f>VLOOKUP(F768,特效对应!F:G,2,FALSE)</f>
        <v>attackex</v>
      </c>
      <c r="AJ768">
        <f t="shared" si="233"/>
        <v>2</v>
      </c>
      <c r="AK768" t="s">
        <v>118</v>
      </c>
      <c r="AL768" t="s">
        <v>1557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玄法主动技能3等级3</v>
      </c>
      <c r="B769" s="8">
        <f t="shared" si="229"/>
        <v>10130303</v>
      </c>
      <c r="C769" s="8" t="str">
        <f>VLOOKUP(G769,角色!A:B,2,FALSE)</f>
        <v>玄法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474</v>
      </c>
      <c r="I769" s="24" t="str">
        <f t="shared" si="241"/>
        <v>对敌方单体造成150%攻击力（+200）点伤害。并附带眩晕。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P769" s="33" t="str">
        <f>_xlfn.IFNA(VLOOKUP(G769,角色!V:AE,主动技能!F769+1,FALSE),"")</f>
        <v>eff_sixingguangquan||eff_leiji|</v>
      </c>
      <c r="Q769" s="33">
        <f>(VLOOKUP(G769,角色!V:AE,主动技能!F769+4,FALSE))</f>
        <v>1</v>
      </c>
      <c r="R769" s="33">
        <v>0</v>
      </c>
      <c r="S769" s="33">
        <v>0</v>
      </c>
      <c r="T769" s="6" t="str">
        <f t="shared" si="227"/>
        <v>100002:100:2:0</v>
      </c>
      <c r="U769" s="6" t="str">
        <f t="shared" si="228"/>
        <v/>
      </c>
      <c r="V769" s="23" t="str">
        <f>VLOOKUP(G769,角色!AW:BC,主动技能!F769+1,FALSE)</f>
        <v>skill_26</v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200</v>
      </c>
      <c r="AE769" s="33">
        <f>(VLOOKUP(G769,角色!V:AE,主动技能!F769+7,FALSE))</f>
        <v>1</v>
      </c>
      <c r="AF769" s="23">
        <f t="shared" si="231"/>
        <v>3</v>
      </c>
      <c r="AG769" s="23">
        <f t="shared" si="232"/>
        <v>2</v>
      </c>
      <c r="AH769" s="33" t="str">
        <f>VLOOKUP(F769,特效对应!F:G,2,FALSE)</f>
        <v>attackex</v>
      </c>
      <c r="AJ769">
        <f t="shared" si="233"/>
        <v>3</v>
      </c>
      <c r="AK769" t="s">
        <v>118</v>
      </c>
      <c r="AL769" t="s">
        <v>1557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玄法主动技能3等级4</v>
      </c>
      <c r="B770" s="8">
        <f t="shared" si="229"/>
        <v>10130304</v>
      </c>
      <c r="C770" s="8" t="str">
        <f>VLOOKUP(G770,角色!A:B,2,FALSE)</f>
        <v>玄法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474</v>
      </c>
      <c r="I770" s="24" t="str">
        <f t="shared" si="241"/>
        <v>对敌方单体造成150%攻击力（+320）点伤害。并附带眩晕。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P770" s="33" t="str">
        <f>_xlfn.IFNA(VLOOKUP(G770,角色!V:AE,主动技能!F770+1,FALSE),"")</f>
        <v>eff_sixingguangquan||eff_leiji|</v>
      </c>
      <c r="Q770" s="33">
        <f>(VLOOKUP(G770,角色!V:AE,主动技能!F770+4,FALSE))</f>
        <v>1</v>
      </c>
      <c r="R770" s="33">
        <v>0</v>
      </c>
      <c r="S770" s="33">
        <v>0</v>
      </c>
      <c r="T770" s="6" t="str">
        <f t="shared" si="227"/>
        <v>100002:100:2:0</v>
      </c>
      <c r="U770" s="6" t="str">
        <f t="shared" si="228"/>
        <v/>
      </c>
      <c r="V770" s="23" t="str">
        <f>VLOOKUP(G770,角色!AW:BC,主动技能!F770+1,FALSE)</f>
        <v>skill_26</v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320</v>
      </c>
      <c r="AE770" s="33">
        <f>(VLOOKUP(G770,角色!V:AE,主动技能!F770+7,FALSE))</f>
        <v>1</v>
      </c>
      <c r="AF770" s="23">
        <f t="shared" si="231"/>
        <v>3</v>
      </c>
      <c r="AG770" s="23">
        <f t="shared" si="232"/>
        <v>2</v>
      </c>
      <c r="AH770" s="33" t="str">
        <f>VLOOKUP(F770,特效对应!F:G,2,FALSE)</f>
        <v>attackex</v>
      </c>
      <c r="AJ770">
        <f t="shared" si="233"/>
        <v>4</v>
      </c>
      <c r="AK770" t="s">
        <v>118</v>
      </c>
      <c r="AL770" t="s">
        <v>1557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玄法主动技能3等级5</v>
      </c>
      <c r="B771" s="8">
        <f t="shared" si="229"/>
        <v>10130305</v>
      </c>
      <c r="C771" s="8" t="str">
        <f>VLOOKUP(G771,角色!A:B,2,FALSE)</f>
        <v>玄法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474</v>
      </c>
      <c r="I771" s="24" t="str">
        <f t="shared" si="241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P771" s="33" t="str">
        <f>_xlfn.IFNA(VLOOKUP(G771,角色!V:AE,主动技能!F771+1,FALSE),"")</f>
        <v>eff_sixingguangquan||eff_leiji|</v>
      </c>
      <c r="Q771" s="33">
        <f>(VLOOKUP(G771,角色!V:AE,主动技能!F771+4,FALSE))</f>
        <v>1</v>
      </c>
      <c r="R771" s="33">
        <v>0</v>
      </c>
      <c r="S771" s="33">
        <v>0</v>
      </c>
      <c r="T771" s="6" t="str">
        <f t="shared" si="227"/>
        <v>100002:100:2:0</v>
      </c>
      <c r="U771" s="6" t="str">
        <f t="shared" si="228"/>
        <v/>
      </c>
      <c r="V771" s="23" t="str">
        <f>VLOOKUP(G771,角色!AW:BC,主动技能!F771+1,FALSE)</f>
        <v>skill_26</v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 s="33">
        <f>(VLOOKUP(G771,角色!V:AE,主动技能!F771+7,FALSE))</f>
        <v>1</v>
      </c>
      <c r="AF771" s="23">
        <f t="shared" si="231"/>
        <v>3</v>
      </c>
      <c r="AG771" s="23">
        <f t="shared" si="232"/>
        <v>2</v>
      </c>
      <c r="AH771" s="33" t="str">
        <f>VLOOKUP(F771,特效对应!F:G,2,FALSE)</f>
        <v>attackex</v>
      </c>
      <c r="AJ771">
        <f t="shared" si="233"/>
        <v>5</v>
      </c>
      <c r="AK771" t="s">
        <v>118</v>
      </c>
      <c r="AL771" t="s">
        <v>1557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玄法主动技能3等级6</v>
      </c>
      <c r="B772" s="8">
        <f t="shared" si="229"/>
        <v>10130306</v>
      </c>
      <c r="C772" s="8" t="str">
        <f>VLOOKUP(G772,角色!A:B,2,FALSE)</f>
        <v>玄法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474</v>
      </c>
      <c r="I772" s="24" t="str">
        <f t="shared" si="241"/>
        <v>对敌方单体造成150%攻击力（+640）点伤害。并附带眩晕。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P772" s="33" t="str">
        <f>_xlfn.IFNA(VLOOKUP(G772,角色!V:AE,主动技能!F772+1,FALSE),"")</f>
        <v>eff_sixingguangquan||eff_leiji|</v>
      </c>
      <c r="Q772" s="33">
        <f>(VLOOKUP(G772,角色!V:AE,主动技能!F772+4,FALSE))</f>
        <v>1</v>
      </c>
      <c r="R772" s="33">
        <v>0</v>
      </c>
      <c r="S772" s="33">
        <v>0</v>
      </c>
      <c r="T772" s="6" t="str">
        <f t="shared" si="227"/>
        <v>100002:100:2:0</v>
      </c>
      <c r="U772" s="6" t="str">
        <f t="shared" si="228"/>
        <v/>
      </c>
      <c r="V772" s="23" t="str">
        <f>VLOOKUP(G772,角色!AW:BC,主动技能!F772+1,FALSE)</f>
        <v>skill_26</v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640</v>
      </c>
      <c r="AE772" s="33">
        <f>(VLOOKUP(G772,角色!V:AE,主动技能!F772+7,FALSE))</f>
        <v>1</v>
      </c>
      <c r="AF772" s="23">
        <f t="shared" si="231"/>
        <v>3</v>
      </c>
      <c r="AG772" s="23">
        <f t="shared" si="232"/>
        <v>2</v>
      </c>
      <c r="AH772" s="33" t="str">
        <f>VLOOKUP(F772,特效对应!F:G,2,FALSE)</f>
        <v>attackex</v>
      </c>
      <c r="AJ772">
        <f t="shared" si="233"/>
        <v>6</v>
      </c>
      <c r="AK772" t="s">
        <v>118</v>
      </c>
      <c r="AL772" t="s">
        <v>1557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玄法主动技能3等级7</v>
      </c>
      <c r="B773" s="8">
        <f t="shared" si="229"/>
        <v>10130307</v>
      </c>
      <c r="C773" s="8" t="str">
        <f>VLOOKUP(G773,角色!A:B,2,FALSE)</f>
        <v>玄法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474</v>
      </c>
      <c r="I773" s="24" t="str">
        <f t="shared" si="241"/>
        <v>对敌方单体造成150%攻击力（+905）点伤害。并附带眩晕。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P773" s="33" t="str">
        <f>_xlfn.IFNA(VLOOKUP(G773,角色!V:AE,主动技能!F773+1,FALSE),"")</f>
        <v>eff_sixingguangquan||eff_leiji|</v>
      </c>
      <c r="Q773" s="33">
        <f>(VLOOKUP(G773,角色!V:AE,主动技能!F773+4,FALSE))</f>
        <v>1</v>
      </c>
      <c r="R773" s="33">
        <v>0</v>
      </c>
      <c r="S773" s="33">
        <v>0</v>
      </c>
      <c r="T773" s="6" t="str">
        <f t="shared" si="227"/>
        <v>100002:100:2:0</v>
      </c>
      <c r="U773" s="6" t="str">
        <f t="shared" si="228"/>
        <v/>
      </c>
      <c r="V773" s="23" t="str">
        <f>VLOOKUP(G773,角色!AW:BC,主动技能!F773+1,FALSE)</f>
        <v>skill_26</v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905</v>
      </c>
      <c r="AE773" s="33">
        <f>(VLOOKUP(G773,角色!V:AE,主动技能!F773+7,FALSE))</f>
        <v>1</v>
      </c>
      <c r="AF773" s="23">
        <f t="shared" si="231"/>
        <v>3</v>
      </c>
      <c r="AG773" s="23">
        <f t="shared" si="232"/>
        <v>2</v>
      </c>
      <c r="AH773" s="33" t="str">
        <f>VLOOKUP(F773,特效对应!F:G,2,FALSE)</f>
        <v>attackex</v>
      </c>
      <c r="AJ773">
        <f t="shared" si="233"/>
        <v>7</v>
      </c>
      <c r="AK773" t="s">
        <v>118</v>
      </c>
      <c r="AL773" t="s">
        <v>1557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玄法主动技能3等级8</v>
      </c>
      <c r="B774" s="8">
        <f t="shared" si="229"/>
        <v>10130308</v>
      </c>
      <c r="C774" s="8" t="str">
        <f>VLOOKUP(G774,角色!A:B,2,FALSE)</f>
        <v>玄法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474</v>
      </c>
      <c r="I774" s="24" t="str">
        <f t="shared" si="241"/>
        <v>对敌方单体造成150%攻击力（+1280）点伤害。并附带眩晕。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P774" s="33" t="str">
        <f>_xlfn.IFNA(VLOOKUP(G774,角色!V:AE,主动技能!F774+1,FALSE),"")</f>
        <v>eff_sixingguangquan||eff_leiji|</v>
      </c>
      <c r="Q774" s="33">
        <f>(VLOOKUP(G774,角色!V:AE,主动技能!F774+4,FALSE))</f>
        <v>1</v>
      </c>
      <c r="R774" s="33">
        <v>0</v>
      </c>
      <c r="S774" s="33">
        <v>0</v>
      </c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V774" s="23" t="str">
        <f>VLOOKUP(G774,角色!AW:BC,主动技能!F774+1,FALSE)</f>
        <v>skill_26</v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1280</v>
      </c>
      <c r="AE774" s="33">
        <f>(VLOOKUP(G774,角色!V:AE,主动技能!F774+7,FALSE))</f>
        <v>1</v>
      </c>
      <c r="AF774" s="23">
        <f t="shared" si="231"/>
        <v>3</v>
      </c>
      <c r="AG774" s="23">
        <f t="shared" si="232"/>
        <v>2</v>
      </c>
      <c r="AH774" s="33" t="str">
        <f>VLOOKUP(F774,特效对应!F:G,2,FALSE)</f>
        <v>attackex</v>
      </c>
      <c r="AJ774">
        <f t="shared" si="233"/>
        <v>8</v>
      </c>
      <c r="AK774" t="s">
        <v>118</v>
      </c>
      <c r="AL774" t="s">
        <v>1557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玄法主动技能3等级9</v>
      </c>
      <c r="B775" s="8">
        <f t="shared" si="229"/>
        <v>10130309</v>
      </c>
      <c r="C775" s="8" t="str">
        <f>VLOOKUP(G775,角色!A:B,2,FALSE)</f>
        <v>玄法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474</v>
      </c>
      <c r="I775" s="24" t="str">
        <f t="shared" si="241"/>
        <v>对敌方单体造成150%攻击力（+1811）点伤害。并附带眩晕。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P775" s="33" t="str">
        <f>_xlfn.IFNA(VLOOKUP(G775,角色!V:AE,主动技能!F775+1,FALSE),"")</f>
        <v>eff_sixingguangquan||eff_leiji|</v>
      </c>
      <c r="Q775" s="33">
        <f>(VLOOKUP(G775,角色!V:AE,主动技能!F775+4,FALSE))</f>
        <v>1</v>
      </c>
      <c r="R775" s="33">
        <v>0</v>
      </c>
      <c r="S775" s="33">
        <v>0</v>
      </c>
      <c r="T775" s="6" t="str">
        <f t="shared" si="246"/>
        <v>100002:100:2:0</v>
      </c>
      <c r="U775" s="6" t="str">
        <f t="shared" si="247"/>
        <v/>
      </c>
      <c r="V775" s="23" t="str">
        <f>VLOOKUP(G775,角色!AW:BC,主动技能!F775+1,FALSE)</f>
        <v>skill_26</v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1811</v>
      </c>
      <c r="AE775" s="33">
        <f>(VLOOKUP(G775,角色!V:AE,主动技能!F775+7,FALSE))</f>
        <v>1</v>
      </c>
      <c r="AF775" s="23">
        <f t="shared" si="231"/>
        <v>3</v>
      </c>
      <c r="AG775" s="23">
        <f t="shared" si="232"/>
        <v>2</v>
      </c>
      <c r="AH775" s="33" t="str">
        <f>VLOOKUP(F775,特效对应!F:G,2,FALSE)</f>
        <v>attackex</v>
      </c>
      <c r="AJ775">
        <f t="shared" si="233"/>
        <v>9</v>
      </c>
      <c r="AK775" t="s">
        <v>118</v>
      </c>
      <c r="AL775" t="s">
        <v>1557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玄法主动技能3等级10</v>
      </c>
      <c r="B776" s="8">
        <f t="shared" ref="B776:B839" si="248">1*10000000+G776*10000+F776*100+E776</f>
        <v>10130310</v>
      </c>
      <c r="C776" s="8" t="str">
        <f>VLOOKUP(G776,角色!A:B,2,FALSE)</f>
        <v>玄法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474</v>
      </c>
      <c r="I776" s="24" t="str">
        <f t="shared" si="241"/>
        <v>对敌方单体造成150%攻击力（+2562）点伤害。并附带眩晕。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P776" s="33" t="str">
        <f>_xlfn.IFNA(VLOOKUP(G776,角色!V:AE,主动技能!F776+1,FALSE),"")</f>
        <v>eff_sixingguangquan||eff_leiji|</v>
      </c>
      <c r="Q776" s="33">
        <f>(VLOOKUP(G776,角色!V:AE,主动技能!F776+4,FALSE))</f>
        <v>1</v>
      </c>
      <c r="R776" s="33">
        <v>0</v>
      </c>
      <c r="S776" s="33">
        <v>0</v>
      </c>
      <c r="T776" s="6" t="str">
        <f t="shared" si="246"/>
        <v>100002:100:2:0</v>
      </c>
      <c r="U776" s="6" t="str">
        <f t="shared" si="247"/>
        <v/>
      </c>
      <c r="V776" s="23" t="str">
        <f>VLOOKUP(G776,角色!AW:BC,主动技能!F776+1,FALSE)</f>
        <v>skill_26</v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2562</v>
      </c>
      <c r="AE776" s="33">
        <f>(VLOOKUP(G776,角色!V:AE,主动技能!F776+7,FALSE))</f>
        <v>1</v>
      </c>
      <c r="AF776" s="23">
        <f t="shared" ref="AF776:AF839" si="250">BD776</f>
        <v>3</v>
      </c>
      <c r="AG776" s="23">
        <f t="shared" ref="AG776:AG839" si="251">BE776</f>
        <v>2</v>
      </c>
      <c r="AH776" s="33" t="str">
        <f>VLOOKUP(F776,特效对应!F:G,2,FALSE)</f>
        <v>attackex</v>
      </c>
      <c r="AJ776">
        <f t="shared" ref="AJ776:AJ839" si="252">E776</f>
        <v>10</v>
      </c>
      <c r="AK776" t="s">
        <v>118</v>
      </c>
      <c r="AL776" t="s">
        <v>1557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玄法主动技能3等级11</v>
      </c>
      <c r="B777" s="8">
        <f t="shared" si="248"/>
        <v>10130311</v>
      </c>
      <c r="C777" s="8" t="str">
        <f>VLOOKUP(G777,角色!A:B,2,FALSE)</f>
        <v>玄法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474</v>
      </c>
      <c r="I777" s="24" t="str">
        <f t="shared" si="241"/>
        <v>对敌方单体造成150%攻击力（+3624）点伤害。并附带眩晕。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P777" s="33" t="str">
        <f>_xlfn.IFNA(VLOOKUP(G777,角色!V:AE,主动技能!F777+1,FALSE),"")</f>
        <v>eff_sixingguangquan||eff_leiji|</v>
      </c>
      <c r="Q777" s="33">
        <f>(VLOOKUP(G777,角色!V:AE,主动技能!F777+4,FALSE))</f>
        <v>1</v>
      </c>
      <c r="R777" s="33">
        <v>0</v>
      </c>
      <c r="S777" s="33">
        <v>0</v>
      </c>
      <c r="T777" s="6" t="str">
        <f t="shared" si="246"/>
        <v>100002:100:2:0</v>
      </c>
      <c r="U777" s="6" t="str">
        <f t="shared" si="247"/>
        <v/>
      </c>
      <c r="V777" s="23" t="str">
        <f>VLOOKUP(G777,角色!AW:BC,主动技能!F777+1,FALSE)</f>
        <v>skill_26</v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3624</v>
      </c>
      <c r="AE777" s="33">
        <f>(VLOOKUP(G777,角色!V:AE,主动技能!F777+7,FALSE))</f>
        <v>1</v>
      </c>
      <c r="AF777" s="23">
        <f t="shared" si="250"/>
        <v>3</v>
      </c>
      <c r="AG777" s="23">
        <f t="shared" si="251"/>
        <v>2</v>
      </c>
      <c r="AH777" s="33" t="str">
        <f>VLOOKUP(F777,特效对应!F:G,2,FALSE)</f>
        <v>attackex</v>
      </c>
      <c r="AJ777">
        <f t="shared" si="252"/>
        <v>11</v>
      </c>
      <c r="AK777" t="s">
        <v>118</v>
      </c>
      <c r="AL777" t="s">
        <v>1557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玄法主动技能3等级12</v>
      </c>
      <c r="B778" s="8">
        <f t="shared" si="248"/>
        <v>10130312</v>
      </c>
      <c r="C778" s="8" t="str">
        <f>VLOOKUP(G778,角色!A:B,2,FALSE)</f>
        <v>玄法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474</v>
      </c>
      <c r="I778" s="24" t="str">
        <f t="shared" si="241"/>
        <v>对敌方单体造成150%攻击力（+5126）点伤害。并附带眩晕。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P778" s="33" t="str">
        <f>_xlfn.IFNA(VLOOKUP(G778,角色!V:AE,主动技能!F778+1,FALSE),"")</f>
        <v>eff_sixingguangquan||eff_leiji|</v>
      </c>
      <c r="Q778" s="33">
        <f>(VLOOKUP(G778,角色!V:AE,主动技能!F778+4,FALSE))</f>
        <v>1</v>
      </c>
      <c r="R778" s="33">
        <v>0</v>
      </c>
      <c r="S778" s="33">
        <v>0</v>
      </c>
      <c r="T778" s="6" t="str">
        <f t="shared" si="246"/>
        <v>100002:100:2:0</v>
      </c>
      <c r="U778" s="6" t="str">
        <f t="shared" si="247"/>
        <v/>
      </c>
      <c r="V778" s="23" t="str">
        <f>VLOOKUP(G778,角色!AW:BC,主动技能!F778+1,FALSE)</f>
        <v>skill_26</v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5126</v>
      </c>
      <c r="AE778" s="33">
        <f>(VLOOKUP(G778,角色!V:AE,主动技能!F778+7,FALSE))</f>
        <v>1</v>
      </c>
      <c r="AF778" s="23">
        <f t="shared" si="250"/>
        <v>3</v>
      </c>
      <c r="AG778" s="23">
        <f t="shared" si="251"/>
        <v>2</v>
      </c>
      <c r="AH778" s="33" t="str">
        <f>VLOOKUP(F778,特效对应!F:G,2,FALSE)</f>
        <v>attackex</v>
      </c>
      <c r="AJ778">
        <f t="shared" si="252"/>
        <v>12</v>
      </c>
      <c r="AK778" t="s">
        <v>118</v>
      </c>
      <c r="AL778" t="s">
        <v>1557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玄法主动技能3等级13</v>
      </c>
      <c r="B779" s="8">
        <f t="shared" si="248"/>
        <v>10130313</v>
      </c>
      <c r="C779" s="8" t="str">
        <f>VLOOKUP(G779,角色!A:B,2,FALSE)</f>
        <v>玄法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474</v>
      </c>
      <c r="I779" s="24" t="str">
        <f t="shared" si="241"/>
        <v>对敌方单体造成150%攻击力（+7250）点伤害。并附带眩晕。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P779" s="33" t="str">
        <f>_xlfn.IFNA(VLOOKUP(G779,角色!V:AE,主动技能!F779+1,FALSE),"")</f>
        <v>eff_sixingguangquan||eff_leiji|</v>
      </c>
      <c r="Q779" s="33">
        <f>(VLOOKUP(G779,角色!V:AE,主动技能!F779+4,FALSE))</f>
        <v>1</v>
      </c>
      <c r="R779" s="33">
        <v>0</v>
      </c>
      <c r="S779" s="33">
        <v>0</v>
      </c>
      <c r="T779" s="6" t="str">
        <f t="shared" si="246"/>
        <v>100002:100:2:0</v>
      </c>
      <c r="U779" s="6" t="str">
        <f t="shared" si="247"/>
        <v/>
      </c>
      <c r="V779" s="23" t="str">
        <f>VLOOKUP(G779,角色!AW:BC,主动技能!F779+1,FALSE)</f>
        <v>skill_26</v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7250</v>
      </c>
      <c r="AE779" s="33">
        <f>(VLOOKUP(G779,角色!V:AE,主动技能!F779+7,FALSE))</f>
        <v>1</v>
      </c>
      <c r="AF779" s="23">
        <f t="shared" si="250"/>
        <v>3</v>
      </c>
      <c r="AG779" s="23">
        <f t="shared" si="251"/>
        <v>2</v>
      </c>
      <c r="AH779" s="33" t="str">
        <f>VLOOKUP(F779,特效对应!F:G,2,FALSE)</f>
        <v>attackex</v>
      </c>
      <c r="AJ779">
        <f t="shared" si="252"/>
        <v>13</v>
      </c>
      <c r="AK779" t="s">
        <v>118</v>
      </c>
      <c r="AL779" t="s">
        <v>1557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玄法主动技能3等级14</v>
      </c>
      <c r="B780" s="8">
        <f t="shared" si="248"/>
        <v>10130314</v>
      </c>
      <c r="C780" s="8" t="str">
        <f>VLOOKUP(G780,角色!A:B,2,FALSE)</f>
        <v>玄法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474</v>
      </c>
      <c r="I780" s="24" t="str">
        <f t="shared" si="241"/>
        <v>对敌方单体造成150%攻击力（+10255）点伤害。并附带眩晕。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P780" s="33" t="str">
        <f>_xlfn.IFNA(VLOOKUP(G780,角色!V:AE,主动技能!F780+1,FALSE),"")</f>
        <v>eff_sixingguangquan||eff_leiji|</v>
      </c>
      <c r="Q780" s="33">
        <f>(VLOOKUP(G780,角色!V:AE,主动技能!F780+4,FALSE))</f>
        <v>1</v>
      </c>
      <c r="R780" s="33">
        <v>0</v>
      </c>
      <c r="S780" s="33">
        <v>0</v>
      </c>
      <c r="T780" s="6" t="str">
        <f t="shared" si="246"/>
        <v>100002:100:2:0</v>
      </c>
      <c r="U780" s="6" t="str">
        <f t="shared" si="247"/>
        <v/>
      </c>
      <c r="V780" s="23" t="str">
        <f>VLOOKUP(G780,角色!AW:BC,主动技能!F780+1,FALSE)</f>
        <v>skill_26</v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10255</v>
      </c>
      <c r="AE780" s="33">
        <f>(VLOOKUP(G780,角色!V:AE,主动技能!F780+7,FALSE))</f>
        <v>1</v>
      </c>
      <c r="AF780" s="23">
        <f t="shared" si="250"/>
        <v>3</v>
      </c>
      <c r="AG780" s="23">
        <f t="shared" si="251"/>
        <v>2</v>
      </c>
      <c r="AH780" s="33" t="str">
        <f>VLOOKUP(F780,特效对应!F:G,2,FALSE)</f>
        <v>attackex</v>
      </c>
      <c r="AJ780">
        <f t="shared" si="252"/>
        <v>14</v>
      </c>
      <c r="AK780" t="s">
        <v>118</v>
      </c>
      <c r="AL780" t="s">
        <v>1557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玄法主动技能3等级15</v>
      </c>
      <c r="B781" s="8">
        <f t="shared" si="248"/>
        <v>10130315</v>
      </c>
      <c r="C781" s="8" t="str">
        <f>VLOOKUP(G781,角色!A:B,2,FALSE)</f>
        <v>玄法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474</v>
      </c>
      <c r="I781" s="24" t="str">
        <f t="shared" si="241"/>
        <v>对敌方单体造成150%攻击力（+14504）点伤害。并附带眩晕。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P781" s="33" t="str">
        <f>_xlfn.IFNA(VLOOKUP(G781,角色!V:AE,主动技能!F781+1,FALSE),"")</f>
        <v>eff_sixingguangquan||eff_leiji|</v>
      </c>
      <c r="Q781" s="33">
        <f>(VLOOKUP(G781,角色!V:AE,主动技能!F781+4,FALSE))</f>
        <v>1</v>
      </c>
      <c r="R781" s="33">
        <v>0</v>
      </c>
      <c r="S781" s="33">
        <v>0</v>
      </c>
      <c r="T781" s="6" t="str">
        <f t="shared" si="246"/>
        <v>100002:100:2:0</v>
      </c>
      <c r="U781" s="6" t="str">
        <f t="shared" si="247"/>
        <v/>
      </c>
      <c r="V781" s="23" t="str">
        <f>VLOOKUP(G781,角色!AW:BC,主动技能!F781+1,FALSE)</f>
        <v>skill_26</v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14504</v>
      </c>
      <c r="AE781" s="33">
        <f>(VLOOKUP(G781,角色!V:AE,主动技能!F781+7,FALSE))</f>
        <v>1</v>
      </c>
      <c r="AF781" s="23">
        <f t="shared" si="250"/>
        <v>3</v>
      </c>
      <c r="AG781" s="23">
        <f t="shared" si="251"/>
        <v>2</v>
      </c>
      <c r="AH781" s="33" t="str">
        <f>VLOOKUP(F781,特效对应!F:G,2,FALSE)</f>
        <v>attackex</v>
      </c>
      <c r="AJ781">
        <f t="shared" si="252"/>
        <v>15</v>
      </c>
      <c r="AK781" t="s">
        <v>118</v>
      </c>
      <c r="AL781" t="s">
        <v>1557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玄法主动技能3等级16</v>
      </c>
      <c r="B782" s="8">
        <f t="shared" si="248"/>
        <v>10130316</v>
      </c>
      <c r="C782" s="8" t="str">
        <f>VLOOKUP(G782,角色!A:B,2,FALSE)</f>
        <v>玄法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474</v>
      </c>
      <c r="I782" s="24" t="str">
        <f t="shared" si="241"/>
        <v>对敌方单体造成150%攻击力（+20515）点伤害。并附带眩晕。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P782" s="33" t="str">
        <f>_xlfn.IFNA(VLOOKUP(G782,角色!V:AE,主动技能!F782+1,FALSE),"")</f>
        <v>eff_sixingguangquan||eff_leiji|</v>
      </c>
      <c r="Q782" s="33">
        <f>(VLOOKUP(G782,角色!V:AE,主动技能!F782+4,FALSE))</f>
        <v>1</v>
      </c>
      <c r="R782" s="33">
        <v>0</v>
      </c>
      <c r="S782" s="33">
        <v>0</v>
      </c>
      <c r="T782" s="6" t="str">
        <f t="shared" si="246"/>
        <v>100002:100:2:0</v>
      </c>
      <c r="U782" s="6" t="str">
        <f t="shared" si="247"/>
        <v/>
      </c>
      <c r="V782" s="23" t="str">
        <f>VLOOKUP(G782,角色!AW:BC,主动技能!F782+1,FALSE)</f>
        <v>skill_26</v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20515</v>
      </c>
      <c r="AE782" s="33">
        <f>(VLOOKUP(G782,角色!V:AE,主动技能!F782+7,FALSE))</f>
        <v>1</v>
      </c>
      <c r="AF782" s="23">
        <f t="shared" si="250"/>
        <v>3</v>
      </c>
      <c r="AG782" s="23">
        <f t="shared" si="251"/>
        <v>2</v>
      </c>
      <c r="AH782" s="33" t="str">
        <f>VLOOKUP(F782,特效对应!F:G,2,FALSE)</f>
        <v>attackex</v>
      </c>
      <c r="AJ782">
        <f t="shared" si="252"/>
        <v>16</v>
      </c>
      <c r="AK782" t="s">
        <v>118</v>
      </c>
      <c r="AL782" t="s">
        <v>1557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玄法主动技能3等级17</v>
      </c>
      <c r="B783" s="8">
        <f t="shared" si="248"/>
        <v>10130317</v>
      </c>
      <c r="C783" s="8" t="str">
        <f>VLOOKUP(G783,角色!A:B,2,FALSE)</f>
        <v>玄法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474</v>
      </c>
      <c r="I783" s="24" t="str">
        <f t="shared" si="241"/>
        <v>对敌方单体造成150%攻击力（+29016）点伤害。并附带眩晕。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P783" s="33" t="str">
        <f>_xlfn.IFNA(VLOOKUP(G783,角色!V:AE,主动技能!F783+1,FALSE),"")</f>
        <v>eff_sixingguangquan||eff_leiji|</v>
      </c>
      <c r="Q783" s="33">
        <f>(VLOOKUP(G783,角色!V:AE,主动技能!F783+4,FALSE))</f>
        <v>1</v>
      </c>
      <c r="R783" s="33">
        <v>0</v>
      </c>
      <c r="S783" s="33">
        <v>0</v>
      </c>
      <c r="T783" s="6" t="str">
        <f t="shared" si="246"/>
        <v>100002:100:2:0</v>
      </c>
      <c r="U783" s="6" t="str">
        <f t="shared" si="247"/>
        <v/>
      </c>
      <c r="V783" s="23" t="str">
        <f>VLOOKUP(G783,角色!AW:BC,主动技能!F783+1,FALSE)</f>
        <v>skill_26</v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29016</v>
      </c>
      <c r="AE783" s="33">
        <f>(VLOOKUP(G783,角色!V:AE,主动技能!F783+7,FALSE))</f>
        <v>1</v>
      </c>
      <c r="AF783" s="23">
        <f t="shared" si="250"/>
        <v>3</v>
      </c>
      <c r="AG783" s="23">
        <f t="shared" si="251"/>
        <v>2</v>
      </c>
      <c r="AH783" s="33" t="str">
        <f>VLOOKUP(F783,特效对应!F:G,2,FALSE)</f>
        <v>attackex</v>
      </c>
      <c r="AJ783">
        <f t="shared" si="252"/>
        <v>17</v>
      </c>
      <c r="AK783" t="s">
        <v>118</v>
      </c>
      <c r="AL783" t="s">
        <v>1557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玄法主动技能3等级18</v>
      </c>
      <c r="B784" s="8">
        <f t="shared" si="248"/>
        <v>10130318</v>
      </c>
      <c r="C784" s="8" t="str">
        <f>VLOOKUP(G784,角色!A:B,2,FALSE)</f>
        <v>玄法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474</v>
      </c>
      <c r="I784" s="24" t="str">
        <f t="shared" si="241"/>
        <v>对敌方单体造成150%攻击力（+41041）点伤害。并附带眩晕。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P784" s="33" t="str">
        <f>_xlfn.IFNA(VLOOKUP(G784,角色!V:AE,主动技能!F784+1,FALSE),"")</f>
        <v>eff_sixingguangquan||eff_leiji|</v>
      </c>
      <c r="Q784" s="33">
        <f>(VLOOKUP(G784,角色!V:AE,主动技能!F784+4,FALSE))</f>
        <v>1</v>
      </c>
      <c r="R784" s="33">
        <v>0</v>
      </c>
      <c r="S784" s="33">
        <v>0</v>
      </c>
      <c r="T784" s="6" t="str">
        <f t="shared" si="246"/>
        <v>100002:100:2:0</v>
      </c>
      <c r="U784" s="6" t="str">
        <f t="shared" si="247"/>
        <v/>
      </c>
      <c r="V784" s="23" t="str">
        <f>VLOOKUP(G784,角色!AW:BC,主动技能!F784+1,FALSE)</f>
        <v>skill_26</v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41041</v>
      </c>
      <c r="AE784" s="33">
        <f>(VLOOKUP(G784,角色!V:AE,主动技能!F784+7,FALSE))</f>
        <v>1</v>
      </c>
      <c r="AF784" s="23">
        <f t="shared" si="250"/>
        <v>3</v>
      </c>
      <c r="AG784" s="23">
        <f t="shared" si="251"/>
        <v>2</v>
      </c>
      <c r="AH784" s="33" t="str">
        <f>VLOOKUP(F784,特效对应!F:G,2,FALSE)</f>
        <v>attackex</v>
      </c>
      <c r="AJ784">
        <f t="shared" si="252"/>
        <v>18</v>
      </c>
      <c r="AK784" t="s">
        <v>118</v>
      </c>
      <c r="AL784" t="s">
        <v>1557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玄法主动技能3等级19</v>
      </c>
      <c r="B785" s="8">
        <f t="shared" si="248"/>
        <v>10130319</v>
      </c>
      <c r="C785" s="8" t="str">
        <f>VLOOKUP(G785,角色!A:B,2,FALSE)</f>
        <v>玄法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474</v>
      </c>
      <c r="I785" s="24" t="str">
        <f t="shared" si="241"/>
        <v>对敌方单体造成150%攻击力（+58048）点伤害。并附带眩晕。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P785" s="33" t="str">
        <f>_xlfn.IFNA(VLOOKUP(G785,角色!V:AE,主动技能!F785+1,FALSE),"")</f>
        <v>eff_sixingguangquan||eff_leiji|</v>
      </c>
      <c r="Q785" s="33">
        <f>(VLOOKUP(G785,角色!V:AE,主动技能!F785+4,FALSE))</f>
        <v>1</v>
      </c>
      <c r="R785" s="33">
        <v>0</v>
      </c>
      <c r="S785" s="33">
        <v>0</v>
      </c>
      <c r="T785" s="6" t="str">
        <f t="shared" si="246"/>
        <v>100002:100:2:0</v>
      </c>
      <c r="U785" s="6" t="str">
        <f t="shared" si="247"/>
        <v/>
      </c>
      <c r="V785" s="23" t="str">
        <f>VLOOKUP(G785,角色!AW:BC,主动技能!F785+1,FALSE)</f>
        <v>skill_26</v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58048</v>
      </c>
      <c r="AE785" s="33">
        <f>(VLOOKUP(G785,角色!V:AE,主动技能!F785+7,FALSE))</f>
        <v>1</v>
      </c>
      <c r="AF785" s="23">
        <f t="shared" si="250"/>
        <v>3</v>
      </c>
      <c r="AG785" s="23">
        <f t="shared" si="251"/>
        <v>2</v>
      </c>
      <c r="AH785" s="33" t="str">
        <f>VLOOKUP(F785,特效对应!F:G,2,FALSE)</f>
        <v>attackex</v>
      </c>
      <c r="AJ785">
        <f t="shared" si="252"/>
        <v>19</v>
      </c>
      <c r="AK785" t="s">
        <v>118</v>
      </c>
      <c r="AL785" t="s">
        <v>1557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玄法主动技能3等级20</v>
      </c>
      <c r="B786" s="8">
        <f t="shared" si="248"/>
        <v>10130320</v>
      </c>
      <c r="C786" s="8" t="str">
        <f>VLOOKUP(G786,角色!A:B,2,FALSE)</f>
        <v>玄法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474</v>
      </c>
      <c r="I786" s="24" t="str">
        <f t="shared" si="241"/>
        <v>对敌方单体造成150%攻击力（+82102）点伤害。并附带眩晕。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P786" s="33" t="str">
        <f>_xlfn.IFNA(VLOOKUP(G786,角色!V:AE,主动技能!F786+1,FALSE),"")</f>
        <v>eff_sixingguangquan||eff_leiji|</v>
      </c>
      <c r="Q786" s="33">
        <f>(VLOOKUP(G786,角色!V:AE,主动技能!F786+4,FALSE))</f>
        <v>1</v>
      </c>
      <c r="R786" s="33">
        <v>0</v>
      </c>
      <c r="S786" s="33">
        <v>0</v>
      </c>
      <c r="T786" s="6" t="str">
        <f t="shared" si="246"/>
        <v>100002:100:2:0</v>
      </c>
      <c r="U786" s="6" t="str">
        <f t="shared" si="247"/>
        <v/>
      </c>
      <c r="V786" s="23" t="str">
        <f>VLOOKUP(G786,角色!AW:BC,主动技能!F786+1,FALSE)</f>
        <v>skill_26</v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82102</v>
      </c>
      <c r="AE786" s="33">
        <f>(VLOOKUP(G786,角色!V:AE,主动技能!F786+7,FALSE))</f>
        <v>1</v>
      </c>
      <c r="AF786" s="23">
        <f t="shared" si="250"/>
        <v>3</v>
      </c>
      <c r="AG786" s="23">
        <f t="shared" si="251"/>
        <v>2</v>
      </c>
      <c r="AH786" s="33" t="str">
        <f>VLOOKUP(F786,特效对应!F:G,2,FALSE)</f>
        <v>attackex</v>
      </c>
      <c r="AJ786">
        <f t="shared" si="252"/>
        <v>20</v>
      </c>
      <c r="AK786" t="s">
        <v>118</v>
      </c>
      <c r="AL786" t="s">
        <v>1557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岚依主动技能1等级1</v>
      </c>
      <c r="B787" s="8">
        <f t="shared" si="248"/>
        <v>10140101</v>
      </c>
      <c r="C787" s="8" t="str">
        <f>VLOOKUP(G787,角色!A:B,2,FALSE)</f>
        <v>岚依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475</v>
      </c>
      <c r="I787" s="24" t="str">
        <f>"对敌方后排单体造成100%攻击力（+"&amp;AB787&amp;"）点伤害。"</f>
        <v>对敌方后排单体造成100%攻击力（+26）点伤害。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P787" s="33" t="str">
        <f>_xlfn.IFNA(VLOOKUP(G787,角色!V:AE,主动技能!F787+1,FALSE),"")</f>
        <v>eff_yixingguangquan|||</v>
      </c>
      <c r="Q787" s="33">
        <f>(VLOOKUP(G787,角色!V:AE,主动技能!F787+4,FALSE))</f>
        <v>1</v>
      </c>
      <c r="R787" s="33">
        <v>0</v>
      </c>
      <c r="S787" s="33">
        <v>0</v>
      </c>
      <c r="T787" s="6" t="str">
        <f t="shared" si="246"/>
        <v/>
      </c>
      <c r="U787" s="6" t="str">
        <f t="shared" si="247"/>
        <v/>
      </c>
      <c r="V787" s="23" t="str">
        <f>VLOOKUP(G787,角色!AW:BC,主动技能!F787+1,FALSE)</f>
        <v>skill_32</v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26</v>
      </c>
      <c r="AE787" s="33">
        <f>(VLOOKUP(G787,角色!V:AE,主动技能!F787+7,FALSE))</f>
        <v>0</v>
      </c>
      <c r="AF787" s="23">
        <f t="shared" si="250"/>
        <v>0</v>
      </c>
      <c r="AG787" s="23">
        <f t="shared" si="251"/>
        <v>0</v>
      </c>
      <c r="AH787" s="33" t="str">
        <f>VLOOKUP(F787,特效对应!F:G,2,FALSE)</f>
        <v>attack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岚依主动技能1等级2</v>
      </c>
      <c r="B788" s="8">
        <f t="shared" si="248"/>
        <v>10140102</v>
      </c>
      <c r="C788" s="8" t="str">
        <f>VLOOKUP(G788,角色!A:B,2,FALSE)</f>
        <v>岚依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475</v>
      </c>
      <c r="I788" s="24" t="str">
        <f t="shared" ref="I788:I795" si="256">"对敌方后排单体造成100%攻击力（+"&amp;AB788&amp;"）点伤害。"</f>
        <v>对敌方后排单体造成100%攻击力（+32）点伤害。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P788" s="33" t="str">
        <f>_xlfn.IFNA(VLOOKUP(G788,角色!V:AE,主动技能!F788+1,FALSE),"")</f>
        <v>eff_yixingguangquan|||</v>
      </c>
      <c r="Q788" s="33">
        <f>(VLOOKUP(G788,角色!V:AE,主动技能!F788+4,FALSE))</f>
        <v>1</v>
      </c>
      <c r="R788" s="33">
        <v>0</v>
      </c>
      <c r="S788" s="33">
        <v>0</v>
      </c>
      <c r="T788" s="6" t="str">
        <f t="shared" si="246"/>
        <v/>
      </c>
      <c r="U788" s="6" t="str">
        <f t="shared" si="247"/>
        <v/>
      </c>
      <c r="V788" s="23" t="str">
        <f>VLOOKUP(G788,角色!AW:BC,主动技能!F788+1,FALSE)</f>
        <v>skill_32</v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32</v>
      </c>
      <c r="AE788" s="33">
        <f>(VLOOKUP(G788,角色!V:AE,主动技能!F788+7,FALSE))</f>
        <v>0</v>
      </c>
      <c r="AF788" s="23">
        <f t="shared" si="250"/>
        <v>0</v>
      </c>
      <c r="AG788" s="23">
        <f t="shared" si="251"/>
        <v>0</v>
      </c>
      <c r="AH788" s="33" t="str">
        <f>VLOOKUP(F788,特效对应!F:G,2,FALSE)</f>
        <v>attack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岚依主动技能1等级3</v>
      </c>
      <c r="B789" s="8">
        <f t="shared" si="248"/>
        <v>10140103</v>
      </c>
      <c r="C789" s="8" t="str">
        <f>VLOOKUP(G789,角色!A:B,2,FALSE)</f>
        <v>岚依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475</v>
      </c>
      <c r="I789" s="24" t="str">
        <f t="shared" si="256"/>
        <v>对敌方后排单体造成100%攻击力（+50）点伤害。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P789" s="33" t="str">
        <f>_xlfn.IFNA(VLOOKUP(G789,角色!V:AE,主动技能!F789+1,FALSE),"")</f>
        <v>eff_yixingguangquan|||</v>
      </c>
      <c r="Q789" s="33">
        <f>(VLOOKUP(G789,角色!V:AE,主动技能!F789+4,FALSE))</f>
        <v>1</v>
      </c>
      <c r="R789" s="33">
        <v>0</v>
      </c>
      <c r="S789" s="33">
        <v>0</v>
      </c>
      <c r="T789" s="6" t="str">
        <f t="shared" si="246"/>
        <v/>
      </c>
      <c r="U789" s="6" t="str">
        <f t="shared" si="247"/>
        <v/>
      </c>
      <c r="V789" s="23" t="str">
        <f>VLOOKUP(G789,角色!AW:BC,主动技能!F789+1,FALSE)</f>
        <v>skill_32</v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50</v>
      </c>
      <c r="AE789" s="33">
        <f>(VLOOKUP(G789,角色!V:AE,主动技能!F789+7,FALSE))</f>
        <v>0</v>
      </c>
      <c r="AF789" s="23">
        <f t="shared" si="250"/>
        <v>0</v>
      </c>
      <c r="AG789" s="23">
        <f t="shared" si="251"/>
        <v>0</v>
      </c>
      <c r="AH789" s="33" t="str">
        <f>VLOOKUP(F789,特效对应!F:G,2,FALSE)</f>
        <v>attack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岚依主动技能1等级4</v>
      </c>
      <c r="B790" s="8">
        <f t="shared" si="248"/>
        <v>10140104</v>
      </c>
      <c r="C790" s="8" t="str">
        <f>VLOOKUP(G790,角色!A:B,2,FALSE)</f>
        <v>岚依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475</v>
      </c>
      <c r="I790" s="24" t="str">
        <f t="shared" si="256"/>
        <v>对敌方后排单体造成100%攻击力（+80）点伤害。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P790" s="33" t="str">
        <f>_xlfn.IFNA(VLOOKUP(G790,角色!V:AE,主动技能!F790+1,FALSE),"")</f>
        <v>eff_yixingguangquan|||</v>
      </c>
      <c r="Q790" s="33">
        <f>(VLOOKUP(G790,角色!V:AE,主动技能!F790+4,FALSE))</f>
        <v>1</v>
      </c>
      <c r="R790" s="33">
        <v>0</v>
      </c>
      <c r="S790" s="33">
        <v>0</v>
      </c>
      <c r="T790" s="6" t="str">
        <f t="shared" si="246"/>
        <v/>
      </c>
      <c r="U790" s="6" t="str">
        <f t="shared" si="247"/>
        <v/>
      </c>
      <c r="V790" s="23" t="str">
        <f>VLOOKUP(G790,角色!AW:BC,主动技能!F790+1,FALSE)</f>
        <v>skill_32</v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80</v>
      </c>
      <c r="AE790" s="33">
        <f>(VLOOKUP(G790,角色!V:AE,主动技能!F790+7,FALSE))</f>
        <v>0</v>
      </c>
      <c r="AF790" s="23">
        <f t="shared" si="250"/>
        <v>0</v>
      </c>
      <c r="AG790" s="23">
        <f t="shared" si="251"/>
        <v>0</v>
      </c>
      <c r="AH790" s="33" t="str">
        <f>VLOOKUP(F790,特效对应!F:G,2,FALSE)</f>
        <v>attack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岚依主动技能1等级5</v>
      </c>
      <c r="B791" s="8">
        <f t="shared" si="248"/>
        <v>10140105</v>
      </c>
      <c r="C791" s="8" t="str">
        <f>VLOOKUP(G791,角色!A:B,2,FALSE)</f>
        <v>岚依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475</v>
      </c>
      <c r="I791" s="24" t="str">
        <f t="shared" si="256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P791" s="33" t="str">
        <f>_xlfn.IFNA(VLOOKUP(G791,角色!V:AE,主动技能!F791+1,FALSE),"")</f>
        <v>eff_yixingguangquan|||</v>
      </c>
      <c r="Q791" s="33">
        <f>(VLOOKUP(G791,角色!V:AE,主动技能!F791+4,FALSE))</f>
        <v>1</v>
      </c>
      <c r="R791" s="33">
        <v>0</v>
      </c>
      <c r="S791" s="33">
        <v>0</v>
      </c>
      <c r="T791" s="6" t="str">
        <f t="shared" si="246"/>
        <v/>
      </c>
      <c r="U791" s="6" t="str">
        <f t="shared" si="247"/>
        <v/>
      </c>
      <c r="V791" s="23" t="str">
        <f>VLOOKUP(G791,角色!AW:BC,主动技能!F791+1,FALSE)</f>
        <v>skill_32</v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 s="33">
        <f>(VLOOKUP(G791,角色!V:AE,主动技能!F791+7,FALSE))</f>
        <v>0</v>
      </c>
      <c r="AF791" s="23">
        <f t="shared" si="250"/>
        <v>0</v>
      </c>
      <c r="AG791" s="23">
        <f t="shared" si="251"/>
        <v>0</v>
      </c>
      <c r="AH791" s="33" t="str">
        <f>VLOOKUP(F791,特效对应!F:G,2,FALSE)</f>
        <v>attack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岚依主动技能1等级6</v>
      </c>
      <c r="B792" s="8">
        <f t="shared" si="248"/>
        <v>10140106</v>
      </c>
      <c r="C792" s="8" t="str">
        <f>VLOOKUP(G792,角色!A:B,2,FALSE)</f>
        <v>岚依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475</v>
      </c>
      <c r="I792" s="24" t="str">
        <f t="shared" si="256"/>
        <v>对敌方后排单体造成100%攻击力（+160）点伤害。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P792" s="33" t="str">
        <f>_xlfn.IFNA(VLOOKUP(G792,角色!V:AE,主动技能!F792+1,FALSE),"")</f>
        <v>eff_yixingguangquan|||</v>
      </c>
      <c r="Q792" s="33">
        <f>(VLOOKUP(G792,角色!V:AE,主动技能!F792+4,FALSE))</f>
        <v>1</v>
      </c>
      <c r="R792" s="33">
        <v>0</v>
      </c>
      <c r="S792" s="33">
        <v>0</v>
      </c>
      <c r="T792" s="6" t="str">
        <f t="shared" si="246"/>
        <v/>
      </c>
      <c r="U792" s="6" t="str">
        <f t="shared" si="247"/>
        <v/>
      </c>
      <c r="V792" s="23" t="str">
        <f>VLOOKUP(G792,角色!AW:BC,主动技能!F792+1,FALSE)</f>
        <v>skill_32</v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160</v>
      </c>
      <c r="AE792" s="33">
        <f>(VLOOKUP(G792,角色!V:AE,主动技能!F792+7,FALSE))</f>
        <v>0</v>
      </c>
      <c r="AF792" s="23">
        <f t="shared" si="250"/>
        <v>0</v>
      </c>
      <c r="AG792" s="23">
        <f t="shared" si="251"/>
        <v>0</v>
      </c>
      <c r="AH792" s="33" t="str">
        <f>VLOOKUP(F792,特效对应!F:G,2,FALSE)</f>
        <v>attack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岚依主动技能1等级7</v>
      </c>
      <c r="B793" s="8">
        <f t="shared" si="248"/>
        <v>10140107</v>
      </c>
      <c r="C793" s="8" t="str">
        <f>VLOOKUP(G793,角色!A:B,2,FALSE)</f>
        <v>岚依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475</v>
      </c>
      <c r="I793" s="24" t="str">
        <f t="shared" si="256"/>
        <v>对敌方后排单体造成100%攻击力（+226）点伤害。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P793" s="33" t="str">
        <f>_xlfn.IFNA(VLOOKUP(G793,角色!V:AE,主动技能!F793+1,FALSE),"")</f>
        <v>eff_yixingguangquan|||</v>
      </c>
      <c r="Q793" s="33">
        <f>(VLOOKUP(G793,角色!V:AE,主动技能!F793+4,FALSE))</f>
        <v>1</v>
      </c>
      <c r="R793" s="33">
        <v>0</v>
      </c>
      <c r="S793" s="33">
        <v>0</v>
      </c>
      <c r="T793" s="6" t="str">
        <f t="shared" si="246"/>
        <v/>
      </c>
      <c r="U793" s="6" t="str">
        <f t="shared" si="247"/>
        <v/>
      </c>
      <c r="V793" s="23" t="str">
        <f>VLOOKUP(G793,角色!AW:BC,主动技能!F793+1,FALSE)</f>
        <v>skill_32</v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226</v>
      </c>
      <c r="AE793" s="33">
        <f>(VLOOKUP(G793,角色!V:AE,主动技能!F793+7,FALSE))</f>
        <v>0</v>
      </c>
      <c r="AF793" s="23">
        <f t="shared" si="250"/>
        <v>0</v>
      </c>
      <c r="AG793" s="23">
        <f t="shared" si="251"/>
        <v>0</v>
      </c>
      <c r="AH793" s="33" t="str">
        <f>VLOOKUP(F793,特效对应!F:G,2,FALSE)</f>
        <v>attack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岚依主动技能1等级8</v>
      </c>
      <c r="B794" s="8">
        <f t="shared" si="248"/>
        <v>10140108</v>
      </c>
      <c r="C794" s="8" t="str">
        <f>VLOOKUP(G794,角色!A:B,2,FALSE)</f>
        <v>岚依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475</v>
      </c>
      <c r="I794" s="24" t="str">
        <f t="shared" si="256"/>
        <v>对敌方后排单体造成100%攻击力（+320）点伤害。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P794" s="33" t="str">
        <f>_xlfn.IFNA(VLOOKUP(G794,角色!V:AE,主动技能!F794+1,FALSE),"")</f>
        <v>eff_yixingguangquan|||</v>
      </c>
      <c r="Q794" s="33">
        <f>(VLOOKUP(G794,角色!V:AE,主动技能!F794+4,FALSE))</f>
        <v>1</v>
      </c>
      <c r="R794" s="33">
        <v>0</v>
      </c>
      <c r="S794" s="33">
        <v>0</v>
      </c>
      <c r="T794" s="6" t="str">
        <f t="shared" si="246"/>
        <v/>
      </c>
      <c r="U794" s="6" t="str">
        <f t="shared" si="247"/>
        <v/>
      </c>
      <c r="V794" s="23" t="str">
        <f>VLOOKUP(G794,角色!AW:BC,主动技能!F794+1,FALSE)</f>
        <v>skill_32</v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320</v>
      </c>
      <c r="AE794" s="33">
        <f>(VLOOKUP(G794,角色!V:AE,主动技能!F794+7,FALSE))</f>
        <v>0</v>
      </c>
      <c r="AF794" s="23">
        <f t="shared" si="250"/>
        <v>0</v>
      </c>
      <c r="AG794" s="23">
        <f t="shared" si="251"/>
        <v>0</v>
      </c>
      <c r="AH794" s="33" t="str">
        <f>VLOOKUP(F794,特效对应!F:G,2,FALSE)</f>
        <v>attack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岚依主动技能1等级9</v>
      </c>
      <c r="B795" s="8">
        <f t="shared" si="248"/>
        <v>10140109</v>
      </c>
      <c r="C795" s="8" t="str">
        <f>VLOOKUP(G795,角色!A:B,2,FALSE)</f>
        <v>岚依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475</v>
      </c>
      <c r="I795" s="24" t="str">
        <f t="shared" si="256"/>
        <v>对敌方后排单体造成100%攻击力（+452）点伤害。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P795" s="33" t="str">
        <f>_xlfn.IFNA(VLOOKUP(G795,角色!V:AE,主动技能!F795+1,FALSE),"")</f>
        <v>eff_yixingguangquan|||</v>
      </c>
      <c r="Q795" s="33">
        <f>(VLOOKUP(G795,角色!V:AE,主动技能!F795+4,FALSE))</f>
        <v>1</v>
      </c>
      <c r="R795" s="33">
        <v>0</v>
      </c>
      <c r="S795" s="33">
        <v>0</v>
      </c>
      <c r="T795" s="6" t="str">
        <f t="shared" si="246"/>
        <v/>
      </c>
      <c r="U795" s="6" t="str">
        <f t="shared" si="247"/>
        <v/>
      </c>
      <c r="V795" s="23" t="str">
        <f>VLOOKUP(G795,角色!AW:BC,主动技能!F795+1,FALSE)</f>
        <v>skill_32</v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452</v>
      </c>
      <c r="AE795" s="33">
        <f>(VLOOKUP(G795,角色!V:AE,主动技能!F795+7,FALSE))</f>
        <v>0</v>
      </c>
      <c r="AF795" s="23">
        <f t="shared" si="250"/>
        <v>0</v>
      </c>
      <c r="AG795" s="23">
        <f t="shared" si="251"/>
        <v>0</v>
      </c>
      <c r="AH795" s="33" t="str">
        <f>VLOOKUP(F795,特效对应!F:G,2,FALSE)</f>
        <v>attack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岚依主动技能1等级10</v>
      </c>
      <c r="B796" s="8">
        <f t="shared" si="248"/>
        <v>10140110</v>
      </c>
      <c r="C796" s="8" t="str">
        <f>VLOOKUP(G796,角色!A:B,2,FALSE)</f>
        <v>岚依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475</v>
      </c>
      <c r="I796" s="24" t="str">
        <f>"对敌方后排单体造成100%攻击力（+"&amp;AB796&amp;"）点伤害。"</f>
        <v>对敌方后排单体造成100%攻击力（+640）点伤害。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P796" s="33" t="str">
        <f>_xlfn.IFNA(VLOOKUP(G796,角色!V:AE,主动技能!F796+1,FALSE),"")</f>
        <v>eff_yixingguangquan|||</v>
      </c>
      <c r="Q796" s="33">
        <f>(VLOOKUP(G796,角色!V:AE,主动技能!F796+4,FALSE))</f>
        <v>1</v>
      </c>
      <c r="R796" s="33">
        <v>0</v>
      </c>
      <c r="S796" s="33">
        <v>0</v>
      </c>
      <c r="T796" s="6" t="str">
        <f t="shared" si="246"/>
        <v/>
      </c>
      <c r="U796" s="6" t="str">
        <f t="shared" si="247"/>
        <v/>
      </c>
      <c r="V796" s="23" t="str">
        <f>VLOOKUP(G796,角色!AW:BC,主动技能!F796+1,FALSE)</f>
        <v>skill_32</v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640</v>
      </c>
      <c r="AE796" s="33">
        <f>(VLOOKUP(G796,角色!V:AE,主动技能!F796+7,FALSE))</f>
        <v>0</v>
      </c>
      <c r="AF796" s="23">
        <f t="shared" si="250"/>
        <v>0</v>
      </c>
      <c r="AG796" s="23">
        <f t="shared" si="251"/>
        <v>0</v>
      </c>
      <c r="AH796" s="33" t="str">
        <f>VLOOKUP(F796,特效对应!F:G,2,FALSE)</f>
        <v>attack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岚依主动技能1等级11</v>
      </c>
      <c r="B797" s="8">
        <f t="shared" si="248"/>
        <v>10140111</v>
      </c>
      <c r="C797" s="8" t="str">
        <f>VLOOKUP(G797,角色!A:B,2,FALSE)</f>
        <v>岚依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475</v>
      </c>
      <c r="I797" s="24" t="str">
        <f>"对敌方任意单体造成100%攻击力（+"&amp;AB797&amp;"）点伤害。"</f>
        <v>对敌方任意单体造成100%攻击力（+906）点伤害。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P797" s="33" t="str">
        <f>_xlfn.IFNA(VLOOKUP(G797,角色!V:AE,主动技能!F797+1,FALSE),"")</f>
        <v>eff_yixingguangquan|||</v>
      </c>
      <c r="Q797" s="33">
        <f>(VLOOKUP(G797,角色!V:AE,主动技能!F797+4,FALSE))</f>
        <v>1</v>
      </c>
      <c r="R797" s="33">
        <v>0</v>
      </c>
      <c r="S797" s="33">
        <v>0</v>
      </c>
      <c r="T797" s="6" t="str">
        <f t="shared" si="246"/>
        <v/>
      </c>
      <c r="U797" s="6" t="str">
        <f t="shared" si="247"/>
        <v/>
      </c>
      <c r="V797" s="23" t="str">
        <f>VLOOKUP(G797,角色!AW:BC,主动技能!F797+1,FALSE)</f>
        <v>skill_32</v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906</v>
      </c>
      <c r="AE797" s="33">
        <f>(VLOOKUP(G797,角色!V:AE,主动技能!F797+7,FALSE))</f>
        <v>0</v>
      </c>
      <c r="AF797" s="23">
        <f t="shared" si="250"/>
        <v>0</v>
      </c>
      <c r="AG797" s="23">
        <f t="shared" si="251"/>
        <v>0</v>
      </c>
      <c r="AH797" s="33" t="str">
        <f>VLOOKUP(F797,特效对应!F:G,2,FALSE)</f>
        <v>attack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岚依主动技能1等级12</v>
      </c>
      <c r="B798" s="8">
        <f t="shared" si="248"/>
        <v>10140112</v>
      </c>
      <c r="C798" s="8" t="str">
        <f>VLOOKUP(G798,角色!A:B,2,FALSE)</f>
        <v>岚依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475</v>
      </c>
      <c r="I798" s="24" t="str">
        <f t="shared" ref="I798:I806" si="257">"对敌方任意单体造成100%攻击力（+"&amp;AB798&amp;"）点伤害。"</f>
        <v>对敌方任意单体造成100%攻击力（+1281）点伤害。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P798" s="33" t="str">
        <f>_xlfn.IFNA(VLOOKUP(G798,角色!V:AE,主动技能!F798+1,FALSE),"")</f>
        <v>eff_yixingguangquan|||</v>
      </c>
      <c r="Q798" s="33">
        <f>(VLOOKUP(G798,角色!V:AE,主动技能!F798+4,FALSE))</f>
        <v>1</v>
      </c>
      <c r="R798" s="33">
        <v>0</v>
      </c>
      <c r="S798" s="33">
        <v>0</v>
      </c>
      <c r="T798" s="6" t="str">
        <f t="shared" si="246"/>
        <v/>
      </c>
      <c r="U798" s="6" t="str">
        <f t="shared" si="247"/>
        <v/>
      </c>
      <c r="V798" s="23" t="str">
        <f>VLOOKUP(G798,角色!AW:BC,主动技能!F798+1,FALSE)</f>
        <v>skill_32</v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1281</v>
      </c>
      <c r="AE798" s="33">
        <f>(VLOOKUP(G798,角色!V:AE,主动技能!F798+7,FALSE))</f>
        <v>0</v>
      </c>
      <c r="AF798" s="23">
        <f t="shared" si="250"/>
        <v>0</v>
      </c>
      <c r="AG798" s="23">
        <f t="shared" si="251"/>
        <v>0</v>
      </c>
      <c r="AH798" s="33" t="str">
        <f>VLOOKUP(F798,特效对应!F:G,2,FALSE)</f>
        <v>attack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岚依主动技能1等级13</v>
      </c>
      <c r="B799" s="8">
        <f t="shared" si="248"/>
        <v>10140113</v>
      </c>
      <c r="C799" s="8" t="str">
        <f>VLOOKUP(G799,角色!A:B,2,FALSE)</f>
        <v>岚依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475</v>
      </c>
      <c r="I799" s="24" t="str">
        <f t="shared" si="257"/>
        <v>对敌方任意单体造成100%攻击力（+1812）点伤害。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P799" s="33" t="str">
        <f>_xlfn.IFNA(VLOOKUP(G799,角色!V:AE,主动技能!F799+1,FALSE),"")</f>
        <v>eff_yixingguangquan|||</v>
      </c>
      <c r="Q799" s="33">
        <f>(VLOOKUP(G799,角色!V:AE,主动技能!F799+4,FALSE))</f>
        <v>1</v>
      </c>
      <c r="R799" s="33">
        <v>0</v>
      </c>
      <c r="S799" s="33">
        <v>0</v>
      </c>
      <c r="T799" s="6" t="str">
        <f t="shared" si="246"/>
        <v/>
      </c>
      <c r="U799" s="6" t="str">
        <f t="shared" si="247"/>
        <v/>
      </c>
      <c r="V799" s="23" t="str">
        <f>VLOOKUP(G799,角色!AW:BC,主动技能!F799+1,FALSE)</f>
        <v>skill_32</v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1812</v>
      </c>
      <c r="AE799" s="33">
        <f>(VLOOKUP(G799,角色!V:AE,主动技能!F799+7,FALSE))</f>
        <v>0</v>
      </c>
      <c r="AF799" s="23">
        <f t="shared" si="250"/>
        <v>0</v>
      </c>
      <c r="AG799" s="23">
        <f t="shared" si="251"/>
        <v>0</v>
      </c>
      <c r="AH799" s="33" t="str">
        <f>VLOOKUP(F799,特效对应!F:G,2,FALSE)</f>
        <v>attack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岚依主动技能1等级14</v>
      </c>
      <c r="B800" s="8">
        <f t="shared" si="248"/>
        <v>10140114</v>
      </c>
      <c r="C800" s="8" t="str">
        <f>VLOOKUP(G800,角色!A:B,2,FALSE)</f>
        <v>岚依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475</v>
      </c>
      <c r="I800" s="24" t="str">
        <f t="shared" si="257"/>
        <v>对敌方任意单体造成100%攻击力（+2563）点伤害。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P800" s="33" t="str">
        <f>_xlfn.IFNA(VLOOKUP(G800,角色!V:AE,主动技能!F800+1,FALSE),"")</f>
        <v>eff_yixingguangquan|||</v>
      </c>
      <c r="Q800" s="33">
        <f>(VLOOKUP(G800,角色!V:AE,主动技能!F800+4,FALSE))</f>
        <v>1</v>
      </c>
      <c r="R800" s="33">
        <v>0</v>
      </c>
      <c r="S800" s="33">
        <v>0</v>
      </c>
      <c r="T800" s="6" t="str">
        <f t="shared" si="246"/>
        <v/>
      </c>
      <c r="U800" s="6" t="str">
        <f t="shared" si="247"/>
        <v/>
      </c>
      <c r="V800" s="23" t="str">
        <f>VLOOKUP(G800,角色!AW:BC,主动技能!F800+1,FALSE)</f>
        <v>skill_32</v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2563</v>
      </c>
      <c r="AE800" s="33">
        <f>(VLOOKUP(G800,角色!V:AE,主动技能!F800+7,FALSE))</f>
        <v>0</v>
      </c>
      <c r="AF800" s="23">
        <f t="shared" si="250"/>
        <v>0</v>
      </c>
      <c r="AG800" s="23">
        <f t="shared" si="251"/>
        <v>0</v>
      </c>
      <c r="AH800" s="33" t="str">
        <f>VLOOKUP(F800,特效对应!F:G,2,FALSE)</f>
        <v>attack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岚依主动技能1等级15</v>
      </c>
      <c r="B801" s="8">
        <f t="shared" si="248"/>
        <v>10140115</v>
      </c>
      <c r="C801" s="8" t="str">
        <f>VLOOKUP(G801,角色!A:B,2,FALSE)</f>
        <v>岚依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475</v>
      </c>
      <c r="I801" s="24" t="str">
        <f t="shared" si="257"/>
        <v>对敌方任意单体造成100%攻击力（+3626）点伤害。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P801" s="33" t="str">
        <f>_xlfn.IFNA(VLOOKUP(G801,角色!V:AE,主动技能!F801+1,FALSE),"")</f>
        <v>eff_yixingguangquan|||</v>
      </c>
      <c r="Q801" s="33">
        <f>(VLOOKUP(G801,角色!V:AE,主动技能!F801+4,FALSE))</f>
        <v>1</v>
      </c>
      <c r="R801" s="33">
        <v>0</v>
      </c>
      <c r="S801" s="33">
        <v>0</v>
      </c>
      <c r="T801" s="6" t="str">
        <f t="shared" si="246"/>
        <v/>
      </c>
      <c r="U801" s="6" t="str">
        <f t="shared" si="247"/>
        <v/>
      </c>
      <c r="V801" s="23" t="str">
        <f>VLOOKUP(G801,角色!AW:BC,主动技能!F801+1,FALSE)</f>
        <v>skill_32</v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3626</v>
      </c>
      <c r="AE801" s="33">
        <f>(VLOOKUP(G801,角色!V:AE,主动技能!F801+7,FALSE))</f>
        <v>0</v>
      </c>
      <c r="AF801" s="23">
        <f t="shared" si="250"/>
        <v>0</v>
      </c>
      <c r="AG801" s="23">
        <f t="shared" si="251"/>
        <v>0</v>
      </c>
      <c r="AH801" s="33" t="str">
        <f>VLOOKUP(F801,特效对应!F:G,2,FALSE)</f>
        <v>attack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岚依主动技能1等级16</v>
      </c>
      <c r="B802" s="8">
        <f t="shared" si="248"/>
        <v>10140116</v>
      </c>
      <c r="C802" s="8" t="str">
        <f>VLOOKUP(G802,角色!A:B,2,FALSE)</f>
        <v>岚依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475</v>
      </c>
      <c r="I802" s="24" t="str">
        <f t="shared" si="257"/>
        <v>对敌方任意单体造成100%攻击力（+5128）点伤害。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P802" s="33" t="str">
        <f>_xlfn.IFNA(VLOOKUP(G802,角色!V:AE,主动技能!F802+1,FALSE),"")</f>
        <v>eff_yixingguangquan|||</v>
      </c>
      <c r="Q802" s="33">
        <f>(VLOOKUP(G802,角色!V:AE,主动技能!F802+4,FALSE))</f>
        <v>1</v>
      </c>
      <c r="R802" s="33">
        <v>0</v>
      </c>
      <c r="S802" s="33">
        <v>0</v>
      </c>
      <c r="T802" s="6" t="str">
        <f t="shared" si="246"/>
        <v/>
      </c>
      <c r="U802" s="6" t="str">
        <f t="shared" si="247"/>
        <v/>
      </c>
      <c r="V802" s="23" t="str">
        <f>VLOOKUP(G802,角色!AW:BC,主动技能!F802+1,FALSE)</f>
        <v>skill_32</v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5128</v>
      </c>
      <c r="AE802" s="33">
        <f>(VLOOKUP(G802,角色!V:AE,主动技能!F802+7,FALSE))</f>
        <v>0</v>
      </c>
      <c r="AF802" s="23">
        <f t="shared" si="250"/>
        <v>0</v>
      </c>
      <c r="AG802" s="23">
        <f t="shared" si="251"/>
        <v>0</v>
      </c>
      <c r="AH802" s="33" t="str">
        <f>VLOOKUP(F802,特效对应!F:G,2,FALSE)</f>
        <v>attack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岚依主动技能1等级17</v>
      </c>
      <c r="B803" s="8">
        <f t="shared" si="248"/>
        <v>10140117</v>
      </c>
      <c r="C803" s="8" t="str">
        <f>VLOOKUP(G803,角色!A:B,2,FALSE)</f>
        <v>岚依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475</v>
      </c>
      <c r="I803" s="24" t="str">
        <f t="shared" si="257"/>
        <v>对敌方任意单体造成100%攻击力（+7254）点伤害。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P803" s="33" t="str">
        <f>_xlfn.IFNA(VLOOKUP(G803,角色!V:AE,主动技能!F803+1,FALSE),"")</f>
        <v>eff_yixingguangquan|||</v>
      </c>
      <c r="Q803" s="33">
        <f>(VLOOKUP(G803,角色!V:AE,主动技能!F803+4,FALSE))</f>
        <v>1</v>
      </c>
      <c r="R803" s="33">
        <v>0</v>
      </c>
      <c r="S803" s="33">
        <v>0</v>
      </c>
      <c r="T803" s="6" t="str">
        <f t="shared" si="246"/>
        <v/>
      </c>
      <c r="U803" s="6" t="str">
        <f t="shared" si="247"/>
        <v/>
      </c>
      <c r="V803" s="23" t="str">
        <f>VLOOKUP(G803,角色!AW:BC,主动技能!F803+1,FALSE)</f>
        <v>skill_32</v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7254</v>
      </c>
      <c r="AE803" s="33">
        <f>(VLOOKUP(G803,角色!V:AE,主动技能!F803+7,FALSE))</f>
        <v>0</v>
      </c>
      <c r="AF803" s="23">
        <f t="shared" si="250"/>
        <v>0</v>
      </c>
      <c r="AG803" s="23">
        <f t="shared" si="251"/>
        <v>0</v>
      </c>
      <c r="AH803" s="33" t="str">
        <f>VLOOKUP(F803,特效对应!F:G,2,FALSE)</f>
        <v>attack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岚依主动技能1等级18</v>
      </c>
      <c r="B804" s="8">
        <f t="shared" si="248"/>
        <v>10140118</v>
      </c>
      <c r="C804" s="8" t="str">
        <f>VLOOKUP(G804,角色!A:B,2,FALSE)</f>
        <v>岚依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475</v>
      </c>
      <c r="I804" s="24" t="str">
        <f t="shared" si="257"/>
        <v>对敌方任意单体造成100%攻击力（+10260）点伤害。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P804" s="33" t="str">
        <f>_xlfn.IFNA(VLOOKUP(G804,角色!V:AE,主动技能!F804+1,FALSE),"")</f>
        <v>eff_yixingguangquan|||</v>
      </c>
      <c r="Q804" s="33">
        <f>(VLOOKUP(G804,角色!V:AE,主动技能!F804+4,FALSE))</f>
        <v>1</v>
      </c>
      <c r="R804" s="33">
        <v>0</v>
      </c>
      <c r="S804" s="33">
        <v>0</v>
      </c>
      <c r="T804" s="6" t="str">
        <f t="shared" si="246"/>
        <v/>
      </c>
      <c r="U804" s="6" t="str">
        <f t="shared" si="247"/>
        <v/>
      </c>
      <c r="V804" s="23" t="str">
        <f>VLOOKUP(G804,角色!AW:BC,主动技能!F804+1,FALSE)</f>
        <v>skill_32</v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10260</v>
      </c>
      <c r="AE804" s="33">
        <f>(VLOOKUP(G804,角色!V:AE,主动技能!F804+7,FALSE))</f>
        <v>0</v>
      </c>
      <c r="AF804" s="23">
        <f t="shared" si="250"/>
        <v>0</v>
      </c>
      <c r="AG804" s="23">
        <f t="shared" si="251"/>
        <v>0</v>
      </c>
      <c r="AH804" s="33" t="str">
        <f>VLOOKUP(F804,特效对应!F:G,2,FALSE)</f>
        <v>attack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岚依主动技能1等级19</v>
      </c>
      <c r="B805" s="8">
        <f t="shared" si="248"/>
        <v>10140119</v>
      </c>
      <c r="C805" s="8" t="str">
        <f>VLOOKUP(G805,角色!A:B,2,FALSE)</f>
        <v>岚依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475</v>
      </c>
      <c r="I805" s="24" t="str">
        <f t="shared" si="257"/>
        <v>对敌方任意单体造成100%攻击力（+14512）点伤害。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P805" s="33" t="str">
        <f>_xlfn.IFNA(VLOOKUP(G805,角色!V:AE,主动技能!F805+1,FALSE),"")</f>
        <v>eff_yixingguangquan|||</v>
      </c>
      <c r="Q805" s="33">
        <f>(VLOOKUP(G805,角色!V:AE,主动技能!F805+4,FALSE))</f>
        <v>1</v>
      </c>
      <c r="R805" s="33">
        <v>0</v>
      </c>
      <c r="S805" s="33">
        <v>0</v>
      </c>
      <c r="T805" s="6" t="str">
        <f t="shared" si="246"/>
        <v/>
      </c>
      <c r="U805" s="6" t="str">
        <f t="shared" si="247"/>
        <v/>
      </c>
      <c r="V805" s="23" t="str">
        <f>VLOOKUP(G805,角色!AW:BC,主动技能!F805+1,FALSE)</f>
        <v>skill_32</v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14512</v>
      </c>
      <c r="AE805" s="33">
        <f>(VLOOKUP(G805,角色!V:AE,主动技能!F805+7,FALSE))</f>
        <v>0</v>
      </c>
      <c r="AF805" s="23">
        <f t="shared" si="250"/>
        <v>0</v>
      </c>
      <c r="AG805" s="23">
        <f t="shared" si="251"/>
        <v>0</v>
      </c>
      <c r="AH805" s="33" t="str">
        <f>VLOOKUP(F805,特效对应!F:G,2,FALSE)</f>
        <v>attack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岚依主动技能1等级20</v>
      </c>
      <c r="B806" s="8">
        <f t="shared" si="248"/>
        <v>10140120</v>
      </c>
      <c r="C806" s="8" t="str">
        <f>VLOOKUP(G806,角色!A:B,2,FALSE)</f>
        <v>岚依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475</v>
      </c>
      <c r="I806" s="24" t="str">
        <f t="shared" si="257"/>
        <v>对敌方任意单体造成100%攻击力（+20525）点伤害。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P806" s="33" t="str">
        <f>_xlfn.IFNA(VLOOKUP(G806,角色!V:AE,主动技能!F806+1,FALSE),"")</f>
        <v>eff_yixingguangquan|||</v>
      </c>
      <c r="Q806" s="33">
        <f>(VLOOKUP(G806,角色!V:AE,主动技能!F806+4,FALSE))</f>
        <v>1</v>
      </c>
      <c r="R806" s="33">
        <v>0</v>
      </c>
      <c r="S806" s="33">
        <v>0</v>
      </c>
      <c r="T806" s="6" t="str">
        <f t="shared" si="246"/>
        <v/>
      </c>
      <c r="U806" s="6" t="str">
        <f t="shared" si="247"/>
        <v/>
      </c>
      <c r="V806" s="23" t="str">
        <f>VLOOKUP(G806,角色!AW:BC,主动技能!F806+1,FALSE)</f>
        <v>skill_32</v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20525</v>
      </c>
      <c r="AE806" s="33">
        <f>(VLOOKUP(G806,角色!V:AE,主动技能!F806+7,FALSE))</f>
        <v>0</v>
      </c>
      <c r="AF806" s="23">
        <f t="shared" si="250"/>
        <v>0</v>
      </c>
      <c r="AG806" s="23">
        <f t="shared" si="251"/>
        <v>0</v>
      </c>
      <c r="AH806" s="33" t="str">
        <f>VLOOKUP(F806,特效对应!F:G,2,FALSE)</f>
        <v>attack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岚依主动技能2等级1</v>
      </c>
      <c r="B807" s="8">
        <f t="shared" si="248"/>
        <v>10140201</v>
      </c>
      <c r="C807" s="8" t="str">
        <f>VLOOKUP(G807,角色!A:B,2,FALSE)</f>
        <v>岚依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417</v>
      </c>
      <c r="I807" s="24" t="str">
        <f>"对敌方单体造成125%攻击力（+"&amp;AB807&amp;"）点伤害。"</f>
        <v>对敌方单体造成125%攻击力（+65）点伤害。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P807" s="33" t="str">
        <f>_xlfn.IFNA(VLOOKUP(G807,角色!V:AE,主动技能!F807+1,FALSE),"")</f>
        <v>eff_sixingguangquan|eff_chongjizhan||</v>
      </c>
      <c r="Q807" s="33">
        <f>(VLOOKUP(G807,角色!V:AE,主动技能!F807+4,FALSE))</f>
        <v>1</v>
      </c>
      <c r="R807" s="33">
        <v>0</v>
      </c>
      <c r="S807" s="33">
        <v>0</v>
      </c>
      <c r="T807" s="6" t="str">
        <f t="shared" si="246"/>
        <v/>
      </c>
      <c r="U807" s="6" t="str">
        <f t="shared" si="247"/>
        <v/>
      </c>
      <c r="V807" s="23" t="str">
        <f>VLOOKUP(G807,角色!AW:BC,主动技能!F807+1,FALSE)</f>
        <v>skill_24</v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65</v>
      </c>
      <c r="AE807" s="33">
        <f>(VLOOKUP(G807,角色!V:AE,主动技能!F807+7,FALSE))</f>
        <v>1</v>
      </c>
      <c r="AF807" s="23">
        <f t="shared" si="250"/>
        <v>2</v>
      </c>
      <c r="AG807" s="23">
        <f t="shared" si="251"/>
        <v>1</v>
      </c>
      <c r="AH807" s="33" t="str">
        <f>VLOOKUP(F807,特效对应!F:G,2,FALSE)</f>
        <v>attackex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岚依主动技能2等级2</v>
      </c>
      <c r="B808" s="8">
        <f t="shared" si="248"/>
        <v>10140202</v>
      </c>
      <c r="C808" s="8" t="str">
        <f>VLOOKUP(G808,角色!A:B,2,FALSE)</f>
        <v>岚依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417</v>
      </c>
      <c r="I808" s="24" t="str">
        <f t="shared" ref="I808:I826" si="258">"对敌方单体造成125%攻击力（+"&amp;AB808&amp;"）点伤害。"</f>
        <v>对敌方单体造成125%攻击力（+80）点伤害。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P808" s="33" t="str">
        <f>_xlfn.IFNA(VLOOKUP(G808,角色!V:AE,主动技能!F808+1,FALSE),"")</f>
        <v>eff_sixingguangquan|eff_chongjizhan||</v>
      </c>
      <c r="Q808" s="33">
        <f>(VLOOKUP(G808,角色!V:AE,主动技能!F808+4,FALSE))</f>
        <v>1</v>
      </c>
      <c r="R808" s="33">
        <v>0</v>
      </c>
      <c r="S808" s="33">
        <v>0</v>
      </c>
      <c r="T808" s="6" t="str">
        <f t="shared" si="246"/>
        <v/>
      </c>
      <c r="U808" s="6" t="str">
        <f t="shared" si="247"/>
        <v/>
      </c>
      <c r="V808" s="23" t="str">
        <f>VLOOKUP(G808,角色!AW:BC,主动技能!F808+1,FALSE)</f>
        <v>skill_24</v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80</v>
      </c>
      <c r="AE808" s="33">
        <f>(VLOOKUP(G808,角色!V:AE,主动技能!F808+7,FALSE))</f>
        <v>1</v>
      </c>
      <c r="AF808" s="23">
        <f t="shared" si="250"/>
        <v>2</v>
      </c>
      <c r="AG808" s="23">
        <f t="shared" si="251"/>
        <v>1</v>
      </c>
      <c r="AH808" s="33" t="str">
        <f>VLOOKUP(F808,特效对应!F:G,2,FALSE)</f>
        <v>attackex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岚依主动技能2等级3</v>
      </c>
      <c r="B809" s="8">
        <f t="shared" si="248"/>
        <v>10140203</v>
      </c>
      <c r="C809" s="8" t="str">
        <f>VLOOKUP(G809,角色!A:B,2,FALSE)</f>
        <v>岚依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417</v>
      </c>
      <c r="I809" s="24" t="str">
        <f t="shared" si="258"/>
        <v>对敌方单体造成125%攻击力（+125）点伤害。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P809" s="33" t="str">
        <f>_xlfn.IFNA(VLOOKUP(G809,角色!V:AE,主动技能!F809+1,FALSE),"")</f>
        <v>eff_sixingguangquan|eff_chongjizhan||</v>
      </c>
      <c r="Q809" s="33">
        <f>(VLOOKUP(G809,角色!V:AE,主动技能!F809+4,FALSE))</f>
        <v>1</v>
      </c>
      <c r="R809" s="33">
        <v>0</v>
      </c>
      <c r="S809" s="33">
        <v>0</v>
      </c>
      <c r="T809" s="6" t="str">
        <f t="shared" si="246"/>
        <v/>
      </c>
      <c r="U809" s="6" t="str">
        <f t="shared" si="247"/>
        <v/>
      </c>
      <c r="V809" s="23" t="str">
        <f>VLOOKUP(G809,角色!AW:BC,主动技能!F809+1,FALSE)</f>
        <v>skill_24</v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125</v>
      </c>
      <c r="AE809" s="33">
        <f>(VLOOKUP(G809,角色!V:AE,主动技能!F809+7,FALSE))</f>
        <v>1</v>
      </c>
      <c r="AF809" s="23">
        <f t="shared" si="250"/>
        <v>2</v>
      </c>
      <c r="AG809" s="23">
        <f t="shared" si="251"/>
        <v>1</v>
      </c>
      <c r="AH809" s="33" t="str">
        <f>VLOOKUP(F809,特效对应!F:G,2,FALSE)</f>
        <v>attackex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岚依主动技能2等级4</v>
      </c>
      <c r="B810" s="8">
        <f t="shared" si="248"/>
        <v>10140204</v>
      </c>
      <c r="C810" s="8" t="str">
        <f>VLOOKUP(G810,角色!A:B,2,FALSE)</f>
        <v>岚依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417</v>
      </c>
      <c r="I810" s="24" t="str">
        <f t="shared" si="258"/>
        <v>对敌方单体造成125%攻击力（+200）点伤害。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P810" s="33" t="str">
        <f>_xlfn.IFNA(VLOOKUP(G810,角色!V:AE,主动技能!F810+1,FALSE),"")</f>
        <v>eff_sixingguangquan|eff_chongjizhan||</v>
      </c>
      <c r="Q810" s="33">
        <f>(VLOOKUP(G810,角色!V:AE,主动技能!F810+4,FALSE))</f>
        <v>1</v>
      </c>
      <c r="R810" s="33">
        <v>0</v>
      </c>
      <c r="S810" s="33">
        <v>0</v>
      </c>
      <c r="T810" s="6" t="str">
        <f t="shared" si="246"/>
        <v/>
      </c>
      <c r="U810" s="6" t="str">
        <f t="shared" si="247"/>
        <v/>
      </c>
      <c r="V810" s="23" t="str">
        <f>VLOOKUP(G810,角色!AW:BC,主动技能!F810+1,FALSE)</f>
        <v>skill_24</v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200</v>
      </c>
      <c r="AE810" s="33">
        <f>(VLOOKUP(G810,角色!V:AE,主动技能!F810+7,FALSE))</f>
        <v>1</v>
      </c>
      <c r="AF810" s="23">
        <f t="shared" si="250"/>
        <v>2</v>
      </c>
      <c r="AG810" s="23">
        <f t="shared" si="251"/>
        <v>1</v>
      </c>
      <c r="AH810" s="33" t="str">
        <f>VLOOKUP(F810,特效对应!F:G,2,FALSE)</f>
        <v>attackex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岚依主动技能2等级5</v>
      </c>
      <c r="B811" s="8">
        <f t="shared" si="248"/>
        <v>10140205</v>
      </c>
      <c r="C811" s="8" t="str">
        <f>VLOOKUP(G811,角色!A:B,2,FALSE)</f>
        <v>岚依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417</v>
      </c>
      <c r="I811" s="24" t="str">
        <f t="shared" si="258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P811" s="33" t="str">
        <f>_xlfn.IFNA(VLOOKUP(G811,角色!V:AE,主动技能!F811+1,FALSE),"")</f>
        <v>eff_sixingguangquan|eff_chongjizhan||</v>
      </c>
      <c r="Q811" s="33">
        <f>(VLOOKUP(G811,角色!V:AE,主动技能!F811+4,FALSE))</f>
        <v>1</v>
      </c>
      <c r="R811" s="33">
        <v>0</v>
      </c>
      <c r="S811" s="33">
        <v>0</v>
      </c>
      <c r="T811" s="6" t="str">
        <f t="shared" si="246"/>
        <v/>
      </c>
      <c r="U811" s="6" t="str">
        <f t="shared" si="247"/>
        <v/>
      </c>
      <c r="V811" s="23" t="str">
        <f>VLOOKUP(G811,角色!AW:BC,主动技能!F811+1,FALSE)</f>
        <v>skill_24</v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 s="33">
        <f>(VLOOKUP(G811,角色!V:AE,主动技能!F811+7,FALSE))</f>
        <v>1</v>
      </c>
      <c r="AF811" s="23">
        <f t="shared" si="250"/>
        <v>2</v>
      </c>
      <c r="AG811" s="23">
        <f t="shared" si="251"/>
        <v>1</v>
      </c>
      <c r="AH811" s="33" t="str">
        <f>VLOOKUP(F811,特效对应!F:G,2,FALSE)</f>
        <v>attackex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岚依主动技能2等级6</v>
      </c>
      <c r="B812" s="8">
        <f t="shared" si="248"/>
        <v>10140206</v>
      </c>
      <c r="C812" s="8" t="str">
        <f>VLOOKUP(G812,角色!A:B,2,FALSE)</f>
        <v>岚依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417</v>
      </c>
      <c r="I812" s="24" t="str">
        <f t="shared" si="258"/>
        <v>对敌方单体造成125%攻击力（+400）点伤害。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P812" s="33" t="str">
        <f>_xlfn.IFNA(VLOOKUP(G812,角色!V:AE,主动技能!F812+1,FALSE),"")</f>
        <v>eff_sixingguangquan|eff_chongjizhan||</v>
      </c>
      <c r="Q812" s="33">
        <f>(VLOOKUP(G812,角色!V:AE,主动技能!F812+4,FALSE))</f>
        <v>1</v>
      </c>
      <c r="R812" s="33">
        <v>0</v>
      </c>
      <c r="S812" s="33">
        <v>0</v>
      </c>
      <c r="T812" s="6" t="str">
        <f t="shared" si="246"/>
        <v/>
      </c>
      <c r="U812" s="6" t="str">
        <f t="shared" si="247"/>
        <v/>
      </c>
      <c r="V812" s="23" t="str">
        <f>VLOOKUP(G812,角色!AW:BC,主动技能!F812+1,FALSE)</f>
        <v>skill_24</v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400</v>
      </c>
      <c r="AE812" s="33">
        <f>(VLOOKUP(G812,角色!V:AE,主动技能!F812+7,FALSE))</f>
        <v>1</v>
      </c>
      <c r="AF812" s="23">
        <f t="shared" si="250"/>
        <v>2</v>
      </c>
      <c r="AG812" s="23">
        <f t="shared" si="251"/>
        <v>1</v>
      </c>
      <c r="AH812" s="33" t="str">
        <f>VLOOKUP(F812,特效对应!F:G,2,FALSE)</f>
        <v>attackex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岚依主动技能2等级7</v>
      </c>
      <c r="B813" s="8">
        <f t="shared" si="248"/>
        <v>10140207</v>
      </c>
      <c r="C813" s="8" t="str">
        <f>VLOOKUP(G813,角色!A:B,2,FALSE)</f>
        <v>岚依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417</v>
      </c>
      <c r="I813" s="24" t="str">
        <f t="shared" si="258"/>
        <v>对敌方单体造成125%攻击力（+566）点伤害。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P813" s="33" t="str">
        <f>_xlfn.IFNA(VLOOKUP(G813,角色!V:AE,主动技能!F813+1,FALSE),"")</f>
        <v>eff_sixingguangquan|eff_chongjizhan||</v>
      </c>
      <c r="Q813" s="33">
        <f>(VLOOKUP(G813,角色!V:AE,主动技能!F813+4,FALSE))</f>
        <v>1</v>
      </c>
      <c r="R813" s="33">
        <v>0</v>
      </c>
      <c r="S813" s="33">
        <v>0</v>
      </c>
      <c r="T813" s="6" t="str">
        <f t="shared" si="246"/>
        <v/>
      </c>
      <c r="U813" s="6" t="str">
        <f t="shared" si="247"/>
        <v/>
      </c>
      <c r="V813" s="23" t="str">
        <f>VLOOKUP(G813,角色!AW:BC,主动技能!F813+1,FALSE)</f>
        <v>skill_24</v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566</v>
      </c>
      <c r="AE813" s="33">
        <f>(VLOOKUP(G813,角色!V:AE,主动技能!F813+7,FALSE))</f>
        <v>1</v>
      </c>
      <c r="AF813" s="23">
        <f t="shared" si="250"/>
        <v>2</v>
      </c>
      <c r="AG813" s="23">
        <f t="shared" si="251"/>
        <v>1</v>
      </c>
      <c r="AH813" s="33" t="str">
        <f>VLOOKUP(F813,特效对应!F:G,2,FALSE)</f>
        <v>attackex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岚依主动技能2等级8</v>
      </c>
      <c r="B814" s="8">
        <f t="shared" si="248"/>
        <v>10140208</v>
      </c>
      <c r="C814" s="8" t="str">
        <f>VLOOKUP(G814,角色!A:B,2,FALSE)</f>
        <v>岚依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417</v>
      </c>
      <c r="I814" s="24" t="str">
        <f t="shared" si="258"/>
        <v>对敌方单体造成125%攻击力（+800）点伤害。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P814" s="33" t="str">
        <f>_xlfn.IFNA(VLOOKUP(G814,角色!V:AE,主动技能!F814+1,FALSE),"")</f>
        <v>eff_sixingguangquan|eff_chongjizhan||</v>
      </c>
      <c r="Q814" s="33">
        <f>(VLOOKUP(G814,角色!V:AE,主动技能!F814+4,FALSE))</f>
        <v>1</v>
      </c>
      <c r="R814" s="33">
        <v>0</v>
      </c>
      <c r="S814" s="33">
        <v>0</v>
      </c>
      <c r="T814" s="6" t="str">
        <f t="shared" si="246"/>
        <v/>
      </c>
      <c r="U814" s="6" t="str">
        <f t="shared" si="247"/>
        <v/>
      </c>
      <c r="V814" s="23" t="str">
        <f>VLOOKUP(G814,角色!AW:BC,主动技能!F814+1,FALSE)</f>
        <v>skill_24</v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800</v>
      </c>
      <c r="AE814" s="33">
        <f>(VLOOKUP(G814,角色!V:AE,主动技能!F814+7,FALSE))</f>
        <v>1</v>
      </c>
      <c r="AF814" s="23">
        <f t="shared" si="250"/>
        <v>2</v>
      </c>
      <c r="AG814" s="23">
        <f t="shared" si="251"/>
        <v>1</v>
      </c>
      <c r="AH814" s="33" t="str">
        <f>VLOOKUP(F814,特效对应!F:G,2,FALSE)</f>
        <v>attackex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岚依主动技能2等级9</v>
      </c>
      <c r="B815" s="8">
        <f t="shared" si="248"/>
        <v>10140209</v>
      </c>
      <c r="C815" s="8" t="str">
        <f>VLOOKUP(G815,角色!A:B,2,FALSE)</f>
        <v>岚依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417</v>
      </c>
      <c r="I815" s="24" t="str">
        <f t="shared" si="258"/>
        <v>对敌方单体造成125%攻击力（+1132）点伤害。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P815" s="33" t="str">
        <f>_xlfn.IFNA(VLOOKUP(G815,角色!V:AE,主动技能!F815+1,FALSE),"")</f>
        <v>eff_sixingguangquan|eff_chongjizhan||</v>
      </c>
      <c r="Q815" s="33">
        <f>(VLOOKUP(G815,角色!V:AE,主动技能!F815+4,FALSE))</f>
        <v>1</v>
      </c>
      <c r="R815" s="33">
        <v>0</v>
      </c>
      <c r="S815" s="33">
        <v>0</v>
      </c>
      <c r="T815" s="6" t="str">
        <f t="shared" si="246"/>
        <v/>
      </c>
      <c r="U815" s="6" t="str">
        <f t="shared" si="247"/>
        <v/>
      </c>
      <c r="V815" s="23" t="str">
        <f>VLOOKUP(G815,角色!AW:BC,主动技能!F815+1,FALSE)</f>
        <v>skill_24</v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1132</v>
      </c>
      <c r="AE815" s="33">
        <f>(VLOOKUP(G815,角色!V:AE,主动技能!F815+7,FALSE))</f>
        <v>1</v>
      </c>
      <c r="AF815" s="23">
        <f t="shared" si="250"/>
        <v>2</v>
      </c>
      <c r="AG815" s="23">
        <f t="shared" si="251"/>
        <v>1</v>
      </c>
      <c r="AH815" s="33" t="str">
        <f>VLOOKUP(F815,特效对应!F:G,2,FALSE)</f>
        <v>attackex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岚依主动技能2等级10</v>
      </c>
      <c r="B816" s="8">
        <f t="shared" si="248"/>
        <v>10140210</v>
      </c>
      <c r="C816" s="8" t="str">
        <f>VLOOKUP(G816,角色!A:B,2,FALSE)</f>
        <v>岚依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417</v>
      </c>
      <c r="I816" s="24" t="str">
        <f t="shared" si="258"/>
        <v>对敌方单体造成125%攻击力（+1601）点伤害。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P816" s="33" t="str">
        <f>_xlfn.IFNA(VLOOKUP(G816,角色!V:AE,主动技能!F816+1,FALSE),"")</f>
        <v>eff_sixingguangquan|eff_chongjizhan||</v>
      </c>
      <c r="Q816" s="33">
        <f>(VLOOKUP(G816,角色!V:AE,主动技能!F816+4,FALSE))</f>
        <v>1</v>
      </c>
      <c r="R816" s="33">
        <v>0</v>
      </c>
      <c r="S816" s="33">
        <v>0</v>
      </c>
      <c r="T816" s="6" t="str">
        <f t="shared" si="246"/>
        <v/>
      </c>
      <c r="U816" s="6" t="str">
        <f t="shared" si="247"/>
        <v/>
      </c>
      <c r="V816" s="23" t="str">
        <f>VLOOKUP(G816,角色!AW:BC,主动技能!F816+1,FALSE)</f>
        <v>skill_24</v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1601</v>
      </c>
      <c r="AE816" s="33">
        <f>(VLOOKUP(G816,角色!V:AE,主动技能!F816+7,FALSE))</f>
        <v>1</v>
      </c>
      <c r="AF816" s="23">
        <f t="shared" si="250"/>
        <v>2</v>
      </c>
      <c r="AG816" s="23">
        <f t="shared" si="251"/>
        <v>1</v>
      </c>
      <c r="AH816" s="33" t="str">
        <f>VLOOKUP(F816,特效对应!F:G,2,FALSE)</f>
        <v>attackex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岚依主动技能2等级11</v>
      </c>
      <c r="B817" s="8">
        <f t="shared" si="248"/>
        <v>10140211</v>
      </c>
      <c r="C817" s="8" t="str">
        <f>VLOOKUP(G817,角色!A:B,2,FALSE)</f>
        <v>岚依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417</v>
      </c>
      <c r="I817" s="24" t="str">
        <f t="shared" si="258"/>
        <v>对敌方单体造成125%攻击力（+2265）点伤害。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P817" s="33" t="str">
        <f>_xlfn.IFNA(VLOOKUP(G817,角色!V:AE,主动技能!F817+1,FALSE),"")</f>
        <v>eff_sixingguangquan|eff_chongjizhan||</v>
      </c>
      <c r="Q817" s="33">
        <f>(VLOOKUP(G817,角色!V:AE,主动技能!F817+4,FALSE))</f>
        <v>1</v>
      </c>
      <c r="R817" s="33">
        <v>0</v>
      </c>
      <c r="S817" s="33">
        <v>0</v>
      </c>
      <c r="T817" s="6" t="str">
        <f t="shared" si="246"/>
        <v/>
      </c>
      <c r="U817" s="6" t="str">
        <f t="shared" si="247"/>
        <v/>
      </c>
      <c r="V817" s="23" t="str">
        <f>VLOOKUP(G817,角色!AW:BC,主动技能!F817+1,FALSE)</f>
        <v>skill_24</v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2265</v>
      </c>
      <c r="AE817" s="33">
        <f>(VLOOKUP(G817,角色!V:AE,主动技能!F817+7,FALSE))</f>
        <v>1</v>
      </c>
      <c r="AF817" s="23">
        <f t="shared" si="250"/>
        <v>2</v>
      </c>
      <c r="AG817" s="23">
        <f t="shared" si="251"/>
        <v>1</v>
      </c>
      <c r="AH817" s="33" t="str">
        <f>VLOOKUP(F817,特效对应!F:G,2,FALSE)</f>
        <v>attackex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岚依主动技能2等级12</v>
      </c>
      <c r="B818" s="8">
        <f t="shared" si="248"/>
        <v>10140212</v>
      </c>
      <c r="C818" s="8" t="str">
        <f>VLOOKUP(G818,角色!A:B,2,FALSE)</f>
        <v>岚依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417</v>
      </c>
      <c r="I818" s="24" t="str">
        <f t="shared" si="258"/>
        <v>对敌方单体造成125%攻击力（+3203）点伤害。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P818" s="33" t="str">
        <f>_xlfn.IFNA(VLOOKUP(G818,角色!V:AE,主动技能!F818+1,FALSE),"")</f>
        <v>eff_sixingguangquan|eff_chongjizhan||</v>
      </c>
      <c r="Q818" s="33">
        <f>(VLOOKUP(G818,角色!V:AE,主动技能!F818+4,FALSE))</f>
        <v>1</v>
      </c>
      <c r="R818" s="33">
        <v>0</v>
      </c>
      <c r="S818" s="33">
        <v>0</v>
      </c>
      <c r="T818" s="6" t="str">
        <f t="shared" si="246"/>
        <v/>
      </c>
      <c r="U818" s="6" t="str">
        <f t="shared" si="247"/>
        <v/>
      </c>
      <c r="V818" s="23" t="str">
        <f>VLOOKUP(G818,角色!AW:BC,主动技能!F818+1,FALSE)</f>
        <v>skill_24</v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3203</v>
      </c>
      <c r="AE818" s="33">
        <f>(VLOOKUP(G818,角色!V:AE,主动技能!F818+7,FALSE))</f>
        <v>1</v>
      </c>
      <c r="AF818" s="23">
        <f t="shared" si="250"/>
        <v>2</v>
      </c>
      <c r="AG818" s="23">
        <f t="shared" si="251"/>
        <v>1</v>
      </c>
      <c r="AH818" s="33" t="str">
        <f>VLOOKUP(F818,特效对应!F:G,2,FALSE)</f>
        <v>attackex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岚依主动技能2等级13</v>
      </c>
      <c r="B819" s="8">
        <f t="shared" si="248"/>
        <v>10140213</v>
      </c>
      <c r="C819" s="8" t="str">
        <f>VLOOKUP(G819,角色!A:B,2,FALSE)</f>
        <v>岚依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417</v>
      </c>
      <c r="I819" s="24" t="str">
        <f t="shared" si="258"/>
        <v>对敌方单体造成125%攻击力（+4531）点伤害。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P819" s="33" t="str">
        <f>_xlfn.IFNA(VLOOKUP(G819,角色!V:AE,主动技能!F819+1,FALSE),"")</f>
        <v>eff_sixingguangquan|eff_chongjizhan||</v>
      </c>
      <c r="Q819" s="33">
        <f>(VLOOKUP(G819,角色!V:AE,主动技能!F819+4,FALSE))</f>
        <v>1</v>
      </c>
      <c r="R819" s="33">
        <v>0</v>
      </c>
      <c r="S819" s="33">
        <v>0</v>
      </c>
      <c r="T819" s="6" t="str">
        <f t="shared" si="246"/>
        <v/>
      </c>
      <c r="U819" s="6" t="str">
        <f t="shared" si="247"/>
        <v/>
      </c>
      <c r="V819" s="23" t="str">
        <f>VLOOKUP(G819,角色!AW:BC,主动技能!F819+1,FALSE)</f>
        <v>skill_24</v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4531</v>
      </c>
      <c r="AE819" s="33">
        <f>(VLOOKUP(G819,角色!V:AE,主动技能!F819+7,FALSE))</f>
        <v>1</v>
      </c>
      <c r="AF819" s="23">
        <f t="shared" si="250"/>
        <v>2</v>
      </c>
      <c r="AG819" s="23">
        <f t="shared" si="251"/>
        <v>1</v>
      </c>
      <c r="AH819" s="33" t="str">
        <f>VLOOKUP(F819,特效对应!F:G,2,FALSE)</f>
        <v>attackex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岚依主动技能2等级14</v>
      </c>
      <c r="B820" s="8">
        <f t="shared" si="248"/>
        <v>10140214</v>
      </c>
      <c r="C820" s="8" t="str">
        <f>VLOOKUP(G820,角色!A:B,2,FALSE)</f>
        <v>岚依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417</v>
      </c>
      <c r="I820" s="24" t="str">
        <f t="shared" si="258"/>
        <v>对敌方单体造成125%攻击力（+6409）点伤害。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P820" s="33" t="str">
        <f>_xlfn.IFNA(VLOOKUP(G820,角色!V:AE,主动技能!F820+1,FALSE),"")</f>
        <v>eff_sixingguangquan|eff_chongjizhan||</v>
      </c>
      <c r="Q820" s="33">
        <f>(VLOOKUP(G820,角色!V:AE,主动技能!F820+4,FALSE))</f>
        <v>1</v>
      </c>
      <c r="R820" s="33">
        <v>0</v>
      </c>
      <c r="S820" s="33">
        <v>0</v>
      </c>
      <c r="T820" s="6" t="str">
        <f t="shared" si="246"/>
        <v/>
      </c>
      <c r="U820" s="6" t="str">
        <f t="shared" si="247"/>
        <v/>
      </c>
      <c r="V820" s="23" t="str">
        <f>VLOOKUP(G820,角色!AW:BC,主动技能!F820+1,FALSE)</f>
        <v>skill_24</v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6409</v>
      </c>
      <c r="AE820" s="33">
        <f>(VLOOKUP(G820,角色!V:AE,主动技能!F820+7,FALSE))</f>
        <v>1</v>
      </c>
      <c r="AF820" s="23">
        <f t="shared" si="250"/>
        <v>2</v>
      </c>
      <c r="AG820" s="23">
        <f t="shared" si="251"/>
        <v>1</v>
      </c>
      <c r="AH820" s="33" t="str">
        <f>VLOOKUP(F820,特效对应!F:G,2,FALSE)</f>
        <v>attackex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岚依主动技能2等级15</v>
      </c>
      <c r="B821" s="8">
        <f t="shared" si="248"/>
        <v>10140215</v>
      </c>
      <c r="C821" s="8" t="str">
        <f>VLOOKUP(G821,角色!A:B,2,FALSE)</f>
        <v>岚依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417</v>
      </c>
      <c r="I821" s="24" t="str">
        <f t="shared" si="258"/>
        <v>对敌方单体造成125%攻击力（+9065）点伤害。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P821" s="33" t="str">
        <f>_xlfn.IFNA(VLOOKUP(G821,角色!V:AE,主动技能!F821+1,FALSE),"")</f>
        <v>eff_sixingguangquan|eff_chongjizhan||</v>
      </c>
      <c r="Q821" s="33">
        <f>(VLOOKUP(G821,角色!V:AE,主动技能!F821+4,FALSE))</f>
        <v>1</v>
      </c>
      <c r="R821" s="33">
        <v>0</v>
      </c>
      <c r="S821" s="33">
        <v>0</v>
      </c>
      <c r="T821" s="6" t="str">
        <f t="shared" si="246"/>
        <v/>
      </c>
      <c r="U821" s="6" t="str">
        <f t="shared" si="247"/>
        <v/>
      </c>
      <c r="V821" s="23" t="str">
        <f>VLOOKUP(G821,角色!AW:BC,主动技能!F821+1,FALSE)</f>
        <v>skill_24</v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9065</v>
      </c>
      <c r="AE821" s="33">
        <f>(VLOOKUP(G821,角色!V:AE,主动技能!F821+7,FALSE))</f>
        <v>1</v>
      </c>
      <c r="AF821" s="23">
        <f t="shared" si="250"/>
        <v>2</v>
      </c>
      <c r="AG821" s="23">
        <f t="shared" si="251"/>
        <v>1</v>
      </c>
      <c r="AH821" s="33" t="str">
        <f>VLOOKUP(F821,特效对应!F:G,2,FALSE)</f>
        <v>attackex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岚依主动技能2等级16</v>
      </c>
      <c r="B822" s="8">
        <f t="shared" si="248"/>
        <v>10140216</v>
      </c>
      <c r="C822" s="8" t="str">
        <f>VLOOKUP(G822,角色!A:B,2,FALSE)</f>
        <v>岚依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417</v>
      </c>
      <c r="I822" s="24" t="str">
        <f t="shared" si="258"/>
        <v>对敌方单体造成125%攻击力（+12822）点伤害。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P822" s="33" t="str">
        <f>_xlfn.IFNA(VLOOKUP(G822,角色!V:AE,主动技能!F822+1,FALSE),"")</f>
        <v>eff_sixingguangquan|eff_chongjizhan||</v>
      </c>
      <c r="Q822" s="33">
        <f>(VLOOKUP(G822,角色!V:AE,主动技能!F822+4,FALSE))</f>
        <v>1</v>
      </c>
      <c r="R822" s="33">
        <v>0</v>
      </c>
      <c r="S822" s="33">
        <v>0</v>
      </c>
      <c r="T822" s="6" t="str">
        <f t="shared" si="246"/>
        <v/>
      </c>
      <c r="U822" s="6" t="str">
        <f t="shared" si="247"/>
        <v/>
      </c>
      <c r="V822" s="23" t="str">
        <f>VLOOKUP(G822,角色!AW:BC,主动技能!F822+1,FALSE)</f>
        <v>skill_24</v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12822</v>
      </c>
      <c r="AE822" s="33">
        <f>(VLOOKUP(G822,角色!V:AE,主动技能!F822+7,FALSE))</f>
        <v>1</v>
      </c>
      <c r="AF822" s="23">
        <f t="shared" si="250"/>
        <v>2</v>
      </c>
      <c r="AG822" s="23">
        <f t="shared" si="251"/>
        <v>1</v>
      </c>
      <c r="AH822" s="33" t="str">
        <f>VLOOKUP(F822,特效对应!F:G,2,FALSE)</f>
        <v>attackex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岚依主动技能2等级17</v>
      </c>
      <c r="B823" s="8">
        <f t="shared" si="248"/>
        <v>10140217</v>
      </c>
      <c r="C823" s="8" t="str">
        <f>VLOOKUP(G823,角色!A:B,2,FALSE)</f>
        <v>岚依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417</v>
      </c>
      <c r="I823" s="24" t="str">
        <f t="shared" si="258"/>
        <v>对敌方单体造成125%攻击力（+18135）点伤害。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P823" s="33" t="str">
        <f>_xlfn.IFNA(VLOOKUP(G823,角色!V:AE,主动技能!F823+1,FALSE),"")</f>
        <v>eff_sixingguangquan|eff_chongjizhan||</v>
      </c>
      <c r="Q823" s="33">
        <f>(VLOOKUP(G823,角色!V:AE,主动技能!F823+4,FALSE))</f>
        <v>1</v>
      </c>
      <c r="R823" s="33">
        <v>0</v>
      </c>
      <c r="S823" s="33">
        <v>0</v>
      </c>
      <c r="T823" s="6" t="str">
        <f t="shared" si="246"/>
        <v/>
      </c>
      <c r="U823" s="6" t="str">
        <f t="shared" si="247"/>
        <v/>
      </c>
      <c r="V823" s="23" t="str">
        <f>VLOOKUP(G823,角色!AW:BC,主动技能!F823+1,FALSE)</f>
        <v>skill_24</v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18135</v>
      </c>
      <c r="AE823" s="33">
        <f>(VLOOKUP(G823,角色!V:AE,主动技能!F823+7,FALSE))</f>
        <v>1</v>
      </c>
      <c r="AF823" s="23">
        <f t="shared" si="250"/>
        <v>2</v>
      </c>
      <c r="AG823" s="23">
        <f t="shared" si="251"/>
        <v>1</v>
      </c>
      <c r="AH823" s="33" t="str">
        <f>VLOOKUP(F823,特效对应!F:G,2,FALSE)</f>
        <v>attackex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岚依主动技能2等级18</v>
      </c>
      <c r="B824" s="8">
        <f t="shared" si="248"/>
        <v>10140218</v>
      </c>
      <c r="C824" s="8" t="str">
        <f>VLOOKUP(G824,角色!A:B,2,FALSE)</f>
        <v>岚依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417</v>
      </c>
      <c r="I824" s="24" t="str">
        <f t="shared" si="258"/>
        <v>对敌方单体造成125%攻击力（+25650）点伤害。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P824" s="33" t="str">
        <f>_xlfn.IFNA(VLOOKUP(G824,角色!V:AE,主动技能!F824+1,FALSE),"")</f>
        <v>eff_sixingguangquan|eff_chongjizhan||</v>
      </c>
      <c r="Q824" s="33">
        <f>(VLOOKUP(G824,角色!V:AE,主动技能!F824+4,FALSE))</f>
        <v>1</v>
      </c>
      <c r="R824" s="33">
        <v>0</v>
      </c>
      <c r="S824" s="33">
        <v>0</v>
      </c>
      <c r="T824" s="6" t="str">
        <f t="shared" si="246"/>
        <v/>
      </c>
      <c r="U824" s="6" t="str">
        <f t="shared" si="247"/>
        <v/>
      </c>
      <c r="V824" s="23" t="str">
        <f>VLOOKUP(G824,角色!AW:BC,主动技能!F824+1,FALSE)</f>
        <v>skill_24</v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25650</v>
      </c>
      <c r="AE824" s="33">
        <f>(VLOOKUP(G824,角色!V:AE,主动技能!F824+7,FALSE))</f>
        <v>1</v>
      </c>
      <c r="AF824" s="23">
        <f t="shared" si="250"/>
        <v>2</v>
      </c>
      <c r="AG824" s="23">
        <f t="shared" si="251"/>
        <v>1</v>
      </c>
      <c r="AH824" s="33" t="str">
        <f>VLOOKUP(F824,特效对应!F:G,2,FALSE)</f>
        <v>attackex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岚依主动技能2等级19</v>
      </c>
      <c r="B825" s="8">
        <f t="shared" si="248"/>
        <v>10140219</v>
      </c>
      <c r="C825" s="8" t="str">
        <f>VLOOKUP(G825,角色!A:B,2,FALSE)</f>
        <v>岚依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417</v>
      </c>
      <c r="I825" s="24" t="str">
        <f t="shared" si="258"/>
        <v>对敌方单体造成125%攻击力（+36280）点伤害。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P825" s="33" t="str">
        <f>_xlfn.IFNA(VLOOKUP(G825,角色!V:AE,主动技能!F825+1,FALSE),"")</f>
        <v>eff_sixingguangquan|eff_chongjizhan||</v>
      </c>
      <c r="Q825" s="33">
        <f>(VLOOKUP(G825,角色!V:AE,主动技能!F825+4,FALSE))</f>
        <v>1</v>
      </c>
      <c r="R825" s="33">
        <v>0</v>
      </c>
      <c r="S825" s="33">
        <v>0</v>
      </c>
      <c r="T825" s="6" t="str">
        <f t="shared" si="246"/>
        <v/>
      </c>
      <c r="U825" s="6" t="str">
        <f t="shared" si="247"/>
        <v/>
      </c>
      <c r="V825" s="23" t="str">
        <f>VLOOKUP(G825,角色!AW:BC,主动技能!F825+1,FALSE)</f>
        <v>skill_24</v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36280</v>
      </c>
      <c r="AE825" s="33">
        <f>(VLOOKUP(G825,角色!V:AE,主动技能!F825+7,FALSE))</f>
        <v>1</v>
      </c>
      <c r="AF825" s="23">
        <f t="shared" si="250"/>
        <v>2</v>
      </c>
      <c r="AG825" s="23">
        <f t="shared" si="251"/>
        <v>1</v>
      </c>
      <c r="AH825" s="33" t="str">
        <f>VLOOKUP(F825,特效对应!F:G,2,FALSE)</f>
        <v>attackex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岚依主动技能2等级20</v>
      </c>
      <c r="B826" s="8">
        <f t="shared" si="248"/>
        <v>10140220</v>
      </c>
      <c r="C826" s="8" t="str">
        <f>VLOOKUP(G826,角色!A:B,2,FALSE)</f>
        <v>岚依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417</v>
      </c>
      <c r="I826" s="24" t="str">
        <f t="shared" si="258"/>
        <v>对敌方单体造成125%攻击力（+51314）点伤害。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P826" s="33" t="str">
        <f>_xlfn.IFNA(VLOOKUP(G826,角色!V:AE,主动技能!F826+1,FALSE),"")</f>
        <v>eff_sixingguangquan|eff_chongjizhan||</v>
      </c>
      <c r="Q826" s="33">
        <f>(VLOOKUP(G826,角色!V:AE,主动技能!F826+4,FALSE))</f>
        <v>1</v>
      </c>
      <c r="R826" s="33">
        <v>0</v>
      </c>
      <c r="S826" s="33">
        <v>0</v>
      </c>
      <c r="T826" s="6" t="str">
        <f t="shared" si="246"/>
        <v/>
      </c>
      <c r="U826" s="6" t="str">
        <f t="shared" si="247"/>
        <v/>
      </c>
      <c r="V826" s="23" t="str">
        <f>VLOOKUP(G826,角色!AW:BC,主动技能!F826+1,FALSE)</f>
        <v>skill_24</v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51314</v>
      </c>
      <c r="AE826" s="33">
        <f>(VLOOKUP(G826,角色!V:AE,主动技能!F826+7,FALSE))</f>
        <v>1</v>
      </c>
      <c r="AF826" s="23">
        <f t="shared" si="250"/>
        <v>2</v>
      </c>
      <c r="AG826" s="23">
        <f t="shared" si="251"/>
        <v>1</v>
      </c>
      <c r="AH826" s="33" t="str">
        <f>VLOOKUP(F826,特效对应!F:G,2,FALSE)</f>
        <v>attackex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岚依主动技能3等级1</v>
      </c>
      <c r="B827" s="8">
        <f t="shared" si="248"/>
        <v>10140301</v>
      </c>
      <c r="C827" s="8" t="str">
        <f>VLOOKUP(G827,角色!A:B,2,FALSE)</f>
        <v>岚依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470</v>
      </c>
      <c r="I827" s="24" t="str">
        <f t="shared" ref="I827:I846" si="260">"对敌方后排单体造成125%攻击力（+"&amp;AB827&amp;"）点伤害。并附带流血。"</f>
        <v>对敌方后排单体造成125%攻击力（+130）点伤害。并附带流血。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P827" s="33" t="str">
        <f>_xlfn.IFNA(VLOOKUP(G827,角色!V:AE,主动技能!F827+1,FALSE),"")</f>
        <v>eff_sixingguangquan||eff_renyuzhinu|</v>
      </c>
      <c r="Q827" s="33">
        <f>(VLOOKUP(G827,角色!V:AE,主动技能!F827+4,FALSE))</f>
        <v>1</v>
      </c>
      <c r="R827" s="33">
        <v>0</v>
      </c>
      <c r="S827" s="33">
        <v>0</v>
      </c>
      <c r="T827" s="6" t="str">
        <f t="shared" si="246"/>
        <v>100001:100:2:0</v>
      </c>
      <c r="U827" s="6" t="str">
        <f t="shared" si="247"/>
        <v/>
      </c>
      <c r="V827" s="23" t="str">
        <f>VLOOKUP(G827,角色!AW:BC,主动技能!F827+1,FALSE)</f>
        <v>skill_12</v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130</v>
      </c>
      <c r="AE827" s="33">
        <f>(VLOOKUP(G827,角色!V:AE,主动技能!F827+7,FALSE))</f>
        <v>1</v>
      </c>
      <c r="AF827" s="23">
        <f t="shared" si="250"/>
        <v>3</v>
      </c>
      <c r="AG827" s="23">
        <f t="shared" si="251"/>
        <v>2</v>
      </c>
      <c r="AH827" s="33" t="str">
        <f>VLOOKUP(F827,特效对应!F:G,2,FALSE)</f>
        <v>attackex</v>
      </c>
      <c r="AJ827">
        <f t="shared" si="252"/>
        <v>1</v>
      </c>
      <c r="AK827" t="s">
        <v>118</v>
      </c>
      <c r="AL827" t="s">
        <v>1559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岚依主动技能3等级2</v>
      </c>
      <c r="B828" s="8">
        <f t="shared" si="248"/>
        <v>10140302</v>
      </c>
      <c r="C828" s="8" t="str">
        <f>VLOOKUP(G828,角色!A:B,2,FALSE)</f>
        <v>岚依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470</v>
      </c>
      <c r="I828" s="24" t="str">
        <f t="shared" si="260"/>
        <v>对敌方后排单体造成125%攻击力（+160）点伤害。并附带流血。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P828" s="33" t="str">
        <f>_xlfn.IFNA(VLOOKUP(G828,角色!V:AE,主动技能!F828+1,FALSE),"")</f>
        <v>eff_sixingguangquan||eff_renyuzhinu|</v>
      </c>
      <c r="Q828" s="33">
        <f>(VLOOKUP(G828,角色!V:AE,主动技能!F828+4,FALSE))</f>
        <v>1</v>
      </c>
      <c r="R828" s="33">
        <v>0</v>
      </c>
      <c r="S828" s="33">
        <v>0</v>
      </c>
      <c r="T828" s="6" t="str">
        <f t="shared" si="246"/>
        <v>100001:100:2:0</v>
      </c>
      <c r="U828" s="6" t="str">
        <f t="shared" si="247"/>
        <v/>
      </c>
      <c r="V828" s="23" t="str">
        <f>VLOOKUP(G828,角色!AW:BC,主动技能!F828+1,FALSE)</f>
        <v>skill_12</v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160</v>
      </c>
      <c r="AE828" s="33">
        <f>(VLOOKUP(G828,角色!V:AE,主动技能!F828+7,FALSE))</f>
        <v>1</v>
      </c>
      <c r="AF828" s="23">
        <f t="shared" si="250"/>
        <v>3</v>
      </c>
      <c r="AG828" s="23">
        <f t="shared" si="251"/>
        <v>2</v>
      </c>
      <c r="AH828" s="33" t="str">
        <f>VLOOKUP(F828,特效对应!F:G,2,FALSE)</f>
        <v>attackex</v>
      </c>
      <c r="AJ828">
        <f t="shared" si="252"/>
        <v>2</v>
      </c>
      <c r="AK828" t="s">
        <v>118</v>
      </c>
      <c r="AL828" t="s">
        <v>1559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岚依主动技能3等级3</v>
      </c>
      <c r="B829" s="8">
        <f t="shared" si="248"/>
        <v>10140303</v>
      </c>
      <c r="C829" s="8" t="str">
        <f>VLOOKUP(G829,角色!A:B,2,FALSE)</f>
        <v>岚依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470</v>
      </c>
      <c r="I829" s="24" t="str">
        <f t="shared" si="260"/>
        <v>对敌方后排单体造成125%攻击力（+250）点伤害。并附带流血。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P829" s="33" t="str">
        <f>_xlfn.IFNA(VLOOKUP(G829,角色!V:AE,主动技能!F829+1,FALSE),"")</f>
        <v>eff_sixingguangquan||eff_renyuzhinu|</v>
      </c>
      <c r="Q829" s="33">
        <f>(VLOOKUP(G829,角色!V:AE,主动技能!F829+4,FALSE))</f>
        <v>1</v>
      </c>
      <c r="R829" s="33">
        <v>0</v>
      </c>
      <c r="S829" s="33">
        <v>0</v>
      </c>
      <c r="T829" s="6" t="str">
        <f t="shared" si="246"/>
        <v>100001:100:2:0</v>
      </c>
      <c r="U829" s="6" t="str">
        <f t="shared" si="247"/>
        <v/>
      </c>
      <c r="V829" s="23" t="str">
        <f>VLOOKUP(G829,角色!AW:BC,主动技能!F829+1,FALSE)</f>
        <v>skill_12</v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250</v>
      </c>
      <c r="AE829" s="33">
        <f>(VLOOKUP(G829,角色!V:AE,主动技能!F829+7,FALSE))</f>
        <v>1</v>
      </c>
      <c r="AF829" s="23">
        <f t="shared" si="250"/>
        <v>3</v>
      </c>
      <c r="AG829" s="23">
        <f t="shared" si="251"/>
        <v>2</v>
      </c>
      <c r="AH829" s="33" t="str">
        <f>VLOOKUP(F829,特效对应!F:G,2,FALSE)</f>
        <v>attackex</v>
      </c>
      <c r="AJ829">
        <f t="shared" si="252"/>
        <v>3</v>
      </c>
      <c r="AK829" t="s">
        <v>118</v>
      </c>
      <c r="AL829" t="s">
        <v>1559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岚依主动技能3等级4</v>
      </c>
      <c r="B830" s="8">
        <f t="shared" si="248"/>
        <v>10140304</v>
      </c>
      <c r="C830" s="8" t="str">
        <f>VLOOKUP(G830,角色!A:B,2,FALSE)</f>
        <v>岚依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470</v>
      </c>
      <c r="I830" s="24" t="str">
        <f t="shared" si="260"/>
        <v>对敌方后排单体造成125%攻击力（+400）点伤害。并附带流血。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P830" s="33" t="str">
        <f>_xlfn.IFNA(VLOOKUP(G830,角色!V:AE,主动技能!F830+1,FALSE),"")</f>
        <v>eff_sixingguangquan||eff_renyuzhinu|</v>
      </c>
      <c r="Q830" s="33">
        <f>(VLOOKUP(G830,角色!V:AE,主动技能!F830+4,FALSE))</f>
        <v>1</v>
      </c>
      <c r="R830" s="33">
        <v>0</v>
      </c>
      <c r="S830" s="33">
        <v>0</v>
      </c>
      <c r="T830" s="6" t="str">
        <f t="shared" si="246"/>
        <v>100001:100:2:0</v>
      </c>
      <c r="U830" s="6" t="str">
        <f t="shared" si="247"/>
        <v/>
      </c>
      <c r="V830" s="23" t="str">
        <f>VLOOKUP(G830,角色!AW:BC,主动技能!F830+1,FALSE)</f>
        <v>skill_12</v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400</v>
      </c>
      <c r="AE830" s="33">
        <f>(VLOOKUP(G830,角色!V:AE,主动技能!F830+7,FALSE))</f>
        <v>1</v>
      </c>
      <c r="AF830" s="23">
        <f t="shared" si="250"/>
        <v>3</v>
      </c>
      <c r="AG830" s="23">
        <f t="shared" si="251"/>
        <v>2</v>
      </c>
      <c r="AH830" s="33" t="str">
        <f>VLOOKUP(F830,特效对应!F:G,2,FALSE)</f>
        <v>attackex</v>
      </c>
      <c r="AJ830">
        <f t="shared" si="252"/>
        <v>4</v>
      </c>
      <c r="AK830" t="s">
        <v>118</v>
      </c>
      <c r="AL830" t="s">
        <v>1559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岚依主动技能3等级5</v>
      </c>
      <c r="B831" s="8">
        <f t="shared" si="248"/>
        <v>10140305</v>
      </c>
      <c r="C831" s="8" t="str">
        <f>VLOOKUP(G831,角色!A:B,2,FALSE)</f>
        <v>岚依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470</v>
      </c>
      <c r="I831" s="24" t="str">
        <f t="shared" si="260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P831" s="33" t="str">
        <f>_xlfn.IFNA(VLOOKUP(G831,角色!V:AE,主动技能!F831+1,FALSE),"")</f>
        <v>eff_sixingguangquan||eff_renyuzhinu|</v>
      </c>
      <c r="Q831" s="33">
        <f>(VLOOKUP(G831,角色!V:AE,主动技能!F831+4,FALSE))</f>
        <v>1</v>
      </c>
      <c r="R831" s="33">
        <v>0</v>
      </c>
      <c r="S831" s="33">
        <v>0</v>
      </c>
      <c r="T831" s="6" t="str">
        <f t="shared" si="246"/>
        <v>100001:100:2:0</v>
      </c>
      <c r="U831" s="6" t="str">
        <f t="shared" si="247"/>
        <v/>
      </c>
      <c r="V831" s="23" t="str">
        <f>VLOOKUP(G831,角色!AW:BC,主动技能!F831+1,FALSE)</f>
        <v>skill_12</v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 s="33">
        <f>(VLOOKUP(G831,角色!V:AE,主动技能!F831+7,FALSE))</f>
        <v>1</v>
      </c>
      <c r="AF831" s="23">
        <f t="shared" si="250"/>
        <v>3</v>
      </c>
      <c r="AG831" s="23">
        <f t="shared" si="251"/>
        <v>2</v>
      </c>
      <c r="AH831" s="33" t="str">
        <f>VLOOKUP(F831,特效对应!F:G,2,FALSE)</f>
        <v>attackex</v>
      </c>
      <c r="AJ831">
        <f t="shared" si="252"/>
        <v>5</v>
      </c>
      <c r="AK831" t="s">
        <v>118</v>
      </c>
      <c r="AL831" t="s">
        <v>1559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岚依主动技能3等级6</v>
      </c>
      <c r="B832" s="8">
        <f t="shared" si="248"/>
        <v>10140306</v>
      </c>
      <c r="C832" s="8" t="str">
        <f>VLOOKUP(G832,角色!A:B,2,FALSE)</f>
        <v>岚依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470</v>
      </c>
      <c r="I832" s="24" t="str">
        <f t="shared" si="260"/>
        <v>对敌方后排单体造成125%攻击力（+800）点伤害。并附带流血。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P832" s="33" t="str">
        <f>_xlfn.IFNA(VLOOKUP(G832,角色!V:AE,主动技能!F832+1,FALSE),"")</f>
        <v>eff_sixingguangquan||eff_renyuzhinu|</v>
      </c>
      <c r="Q832" s="33">
        <f>(VLOOKUP(G832,角色!V:AE,主动技能!F832+4,FALSE))</f>
        <v>1</v>
      </c>
      <c r="R832" s="33">
        <v>0</v>
      </c>
      <c r="S832" s="33">
        <v>0</v>
      </c>
      <c r="T832" s="6" t="str">
        <f t="shared" si="246"/>
        <v>100001:100:2:0</v>
      </c>
      <c r="U832" s="6" t="str">
        <f t="shared" si="247"/>
        <v/>
      </c>
      <c r="V832" s="23" t="str">
        <f>VLOOKUP(G832,角色!AW:BC,主动技能!F832+1,FALSE)</f>
        <v>skill_12</v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800</v>
      </c>
      <c r="AE832" s="33">
        <f>(VLOOKUP(G832,角色!V:AE,主动技能!F832+7,FALSE))</f>
        <v>1</v>
      </c>
      <c r="AF832" s="23">
        <f t="shared" si="250"/>
        <v>3</v>
      </c>
      <c r="AG832" s="23">
        <f t="shared" si="251"/>
        <v>2</v>
      </c>
      <c r="AH832" s="33" t="str">
        <f>VLOOKUP(F832,特效对应!F:G,2,FALSE)</f>
        <v>attackex</v>
      </c>
      <c r="AJ832">
        <f t="shared" si="252"/>
        <v>6</v>
      </c>
      <c r="AK832" t="s">
        <v>118</v>
      </c>
      <c r="AL832" t="s">
        <v>1559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岚依主动技能3等级7</v>
      </c>
      <c r="B833" s="8">
        <f t="shared" si="248"/>
        <v>10140307</v>
      </c>
      <c r="C833" s="8" t="str">
        <f>VLOOKUP(G833,角色!A:B,2,FALSE)</f>
        <v>岚依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470</v>
      </c>
      <c r="I833" s="24" t="str">
        <f t="shared" si="260"/>
        <v>对敌方后排单体造成125%攻击力（+1132）点伤害。并附带流血。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P833" s="33" t="str">
        <f>_xlfn.IFNA(VLOOKUP(G833,角色!V:AE,主动技能!F833+1,FALSE),"")</f>
        <v>eff_sixingguangquan||eff_renyuzhinu|</v>
      </c>
      <c r="Q833" s="33">
        <f>(VLOOKUP(G833,角色!V:AE,主动技能!F833+4,FALSE))</f>
        <v>1</v>
      </c>
      <c r="R833" s="33">
        <v>0</v>
      </c>
      <c r="S833" s="33">
        <v>0</v>
      </c>
      <c r="T833" s="6" t="str">
        <f t="shared" si="246"/>
        <v>100001:100:2:0</v>
      </c>
      <c r="U833" s="6" t="str">
        <f t="shared" si="247"/>
        <v/>
      </c>
      <c r="V833" s="23" t="str">
        <f>VLOOKUP(G833,角色!AW:BC,主动技能!F833+1,FALSE)</f>
        <v>skill_12</v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1132</v>
      </c>
      <c r="AE833" s="33">
        <f>(VLOOKUP(G833,角色!V:AE,主动技能!F833+7,FALSE))</f>
        <v>1</v>
      </c>
      <c r="AF833" s="23">
        <f t="shared" si="250"/>
        <v>3</v>
      </c>
      <c r="AG833" s="23">
        <f t="shared" si="251"/>
        <v>2</v>
      </c>
      <c r="AH833" s="33" t="str">
        <f>VLOOKUP(F833,特效对应!F:G,2,FALSE)</f>
        <v>attackex</v>
      </c>
      <c r="AJ833">
        <f t="shared" si="252"/>
        <v>7</v>
      </c>
      <c r="AK833" t="s">
        <v>118</v>
      </c>
      <c r="AL833" t="s">
        <v>1559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岚依主动技能3等级8</v>
      </c>
      <c r="B834" s="8">
        <f t="shared" si="248"/>
        <v>10140308</v>
      </c>
      <c r="C834" s="8" t="str">
        <f>VLOOKUP(G834,角色!A:B,2,FALSE)</f>
        <v>岚依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470</v>
      </c>
      <c r="I834" s="24" t="str">
        <f t="shared" si="260"/>
        <v>对敌方后排单体造成125%攻击力（+1601）点伤害。并附带流血。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P834" s="33" t="str">
        <f>_xlfn.IFNA(VLOOKUP(G834,角色!V:AE,主动技能!F834+1,FALSE),"")</f>
        <v>eff_sixingguangquan||eff_renyuzhinu|</v>
      </c>
      <c r="Q834" s="33">
        <f>(VLOOKUP(G834,角色!V:AE,主动技能!F834+4,FALSE))</f>
        <v>1</v>
      </c>
      <c r="R834" s="33">
        <v>0</v>
      </c>
      <c r="S834" s="33">
        <v>0</v>
      </c>
      <c r="T834" s="6" t="str">
        <f t="shared" si="246"/>
        <v>100001:100:2:0</v>
      </c>
      <c r="U834" s="6" t="str">
        <f t="shared" si="247"/>
        <v/>
      </c>
      <c r="V834" s="23" t="str">
        <f>VLOOKUP(G834,角色!AW:BC,主动技能!F834+1,FALSE)</f>
        <v>skill_12</v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1601</v>
      </c>
      <c r="AE834" s="33">
        <f>(VLOOKUP(G834,角色!V:AE,主动技能!F834+7,FALSE))</f>
        <v>1</v>
      </c>
      <c r="AF834" s="23">
        <f t="shared" si="250"/>
        <v>3</v>
      </c>
      <c r="AG834" s="23">
        <f t="shared" si="251"/>
        <v>2</v>
      </c>
      <c r="AH834" s="33" t="str">
        <f>VLOOKUP(F834,特效对应!F:G,2,FALSE)</f>
        <v>attackex</v>
      </c>
      <c r="AJ834">
        <f t="shared" si="252"/>
        <v>8</v>
      </c>
      <c r="AK834" t="s">
        <v>118</v>
      </c>
      <c r="AL834" t="s">
        <v>1559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岚依主动技能3等级9</v>
      </c>
      <c r="B835" s="8">
        <f t="shared" si="248"/>
        <v>10140309</v>
      </c>
      <c r="C835" s="8" t="str">
        <f>VLOOKUP(G835,角色!A:B,2,FALSE)</f>
        <v>岚依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470</v>
      </c>
      <c r="I835" s="24" t="str">
        <f t="shared" si="260"/>
        <v>对敌方后排单体造成125%攻击力（+2264）点伤害。并附带流血。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P835" s="33" t="str">
        <f>_xlfn.IFNA(VLOOKUP(G835,角色!V:AE,主动技能!F835+1,FALSE),"")</f>
        <v>eff_sixingguangquan||eff_renyuzhinu|</v>
      </c>
      <c r="Q835" s="33">
        <f>(VLOOKUP(G835,角色!V:AE,主动技能!F835+4,FALSE))</f>
        <v>1</v>
      </c>
      <c r="R835" s="33">
        <v>0</v>
      </c>
      <c r="S835" s="33">
        <v>0</v>
      </c>
      <c r="T835" s="6" t="str">
        <f t="shared" si="246"/>
        <v>100001:100:2:0</v>
      </c>
      <c r="U835" s="6" t="str">
        <f t="shared" si="247"/>
        <v/>
      </c>
      <c r="V835" s="23" t="str">
        <f>VLOOKUP(G835,角色!AW:BC,主动技能!F835+1,FALSE)</f>
        <v>skill_12</v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2264</v>
      </c>
      <c r="AE835" s="33">
        <f>(VLOOKUP(G835,角色!V:AE,主动技能!F835+7,FALSE))</f>
        <v>1</v>
      </c>
      <c r="AF835" s="23">
        <f t="shared" si="250"/>
        <v>3</v>
      </c>
      <c r="AG835" s="23">
        <f t="shared" si="251"/>
        <v>2</v>
      </c>
      <c r="AH835" s="33" t="str">
        <f>VLOOKUP(F835,特效对应!F:G,2,FALSE)</f>
        <v>attackex</v>
      </c>
      <c r="AJ835">
        <f t="shared" si="252"/>
        <v>9</v>
      </c>
      <c r="AK835" t="s">
        <v>118</v>
      </c>
      <c r="AL835" t="s">
        <v>1559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岚依主动技能3等级10</v>
      </c>
      <c r="B836" s="8">
        <f t="shared" si="248"/>
        <v>10140310</v>
      </c>
      <c r="C836" s="8" t="str">
        <f>VLOOKUP(G836,角色!A:B,2,FALSE)</f>
        <v>岚依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470</v>
      </c>
      <c r="I836" s="24" t="str">
        <f t="shared" si="260"/>
        <v>对敌方后排单体造成125%攻击力（+3203）点伤害。并附带流血。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P836" s="33" t="str">
        <f>_xlfn.IFNA(VLOOKUP(G836,角色!V:AE,主动技能!F836+1,FALSE),"")</f>
        <v>eff_sixingguangquan||eff_renyuzhinu|</v>
      </c>
      <c r="Q836" s="33">
        <f>(VLOOKUP(G836,角色!V:AE,主动技能!F836+4,FALSE))</f>
        <v>1</v>
      </c>
      <c r="R836" s="33">
        <v>0</v>
      </c>
      <c r="S836" s="33">
        <v>0</v>
      </c>
      <c r="T836" s="6" t="str">
        <f t="shared" si="246"/>
        <v>100001:100:2:0</v>
      </c>
      <c r="U836" s="6" t="str">
        <f t="shared" si="247"/>
        <v/>
      </c>
      <c r="V836" s="23" t="str">
        <f>VLOOKUP(G836,角色!AW:BC,主动技能!F836+1,FALSE)</f>
        <v>skill_12</v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3203</v>
      </c>
      <c r="AE836" s="33">
        <f>(VLOOKUP(G836,角色!V:AE,主动技能!F836+7,FALSE))</f>
        <v>1</v>
      </c>
      <c r="AF836" s="23">
        <f t="shared" si="250"/>
        <v>3</v>
      </c>
      <c r="AG836" s="23">
        <f t="shared" si="251"/>
        <v>2</v>
      </c>
      <c r="AH836" s="33" t="str">
        <f>VLOOKUP(F836,特效对应!F:G,2,FALSE)</f>
        <v>attackex</v>
      </c>
      <c r="AJ836">
        <f t="shared" si="252"/>
        <v>10</v>
      </c>
      <c r="AK836" t="s">
        <v>118</v>
      </c>
      <c r="AL836" t="s">
        <v>1559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岚依主动技能3等级11</v>
      </c>
      <c r="B837" s="8">
        <f t="shared" si="248"/>
        <v>10140311</v>
      </c>
      <c r="C837" s="8" t="str">
        <f>VLOOKUP(G837,角色!A:B,2,FALSE)</f>
        <v>岚依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470</v>
      </c>
      <c r="I837" s="24" t="str">
        <f t="shared" si="260"/>
        <v>对敌方后排单体造成125%攻击力（+4530）点伤害。并附带流血。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P837" s="33" t="str">
        <f>_xlfn.IFNA(VLOOKUP(G837,角色!V:AE,主动技能!F837+1,FALSE),"")</f>
        <v>eff_sixingguangquan||eff_renyuzhinu|</v>
      </c>
      <c r="Q837" s="33">
        <f>(VLOOKUP(G837,角色!V:AE,主动技能!F837+4,FALSE))</f>
        <v>1</v>
      </c>
      <c r="R837" s="33">
        <v>0</v>
      </c>
      <c r="S837" s="33">
        <v>0</v>
      </c>
      <c r="T837" s="6" t="str">
        <f t="shared" si="246"/>
        <v>100001:100:2:0</v>
      </c>
      <c r="U837" s="6" t="str">
        <f t="shared" si="247"/>
        <v/>
      </c>
      <c r="V837" s="23" t="str">
        <f>VLOOKUP(G837,角色!AW:BC,主动技能!F837+1,FALSE)</f>
        <v>skill_12</v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4530</v>
      </c>
      <c r="AE837" s="33">
        <f>(VLOOKUP(G837,角色!V:AE,主动技能!F837+7,FALSE))</f>
        <v>1</v>
      </c>
      <c r="AF837" s="23">
        <f t="shared" si="250"/>
        <v>3</v>
      </c>
      <c r="AG837" s="23">
        <f t="shared" si="251"/>
        <v>2</v>
      </c>
      <c r="AH837" s="33" t="str">
        <f>VLOOKUP(F837,特效对应!F:G,2,FALSE)</f>
        <v>attackex</v>
      </c>
      <c r="AJ837">
        <f t="shared" si="252"/>
        <v>11</v>
      </c>
      <c r="AK837" t="s">
        <v>118</v>
      </c>
      <c r="AL837" t="s">
        <v>1559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岚依主动技能3等级12</v>
      </c>
      <c r="B838" s="8">
        <f t="shared" si="248"/>
        <v>10140312</v>
      </c>
      <c r="C838" s="8" t="str">
        <f>VLOOKUP(G838,角色!A:B,2,FALSE)</f>
        <v>岚依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470</v>
      </c>
      <c r="I838" s="24" t="str">
        <f t="shared" si="260"/>
        <v>对敌方后排单体造成125%攻击力（+6407）点伤害。并附带流血。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P838" s="33" t="str">
        <f>_xlfn.IFNA(VLOOKUP(G838,角色!V:AE,主动技能!F838+1,FALSE),"")</f>
        <v>eff_sixingguangquan||eff_renyuzhinu|</v>
      </c>
      <c r="Q838" s="33">
        <f>(VLOOKUP(G838,角色!V:AE,主动技能!F838+4,FALSE))</f>
        <v>1</v>
      </c>
      <c r="R838" s="33">
        <v>0</v>
      </c>
      <c r="S838" s="33">
        <v>0</v>
      </c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V838" s="23" t="str">
        <f>VLOOKUP(G838,角色!AW:BC,主动技能!F838+1,FALSE)</f>
        <v>skill_12</v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6407</v>
      </c>
      <c r="AE838" s="33">
        <f>(VLOOKUP(G838,角色!V:AE,主动技能!F838+7,FALSE))</f>
        <v>1</v>
      </c>
      <c r="AF838" s="23">
        <f t="shared" si="250"/>
        <v>3</v>
      </c>
      <c r="AG838" s="23">
        <f t="shared" si="251"/>
        <v>2</v>
      </c>
      <c r="AH838" s="33" t="str">
        <f>VLOOKUP(F838,特效对应!F:G,2,FALSE)</f>
        <v>attackex</v>
      </c>
      <c r="AJ838">
        <f t="shared" si="252"/>
        <v>12</v>
      </c>
      <c r="AK838" t="s">
        <v>118</v>
      </c>
      <c r="AL838" t="s">
        <v>1559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岚依主动技能3等级13</v>
      </c>
      <c r="B839" s="8">
        <f t="shared" si="248"/>
        <v>10140313</v>
      </c>
      <c r="C839" s="8" t="str">
        <f>VLOOKUP(G839,角色!A:B,2,FALSE)</f>
        <v>岚依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470</v>
      </c>
      <c r="I839" s="24" t="str">
        <f t="shared" si="260"/>
        <v>对敌方后排单体造成125%攻击力（+9063）点伤害。并附带流血。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P839" s="33" t="str">
        <f>_xlfn.IFNA(VLOOKUP(G839,角色!V:AE,主动技能!F839+1,FALSE),"")</f>
        <v>eff_sixingguangquan||eff_renyuzhinu|</v>
      </c>
      <c r="Q839" s="33">
        <f>(VLOOKUP(G839,角色!V:AE,主动技能!F839+4,FALSE))</f>
        <v>1</v>
      </c>
      <c r="R839" s="33">
        <v>0</v>
      </c>
      <c r="S839" s="33">
        <v>0</v>
      </c>
      <c r="T839" s="6" t="str">
        <f t="shared" si="265"/>
        <v>100001:100:2:0</v>
      </c>
      <c r="U839" s="6" t="str">
        <f t="shared" si="266"/>
        <v/>
      </c>
      <c r="V839" s="23" t="str">
        <f>VLOOKUP(G839,角色!AW:BC,主动技能!F839+1,FALSE)</f>
        <v>skill_12</v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9063</v>
      </c>
      <c r="AE839" s="33">
        <f>(VLOOKUP(G839,角色!V:AE,主动技能!F839+7,FALSE))</f>
        <v>1</v>
      </c>
      <c r="AF839" s="23">
        <f t="shared" si="250"/>
        <v>3</v>
      </c>
      <c r="AG839" s="23">
        <f t="shared" si="251"/>
        <v>2</v>
      </c>
      <c r="AH839" s="33" t="str">
        <f>VLOOKUP(F839,特效对应!F:G,2,FALSE)</f>
        <v>attackex</v>
      </c>
      <c r="AJ839">
        <f t="shared" si="252"/>
        <v>13</v>
      </c>
      <c r="AK839" t="s">
        <v>118</v>
      </c>
      <c r="AL839" t="s">
        <v>1559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岚依主动技能3等级14</v>
      </c>
      <c r="B840" s="8">
        <f t="shared" ref="B840:B903" si="267">1*10000000+G840*10000+F840*100+E840</f>
        <v>10140314</v>
      </c>
      <c r="C840" s="8" t="str">
        <f>VLOOKUP(G840,角色!A:B,2,FALSE)</f>
        <v>岚依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470</v>
      </c>
      <c r="I840" s="24" t="str">
        <f t="shared" si="260"/>
        <v>对敌方后排单体造成125%攻击力（+12819）点伤害。并附带流血。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P840" s="33" t="str">
        <f>_xlfn.IFNA(VLOOKUP(G840,角色!V:AE,主动技能!F840+1,FALSE),"")</f>
        <v>eff_sixingguangquan||eff_renyuzhinu|</v>
      </c>
      <c r="Q840" s="33">
        <f>(VLOOKUP(G840,角色!V:AE,主动技能!F840+4,FALSE))</f>
        <v>1</v>
      </c>
      <c r="R840" s="33">
        <v>0</v>
      </c>
      <c r="S840" s="33">
        <v>0</v>
      </c>
      <c r="T840" s="6" t="str">
        <f t="shared" si="265"/>
        <v>100001:100:2:0</v>
      </c>
      <c r="U840" s="6" t="str">
        <f t="shared" si="266"/>
        <v/>
      </c>
      <c r="V840" s="23" t="str">
        <f>VLOOKUP(G840,角色!AW:BC,主动技能!F840+1,FALSE)</f>
        <v>skill_12</v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12819</v>
      </c>
      <c r="AE840" s="33">
        <f>(VLOOKUP(G840,角色!V:AE,主动技能!F840+7,FALSE))</f>
        <v>1</v>
      </c>
      <c r="AF840" s="23">
        <f t="shared" ref="AF840:AF903" si="269">BD840</f>
        <v>3</v>
      </c>
      <c r="AG840" s="23">
        <f t="shared" ref="AG840:AG903" si="270">BE840</f>
        <v>2</v>
      </c>
      <c r="AH840" s="33" t="str">
        <f>VLOOKUP(F840,特效对应!F:G,2,FALSE)</f>
        <v>attackex</v>
      </c>
      <c r="AJ840">
        <f t="shared" ref="AJ840:AJ903" si="271">E840</f>
        <v>14</v>
      </c>
      <c r="AK840" t="s">
        <v>118</v>
      </c>
      <c r="AL840" t="s">
        <v>1559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岚依主动技能3等级15</v>
      </c>
      <c r="B841" s="8">
        <f t="shared" si="267"/>
        <v>10140315</v>
      </c>
      <c r="C841" s="8" t="str">
        <f>VLOOKUP(G841,角色!A:B,2,FALSE)</f>
        <v>岚依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470</v>
      </c>
      <c r="I841" s="24" t="str">
        <f t="shared" si="260"/>
        <v>对敌方后排单体造成125%攻击力（+18131）点伤害。并附带流血。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P841" s="33" t="str">
        <f>_xlfn.IFNA(VLOOKUP(G841,角色!V:AE,主动技能!F841+1,FALSE),"")</f>
        <v>eff_sixingguangquan||eff_renyuzhinu|</v>
      </c>
      <c r="Q841" s="33">
        <f>(VLOOKUP(G841,角色!V:AE,主动技能!F841+4,FALSE))</f>
        <v>1</v>
      </c>
      <c r="R841" s="33">
        <v>0</v>
      </c>
      <c r="S841" s="33">
        <v>0</v>
      </c>
      <c r="T841" s="6" t="str">
        <f t="shared" si="265"/>
        <v>100001:100:2:0</v>
      </c>
      <c r="U841" s="6" t="str">
        <f t="shared" si="266"/>
        <v/>
      </c>
      <c r="V841" s="23" t="str">
        <f>VLOOKUP(G841,角色!AW:BC,主动技能!F841+1,FALSE)</f>
        <v>skill_12</v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18131</v>
      </c>
      <c r="AE841" s="33">
        <f>(VLOOKUP(G841,角色!V:AE,主动技能!F841+7,FALSE))</f>
        <v>1</v>
      </c>
      <c r="AF841" s="23">
        <f t="shared" si="269"/>
        <v>3</v>
      </c>
      <c r="AG841" s="23">
        <f t="shared" si="270"/>
        <v>2</v>
      </c>
      <c r="AH841" s="33" t="str">
        <f>VLOOKUP(F841,特效对应!F:G,2,FALSE)</f>
        <v>attackex</v>
      </c>
      <c r="AJ841">
        <f t="shared" si="271"/>
        <v>15</v>
      </c>
      <c r="AK841" t="s">
        <v>118</v>
      </c>
      <c r="AL841" t="s">
        <v>1559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岚依主动技能3等级16</v>
      </c>
      <c r="B842" s="8">
        <f t="shared" si="267"/>
        <v>10140316</v>
      </c>
      <c r="C842" s="8" t="str">
        <f>VLOOKUP(G842,角色!A:B,2,FALSE)</f>
        <v>岚依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470</v>
      </c>
      <c r="I842" s="24" t="str">
        <f t="shared" si="260"/>
        <v>对敌方后排单体造成125%攻击力（+25644）点伤害。并附带流血。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P842" s="33" t="str">
        <f>_xlfn.IFNA(VLOOKUP(G842,角色!V:AE,主动技能!F842+1,FALSE),"")</f>
        <v>eff_sixingguangquan||eff_renyuzhinu|</v>
      </c>
      <c r="Q842" s="33">
        <f>(VLOOKUP(G842,角色!V:AE,主动技能!F842+4,FALSE))</f>
        <v>1</v>
      </c>
      <c r="R842" s="33">
        <v>0</v>
      </c>
      <c r="S842" s="33">
        <v>0</v>
      </c>
      <c r="T842" s="6" t="str">
        <f t="shared" si="265"/>
        <v>100001:100:2:0</v>
      </c>
      <c r="U842" s="6" t="str">
        <f t="shared" si="266"/>
        <v/>
      </c>
      <c r="V842" s="23" t="str">
        <f>VLOOKUP(G842,角色!AW:BC,主动技能!F842+1,FALSE)</f>
        <v>skill_12</v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25644</v>
      </c>
      <c r="AE842" s="33">
        <f>(VLOOKUP(G842,角色!V:AE,主动技能!F842+7,FALSE))</f>
        <v>1</v>
      </c>
      <c r="AF842" s="23">
        <f t="shared" si="269"/>
        <v>3</v>
      </c>
      <c r="AG842" s="23">
        <f t="shared" si="270"/>
        <v>2</v>
      </c>
      <c r="AH842" s="33" t="str">
        <f>VLOOKUP(F842,特效对应!F:G,2,FALSE)</f>
        <v>attackex</v>
      </c>
      <c r="AJ842">
        <f t="shared" si="271"/>
        <v>16</v>
      </c>
      <c r="AK842" t="s">
        <v>118</v>
      </c>
      <c r="AL842" t="s">
        <v>1559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岚依主动技能3等级17</v>
      </c>
      <c r="B843" s="8">
        <f t="shared" si="267"/>
        <v>10140317</v>
      </c>
      <c r="C843" s="8" t="str">
        <f>VLOOKUP(G843,角色!A:B,2,FALSE)</f>
        <v>岚依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470</v>
      </c>
      <c r="I843" s="24" t="str">
        <f t="shared" si="260"/>
        <v>对敌方后排单体造成125%攻击力（+36271）点伤害。并附带流血。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P843" s="33" t="str">
        <f>_xlfn.IFNA(VLOOKUP(G843,角色!V:AE,主动技能!F843+1,FALSE),"")</f>
        <v>eff_sixingguangquan||eff_renyuzhinu|</v>
      </c>
      <c r="Q843" s="33">
        <f>(VLOOKUP(G843,角色!V:AE,主动技能!F843+4,FALSE))</f>
        <v>1</v>
      </c>
      <c r="R843" s="33">
        <v>0</v>
      </c>
      <c r="S843" s="33">
        <v>0</v>
      </c>
      <c r="T843" s="6" t="str">
        <f t="shared" si="265"/>
        <v>100001:100:2:0</v>
      </c>
      <c r="U843" s="6" t="str">
        <f t="shared" si="266"/>
        <v/>
      </c>
      <c r="V843" s="23" t="str">
        <f>VLOOKUP(G843,角色!AW:BC,主动技能!F843+1,FALSE)</f>
        <v>skill_12</v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36271</v>
      </c>
      <c r="AE843" s="33">
        <f>(VLOOKUP(G843,角色!V:AE,主动技能!F843+7,FALSE))</f>
        <v>1</v>
      </c>
      <c r="AF843" s="23">
        <f t="shared" si="269"/>
        <v>3</v>
      </c>
      <c r="AG843" s="23">
        <f t="shared" si="270"/>
        <v>2</v>
      </c>
      <c r="AH843" s="33" t="str">
        <f>VLOOKUP(F843,特效对应!F:G,2,FALSE)</f>
        <v>attackex</v>
      </c>
      <c r="AJ843">
        <f t="shared" si="271"/>
        <v>17</v>
      </c>
      <c r="AK843" t="s">
        <v>118</v>
      </c>
      <c r="AL843" t="s">
        <v>1559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岚依主动技能3等级18</v>
      </c>
      <c r="B844" s="8">
        <f t="shared" si="267"/>
        <v>10140318</v>
      </c>
      <c r="C844" s="8" t="str">
        <f>VLOOKUP(G844,角色!A:B,2,FALSE)</f>
        <v>岚依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470</v>
      </c>
      <c r="I844" s="24" t="str">
        <f t="shared" si="260"/>
        <v>对敌方后排单体造成125%攻击力（+51301）点伤害。并附带流血。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P844" s="33" t="str">
        <f>_xlfn.IFNA(VLOOKUP(G844,角色!V:AE,主动技能!F844+1,FALSE),"")</f>
        <v>eff_sixingguangquan||eff_renyuzhinu|</v>
      </c>
      <c r="Q844" s="33">
        <f>(VLOOKUP(G844,角色!V:AE,主动技能!F844+4,FALSE))</f>
        <v>1</v>
      </c>
      <c r="R844" s="33">
        <v>0</v>
      </c>
      <c r="S844" s="33">
        <v>0</v>
      </c>
      <c r="T844" s="6" t="str">
        <f t="shared" si="265"/>
        <v>100001:100:2:0</v>
      </c>
      <c r="U844" s="6" t="str">
        <f t="shared" si="266"/>
        <v/>
      </c>
      <c r="V844" s="23" t="str">
        <f>VLOOKUP(G844,角色!AW:BC,主动技能!F844+1,FALSE)</f>
        <v>skill_12</v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51301</v>
      </c>
      <c r="AE844" s="33">
        <f>(VLOOKUP(G844,角色!V:AE,主动技能!F844+7,FALSE))</f>
        <v>1</v>
      </c>
      <c r="AF844" s="23">
        <f t="shared" si="269"/>
        <v>3</v>
      </c>
      <c r="AG844" s="23">
        <f t="shared" si="270"/>
        <v>2</v>
      </c>
      <c r="AH844" s="33" t="str">
        <f>VLOOKUP(F844,特效对应!F:G,2,FALSE)</f>
        <v>attackex</v>
      </c>
      <c r="AJ844">
        <f t="shared" si="271"/>
        <v>18</v>
      </c>
      <c r="AK844" t="s">
        <v>118</v>
      </c>
      <c r="AL844" t="s">
        <v>1559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岚依主动技能3等级19</v>
      </c>
      <c r="B845" s="8">
        <f t="shared" si="267"/>
        <v>10140319</v>
      </c>
      <c r="C845" s="8" t="str">
        <f>VLOOKUP(G845,角色!A:B,2,FALSE)</f>
        <v>岚依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470</v>
      </c>
      <c r="I845" s="24" t="str">
        <f t="shared" si="260"/>
        <v>对敌方后排单体造成125%攻击力（+72560）点伤害。并附带流血。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P845" s="33" t="str">
        <f>_xlfn.IFNA(VLOOKUP(G845,角色!V:AE,主动技能!F845+1,FALSE),"")</f>
        <v>eff_sixingguangquan||eff_renyuzhinu|</v>
      </c>
      <c r="Q845" s="33">
        <f>(VLOOKUP(G845,角色!V:AE,主动技能!F845+4,FALSE))</f>
        <v>1</v>
      </c>
      <c r="R845" s="33">
        <v>0</v>
      </c>
      <c r="S845" s="33">
        <v>0</v>
      </c>
      <c r="T845" s="6" t="str">
        <f t="shared" si="265"/>
        <v>100001:100:2:0</v>
      </c>
      <c r="U845" s="6" t="str">
        <f t="shared" si="266"/>
        <v/>
      </c>
      <c r="V845" s="23" t="str">
        <f>VLOOKUP(G845,角色!AW:BC,主动技能!F845+1,FALSE)</f>
        <v>skill_12</v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72560</v>
      </c>
      <c r="AE845" s="33">
        <f>(VLOOKUP(G845,角色!V:AE,主动技能!F845+7,FALSE))</f>
        <v>1</v>
      </c>
      <c r="AF845" s="23">
        <f t="shared" si="269"/>
        <v>3</v>
      </c>
      <c r="AG845" s="23">
        <f t="shared" si="270"/>
        <v>2</v>
      </c>
      <c r="AH845" s="33" t="str">
        <f>VLOOKUP(F845,特效对应!F:G,2,FALSE)</f>
        <v>attackex</v>
      </c>
      <c r="AJ845">
        <f t="shared" si="271"/>
        <v>19</v>
      </c>
      <c r="AK845" t="s">
        <v>118</v>
      </c>
      <c r="AL845" t="s">
        <v>1559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岚依主动技能3等级20</v>
      </c>
      <c r="B846" s="8">
        <f t="shared" si="267"/>
        <v>10140320</v>
      </c>
      <c r="C846" s="8" t="str">
        <f>VLOOKUP(G846,角色!A:B,2,FALSE)</f>
        <v>岚依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470</v>
      </c>
      <c r="I846" s="24" t="str">
        <f t="shared" si="260"/>
        <v>对敌方后排单体造成125%攻击力（+102628）点伤害。并附带流血。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P846" s="33" t="str">
        <f>_xlfn.IFNA(VLOOKUP(G846,角色!V:AE,主动技能!F846+1,FALSE),"")</f>
        <v>eff_sixingguangquan||eff_renyuzhinu|</v>
      </c>
      <c r="Q846" s="33">
        <f>(VLOOKUP(G846,角色!V:AE,主动技能!F846+4,FALSE))</f>
        <v>1</v>
      </c>
      <c r="R846" s="33">
        <v>0</v>
      </c>
      <c r="S846" s="33">
        <v>0</v>
      </c>
      <c r="T846" s="6" t="str">
        <f t="shared" si="265"/>
        <v>100001:100:2:0</v>
      </c>
      <c r="U846" s="6" t="str">
        <f t="shared" si="266"/>
        <v/>
      </c>
      <c r="V846" s="23" t="str">
        <f>VLOOKUP(G846,角色!AW:BC,主动技能!F846+1,FALSE)</f>
        <v>skill_12</v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102628</v>
      </c>
      <c r="AE846" s="33">
        <f>(VLOOKUP(G846,角色!V:AE,主动技能!F846+7,FALSE))</f>
        <v>1</v>
      </c>
      <c r="AF846" s="23">
        <f t="shared" si="269"/>
        <v>3</v>
      </c>
      <c r="AG846" s="23">
        <f t="shared" si="270"/>
        <v>2</v>
      </c>
      <c r="AH846" s="33" t="str">
        <f>VLOOKUP(F846,特效对应!F:G,2,FALSE)</f>
        <v>attackex</v>
      </c>
      <c r="AJ846">
        <f t="shared" si="271"/>
        <v>20</v>
      </c>
      <c r="AK846" t="s">
        <v>118</v>
      </c>
      <c r="AL846" t="s">
        <v>1559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炀烈主动技能1等级1</v>
      </c>
      <c r="B847" s="8">
        <f t="shared" si="267"/>
        <v>10150101</v>
      </c>
      <c r="C847" s="8" t="str">
        <f>VLOOKUP(G847,角色!A:B,2,FALSE)</f>
        <v>炀烈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对敌方单体攻击，造成100%攻击力（+26）点伤害。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33" t="str">
        <f>_xlfn.IFNA(VLOOKUP(G847,角色!V:AE,主动技能!F847+1,FALSE),"")</f>
        <v>eff_yixingguangquan|||</v>
      </c>
      <c r="Q847" s="33">
        <f>(VLOOKUP(G847,角色!V:AE,主动技能!F847+4,FALSE))</f>
        <v>1</v>
      </c>
      <c r="R847" s="33">
        <v>0</v>
      </c>
      <c r="S847" s="33">
        <v>0</v>
      </c>
      <c r="T847" s="23" t="str">
        <f t="shared" si="265"/>
        <v/>
      </c>
      <c r="U847" s="23" t="str">
        <f t="shared" si="266"/>
        <v/>
      </c>
      <c r="V847" s="23" t="str">
        <f>VLOOKUP(G847,角色!AW:BC,主动技能!F847+1,FALSE)</f>
        <v>skill_32</v>
      </c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26</v>
      </c>
      <c r="AC847" s="23"/>
      <c r="AD847" s="23"/>
      <c r="AE847" s="33">
        <f>(VLOOKUP(G847,角色!V:AE,主动技能!F847+7,FALSE))</f>
        <v>0</v>
      </c>
      <c r="AF847" s="23">
        <f t="shared" si="269"/>
        <v>0</v>
      </c>
      <c r="AG847" s="23">
        <f t="shared" si="270"/>
        <v>0</v>
      </c>
      <c r="AH847" s="33" t="str">
        <f>VLOOKUP(F847,特效对应!F:G,2,FALSE)</f>
        <v>attack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炀烈主动技能1等级2</v>
      </c>
      <c r="B848" s="8">
        <f t="shared" si="267"/>
        <v>10150102</v>
      </c>
      <c r="C848" s="8" t="str">
        <f>VLOOKUP(G848,角色!A:B,2,FALSE)</f>
        <v>炀烈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476</v>
      </c>
      <c r="I848" s="24" t="str">
        <f t="shared" ref="I848:I855" si="275">"对敌方单体攻击，造成100%攻击力（+"&amp;AB848&amp;"）点伤害。"</f>
        <v>对敌方单体攻击，造成100%攻击力（+32）点伤害。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P848" s="33" t="str">
        <f>_xlfn.IFNA(VLOOKUP(G848,角色!V:AE,主动技能!F848+1,FALSE),"")</f>
        <v>eff_yixingguangquan|||</v>
      </c>
      <c r="Q848" s="33">
        <f>(VLOOKUP(G848,角色!V:AE,主动技能!F848+4,FALSE))</f>
        <v>1</v>
      </c>
      <c r="R848" s="33">
        <v>0</v>
      </c>
      <c r="S848" s="33">
        <v>0</v>
      </c>
      <c r="T848" s="6" t="str">
        <f t="shared" si="265"/>
        <v/>
      </c>
      <c r="U848" s="6" t="str">
        <f t="shared" si="266"/>
        <v/>
      </c>
      <c r="V848" s="23" t="str">
        <f>VLOOKUP(G848,角色!AW:BC,主动技能!F848+1,FALSE)</f>
        <v>skill_32</v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32</v>
      </c>
      <c r="AE848" s="33">
        <f>(VLOOKUP(G848,角色!V:AE,主动技能!F848+7,FALSE))</f>
        <v>0</v>
      </c>
      <c r="AF848" s="23">
        <f t="shared" si="269"/>
        <v>0</v>
      </c>
      <c r="AG848" s="23">
        <f t="shared" si="270"/>
        <v>0</v>
      </c>
      <c r="AH848" s="33" t="str">
        <f>VLOOKUP(F848,特效对应!F:G,2,FALSE)</f>
        <v>attack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炀烈主动技能1等级3</v>
      </c>
      <c r="B849" s="8">
        <f t="shared" si="267"/>
        <v>10150103</v>
      </c>
      <c r="C849" s="8" t="str">
        <f>VLOOKUP(G849,角色!A:B,2,FALSE)</f>
        <v>炀烈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476</v>
      </c>
      <c r="I849" s="24" t="str">
        <f t="shared" si="275"/>
        <v>对敌方单体攻击，造成100%攻击力（+50）点伤害。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P849" s="33" t="str">
        <f>_xlfn.IFNA(VLOOKUP(G849,角色!V:AE,主动技能!F849+1,FALSE),"")</f>
        <v>eff_yixingguangquan|||</v>
      </c>
      <c r="Q849" s="33">
        <f>(VLOOKUP(G849,角色!V:AE,主动技能!F849+4,FALSE))</f>
        <v>1</v>
      </c>
      <c r="R849" s="33">
        <v>0</v>
      </c>
      <c r="S849" s="33">
        <v>0</v>
      </c>
      <c r="T849" s="6" t="str">
        <f t="shared" si="265"/>
        <v/>
      </c>
      <c r="U849" s="6" t="str">
        <f t="shared" si="266"/>
        <v/>
      </c>
      <c r="V849" s="23" t="str">
        <f>VLOOKUP(G849,角色!AW:BC,主动技能!F849+1,FALSE)</f>
        <v>skill_32</v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50</v>
      </c>
      <c r="AE849" s="33">
        <f>(VLOOKUP(G849,角色!V:AE,主动技能!F849+7,FALSE))</f>
        <v>0</v>
      </c>
      <c r="AF849" s="23">
        <f t="shared" si="269"/>
        <v>0</v>
      </c>
      <c r="AG849" s="23">
        <f t="shared" si="270"/>
        <v>0</v>
      </c>
      <c r="AH849" s="33" t="str">
        <f>VLOOKUP(F849,特效对应!F:G,2,FALSE)</f>
        <v>attack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炀烈主动技能1等级4</v>
      </c>
      <c r="B850" s="8">
        <f t="shared" si="267"/>
        <v>10150104</v>
      </c>
      <c r="C850" s="8" t="str">
        <f>VLOOKUP(G850,角色!A:B,2,FALSE)</f>
        <v>炀烈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476</v>
      </c>
      <c r="I850" s="24" t="str">
        <f t="shared" si="275"/>
        <v>对敌方单体攻击，造成100%攻击力（+80）点伤害。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P850" s="33" t="str">
        <f>_xlfn.IFNA(VLOOKUP(G850,角色!V:AE,主动技能!F850+1,FALSE),"")</f>
        <v>eff_yixingguangquan|||</v>
      </c>
      <c r="Q850" s="33">
        <f>(VLOOKUP(G850,角色!V:AE,主动技能!F850+4,FALSE))</f>
        <v>1</v>
      </c>
      <c r="R850" s="33">
        <v>0</v>
      </c>
      <c r="S850" s="33">
        <v>0</v>
      </c>
      <c r="T850" s="6" t="str">
        <f t="shared" si="265"/>
        <v/>
      </c>
      <c r="U850" s="6" t="str">
        <f t="shared" si="266"/>
        <v/>
      </c>
      <c r="V850" s="23" t="str">
        <f>VLOOKUP(G850,角色!AW:BC,主动技能!F850+1,FALSE)</f>
        <v>skill_32</v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80</v>
      </c>
      <c r="AE850" s="33">
        <f>(VLOOKUP(G850,角色!V:AE,主动技能!F850+7,FALSE))</f>
        <v>0</v>
      </c>
      <c r="AF850" s="23">
        <f t="shared" si="269"/>
        <v>0</v>
      </c>
      <c r="AG850" s="23">
        <f t="shared" si="270"/>
        <v>0</v>
      </c>
      <c r="AH850" s="33" t="str">
        <f>VLOOKUP(F850,特效对应!F:G,2,FALSE)</f>
        <v>attack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炀烈主动技能1等级5</v>
      </c>
      <c r="B851" s="8">
        <f t="shared" si="267"/>
        <v>10150105</v>
      </c>
      <c r="C851" s="8" t="str">
        <f>VLOOKUP(G851,角色!A:B,2,FALSE)</f>
        <v>炀烈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476</v>
      </c>
      <c r="I851" s="24" t="str">
        <f t="shared" si="275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P851" s="33" t="str">
        <f>_xlfn.IFNA(VLOOKUP(G851,角色!V:AE,主动技能!F851+1,FALSE),"")</f>
        <v>eff_yixingguangquan|||</v>
      </c>
      <c r="Q851" s="33">
        <f>(VLOOKUP(G851,角色!V:AE,主动技能!F851+4,FALSE))</f>
        <v>1</v>
      </c>
      <c r="R851" s="33">
        <v>0</v>
      </c>
      <c r="S851" s="33">
        <v>0</v>
      </c>
      <c r="T851" s="6" t="str">
        <f t="shared" si="265"/>
        <v/>
      </c>
      <c r="U851" s="6" t="str">
        <f t="shared" si="266"/>
        <v/>
      </c>
      <c r="V851" s="23" t="str">
        <f>VLOOKUP(G851,角色!AW:BC,主动技能!F851+1,FALSE)</f>
        <v>skill_32</v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 s="33">
        <f>(VLOOKUP(G851,角色!V:AE,主动技能!F851+7,FALSE))</f>
        <v>0</v>
      </c>
      <c r="AF851" s="23">
        <f t="shared" si="269"/>
        <v>0</v>
      </c>
      <c r="AG851" s="23">
        <f t="shared" si="270"/>
        <v>0</v>
      </c>
      <c r="AH851" s="33" t="str">
        <f>VLOOKUP(F851,特效对应!F:G,2,FALSE)</f>
        <v>attack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炀烈主动技能1等级6</v>
      </c>
      <c r="B852" s="8">
        <f t="shared" si="267"/>
        <v>10150106</v>
      </c>
      <c r="C852" s="8" t="str">
        <f>VLOOKUP(G852,角色!A:B,2,FALSE)</f>
        <v>炀烈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476</v>
      </c>
      <c r="I852" s="24" t="str">
        <f t="shared" si="275"/>
        <v>对敌方单体攻击，造成100%攻击力（+160）点伤害。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P852" s="33" t="str">
        <f>_xlfn.IFNA(VLOOKUP(G852,角色!V:AE,主动技能!F852+1,FALSE),"")</f>
        <v>eff_yixingguangquan|||</v>
      </c>
      <c r="Q852" s="33">
        <f>(VLOOKUP(G852,角色!V:AE,主动技能!F852+4,FALSE))</f>
        <v>1</v>
      </c>
      <c r="R852" s="33">
        <v>0</v>
      </c>
      <c r="S852" s="33">
        <v>0</v>
      </c>
      <c r="T852" s="6" t="str">
        <f t="shared" si="265"/>
        <v/>
      </c>
      <c r="U852" s="6" t="str">
        <f t="shared" si="266"/>
        <v/>
      </c>
      <c r="V852" s="23" t="str">
        <f>VLOOKUP(G852,角色!AW:BC,主动技能!F852+1,FALSE)</f>
        <v>skill_32</v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160</v>
      </c>
      <c r="AE852" s="33">
        <f>(VLOOKUP(G852,角色!V:AE,主动技能!F852+7,FALSE))</f>
        <v>0</v>
      </c>
      <c r="AF852" s="23">
        <f t="shared" si="269"/>
        <v>0</v>
      </c>
      <c r="AG852" s="23">
        <f t="shared" si="270"/>
        <v>0</v>
      </c>
      <c r="AH852" s="33" t="str">
        <f>VLOOKUP(F852,特效对应!F:G,2,FALSE)</f>
        <v>attack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炀烈主动技能1等级7</v>
      </c>
      <c r="B853" s="8">
        <f t="shared" si="267"/>
        <v>10150107</v>
      </c>
      <c r="C853" s="8" t="str">
        <f>VLOOKUP(G853,角色!A:B,2,FALSE)</f>
        <v>炀烈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476</v>
      </c>
      <c r="I853" s="24" t="str">
        <f t="shared" si="275"/>
        <v>对敌方单体攻击，造成100%攻击力（+226）点伤害。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P853" s="33" t="str">
        <f>_xlfn.IFNA(VLOOKUP(G853,角色!V:AE,主动技能!F853+1,FALSE),"")</f>
        <v>eff_yixingguangquan|||</v>
      </c>
      <c r="Q853" s="33">
        <f>(VLOOKUP(G853,角色!V:AE,主动技能!F853+4,FALSE))</f>
        <v>1</v>
      </c>
      <c r="R853" s="33">
        <v>0</v>
      </c>
      <c r="S853" s="33">
        <v>0</v>
      </c>
      <c r="T853" s="6" t="str">
        <f t="shared" si="265"/>
        <v/>
      </c>
      <c r="U853" s="6" t="str">
        <f t="shared" si="266"/>
        <v/>
      </c>
      <c r="V853" s="23" t="str">
        <f>VLOOKUP(G853,角色!AW:BC,主动技能!F853+1,FALSE)</f>
        <v>skill_32</v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226</v>
      </c>
      <c r="AE853" s="33">
        <f>(VLOOKUP(G853,角色!V:AE,主动技能!F853+7,FALSE))</f>
        <v>0</v>
      </c>
      <c r="AF853" s="23">
        <f t="shared" si="269"/>
        <v>0</v>
      </c>
      <c r="AG853" s="23">
        <f t="shared" si="270"/>
        <v>0</v>
      </c>
      <c r="AH853" s="33" t="str">
        <f>VLOOKUP(F853,特效对应!F:G,2,FALSE)</f>
        <v>attack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炀烈主动技能1等级8</v>
      </c>
      <c r="B854" s="8">
        <f t="shared" si="267"/>
        <v>10150108</v>
      </c>
      <c r="C854" s="8" t="str">
        <f>VLOOKUP(G854,角色!A:B,2,FALSE)</f>
        <v>炀烈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476</v>
      </c>
      <c r="I854" s="24" t="str">
        <f t="shared" si="275"/>
        <v>对敌方单体攻击，造成100%攻击力（+320）点伤害。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P854" s="33" t="str">
        <f>_xlfn.IFNA(VLOOKUP(G854,角色!V:AE,主动技能!F854+1,FALSE),"")</f>
        <v>eff_yixingguangquan|||</v>
      </c>
      <c r="Q854" s="33">
        <f>(VLOOKUP(G854,角色!V:AE,主动技能!F854+4,FALSE))</f>
        <v>1</v>
      </c>
      <c r="R854" s="33">
        <v>0</v>
      </c>
      <c r="S854" s="33">
        <v>0</v>
      </c>
      <c r="T854" s="6" t="str">
        <f t="shared" si="265"/>
        <v/>
      </c>
      <c r="U854" s="6" t="str">
        <f t="shared" si="266"/>
        <v/>
      </c>
      <c r="V854" s="23" t="str">
        <f>VLOOKUP(G854,角色!AW:BC,主动技能!F854+1,FALSE)</f>
        <v>skill_32</v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320</v>
      </c>
      <c r="AE854" s="33">
        <f>(VLOOKUP(G854,角色!V:AE,主动技能!F854+7,FALSE))</f>
        <v>0</v>
      </c>
      <c r="AF854" s="23">
        <f t="shared" si="269"/>
        <v>0</v>
      </c>
      <c r="AG854" s="23">
        <f t="shared" si="270"/>
        <v>0</v>
      </c>
      <c r="AH854" s="33" t="str">
        <f>VLOOKUP(F854,特效对应!F:G,2,FALSE)</f>
        <v>attack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炀烈主动技能1等级9</v>
      </c>
      <c r="B855" s="8">
        <f t="shared" si="267"/>
        <v>10150109</v>
      </c>
      <c r="C855" s="8" t="str">
        <f>VLOOKUP(G855,角色!A:B,2,FALSE)</f>
        <v>炀烈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476</v>
      </c>
      <c r="I855" s="24" t="str">
        <f t="shared" si="275"/>
        <v>对敌方单体攻击，造成100%攻击力（+452）点伤害。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P855" s="33" t="str">
        <f>_xlfn.IFNA(VLOOKUP(G855,角色!V:AE,主动技能!F855+1,FALSE),"")</f>
        <v>eff_yixingguangquan|||</v>
      </c>
      <c r="Q855" s="33">
        <f>(VLOOKUP(G855,角色!V:AE,主动技能!F855+4,FALSE))</f>
        <v>1</v>
      </c>
      <c r="R855" s="33">
        <v>0</v>
      </c>
      <c r="S855" s="33">
        <v>0</v>
      </c>
      <c r="T855" s="6" t="str">
        <f t="shared" si="265"/>
        <v/>
      </c>
      <c r="U855" s="6" t="str">
        <f t="shared" si="266"/>
        <v/>
      </c>
      <c r="V855" s="23" t="str">
        <f>VLOOKUP(G855,角色!AW:BC,主动技能!F855+1,FALSE)</f>
        <v>skill_32</v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452</v>
      </c>
      <c r="AE855" s="33">
        <f>(VLOOKUP(G855,角色!V:AE,主动技能!F855+7,FALSE))</f>
        <v>0</v>
      </c>
      <c r="AF855" s="23">
        <f t="shared" si="269"/>
        <v>0</v>
      </c>
      <c r="AG855" s="23">
        <f t="shared" si="270"/>
        <v>0</v>
      </c>
      <c r="AH855" s="33" t="str">
        <f>VLOOKUP(F855,特效对应!F:G,2,FALSE)</f>
        <v>attack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炀烈主动技能1等级10</v>
      </c>
      <c r="B856" s="8">
        <f t="shared" si="267"/>
        <v>10150110</v>
      </c>
      <c r="C856" s="8" t="str">
        <f>VLOOKUP(G856,角色!A:B,2,FALSE)</f>
        <v>炀烈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对敌方单体进行横扫攻击，造成100%攻击力（+640）点伤害。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P856" s="33" t="str">
        <f>_xlfn.IFNA(VLOOKUP(G856,角色!V:AE,主动技能!F856+1,FALSE),"")</f>
        <v>eff_yixingguangquan|||</v>
      </c>
      <c r="Q856" s="33">
        <f>(VLOOKUP(G856,角色!V:AE,主动技能!F856+4,FALSE))</f>
        <v>1</v>
      </c>
      <c r="R856" s="33">
        <v>0</v>
      </c>
      <c r="S856" s="33">
        <v>0</v>
      </c>
      <c r="T856" s="6" t="str">
        <f t="shared" si="265"/>
        <v/>
      </c>
      <c r="U856" s="6" t="str">
        <f t="shared" si="266"/>
        <v/>
      </c>
      <c r="V856" s="23" t="str">
        <f>VLOOKUP(G856,角色!AW:BC,主动技能!F856+1,FALSE)</f>
        <v>skill_32</v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640</v>
      </c>
      <c r="AE856" s="33">
        <f>(VLOOKUP(G856,角色!V:AE,主动技能!F856+7,FALSE))</f>
        <v>0</v>
      </c>
      <c r="AF856" s="23">
        <f t="shared" si="269"/>
        <v>0</v>
      </c>
      <c r="AG856" s="23">
        <f t="shared" si="270"/>
        <v>0</v>
      </c>
      <c r="AH856" s="33" t="str">
        <f>VLOOKUP(F856,特效对应!F:G,2,FALSE)</f>
        <v>attack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炀烈主动技能1等级11</v>
      </c>
      <c r="B857" s="8">
        <f t="shared" si="267"/>
        <v>10150111</v>
      </c>
      <c r="C857" s="8" t="str">
        <f>VLOOKUP(G857,角色!A:B,2,FALSE)</f>
        <v>炀烈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对敌方单体进行横扫攻击，造成100%攻击力（+906）点伤害。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P857" s="33" t="str">
        <f>_xlfn.IFNA(VLOOKUP(G857,角色!V:AE,主动技能!F857+1,FALSE),"")</f>
        <v>eff_yixingguangquan|||</v>
      </c>
      <c r="Q857" s="33">
        <f>(VLOOKUP(G857,角色!V:AE,主动技能!F857+4,FALSE))</f>
        <v>1</v>
      </c>
      <c r="R857" s="33">
        <v>0</v>
      </c>
      <c r="S857" s="33">
        <v>0</v>
      </c>
      <c r="T857" s="6" t="str">
        <f t="shared" si="265"/>
        <v/>
      </c>
      <c r="U857" s="6" t="str">
        <f t="shared" si="266"/>
        <v/>
      </c>
      <c r="V857" s="23" t="str">
        <f>VLOOKUP(G857,角色!AW:BC,主动技能!F857+1,FALSE)</f>
        <v>skill_32</v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906</v>
      </c>
      <c r="AE857" s="33">
        <f>(VLOOKUP(G857,角色!V:AE,主动技能!F857+7,FALSE))</f>
        <v>0</v>
      </c>
      <c r="AF857" s="23">
        <f t="shared" si="269"/>
        <v>0</v>
      </c>
      <c r="AG857" s="23">
        <f t="shared" si="270"/>
        <v>0</v>
      </c>
      <c r="AH857" s="33" t="str">
        <f>VLOOKUP(F857,特效对应!F:G,2,FALSE)</f>
        <v>attack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炀烈主动技能1等级12</v>
      </c>
      <c r="B858" s="8">
        <f t="shared" si="267"/>
        <v>10150112</v>
      </c>
      <c r="C858" s="8" t="str">
        <f>VLOOKUP(G858,角色!A:B,2,FALSE)</f>
        <v>炀烈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对敌方单体进行横扫攻击，造成100%攻击力（+1281）点伤害。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P858" s="33" t="str">
        <f>_xlfn.IFNA(VLOOKUP(G858,角色!V:AE,主动技能!F858+1,FALSE),"")</f>
        <v>eff_yixingguangquan|||</v>
      </c>
      <c r="Q858" s="33">
        <f>(VLOOKUP(G858,角色!V:AE,主动技能!F858+4,FALSE))</f>
        <v>1</v>
      </c>
      <c r="R858" s="33">
        <v>0</v>
      </c>
      <c r="S858" s="33">
        <v>0</v>
      </c>
      <c r="T858" s="6" t="str">
        <f t="shared" si="265"/>
        <v/>
      </c>
      <c r="U858" s="6" t="str">
        <f t="shared" si="266"/>
        <v/>
      </c>
      <c r="V858" s="23" t="str">
        <f>VLOOKUP(G858,角色!AW:BC,主动技能!F858+1,FALSE)</f>
        <v>skill_32</v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1281</v>
      </c>
      <c r="AE858" s="33">
        <f>(VLOOKUP(G858,角色!V:AE,主动技能!F858+7,FALSE))</f>
        <v>0</v>
      </c>
      <c r="AF858" s="23">
        <f t="shared" si="269"/>
        <v>0</v>
      </c>
      <c r="AG858" s="23">
        <f t="shared" si="270"/>
        <v>0</v>
      </c>
      <c r="AH858" s="33" t="str">
        <f>VLOOKUP(F858,特效对应!F:G,2,FALSE)</f>
        <v>attack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炀烈主动技能1等级13</v>
      </c>
      <c r="B859" s="8">
        <f t="shared" si="267"/>
        <v>10150113</v>
      </c>
      <c r="C859" s="8" t="str">
        <f>VLOOKUP(G859,角色!A:B,2,FALSE)</f>
        <v>炀烈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476</v>
      </c>
      <c r="I859" s="24" t="str">
        <f t="shared" ref="I859:I866" si="276">"对敌方单体进行横扫攻击，造成100%攻击力（+"&amp;AB859&amp;"）点伤害。"</f>
        <v>对敌方单体进行横扫攻击，造成100%攻击力（+1812）点伤害。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P859" s="33" t="str">
        <f>_xlfn.IFNA(VLOOKUP(G859,角色!V:AE,主动技能!F859+1,FALSE),"")</f>
        <v>eff_yixingguangquan|||</v>
      </c>
      <c r="Q859" s="33">
        <f>(VLOOKUP(G859,角色!V:AE,主动技能!F859+4,FALSE))</f>
        <v>1</v>
      </c>
      <c r="R859" s="33">
        <v>0</v>
      </c>
      <c r="S859" s="33">
        <v>0</v>
      </c>
      <c r="T859" s="6" t="str">
        <f t="shared" si="265"/>
        <v/>
      </c>
      <c r="U859" s="6" t="str">
        <f t="shared" si="266"/>
        <v/>
      </c>
      <c r="V859" s="23" t="str">
        <f>VLOOKUP(G859,角色!AW:BC,主动技能!F859+1,FALSE)</f>
        <v>skill_32</v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1812</v>
      </c>
      <c r="AE859" s="33">
        <f>(VLOOKUP(G859,角色!V:AE,主动技能!F859+7,FALSE))</f>
        <v>0</v>
      </c>
      <c r="AF859" s="23">
        <f t="shared" si="269"/>
        <v>0</v>
      </c>
      <c r="AG859" s="23">
        <f t="shared" si="270"/>
        <v>0</v>
      </c>
      <c r="AH859" s="33" t="str">
        <f>VLOOKUP(F859,特效对应!F:G,2,FALSE)</f>
        <v>attack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炀烈主动技能1等级14</v>
      </c>
      <c r="B860" s="8">
        <f t="shared" si="267"/>
        <v>10150114</v>
      </c>
      <c r="C860" s="8" t="str">
        <f>VLOOKUP(G860,角色!A:B,2,FALSE)</f>
        <v>炀烈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476</v>
      </c>
      <c r="I860" s="24" t="str">
        <f t="shared" si="276"/>
        <v>对敌方单体进行横扫攻击，造成100%攻击力（+2563）点伤害。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P860" s="33" t="str">
        <f>_xlfn.IFNA(VLOOKUP(G860,角色!V:AE,主动技能!F860+1,FALSE),"")</f>
        <v>eff_yixingguangquan|||</v>
      </c>
      <c r="Q860" s="33">
        <f>(VLOOKUP(G860,角色!V:AE,主动技能!F860+4,FALSE))</f>
        <v>1</v>
      </c>
      <c r="R860" s="33">
        <v>0</v>
      </c>
      <c r="S860" s="33">
        <v>0</v>
      </c>
      <c r="T860" s="6" t="str">
        <f t="shared" si="265"/>
        <v/>
      </c>
      <c r="U860" s="6" t="str">
        <f t="shared" si="266"/>
        <v/>
      </c>
      <c r="V860" s="23" t="str">
        <f>VLOOKUP(G860,角色!AW:BC,主动技能!F860+1,FALSE)</f>
        <v>skill_32</v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2563</v>
      </c>
      <c r="AE860" s="33">
        <f>(VLOOKUP(G860,角色!V:AE,主动技能!F860+7,FALSE))</f>
        <v>0</v>
      </c>
      <c r="AF860" s="23">
        <f t="shared" si="269"/>
        <v>0</v>
      </c>
      <c r="AG860" s="23">
        <f t="shared" si="270"/>
        <v>0</v>
      </c>
      <c r="AH860" s="33" t="str">
        <f>VLOOKUP(F860,特效对应!F:G,2,FALSE)</f>
        <v>attack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炀烈主动技能1等级15</v>
      </c>
      <c r="B861" s="8">
        <f t="shared" si="267"/>
        <v>10150115</v>
      </c>
      <c r="C861" s="8" t="str">
        <f>VLOOKUP(G861,角色!A:B,2,FALSE)</f>
        <v>炀烈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476</v>
      </c>
      <c r="I861" s="24" t="str">
        <f t="shared" si="276"/>
        <v>对敌方单体进行横扫攻击，造成100%攻击力（+3626）点伤害。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P861" s="33" t="str">
        <f>_xlfn.IFNA(VLOOKUP(G861,角色!V:AE,主动技能!F861+1,FALSE),"")</f>
        <v>eff_yixingguangquan|||</v>
      </c>
      <c r="Q861" s="33">
        <f>(VLOOKUP(G861,角色!V:AE,主动技能!F861+4,FALSE))</f>
        <v>1</v>
      </c>
      <c r="R861" s="33">
        <v>0</v>
      </c>
      <c r="S861" s="33">
        <v>0</v>
      </c>
      <c r="T861" s="6" t="str">
        <f t="shared" si="265"/>
        <v/>
      </c>
      <c r="U861" s="6" t="str">
        <f t="shared" si="266"/>
        <v/>
      </c>
      <c r="V861" s="23" t="str">
        <f>VLOOKUP(G861,角色!AW:BC,主动技能!F861+1,FALSE)</f>
        <v>skill_32</v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3626</v>
      </c>
      <c r="AE861" s="33">
        <f>(VLOOKUP(G861,角色!V:AE,主动技能!F861+7,FALSE))</f>
        <v>0</v>
      </c>
      <c r="AF861" s="23">
        <f t="shared" si="269"/>
        <v>0</v>
      </c>
      <c r="AG861" s="23">
        <f t="shared" si="270"/>
        <v>0</v>
      </c>
      <c r="AH861" s="33" t="str">
        <f>VLOOKUP(F861,特效对应!F:G,2,FALSE)</f>
        <v>attack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炀烈主动技能1等级16</v>
      </c>
      <c r="B862" s="8">
        <f t="shared" si="267"/>
        <v>10150116</v>
      </c>
      <c r="C862" s="8" t="str">
        <f>VLOOKUP(G862,角色!A:B,2,FALSE)</f>
        <v>炀烈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476</v>
      </c>
      <c r="I862" s="24" t="str">
        <f t="shared" si="276"/>
        <v>对敌方单体进行横扫攻击，造成100%攻击力（+5128）点伤害。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P862" s="33" t="str">
        <f>_xlfn.IFNA(VLOOKUP(G862,角色!V:AE,主动技能!F862+1,FALSE),"")</f>
        <v>eff_yixingguangquan|||</v>
      </c>
      <c r="Q862" s="33">
        <f>(VLOOKUP(G862,角色!V:AE,主动技能!F862+4,FALSE))</f>
        <v>1</v>
      </c>
      <c r="R862" s="33">
        <v>0</v>
      </c>
      <c r="S862" s="33">
        <v>0</v>
      </c>
      <c r="T862" s="6" t="str">
        <f t="shared" si="265"/>
        <v/>
      </c>
      <c r="U862" s="6" t="str">
        <f t="shared" si="266"/>
        <v/>
      </c>
      <c r="V862" s="23" t="str">
        <f>VLOOKUP(G862,角色!AW:BC,主动技能!F862+1,FALSE)</f>
        <v>skill_32</v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5128</v>
      </c>
      <c r="AE862" s="33">
        <f>(VLOOKUP(G862,角色!V:AE,主动技能!F862+7,FALSE))</f>
        <v>0</v>
      </c>
      <c r="AF862" s="23">
        <f t="shared" si="269"/>
        <v>0</v>
      </c>
      <c r="AG862" s="23">
        <f t="shared" si="270"/>
        <v>0</v>
      </c>
      <c r="AH862" s="33" t="str">
        <f>VLOOKUP(F862,特效对应!F:G,2,FALSE)</f>
        <v>attack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炀烈主动技能1等级17</v>
      </c>
      <c r="B863" s="8">
        <f t="shared" si="267"/>
        <v>10150117</v>
      </c>
      <c r="C863" s="8" t="str">
        <f>VLOOKUP(G863,角色!A:B,2,FALSE)</f>
        <v>炀烈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476</v>
      </c>
      <c r="I863" s="24" t="str">
        <f t="shared" si="276"/>
        <v>对敌方单体进行横扫攻击，造成100%攻击力（+7254）点伤害。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P863" s="33" t="str">
        <f>_xlfn.IFNA(VLOOKUP(G863,角色!V:AE,主动技能!F863+1,FALSE),"")</f>
        <v>eff_yixingguangquan|||</v>
      </c>
      <c r="Q863" s="33">
        <f>(VLOOKUP(G863,角色!V:AE,主动技能!F863+4,FALSE))</f>
        <v>1</v>
      </c>
      <c r="R863" s="33">
        <v>0</v>
      </c>
      <c r="S863" s="33">
        <v>0</v>
      </c>
      <c r="T863" s="6" t="str">
        <f t="shared" si="265"/>
        <v/>
      </c>
      <c r="U863" s="6" t="str">
        <f t="shared" si="266"/>
        <v/>
      </c>
      <c r="V863" s="23" t="str">
        <f>VLOOKUP(G863,角色!AW:BC,主动技能!F863+1,FALSE)</f>
        <v>skill_32</v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7254</v>
      </c>
      <c r="AE863" s="33">
        <f>(VLOOKUP(G863,角色!V:AE,主动技能!F863+7,FALSE))</f>
        <v>0</v>
      </c>
      <c r="AF863" s="23">
        <f t="shared" si="269"/>
        <v>0</v>
      </c>
      <c r="AG863" s="23">
        <f t="shared" si="270"/>
        <v>0</v>
      </c>
      <c r="AH863" s="33" t="str">
        <f>VLOOKUP(F863,特效对应!F:G,2,FALSE)</f>
        <v>attack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炀烈主动技能1等级18</v>
      </c>
      <c r="B864" s="8">
        <f t="shared" si="267"/>
        <v>10150118</v>
      </c>
      <c r="C864" s="8" t="str">
        <f>VLOOKUP(G864,角色!A:B,2,FALSE)</f>
        <v>炀烈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476</v>
      </c>
      <c r="I864" s="24" t="str">
        <f t="shared" si="276"/>
        <v>对敌方单体进行横扫攻击，造成100%攻击力（+10260）点伤害。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P864" s="33" t="str">
        <f>_xlfn.IFNA(VLOOKUP(G864,角色!V:AE,主动技能!F864+1,FALSE),"")</f>
        <v>eff_yixingguangquan|||</v>
      </c>
      <c r="Q864" s="33">
        <f>(VLOOKUP(G864,角色!V:AE,主动技能!F864+4,FALSE))</f>
        <v>1</v>
      </c>
      <c r="R864" s="33">
        <v>0</v>
      </c>
      <c r="S864" s="33">
        <v>0</v>
      </c>
      <c r="T864" s="6" t="str">
        <f t="shared" si="265"/>
        <v/>
      </c>
      <c r="U864" s="6" t="str">
        <f t="shared" si="266"/>
        <v/>
      </c>
      <c r="V864" s="23" t="str">
        <f>VLOOKUP(G864,角色!AW:BC,主动技能!F864+1,FALSE)</f>
        <v>skill_32</v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10260</v>
      </c>
      <c r="AE864" s="33">
        <f>(VLOOKUP(G864,角色!V:AE,主动技能!F864+7,FALSE))</f>
        <v>0</v>
      </c>
      <c r="AF864" s="23">
        <f t="shared" si="269"/>
        <v>0</v>
      </c>
      <c r="AG864" s="23">
        <f t="shared" si="270"/>
        <v>0</v>
      </c>
      <c r="AH864" s="33" t="str">
        <f>VLOOKUP(F864,特效对应!F:G,2,FALSE)</f>
        <v>attack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炀烈主动技能1等级19</v>
      </c>
      <c r="B865" s="8">
        <f t="shared" si="267"/>
        <v>10150119</v>
      </c>
      <c r="C865" s="8" t="str">
        <f>VLOOKUP(G865,角色!A:B,2,FALSE)</f>
        <v>炀烈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476</v>
      </c>
      <c r="I865" s="24" t="str">
        <f t="shared" si="276"/>
        <v>对敌方单体进行横扫攻击，造成100%攻击力（+14512）点伤害。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P865" s="33" t="str">
        <f>_xlfn.IFNA(VLOOKUP(G865,角色!V:AE,主动技能!F865+1,FALSE),"")</f>
        <v>eff_yixingguangquan|||</v>
      </c>
      <c r="Q865" s="33">
        <f>(VLOOKUP(G865,角色!V:AE,主动技能!F865+4,FALSE))</f>
        <v>1</v>
      </c>
      <c r="R865" s="33">
        <v>0</v>
      </c>
      <c r="S865" s="33">
        <v>0</v>
      </c>
      <c r="T865" s="6" t="str">
        <f t="shared" si="265"/>
        <v/>
      </c>
      <c r="U865" s="6" t="str">
        <f t="shared" si="266"/>
        <v/>
      </c>
      <c r="V865" s="23" t="str">
        <f>VLOOKUP(G865,角色!AW:BC,主动技能!F865+1,FALSE)</f>
        <v>skill_32</v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14512</v>
      </c>
      <c r="AE865" s="33">
        <f>(VLOOKUP(G865,角色!V:AE,主动技能!F865+7,FALSE))</f>
        <v>0</v>
      </c>
      <c r="AF865" s="23">
        <f t="shared" si="269"/>
        <v>0</v>
      </c>
      <c r="AG865" s="23">
        <f t="shared" si="270"/>
        <v>0</v>
      </c>
      <c r="AH865" s="33" t="str">
        <f>VLOOKUP(F865,特效对应!F:G,2,FALSE)</f>
        <v>attack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炀烈主动技能1等级20</v>
      </c>
      <c r="B866" s="8">
        <f t="shared" si="267"/>
        <v>10150120</v>
      </c>
      <c r="C866" s="8" t="str">
        <f>VLOOKUP(G866,角色!A:B,2,FALSE)</f>
        <v>炀烈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476</v>
      </c>
      <c r="I866" s="24" t="str">
        <f t="shared" si="276"/>
        <v>对敌方单体进行横扫攻击，造成100%攻击力（+20525）点伤害。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P866" s="33" t="str">
        <f>_xlfn.IFNA(VLOOKUP(G866,角色!V:AE,主动技能!F866+1,FALSE),"")</f>
        <v>eff_yixingguangquan|||</v>
      </c>
      <c r="Q866" s="33">
        <f>(VLOOKUP(G866,角色!V:AE,主动技能!F866+4,FALSE))</f>
        <v>1</v>
      </c>
      <c r="R866" s="33">
        <v>0</v>
      </c>
      <c r="S866" s="33">
        <v>0</v>
      </c>
      <c r="T866" s="6" t="str">
        <f t="shared" si="265"/>
        <v/>
      </c>
      <c r="U866" s="6" t="str">
        <f t="shared" si="266"/>
        <v/>
      </c>
      <c r="V866" s="23" t="str">
        <f>VLOOKUP(G866,角色!AW:BC,主动技能!F866+1,FALSE)</f>
        <v>skill_32</v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20525</v>
      </c>
      <c r="AE866" s="33">
        <f>(VLOOKUP(G866,角色!V:AE,主动技能!F866+7,FALSE))</f>
        <v>0</v>
      </c>
      <c r="AF866" s="23">
        <f t="shared" si="269"/>
        <v>0</v>
      </c>
      <c r="AG866" s="23">
        <f t="shared" si="270"/>
        <v>0</v>
      </c>
      <c r="AH866" s="33" t="str">
        <f>VLOOKUP(F866,特效对应!F:G,2,FALSE)</f>
        <v>attack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炀烈主动技能2等级1</v>
      </c>
      <c r="B867" s="8">
        <f t="shared" si="267"/>
        <v>10150201</v>
      </c>
      <c r="C867" s="8" t="str">
        <f>VLOOKUP(G867,角色!A:B,2,FALSE)</f>
        <v>炀烈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455</v>
      </c>
      <c r="I867" s="26" t="str">
        <f>"对敌方1排单位造成125%攻击力（+"&amp;AB867&amp;"）伤害"</f>
        <v>对敌方1排单位造成125%攻击力（+65）伤害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P867" s="33" t="str">
        <f>_xlfn.IFNA(VLOOKUP(G867,角色!V:AE,主动技能!F867+1,FALSE),"")</f>
        <v>eff_sixingguangquan|eff_wanyuezhan_0|eff_wanyuezhan_1|</v>
      </c>
      <c r="Q867" s="33">
        <f>(VLOOKUP(G867,角色!V:AE,主动技能!F867+4,FALSE))</f>
        <v>2</v>
      </c>
      <c r="R867" s="33">
        <v>0</v>
      </c>
      <c r="S867" s="33">
        <v>0</v>
      </c>
      <c r="T867" s="6" t="str">
        <f t="shared" si="265"/>
        <v/>
      </c>
      <c r="U867" s="6" t="str">
        <f t="shared" si="266"/>
        <v/>
      </c>
      <c r="V867" s="23" t="str">
        <f>VLOOKUP(G867,角色!AW:BC,主动技能!F867+1,FALSE)</f>
        <v>skill_20</v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65</v>
      </c>
      <c r="AE867" s="33">
        <f>(VLOOKUP(G867,角色!V:AE,主动技能!F867+7,FALSE))</f>
        <v>1</v>
      </c>
      <c r="AF867" s="23">
        <f t="shared" si="269"/>
        <v>2</v>
      </c>
      <c r="AG867" s="23">
        <f t="shared" si="270"/>
        <v>1</v>
      </c>
      <c r="AH867" s="33" t="str">
        <f>VLOOKUP(F867,特效对应!F:G,2,FALSE)</f>
        <v>attackex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炀烈主动技能2等级2</v>
      </c>
      <c r="B868" s="8">
        <f t="shared" si="267"/>
        <v>10150202</v>
      </c>
      <c r="C868" s="8" t="str">
        <f>VLOOKUP(G868,角色!A:B,2,FALSE)</f>
        <v>炀烈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455</v>
      </c>
      <c r="I868" s="26" t="str">
        <f t="shared" ref="I868:I886" si="277">"对敌方1排单位造成125%攻击力（+"&amp;AB868&amp;"）伤害"</f>
        <v>对敌方1排单位造成125%攻击力（+80）伤害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P868" s="33" t="str">
        <f>_xlfn.IFNA(VLOOKUP(G868,角色!V:AE,主动技能!F868+1,FALSE),"")</f>
        <v>eff_sixingguangquan|eff_wanyuezhan_0|eff_wanyuezhan_1|</v>
      </c>
      <c r="Q868" s="33">
        <f>(VLOOKUP(G868,角色!V:AE,主动技能!F868+4,FALSE))</f>
        <v>2</v>
      </c>
      <c r="R868" s="33">
        <v>0</v>
      </c>
      <c r="S868" s="33">
        <v>0</v>
      </c>
      <c r="T868" s="6" t="str">
        <f t="shared" si="265"/>
        <v/>
      </c>
      <c r="U868" s="6" t="str">
        <f t="shared" si="266"/>
        <v/>
      </c>
      <c r="V868" s="23" t="str">
        <f>VLOOKUP(G868,角色!AW:BC,主动技能!F868+1,FALSE)</f>
        <v>skill_20</v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80</v>
      </c>
      <c r="AE868" s="33">
        <f>(VLOOKUP(G868,角色!V:AE,主动技能!F868+7,FALSE))</f>
        <v>1</v>
      </c>
      <c r="AF868" s="23">
        <f t="shared" si="269"/>
        <v>2</v>
      </c>
      <c r="AG868" s="23">
        <f t="shared" si="270"/>
        <v>1</v>
      </c>
      <c r="AH868" s="33" t="str">
        <f>VLOOKUP(F868,特效对应!F:G,2,FALSE)</f>
        <v>attackex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炀烈主动技能2等级3</v>
      </c>
      <c r="B869" s="8">
        <f t="shared" si="267"/>
        <v>10150203</v>
      </c>
      <c r="C869" s="8" t="str">
        <f>VLOOKUP(G869,角色!A:B,2,FALSE)</f>
        <v>炀烈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455</v>
      </c>
      <c r="I869" s="26" t="str">
        <f t="shared" si="277"/>
        <v>对敌方1排单位造成125%攻击力（+125）伤害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P869" s="33" t="str">
        <f>_xlfn.IFNA(VLOOKUP(G869,角色!V:AE,主动技能!F869+1,FALSE),"")</f>
        <v>eff_sixingguangquan|eff_wanyuezhan_0|eff_wanyuezhan_1|</v>
      </c>
      <c r="Q869" s="33">
        <f>(VLOOKUP(G869,角色!V:AE,主动技能!F869+4,FALSE))</f>
        <v>2</v>
      </c>
      <c r="R869" s="33">
        <v>0</v>
      </c>
      <c r="S869" s="33">
        <v>0</v>
      </c>
      <c r="T869" s="6" t="str">
        <f t="shared" si="265"/>
        <v/>
      </c>
      <c r="U869" s="6" t="str">
        <f t="shared" si="266"/>
        <v/>
      </c>
      <c r="V869" s="23" t="str">
        <f>VLOOKUP(G869,角色!AW:BC,主动技能!F869+1,FALSE)</f>
        <v>skill_20</v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125</v>
      </c>
      <c r="AE869" s="33">
        <f>(VLOOKUP(G869,角色!V:AE,主动技能!F869+7,FALSE))</f>
        <v>1</v>
      </c>
      <c r="AF869" s="23">
        <f t="shared" si="269"/>
        <v>2</v>
      </c>
      <c r="AG869" s="23">
        <f t="shared" si="270"/>
        <v>1</v>
      </c>
      <c r="AH869" s="33" t="str">
        <f>VLOOKUP(F869,特效对应!F:G,2,FALSE)</f>
        <v>attackex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炀烈主动技能2等级4</v>
      </c>
      <c r="B870" s="8">
        <f t="shared" si="267"/>
        <v>10150204</v>
      </c>
      <c r="C870" s="8" t="str">
        <f>VLOOKUP(G870,角色!A:B,2,FALSE)</f>
        <v>炀烈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455</v>
      </c>
      <c r="I870" s="26" t="str">
        <f t="shared" si="277"/>
        <v>对敌方1排单位造成125%攻击力（+200）伤害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P870" s="33" t="str">
        <f>_xlfn.IFNA(VLOOKUP(G870,角色!V:AE,主动技能!F870+1,FALSE),"")</f>
        <v>eff_sixingguangquan|eff_wanyuezhan_0|eff_wanyuezhan_1|</v>
      </c>
      <c r="Q870" s="33">
        <f>(VLOOKUP(G870,角色!V:AE,主动技能!F870+4,FALSE))</f>
        <v>2</v>
      </c>
      <c r="R870" s="33">
        <v>0</v>
      </c>
      <c r="S870" s="33">
        <v>0</v>
      </c>
      <c r="T870" s="6" t="str">
        <f t="shared" si="265"/>
        <v/>
      </c>
      <c r="U870" s="6" t="str">
        <f t="shared" si="266"/>
        <v/>
      </c>
      <c r="V870" s="23" t="str">
        <f>VLOOKUP(G870,角色!AW:BC,主动技能!F870+1,FALSE)</f>
        <v>skill_20</v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200</v>
      </c>
      <c r="AE870" s="33">
        <f>(VLOOKUP(G870,角色!V:AE,主动技能!F870+7,FALSE))</f>
        <v>1</v>
      </c>
      <c r="AF870" s="23">
        <f t="shared" si="269"/>
        <v>2</v>
      </c>
      <c r="AG870" s="23">
        <f t="shared" si="270"/>
        <v>1</v>
      </c>
      <c r="AH870" s="33" t="str">
        <f>VLOOKUP(F870,特效对应!F:G,2,FALSE)</f>
        <v>attackex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炀烈主动技能2等级5</v>
      </c>
      <c r="B871" s="8">
        <f t="shared" si="267"/>
        <v>10150205</v>
      </c>
      <c r="C871" s="8" t="str">
        <f>VLOOKUP(G871,角色!A:B,2,FALSE)</f>
        <v>炀烈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455</v>
      </c>
      <c r="I871" s="26" t="str">
        <f t="shared" si="277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P871" s="33" t="str">
        <f>_xlfn.IFNA(VLOOKUP(G871,角色!V:AE,主动技能!F871+1,FALSE),"")</f>
        <v>eff_sixingguangquan|eff_wanyuezhan_0|eff_wanyuezhan_1|</v>
      </c>
      <c r="Q871" s="33">
        <f>(VLOOKUP(G871,角色!V:AE,主动技能!F871+4,FALSE))</f>
        <v>2</v>
      </c>
      <c r="R871" s="33">
        <v>0</v>
      </c>
      <c r="S871" s="33">
        <v>0</v>
      </c>
      <c r="T871" s="6" t="str">
        <f t="shared" si="265"/>
        <v/>
      </c>
      <c r="U871" s="6" t="str">
        <f t="shared" si="266"/>
        <v/>
      </c>
      <c r="V871" s="23" t="str">
        <f>VLOOKUP(G871,角色!AW:BC,主动技能!F871+1,FALSE)</f>
        <v>skill_20</v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 s="33">
        <f>(VLOOKUP(G871,角色!V:AE,主动技能!F871+7,FALSE))</f>
        <v>1</v>
      </c>
      <c r="AF871" s="23">
        <f t="shared" si="269"/>
        <v>2</v>
      </c>
      <c r="AG871" s="23">
        <f t="shared" si="270"/>
        <v>1</v>
      </c>
      <c r="AH871" s="33" t="str">
        <f>VLOOKUP(F871,特效对应!F:G,2,FALSE)</f>
        <v>attackex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炀烈主动技能2等级6</v>
      </c>
      <c r="B872" s="8">
        <f t="shared" si="267"/>
        <v>10150206</v>
      </c>
      <c r="C872" s="8" t="str">
        <f>VLOOKUP(G872,角色!A:B,2,FALSE)</f>
        <v>炀烈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455</v>
      </c>
      <c r="I872" s="26" t="str">
        <f t="shared" si="277"/>
        <v>对敌方1排单位造成125%攻击力（+400）伤害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P872" s="33" t="str">
        <f>_xlfn.IFNA(VLOOKUP(G872,角色!V:AE,主动技能!F872+1,FALSE),"")</f>
        <v>eff_sixingguangquan|eff_wanyuezhan_0|eff_wanyuezhan_1|</v>
      </c>
      <c r="Q872" s="33">
        <f>(VLOOKUP(G872,角色!V:AE,主动技能!F872+4,FALSE))</f>
        <v>2</v>
      </c>
      <c r="R872" s="33">
        <v>0</v>
      </c>
      <c r="S872" s="33">
        <v>0</v>
      </c>
      <c r="T872" s="6" t="str">
        <f t="shared" si="265"/>
        <v/>
      </c>
      <c r="U872" s="6" t="str">
        <f t="shared" si="266"/>
        <v/>
      </c>
      <c r="V872" s="23" t="str">
        <f>VLOOKUP(G872,角色!AW:BC,主动技能!F872+1,FALSE)</f>
        <v>skill_20</v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400</v>
      </c>
      <c r="AE872" s="33">
        <f>(VLOOKUP(G872,角色!V:AE,主动技能!F872+7,FALSE))</f>
        <v>1</v>
      </c>
      <c r="AF872" s="23">
        <f t="shared" si="269"/>
        <v>2</v>
      </c>
      <c r="AG872" s="23">
        <f t="shared" si="270"/>
        <v>1</v>
      </c>
      <c r="AH872" s="33" t="str">
        <f>VLOOKUP(F872,特效对应!F:G,2,FALSE)</f>
        <v>attackex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炀烈主动技能2等级7</v>
      </c>
      <c r="B873" s="8">
        <f t="shared" si="267"/>
        <v>10150207</v>
      </c>
      <c r="C873" s="8" t="str">
        <f>VLOOKUP(G873,角色!A:B,2,FALSE)</f>
        <v>炀烈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455</v>
      </c>
      <c r="I873" s="26" t="str">
        <f t="shared" si="277"/>
        <v>对敌方1排单位造成125%攻击力（+566）伤害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P873" s="33" t="str">
        <f>_xlfn.IFNA(VLOOKUP(G873,角色!V:AE,主动技能!F873+1,FALSE),"")</f>
        <v>eff_sixingguangquan|eff_wanyuezhan_0|eff_wanyuezhan_1|</v>
      </c>
      <c r="Q873" s="33">
        <f>(VLOOKUP(G873,角色!V:AE,主动技能!F873+4,FALSE))</f>
        <v>2</v>
      </c>
      <c r="R873" s="33">
        <v>0</v>
      </c>
      <c r="S873" s="33">
        <v>0</v>
      </c>
      <c r="T873" s="6" t="str">
        <f t="shared" si="265"/>
        <v/>
      </c>
      <c r="U873" s="6" t="str">
        <f t="shared" si="266"/>
        <v/>
      </c>
      <c r="V873" s="23" t="str">
        <f>VLOOKUP(G873,角色!AW:BC,主动技能!F873+1,FALSE)</f>
        <v>skill_20</v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566</v>
      </c>
      <c r="AE873" s="33">
        <f>(VLOOKUP(G873,角色!V:AE,主动技能!F873+7,FALSE))</f>
        <v>1</v>
      </c>
      <c r="AF873" s="23">
        <f t="shared" si="269"/>
        <v>2</v>
      </c>
      <c r="AG873" s="23">
        <f t="shared" si="270"/>
        <v>1</v>
      </c>
      <c r="AH873" s="33" t="str">
        <f>VLOOKUP(F873,特效对应!F:G,2,FALSE)</f>
        <v>attackex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炀烈主动技能2等级8</v>
      </c>
      <c r="B874" s="8">
        <f t="shared" si="267"/>
        <v>10150208</v>
      </c>
      <c r="C874" s="8" t="str">
        <f>VLOOKUP(G874,角色!A:B,2,FALSE)</f>
        <v>炀烈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455</v>
      </c>
      <c r="I874" s="26" t="str">
        <f t="shared" si="277"/>
        <v>对敌方1排单位造成125%攻击力（+800）伤害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P874" s="33" t="str">
        <f>_xlfn.IFNA(VLOOKUP(G874,角色!V:AE,主动技能!F874+1,FALSE),"")</f>
        <v>eff_sixingguangquan|eff_wanyuezhan_0|eff_wanyuezhan_1|</v>
      </c>
      <c r="Q874" s="33">
        <f>(VLOOKUP(G874,角色!V:AE,主动技能!F874+4,FALSE))</f>
        <v>2</v>
      </c>
      <c r="R874" s="33">
        <v>0</v>
      </c>
      <c r="S874" s="33">
        <v>0</v>
      </c>
      <c r="T874" s="6" t="str">
        <f t="shared" si="265"/>
        <v/>
      </c>
      <c r="U874" s="6" t="str">
        <f t="shared" si="266"/>
        <v/>
      </c>
      <c r="V874" s="23" t="str">
        <f>VLOOKUP(G874,角色!AW:BC,主动技能!F874+1,FALSE)</f>
        <v>skill_20</v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800</v>
      </c>
      <c r="AE874" s="33">
        <f>(VLOOKUP(G874,角色!V:AE,主动技能!F874+7,FALSE))</f>
        <v>1</v>
      </c>
      <c r="AF874" s="23">
        <f t="shared" si="269"/>
        <v>2</v>
      </c>
      <c r="AG874" s="23">
        <f t="shared" si="270"/>
        <v>1</v>
      </c>
      <c r="AH874" s="33" t="str">
        <f>VLOOKUP(F874,特效对应!F:G,2,FALSE)</f>
        <v>attackex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炀烈主动技能2等级9</v>
      </c>
      <c r="B875" s="8">
        <f t="shared" si="267"/>
        <v>10150209</v>
      </c>
      <c r="C875" s="8" t="str">
        <f>VLOOKUP(G875,角色!A:B,2,FALSE)</f>
        <v>炀烈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455</v>
      </c>
      <c r="I875" s="26" t="str">
        <f t="shared" si="277"/>
        <v>对敌方1排单位造成125%攻击力（+1132）伤害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P875" s="33" t="str">
        <f>_xlfn.IFNA(VLOOKUP(G875,角色!V:AE,主动技能!F875+1,FALSE),"")</f>
        <v>eff_sixingguangquan|eff_wanyuezhan_0|eff_wanyuezhan_1|</v>
      </c>
      <c r="Q875" s="33">
        <f>(VLOOKUP(G875,角色!V:AE,主动技能!F875+4,FALSE))</f>
        <v>2</v>
      </c>
      <c r="R875" s="33">
        <v>0</v>
      </c>
      <c r="S875" s="33">
        <v>0</v>
      </c>
      <c r="T875" s="6" t="str">
        <f t="shared" si="265"/>
        <v/>
      </c>
      <c r="U875" s="6" t="str">
        <f t="shared" si="266"/>
        <v/>
      </c>
      <c r="V875" s="23" t="str">
        <f>VLOOKUP(G875,角色!AW:BC,主动技能!F875+1,FALSE)</f>
        <v>skill_20</v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1132</v>
      </c>
      <c r="AE875" s="33">
        <f>(VLOOKUP(G875,角色!V:AE,主动技能!F875+7,FALSE))</f>
        <v>1</v>
      </c>
      <c r="AF875" s="23">
        <f t="shared" si="269"/>
        <v>2</v>
      </c>
      <c r="AG875" s="23">
        <f t="shared" si="270"/>
        <v>1</v>
      </c>
      <c r="AH875" s="33" t="str">
        <f>VLOOKUP(F875,特效对应!F:G,2,FALSE)</f>
        <v>attackex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炀烈主动技能2等级10</v>
      </c>
      <c r="B876" s="8">
        <f t="shared" si="267"/>
        <v>10150210</v>
      </c>
      <c r="C876" s="8" t="str">
        <f>VLOOKUP(G876,角色!A:B,2,FALSE)</f>
        <v>炀烈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455</v>
      </c>
      <c r="I876" s="26" t="str">
        <f t="shared" si="277"/>
        <v>对敌方1排单位造成125%攻击力（+1601）伤害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P876" s="33" t="str">
        <f>_xlfn.IFNA(VLOOKUP(G876,角色!V:AE,主动技能!F876+1,FALSE),"")</f>
        <v>eff_sixingguangquan|eff_wanyuezhan_0|eff_wanyuezhan_1|</v>
      </c>
      <c r="Q876" s="33">
        <f>(VLOOKUP(G876,角色!V:AE,主动技能!F876+4,FALSE))</f>
        <v>2</v>
      </c>
      <c r="R876" s="33">
        <v>0</v>
      </c>
      <c r="S876" s="33">
        <v>0</v>
      </c>
      <c r="T876" s="6" t="str">
        <f t="shared" si="265"/>
        <v/>
      </c>
      <c r="U876" s="6" t="str">
        <f t="shared" si="266"/>
        <v/>
      </c>
      <c r="V876" s="23" t="str">
        <f>VLOOKUP(G876,角色!AW:BC,主动技能!F876+1,FALSE)</f>
        <v>skill_20</v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1601</v>
      </c>
      <c r="AE876" s="33">
        <f>(VLOOKUP(G876,角色!V:AE,主动技能!F876+7,FALSE))</f>
        <v>1</v>
      </c>
      <c r="AF876" s="23">
        <f t="shared" si="269"/>
        <v>2</v>
      </c>
      <c r="AG876" s="23">
        <f t="shared" si="270"/>
        <v>1</v>
      </c>
      <c r="AH876" s="33" t="str">
        <f>VLOOKUP(F876,特效对应!F:G,2,FALSE)</f>
        <v>attackex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炀烈主动技能2等级11</v>
      </c>
      <c r="B877" s="8">
        <f t="shared" si="267"/>
        <v>10150211</v>
      </c>
      <c r="C877" s="8" t="str">
        <f>VLOOKUP(G877,角色!A:B,2,FALSE)</f>
        <v>炀烈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455</v>
      </c>
      <c r="I877" s="26" t="str">
        <f t="shared" si="277"/>
        <v>对敌方1排单位造成125%攻击力（+2265）伤害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P877" s="33" t="str">
        <f>_xlfn.IFNA(VLOOKUP(G877,角色!V:AE,主动技能!F877+1,FALSE),"")</f>
        <v>eff_sixingguangquan|eff_wanyuezhan_0|eff_wanyuezhan_1|</v>
      </c>
      <c r="Q877" s="33">
        <f>(VLOOKUP(G877,角色!V:AE,主动技能!F877+4,FALSE))</f>
        <v>2</v>
      </c>
      <c r="R877" s="33">
        <v>0</v>
      </c>
      <c r="S877" s="33">
        <v>0</v>
      </c>
      <c r="T877" s="6" t="str">
        <f t="shared" si="265"/>
        <v/>
      </c>
      <c r="U877" s="6" t="str">
        <f t="shared" si="266"/>
        <v/>
      </c>
      <c r="V877" s="23" t="str">
        <f>VLOOKUP(G877,角色!AW:BC,主动技能!F877+1,FALSE)</f>
        <v>skill_20</v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2265</v>
      </c>
      <c r="AE877" s="33">
        <f>(VLOOKUP(G877,角色!V:AE,主动技能!F877+7,FALSE))</f>
        <v>1</v>
      </c>
      <c r="AF877" s="23">
        <f t="shared" si="269"/>
        <v>2</v>
      </c>
      <c r="AG877" s="23">
        <f t="shared" si="270"/>
        <v>1</v>
      </c>
      <c r="AH877" s="33" t="str">
        <f>VLOOKUP(F877,特效对应!F:G,2,FALSE)</f>
        <v>attackex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炀烈主动技能2等级12</v>
      </c>
      <c r="B878" s="8">
        <f t="shared" si="267"/>
        <v>10150212</v>
      </c>
      <c r="C878" s="8" t="str">
        <f>VLOOKUP(G878,角色!A:B,2,FALSE)</f>
        <v>炀烈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455</v>
      </c>
      <c r="I878" s="26" t="str">
        <f t="shared" si="277"/>
        <v>对敌方1排单位造成125%攻击力（+3203）伤害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P878" s="33" t="str">
        <f>_xlfn.IFNA(VLOOKUP(G878,角色!V:AE,主动技能!F878+1,FALSE),"")</f>
        <v>eff_sixingguangquan|eff_wanyuezhan_0|eff_wanyuezhan_1|</v>
      </c>
      <c r="Q878" s="33">
        <f>(VLOOKUP(G878,角色!V:AE,主动技能!F878+4,FALSE))</f>
        <v>2</v>
      </c>
      <c r="R878" s="33">
        <v>0</v>
      </c>
      <c r="S878" s="33">
        <v>0</v>
      </c>
      <c r="T878" s="6" t="str">
        <f t="shared" si="265"/>
        <v/>
      </c>
      <c r="U878" s="6" t="str">
        <f t="shared" si="266"/>
        <v/>
      </c>
      <c r="V878" s="23" t="str">
        <f>VLOOKUP(G878,角色!AW:BC,主动技能!F878+1,FALSE)</f>
        <v>skill_20</v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3203</v>
      </c>
      <c r="AE878" s="33">
        <f>(VLOOKUP(G878,角色!V:AE,主动技能!F878+7,FALSE))</f>
        <v>1</v>
      </c>
      <c r="AF878" s="23">
        <f t="shared" si="269"/>
        <v>2</v>
      </c>
      <c r="AG878" s="23">
        <f t="shared" si="270"/>
        <v>1</v>
      </c>
      <c r="AH878" s="33" t="str">
        <f>VLOOKUP(F878,特效对应!F:G,2,FALSE)</f>
        <v>attackex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炀烈主动技能2等级13</v>
      </c>
      <c r="B879" s="8">
        <f t="shared" si="267"/>
        <v>10150213</v>
      </c>
      <c r="C879" s="8" t="str">
        <f>VLOOKUP(G879,角色!A:B,2,FALSE)</f>
        <v>炀烈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455</v>
      </c>
      <c r="I879" s="26" t="str">
        <f t="shared" si="277"/>
        <v>对敌方1排单位造成125%攻击力（+4531）伤害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P879" s="33" t="str">
        <f>_xlfn.IFNA(VLOOKUP(G879,角色!V:AE,主动技能!F879+1,FALSE),"")</f>
        <v>eff_sixingguangquan|eff_wanyuezhan_0|eff_wanyuezhan_1|</v>
      </c>
      <c r="Q879" s="33">
        <f>(VLOOKUP(G879,角色!V:AE,主动技能!F879+4,FALSE))</f>
        <v>2</v>
      </c>
      <c r="R879" s="33">
        <v>0</v>
      </c>
      <c r="S879" s="33">
        <v>0</v>
      </c>
      <c r="T879" s="6" t="str">
        <f t="shared" si="265"/>
        <v/>
      </c>
      <c r="U879" s="6" t="str">
        <f t="shared" si="266"/>
        <v/>
      </c>
      <c r="V879" s="23" t="str">
        <f>VLOOKUP(G879,角色!AW:BC,主动技能!F879+1,FALSE)</f>
        <v>skill_20</v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4531</v>
      </c>
      <c r="AE879" s="33">
        <f>(VLOOKUP(G879,角色!V:AE,主动技能!F879+7,FALSE))</f>
        <v>1</v>
      </c>
      <c r="AF879" s="23">
        <f t="shared" si="269"/>
        <v>2</v>
      </c>
      <c r="AG879" s="23">
        <f t="shared" si="270"/>
        <v>1</v>
      </c>
      <c r="AH879" s="33" t="str">
        <f>VLOOKUP(F879,特效对应!F:G,2,FALSE)</f>
        <v>attackex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炀烈主动技能2等级14</v>
      </c>
      <c r="B880" s="8">
        <f t="shared" si="267"/>
        <v>10150214</v>
      </c>
      <c r="C880" s="8" t="str">
        <f>VLOOKUP(G880,角色!A:B,2,FALSE)</f>
        <v>炀烈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455</v>
      </c>
      <c r="I880" s="26" t="str">
        <f t="shared" si="277"/>
        <v>对敌方1排单位造成125%攻击力（+6409）伤害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P880" s="33" t="str">
        <f>_xlfn.IFNA(VLOOKUP(G880,角色!V:AE,主动技能!F880+1,FALSE),"")</f>
        <v>eff_sixingguangquan|eff_wanyuezhan_0|eff_wanyuezhan_1|</v>
      </c>
      <c r="Q880" s="33">
        <f>(VLOOKUP(G880,角色!V:AE,主动技能!F880+4,FALSE))</f>
        <v>2</v>
      </c>
      <c r="R880" s="33">
        <v>0</v>
      </c>
      <c r="S880" s="33">
        <v>0</v>
      </c>
      <c r="T880" s="6" t="str">
        <f t="shared" si="265"/>
        <v/>
      </c>
      <c r="U880" s="6" t="str">
        <f t="shared" si="266"/>
        <v/>
      </c>
      <c r="V880" s="23" t="str">
        <f>VLOOKUP(G880,角色!AW:BC,主动技能!F880+1,FALSE)</f>
        <v>skill_20</v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6409</v>
      </c>
      <c r="AE880" s="33">
        <f>(VLOOKUP(G880,角色!V:AE,主动技能!F880+7,FALSE))</f>
        <v>1</v>
      </c>
      <c r="AF880" s="23">
        <f t="shared" si="269"/>
        <v>2</v>
      </c>
      <c r="AG880" s="23">
        <f t="shared" si="270"/>
        <v>1</v>
      </c>
      <c r="AH880" s="33" t="str">
        <f>VLOOKUP(F880,特效对应!F:G,2,FALSE)</f>
        <v>attackex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炀烈主动技能2等级15</v>
      </c>
      <c r="B881" s="8">
        <f t="shared" si="267"/>
        <v>10150215</v>
      </c>
      <c r="C881" s="8" t="str">
        <f>VLOOKUP(G881,角色!A:B,2,FALSE)</f>
        <v>炀烈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455</v>
      </c>
      <c r="I881" s="26" t="str">
        <f t="shared" si="277"/>
        <v>对敌方1排单位造成125%攻击力（+9065）伤害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P881" s="33" t="str">
        <f>_xlfn.IFNA(VLOOKUP(G881,角色!V:AE,主动技能!F881+1,FALSE),"")</f>
        <v>eff_sixingguangquan|eff_wanyuezhan_0|eff_wanyuezhan_1|</v>
      </c>
      <c r="Q881" s="33">
        <f>(VLOOKUP(G881,角色!V:AE,主动技能!F881+4,FALSE))</f>
        <v>2</v>
      </c>
      <c r="R881" s="33">
        <v>0</v>
      </c>
      <c r="S881" s="33">
        <v>0</v>
      </c>
      <c r="T881" s="6" t="str">
        <f t="shared" si="265"/>
        <v/>
      </c>
      <c r="U881" s="6" t="str">
        <f t="shared" si="266"/>
        <v/>
      </c>
      <c r="V881" s="23" t="str">
        <f>VLOOKUP(G881,角色!AW:BC,主动技能!F881+1,FALSE)</f>
        <v>skill_20</v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9065</v>
      </c>
      <c r="AE881" s="33">
        <f>(VLOOKUP(G881,角色!V:AE,主动技能!F881+7,FALSE))</f>
        <v>1</v>
      </c>
      <c r="AF881" s="23">
        <f t="shared" si="269"/>
        <v>2</v>
      </c>
      <c r="AG881" s="23">
        <f t="shared" si="270"/>
        <v>1</v>
      </c>
      <c r="AH881" s="33" t="str">
        <f>VLOOKUP(F881,特效对应!F:G,2,FALSE)</f>
        <v>attackex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炀烈主动技能2等级16</v>
      </c>
      <c r="B882" s="8">
        <f t="shared" si="267"/>
        <v>10150216</v>
      </c>
      <c r="C882" s="8" t="str">
        <f>VLOOKUP(G882,角色!A:B,2,FALSE)</f>
        <v>炀烈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455</v>
      </c>
      <c r="I882" s="26" t="str">
        <f t="shared" si="277"/>
        <v>对敌方1排单位造成125%攻击力（+12822）伤害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P882" s="33" t="str">
        <f>_xlfn.IFNA(VLOOKUP(G882,角色!V:AE,主动技能!F882+1,FALSE),"")</f>
        <v>eff_sixingguangquan|eff_wanyuezhan_0|eff_wanyuezhan_1|</v>
      </c>
      <c r="Q882" s="33">
        <f>(VLOOKUP(G882,角色!V:AE,主动技能!F882+4,FALSE))</f>
        <v>2</v>
      </c>
      <c r="R882" s="33">
        <v>0</v>
      </c>
      <c r="S882" s="33">
        <v>0</v>
      </c>
      <c r="T882" s="6" t="str">
        <f t="shared" si="265"/>
        <v/>
      </c>
      <c r="U882" s="6" t="str">
        <f t="shared" si="266"/>
        <v/>
      </c>
      <c r="V882" s="23" t="str">
        <f>VLOOKUP(G882,角色!AW:BC,主动技能!F882+1,FALSE)</f>
        <v>skill_20</v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12822</v>
      </c>
      <c r="AE882" s="33">
        <f>(VLOOKUP(G882,角色!V:AE,主动技能!F882+7,FALSE))</f>
        <v>1</v>
      </c>
      <c r="AF882" s="23">
        <f t="shared" si="269"/>
        <v>2</v>
      </c>
      <c r="AG882" s="23">
        <f t="shared" si="270"/>
        <v>1</v>
      </c>
      <c r="AH882" s="33" t="str">
        <f>VLOOKUP(F882,特效对应!F:G,2,FALSE)</f>
        <v>attackex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炀烈主动技能2等级17</v>
      </c>
      <c r="B883" s="8">
        <f t="shared" si="267"/>
        <v>10150217</v>
      </c>
      <c r="C883" s="8" t="str">
        <f>VLOOKUP(G883,角色!A:B,2,FALSE)</f>
        <v>炀烈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455</v>
      </c>
      <c r="I883" s="26" t="str">
        <f t="shared" si="277"/>
        <v>对敌方1排单位造成125%攻击力（+18135）伤害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P883" s="33" t="str">
        <f>_xlfn.IFNA(VLOOKUP(G883,角色!V:AE,主动技能!F883+1,FALSE),"")</f>
        <v>eff_sixingguangquan|eff_wanyuezhan_0|eff_wanyuezhan_1|</v>
      </c>
      <c r="Q883" s="33">
        <f>(VLOOKUP(G883,角色!V:AE,主动技能!F883+4,FALSE))</f>
        <v>2</v>
      </c>
      <c r="R883" s="33">
        <v>0</v>
      </c>
      <c r="S883" s="33">
        <v>0</v>
      </c>
      <c r="T883" s="6" t="str">
        <f t="shared" si="265"/>
        <v/>
      </c>
      <c r="U883" s="6" t="str">
        <f t="shared" si="266"/>
        <v/>
      </c>
      <c r="V883" s="23" t="str">
        <f>VLOOKUP(G883,角色!AW:BC,主动技能!F883+1,FALSE)</f>
        <v>skill_20</v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18135</v>
      </c>
      <c r="AE883" s="33">
        <f>(VLOOKUP(G883,角色!V:AE,主动技能!F883+7,FALSE))</f>
        <v>1</v>
      </c>
      <c r="AF883" s="23">
        <f t="shared" si="269"/>
        <v>2</v>
      </c>
      <c r="AG883" s="23">
        <f t="shared" si="270"/>
        <v>1</v>
      </c>
      <c r="AH883" s="33" t="str">
        <f>VLOOKUP(F883,特效对应!F:G,2,FALSE)</f>
        <v>attackex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炀烈主动技能2等级18</v>
      </c>
      <c r="B884" s="8">
        <f t="shared" si="267"/>
        <v>10150218</v>
      </c>
      <c r="C884" s="8" t="str">
        <f>VLOOKUP(G884,角色!A:B,2,FALSE)</f>
        <v>炀烈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455</v>
      </c>
      <c r="I884" s="26" t="str">
        <f t="shared" si="277"/>
        <v>对敌方1排单位造成125%攻击力（+25650）伤害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P884" s="33" t="str">
        <f>_xlfn.IFNA(VLOOKUP(G884,角色!V:AE,主动技能!F884+1,FALSE),"")</f>
        <v>eff_sixingguangquan|eff_wanyuezhan_0|eff_wanyuezhan_1|</v>
      </c>
      <c r="Q884" s="33">
        <f>(VLOOKUP(G884,角色!V:AE,主动技能!F884+4,FALSE))</f>
        <v>2</v>
      </c>
      <c r="R884" s="33">
        <v>0</v>
      </c>
      <c r="S884" s="33">
        <v>0</v>
      </c>
      <c r="T884" s="6" t="str">
        <f t="shared" si="265"/>
        <v/>
      </c>
      <c r="U884" s="6" t="str">
        <f t="shared" si="266"/>
        <v/>
      </c>
      <c r="V884" s="23" t="str">
        <f>VLOOKUP(G884,角色!AW:BC,主动技能!F884+1,FALSE)</f>
        <v>skill_20</v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25650</v>
      </c>
      <c r="AE884" s="33">
        <f>(VLOOKUP(G884,角色!V:AE,主动技能!F884+7,FALSE))</f>
        <v>1</v>
      </c>
      <c r="AF884" s="23">
        <f t="shared" si="269"/>
        <v>2</v>
      </c>
      <c r="AG884" s="23">
        <f t="shared" si="270"/>
        <v>1</v>
      </c>
      <c r="AH884" s="33" t="str">
        <f>VLOOKUP(F884,特效对应!F:G,2,FALSE)</f>
        <v>attackex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炀烈主动技能2等级19</v>
      </c>
      <c r="B885" s="8">
        <f t="shared" si="267"/>
        <v>10150219</v>
      </c>
      <c r="C885" s="8" t="str">
        <f>VLOOKUP(G885,角色!A:B,2,FALSE)</f>
        <v>炀烈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455</v>
      </c>
      <c r="I885" s="26" t="str">
        <f t="shared" si="277"/>
        <v>对敌方1排单位造成125%攻击力（+36280）伤害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P885" s="33" t="str">
        <f>_xlfn.IFNA(VLOOKUP(G885,角色!V:AE,主动技能!F885+1,FALSE),"")</f>
        <v>eff_sixingguangquan|eff_wanyuezhan_0|eff_wanyuezhan_1|</v>
      </c>
      <c r="Q885" s="33">
        <f>(VLOOKUP(G885,角色!V:AE,主动技能!F885+4,FALSE))</f>
        <v>2</v>
      </c>
      <c r="R885" s="33">
        <v>0</v>
      </c>
      <c r="S885" s="33">
        <v>0</v>
      </c>
      <c r="T885" s="6" t="str">
        <f t="shared" si="265"/>
        <v/>
      </c>
      <c r="U885" s="6" t="str">
        <f t="shared" si="266"/>
        <v/>
      </c>
      <c r="V885" s="23" t="str">
        <f>VLOOKUP(G885,角色!AW:BC,主动技能!F885+1,FALSE)</f>
        <v>skill_20</v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36280</v>
      </c>
      <c r="AE885" s="33">
        <f>(VLOOKUP(G885,角色!V:AE,主动技能!F885+7,FALSE))</f>
        <v>1</v>
      </c>
      <c r="AF885" s="23">
        <f t="shared" si="269"/>
        <v>2</v>
      </c>
      <c r="AG885" s="23">
        <f t="shared" si="270"/>
        <v>1</v>
      </c>
      <c r="AH885" s="33" t="str">
        <f>VLOOKUP(F885,特效对应!F:G,2,FALSE)</f>
        <v>attackex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炀烈主动技能2等级20</v>
      </c>
      <c r="B886" s="8">
        <f t="shared" si="267"/>
        <v>10150220</v>
      </c>
      <c r="C886" s="8" t="str">
        <f>VLOOKUP(G886,角色!A:B,2,FALSE)</f>
        <v>炀烈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455</v>
      </c>
      <c r="I886" s="26" t="str">
        <f t="shared" si="277"/>
        <v>对敌方1排单位造成125%攻击力（+51314）伤害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P886" s="33" t="str">
        <f>_xlfn.IFNA(VLOOKUP(G886,角色!V:AE,主动技能!F886+1,FALSE),"")</f>
        <v>eff_sixingguangquan|eff_wanyuezhan_0|eff_wanyuezhan_1|</v>
      </c>
      <c r="Q886" s="33">
        <f>(VLOOKUP(G886,角色!V:AE,主动技能!F886+4,FALSE))</f>
        <v>2</v>
      </c>
      <c r="R886" s="33">
        <v>0</v>
      </c>
      <c r="S886" s="33">
        <v>0</v>
      </c>
      <c r="T886" s="6" t="str">
        <f t="shared" si="265"/>
        <v/>
      </c>
      <c r="U886" s="6" t="str">
        <f t="shared" si="266"/>
        <v/>
      </c>
      <c r="V886" s="23" t="str">
        <f>VLOOKUP(G886,角色!AW:BC,主动技能!F886+1,FALSE)</f>
        <v>skill_20</v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51314</v>
      </c>
      <c r="AE886" s="33">
        <f>(VLOOKUP(G886,角色!V:AE,主动技能!F886+7,FALSE))</f>
        <v>1</v>
      </c>
      <c r="AF886" s="23">
        <f t="shared" si="269"/>
        <v>2</v>
      </c>
      <c r="AG886" s="23">
        <f t="shared" si="270"/>
        <v>1</v>
      </c>
      <c r="AH886" s="33" t="str">
        <f>VLOOKUP(F886,特效对应!F:G,2,FALSE)</f>
        <v>attackex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炀烈主动技能3等级1</v>
      </c>
      <c r="B887" s="8">
        <f t="shared" si="267"/>
        <v>10150301</v>
      </c>
      <c r="C887" s="8" t="str">
        <f>VLOOKUP(G887,角色!A:B,2,FALSE)</f>
        <v>炀烈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对敌方1排单位造成125%攻击力（+130）伤害，附带减防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P887" s="33" t="str">
        <f>_xlfn.IFNA(VLOOKUP(G887,角色!V:AE,主动技能!F887+1,FALSE),"")</f>
        <v>eff_sixingguangquan|eff_nuyankuangji_1|eff_nuyankuangji_2|</v>
      </c>
      <c r="Q887" s="33">
        <f>(VLOOKUP(G887,角色!V:AE,主动技能!F887+4,FALSE))</f>
        <v>2</v>
      </c>
      <c r="R887" s="33">
        <v>0</v>
      </c>
      <c r="S887" s="33">
        <v>0</v>
      </c>
      <c r="T887" s="6" t="str">
        <f t="shared" si="265"/>
        <v>100065:100:2:0</v>
      </c>
      <c r="U887" s="6" t="str">
        <f t="shared" si="266"/>
        <v/>
      </c>
      <c r="V887" s="23" t="str">
        <f>VLOOKUP(G887,角色!AW:BC,主动技能!F887+1,FALSE)</f>
        <v>skill_13</v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130</v>
      </c>
      <c r="AE887" s="33">
        <f>(VLOOKUP(G887,角色!V:AE,主动技能!F887+7,FALSE))</f>
        <v>1</v>
      </c>
      <c r="AF887" s="23">
        <f t="shared" si="269"/>
        <v>3</v>
      </c>
      <c r="AG887" s="23">
        <f t="shared" si="270"/>
        <v>2</v>
      </c>
      <c r="AH887" s="33" t="str">
        <f>VLOOKUP(F887,特效对应!F:G,2,FALSE)</f>
        <v>attackex</v>
      </c>
      <c r="AJ887">
        <f t="shared" si="271"/>
        <v>1</v>
      </c>
      <c r="AK887" t="s">
        <v>118</v>
      </c>
      <c r="AL887" s="4" t="s">
        <v>1643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炀烈主动技能3等级2</v>
      </c>
      <c r="B888" s="8">
        <f t="shared" si="267"/>
        <v>10150302</v>
      </c>
      <c r="C888" s="8" t="str">
        <f>VLOOKUP(G888,角色!A:B,2,FALSE)</f>
        <v>炀烈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477</v>
      </c>
      <c r="I888" s="26" t="str">
        <f t="shared" ref="I888:I906" si="279">"对敌方1排单位造成125%攻击力（+"&amp;AB888&amp;"）伤害，附带减防"</f>
        <v>对敌方1排单位造成125%攻击力（+160）伤害，附带减防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P888" s="33" t="str">
        <f>_xlfn.IFNA(VLOOKUP(G888,角色!V:AE,主动技能!F888+1,FALSE),"")</f>
        <v>eff_sixingguangquan|eff_nuyankuangji_1|eff_nuyankuangji_2|</v>
      </c>
      <c r="Q888" s="33">
        <f>(VLOOKUP(G888,角色!V:AE,主动技能!F888+4,FALSE))</f>
        <v>2</v>
      </c>
      <c r="R888" s="33">
        <v>0</v>
      </c>
      <c r="S888" s="33">
        <v>0</v>
      </c>
      <c r="T888" s="6" t="str">
        <f t="shared" si="265"/>
        <v>100065:100:2:0</v>
      </c>
      <c r="U888" s="6" t="str">
        <f t="shared" si="266"/>
        <v/>
      </c>
      <c r="V888" s="23" t="str">
        <f>VLOOKUP(G888,角色!AW:BC,主动技能!F888+1,FALSE)</f>
        <v>skill_13</v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160</v>
      </c>
      <c r="AE888" s="33">
        <f>(VLOOKUP(G888,角色!V:AE,主动技能!F888+7,FALSE))</f>
        <v>1</v>
      </c>
      <c r="AF888" s="23">
        <f t="shared" si="269"/>
        <v>3</v>
      </c>
      <c r="AG888" s="23">
        <f t="shared" si="270"/>
        <v>2</v>
      </c>
      <c r="AH888" s="33" t="str">
        <f>VLOOKUP(F888,特效对应!F:G,2,FALSE)</f>
        <v>attackex</v>
      </c>
      <c r="AJ888">
        <f t="shared" si="271"/>
        <v>2</v>
      </c>
      <c r="AK888" t="s">
        <v>118</v>
      </c>
      <c r="AL888" s="4" t="s">
        <v>1643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炀烈主动技能3等级3</v>
      </c>
      <c r="B889" s="8">
        <f t="shared" si="267"/>
        <v>10150303</v>
      </c>
      <c r="C889" s="8" t="str">
        <f>VLOOKUP(G889,角色!A:B,2,FALSE)</f>
        <v>炀烈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477</v>
      </c>
      <c r="I889" s="26" t="str">
        <f t="shared" si="279"/>
        <v>对敌方1排单位造成125%攻击力（+250）伤害，附带减防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P889" s="33" t="str">
        <f>_xlfn.IFNA(VLOOKUP(G889,角色!V:AE,主动技能!F889+1,FALSE),"")</f>
        <v>eff_sixingguangquan|eff_nuyankuangji_1|eff_nuyankuangji_2|</v>
      </c>
      <c r="Q889" s="33">
        <f>(VLOOKUP(G889,角色!V:AE,主动技能!F889+4,FALSE))</f>
        <v>2</v>
      </c>
      <c r="R889" s="33">
        <v>0</v>
      </c>
      <c r="S889" s="33">
        <v>0</v>
      </c>
      <c r="T889" s="6" t="str">
        <f t="shared" si="265"/>
        <v>100065:100:2:0</v>
      </c>
      <c r="U889" s="6" t="str">
        <f t="shared" si="266"/>
        <v/>
      </c>
      <c r="V889" s="23" t="str">
        <f>VLOOKUP(G889,角色!AW:BC,主动技能!F889+1,FALSE)</f>
        <v>skill_13</v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250</v>
      </c>
      <c r="AE889" s="33">
        <f>(VLOOKUP(G889,角色!V:AE,主动技能!F889+7,FALSE))</f>
        <v>1</v>
      </c>
      <c r="AF889" s="23">
        <f t="shared" si="269"/>
        <v>3</v>
      </c>
      <c r="AG889" s="23">
        <f t="shared" si="270"/>
        <v>2</v>
      </c>
      <c r="AH889" s="33" t="str">
        <f>VLOOKUP(F889,特效对应!F:G,2,FALSE)</f>
        <v>attackex</v>
      </c>
      <c r="AJ889">
        <f t="shared" si="271"/>
        <v>3</v>
      </c>
      <c r="AK889" t="s">
        <v>118</v>
      </c>
      <c r="AL889" s="4" t="s">
        <v>1643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炀烈主动技能3等级4</v>
      </c>
      <c r="B890" s="8">
        <f t="shared" si="267"/>
        <v>10150304</v>
      </c>
      <c r="C890" s="8" t="str">
        <f>VLOOKUP(G890,角色!A:B,2,FALSE)</f>
        <v>炀烈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477</v>
      </c>
      <c r="I890" s="26" t="str">
        <f t="shared" si="279"/>
        <v>对敌方1排单位造成125%攻击力（+400）伤害，附带减防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P890" s="33" t="str">
        <f>_xlfn.IFNA(VLOOKUP(G890,角色!V:AE,主动技能!F890+1,FALSE),"")</f>
        <v>eff_sixingguangquan|eff_nuyankuangji_1|eff_nuyankuangji_2|</v>
      </c>
      <c r="Q890" s="33">
        <f>(VLOOKUP(G890,角色!V:AE,主动技能!F890+4,FALSE))</f>
        <v>2</v>
      </c>
      <c r="R890" s="33">
        <v>0</v>
      </c>
      <c r="S890" s="33">
        <v>0</v>
      </c>
      <c r="T890" s="6" t="str">
        <f t="shared" si="265"/>
        <v>100065:100:2:0</v>
      </c>
      <c r="U890" s="6" t="str">
        <f t="shared" si="266"/>
        <v/>
      </c>
      <c r="V890" s="23" t="str">
        <f>VLOOKUP(G890,角色!AW:BC,主动技能!F890+1,FALSE)</f>
        <v>skill_13</v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400</v>
      </c>
      <c r="AE890" s="33">
        <f>(VLOOKUP(G890,角色!V:AE,主动技能!F890+7,FALSE))</f>
        <v>1</v>
      </c>
      <c r="AF890" s="23">
        <f t="shared" si="269"/>
        <v>3</v>
      </c>
      <c r="AG890" s="23">
        <f t="shared" si="270"/>
        <v>2</v>
      </c>
      <c r="AH890" s="33" t="str">
        <f>VLOOKUP(F890,特效对应!F:G,2,FALSE)</f>
        <v>attackex</v>
      </c>
      <c r="AJ890">
        <f t="shared" si="271"/>
        <v>4</v>
      </c>
      <c r="AK890" t="s">
        <v>118</v>
      </c>
      <c r="AL890" s="4" t="s">
        <v>1643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炀烈主动技能3等级5</v>
      </c>
      <c r="B891" s="8">
        <f t="shared" si="267"/>
        <v>10150305</v>
      </c>
      <c r="C891" s="8" t="str">
        <f>VLOOKUP(G891,角色!A:B,2,FALSE)</f>
        <v>炀烈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477</v>
      </c>
      <c r="I891" s="26" t="str">
        <f t="shared" si="279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P891" s="33" t="str">
        <f>_xlfn.IFNA(VLOOKUP(G891,角色!V:AE,主动技能!F891+1,FALSE),"")</f>
        <v>eff_sixingguangquan|eff_nuyankuangji_1|eff_nuyankuangji_2|</v>
      </c>
      <c r="Q891" s="33">
        <f>(VLOOKUP(G891,角色!V:AE,主动技能!F891+4,FALSE))</f>
        <v>2</v>
      </c>
      <c r="R891" s="33">
        <v>0</v>
      </c>
      <c r="S891" s="33">
        <v>0</v>
      </c>
      <c r="T891" s="6" t="str">
        <f t="shared" si="265"/>
        <v>100065:100:2:0</v>
      </c>
      <c r="U891" s="6" t="str">
        <f t="shared" si="266"/>
        <v/>
      </c>
      <c r="V891" s="23" t="str">
        <f>VLOOKUP(G891,角色!AW:BC,主动技能!F891+1,FALSE)</f>
        <v>skill_13</v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 s="33">
        <f>(VLOOKUP(G891,角色!V:AE,主动技能!F891+7,FALSE))</f>
        <v>1</v>
      </c>
      <c r="AF891" s="23">
        <f t="shared" si="269"/>
        <v>3</v>
      </c>
      <c r="AG891" s="23">
        <f t="shared" si="270"/>
        <v>2</v>
      </c>
      <c r="AH891" s="33" t="str">
        <f>VLOOKUP(F891,特效对应!F:G,2,FALSE)</f>
        <v>attackex</v>
      </c>
      <c r="AJ891">
        <f t="shared" si="271"/>
        <v>5</v>
      </c>
      <c r="AK891" t="s">
        <v>118</v>
      </c>
      <c r="AL891" s="4" t="s">
        <v>1643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炀烈主动技能3等级6</v>
      </c>
      <c r="B892" s="8">
        <f t="shared" si="267"/>
        <v>10150306</v>
      </c>
      <c r="C892" s="8" t="str">
        <f>VLOOKUP(G892,角色!A:B,2,FALSE)</f>
        <v>炀烈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477</v>
      </c>
      <c r="I892" s="26" t="str">
        <f t="shared" si="279"/>
        <v>对敌方1排单位造成125%攻击力（+800）伤害，附带减防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P892" s="33" t="str">
        <f>_xlfn.IFNA(VLOOKUP(G892,角色!V:AE,主动技能!F892+1,FALSE),"")</f>
        <v>eff_sixingguangquan|eff_nuyankuangji_1|eff_nuyankuangji_2|</v>
      </c>
      <c r="Q892" s="33">
        <f>(VLOOKUP(G892,角色!V:AE,主动技能!F892+4,FALSE))</f>
        <v>2</v>
      </c>
      <c r="R892" s="33">
        <v>0</v>
      </c>
      <c r="S892" s="33">
        <v>0</v>
      </c>
      <c r="T892" s="6" t="str">
        <f t="shared" si="265"/>
        <v>100065:100:2:0</v>
      </c>
      <c r="U892" s="6" t="str">
        <f t="shared" si="266"/>
        <v/>
      </c>
      <c r="V892" s="23" t="str">
        <f>VLOOKUP(G892,角色!AW:BC,主动技能!F892+1,FALSE)</f>
        <v>skill_13</v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800</v>
      </c>
      <c r="AE892" s="33">
        <f>(VLOOKUP(G892,角色!V:AE,主动技能!F892+7,FALSE))</f>
        <v>1</v>
      </c>
      <c r="AF892" s="23">
        <f t="shared" si="269"/>
        <v>3</v>
      </c>
      <c r="AG892" s="23">
        <f t="shared" si="270"/>
        <v>2</v>
      </c>
      <c r="AH892" s="33" t="str">
        <f>VLOOKUP(F892,特效对应!F:G,2,FALSE)</f>
        <v>attackex</v>
      </c>
      <c r="AJ892">
        <f t="shared" si="271"/>
        <v>6</v>
      </c>
      <c r="AK892" t="s">
        <v>118</v>
      </c>
      <c r="AL892" s="4" t="s">
        <v>1643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炀烈主动技能3等级7</v>
      </c>
      <c r="B893" s="8">
        <f t="shared" si="267"/>
        <v>10150307</v>
      </c>
      <c r="C893" s="8" t="str">
        <f>VLOOKUP(G893,角色!A:B,2,FALSE)</f>
        <v>炀烈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477</v>
      </c>
      <c r="I893" s="26" t="str">
        <f t="shared" si="279"/>
        <v>对敌方1排单位造成125%攻击力（+1132）伤害，附带减防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P893" s="33" t="str">
        <f>_xlfn.IFNA(VLOOKUP(G893,角色!V:AE,主动技能!F893+1,FALSE),"")</f>
        <v>eff_sixingguangquan|eff_nuyankuangji_1|eff_nuyankuangji_2|</v>
      </c>
      <c r="Q893" s="33">
        <f>(VLOOKUP(G893,角色!V:AE,主动技能!F893+4,FALSE))</f>
        <v>2</v>
      </c>
      <c r="R893" s="33">
        <v>0</v>
      </c>
      <c r="S893" s="33">
        <v>0</v>
      </c>
      <c r="T893" s="6" t="str">
        <f t="shared" si="265"/>
        <v>100065:100:2:0</v>
      </c>
      <c r="U893" s="6" t="str">
        <f t="shared" si="266"/>
        <v/>
      </c>
      <c r="V893" s="23" t="str">
        <f>VLOOKUP(G893,角色!AW:BC,主动技能!F893+1,FALSE)</f>
        <v>skill_13</v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1132</v>
      </c>
      <c r="AE893" s="33">
        <f>(VLOOKUP(G893,角色!V:AE,主动技能!F893+7,FALSE))</f>
        <v>1</v>
      </c>
      <c r="AF893" s="23">
        <f t="shared" si="269"/>
        <v>3</v>
      </c>
      <c r="AG893" s="23">
        <f t="shared" si="270"/>
        <v>2</v>
      </c>
      <c r="AH893" s="33" t="str">
        <f>VLOOKUP(F893,特效对应!F:G,2,FALSE)</f>
        <v>attackex</v>
      </c>
      <c r="AJ893">
        <f t="shared" si="271"/>
        <v>7</v>
      </c>
      <c r="AK893" t="s">
        <v>118</v>
      </c>
      <c r="AL893" s="4" t="s">
        <v>1643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炀烈主动技能3等级8</v>
      </c>
      <c r="B894" s="8">
        <f t="shared" si="267"/>
        <v>10150308</v>
      </c>
      <c r="C894" s="8" t="str">
        <f>VLOOKUP(G894,角色!A:B,2,FALSE)</f>
        <v>炀烈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477</v>
      </c>
      <c r="I894" s="26" t="str">
        <f t="shared" si="279"/>
        <v>对敌方1排单位造成125%攻击力（+1601）伤害，附带减防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P894" s="33" t="str">
        <f>_xlfn.IFNA(VLOOKUP(G894,角色!V:AE,主动技能!F894+1,FALSE),"")</f>
        <v>eff_sixingguangquan|eff_nuyankuangji_1|eff_nuyankuangji_2|</v>
      </c>
      <c r="Q894" s="33">
        <f>(VLOOKUP(G894,角色!V:AE,主动技能!F894+4,FALSE))</f>
        <v>2</v>
      </c>
      <c r="R894" s="33">
        <v>0</v>
      </c>
      <c r="S894" s="33">
        <v>0</v>
      </c>
      <c r="T894" s="6" t="str">
        <f t="shared" si="265"/>
        <v>100065:100:2:0</v>
      </c>
      <c r="U894" s="6" t="str">
        <f t="shared" si="266"/>
        <v/>
      </c>
      <c r="V894" s="23" t="str">
        <f>VLOOKUP(G894,角色!AW:BC,主动技能!F894+1,FALSE)</f>
        <v>skill_13</v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1601</v>
      </c>
      <c r="AE894" s="33">
        <f>(VLOOKUP(G894,角色!V:AE,主动技能!F894+7,FALSE))</f>
        <v>1</v>
      </c>
      <c r="AF894" s="23">
        <f t="shared" si="269"/>
        <v>3</v>
      </c>
      <c r="AG894" s="23">
        <f t="shared" si="270"/>
        <v>2</v>
      </c>
      <c r="AH894" s="33" t="str">
        <f>VLOOKUP(F894,特效对应!F:G,2,FALSE)</f>
        <v>attackex</v>
      </c>
      <c r="AJ894">
        <f t="shared" si="271"/>
        <v>8</v>
      </c>
      <c r="AK894" t="s">
        <v>118</v>
      </c>
      <c r="AL894" s="4" t="s">
        <v>1643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炀烈主动技能3等级9</v>
      </c>
      <c r="B895" s="8">
        <f t="shared" si="267"/>
        <v>10150309</v>
      </c>
      <c r="C895" s="8" t="str">
        <f>VLOOKUP(G895,角色!A:B,2,FALSE)</f>
        <v>炀烈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477</v>
      </c>
      <c r="I895" s="26" t="str">
        <f t="shared" si="279"/>
        <v>对敌方1排单位造成125%攻击力（+2264）伤害，附带减防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P895" s="33" t="str">
        <f>_xlfn.IFNA(VLOOKUP(G895,角色!V:AE,主动技能!F895+1,FALSE),"")</f>
        <v>eff_sixingguangquan|eff_nuyankuangji_1|eff_nuyankuangji_2|</v>
      </c>
      <c r="Q895" s="33">
        <f>(VLOOKUP(G895,角色!V:AE,主动技能!F895+4,FALSE))</f>
        <v>2</v>
      </c>
      <c r="R895" s="33">
        <v>0</v>
      </c>
      <c r="S895" s="33">
        <v>0</v>
      </c>
      <c r="T895" s="6" t="str">
        <f t="shared" si="265"/>
        <v>100065:100:2:0</v>
      </c>
      <c r="U895" s="6" t="str">
        <f t="shared" si="266"/>
        <v/>
      </c>
      <c r="V895" s="23" t="str">
        <f>VLOOKUP(G895,角色!AW:BC,主动技能!F895+1,FALSE)</f>
        <v>skill_13</v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2264</v>
      </c>
      <c r="AE895" s="33">
        <f>(VLOOKUP(G895,角色!V:AE,主动技能!F895+7,FALSE))</f>
        <v>1</v>
      </c>
      <c r="AF895" s="23">
        <f t="shared" si="269"/>
        <v>3</v>
      </c>
      <c r="AG895" s="23">
        <f t="shared" si="270"/>
        <v>2</v>
      </c>
      <c r="AH895" s="33" t="str">
        <f>VLOOKUP(F895,特效对应!F:G,2,FALSE)</f>
        <v>attackex</v>
      </c>
      <c r="AJ895">
        <f t="shared" si="271"/>
        <v>9</v>
      </c>
      <c r="AK895" t="s">
        <v>118</v>
      </c>
      <c r="AL895" s="4" t="s">
        <v>1643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炀烈主动技能3等级10</v>
      </c>
      <c r="B896" s="8">
        <f t="shared" si="267"/>
        <v>10150310</v>
      </c>
      <c r="C896" s="8" t="str">
        <f>VLOOKUP(G896,角色!A:B,2,FALSE)</f>
        <v>炀烈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477</v>
      </c>
      <c r="I896" s="26" t="str">
        <f t="shared" si="279"/>
        <v>对敌方1排单位造成125%攻击力（+3203）伤害，附带减防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P896" s="33" t="str">
        <f>_xlfn.IFNA(VLOOKUP(G896,角色!V:AE,主动技能!F896+1,FALSE),"")</f>
        <v>eff_sixingguangquan|eff_nuyankuangji_1|eff_nuyankuangji_2|</v>
      </c>
      <c r="Q896" s="33">
        <f>(VLOOKUP(G896,角色!V:AE,主动技能!F896+4,FALSE))</f>
        <v>2</v>
      </c>
      <c r="R896" s="33">
        <v>0</v>
      </c>
      <c r="S896" s="33">
        <v>0</v>
      </c>
      <c r="T896" s="6" t="str">
        <f t="shared" si="265"/>
        <v>100065:100:2:0</v>
      </c>
      <c r="U896" s="6" t="str">
        <f t="shared" si="266"/>
        <v/>
      </c>
      <c r="V896" s="23" t="str">
        <f>VLOOKUP(G896,角色!AW:BC,主动技能!F896+1,FALSE)</f>
        <v>skill_13</v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3203</v>
      </c>
      <c r="AE896" s="33">
        <f>(VLOOKUP(G896,角色!V:AE,主动技能!F896+7,FALSE))</f>
        <v>1</v>
      </c>
      <c r="AF896" s="23">
        <f t="shared" si="269"/>
        <v>3</v>
      </c>
      <c r="AG896" s="23">
        <f t="shared" si="270"/>
        <v>2</v>
      </c>
      <c r="AH896" s="33" t="str">
        <f>VLOOKUP(F896,特效对应!F:G,2,FALSE)</f>
        <v>attackex</v>
      </c>
      <c r="AJ896">
        <f t="shared" si="271"/>
        <v>10</v>
      </c>
      <c r="AK896" t="s">
        <v>118</v>
      </c>
      <c r="AL896" s="4" t="s">
        <v>1643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炀烈主动技能3等级11</v>
      </c>
      <c r="B897" s="8">
        <f t="shared" si="267"/>
        <v>10150311</v>
      </c>
      <c r="C897" s="8" t="str">
        <f>VLOOKUP(G897,角色!A:B,2,FALSE)</f>
        <v>炀烈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477</v>
      </c>
      <c r="I897" s="26" t="str">
        <f t="shared" si="279"/>
        <v>对敌方1排单位造成125%攻击力（+4530）伤害，附带减防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P897" s="33" t="str">
        <f>_xlfn.IFNA(VLOOKUP(G897,角色!V:AE,主动技能!F897+1,FALSE),"")</f>
        <v>eff_sixingguangquan|eff_nuyankuangji_1|eff_nuyankuangji_2|</v>
      </c>
      <c r="Q897" s="33">
        <f>(VLOOKUP(G897,角色!V:AE,主动技能!F897+4,FALSE))</f>
        <v>2</v>
      </c>
      <c r="R897" s="33">
        <v>0</v>
      </c>
      <c r="S897" s="33">
        <v>0</v>
      </c>
      <c r="T897" s="6" t="str">
        <f t="shared" si="265"/>
        <v>100065:100:2:0</v>
      </c>
      <c r="U897" s="6" t="str">
        <f t="shared" si="266"/>
        <v/>
      </c>
      <c r="V897" s="23" t="str">
        <f>VLOOKUP(G897,角色!AW:BC,主动技能!F897+1,FALSE)</f>
        <v>skill_13</v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4530</v>
      </c>
      <c r="AE897" s="33">
        <f>(VLOOKUP(G897,角色!V:AE,主动技能!F897+7,FALSE))</f>
        <v>1</v>
      </c>
      <c r="AF897" s="23">
        <f t="shared" si="269"/>
        <v>3</v>
      </c>
      <c r="AG897" s="23">
        <f t="shared" si="270"/>
        <v>2</v>
      </c>
      <c r="AH897" s="33" t="str">
        <f>VLOOKUP(F897,特效对应!F:G,2,FALSE)</f>
        <v>attackex</v>
      </c>
      <c r="AJ897">
        <f t="shared" si="271"/>
        <v>11</v>
      </c>
      <c r="AK897" t="s">
        <v>118</v>
      </c>
      <c r="AL897" s="4" t="s">
        <v>1643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炀烈主动技能3等级12</v>
      </c>
      <c r="B898" s="8">
        <f t="shared" si="267"/>
        <v>10150312</v>
      </c>
      <c r="C898" s="8" t="str">
        <f>VLOOKUP(G898,角色!A:B,2,FALSE)</f>
        <v>炀烈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477</v>
      </c>
      <c r="I898" s="26" t="str">
        <f t="shared" si="279"/>
        <v>对敌方1排单位造成125%攻击力（+6407）伤害，附带减防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P898" s="33" t="str">
        <f>_xlfn.IFNA(VLOOKUP(G898,角色!V:AE,主动技能!F898+1,FALSE),"")</f>
        <v>eff_sixingguangquan|eff_nuyankuangji_1|eff_nuyankuangji_2|</v>
      </c>
      <c r="Q898" s="33">
        <f>(VLOOKUP(G898,角色!V:AE,主动技能!F898+4,FALSE))</f>
        <v>2</v>
      </c>
      <c r="R898" s="33">
        <v>0</v>
      </c>
      <c r="S898" s="33">
        <v>0</v>
      </c>
      <c r="T898" s="6" t="str">
        <f t="shared" si="265"/>
        <v>100065:100:2:0</v>
      </c>
      <c r="U898" s="6" t="str">
        <f t="shared" si="266"/>
        <v/>
      </c>
      <c r="V898" s="23" t="str">
        <f>VLOOKUP(G898,角色!AW:BC,主动技能!F898+1,FALSE)</f>
        <v>skill_13</v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6407</v>
      </c>
      <c r="AE898" s="33">
        <f>(VLOOKUP(G898,角色!V:AE,主动技能!F898+7,FALSE))</f>
        <v>1</v>
      </c>
      <c r="AF898" s="23">
        <f t="shared" si="269"/>
        <v>3</v>
      </c>
      <c r="AG898" s="23">
        <f t="shared" si="270"/>
        <v>2</v>
      </c>
      <c r="AH898" s="33" t="str">
        <f>VLOOKUP(F898,特效对应!F:G,2,FALSE)</f>
        <v>attackex</v>
      </c>
      <c r="AJ898">
        <f t="shared" si="271"/>
        <v>12</v>
      </c>
      <c r="AK898" t="s">
        <v>118</v>
      </c>
      <c r="AL898" s="4" t="s">
        <v>1643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炀烈主动技能3等级13</v>
      </c>
      <c r="B899" s="8">
        <f t="shared" si="267"/>
        <v>10150313</v>
      </c>
      <c r="C899" s="8" t="str">
        <f>VLOOKUP(G899,角色!A:B,2,FALSE)</f>
        <v>炀烈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477</v>
      </c>
      <c r="I899" s="26" t="str">
        <f t="shared" si="279"/>
        <v>对敌方1排单位造成125%攻击力（+9063）伤害，附带减防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P899" s="33" t="str">
        <f>_xlfn.IFNA(VLOOKUP(G899,角色!V:AE,主动技能!F899+1,FALSE),"")</f>
        <v>eff_sixingguangquan|eff_nuyankuangji_1|eff_nuyankuangji_2|</v>
      </c>
      <c r="Q899" s="33">
        <f>(VLOOKUP(G899,角色!V:AE,主动技能!F899+4,FALSE))</f>
        <v>2</v>
      </c>
      <c r="R899" s="33">
        <v>0</v>
      </c>
      <c r="S899" s="33">
        <v>0</v>
      </c>
      <c r="T899" s="6" t="str">
        <f t="shared" si="265"/>
        <v>100065:100:2:0</v>
      </c>
      <c r="U899" s="6" t="str">
        <f t="shared" si="266"/>
        <v/>
      </c>
      <c r="V899" s="23" t="str">
        <f>VLOOKUP(G899,角色!AW:BC,主动技能!F899+1,FALSE)</f>
        <v>skill_13</v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9063</v>
      </c>
      <c r="AE899" s="33">
        <f>(VLOOKUP(G899,角色!V:AE,主动技能!F899+7,FALSE))</f>
        <v>1</v>
      </c>
      <c r="AF899" s="23">
        <f t="shared" si="269"/>
        <v>3</v>
      </c>
      <c r="AG899" s="23">
        <f t="shared" si="270"/>
        <v>2</v>
      </c>
      <c r="AH899" s="33" t="str">
        <f>VLOOKUP(F899,特效对应!F:G,2,FALSE)</f>
        <v>attackex</v>
      </c>
      <c r="AJ899">
        <f t="shared" si="271"/>
        <v>13</v>
      </c>
      <c r="AK899" t="s">
        <v>118</v>
      </c>
      <c r="AL899" s="4" t="s">
        <v>1643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炀烈主动技能3等级14</v>
      </c>
      <c r="B900" s="8">
        <f t="shared" si="267"/>
        <v>10150314</v>
      </c>
      <c r="C900" s="8" t="str">
        <f>VLOOKUP(G900,角色!A:B,2,FALSE)</f>
        <v>炀烈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477</v>
      </c>
      <c r="I900" s="26" t="str">
        <f t="shared" si="279"/>
        <v>对敌方1排单位造成125%攻击力（+12819）伤害，附带减防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P900" s="33" t="str">
        <f>_xlfn.IFNA(VLOOKUP(G900,角色!V:AE,主动技能!F900+1,FALSE),"")</f>
        <v>eff_sixingguangquan|eff_nuyankuangji_1|eff_nuyankuangji_2|</v>
      </c>
      <c r="Q900" s="33">
        <f>(VLOOKUP(G900,角色!V:AE,主动技能!F900+4,FALSE))</f>
        <v>2</v>
      </c>
      <c r="R900" s="33">
        <v>0</v>
      </c>
      <c r="S900" s="33">
        <v>0</v>
      </c>
      <c r="T900" s="6" t="str">
        <f t="shared" si="265"/>
        <v>100065:100:2:0</v>
      </c>
      <c r="U900" s="6" t="str">
        <f t="shared" si="266"/>
        <v/>
      </c>
      <c r="V900" s="23" t="str">
        <f>VLOOKUP(G900,角色!AW:BC,主动技能!F900+1,FALSE)</f>
        <v>skill_13</v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12819</v>
      </c>
      <c r="AE900" s="33">
        <f>(VLOOKUP(G900,角色!V:AE,主动技能!F900+7,FALSE))</f>
        <v>1</v>
      </c>
      <c r="AF900" s="23">
        <f t="shared" si="269"/>
        <v>3</v>
      </c>
      <c r="AG900" s="23">
        <f t="shared" si="270"/>
        <v>2</v>
      </c>
      <c r="AH900" s="33" t="str">
        <f>VLOOKUP(F900,特效对应!F:G,2,FALSE)</f>
        <v>attackex</v>
      </c>
      <c r="AJ900">
        <f t="shared" si="271"/>
        <v>14</v>
      </c>
      <c r="AK900" t="s">
        <v>118</v>
      </c>
      <c r="AL900" s="4" t="s">
        <v>1643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炀烈主动技能3等级15</v>
      </c>
      <c r="B901" s="8">
        <f t="shared" si="267"/>
        <v>10150315</v>
      </c>
      <c r="C901" s="8" t="str">
        <f>VLOOKUP(G901,角色!A:B,2,FALSE)</f>
        <v>炀烈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477</v>
      </c>
      <c r="I901" s="26" t="str">
        <f t="shared" si="279"/>
        <v>对敌方1排单位造成125%攻击力（+18131）伤害，附带减防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P901" s="33" t="str">
        <f>_xlfn.IFNA(VLOOKUP(G901,角色!V:AE,主动技能!F901+1,FALSE),"")</f>
        <v>eff_sixingguangquan|eff_nuyankuangji_1|eff_nuyankuangji_2|</v>
      </c>
      <c r="Q901" s="33">
        <f>(VLOOKUP(G901,角色!V:AE,主动技能!F901+4,FALSE))</f>
        <v>2</v>
      </c>
      <c r="R901" s="33">
        <v>0</v>
      </c>
      <c r="S901" s="33">
        <v>0</v>
      </c>
      <c r="T901" s="6" t="str">
        <f t="shared" si="265"/>
        <v>100065:100:2:0</v>
      </c>
      <c r="U901" s="6" t="str">
        <f t="shared" si="266"/>
        <v/>
      </c>
      <c r="V901" s="23" t="str">
        <f>VLOOKUP(G901,角色!AW:BC,主动技能!F901+1,FALSE)</f>
        <v>skill_13</v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18131</v>
      </c>
      <c r="AE901" s="33">
        <f>(VLOOKUP(G901,角色!V:AE,主动技能!F901+7,FALSE))</f>
        <v>1</v>
      </c>
      <c r="AF901" s="23">
        <f t="shared" si="269"/>
        <v>3</v>
      </c>
      <c r="AG901" s="23">
        <f t="shared" si="270"/>
        <v>2</v>
      </c>
      <c r="AH901" s="33" t="str">
        <f>VLOOKUP(F901,特效对应!F:G,2,FALSE)</f>
        <v>attackex</v>
      </c>
      <c r="AJ901">
        <f t="shared" si="271"/>
        <v>15</v>
      </c>
      <c r="AK901" t="s">
        <v>118</v>
      </c>
      <c r="AL901" s="4" t="s">
        <v>1643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炀烈主动技能3等级16</v>
      </c>
      <c r="B902" s="8">
        <f t="shared" si="267"/>
        <v>10150316</v>
      </c>
      <c r="C902" s="8" t="str">
        <f>VLOOKUP(G902,角色!A:B,2,FALSE)</f>
        <v>炀烈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477</v>
      </c>
      <c r="I902" s="26" t="str">
        <f t="shared" si="279"/>
        <v>对敌方1排单位造成125%攻击力（+25644）伤害，附带减防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P902" s="33" t="str">
        <f>_xlfn.IFNA(VLOOKUP(G902,角色!V:AE,主动技能!F902+1,FALSE),"")</f>
        <v>eff_sixingguangquan|eff_nuyankuangji_1|eff_nuyankuangji_2|</v>
      </c>
      <c r="Q902" s="33">
        <f>(VLOOKUP(G902,角色!V:AE,主动技能!F902+4,FALSE))</f>
        <v>2</v>
      </c>
      <c r="R902" s="33">
        <v>0</v>
      </c>
      <c r="S902" s="33">
        <v>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V902" s="23" t="str">
        <f>VLOOKUP(G902,角色!AW:BC,主动技能!F902+1,FALSE)</f>
        <v>skill_13</v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25644</v>
      </c>
      <c r="AE902" s="33">
        <f>(VLOOKUP(G902,角色!V:AE,主动技能!F902+7,FALSE))</f>
        <v>1</v>
      </c>
      <c r="AF902" s="23">
        <f t="shared" si="269"/>
        <v>3</v>
      </c>
      <c r="AG902" s="23">
        <f t="shared" si="270"/>
        <v>2</v>
      </c>
      <c r="AH902" s="33" t="str">
        <f>VLOOKUP(F902,特效对应!F:G,2,FALSE)</f>
        <v>attackex</v>
      </c>
      <c r="AJ902">
        <f t="shared" si="271"/>
        <v>16</v>
      </c>
      <c r="AK902" t="s">
        <v>118</v>
      </c>
      <c r="AL902" s="4" t="s">
        <v>1643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炀烈主动技能3等级17</v>
      </c>
      <c r="B903" s="8">
        <f t="shared" si="267"/>
        <v>10150317</v>
      </c>
      <c r="C903" s="8" t="str">
        <f>VLOOKUP(G903,角色!A:B,2,FALSE)</f>
        <v>炀烈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477</v>
      </c>
      <c r="I903" s="26" t="str">
        <f t="shared" si="279"/>
        <v>对敌方1排单位造成125%攻击力（+36271）伤害，附带减防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P903" s="33" t="str">
        <f>_xlfn.IFNA(VLOOKUP(G903,角色!V:AE,主动技能!F903+1,FALSE),"")</f>
        <v>eff_sixingguangquan|eff_nuyankuangji_1|eff_nuyankuangji_2|</v>
      </c>
      <c r="Q903" s="33">
        <f>(VLOOKUP(G903,角色!V:AE,主动技能!F903+4,FALSE))</f>
        <v>2</v>
      </c>
      <c r="R903" s="33">
        <v>0</v>
      </c>
      <c r="S903" s="33">
        <v>0</v>
      </c>
      <c r="T903" s="6" t="str">
        <f t="shared" si="284"/>
        <v>100065:100:2:0</v>
      </c>
      <c r="U903" s="6" t="str">
        <f t="shared" si="285"/>
        <v/>
      </c>
      <c r="V903" s="23" t="str">
        <f>VLOOKUP(G903,角色!AW:BC,主动技能!F903+1,FALSE)</f>
        <v>skill_13</v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36271</v>
      </c>
      <c r="AE903" s="33">
        <f>(VLOOKUP(G903,角色!V:AE,主动技能!F903+7,FALSE))</f>
        <v>1</v>
      </c>
      <c r="AF903" s="23">
        <f t="shared" si="269"/>
        <v>3</v>
      </c>
      <c r="AG903" s="23">
        <f t="shared" si="270"/>
        <v>2</v>
      </c>
      <c r="AH903" s="33" t="str">
        <f>VLOOKUP(F903,特效对应!F:G,2,FALSE)</f>
        <v>attackex</v>
      </c>
      <c r="AJ903">
        <f t="shared" si="271"/>
        <v>17</v>
      </c>
      <c r="AK903" t="s">
        <v>118</v>
      </c>
      <c r="AL903" s="4" t="s">
        <v>1643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炀烈主动技能3等级18</v>
      </c>
      <c r="B904" s="8">
        <f t="shared" ref="B904:B967" si="286">1*10000000+G904*10000+F904*100+E904</f>
        <v>10150318</v>
      </c>
      <c r="C904" s="8" t="str">
        <f>VLOOKUP(G904,角色!A:B,2,FALSE)</f>
        <v>炀烈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477</v>
      </c>
      <c r="I904" s="26" t="str">
        <f t="shared" si="279"/>
        <v>对敌方1排单位造成125%攻击力（+51301）伤害，附带减防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P904" s="33" t="str">
        <f>_xlfn.IFNA(VLOOKUP(G904,角色!V:AE,主动技能!F904+1,FALSE),"")</f>
        <v>eff_sixingguangquan|eff_nuyankuangji_1|eff_nuyankuangji_2|</v>
      </c>
      <c r="Q904" s="33">
        <f>(VLOOKUP(G904,角色!V:AE,主动技能!F904+4,FALSE))</f>
        <v>2</v>
      </c>
      <c r="R904" s="33">
        <v>0</v>
      </c>
      <c r="S904" s="33">
        <v>0</v>
      </c>
      <c r="T904" s="6" t="str">
        <f t="shared" si="284"/>
        <v>100065:100:2:0</v>
      </c>
      <c r="U904" s="6" t="str">
        <f t="shared" si="285"/>
        <v/>
      </c>
      <c r="V904" s="23" t="str">
        <f>VLOOKUP(G904,角色!AW:BC,主动技能!F904+1,FALSE)</f>
        <v>skill_13</v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51301</v>
      </c>
      <c r="AE904" s="33">
        <f>(VLOOKUP(G904,角色!V:AE,主动技能!F904+7,FALSE))</f>
        <v>1</v>
      </c>
      <c r="AF904" s="23">
        <f t="shared" ref="AF904:AF967" si="288">BD904</f>
        <v>3</v>
      </c>
      <c r="AG904" s="23">
        <f t="shared" ref="AG904:AG967" si="289">BE904</f>
        <v>2</v>
      </c>
      <c r="AH904" s="33" t="str">
        <f>VLOOKUP(F904,特效对应!F:G,2,FALSE)</f>
        <v>attackex</v>
      </c>
      <c r="AJ904">
        <f t="shared" ref="AJ904:AJ967" si="290">E904</f>
        <v>18</v>
      </c>
      <c r="AK904" t="s">
        <v>118</v>
      </c>
      <c r="AL904" s="4" t="s">
        <v>1643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炀烈主动技能3等级19</v>
      </c>
      <c r="B905" s="8">
        <f t="shared" si="286"/>
        <v>10150319</v>
      </c>
      <c r="C905" s="8" t="str">
        <f>VLOOKUP(G905,角色!A:B,2,FALSE)</f>
        <v>炀烈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477</v>
      </c>
      <c r="I905" s="26" t="str">
        <f t="shared" si="279"/>
        <v>对敌方1排单位造成125%攻击力（+72560）伤害，附带减防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P905" s="33" t="str">
        <f>_xlfn.IFNA(VLOOKUP(G905,角色!V:AE,主动技能!F905+1,FALSE),"")</f>
        <v>eff_sixingguangquan|eff_nuyankuangji_1|eff_nuyankuangji_2|</v>
      </c>
      <c r="Q905" s="33">
        <f>(VLOOKUP(G905,角色!V:AE,主动技能!F905+4,FALSE))</f>
        <v>2</v>
      </c>
      <c r="R905" s="33">
        <v>0</v>
      </c>
      <c r="S905" s="33">
        <v>0</v>
      </c>
      <c r="T905" s="6" t="str">
        <f t="shared" si="284"/>
        <v>100065:100:2:0</v>
      </c>
      <c r="U905" s="6" t="str">
        <f t="shared" si="285"/>
        <v/>
      </c>
      <c r="V905" s="23" t="str">
        <f>VLOOKUP(G905,角色!AW:BC,主动技能!F905+1,FALSE)</f>
        <v>skill_13</v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72560</v>
      </c>
      <c r="AE905" s="33">
        <f>(VLOOKUP(G905,角色!V:AE,主动技能!F905+7,FALSE))</f>
        <v>1</v>
      </c>
      <c r="AF905" s="23">
        <f t="shared" si="288"/>
        <v>3</v>
      </c>
      <c r="AG905" s="23">
        <f t="shared" si="289"/>
        <v>2</v>
      </c>
      <c r="AH905" s="33" t="str">
        <f>VLOOKUP(F905,特效对应!F:G,2,FALSE)</f>
        <v>attackex</v>
      </c>
      <c r="AJ905">
        <f t="shared" si="290"/>
        <v>19</v>
      </c>
      <c r="AK905" t="s">
        <v>118</v>
      </c>
      <c r="AL905" s="4" t="s">
        <v>1643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炀烈主动技能3等级20</v>
      </c>
      <c r="B906" s="8">
        <f t="shared" si="286"/>
        <v>10150320</v>
      </c>
      <c r="C906" s="8" t="str">
        <f>VLOOKUP(G906,角色!A:B,2,FALSE)</f>
        <v>炀烈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477</v>
      </c>
      <c r="I906" s="26" t="str">
        <f t="shared" si="279"/>
        <v>对敌方1排单位造成125%攻击力（+102628）伤害，附带减防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P906" s="33" t="str">
        <f>_xlfn.IFNA(VLOOKUP(G906,角色!V:AE,主动技能!F906+1,FALSE),"")</f>
        <v>eff_sixingguangquan|eff_nuyankuangji_1|eff_nuyankuangji_2|</v>
      </c>
      <c r="Q906" s="33">
        <f>(VLOOKUP(G906,角色!V:AE,主动技能!F906+4,FALSE))</f>
        <v>2</v>
      </c>
      <c r="R906" s="33">
        <v>0</v>
      </c>
      <c r="S906" s="33">
        <v>0</v>
      </c>
      <c r="T906" s="6" t="str">
        <f t="shared" si="284"/>
        <v>100065:100:2:0</v>
      </c>
      <c r="U906" s="6" t="str">
        <f t="shared" si="285"/>
        <v/>
      </c>
      <c r="V906" s="23" t="str">
        <f>VLOOKUP(G906,角色!AW:BC,主动技能!F906+1,FALSE)</f>
        <v>skill_13</v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102628</v>
      </c>
      <c r="AE906" s="33">
        <f>(VLOOKUP(G906,角色!V:AE,主动技能!F906+7,FALSE))</f>
        <v>1</v>
      </c>
      <c r="AF906" s="23">
        <f t="shared" si="288"/>
        <v>3</v>
      </c>
      <c r="AG906" s="23">
        <f t="shared" si="289"/>
        <v>2</v>
      </c>
      <c r="AH906" s="33" t="str">
        <f>VLOOKUP(F906,特效对应!F:G,2,FALSE)</f>
        <v>attackex</v>
      </c>
      <c r="AJ906">
        <f t="shared" si="290"/>
        <v>20</v>
      </c>
      <c r="AK906" t="s">
        <v>118</v>
      </c>
      <c r="AL906" s="4" t="s">
        <v>1643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炘诀主动技能1等级1</v>
      </c>
      <c r="B907" s="8">
        <f t="shared" si="286"/>
        <v>10160101</v>
      </c>
      <c r="C907" s="8" t="str">
        <f>VLOOKUP(G907,角色!A:B,2,FALSE)</f>
        <v>炘诀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对敌方单体攻击，造成100%攻击力（+26）点伤害。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33" t="str">
        <f>_xlfn.IFNA(VLOOKUP(G907,角色!V:AE,主动技能!F907+1,FALSE),"")</f>
        <v>eff_yixingguangquan|||</v>
      </c>
      <c r="Q907" s="33">
        <f>(VLOOKUP(G907,角色!V:AE,主动技能!F907+4,FALSE))</f>
        <v>1</v>
      </c>
      <c r="R907" s="33">
        <v>0</v>
      </c>
      <c r="S907" s="33">
        <v>0</v>
      </c>
      <c r="T907" s="23" t="str">
        <f t="shared" si="284"/>
        <v/>
      </c>
      <c r="U907" s="23" t="str">
        <f t="shared" si="285"/>
        <v/>
      </c>
      <c r="V907" s="23" t="str">
        <f>VLOOKUP(G907,角色!AW:BC,主动技能!F907+1,FALSE)</f>
        <v>skill_32</v>
      </c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26</v>
      </c>
      <c r="AC907" s="23"/>
      <c r="AD907" s="23"/>
      <c r="AE907" s="33">
        <f>(VLOOKUP(G907,角色!V:AE,主动技能!F907+7,FALSE))</f>
        <v>0</v>
      </c>
      <c r="AF907" s="23">
        <f t="shared" si="288"/>
        <v>0</v>
      </c>
      <c r="AG907" s="23">
        <f t="shared" si="289"/>
        <v>0</v>
      </c>
      <c r="AH907" s="33" t="str">
        <f>VLOOKUP(F907,特效对应!F:G,2,FALSE)</f>
        <v>attack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炘诀主动技能1等级2</v>
      </c>
      <c r="B908" s="8">
        <f t="shared" si="286"/>
        <v>10160102</v>
      </c>
      <c r="C908" s="8" t="str">
        <f>VLOOKUP(G908,角色!A:B,2,FALSE)</f>
        <v>炘诀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478</v>
      </c>
      <c r="I908" s="24" t="str">
        <f t="shared" ref="I908:I915" si="294">"对敌方单体攻击，造成100%攻击力（+"&amp;AB908&amp;"）点伤害。"</f>
        <v>对敌方单体攻击，造成100%攻击力（+32）点伤害。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P908" s="33" t="str">
        <f>_xlfn.IFNA(VLOOKUP(G908,角色!V:AE,主动技能!F908+1,FALSE),"")</f>
        <v>eff_yixingguangquan|||</v>
      </c>
      <c r="Q908" s="33">
        <f>(VLOOKUP(G908,角色!V:AE,主动技能!F908+4,FALSE))</f>
        <v>1</v>
      </c>
      <c r="R908" s="33">
        <v>0</v>
      </c>
      <c r="S908" s="33">
        <v>0</v>
      </c>
      <c r="T908" s="6" t="str">
        <f t="shared" si="284"/>
        <v/>
      </c>
      <c r="U908" s="6" t="str">
        <f t="shared" si="285"/>
        <v/>
      </c>
      <c r="V908" s="23" t="str">
        <f>VLOOKUP(G908,角色!AW:BC,主动技能!F908+1,FALSE)</f>
        <v>skill_32</v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32</v>
      </c>
      <c r="AE908" s="33">
        <f>(VLOOKUP(G908,角色!V:AE,主动技能!F908+7,FALSE))</f>
        <v>0</v>
      </c>
      <c r="AF908" s="23">
        <f t="shared" si="288"/>
        <v>0</v>
      </c>
      <c r="AG908" s="23">
        <f t="shared" si="289"/>
        <v>0</v>
      </c>
      <c r="AH908" s="33" t="str">
        <f>VLOOKUP(F908,特效对应!F:G,2,FALSE)</f>
        <v>attack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炘诀主动技能1等级3</v>
      </c>
      <c r="B909" s="8">
        <f t="shared" si="286"/>
        <v>10160103</v>
      </c>
      <c r="C909" s="8" t="str">
        <f>VLOOKUP(G909,角色!A:B,2,FALSE)</f>
        <v>炘诀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478</v>
      </c>
      <c r="I909" s="24" t="str">
        <f t="shared" si="294"/>
        <v>对敌方单体攻击，造成100%攻击力（+50）点伤害。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P909" s="33" t="str">
        <f>_xlfn.IFNA(VLOOKUP(G909,角色!V:AE,主动技能!F909+1,FALSE),"")</f>
        <v>eff_yixingguangquan|||</v>
      </c>
      <c r="Q909" s="33">
        <f>(VLOOKUP(G909,角色!V:AE,主动技能!F909+4,FALSE))</f>
        <v>1</v>
      </c>
      <c r="R909" s="33">
        <v>0</v>
      </c>
      <c r="S909" s="33">
        <v>0</v>
      </c>
      <c r="T909" s="6" t="str">
        <f t="shared" si="284"/>
        <v/>
      </c>
      <c r="U909" s="6" t="str">
        <f t="shared" si="285"/>
        <v/>
      </c>
      <c r="V909" s="23" t="str">
        <f>VLOOKUP(G909,角色!AW:BC,主动技能!F909+1,FALSE)</f>
        <v>skill_32</v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50</v>
      </c>
      <c r="AE909" s="33">
        <f>(VLOOKUP(G909,角色!V:AE,主动技能!F909+7,FALSE))</f>
        <v>0</v>
      </c>
      <c r="AF909" s="23">
        <f t="shared" si="288"/>
        <v>0</v>
      </c>
      <c r="AG909" s="23">
        <f t="shared" si="289"/>
        <v>0</v>
      </c>
      <c r="AH909" s="33" t="str">
        <f>VLOOKUP(F909,特效对应!F:G,2,FALSE)</f>
        <v>attack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炘诀主动技能1等级4</v>
      </c>
      <c r="B910" s="8">
        <f t="shared" si="286"/>
        <v>10160104</v>
      </c>
      <c r="C910" s="8" t="str">
        <f>VLOOKUP(G910,角色!A:B,2,FALSE)</f>
        <v>炘诀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478</v>
      </c>
      <c r="I910" s="24" t="str">
        <f t="shared" si="294"/>
        <v>对敌方单体攻击，造成100%攻击力（+80）点伤害。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P910" s="33" t="str">
        <f>_xlfn.IFNA(VLOOKUP(G910,角色!V:AE,主动技能!F910+1,FALSE),"")</f>
        <v>eff_yixingguangquan|||</v>
      </c>
      <c r="Q910" s="33">
        <f>(VLOOKUP(G910,角色!V:AE,主动技能!F910+4,FALSE))</f>
        <v>1</v>
      </c>
      <c r="R910" s="33">
        <v>0</v>
      </c>
      <c r="S910" s="33">
        <v>0</v>
      </c>
      <c r="T910" s="6" t="str">
        <f t="shared" si="284"/>
        <v/>
      </c>
      <c r="U910" s="6" t="str">
        <f t="shared" si="285"/>
        <v/>
      </c>
      <c r="V910" s="23" t="str">
        <f>VLOOKUP(G910,角色!AW:BC,主动技能!F910+1,FALSE)</f>
        <v>skill_32</v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80</v>
      </c>
      <c r="AE910" s="33">
        <f>(VLOOKUP(G910,角色!V:AE,主动技能!F910+7,FALSE))</f>
        <v>0</v>
      </c>
      <c r="AF910" s="23">
        <f t="shared" si="288"/>
        <v>0</v>
      </c>
      <c r="AG910" s="23">
        <f t="shared" si="289"/>
        <v>0</v>
      </c>
      <c r="AH910" s="33" t="str">
        <f>VLOOKUP(F910,特效对应!F:G,2,FALSE)</f>
        <v>attack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炘诀主动技能1等级5</v>
      </c>
      <c r="B911" s="8">
        <f t="shared" si="286"/>
        <v>10160105</v>
      </c>
      <c r="C911" s="8" t="str">
        <f>VLOOKUP(G911,角色!A:B,2,FALSE)</f>
        <v>炘诀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478</v>
      </c>
      <c r="I911" s="24" t="str">
        <f t="shared" si="29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P911" s="33" t="str">
        <f>_xlfn.IFNA(VLOOKUP(G911,角色!V:AE,主动技能!F911+1,FALSE),"")</f>
        <v>eff_yixingguangquan|||</v>
      </c>
      <c r="Q911" s="33">
        <f>(VLOOKUP(G911,角色!V:AE,主动技能!F911+4,FALSE))</f>
        <v>1</v>
      </c>
      <c r="R911" s="33">
        <v>0</v>
      </c>
      <c r="S911" s="33">
        <v>0</v>
      </c>
      <c r="T911" s="6" t="str">
        <f t="shared" si="284"/>
        <v/>
      </c>
      <c r="U911" s="6" t="str">
        <f t="shared" si="285"/>
        <v/>
      </c>
      <c r="V911" s="23" t="str">
        <f>VLOOKUP(G911,角色!AW:BC,主动技能!F911+1,FALSE)</f>
        <v>skill_32</v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 s="33">
        <f>(VLOOKUP(G911,角色!V:AE,主动技能!F911+7,FALSE))</f>
        <v>0</v>
      </c>
      <c r="AF911" s="23">
        <f t="shared" si="288"/>
        <v>0</v>
      </c>
      <c r="AG911" s="23">
        <f t="shared" si="289"/>
        <v>0</v>
      </c>
      <c r="AH911" s="33" t="str">
        <f>VLOOKUP(F911,特效对应!F:G,2,FALSE)</f>
        <v>attack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炘诀主动技能1等级6</v>
      </c>
      <c r="B912" s="8">
        <f t="shared" si="286"/>
        <v>10160106</v>
      </c>
      <c r="C912" s="8" t="str">
        <f>VLOOKUP(G912,角色!A:B,2,FALSE)</f>
        <v>炘诀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478</v>
      </c>
      <c r="I912" s="24" t="str">
        <f t="shared" si="294"/>
        <v>对敌方单体攻击，造成100%攻击力（+160）点伤害。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P912" s="33" t="str">
        <f>_xlfn.IFNA(VLOOKUP(G912,角色!V:AE,主动技能!F912+1,FALSE),"")</f>
        <v>eff_yixingguangquan|||</v>
      </c>
      <c r="Q912" s="33">
        <f>(VLOOKUP(G912,角色!V:AE,主动技能!F912+4,FALSE))</f>
        <v>1</v>
      </c>
      <c r="R912" s="33">
        <v>0</v>
      </c>
      <c r="S912" s="33">
        <v>0</v>
      </c>
      <c r="T912" s="6" t="str">
        <f t="shared" si="284"/>
        <v/>
      </c>
      <c r="U912" s="6" t="str">
        <f t="shared" si="285"/>
        <v/>
      </c>
      <c r="V912" s="23" t="str">
        <f>VLOOKUP(G912,角色!AW:BC,主动技能!F912+1,FALSE)</f>
        <v>skill_32</v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160</v>
      </c>
      <c r="AE912" s="33">
        <f>(VLOOKUP(G912,角色!V:AE,主动技能!F912+7,FALSE))</f>
        <v>0</v>
      </c>
      <c r="AF912" s="23">
        <f t="shared" si="288"/>
        <v>0</v>
      </c>
      <c r="AG912" s="23">
        <f t="shared" si="289"/>
        <v>0</v>
      </c>
      <c r="AH912" s="33" t="str">
        <f>VLOOKUP(F912,特效对应!F:G,2,FALSE)</f>
        <v>attack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炘诀主动技能1等级7</v>
      </c>
      <c r="B913" s="8">
        <f t="shared" si="286"/>
        <v>10160107</v>
      </c>
      <c r="C913" s="8" t="str">
        <f>VLOOKUP(G913,角色!A:B,2,FALSE)</f>
        <v>炘诀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478</v>
      </c>
      <c r="I913" s="24" t="str">
        <f t="shared" si="294"/>
        <v>对敌方单体攻击，造成100%攻击力（+226）点伤害。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P913" s="33" t="str">
        <f>_xlfn.IFNA(VLOOKUP(G913,角色!V:AE,主动技能!F913+1,FALSE),"")</f>
        <v>eff_yixingguangquan|||</v>
      </c>
      <c r="Q913" s="33">
        <f>(VLOOKUP(G913,角色!V:AE,主动技能!F913+4,FALSE))</f>
        <v>1</v>
      </c>
      <c r="R913" s="33">
        <v>0</v>
      </c>
      <c r="S913" s="33">
        <v>0</v>
      </c>
      <c r="T913" s="6" t="str">
        <f t="shared" si="284"/>
        <v/>
      </c>
      <c r="U913" s="6" t="str">
        <f t="shared" si="285"/>
        <v/>
      </c>
      <c r="V913" s="23" t="str">
        <f>VLOOKUP(G913,角色!AW:BC,主动技能!F913+1,FALSE)</f>
        <v>skill_32</v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226</v>
      </c>
      <c r="AE913" s="33">
        <f>(VLOOKUP(G913,角色!V:AE,主动技能!F913+7,FALSE))</f>
        <v>0</v>
      </c>
      <c r="AF913" s="23">
        <f t="shared" si="288"/>
        <v>0</v>
      </c>
      <c r="AG913" s="23">
        <f t="shared" si="289"/>
        <v>0</v>
      </c>
      <c r="AH913" s="33" t="str">
        <f>VLOOKUP(F913,特效对应!F:G,2,FALSE)</f>
        <v>attack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炘诀主动技能1等级8</v>
      </c>
      <c r="B914" s="8">
        <f t="shared" si="286"/>
        <v>10160108</v>
      </c>
      <c r="C914" s="8" t="str">
        <f>VLOOKUP(G914,角色!A:B,2,FALSE)</f>
        <v>炘诀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478</v>
      </c>
      <c r="I914" s="24" t="str">
        <f t="shared" si="294"/>
        <v>对敌方单体攻击，造成100%攻击力（+320）点伤害。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P914" s="33" t="str">
        <f>_xlfn.IFNA(VLOOKUP(G914,角色!V:AE,主动技能!F914+1,FALSE),"")</f>
        <v>eff_yixingguangquan|||</v>
      </c>
      <c r="Q914" s="33">
        <f>(VLOOKUP(G914,角色!V:AE,主动技能!F914+4,FALSE))</f>
        <v>1</v>
      </c>
      <c r="R914" s="33">
        <v>0</v>
      </c>
      <c r="S914" s="33">
        <v>0</v>
      </c>
      <c r="T914" s="6" t="str">
        <f t="shared" si="284"/>
        <v/>
      </c>
      <c r="U914" s="6" t="str">
        <f t="shared" si="285"/>
        <v/>
      </c>
      <c r="V914" s="23" t="str">
        <f>VLOOKUP(G914,角色!AW:BC,主动技能!F914+1,FALSE)</f>
        <v>skill_32</v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320</v>
      </c>
      <c r="AE914" s="33">
        <f>(VLOOKUP(G914,角色!V:AE,主动技能!F914+7,FALSE))</f>
        <v>0</v>
      </c>
      <c r="AF914" s="23">
        <f t="shared" si="288"/>
        <v>0</v>
      </c>
      <c r="AG914" s="23">
        <f t="shared" si="289"/>
        <v>0</v>
      </c>
      <c r="AH914" s="33" t="str">
        <f>VLOOKUP(F914,特效对应!F:G,2,FALSE)</f>
        <v>attack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炘诀主动技能1等级9</v>
      </c>
      <c r="B915" s="8">
        <f t="shared" si="286"/>
        <v>10160109</v>
      </c>
      <c r="C915" s="8" t="str">
        <f>VLOOKUP(G915,角色!A:B,2,FALSE)</f>
        <v>炘诀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478</v>
      </c>
      <c r="I915" s="24" t="str">
        <f t="shared" si="294"/>
        <v>对敌方单体攻击，造成100%攻击力（+452）点伤害。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P915" s="33" t="str">
        <f>_xlfn.IFNA(VLOOKUP(G915,角色!V:AE,主动技能!F915+1,FALSE),"")</f>
        <v>eff_yixingguangquan|||</v>
      </c>
      <c r="Q915" s="33">
        <f>(VLOOKUP(G915,角色!V:AE,主动技能!F915+4,FALSE))</f>
        <v>1</v>
      </c>
      <c r="R915" s="33">
        <v>0</v>
      </c>
      <c r="S915" s="33">
        <v>0</v>
      </c>
      <c r="T915" s="6" t="str">
        <f t="shared" si="284"/>
        <v/>
      </c>
      <c r="U915" s="6" t="str">
        <f t="shared" si="285"/>
        <v/>
      </c>
      <c r="V915" s="23" t="str">
        <f>VLOOKUP(G915,角色!AW:BC,主动技能!F915+1,FALSE)</f>
        <v>skill_32</v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452</v>
      </c>
      <c r="AE915" s="33">
        <f>(VLOOKUP(G915,角色!V:AE,主动技能!F915+7,FALSE))</f>
        <v>0</v>
      </c>
      <c r="AF915" s="23">
        <f t="shared" si="288"/>
        <v>0</v>
      </c>
      <c r="AG915" s="23">
        <f t="shared" si="289"/>
        <v>0</v>
      </c>
      <c r="AH915" s="33" t="str">
        <f>VLOOKUP(F915,特效对应!F:G,2,FALSE)</f>
        <v>attack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炘诀主动技能1等级10</v>
      </c>
      <c r="B916" s="8">
        <f t="shared" si="286"/>
        <v>10160110</v>
      </c>
      <c r="C916" s="8" t="str">
        <f>VLOOKUP(G916,角色!A:B,2,FALSE)</f>
        <v>炘诀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478</v>
      </c>
      <c r="I916" s="24" t="str">
        <f t="shared" ref="I916:I926" si="295">"对敌方单体进行穿透攻击，造成100%攻击力（+"&amp;AB916&amp;"）点伤害。"</f>
        <v>对敌方单体进行穿透攻击，造成100%攻击力（+640）点伤害。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P916" s="33" t="str">
        <f>_xlfn.IFNA(VLOOKUP(G916,角色!V:AE,主动技能!F916+1,FALSE),"")</f>
        <v>eff_yixingguangquan|||</v>
      </c>
      <c r="Q916" s="33">
        <f>(VLOOKUP(G916,角色!V:AE,主动技能!F916+4,FALSE))</f>
        <v>1</v>
      </c>
      <c r="R916" s="33">
        <v>0</v>
      </c>
      <c r="S916" s="33">
        <v>0</v>
      </c>
      <c r="T916" s="6" t="str">
        <f t="shared" si="284"/>
        <v/>
      </c>
      <c r="U916" s="6" t="str">
        <f t="shared" si="285"/>
        <v/>
      </c>
      <c r="V916" s="23" t="str">
        <f>VLOOKUP(G916,角色!AW:BC,主动技能!F916+1,FALSE)</f>
        <v>skill_32</v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640</v>
      </c>
      <c r="AE916" s="33">
        <f>(VLOOKUP(G916,角色!V:AE,主动技能!F916+7,FALSE))</f>
        <v>0</v>
      </c>
      <c r="AF916" s="23">
        <f t="shared" si="288"/>
        <v>0</v>
      </c>
      <c r="AG916" s="23">
        <f t="shared" si="289"/>
        <v>0</v>
      </c>
      <c r="AH916" s="33" t="str">
        <f>VLOOKUP(F916,特效对应!F:G,2,FALSE)</f>
        <v>attack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炘诀主动技能1等级11</v>
      </c>
      <c r="B917" s="8">
        <f t="shared" si="286"/>
        <v>10160111</v>
      </c>
      <c r="C917" s="8" t="str">
        <f>VLOOKUP(G917,角色!A:B,2,FALSE)</f>
        <v>炘诀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478</v>
      </c>
      <c r="I917" s="24" t="str">
        <f t="shared" si="295"/>
        <v>对敌方单体进行穿透攻击，造成100%攻击力（+906）点伤害。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P917" s="33" t="str">
        <f>_xlfn.IFNA(VLOOKUP(G917,角色!V:AE,主动技能!F917+1,FALSE),"")</f>
        <v>eff_yixingguangquan|||</v>
      </c>
      <c r="Q917" s="33">
        <f>(VLOOKUP(G917,角色!V:AE,主动技能!F917+4,FALSE))</f>
        <v>1</v>
      </c>
      <c r="R917" s="33">
        <v>0</v>
      </c>
      <c r="S917" s="33">
        <v>0</v>
      </c>
      <c r="T917" s="6" t="str">
        <f t="shared" si="284"/>
        <v/>
      </c>
      <c r="U917" s="6" t="str">
        <f t="shared" si="285"/>
        <v/>
      </c>
      <c r="V917" s="23" t="str">
        <f>VLOOKUP(G917,角色!AW:BC,主动技能!F917+1,FALSE)</f>
        <v>skill_32</v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906</v>
      </c>
      <c r="AE917" s="33">
        <f>(VLOOKUP(G917,角色!V:AE,主动技能!F917+7,FALSE))</f>
        <v>0</v>
      </c>
      <c r="AF917" s="23">
        <f t="shared" si="288"/>
        <v>0</v>
      </c>
      <c r="AG917" s="23">
        <f t="shared" si="289"/>
        <v>0</v>
      </c>
      <c r="AH917" s="33" t="str">
        <f>VLOOKUP(F917,特效对应!F:G,2,FALSE)</f>
        <v>attack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炘诀主动技能1等级12</v>
      </c>
      <c r="B918" s="8">
        <f t="shared" si="286"/>
        <v>10160112</v>
      </c>
      <c r="C918" s="8" t="str">
        <f>VLOOKUP(G918,角色!A:B,2,FALSE)</f>
        <v>炘诀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478</v>
      </c>
      <c r="I918" s="24" t="str">
        <f t="shared" si="295"/>
        <v>对敌方单体进行穿透攻击，造成100%攻击力（+1281）点伤害。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P918" s="33" t="str">
        <f>_xlfn.IFNA(VLOOKUP(G918,角色!V:AE,主动技能!F918+1,FALSE),"")</f>
        <v>eff_yixingguangquan|||</v>
      </c>
      <c r="Q918" s="33">
        <f>(VLOOKUP(G918,角色!V:AE,主动技能!F918+4,FALSE))</f>
        <v>1</v>
      </c>
      <c r="R918" s="33">
        <v>0</v>
      </c>
      <c r="S918" s="33">
        <v>0</v>
      </c>
      <c r="T918" s="6" t="str">
        <f t="shared" si="284"/>
        <v/>
      </c>
      <c r="U918" s="6" t="str">
        <f t="shared" si="285"/>
        <v/>
      </c>
      <c r="V918" s="23" t="str">
        <f>VLOOKUP(G918,角色!AW:BC,主动技能!F918+1,FALSE)</f>
        <v>skill_32</v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1281</v>
      </c>
      <c r="AE918" s="33">
        <f>(VLOOKUP(G918,角色!V:AE,主动技能!F918+7,FALSE))</f>
        <v>0</v>
      </c>
      <c r="AF918" s="23">
        <f t="shared" si="288"/>
        <v>0</v>
      </c>
      <c r="AG918" s="23">
        <f t="shared" si="289"/>
        <v>0</v>
      </c>
      <c r="AH918" s="33" t="str">
        <f>VLOOKUP(F918,特效对应!F:G,2,FALSE)</f>
        <v>attack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炘诀主动技能1等级13</v>
      </c>
      <c r="B919" s="8">
        <f t="shared" si="286"/>
        <v>10160113</v>
      </c>
      <c r="C919" s="8" t="str">
        <f>VLOOKUP(G919,角色!A:B,2,FALSE)</f>
        <v>炘诀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478</v>
      </c>
      <c r="I919" s="24" t="str">
        <f t="shared" si="295"/>
        <v>对敌方单体进行穿透攻击，造成100%攻击力（+1812）点伤害。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P919" s="33" t="str">
        <f>_xlfn.IFNA(VLOOKUP(G919,角色!V:AE,主动技能!F919+1,FALSE),"")</f>
        <v>eff_yixingguangquan|||</v>
      </c>
      <c r="Q919" s="33">
        <f>(VLOOKUP(G919,角色!V:AE,主动技能!F919+4,FALSE))</f>
        <v>1</v>
      </c>
      <c r="R919" s="33">
        <v>0</v>
      </c>
      <c r="S919" s="33">
        <v>0</v>
      </c>
      <c r="T919" s="6" t="str">
        <f t="shared" si="284"/>
        <v/>
      </c>
      <c r="U919" s="6" t="str">
        <f t="shared" si="285"/>
        <v/>
      </c>
      <c r="V919" s="23" t="str">
        <f>VLOOKUP(G919,角色!AW:BC,主动技能!F919+1,FALSE)</f>
        <v>skill_32</v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1812</v>
      </c>
      <c r="AE919" s="33">
        <f>(VLOOKUP(G919,角色!V:AE,主动技能!F919+7,FALSE))</f>
        <v>0</v>
      </c>
      <c r="AF919" s="23">
        <f t="shared" si="288"/>
        <v>0</v>
      </c>
      <c r="AG919" s="23">
        <f t="shared" si="289"/>
        <v>0</v>
      </c>
      <c r="AH919" s="33" t="str">
        <f>VLOOKUP(F919,特效对应!F:G,2,FALSE)</f>
        <v>attack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炘诀主动技能1等级14</v>
      </c>
      <c r="B920" s="8">
        <f t="shared" si="286"/>
        <v>10160114</v>
      </c>
      <c r="C920" s="8" t="str">
        <f>VLOOKUP(G920,角色!A:B,2,FALSE)</f>
        <v>炘诀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478</v>
      </c>
      <c r="I920" s="24" t="str">
        <f t="shared" si="295"/>
        <v>对敌方单体进行穿透攻击，造成100%攻击力（+2563）点伤害。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P920" s="33" t="str">
        <f>_xlfn.IFNA(VLOOKUP(G920,角色!V:AE,主动技能!F920+1,FALSE),"")</f>
        <v>eff_yixingguangquan|||</v>
      </c>
      <c r="Q920" s="33">
        <f>(VLOOKUP(G920,角色!V:AE,主动技能!F920+4,FALSE))</f>
        <v>1</v>
      </c>
      <c r="R920" s="33">
        <v>0</v>
      </c>
      <c r="S920" s="33">
        <v>0</v>
      </c>
      <c r="T920" s="6" t="str">
        <f t="shared" si="284"/>
        <v/>
      </c>
      <c r="U920" s="6" t="str">
        <f t="shared" si="285"/>
        <v/>
      </c>
      <c r="V920" s="23" t="str">
        <f>VLOOKUP(G920,角色!AW:BC,主动技能!F920+1,FALSE)</f>
        <v>skill_32</v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2563</v>
      </c>
      <c r="AE920" s="33">
        <f>(VLOOKUP(G920,角色!V:AE,主动技能!F920+7,FALSE))</f>
        <v>0</v>
      </c>
      <c r="AF920" s="23">
        <f t="shared" si="288"/>
        <v>0</v>
      </c>
      <c r="AG920" s="23">
        <f t="shared" si="289"/>
        <v>0</v>
      </c>
      <c r="AH920" s="33" t="str">
        <f>VLOOKUP(F920,特效对应!F:G,2,FALSE)</f>
        <v>attack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炘诀主动技能1等级15</v>
      </c>
      <c r="B921" s="8">
        <f t="shared" si="286"/>
        <v>10160115</v>
      </c>
      <c r="C921" s="8" t="str">
        <f>VLOOKUP(G921,角色!A:B,2,FALSE)</f>
        <v>炘诀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478</v>
      </c>
      <c r="I921" s="24" t="str">
        <f t="shared" si="295"/>
        <v>对敌方单体进行穿透攻击，造成100%攻击力（+3626）点伤害。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P921" s="33" t="str">
        <f>_xlfn.IFNA(VLOOKUP(G921,角色!V:AE,主动技能!F921+1,FALSE),"")</f>
        <v>eff_yixingguangquan|||</v>
      </c>
      <c r="Q921" s="33">
        <f>(VLOOKUP(G921,角色!V:AE,主动技能!F921+4,FALSE))</f>
        <v>1</v>
      </c>
      <c r="R921" s="33">
        <v>0</v>
      </c>
      <c r="S921" s="33">
        <v>0</v>
      </c>
      <c r="T921" s="6" t="str">
        <f t="shared" si="284"/>
        <v/>
      </c>
      <c r="U921" s="6" t="str">
        <f t="shared" si="285"/>
        <v/>
      </c>
      <c r="V921" s="23" t="str">
        <f>VLOOKUP(G921,角色!AW:BC,主动技能!F921+1,FALSE)</f>
        <v>skill_32</v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3626</v>
      </c>
      <c r="AE921" s="33">
        <f>(VLOOKUP(G921,角色!V:AE,主动技能!F921+7,FALSE))</f>
        <v>0</v>
      </c>
      <c r="AF921" s="23">
        <f t="shared" si="288"/>
        <v>0</v>
      </c>
      <c r="AG921" s="23">
        <f t="shared" si="289"/>
        <v>0</v>
      </c>
      <c r="AH921" s="33" t="str">
        <f>VLOOKUP(F921,特效对应!F:G,2,FALSE)</f>
        <v>attack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炘诀主动技能1等级16</v>
      </c>
      <c r="B922" s="8">
        <f t="shared" si="286"/>
        <v>10160116</v>
      </c>
      <c r="C922" s="8" t="str">
        <f>VLOOKUP(G922,角色!A:B,2,FALSE)</f>
        <v>炘诀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478</v>
      </c>
      <c r="I922" s="24" t="str">
        <f t="shared" si="295"/>
        <v>对敌方单体进行穿透攻击，造成100%攻击力（+5128）点伤害。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P922" s="33" t="str">
        <f>_xlfn.IFNA(VLOOKUP(G922,角色!V:AE,主动技能!F922+1,FALSE),"")</f>
        <v>eff_yixingguangquan|||</v>
      </c>
      <c r="Q922" s="33">
        <f>(VLOOKUP(G922,角色!V:AE,主动技能!F922+4,FALSE))</f>
        <v>1</v>
      </c>
      <c r="R922" s="33">
        <v>0</v>
      </c>
      <c r="S922" s="33">
        <v>0</v>
      </c>
      <c r="T922" s="6" t="str">
        <f t="shared" si="284"/>
        <v/>
      </c>
      <c r="U922" s="6" t="str">
        <f t="shared" si="285"/>
        <v/>
      </c>
      <c r="V922" s="23" t="str">
        <f>VLOOKUP(G922,角色!AW:BC,主动技能!F922+1,FALSE)</f>
        <v>skill_32</v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5128</v>
      </c>
      <c r="AE922" s="33">
        <f>(VLOOKUP(G922,角色!V:AE,主动技能!F922+7,FALSE))</f>
        <v>0</v>
      </c>
      <c r="AF922" s="23">
        <f t="shared" si="288"/>
        <v>0</v>
      </c>
      <c r="AG922" s="23">
        <f t="shared" si="289"/>
        <v>0</v>
      </c>
      <c r="AH922" s="33" t="str">
        <f>VLOOKUP(F922,特效对应!F:G,2,FALSE)</f>
        <v>attack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炘诀主动技能1等级17</v>
      </c>
      <c r="B923" s="8">
        <f t="shared" si="286"/>
        <v>10160117</v>
      </c>
      <c r="C923" s="8" t="str">
        <f>VLOOKUP(G923,角色!A:B,2,FALSE)</f>
        <v>炘诀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478</v>
      </c>
      <c r="I923" s="24" t="str">
        <f t="shared" si="295"/>
        <v>对敌方单体进行穿透攻击，造成100%攻击力（+7254）点伤害。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P923" s="33" t="str">
        <f>_xlfn.IFNA(VLOOKUP(G923,角色!V:AE,主动技能!F923+1,FALSE),"")</f>
        <v>eff_yixingguangquan|||</v>
      </c>
      <c r="Q923" s="33">
        <f>(VLOOKUP(G923,角色!V:AE,主动技能!F923+4,FALSE))</f>
        <v>1</v>
      </c>
      <c r="R923" s="33">
        <v>0</v>
      </c>
      <c r="S923" s="33">
        <v>0</v>
      </c>
      <c r="T923" s="6" t="str">
        <f t="shared" si="284"/>
        <v/>
      </c>
      <c r="U923" s="6" t="str">
        <f t="shared" si="285"/>
        <v/>
      </c>
      <c r="V923" s="23" t="str">
        <f>VLOOKUP(G923,角色!AW:BC,主动技能!F923+1,FALSE)</f>
        <v>skill_32</v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7254</v>
      </c>
      <c r="AE923" s="33">
        <f>(VLOOKUP(G923,角色!V:AE,主动技能!F923+7,FALSE))</f>
        <v>0</v>
      </c>
      <c r="AF923" s="23">
        <f t="shared" si="288"/>
        <v>0</v>
      </c>
      <c r="AG923" s="23">
        <f t="shared" si="289"/>
        <v>0</v>
      </c>
      <c r="AH923" s="33" t="str">
        <f>VLOOKUP(F923,特效对应!F:G,2,FALSE)</f>
        <v>attack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炘诀主动技能1等级18</v>
      </c>
      <c r="B924" s="8">
        <f t="shared" si="286"/>
        <v>10160118</v>
      </c>
      <c r="C924" s="8" t="str">
        <f>VLOOKUP(G924,角色!A:B,2,FALSE)</f>
        <v>炘诀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478</v>
      </c>
      <c r="I924" s="24" t="str">
        <f t="shared" si="295"/>
        <v>对敌方单体进行穿透攻击，造成100%攻击力（+10260）点伤害。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P924" s="33" t="str">
        <f>_xlfn.IFNA(VLOOKUP(G924,角色!V:AE,主动技能!F924+1,FALSE),"")</f>
        <v>eff_yixingguangquan|||</v>
      </c>
      <c r="Q924" s="33">
        <f>(VLOOKUP(G924,角色!V:AE,主动技能!F924+4,FALSE))</f>
        <v>1</v>
      </c>
      <c r="R924" s="33">
        <v>0</v>
      </c>
      <c r="S924" s="33">
        <v>0</v>
      </c>
      <c r="T924" s="6" t="str">
        <f t="shared" si="284"/>
        <v/>
      </c>
      <c r="U924" s="6" t="str">
        <f t="shared" si="285"/>
        <v/>
      </c>
      <c r="V924" s="23" t="str">
        <f>VLOOKUP(G924,角色!AW:BC,主动技能!F924+1,FALSE)</f>
        <v>skill_32</v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10260</v>
      </c>
      <c r="AE924" s="33">
        <f>(VLOOKUP(G924,角色!V:AE,主动技能!F924+7,FALSE))</f>
        <v>0</v>
      </c>
      <c r="AF924" s="23">
        <f t="shared" si="288"/>
        <v>0</v>
      </c>
      <c r="AG924" s="23">
        <f t="shared" si="289"/>
        <v>0</v>
      </c>
      <c r="AH924" s="33" t="str">
        <f>VLOOKUP(F924,特效对应!F:G,2,FALSE)</f>
        <v>attack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炘诀主动技能1等级19</v>
      </c>
      <c r="B925" s="8">
        <f t="shared" si="286"/>
        <v>10160119</v>
      </c>
      <c r="C925" s="8" t="str">
        <f>VLOOKUP(G925,角色!A:B,2,FALSE)</f>
        <v>炘诀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478</v>
      </c>
      <c r="I925" s="24" t="str">
        <f t="shared" si="295"/>
        <v>对敌方单体进行穿透攻击，造成100%攻击力（+14512）点伤害。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P925" s="33" t="str">
        <f>_xlfn.IFNA(VLOOKUP(G925,角色!V:AE,主动技能!F925+1,FALSE),"")</f>
        <v>eff_yixingguangquan|||</v>
      </c>
      <c r="Q925" s="33">
        <f>(VLOOKUP(G925,角色!V:AE,主动技能!F925+4,FALSE))</f>
        <v>1</v>
      </c>
      <c r="R925" s="33">
        <v>0</v>
      </c>
      <c r="S925" s="33">
        <v>0</v>
      </c>
      <c r="T925" s="6" t="str">
        <f t="shared" si="284"/>
        <v/>
      </c>
      <c r="U925" s="6" t="str">
        <f t="shared" si="285"/>
        <v/>
      </c>
      <c r="V925" s="23" t="str">
        <f>VLOOKUP(G925,角色!AW:BC,主动技能!F925+1,FALSE)</f>
        <v>skill_32</v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14512</v>
      </c>
      <c r="AE925" s="33">
        <f>(VLOOKUP(G925,角色!V:AE,主动技能!F925+7,FALSE))</f>
        <v>0</v>
      </c>
      <c r="AF925" s="23">
        <f t="shared" si="288"/>
        <v>0</v>
      </c>
      <c r="AG925" s="23">
        <f t="shared" si="289"/>
        <v>0</v>
      </c>
      <c r="AH925" s="33" t="str">
        <f>VLOOKUP(F925,特效对应!F:G,2,FALSE)</f>
        <v>attack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炘诀主动技能1等级20</v>
      </c>
      <c r="B926" s="8">
        <f t="shared" si="286"/>
        <v>10160120</v>
      </c>
      <c r="C926" s="8" t="str">
        <f>VLOOKUP(G926,角色!A:B,2,FALSE)</f>
        <v>炘诀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478</v>
      </c>
      <c r="I926" s="24" t="str">
        <f t="shared" si="295"/>
        <v>对敌方单体进行穿透攻击，造成100%攻击力（+20525）点伤害。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P926" s="33" t="str">
        <f>_xlfn.IFNA(VLOOKUP(G926,角色!V:AE,主动技能!F926+1,FALSE),"")</f>
        <v>eff_yixingguangquan|||</v>
      </c>
      <c r="Q926" s="33">
        <f>(VLOOKUP(G926,角色!V:AE,主动技能!F926+4,FALSE))</f>
        <v>1</v>
      </c>
      <c r="R926" s="33">
        <v>0</v>
      </c>
      <c r="S926" s="33">
        <v>0</v>
      </c>
      <c r="T926" s="6" t="str">
        <f t="shared" si="284"/>
        <v/>
      </c>
      <c r="U926" s="6" t="str">
        <f t="shared" si="285"/>
        <v/>
      </c>
      <c r="V926" s="23" t="str">
        <f>VLOOKUP(G926,角色!AW:BC,主动技能!F926+1,FALSE)</f>
        <v>skill_32</v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20525</v>
      </c>
      <c r="AE926" s="33">
        <f>(VLOOKUP(G926,角色!V:AE,主动技能!F926+7,FALSE))</f>
        <v>0</v>
      </c>
      <c r="AF926" s="23">
        <f t="shared" si="288"/>
        <v>0</v>
      </c>
      <c r="AG926" s="23">
        <f t="shared" si="289"/>
        <v>0</v>
      </c>
      <c r="AH926" s="33" t="str">
        <f>VLOOKUP(F926,特效对应!F:G,2,FALSE)</f>
        <v>attack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炘诀主动技能2等级1</v>
      </c>
      <c r="B927" s="8">
        <f t="shared" si="286"/>
        <v>10160201</v>
      </c>
      <c r="C927" s="8" t="str">
        <f>VLOOKUP(G927,角色!A:B,2,FALSE)</f>
        <v>炘诀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466</v>
      </c>
      <c r="I927" s="26" t="str">
        <f>"增加自身防御力"&amp;BA927</f>
        <v>增加自身防御力182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P927" s="33" t="str">
        <f>_xlfn.IFNA(VLOOKUP(G927,角色!V:AE,主动技能!F927+1,FALSE),"")</f>
        <v>eff_sanxingguangquan||eff_shouhuzhili|</v>
      </c>
      <c r="Q927" s="33">
        <f>(VLOOKUP(G927,角色!V:AE,主动技能!F927+4,FALSE))</f>
        <v>1</v>
      </c>
      <c r="R927" s="33">
        <v>0</v>
      </c>
      <c r="S927" s="33">
        <v>0</v>
      </c>
      <c r="T927" s="6" t="str">
        <f t="shared" si="284"/>
        <v>100045:100:2:0</v>
      </c>
      <c r="U927" s="6" t="str">
        <f t="shared" si="285"/>
        <v/>
      </c>
      <c r="V927" s="23" t="str">
        <f>VLOOKUP(G927,角色!AW:BC,主动技能!F927+1,FALSE)</f>
        <v>skill_14</v>
      </c>
      <c r="Y927">
        <f t="shared" si="278"/>
        <v>50</v>
      </c>
      <c r="Z927">
        <v>0</v>
      </c>
      <c r="AE927" s="33">
        <f>(VLOOKUP(G927,角色!V:AE,主动技能!F927+7,FALSE))</f>
        <v>1</v>
      </c>
      <c r="AF927" s="23">
        <f t="shared" si="288"/>
        <v>2</v>
      </c>
      <c r="AG927" s="23">
        <f t="shared" si="289"/>
        <v>1</v>
      </c>
      <c r="AH927" s="33" t="str">
        <f>VLOOKUP(F927,特效对应!F:G,2,FALSE)</f>
        <v>attackex</v>
      </c>
      <c r="AJ927">
        <f t="shared" si="290"/>
        <v>1</v>
      </c>
      <c r="AK927" t="s">
        <v>118</v>
      </c>
      <c r="AL927" s="4" t="s">
        <v>1623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182</v>
      </c>
      <c r="BB927">
        <f t="shared" si="291"/>
        <v>182</v>
      </c>
      <c r="BC927">
        <f t="shared" si="291"/>
        <v>182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炘诀主动技能2等级2</v>
      </c>
      <c r="B928" s="8">
        <f t="shared" si="286"/>
        <v>10160202</v>
      </c>
      <c r="C928" s="8" t="str">
        <f>VLOOKUP(G928,角色!A:B,2,FALSE)</f>
        <v>炘诀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466</v>
      </c>
      <c r="I928" s="26" t="str">
        <f t="shared" ref="I928:I946" si="296">"增加自身防御力"&amp;BA928</f>
        <v>增加自身防御力224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P928" s="33" t="str">
        <f>_xlfn.IFNA(VLOOKUP(G928,角色!V:AE,主动技能!F928+1,FALSE),"")</f>
        <v>eff_sanxingguangquan||eff_shouhuzhili|</v>
      </c>
      <c r="Q928" s="33">
        <f>(VLOOKUP(G928,角色!V:AE,主动技能!F928+4,FALSE))</f>
        <v>1</v>
      </c>
      <c r="R928" s="33">
        <v>0</v>
      </c>
      <c r="S928" s="33">
        <v>0</v>
      </c>
      <c r="T928" s="6" t="str">
        <f t="shared" si="284"/>
        <v>100046:100:2:0</v>
      </c>
      <c r="U928" s="6" t="str">
        <f t="shared" si="285"/>
        <v/>
      </c>
      <c r="V928" s="23" t="str">
        <f>VLOOKUP(G928,角色!AW:BC,主动技能!F928+1,FALSE)</f>
        <v>skill_14</v>
      </c>
      <c r="Y928">
        <f t="shared" si="278"/>
        <v>50</v>
      </c>
      <c r="Z928">
        <v>0</v>
      </c>
      <c r="AE928" s="33">
        <f>(VLOOKUP(G928,角色!V:AE,主动技能!F928+7,FALSE))</f>
        <v>1</v>
      </c>
      <c r="AF928" s="23">
        <f t="shared" si="288"/>
        <v>2</v>
      </c>
      <c r="AG928" s="23">
        <f t="shared" si="289"/>
        <v>1</v>
      </c>
      <c r="AH928" s="33" t="str">
        <f>VLOOKUP(F928,特效对应!F:G,2,FALSE)</f>
        <v>attackex</v>
      </c>
      <c r="AJ928">
        <f t="shared" si="290"/>
        <v>2</v>
      </c>
      <c r="AK928" t="s">
        <v>118</v>
      </c>
      <c r="AL928" s="4" t="s">
        <v>1624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224</v>
      </c>
      <c r="BB928">
        <f t="shared" si="291"/>
        <v>224</v>
      </c>
      <c r="BC928">
        <f t="shared" si="291"/>
        <v>224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炘诀主动技能2等级3</v>
      </c>
      <c r="B929" s="8">
        <f t="shared" si="286"/>
        <v>10160203</v>
      </c>
      <c r="C929" s="8" t="str">
        <f>VLOOKUP(G929,角色!A:B,2,FALSE)</f>
        <v>炘诀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466</v>
      </c>
      <c r="I929" s="26" t="str">
        <f t="shared" si="296"/>
        <v>增加自身防御力350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P929" s="33" t="str">
        <f>_xlfn.IFNA(VLOOKUP(G929,角色!V:AE,主动技能!F929+1,FALSE),"")</f>
        <v>eff_sanxingguangquan||eff_shouhuzhili|</v>
      </c>
      <c r="Q929" s="33">
        <f>(VLOOKUP(G929,角色!V:AE,主动技能!F929+4,FALSE))</f>
        <v>1</v>
      </c>
      <c r="R929" s="33">
        <v>0</v>
      </c>
      <c r="S929" s="33">
        <v>0</v>
      </c>
      <c r="T929" s="6" t="str">
        <f t="shared" si="284"/>
        <v>100047:100:2:0</v>
      </c>
      <c r="U929" s="6" t="str">
        <f t="shared" si="285"/>
        <v/>
      </c>
      <c r="V929" s="23" t="str">
        <f>VLOOKUP(G929,角色!AW:BC,主动技能!F929+1,FALSE)</f>
        <v>skill_14</v>
      </c>
      <c r="Y929">
        <f t="shared" si="278"/>
        <v>50</v>
      </c>
      <c r="Z929">
        <v>0</v>
      </c>
      <c r="AE929" s="33">
        <f>(VLOOKUP(G929,角色!V:AE,主动技能!F929+7,FALSE))</f>
        <v>1</v>
      </c>
      <c r="AF929" s="23">
        <f t="shared" si="288"/>
        <v>2</v>
      </c>
      <c r="AG929" s="23">
        <f t="shared" si="289"/>
        <v>1</v>
      </c>
      <c r="AH929" s="33" t="str">
        <f>VLOOKUP(F929,特效对应!F:G,2,FALSE)</f>
        <v>attackex</v>
      </c>
      <c r="AJ929">
        <f t="shared" si="290"/>
        <v>3</v>
      </c>
      <c r="AK929" t="s">
        <v>118</v>
      </c>
      <c r="AL929" s="4" t="s">
        <v>1625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350</v>
      </c>
      <c r="BB929">
        <f t="shared" si="291"/>
        <v>350</v>
      </c>
      <c r="BC929">
        <f t="shared" si="291"/>
        <v>350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炘诀主动技能2等级4</v>
      </c>
      <c r="B930" s="8">
        <f t="shared" si="286"/>
        <v>10160204</v>
      </c>
      <c r="C930" s="8" t="str">
        <f>VLOOKUP(G930,角色!A:B,2,FALSE)</f>
        <v>炘诀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466</v>
      </c>
      <c r="I930" s="26" t="str">
        <f t="shared" si="296"/>
        <v>增加自身防御力560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P930" s="33" t="str">
        <f>_xlfn.IFNA(VLOOKUP(G930,角色!V:AE,主动技能!F930+1,FALSE),"")</f>
        <v>eff_sanxingguangquan||eff_shouhuzhili|</v>
      </c>
      <c r="Q930" s="33">
        <f>(VLOOKUP(G930,角色!V:AE,主动技能!F930+4,FALSE))</f>
        <v>1</v>
      </c>
      <c r="R930" s="33">
        <v>0</v>
      </c>
      <c r="S930" s="33">
        <v>0</v>
      </c>
      <c r="T930" s="6" t="str">
        <f t="shared" si="284"/>
        <v>100048:100:2:0</v>
      </c>
      <c r="U930" s="6" t="str">
        <f t="shared" si="285"/>
        <v/>
      </c>
      <c r="V930" s="23" t="str">
        <f>VLOOKUP(G930,角色!AW:BC,主动技能!F930+1,FALSE)</f>
        <v>skill_14</v>
      </c>
      <c r="Y930">
        <f t="shared" si="278"/>
        <v>50</v>
      </c>
      <c r="Z930">
        <v>0</v>
      </c>
      <c r="AE930" s="33">
        <f>(VLOOKUP(G930,角色!V:AE,主动技能!F930+7,FALSE))</f>
        <v>1</v>
      </c>
      <c r="AF930" s="23">
        <f t="shared" si="288"/>
        <v>2</v>
      </c>
      <c r="AG930" s="23">
        <f t="shared" si="289"/>
        <v>1</v>
      </c>
      <c r="AH930" s="33" t="str">
        <f>VLOOKUP(F930,特效对应!F:G,2,FALSE)</f>
        <v>attackex</v>
      </c>
      <c r="AJ930">
        <f t="shared" si="290"/>
        <v>4</v>
      </c>
      <c r="AK930" t="s">
        <v>118</v>
      </c>
      <c r="AL930" s="4" t="s">
        <v>1626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560</v>
      </c>
      <c r="BB930">
        <f t="shared" si="291"/>
        <v>560</v>
      </c>
      <c r="BC930">
        <f t="shared" si="291"/>
        <v>560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炘诀主动技能2等级5</v>
      </c>
      <c r="B931" s="8">
        <f t="shared" si="286"/>
        <v>10160205</v>
      </c>
      <c r="C931" s="8" t="str">
        <f>VLOOKUP(G931,角色!A:B,2,FALSE)</f>
        <v>炘诀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466</v>
      </c>
      <c r="I931" s="26" t="str">
        <f t="shared" si="29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P931" s="33" t="str">
        <f>_xlfn.IFNA(VLOOKUP(G931,角色!V:AE,主动技能!F931+1,FALSE),"")</f>
        <v>eff_sanxingguangquan||eff_shouhuzhili|</v>
      </c>
      <c r="Q931" s="33">
        <f>(VLOOKUP(G931,角色!V:AE,主动技能!F931+4,FALSE))</f>
        <v>1</v>
      </c>
      <c r="R931" s="33">
        <v>0</v>
      </c>
      <c r="S931" s="33">
        <v>0</v>
      </c>
      <c r="T931" s="6" t="str">
        <f t="shared" si="284"/>
        <v>100049:100:2:0</v>
      </c>
      <c r="U931" s="6" t="str">
        <f t="shared" si="285"/>
        <v/>
      </c>
      <c r="V931" s="23" t="str">
        <f>VLOOKUP(G931,角色!AW:BC,主动技能!F931+1,FALSE)</f>
        <v>skill_14</v>
      </c>
      <c r="Y931">
        <f t="shared" si="278"/>
        <v>50</v>
      </c>
      <c r="Z931">
        <v>0</v>
      </c>
      <c r="AE931" s="33">
        <f>(VLOOKUP(G931,角色!V:AE,主动技能!F931+7,FALSE))</f>
        <v>1</v>
      </c>
      <c r="AF931" s="23">
        <f t="shared" si="288"/>
        <v>2</v>
      </c>
      <c r="AG931" s="23">
        <f t="shared" si="289"/>
        <v>1</v>
      </c>
      <c r="AH931" s="33" t="str">
        <f>VLOOKUP(F931,特效对应!F:G,2,FALSE)</f>
        <v>attackex</v>
      </c>
      <c r="AJ931">
        <f t="shared" si="290"/>
        <v>5</v>
      </c>
      <c r="AK931" t="s">
        <v>118</v>
      </c>
      <c r="AL931" s="4" t="s">
        <v>1627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炘诀主动技能2等级6</v>
      </c>
      <c r="B932" s="8">
        <f t="shared" si="286"/>
        <v>10160206</v>
      </c>
      <c r="C932" s="8" t="str">
        <f>VLOOKUP(G932,角色!A:B,2,FALSE)</f>
        <v>炘诀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466</v>
      </c>
      <c r="I932" s="26" t="str">
        <f t="shared" si="296"/>
        <v>增加自身防御力1120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P932" s="33" t="str">
        <f>_xlfn.IFNA(VLOOKUP(G932,角色!V:AE,主动技能!F932+1,FALSE),"")</f>
        <v>eff_sanxingguangquan||eff_shouhuzhili|</v>
      </c>
      <c r="Q932" s="33">
        <f>(VLOOKUP(G932,角色!V:AE,主动技能!F932+4,FALSE))</f>
        <v>1</v>
      </c>
      <c r="R932" s="33">
        <v>0</v>
      </c>
      <c r="S932" s="33">
        <v>0</v>
      </c>
      <c r="T932" s="6" t="str">
        <f t="shared" si="284"/>
        <v>100050:100:2:0</v>
      </c>
      <c r="U932" s="6" t="str">
        <f t="shared" si="285"/>
        <v/>
      </c>
      <c r="V932" s="23" t="str">
        <f>VLOOKUP(G932,角色!AW:BC,主动技能!F932+1,FALSE)</f>
        <v>skill_14</v>
      </c>
      <c r="Y932">
        <f t="shared" si="278"/>
        <v>50</v>
      </c>
      <c r="Z932">
        <v>0</v>
      </c>
      <c r="AE932" s="33">
        <f>(VLOOKUP(G932,角色!V:AE,主动技能!F932+7,FALSE))</f>
        <v>1</v>
      </c>
      <c r="AF932" s="23">
        <f t="shared" si="288"/>
        <v>2</v>
      </c>
      <c r="AG932" s="23">
        <f t="shared" si="289"/>
        <v>1</v>
      </c>
      <c r="AH932" s="33" t="str">
        <f>VLOOKUP(F932,特效对应!F:G,2,FALSE)</f>
        <v>attackex</v>
      </c>
      <c r="AJ932">
        <f t="shared" si="290"/>
        <v>6</v>
      </c>
      <c r="AK932" t="s">
        <v>118</v>
      </c>
      <c r="AL932" s="4" t="s">
        <v>1628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1120</v>
      </c>
      <c r="BB932">
        <f t="shared" si="291"/>
        <v>1120</v>
      </c>
      <c r="BC932">
        <f t="shared" si="291"/>
        <v>1120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炘诀主动技能2等级7</v>
      </c>
      <c r="B933" s="8">
        <f t="shared" si="286"/>
        <v>10160207</v>
      </c>
      <c r="C933" s="8" t="str">
        <f>VLOOKUP(G933,角色!A:B,2,FALSE)</f>
        <v>炘诀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466</v>
      </c>
      <c r="I933" s="26" t="str">
        <f t="shared" si="296"/>
        <v>增加自身防御力1584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P933" s="33" t="str">
        <f>_xlfn.IFNA(VLOOKUP(G933,角色!V:AE,主动技能!F933+1,FALSE),"")</f>
        <v>eff_sanxingguangquan||eff_shouhuzhili|</v>
      </c>
      <c r="Q933" s="33">
        <f>(VLOOKUP(G933,角色!V:AE,主动技能!F933+4,FALSE))</f>
        <v>1</v>
      </c>
      <c r="R933" s="33">
        <v>0</v>
      </c>
      <c r="S933" s="33">
        <v>0</v>
      </c>
      <c r="T933" s="6" t="str">
        <f t="shared" si="284"/>
        <v>100051:100:2:0</v>
      </c>
      <c r="U933" s="6" t="str">
        <f t="shared" si="285"/>
        <v/>
      </c>
      <c r="V933" s="23" t="str">
        <f>VLOOKUP(G933,角色!AW:BC,主动技能!F933+1,FALSE)</f>
        <v>skill_14</v>
      </c>
      <c r="Y933">
        <f t="shared" si="278"/>
        <v>50</v>
      </c>
      <c r="Z933">
        <v>0</v>
      </c>
      <c r="AE933" s="33">
        <f>(VLOOKUP(G933,角色!V:AE,主动技能!F933+7,FALSE))</f>
        <v>1</v>
      </c>
      <c r="AF933" s="23">
        <f t="shared" si="288"/>
        <v>2</v>
      </c>
      <c r="AG933" s="23">
        <f t="shared" si="289"/>
        <v>1</v>
      </c>
      <c r="AH933" s="33" t="str">
        <f>VLOOKUP(F933,特效对应!F:G,2,FALSE)</f>
        <v>attackex</v>
      </c>
      <c r="AJ933">
        <f t="shared" si="290"/>
        <v>7</v>
      </c>
      <c r="AK933" t="s">
        <v>118</v>
      </c>
      <c r="AL933" s="4" t="s">
        <v>1629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1584</v>
      </c>
      <c r="BB933">
        <f t="shared" si="291"/>
        <v>1584</v>
      </c>
      <c r="BC933">
        <f t="shared" si="291"/>
        <v>1584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炘诀主动技能2等级8</v>
      </c>
      <c r="B934" s="8">
        <f t="shared" si="286"/>
        <v>10160208</v>
      </c>
      <c r="C934" s="8" t="str">
        <f>VLOOKUP(G934,角色!A:B,2,FALSE)</f>
        <v>炘诀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466</v>
      </c>
      <c r="I934" s="26" t="str">
        <f t="shared" si="296"/>
        <v>增加自身防御力2241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P934" s="33" t="str">
        <f>_xlfn.IFNA(VLOOKUP(G934,角色!V:AE,主动技能!F934+1,FALSE),"")</f>
        <v>eff_sanxingguangquan||eff_shouhuzhili|</v>
      </c>
      <c r="Q934" s="33">
        <f>(VLOOKUP(G934,角色!V:AE,主动技能!F934+4,FALSE))</f>
        <v>1</v>
      </c>
      <c r="R934" s="33">
        <v>0</v>
      </c>
      <c r="S934" s="33">
        <v>0</v>
      </c>
      <c r="T934" s="6" t="str">
        <f t="shared" si="284"/>
        <v>100052:100:2:0</v>
      </c>
      <c r="U934" s="6" t="str">
        <f t="shared" si="285"/>
        <v/>
      </c>
      <c r="V934" s="23" t="str">
        <f>VLOOKUP(G934,角色!AW:BC,主动技能!F934+1,FALSE)</f>
        <v>skill_14</v>
      </c>
      <c r="Y934">
        <f t="shared" si="278"/>
        <v>50</v>
      </c>
      <c r="Z934">
        <v>0</v>
      </c>
      <c r="AE934" s="33">
        <f>(VLOOKUP(G934,角色!V:AE,主动技能!F934+7,FALSE))</f>
        <v>1</v>
      </c>
      <c r="AF934" s="23">
        <f t="shared" si="288"/>
        <v>2</v>
      </c>
      <c r="AG934" s="23">
        <f t="shared" si="289"/>
        <v>1</v>
      </c>
      <c r="AH934" s="33" t="str">
        <f>VLOOKUP(F934,特效对应!F:G,2,FALSE)</f>
        <v>attackex</v>
      </c>
      <c r="AJ934">
        <f t="shared" si="290"/>
        <v>8</v>
      </c>
      <c r="AK934" t="s">
        <v>118</v>
      </c>
      <c r="AL934" s="4" t="s">
        <v>1630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2241</v>
      </c>
      <c r="BB934">
        <f t="shared" si="291"/>
        <v>2241</v>
      </c>
      <c r="BC934">
        <f t="shared" si="291"/>
        <v>2241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炘诀主动技能2等级9</v>
      </c>
      <c r="B935" s="8">
        <f t="shared" si="286"/>
        <v>10160209</v>
      </c>
      <c r="C935" s="8" t="str">
        <f>VLOOKUP(G935,角色!A:B,2,FALSE)</f>
        <v>炘诀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466</v>
      </c>
      <c r="I935" s="26" t="str">
        <f t="shared" si="296"/>
        <v>增加自身防御力3170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P935" s="33" t="str">
        <f>_xlfn.IFNA(VLOOKUP(G935,角色!V:AE,主动技能!F935+1,FALSE),"")</f>
        <v>eff_sanxingguangquan||eff_shouhuzhili|</v>
      </c>
      <c r="Q935" s="33">
        <f>(VLOOKUP(G935,角色!V:AE,主动技能!F935+4,FALSE))</f>
        <v>1</v>
      </c>
      <c r="R935" s="33">
        <v>0</v>
      </c>
      <c r="S935" s="33">
        <v>0</v>
      </c>
      <c r="T935" s="6" t="str">
        <f t="shared" si="284"/>
        <v>100053:100:2:0</v>
      </c>
      <c r="U935" s="6" t="str">
        <f t="shared" si="285"/>
        <v/>
      </c>
      <c r="V935" s="23" t="str">
        <f>VLOOKUP(G935,角色!AW:BC,主动技能!F935+1,FALSE)</f>
        <v>skill_14</v>
      </c>
      <c r="Y935">
        <f t="shared" si="278"/>
        <v>50</v>
      </c>
      <c r="Z935">
        <v>0</v>
      </c>
      <c r="AE935" s="33">
        <f>(VLOOKUP(G935,角色!V:AE,主动技能!F935+7,FALSE))</f>
        <v>1</v>
      </c>
      <c r="AF935" s="23">
        <f t="shared" si="288"/>
        <v>2</v>
      </c>
      <c r="AG935" s="23">
        <f t="shared" si="289"/>
        <v>1</v>
      </c>
      <c r="AH935" s="33" t="str">
        <f>VLOOKUP(F935,特效对应!F:G,2,FALSE)</f>
        <v>attackex</v>
      </c>
      <c r="AJ935">
        <f t="shared" si="290"/>
        <v>9</v>
      </c>
      <c r="AK935" t="s">
        <v>118</v>
      </c>
      <c r="AL935" s="4" t="s">
        <v>1631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3170</v>
      </c>
      <c r="BB935">
        <f t="shared" si="291"/>
        <v>3170</v>
      </c>
      <c r="BC935">
        <f t="shared" si="291"/>
        <v>3170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炘诀主动技能2等级10</v>
      </c>
      <c r="B936" s="8">
        <f t="shared" si="286"/>
        <v>10160210</v>
      </c>
      <c r="C936" s="8" t="str">
        <f>VLOOKUP(G936,角色!A:B,2,FALSE)</f>
        <v>炘诀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466</v>
      </c>
      <c r="I936" s="26" t="str">
        <f t="shared" si="296"/>
        <v>增加自身防御力4484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P936" s="33" t="str">
        <f>_xlfn.IFNA(VLOOKUP(G936,角色!V:AE,主动技能!F936+1,FALSE),"")</f>
        <v>eff_sanxingguangquan||eff_shouhuzhili|</v>
      </c>
      <c r="Q936" s="33">
        <f>(VLOOKUP(G936,角色!V:AE,主动技能!F936+4,FALSE))</f>
        <v>1</v>
      </c>
      <c r="R936" s="33">
        <v>0</v>
      </c>
      <c r="S936" s="33">
        <v>0</v>
      </c>
      <c r="T936" s="6" t="str">
        <f t="shared" si="284"/>
        <v>100054:100:2:0</v>
      </c>
      <c r="U936" s="6" t="str">
        <f t="shared" si="285"/>
        <v/>
      </c>
      <c r="V936" s="23" t="str">
        <f>VLOOKUP(G936,角色!AW:BC,主动技能!F936+1,FALSE)</f>
        <v>skill_14</v>
      </c>
      <c r="Y936">
        <f t="shared" si="278"/>
        <v>50</v>
      </c>
      <c r="Z936">
        <v>0</v>
      </c>
      <c r="AE936" s="33">
        <f>(VLOOKUP(G936,角色!V:AE,主动技能!F936+7,FALSE))</f>
        <v>1</v>
      </c>
      <c r="AF936" s="23">
        <f t="shared" si="288"/>
        <v>2</v>
      </c>
      <c r="AG936" s="23">
        <f t="shared" si="289"/>
        <v>1</v>
      </c>
      <c r="AH936" s="33" t="str">
        <f>VLOOKUP(F936,特效对应!F:G,2,FALSE)</f>
        <v>attackex</v>
      </c>
      <c r="AJ936">
        <f t="shared" si="290"/>
        <v>10</v>
      </c>
      <c r="AK936" t="s">
        <v>118</v>
      </c>
      <c r="AL936" s="4" t="s">
        <v>1632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4484</v>
      </c>
      <c r="BB936">
        <f t="shared" si="291"/>
        <v>4484</v>
      </c>
      <c r="BC936">
        <f t="shared" si="291"/>
        <v>4484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炘诀主动技能2等级11</v>
      </c>
      <c r="B937" s="8">
        <f t="shared" si="286"/>
        <v>10160211</v>
      </c>
      <c r="C937" s="8" t="str">
        <f>VLOOKUP(G937,角色!A:B,2,FALSE)</f>
        <v>炘诀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466</v>
      </c>
      <c r="I937" s="26" t="str">
        <f t="shared" si="296"/>
        <v>增加自身防御力6342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P937" s="33" t="str">
        <f>_xlfn.IFNA(VLOOKUP(G937,角色!V:AE,主动技能!F937+1,FALSE),"")</f>
        <v>eff_sanxingguangquan||eff_shouhuzhili|</v>
      </c>
      <c r="Q937" s="33">
        <f>(VLOOKUP(G937,角色!V:AE,主动技能!F937+4,FALSE))</f>
        <v>1</v>
      </c>
      <c r="R937" s="33">
        <v>0</v>
      </c>
      <c r="S937" s="33">
        <v>0</v>
      </c>
      <c r="T937" s="6" t="str">
        <f t="shared" si="284"/>
        <v>100055:100:2:0</v>
      </c>
      <c r="U937" s="6" t="str">
        <f t="shared" si="285"/>
        <v/>
      </c>
      <c r="V937" s="23" t="str">
        <f>VLOOKUP(G937,角色!AW:BC,主动技能!F937+1,FALSE)</f>
        <v>skill_14</v>
      </c>
      <c r="Y937">
        <f t="shared" si="278"/>
        <v>50</v>
      </c>
      <c r="Z937">
        <v>0</v>
      </c>
      <c r="AE937" s="33">
        <f>(VLOOKUP(G937,角色!V:AE,主动技能!F937+7,FALSE))</f>
        <v>1</v>
      </c>
      <c r="AF937" s="23">
        <f t="shared" si="288"/>
        <v>2</v>
      </c>
      <c r="AG937" s="23">
        <f t="shared" si="289"/>
        <v>1</v>
      </c>
      <c r="AH937" s="33" t="str">
        <f>VLOOKUP(F937,特效对应!F:G,2,FALSE)</f>
        <v>attackex</v>
      </c>
      <c r="AJ937">
        <f t="shared" si="290"/>
        <v>11</v>
      </c>
      <c r="AK937" t="s">
        <v>118</v>
      </c>
      <c r="AL937" s="4" t="s">
        <v>1633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6342</v>
      </c>
      <c r="BB937">
        <f t="shared" si="291"/>
        <v>6342</v>
      </c>
      <c r="BC937">
        <f t="shared" si="291"/>
        <v>6342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炘诀主动技能2等级12</v>
      </c>
      <c r="B938" s="8">
        <f t="shared" si="286"/>
        <v>10160212</v>
      </c>
      <c r="C938" s="8" t="str">
        <f>VLOOKUP(G938,角色!A:B,2,FALSE)</f>
        <v>炘诀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466</v>
      </c>
      <c r="I938" s="26" t="str">
        <f t="shared" si="296"/>
        <v>增加自身防御力8970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P938" s="33" t="str">
        <f>_xlfn.IFNA(VLOOKUP(G938,角色!V:AE,主动技能!F938+1,FALSE),"")</f>
        <v>eff_sanxingguangquan||eff_shouhuzhili|</v>
      </c>
      <c r="Q938" s="33">
        <f>(VLOOKUP(G938,角色!V:AE,主动技能!F938+4,FALSE))</f>
        <v>1</v>
      </c>
      <c r="R938" s="33">
        <v>0</v>
      </c>
      <c r="S938" s="33">
        <v>0</v>
      </c>
      <c r="T938" s="6" t="str">
        <f t="shared" si="284"/>
        <v>100056:100:2:0</v>
      </c>
      <c r="U938" s="6" t="str">
        <f t="shared" si="285"/>
        <v/>
      </c>
      <c r="V938" s="23" t="str">
        <f>VLOOKUP(G938,角色!AW:BC,主动技能!F938+1,FALSE)</f>
        <v>skill_14</v>
      </c>
      <c r="Y938">
        <f t="shared" si="278"/>
        <v>50</v>
      </c>
      <c r="Z938">
        <v>0</v>
      </c>
      <c r="AE938" s="33">
        <f>(VLOOKUP(G938,角色!V:AE,主动技能!F938+7,FALSE))</f>
        <v>1</v>
      </c>
      <c r="AF938" s="23">
        <f t="shared" si="288"/>
        <v>2</v>
      </c>
      <c r="AG938" s="23">
        <f t="shared" si="289"/>
        <v>1</v>
      </c>
      <c r="AH938" s="33" t="str">
        <f>VLOOKUP(F938,特效对应!F:G,2,FALSE)</f>
        <v>attackex</v>
      </c>
      <c r="AJ938">
        <f t="shared" si="290"/>
        <v>12</v>
      </c>
      <c r="AK938" t="s">
        <v>118</v>
      </c>
      <c r="AL938" s="4" t="s">
        <v>1634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8970</v>
      </c>
      <c r="BB938">
        <f t="shared" si="291"/>
        <v>8970</v>
      </c>
      <c r="BC938">
        <f t="shared" si="291"/>
        <v>8970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炘诀主动技能2等级13</v>
      </c>
      <c r="B939" s="8">
        <f t="shared" si="286"/>
        <v>10160213</v>
      </c>
      <c r="C939" s="8" t="str">
        <f>VLOOKUP(G939,角色!A:B,2,FALSE)</f>
        <v>炘诀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466</v>
      </c>
      <c r="I939" s="26" t="str">
        <f t="shared" si="296"/>
        <v>增加自身防御力12688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P939" s="33" t="str">
        <f>_xlfn.IFNA(VLOOKUP(G939,角色!V:AE,主动技能!F939+1,FALSE),"")</f>
        <v>eff_sanxingguangquan||eff_shouhuzhili|</v>
      </c>
      <c r="Q939" s="33">
        <f>(VLOOKUP(G939,角色!V:AE,主动技能!F939+4,FALSE))</f>
        <v>1</v>
      </c>
      <c r="R939" s="33">
        <v>0</v>
      </c>
      <c r="S939" s="33">
        <v>0</v>
      </c>
      <c r="T939" s="6" t="str">
        <f t="shared" si="284"/>
        <v>100057:100:2:0</v>
      </c>
      <c r="U939" s="6" t="str">
        <f t="shared" si="285"/>
        <v/>
      </c>
      <c r="V939" s="23" t="str">
        <f>VLOOKUP(G939,角色!AW:BC,主动技能!F939+1,FALSE)</f>
        <v>skill_14</v>
      </c>
      <c r="Y939">
        <f t="shared" ref="Y939:Y981" si="297">VLOOKUP(D939,BF:BG,2,FALSE)</f>
        <v>50</v>
      </c>
      <c r="Z939">
        <v>0</v>
      </c>
      <c r="AE939" s="33">
        <f>(VLOOKUP(G939,角色!V:AE,主动技能!F939+7,FALSE))</f>
        <v>1</v>
      </c>
      <c r="AF939" s="23">
        <f t="shared" si="288"/>
        <v>2</v>
      </c>
      <c r="AG939" s="23">
        <f t="shared" si="289"/>
        <v>1</v>
      </c>
      <c r="AH939" s="33" t="str">
        <f>VLOOKUP(F939,特效对应!F:G,2,FALSE)</f>
        <v>attackex</v>
      </c>
      <c r="AJ939">
        <f t="shared" si="290"/>
        <v>13</v>
      </c>
      <c r="AK939" t="s">
        <v>118</v>
      </c>
      <c r="AL939" s="4" t="s">
        <v>1635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12688</v>
      </c>
      <c r="BB939">
        <f t="shared" si="291"/>
        <v>12688</v>
      </c>
      <c r="BC939">
        <f t="shared" si="291"/>
        <v>12688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炘诀主动技能2等级14</v>
      </c>
      <c r="B940" s="8">
        <f t="shared" si="286"/>
        <v>10160214</v>
      </c>
      <c r="C940" s="8" t="str">
        <f>VLOOKUP(G940,角色!A:B,2,FALSE)</f>
        <v>炘诀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466</v>
      </c>
      <c r="I940" s="26" t="str">
        <f t="shared" si="296"/>
        <v>增加自身防御力17946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P940" s="33" t="str">
        <f>_xlfn.IFNA(VLOOKUP(G940,角色!V:AE,主动技能!F940+1,FALSE),"")</f>
        <v>eff_sanxingguangquan||eff_shouhuzhili|</v>
      </c>
      <c r="Q940" s="33">
        <f>(VLOOKUP(G940,角色!V:AE,主动技能!F940+4,FALSE))</f>
        <v>1</v>
      </c>
      <c r="R940" s="33">
        <v>0</v>
      </c>
      <c r="S940" s="33">
        <v>0</v>
      </c>
      <c r="T940" s="6" t="str">
        <f t="shared" si="284"/>
        <v>100058:100:2:0</v>
      </c>
      <c r="U940" s="6" t="str">
        <f t="shared" si="285"/>
        <v/>
      </c>
      <c r="V940" s="23" t="str">
        <f>VLOOKUP(G940,角色!AW:BC,主动技能!F940+1,FALSE)</f>
        <v>skill_14</v>
      </c>
      <c r="Y940">
        <f t="shared" si="297"/>
        <v>50</v>
      </c>
      <c r="Z940">
        <v>0</v>
      </c>
      <c r="AE940" s="33">
        <f>(VLOOKUP(G940,角色!V:AE,主动技能!F940+7,FALSE))</f>
        <v>1</v>
      </c>
      <c r="AF940" s="23">
        <f t="shared" si="288"/>
        <v>2</v>
      </c>
      <c r="AG940" s="23">
        <f t="shared" si="289"/>
        <v>1</v>
      </c>
      <c r="AH940" s="33" t="str">
        <f>VLOOKUP(F940,特效对应!F:G,2,FALSE)</f>
        <v>attackex</v>
      </c>
      <c r="AJ940">
        <f t="shared" si="290"/>
        <v>14</v>
      </c>
      <c r="AK940" t="s">
        <v>118</v>
      </c>
      <c r="AL940" s="4" t="s">
        <v>1636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17946</v>
      </c>
      <c r="BB940">
        <f t="shared" si="291"/>
        <v>17946</v>
      </c>
      <c r="BC940">
        <f t="shared" si="291"/>
        <v>17946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炘诀主动技能2等级15</v>
      </c>
      <c r="B941" s="8">
        <f t="shared" si="286"/>
        <v>10160215</v>
      </c>
      <c r="C941" s="8" t="str">
        <f>VLOOKUP(G941,角色!A:B,2,FALSE)</f>
        <v>炘诀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466</v>
      </c>
      <c r="I941" s="26" t="str">
        <f t="shared" si="296"/>
        <v>增加自身防御力25383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P941" s="33" t="str">
        <f>_xlfn.IFNA(VLOOKUP(G941,角色!V:AE,主动技能!F941+1,FALSE),"")</f>
        <v>eff_sanxingguangquan||eff_shouhuzhili|</v>
      </c>
      <c r="Q941" s="33">
        <f>(VLOOKUP(G941,角色!V:AE,主动技能!F941+4,FALSE))</f>
        <v>1</v>
      </c>
      <c r="R941" s="33">
        <v>0</v>
      </c>
      <c r="S941" s="33">
        <v>0</v>
      </c>
      <c r="T941" s="6" t="str">
        <f t="shared" si="284"/>
        <v>100059:100:2:0</v>
      </c>
      <c r="U941" s="6" t="str">
        <f t="shared" si="285"/>
        <v/>
      </c>
      <c r="V941" s="23" t="str">
        <f>VLOOKUP(G941,角色!AW:BC,主动技能!F941+1,FALSE)</f>
        <v>skill_14</v>
      </c>
      <c r="Y941">
        <f t="shared" si="297"/>
        <v>50</v>
      </c>
      <c r="Z941">
        <v>0</v>
      </c>
      <c r="AE941" s="33">
        <f>(VLOOKUP(G941,角色!V:AE,主动技能!F941+7,FALSE))</f>
        <v>1</v>
      </c>
      <c r="AF941" s="23">
        <f t="shared" si="288"/>
        <v>2</v>
      </c>
      <c r="AG941" s="23">
        <f t="shared" si="289"/>
        <v>1</v>
      </c>
      <c r="AH941" s="33" t="str">
        <f>VLOOKUP(F941,特效对应!F:G,2,FALSE)</f>
        <v>attackex</v>
      </c>
      <c r="AJ941">
        <f t="shared" si="290"/>
        <v>15</v>
      </c>
      <c r="AK941" t="s">
        <v>118</v>
      </c>
      <c r="AL941" s="4" t="s">
        <v>1637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25383</v>
      </c>
      <c r="BB941">
        <f t="shared" si="291"/>
        <v>25383</v>
      </c>
      <c r="BC941">
        <f t="shared" si="291"/>
        <v>25383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炘诀主动技能2等级16</v>
      </c>
      <c r="B942" s="8">
        <f t="shared" si="286"/>
        <v>10160216</v>
      </c>
      <c r="C942" s="8" t="str">
        <f>VLOOKUP(G942,角色!A:B,2,FALSE)</f>
        <v>炘诀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466</v>
      </c>
      <c r="I942" s="26" t="str">
        <f t="shared" si="296"/>
        <v>增加自身防御力35901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P942" s="33" t="str">
        <f>_xlfn.IFNA(VLOOKUP(G942,角色!V:AE,主动技能!F942+1,FALSE),"")</f>
        <v>eff_sanxingguangquan||eff_shouhuzhili|</v>
      </c>
      <c r="Q942" s="33">
        <f>(VLOOKUP(G942,角色!V:AE,主动技能!F942+4,FALSE))</f>
        <v>1</v>
      </c>
      <c r="R942" s="33">
        <v>0</v>
      </c>
      <c r="S942" s="33">
        <v>0</v>
      </c>
      <c r="T942" s="6" t="str">
        <f t="shared" si="284"/>
        <v>100060:100:2:0</v>
      </c>
      <c r="U942" s="6" t="str">
        <f t="shared" si="285"/>
        <v/>
      </c>
      <c r="V942" s="23" t="str">
        <f>VLOOKUP(G942,角色!AW:BC,主动技能!F942+1,FALSE)</f>
        <v>skill_14</v>
      </c>
      <c r="Y942">
        <f t="shared" si="297"/>
        <v>50</v>
      </c>
      <c r="Z942">
        <v>0</v>
      </c>
      <c r="AE942" s="33">
        <f>(VLOOKUP(G942,角色!V:AE,主动技能!F942+7,FALSE))</f>
        <v>1</v>
      </c>
      <c r="AF942" s="23">
        <f t="shared" si="288"/>
        <v>2</v>
      </c>
      <c r="AG942" s="23">
        <f t="shared" si="289"/>
        <v>1</v>
      </c>
      <c r="AH942" s="33" t="str">
        <f>VLOOKUP(F942,特效对应!F:G,2,FALSE)</f>
        <v>attackex</v>
      </c>
      <c r="AJ942">
        <f t="shared" si="290"/>
        <v>16</v>
      </c>
      <c r="AK942" t="s">
        <v>118</v>
      </c>
      <c r="AL942" s="4" t="s">
        <v>1638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35901</v>
      </c>
      <c r="BB942">
        <f t="shared" si="291"/>
        <v>35901</v>
      </c>
      <c r="BC942">
        <f t="shared" si="291"/>
        <v>35901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炘诀主动技能2等级17</v>
      </c>
      <c r="B943" s="8">
        <f t="shared" si="286"/>
        <v>10160217</v>
      </c>
      <c r="C943" s="8" t="str">
        <f>VLOOKUP(G943,角色!A:B,2,FALSE)</f>
        <v>炘诀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466</v>
      </c>
      <c r="I943" s="26" t="str">
        <f t="shared" si="296"/>
        <v>增加自身防御力50779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P943" s="33" t="str">
        <f>_xlfn.IFNA(VLOOKUP(G943,角色!V:AE,主动技能!F943+1,FALSE),"")</f>
        <v>eff_sanxingguangquan||eff_shouhuzhili|</v>
      </c>
      <c r="Q943" s="33">
        <f>(VLOOKUP(G943,角色!V:AE,主动技能!F943+4,FALSE))</f>
        <v>1</v>
      </c>
      <c r="R943" s="33">
        <v>0</v>
      </c>
      <c r="S943" s="33">
        <v>0</v>
      </c>
      <c r="T943" s="6" t="str">
        <f t="shared" si="284"/>
        <v>100061:100:2:0</v>
      </c>
      <c r="U943" s="6" t="str">
        <f t="shared" si="285"/>
        <v/>
      </c>
      <c r="V943" s="23" t="str">
        <f>VLOOKUP(G943,角色!AW:BC,主动技能!F943+1,FALSE)</f>
        <v>skill_14</v>
      </c>
      <c r="Y943">
        <f t="shared" si="297"/>
        <v>50</v>
      </c>
      <c r="Z943">
        <v>0</v>
      </c>
      <c r="AE943" s="33">
        <f>(VLOOKUP(G943,角色!V:AE,主动技能!F943+7,FALSE))</f>
        <v>1</v>
      </c>
      <c r="AF943" s="23">
        <f t="shared" si="288"/>
        <v>2</v>
      </c>
      <c r="AG943" s="23">
        <f t="shared" si="289"/>
        <v>1</v>
      </c>
      <c r="AH943" s="33" t="str">
        <f>VLOOKUP(F943,特效对应!F:G,2,FALSE)</f>
        <v>attackex</v>
      </c>
      <c r="AJ943">
        <f t="shared" si="290"/>
        <v>17</v>
      </c>
      <c r="AK943" t="s">
        <v>118</v>
      </c>
      <c r="AL943" s="4" t="s">
        <v>1639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50779</v>
      </c>
      <c r="BB943">
        <f t="shared" si="291"/>
        <v>50779</v>
      </c>
      <c r="BC943">
        <f t="shared" si="291"/>
        <v>50779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炘诀主动技能2等级18</v>
      </c>
      <c r="B944" s="8">
        <f t="shared" si="286"/>
        <v>10160218</v>
      </c>
      <c r="C944" s="8" t="str">
        <f>VLOOKUP(G944,角色!A:B,2,FALSE)</f>
        <v>炘诀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466</v>
      </c>
      <c r="I944" s="26" t="str">
        <f t="shared" si="296"/>
        <v>增加自身防御力71822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P944" s="33" t="str">
        <f>_xlfn.IFNA(VLOOKUP(G944,角色!V:AE,主动技能!F944+1,FALSE),"")</f>
        <v>eff_sanxingguangquan||eff_shouhuzhili|</v>
      </c>
      <c r="Q944" s="33">
        <f>(VLOOKUP(G944,角色!V:AE,主动技能!F944+4,FALSE))</f>
        <v>1</v>
      </c>
      <c r="R944" s="33">
        <v>0</v>
      </c>
      <c r="S944" s="33">
        <v>0</v>
      </c>
      <c r="T944" s="6" t="str">
        <f t="shared" si="284"/>
        <v>100062:100:2:0</v>
      </c>
      <c r="U944" s="6" t="str">
        <f t="shared" si="285"/>
        <v/>
      </c>
      <c r="V944" s="23" t="str">
        <f>VLOOKUP(G944,角色!AW:BC,主动技能!F944+1,FALSE)</f>
        <v>skill_14</v>
      </c>
      <c r="Y944">
        <f t="shared" si="297"/>
        <v>50</v>
      </c>
      <c r="Z944">
        <v>0</v>
      </c>
      <c r="AE944" s="33">
        <f>(VLOOKUP(G944,角色!V:AE,主动技能!F944+7,FALSE))</f>
        <v>1</v>
      </c>
      <c r="AF944" s="23">
        <f t="shared" si="288"/>
        <v>2</v>
      </c>
      <c r="AG944" s="23">
        <f t="shared" si="289"/>
        <v>1</v>
      </c>
      <c r="AH944" s="33" t="str">
        <f>VLOOKUP(F944,特效对应!F:G,2,FALSE)</f>
        <v>attackex</v>
      </c>
      <c r="AJ944">
        <f t="shared" si="290"/>
        <v>18</v>
      </c>
      <c r="AK944" t="s">
        <v>118</v>
      </c>
      <c r="AL944" s="4" t="s">
        <v>1640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71822</v>
      </c>
      <c r="BB944">
        <f t="shared" si="291"/>
        <v>71822</v>
      </c>
      <c r="BC944">
        <f t="shared" si="291"/>
        <v>71822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炘诀主动技能2等级19</v>
      </c>
      <c r="B945" s="8">
        <f t="shared" si="286"/>
        <v>10160219</v>
      </c>
      <c r="C945" s="8" t="str">
        <f>VLOOKUP(G945,角色!A:B,2,FALSE)</f>
        <v>炘诀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466</v>
      </c>
      <c r="I945" s="26" t="str">
        <f t="shared" si="296"/>
        <v>增加自身防御力101584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P945" s="33" t="str">
        <f>_xlfn.IFNA(VLOOKUP(G945,角色!V:AE,主动技能!F945+1,FALSE),"")</f>
        <v>eff_sanxingguangquan||eff_shouhuzhili|</v>
      </c>
      <c r="Q945" s="33">
        <f>(VLOOKUP(G945,角色!V:AE,主动技能!F945+4,FALSE))</f>
        <v>1</v>
      </c>
      <c r="R945" s="33">
        <v>0</v>
      </c>
      <c r="S945" s="33">
        <v>0</v>
      </c>
      <c r="T945" s="6" t="str">
        <f t="shared" si="284"/>
        <v>100063:100:2:0</v>
      </c>
      <c r="U945" s="6" t="str">
        <f t="shared" si="285"/>
        <v/>
      </c>
      <c r="V945" s="23" t="str">
        <f>VLOOKUP(G945,角色!AW:BC,主动技能!F945+1,FALSE)</f>
        <v>skill_14</v>
      </c>
      <c r="Y945">
        <f t="shared" si="297"/>
        <v>50</v>
      </c>
      <c r="Z945">
        <v>0</v>
      </c>
      <c r="AE945" s="33">
        <f>(VLOOKUP(G945,角色!V:AE,主动技能!F945+7,FALSE))</f>
        <v>1</v>
      </c>
      <c r="AF945" s="23">
        <f t="shared" si="288"/>
        <v>2</v>
      </c>
      <c r="AG945" s="23">
        <f t="shared" si="289"/>
        <v>1</v>
      </c>
      <c r="AH945" s="33" t="str">
        <f>VLOOKUP(F945,特效对应!F:G,2,FALSE)</f>
        <v>attackex</v>
      </c>
      <c r="AJ945">
        <f t="shared" si="290"/>
        <v>19</v>
      </c>
      <c r="AK945" t="s">
        <v>118</v>
      </c>
      <c r="AL945" s="4" t="s">
        <v>1641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101584</v>
      </c>
      <c r="BB945">
        <f t="shared" si="291"/>
        <v>101584</v>
      </c>
      <c r="BC945">
        <f t="shared" si="291"/>
        <v>101584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炘诀主动技能2等级20</v>
      </c>
      <c r="B946" s="8">
        <f t="shared" si="286"/>
        <v>10160220</v>
      </c>
      <c r="C946" s="8" t="str">
        <f>VLOOKUP(G946,角色!A:B,2,FALSE)</f>
        <v>炘诀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466</v>
      </c>
      <c r="I946" s="26" t="str">
        <f t="shared" si="296"/>
        <v>增加自身防御力143679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P946" s="33" t="str">
        <f>_xlfn.IFNA(VLOOKUP(G946,角色!V:AE,主动技能!F946+1,FALSE),"")</f>
        <v>eff_sanxingguangquan||eff_shouhuzhili|</v>
      </c>
      <c r="Q946" s="33">
        <f>(VLOOKUP(G946,角色!V:AE,主动技能!F946+4,FALSE))</f>
        <v>1</v>
      </c>
      <c r="R946" s="33">
        <v>0</v>
      </c>
      <c r="S946" s="33">
        <v>0</v>
      </c>
      <c r="T946" s="6" t="str">
        <f t="shared" si="284"/>
        <v>100064:100:2:0</v>
      </c>
      <c r="U946" s="6" t="str">
        <f t="shared" si="285"/>
        <v/>
      </c>
      <c r="V946" s="23" t="str">
        <f>VLOOKUP(G946,角色!AW:BC,主动技能!F946+1,FALSE)</f>
        <v>skill_14</v>
      </c>
      <c r="Y946">
        <f t="shared" si="297"/>
        <v>50</v>
      </c>
      <c r="Z946">
        <v>0</v>
      </c>
      <c r="AE946" s="33">
        <f>(VLOOKUP(G946,角色!V:AE,主动技能!F946+7,FALSE))</f>
        <v>1</v>
      </c>
      <c r="AF946" s="23">
        <f t="shared" si="288"/>
        <v>2</v>
      </c>
      <c r="AG946" s="23">
        <f t="shared" si="289"/>
        <v>1</v>
      </c>
      <c r="AH946" s="33" t="str">
        <f>VLOOKUP(F946,特效对应!F:G,2,FALSE)</f>
        <v>attackex</v>
      </c>
      <c r="AJ946">
        <f t="shared" si="290"/>
        <v>20</v>
      </c>
      <c r="AK946" t="s">
        <v>118</v>
      </c>
      <c r="AL946" s="4" t="s">
        <v>1642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143679</v>
      </c>
      <c r="BB946">
        <f t="shared" si="291"/>
        <v>143679</v>
      </c>
      <c r="BC946">
        <f t="shared" si="291"/>
        <v>143679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炘诀主动技能3等级1</v>
      </c>
      <c r="B947" s="8">
        <f t="shared" si="286"/>
        <v>10160301</v>
      </c>
      <c r="C947" s="8" t="str">
        <f>VLOOKUP(G947,角色!A:B,2,FALSE)</f>
        <v>炘诀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对敌方1排单位造成125%攻击力（+130）伤害，附带减防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P947" s="33" t="str">
        <f>_xlfn.IFNA(VLOOKUP(G947,角色!V:AE,主动技能!F947+1,FALSE),"")</f>
        <v>eff_sixingguangquan|eff_nuyankuangji_1|eff_nuyankuangji_2|</v>
      </c>
      <c r="Q947" s="33">
        <f>(VLOOKUP(G947,角色!V:AE,主动技能!F947+4,FALSE))</f>
        <v>2</v>
      </c>
      <c r="R947" s="33">
        <v>0</v>
      </c>
      <c r="S947" s="33">
        <v>0</v>
      </c>
      <c r="T947" s="6" t="str">
        <f t="shared" si="284"/>
        <v>100065:100:2:0</v>
      </c>
      <c r="U947" s="6" t="str">
        <f t="shared" si="285"/>
        <v/>
      </c>
      <c r="V947" s="23" t="str">
        <f>VLOOKUP(G947,角色!AW:BC,主动技能!F947+1,FALSE)</f>
        <v>skill_13</v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130</v>
      </c>
      <c r="AE947" s="33">
        <f>(VLOOKUP(G947,角色!V:AE,主动技能!F947+7,FALSE))</f>
        <v>1</v>
      </c>
      <c r="AF947" s="23">
        <f t="shared" si="288"/>
        <v>3</v>
      </c>
      <c r="AG947" s="23">
        <f t="shared" si="289"/>
        <v>2</v>
      </c>
      <c r="AH947" s="33" t="str">
        <f>VLOOKUP(F947,特效对应!F:G,2,FALSE)</f>
        <v>attackex</v>
      </c>
      <c r="AJ947">
        <f t="shared" si="290"/>
        <v>1</v>
      </c>
      <c r="AK947" t="s">
        <v>118</v>
      </c>
      <c r="AL947" t="s">
        <v>1645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炘诀主动技能3等级2</v>
      </c>
      <c r="B948" s="8">
        <f t="shared" si="286"/>
        <v>10160302</v>
      </c>
      <c r="C948" s="8" t="str">
        <f>VLOOKUP(G948,角色!A:B,2,FALSE)</f>
        <v>炘诀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477</v>
      </c>
      <c r="I948" s="26" t="str">
        <f t="shared" ref="I948:I966" si="298">"对敌方1排单位造成125%攻击力（+"&amp;AB948&amp;"）伤害，附带减防"</f>
        <v>对敌方1排单位造成125%攻击力（+160）伤害，附带减防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P948" s="33" t="str">
        <f>_xlfn.IFNA(VLOOKUP(G948,角色!V:AE,主动技能!F948+1,FALSE),"")</f>
        <v>eff_sixingguangquan|eff_nuyankuangji_1|eff_nuyankuangji_2|</v>
      </c>
      <c r="Q948" s="33">
        <f>(VLOOKUP(G948,角色!V:AE,主动技能!F948+4,FALSE))</f>
        <v>2</v>
      </c>
      <c r="R948" s="33">
        <v>0</v>
      </c>
      <c r="S948" s="33">
        <v>0</v>
      </c>
      <c r="T948" s="6" t="str">
        <f t="shared" si="284"/>
        <v>100065:100:2:0</v>
      </c>
      <c r="U948" s="6" t="str">
        <f t="shared" si="285"/>
        <v/>
      </c>
      <c r="V948" s="23" t="str">
        <f>VLOOKUP(G948,角色!AW:BC,主动技能!F948+1,FALSE)</f>
        <v>skill_13</v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160</v>
      </c>
      <c r="AE948" s="33">
        <f>(VLOOKUP(G948,角色!V:AE,主动技能!F948+7,FALSE))</f>
        <v>1</v>
      </c>
      <c r="AF948" s="23">
        <f t="shared" si="288"/>
        <v>3</v>
      </c>
      <c r="AG948" s="23">
        <f t="shared" si="289"/>
        <v>2</v>
      </c>
      <c r="AH948" s="33" t="str">
        <f>VLOOKUP(F948,特效对应!F:G,2,FALSE)</f>
        <v>attackex</v>
      </c>
      <c r="AJ948">
        <f t="shared" si="290"/>
        <v>2</v>
      </c>
      <c r="AK948" t="s">
        <v>118</v>
      </c>
      <c r="AL948" t="s">
        <v>1645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炘诀主动技能3等级3</v>
      </c>
      <c r="B949" s="8">
        <f t="shared" si="286"/>
        <v>10160303</v>
      </c>
      <c r="C949" s="8" t="str">
        <f>VLOOKUP(G949,角色!A:B,2,FALSE)</f>
        <v>炘诀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477</v>
      </c>
      <c r="I949" s="26" t="str">
        <f t="shared" si="298"/>
        <v>对敌方1排单位造成125%攻击力（+250）伤害，附带减防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P949" s="33" t="str">
        <f>_xlfn.IFNA(VLOOKUP(G949,角色!V:AE,主动技能!F949+1,FALSE),"")</f>
        <v>eff_sixingguangquan|eff_nuyankuangji_1|eff_nuyankuangji_2|</v>
      </c>
      <c r="Q949" s="33">
        <f>(VLOOKUP(G949,角色!V:AE,主动技能!F949+4,FALSE))</f>
        <v>2</v>
      </c>
      <c r="R949" s="33">
        <v>0</v>
      </c>
      <c r="S949" s="33">
        <v>0</v>
      </c>
      <c r="T949" s="6" t="str">
        <f t="shared" si="284"/>
        <v>100065:100:2:0</v>
      </c>
      <c r="U949" s="6" t="str">
        <f t="shared" si="285"/>
        <v/>
      </c>
      <c r="V949" s="23" t="str">
        <f>VLOOKUP(G949,角色!AW:BC,主动技能!F949+1,FALSE)</f>
        <v>skill_13</v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250</v>
      </c>
      <c r="AE949" s="33">
        <f>(VLOOKUP(G949,角色!V:AE,主动技能!F949+7,FALSE))</f>
        <v>1</v>
      </c>
      <c r="AF949" s="23">
        <f t="shared" si="288"/>
        <v>3</v>
      </c>
      <c r="AG949" s="23">
        <f t="shared" si="289"/>
        <v>2</v>
      </c>
      <c r="AH949" s="33" t="str">
        <f>VLOOKUP(F949,特效对应!F:G,2,FALSE)</f>
        <v>attackex</v>
      </c>
      <c r="AJ949">
        <f t="shared" si="290"/>
        <v>3</v>
      </c>
      <c r="AK949" t="s">
        <v>118</v>
      </c>
      <c r="AL949" t="s">
        <v>1645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炘诀主动技能3等级4</v>
      </c>
      <c r="B950" s="8">
        <f t="shared" si="286"/>
        <v>10160304</v>
      </c>
      <c r="C950" s="8" t="str">
        <f>VLOOKUP(G950,角色!A:B,2,FALSE)</f>
        <v>炘诀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477</v>
      </c>
      <c r="I950" s="26" t="str">
        <f t="shared" si="298"/>
        <v>对敌方1排单位造成125%攻击力（+400）伤害，附带减防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P950" s="33" t="str">
        <f>_xlfn.IFNA(VLOOKUP(G950,角色!V:AE,主动技能!F950+1,FALSE),"")</f>
        <v>eff_sixingguangquan|eff_nuyankuangji_1|eff_nuyankuangji_2|</v>
      </c>
      <c r="Q950" s="33">
        <f>(VLOOKUP(G950,角色!V:AE,主动技能!F950+4,FALSE))</f>
        <v>2</v>
      </c>
      <c r="R950" s="33">
        <v>0</v>
      </c>
      <c r="S950" s="33">
        <v>0</v>
      </c>
      <c r="T950" s="6" t="str">
        <f t="shared" si="284"/>
        <v>100065:100:2:0</v>
      </c>
      <c r="U950" s="6" t="str">
        <f t="shared" si="285"/>
        <v/>
      </c>
      <c r="V950" s="23" t="str">
        <f>VLOOKUP(G950,角色!AW:BC,主动技能!F950+1,FALSE)</f>
        <v>skill_13</v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400</v>
      </c>
      <c r="AE950" s="33">
        <f>(VLOOKUP(G950,角色!V:AE,主动技能!F950+7,FALSE))</f>
        <v>1</v>
      </c>
      <c r="AF950" s="23">
        <f t="shared" si="288"/>
        <v>3</v>
      </c>
      <c r="AG950" s="23">
        <f t="shared" si="289"/>
        <v>2</v>
      </c>
      <c r="AH950" s="33" t="str">
        <f>VLOOKUP(F950,特效对应!F:G,2,FALSE)</f>
        <v>attackex</v>
      </c>
      <c r="AJ950">
        <f t="shared" si="290"/>
        <v>4</v>
      </c>
      <c r="AK950" t="s">
        <v>118</v>
      </c>
      <c r="AL950" t="s">
        <v>1645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炘诀主动技能3等级5</v>
      </c>
      <c r="B951" s="8">
        <f t="shared" si="286"/>
        <v>10160305</v>
      </c>
      <c r="C951" s="8" t="str">
        <f>VLOOKUP(G951,角色!A:B,2,FALSE)</f>
        <v>炘诀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477</v>
      </c>
      <c r="I951" s="26" t="str">
        <f t="shared" si="29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P951" s="33" t="str">
        <f>_xlfn.IFNA(VLOOKUP(G951,角色!V:AE,主动技能!F951+1,FALSE),"")</f>
        <v>eff_sixingguangquan|eff_nuyankuangji_1|eff_nuyankuangji_2|</v>
      </c>
      <c r="Q951" s="33">
        <f>(VLOOKUP(G951,角色!V:AE,主动技能!F951+4,FALSE))</f>
        <v>2</v>
      </c>
      <c r="R951" s="33">
        <v>0</v>
      </c>
      <c r="S951" s="33">
        <v>0</v>
      </c>
      <c r="T951" s="6" t="str">
        <f t="shared" si="284"/>
        <v>100065:100:2:0</v>
      </c>
      <c r="U951" s="6" t="str">
        <f t="shared" si="285"/>
        <v/>
      </c>
      <c r="V951" s="23" t="str">
        <f>VLOOKUP(G951,角色!AW:BC,主动技能!F951+1,FALSE)</f>
        <v>skill_13</v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 s="33">
        <f>(VLOOKUP(G951,角色!V:AE,主动技能!F951+7,FALSE))</f>
        <v>1</v>
      </c>
      <c r="AF951" s="23">
        <f t="shared" si="288"/>
        <v>3</v>
      </c>
      <c r="AG951" s="23">
        <f t="shared" si="289"/>
        <v>2</v>
      </c>
      <c r="AH951" s="33" t="str">
        <f>VLOOKUP(F951,特效对应!F:G,2,FALSE)</f>
        <v>attackex</v>
      </c>
      <c r="AJ951">
        <f t="shared" si="290"/>
        <v>5</v>
      </c>
      <c r="AK951" t="s">
        <v>118</v>
      </c>
      <c r="AL951" t="s">
        <v>1645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炘诀主动技能3等级6</v>
      </c>
      <c r="B952" s="8">
        <f t="shared" si="286"/>
        <v>10160306</v>
      </c>
      <c r="C952" s="8" t="str">
        <f>VLOOKUP(G952,角色!A:B,2,FALSE)</f>
        <v>炘诀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477</v>
      </c>
      <c r="I952" s="26" t="str">
        <f t="shared" si="298"/>
        <v>对敌方1排单位造成125%攻击力（+800）伤害，附带减防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P952" s="33" t="str">
        <f>_xlfn.IFNA(VLOOKUP(G952,角色!V:AE,主动技能!F952+1,FALSE),"")</f>
        <v>eff_sixingguangquan|eff_nuyankuangji_1|eff_nuyankuangji_2|</v>
      </c>
      <c r="Q952" s="33">
        <f>(VLOOKUP(G952,角色!V:AE,主动技能!F952+4,FALSE))</f>
        <v>2</v>
      </c>
      <c r="R952" s="33">
        <v>0</v>
      </c>
      <c r="S952" s="33">
        <v>0</v>
      </c>
      <c r="T952" s="6" t="str">
        <f t="shared" si="284"/>
        <v>100065:100:2:0</v>
      </c>
      <c r="U952" s="6" t="str">
        <f t="shared" si="285"/>
        <v/>
      </c>
      <c r="V952" s="23" t="str">
        <f>VLOOKUP(G952,角色!AW:BC,主动技能!F952+1,FALSE)</f>
        <v>skill_13</v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800</v>
      </c>
      <c r="AE952" s="33">
        <f>(VLOOKUP(G952,角色!V:AE,主动技能!F952+7,FALSE))</f>
        <v>1</v>
      </c>
      <c r="AF952" s="23">
        <f t="shared" si="288"/>
        <v>3</v>
      </c>
      <c r="AG952" s="23">
        <f t="shared" si="289"/>
        <v>2</v>
      </c>
      <c r="AH952" s="33" t="str">
        <f>VLOOKUP(F952,特效对应!F:G,2,FALSE)</f>
        <v>attackex</v>
      </c>
      <c r="AJ952">
        <f t="shared" si="290"/>
        <v>6</v>
      </c>
      <c r="AK952" t="s">
        <v>118</v>
      </c>
      <c r="AL952" t="s">
        <v>1645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炘诀主动技能3等级7</v>
      </c>
      <c r="B953" s="8">
        <f t="shared" si="286"/>
        <v>10160307</v>
      </c>
      <c r="C953" s="8" t="str">
        <f>VLOOKUP(G953,角色!A:B,2,FALSE)</f>
        <v>炘诀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477</v>
      </c>
      <c r="I953" s="26" t="str">
        <f t="shared" si="298"/>
        <v>对敌方1排单位造成125%攻击力（+1132）伤害，附带减防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P953" s="33" t="str">
        <f>_xlfn.IFNA(VLOOKUP(G953,角色!V:AE,主动技能!F953+1,FALSE),"")</f>
        <v>eff_sixingguangquan|eff_nuyankuangji_1|eff_nuyankuangji_2|</v>
      </c>
      <c r="Q953" s="33">
        <f>(VLOOKUP(G953,角色!V:AE,主动技能!F953+4,FALSE))</f>
        <v>2</v>
      </c>
      <c r="R953" s="33">
        <v>0</v>
      </c>
      <c r="S953" s="33">
        <v>0</v>
      </c>
      <c r="T953" s="6" t="str">
        <f t="shared" si="284"/>
        <v>100065:100:2:0</v>
      </c>
      <c r="U953" s="6" t="str">
        <f t="shared" si="285"/>
        <v/>
      </c>
      <c r="V953" s="23" t="str">
        <f>VLOOKUP(G953,角色!AW:BC,主动技能!F953+1,FALSE)</f>
        <v>skill_13</v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1132</v>
      </c>
      <c r="AE953" s="33">
        <f>(VLOOKUP(G953,角色!V:AE,主动技能!F953+7,FALSE))</f>
        <v>1</v>
      </c>
      <c r="AF953" s="23">
        <f t="shared" si="288"/>
        <v>3</v>
      </c>
      <c r="AG953" s="23">
        <f t="shared" si="289"/>
        <v>2</v>
      </c>
      <c r="AH953" s="33" t="str">
        <f>VLOOKUP(F953,特效对应!F:G,2,FALSE)</f>
        <v>attackex</v>
      </c>
      <c r="AJ953">
        <f t="shared" si="290"/>
        <v>7</v>
      </c>
      <c r="AK953" t="s">
        <v>118</v>
      </c>
      <c r="AL953" t="s">
        <v>1645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炘诀主动技能3等级8</v>
      </c>
      <c r="B954" s="8">
        <f t="shared" si="286"/>
        <v>10160308</v>
      </c>
      <c r="C954" s="8" t="str">
        <f>VLOOKUP(G954,角色!A:B,2,FALSE)</f>
        <v>炘诀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477</v>
      </c>
      <c r="I954" s="26" t="str">
        <f t="shared" si="298"/>
        <v>对敌方1排单位造成125%攻击力（+1601）伤害，附带减防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P954" s="33" t="str">
        <f>_xlfn.IFNA(VLOOKUP(G954,角色!V:AE,主动技能!F954+1,FALSE),"")</f>
        <v>eff_sixingguangquan|eff_nuyankuangji_1|eff_nuyankuangji_2|</v>
      </c>
      <c r="Q954" s="33">
        <f>(VLOOKUP(G954,角色!V:AE,主动技能!F954+4,FALSE))</f>
        <v>2</v>
      </c>
      <c r="R954" s="33">
        <v>0</v>
      </c>
      <c r="S954" s="33">
        <v>0</v>
      </c>
      <c r="T954" s="6" t="str">
        <f t="shared" si="284"/>
        <v>100065:100:2:0</v>
      </c>
      <c r="U954" s="6" t="str">
        <f t="shared" si="285"/>
        <v/>
      </c>
      <c r="V954" s="23" t="str">
        <f>VLOOKUP(G954,角色!AW:BC,主动技能!F954+1,FALSE)</f>
        <v>skill_13</v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1601</v>
      </c>
      <c r="AE954" s="33">
        <f>(VLOOKUP(G954,角色!V:AE,主动技能!F954+7,FALSE))</f>
        <v>1</v>
      </c>
      <c r="AF954" s="23">
        <f t="shared" si="288"/>
        <v>3</v>
      </c>
      <c r="AG954" s="23">
        <f t="shared" si="289"/>
        <v>2</v>
      </c>
      <c r="AH954" s="33" t="str">
        <f>VLOOKUP(F954,特效对应!F:G,2,FALSE)</f>
        <v>attackex</v>
      </c>
      <c r="AJ954">
        <f t="shared" si="290"/>
        <v>8</v>
      </c>
      <c r="AK954" t="s">
        <v>118</v>
      </c>
      <c r="AL954" t="s">
        <v>1645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炘诀主动技能3等级9</v>
      </c>
      <c r="B955" s="8">
        <f t="shared" si="286"/>
        <v>10160309</v>
      </c>
      <c r="C955" s="8" t="str">
        <f>VLOOKUP(G955,角色!A:B,2,FALSE)</f>
        <v>炘诀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477</v>
      </c>
      <c r="I955" s="26" t="str">
        <f t="shared" si="298"/>
        <v>对敌方1排单位造成125%攻击力（+2264）伤害，附带减防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P955" s="33" t="str">
        <f>_xlfn.IFNA(VLOOKUP(G955,角色!V:AE,主动技能!F955+1,FALSE),"")</f>
        <v>eff_sixingguangquan|eff_nuyankuangji_1|eff_nuyankuangji_2|</v>
      </c>
      <c r="Q955" s="33">
        <f>(VLOOKUP(G955,角色!V:AE,主动技能!F955+4,FALSE))</f>
        <v>2</v>
      </c>
      <c r="R955" s="33">
        <v>0</v>
      </c>
      <c r="S955" s="33">
        <v>0</v>
      </c>
      <c r="T955" s="6" t="str">
        <f t="shared" si="284"/>
        <v>100065:100:2:0</v>
      </c>
      <c r="U955" s="6" t="str">
        <f t="shared" si="285"/>
        <v/>
      </c>
      <c r="V955" s="23" t="str">
        <f>VLOOKUP(G955,角色!AW:BC,主动技能!F955+1,FALSE)</f>
        <v>skill_13</v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2264</v>
      </c>
      <c r="AE955" s="33">
        <f>(VLOOKUP(G955,角色!V:AE,主动技能!F955+7,FALSE))</f>
        <v>1</v>
      </c>
      <c r="AF955" s="23">
        <f t="shared" si="288"/>
        <v>3</v>
      </c>
      <c r="AG955" s="23">
        <f t="shared" si="289"/>
        <v>2</v>
      </c>
      <c r="AH955" s="33" t="str">
        <f>VLOOKUP(F955,特效对应!F:G,2,FALSE)</f>
        <v>attackex</v>
      </c>
      <c r="AJ955">
        <f t="shared" si="290"/>
        <v>9</v>
      </c>
      <c r="AK955" t="s">
        <v>118</v>
      </c>
      <c r="AL955" t="s">
        <v>1645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炘诀主动技能3等级10</v>
      </c>
      <c r="B956" s="8">
        <f t="shared" si="286"/>
        <v>10160310</v>
      </c>
      <c r="C956" s="8" t="str">
        <f>VLOOKUP(G956,角色!A:B,2,FALSE)</f>
        <v>炘诀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477</v>
      </c>
      <c r="I956" s="26" t="str">
        <f t="shared" si="298"/>
        <v>对敌方1排单位造成125%攻击力（+3203）伤害，附带减防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P956" s="33" t="str">
        <f>_xlfn.IFNA(VLOOKUP(G956,角色!V:AE,主动技能!F956+1,FALSE),"")</f>
        <v>eff_sixingguangquan|eff_nuyankuangji_1|eff_nuyankuangji_2|</v>
      </c>
      <c r="Q956" s="33">
        <f>(VLOOKUP(G956,角色!V:AE,主动技能!F956+4,FALSE))</f>
        <v>2</v>
      </c>
      <c r="R956" s="33">
        <v>0</v>
      </c>
      <c r="S956" s="33">
        <v>0</v>
      </c>
      <c r="T956" s="6" t="str">
        <f t="shared" si="284"/>
        <v>100065:100:2:0</v>
      </c>
      <c r="U956" s="6" t="str">
        <f t="shared" si="285"/>
        <v/>
      </c>
      <c r="V956" s="23" t="str">
        <f>VLOOKUP(G956,角色!AW:BC,主动技能!F956+1,FALSE)</f>
        <v>skill_13</v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3203</v>
      </c>
      <c r="AE956" s="33">
        <f>(VLOOKUP(G956,角色!V:AE,主动技能!F956+7,FALSE))</f>
        <v>1</v>
      </c>
      <c r="AF956" s="23">
        <f t="shared" si="288"/>
        <v>3</v>
      </c>
      <c r="AG956" s="23">
        <f t="shared" si="289"/>
        <v>2</v>
      </c>
      <c r="AH956" s="33" t="str">
        <f>VLOOKUP(F956,特效对应!F:G,2,FALSE)</f>
        <v>attackex</v>
      </c>
      <c r="AJ956">
        <f t="shared" si="290"/>
        <v>10</v>
      </c>
      <c r="AK956" t="s">
        <v>118</v>
      </c>
      <c r="AL956" t="s">
        <v>1645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炘诀主动技能3等级11</v>
      </c>
      <c r="B957" s="8">
        <f t="shared" si="286"/>
        <v>10160311</v>
      </c>
      <c r="C957" s="8" t="str">
        <f>VLOOKUP(G957,角色!A:B,2,FALSE)</f>
        <v>炘诀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477</v>
      </c>
      <c r="I957" s="26" t="str">
        <f t="shared" si="298"/>
        <v>对敌方1排单位造成125%攻击力（+4530）伤害，附带减防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P957" s="33" t="str">
        <f>_xlfn.IFNA(VLOOKUP(G957,角色!V:AE,主动技能!F957+1,FALSE),"")</f>
        <v>eff_sixingguangquan|eff_nuyankuangji_1|eff_nuyankuangji_2|</v>
      </c>
      <c r="Q957" s="33">
        <f>(VLOOKUP(G957,角色!V:AE,主动技能!F957+4,FALSE))</f>
        <v>2</v>
      </c>
      <c r="R957" s="33">
        <v>0</v>
      </c>
      <c r="S957" s="33">
        <v>0</v>
      </c>
      <c r="T957" s="6" t="str">
        <f t="shared" si="284"/>
        <v>100065:100:2:0</v>
      </c>
      <c r="U957" s="6" t="str">
        <f t="shared" si="285"/>
        <v/>
      </c>
      <c r="V957" s="23" t="str">
        <f>VLOOKUP(G957,角色!AW:BC,主动技能!F957+1,FALSE)</f>
        <v>skill_13</v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4530</v>
      </c>
      <c r="AE957" s="33">
        <f>(VLOOKUP(G957,角色!V:AE,主动技能!F957+7,FALSE))</f>
        <v>1</v>
      </c>
      <c r="AF957" s="23">
        <f t="shared" si="288"/>
        <v>3</v>
      </c>
      <c r="AG957" s="23">
        <f t="shared" si="289"/>
        <v>2</v>
      </c>
      <c r="AH957" s="33" t="str">
        <f>VLOOKUP(F957,特效对应!F:G,2,FALSE)</f>
        <v>attackex</v>
      </c>
      <c r="AJ957">
        <f t="shared" si="290"/>
        <v>11</v>
      </c>
      <c r="AK957" t="s">
        <v>118</v>
      </c>
      <c r="AL957" t="s">
        <v>1645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炘诀主动技能3等级12</v>
      </c>
      <c r="B958" s="8">
        <f t="shared" si="286"/>
        <v>10160312</v>
      </c>
      <c r="C958" s="8" t="str">
        <f>VLOOKUP(G958,角色!A:B,2,FALSE)</f>
        <v>炘诀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477</v>
      </c>
      <c r="I958" s="26" t="str">
        <f t="shared" si="298"/>
        <v>对敌方1排单位造成125%攻击力（+6407）伤害，附带减防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P958" s="33" t="str">
        <f>_xlfn.IFNA(VLOOKUP(G958,角色!V:AE,主动技能!F958+1,FALSE),"")</f>
        <v>eff_sixingguangquan|eff_nuyankuangji_1|eff_nuyankuangji_2|</v>
      </c>
      <c r="Q958" s="33">
        <f>(VLOOKUP(G958,角色!V:AE,主动技能!F958+4,FALSE))</f>
        <v>2</v>
      </c>
      <c r="R958" s="33">
        <v>0</v>
      </c>
      <c r="S958" s="33">
        <v>0</v>
      </c>
      <c r="T958" s="6" t="str">
        <f t="shared" si="284"/>
        <v>100065:100:2:0</v>
      </c>
      <c r="U958" s="6" t="str">
        <f t="shared" si="285"/>
        <v/>
      </c>
      <c r="V958" s="23" t="str">
        <f>VLOOKUP(G958,角色!AW:BC,主动技能!F958+1,FALSE)</f>
        <v>skill_13</v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6407</v>
      </c>
      <c r="AE958" s="33">
        <f>(VLOOKUP(G958,角色!V:AE,主动技能!F958+7,FALSE))</f>
        <v>1</v>
      </c>
      <c r="AF958" s="23">
        <f t="shared" si="288"/>
        <v>3</v>
      </c>
      <c r="AG958" s="23">
        <f t="shared" si="289"/>
        <v>2</v>
      </c>
      <c r="AH958" s="33" t="str">
        <f>VLOOKUP(F958,特效对应!F:G,2,FALSE)</f>
        <v>attackex</v>
      </c>
      <c r="AJ958">
        <f t="shared" si="290"/>
        <v>12</v>
      </c>
      <c r="AK958" t="s">
        <v>118</v>
      </c>
      <c r="AL958" t="s">
        <v>1645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炘诀主动技能3等级13</v>
      </c>
      <c r="B959" s="8">
        <f t="shared" si="286"/>
        <v>10160313</v>
      </c>
      <c r="C959" s="8" t="str">
        <f>VLOOKUP(G959,角色!A:B,2,FALSE)</f>
        <v>炘诀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477</v>
      </c>
      <c r="I959" s="26" t="str">
        <f t="shared" si="298"/>
        <v>对敌方1排单位造成125%攻击力（+9063）伤害，附带减防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P959" s="33" t="str">
        <f>_xlfn.IFNA(VLOOKUP(G959,角色!V:AE,主动技能!F959+1,FALSE),"")</f>
        <v>eff_sixingguangquan|eff_nuyankuangji_1|eff_nuyankuangji_2|</v>
      </c>
      <c r="Q959" s="33">
        <f>(VLOOKUP(G959,角色!V:AE,主动技能!F959+4,FALSE))</f>
        <v>2</v>
      </c>
      <c r="R959" s="33">
        <v>0</v>
      </c>
      <c r="S959" s="33">
        <v>0</v>
      </c>
      <c r="T959" s="6" t="str">
        <f t="shared" si="284"/>
        <v>100065:100:2:0</v>
      </c>
      <c r="U959" s="6" t="str">
        <f t="shared" si="285"/>
        <v/>
      </c>
      <c r="V959" s="23" t="str">
        <f>VLOOKUP(G959,角色!AW:BC,主动技能!F959+1,FALSE)</f>
        <v>skill_13</v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9063</v>
      </c>
      <c r="AE959" s="33">
        <f>(VLOOKUP(G959,角色!V:AE,主动技能!F959+7,FALSE))</f>
        <v>1</v>
      </c>
      <c r="AF959" s="23">
        <f t="shared" si="288"/>
        <v>3</v>
      </c>
      <c r="AG959" s="23">
        <f t="shared" si="289"/>
        <v>2</v>
      </c>
      <c r="AH959" s="33" t="str">
        <f>VLOOKUP(F959,特效对应!F:G,2,FALSE)</f>
        <v>attackex</v>
      </c>
      <c r="AJ959">
        <f t="shared" si="290"/>
        <v>13</v>
      </c>
      <c r="AK959" t="s">
        <v>118</v>
      </c>
      <c r="AL959" t="s">
        <v>1645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炘诀主动技能3等级14</v>
      </c>
      <c r="B960" s="8">
        <f t="shared" si="286"/>
        <v>10160314</v>
      </c>
      <c r="C960" s="8" t="str">
        <f>VLOOKUP(G960,角色!A:B,2,FALSE)</f>
        <v>炘诀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477</v>
      </c>
      <c r="I960" s="26" t="str">
        <f t="shared" si="298"/>
        <v>对敌方1排单位造成125%攻击力（+12819）伤害，附带减防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P960" s="33" t="str">
        <f>_xlfn.IFNA(VLOOKUP(G960,角色!V:AE,主动技能!F960+1,FALSE),"")</f>
        <v>eff_sixingguangquan|eff_nuyankuangji_1|eff_nuyankuangji_2|</v>
      </c>
      <c r="Q960" s="33">
        <f>(VLOOKUP(G960,角色!V:AE,主动技能!F960+4,FALSE))</f>
        <v>2</v>
      </c>
      <c r="R960" s="33">
        <v>0</v>
      </c>
      <c r="S960" s="33">
        <v>0</v>
      </c>
      <c r="T960" s="6" t="str">
        <f t="shared" si="284"/>
        <v>100065:100:2:0</v>
      </c>
      <c r="U960" s="6" t="str">
        <f t="shared" si="285"/>
        <v/>
      </c>
      <c r="V960" s="23" t="str">
        <f>VLOOKUP(G960,角色!AW:BC,主动技能!F960+1,FALSE)</f>
        <v>skill_13</v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12819</v>
      </c>
      <c r="AE960" s="33">
        <f>(VLOOKUP(G960,角色!V:AE,主动技能!F960+7,FALSE))</f>
        <v>1</v>
      </c>
      <c r="AF960" s="23">
        <f t="shared" si="288"/>
        <v>3</v>
      </c>
      <c r="AG960" s="23">
        <f t="shared" si="289"/>
        <v>2</v>
      </c>
      <c r="AH960" s="33" t="str">
        <f>VLOOKUP(F960,特效对应!F:G,2,FALSE)</f>
        <v>attackex</v>
      </c>
      <c r="AJ960">
        <f t="shared" si="290"/>
        <v>14</v>
      </c>
      <c r="AK960" t="s">
        <v>118</v>
      </c>
      <c r="AL960" t="s">
        <v>1645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炘诀主动技能3等级15</v>
      </c>
      <c r="B961" s="8">
        <f t="shared" si="286"/>
        <v>10160315</v>
      </c>
      <c r="C961" s="8" t="str">
        <f>VLOOKUP(G961,角色!A:B,2,FALSE)</f>
        <v>炘诀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477</v>
      </c>
      <c r="I961" s="26" t="str">
        <f t="shared" si="298"/>
        <v>对敌方1排单位造成125%攻击力（+18131）伤害，附带减防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P961" s="33" t="str">
        <f>_xlfn.IFNA(VLOOKUP(G961,角色!V:AE,主动技能!F961+1,FALSE),"")</f>
        <v>eff_sixingguangquan|eff_nuyankuangji_1|eff_nuyankuangji_2|</v>
      </c>
      <c r="Q961" s="33">
        <f>(VLOOKUP(G961,角色!V:AE,主动技能!F961+4,FALSE))</f>
        <v>2</v>
      </c>
      <c r="R961" s="33">
        <v>0</v>
      </c>
      <c r="S961" s="33">
        <v>0</v>
      </c>
      <c r="T961" s="6" t="str">
        <f t="shared" si="284"/>
        <v>100065:100:2:0</v>
      </c>
      <c r="U961" s="6" t="str">
        <f t="shared" si="285"/>
        <v/>
      </c>
      <c r="V961" s="23" t="str">
        <f>VLOOKUP(G961,角色!AW:BC,主动技能!F961+1,FALSE)</f>
        <v>skill_13</v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18131</v>
      </c>
      <c r="AE961" s="33">
        <f>(VLOOKUP(G961,角色!V:AE,主动技能!F961+7,FALSE))</f>
        <v>1</v>
      </c>
      <c r="AF961" s="23">
        <f t="shared" si="288"/>
        <v>3</v>
      </c>
      <c r="AG961" s="23">
        <f t="shared" si="289"/>
        <v>2</v>
      </c>
      <c r="AH961" s="33" t="str">
        <f>VLOOKUP(F961,特效对应!F:G,2,FALSE)</f>
        <v>attackex</v>
      </c>
      <c r="AJ961">
        <f t="shared" si="290"/>
        <v>15</v>
      </c>
      <c r="AK961" t="s">
        <v>118</v>
      </c>
      <c r="AL961" t="s">
        <v>1645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炘诀主动技能3等级16</v>
      </c>
      <c r="B962" s="8">
        <f t="shared" si="286"/>
        <v>10160316</v>
      </c>
      <c r="C962" s="8" t="str">
        <f>VLOOKUP(G962,角色!A:B,2,FALSE)</f>
        <v>炘诀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477</v>
      </c>
      <c r="I962" s="26" t="str">
        <f t="shared" si="298"/>
        <v>对敌方1排单位造成125%攻击力（+25644）伤害，附带减防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P962" s="33" t="str">
        <f>_xlfn.IFNA(VLOOKUP(G962,角色!V:AE,主动技能!F962+1,FALSE),"")</f>
        <v>eff_sixingguangquan|eff_nuyankuangji_1|eff_nuyankuangji_2|</v>
      </c>
      <c r="Q962" s="33">
        <f>(VLOOKUP(G962,角色!V:AE,主动技能!F962+4,FALSE))</f>
        <v>2</v>
      </c>
      <c r="R962" s="33">
        <v>0</v>
      </c>
      <c r="S962" s="33">
        <v>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V962" s="23" t="str">
        <f>VLOOKUP(G962,角色!AW:BC,主动技能!F962+1,FALSE)</f>
        <v>skill_13</v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25644</v>
      </c>
      <c r="AE962" s="33">
        <f>(VLOOKUP(G962,角色!V:AE,主动技能!F962+7,FALSE))</f>
        <v>1</v>
      </c>
      <c r="AF962" s="23">
        <f t="shared" si="288"/>
        <v>3</v>
      </c>
      <c r="AG962" s="23">
        <f t="shared" si="289"/>
        <v>2</v>
      </c>
      <c r="AH962" s="33" t="str">
        <f>VLOOKUP(F962,特效对应!F:G,2,FALSE)</f>
        <v>attackex</v>
      </c>
      <c r="AJ962">
        <f t="shared" si="290"/>
        <v>16</v>
      </c>
      <c r="AK962" t="s">
        <v>118</v>
      </c>
      <c r="AL962" t="s">
        <v>1645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炘诀主动技能3等级17</v>
      </c>
      <c r="B963" s="8">
        <f t="shared" si="286"/>
        <v>10160317</v>
      </c>
      <c r="C963" s="8" t="str">
        <f>VLOOKUP(G963,角色!A:B,2,FALSE)</f>
        <v>炘诀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477</v>
      </c>
      <c r="I963" s="26" t="str">
        <f t="shared" si="298"/>
        <v>对敌方1排单位造成125%攻击力（+36271）伤害，附带减防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P963" s="33" t="str">
        <f>_xlfn.IFNA(VLOOKUP(G963,角色!V:AE,主动技能!F963+1,FALSE),"")</f>
        <v>eff_sixingguangquan|eff_nuyankuangji_1|eff_nuyankuangji_2|</v>
      </c>
      <c r="Q963" s="33">
        <f>(VLOOKUP(G963,角色!V:AE,主动技能!F963+4,FALSE))</f>
        <v>2</v>
      </c>
      <c r="R963" s="33">
        <v>0</v>
      </c>
      <c r="S963" s="33">
        <v>0</v>
      </c>
      <c r="T963" s="6" t="str">
        <f t="shared" si="299"/>
        <v>100065:100:2:0</v>
      </c>
      <c r="U963" s="6" t="str">
        <f t="shared" si="300"/>
        <v/>
      </c>
      <c r="V963" s="23" t="str">
        <f>VLOOKUP(G963,角色!AW:BC,主动技能!F963+1,FALSE)</f>
        <v>skill_13</v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36271</v>
      </c>
      <c r="AE963" s="33">
        <f>(VLOOKUP(G963,角色!V:AE,主动技能!F963+7,FALSE))</f>
        <v>1</v>
      </c>
      <c r="AF963" s="23">
        <f t="shared" si="288"/>
        <v>3</v>
      </c>
      <c r="AG963" s="23">
        <f t="shared" si="289"/>
        <v>2</v>
      </c>
      <c r="AH963" s="33" t="str">
        <f>VLOOKUP(F963,特效对应!F:G,2,FALSE)</f>
        <v>attackex</v>
      </c>
      <c r="AJ963">
        <f t="shared" si="290"/>
        <v>17</v>
      </c>
      <c r="AK963" t="s">
        <v>118</v>
      </c>
      <c r="AL963" t="s">
        <v>1645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炘诀主动技能3等级18</v>
      </c>
      <c r="B964" s="8">
        <f t="shared" si="286"/>
        <v>10160318</v>
      </c>
      <c r="C964" s="8" t="str">
        <f>VLOOKUP(G964,角色!A:B,2,FALSE)</f>
        <v>炘诀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477</v>
      </c>
      <c r="I964" s="26" t="str">
        <f t="shared" si="298"/>
        <v>对敌方1排单位造成125%攻击力（+51301）伤害，附带减防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P964" s="33" t="str">
        <f>_xlfn.IFNA(VLOOKUP(G964,角色!V:AE,主动技能!F964+1,FALSE),"")</f>
        <v>eff_sixingguangquan|eff_nuyankuangji_1|eff_nuyankuangji_2|</v>
      </c>
      <c r="Q964" s="33">
        <f>(VLOOKUP(G964,角色!V:AE,主动技能!F964+4,FALSE))</f>
        <v>2</v>
      </c>
      <c r="R964" s="33">
        <v>0</v>
      </c>
      <c r="S964" s="33">
        <v>0</v>
      </c>
      <c r="T964" s="6" t="str">
        <f t="shared" si="299"/>
        <v>100065:100:2:0</v>
      </c>
      <c r="U964" s="6" t="str">
        <f t="shared" si="300"/>
        <v/>
      </c>
      <c r="V964" s="23" t="str">
        <f>VLOOKUP(G964,角色!AW:BC,主动技能!F964+1,FALSE)</f>
        <v>skill_13</v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51301</v>
      </c>
      <c r="AE964" s="33">
        <f>(VLOOKUP(G964,角色!V:AE,主动技能!F964+7,FALSE))</f>
        <v>1</v>
      </c>
      <c r="AF964" s="23">
        <f t="shared" si="288"/>
        <v>3</v>
      </c>
      <c r="AG964" s="23">
        <f t="shared" si="289"/>
        <v>2</v>
      </c>
      <c r="AH964" s="33" t="str">
        <f>VLOOKUP(F964,特效对应!F:G,2,FALSE)</f>
        <v>attackex</v>
      </c>
      <c r="AJ964">
        <f t="shared" si="290"/>
        <v>18</v>
      </c>
      <c r="AK964" t="s">
        <v>118</v>
      </c>
      <c r="AL964" t="s">
        <v>1645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炘诀主动技能3等级19</v>
      </c>
      <c r="B965" s="8">
        <f t="shared" si="286"/>
        <v>10160319</v>
      </c>
      <c r="C965" s="8" t="str">
        <f>VLOOKUP(G965,角色!A:B,2,FALSE)</f>
        <v>炘诀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477</v>
      </c>
      <c r="I965" s="26" t="str">
        <f t="shared" si="298"/>
        <v>对敌方1排单位造成125%攻击力（+72560）伤害，附带减防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P965" s="33" t="str">
        <f>_xlfn.IFNA(VLOOKUP(G965,角色!V:AE,主动技能!F965+1,FALSE),"")</f>
        <v>eff_sixingguangquan|eff_nuyankuangji_1|eff_nuyankuangji_2|</v>
      </c>
      <c r="Q965" s="33">
        <f>(VLOOKUP(G965,角色!V:AE,主动技能!F965+4,FALSE))</f>
        <v>2</v>
      </c>
      <c r="R965" s="33">
        <v>0</v>
      </c>
      <c r="S965" s="33">
        <v>0</v>
      </c>
      <c r="T965" s="6" t="str">
        <f t="shared" si="299"/>
        <v>100065:100:2:0</v>
      </c>
      <c r="U965" s="6" t="str">
        <f t="shared" si="300"/>
        <v/>
      </c>
      <c r="V965" s="23" t="str">
        <f>VLOOKUP(G965,角色!AW:BC,主动技能!F965+1,FALSE)</f>
        <v>skill_13</v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72560</v>
      </c>
      <c r="AE965" s="33">
        <f>(VLOOKUP(G965,角色!V:AE,主动技能!F965+7,FALSE))</f>
        <v>1</v>
      </c>
      <c r="AF965" s="23">
        <f t="shared" si="288"/>
        <v>3</v>
      </c>
      <c r="AG965" s="23">
        <f t="shared" si="289"/>
        <v>2</v>
      </c>
      <c r="AH965" s="33" t="str">
        <f>VLOOKUP(F965,特效对应!F:G,2,FALSE)</f>
        <v>attackex</v>
      </c>
      <c r="AJ965">
        <f t="shared" si="290"/>
        <v>19</v>
      </c>
      <c r="AK965" t="s">
        <v>118</v>
      </c>
      <c r="AL965" t="s">
        <v>1645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炘诀主动技能3等级20</v>
      </c>
      <c r="B966" s="8">
        <f t="shared" si="286"/>
        <v>10160320</v>
      </c>
      <c r="C966" s="8" t="str">
        <f>VLOOKUP(G966,角色!A:B,2,FALSE)</f>
        <v>炘诀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477</v>
      </c>
      <c r="I966" s="26" t="str">
        <f t="shared" si="298"/>
        <v>对敌方1排单位造成125%攻击力（+102628）伤害，附带减防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P966" s="33" t="str">
        <f>_xlfn.IFNA(VLOOKUP(G966,角色!V:AE,主动技能!F966+1,FALSE),"")</f>
        <v>eff_sixingguangquan|eff_nuyankuangji_1|eff_nuyankuangji_2|</v>
      </c>
      <c r="Q966" s="33">
        <f>(VLOOKUP(G966,角色!V:AE,主动技能!F966+4,FALSE))</f>
        <v>2</v>
      </c>
      <c r="R966" s="33">
        <v>0</v>
      </c>
      <c r="S966" s="33">
        <v>0</v>
      </c>
      <c r="T966" s="6" t="str">
        <f t="shared" si="299"/>
        <v>100065:100:2:0</v>
      </c>
      <c r="U966" s="6" t="str">
        <f t="shared" si="300"/>
        <v/>
      </c>
      <c r="V966" s="23" t="str">
        <f>VLOOKUP(G966,角色!AW:BC,主动技能!F966+1,FALSE)</f>
        <v>skill_13</v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102628</v>
      </c>
      <c r="AE966" s="33">
        <f>(VLOOKUP(G966,角色!V:AE,主动技能!F966+7,FALSE))</f>
        <v>1</v>
      </c>
      <c r="AF966" s="23">
        <f t="shared" si="288"/>
        <v>3</v>
      </c>
      <c r="AG966" s="23">
        <f t="shared" si="289"/>
        <v>2</v>
      </c>
      <c r="AH966" s="33" t="str">
        <f>VLOOKUP(F966,特效对应!F:G,2,FALSE)</f>
        <v>attackex</v>
      </c>
      <c r="AJ966">
        <f t="shared" si="290"/>
        <v>20</v>
      </c>
      <c r="AK966" t="s">
        <v>118</v>
      </c>
      <c r="AL966" t="s">
        <v>1645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奈落主动技能1等级1</v>
      </c>
      <c r="B967" s="8">
        <f t="shared" si="286"/>
        <v>10170101</v>
      </c>
      <c r="C967" s="8" t="str">
        <f>VLOOKUP(G967,角色!A:B,2,FALSE)</f>
        <v>奈落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对敌方单体攻击，造成100%攻击力（+26）点伤害。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33" t="str">
        <f>_xlfn.IFNA(VLOOKUP(G967,角色!V:AE,主动技能!F967+1,FALSE),"")</f>
        <v>eff_yixingguangquan|||</v>
      </c>
      <c r="Q967" s="33">
        <f>(VLOOKUP(G967,角色!V:AE,主动技能!F967+4,FALSE))</f>
        <v>1</v>
      </c>
      <c r="R967" s="33">
        <v>0</v>
      </c>
      <c r="S967" s="33">
        <v>0</v>
      </c>
      <c r="T967" s="23" t="str">
        <f t="shared" si="299"/>
        <v/>
      </c>
      <c r="U967" s="23" t="str">
        <f t="shared" si="300"/>
        <v/>
      </c>
      <c r="V967" s="23" t="str">
        <f>VLOOKUP(G967,角色!AW:BC,主动技能!F967+1,FALSE)</f>
        <v>skill_32</v>
      </c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26</v>
      </c>
      <c r="AC967" s="23"/>
      <c r="AD967" s="23"/>
      <c r="AE967" s="33">
        <f>(VLOOKUP(G967,角色!V:AE,主动技能!F967+7,FALSE))</f>
        <v>0</v>
      </c>
      <c r="AF967" s="23">
        <f t="shared" si="288"/>
        <v>0</v>
      </c>
      <c r="AG967" s="23">
        <f t="shared" si="289"/>
        <v>0</v>
      </c>
      <c r="AH967" s="33" t="str">
        <f>VLOOKUP(F967,特效对应!F:G,2,FALSE)</f>
        <v>attack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奈落主动技能1等级2</v>
      </c>
      <c r="B968" s="8">
        <f t="shared" ref="B968:B1031" si="305">1*10000000+G968*10000+F968*100+E968</f>
        <v>10170102</v>
      </c>
      <c r="C968" s="8" t="str">
        <f>VLOOKUP(G968,角色!A:B,2,FALSE)</f>
        <v>奈落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480</v>
      </c>
      <c r="I968" s="24" t="str">
        <f t="shared" ref="I968:I974" si="307">"对敌方单体攻击，造成100%攻击力（+"&amp;AB968&amp;"）点伤害。"</f>
        <v>对敌方单体攻击，造成100%攻击力（+32）点伤害。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P968" s="33" t="str">
        <f>_xlfn.IFNA(VLOOKUP(G968,角色!V:AE,主动技能!F968+1,FALSE),"")</f>
        <v>eff_yixingguangquan|||</v>
      </c>
      <c r="Q968" s="33">
        <f>(VLOOKUP(G968,角色!V:AE,主动技能!F968+4,FALSE))</f>
        <v>1</v>
      </c>
      <c r="R968" s="33">
        <v>0</v>
      </c>
      <c r="S968" s="33">
        <v>0</v>
      </c>
      <c r="T968" s="6" t="str">
        <f t="shared" si="299"/>
        <v/>
      </c>
      <c r="U968" s="6" t="str">
        <f t="shared" si="300"/>
        <v/>
      </c>
      <c r="V968" s="23" t="str">
        <f>VLOOKUP(G968,角色!AW:BC,主动技能!F968+1,FALSE)</f>
        <v>skill_32</v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32</v>
      </c>
      <c r="AE968" s="33">
        <f>(VLOOKUP(G968,角色!V:AE,主动技能!F968+7,FALSE))</f>
        <v>0</v>
      </c>
      <c r="AF968" s="23">
        <f t="shared" ref="AF968:AF1031" si="308">BD968</f>
        <v>0</v>
      </c>
      <c r="AG968" s="23">
        <f t="shared" ref="AG968:AG1031" si="309">BE968</f>
        <v>0</v>
      </c>
      <c r="AH968" s="33" t="str">
        <f>VLOOKUP(F968,特效对应!F:G,2,FALSE)</f>
        <v>attack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奈落主动技能1等级3</v>
      </c>
      <c r="B969" s="8">
        <f t="shared" si="305"/>
        <v>10170103</v>
      </c>
      <c r="C969" s="8" t="str">
        <f>VLOOKUP(G969,角色!A:B,2,FALSE)</f>
        <v>奈落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480</v>
      </c>
      <c r="I969" s="24" t="str">
        <f t="shared" si="307"/>
        <v>对敌方单体攻击，造成100%攻击力（+50）点伤害。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P969" s="33" t="str">
        <f>_xlfn.IFNA(VLOOKUP(G969,角色!V:AE,主动技能!F969+1,FALSE),"")</f>
        <v>eff_yixingguangquan|||</v>
      </c>
      <c r="Q969" s="33">
        <f>(VLOOKUP(G969,角色!V:AE,主动技能!F969+4,FALSE))</f>
        <v>1</v>
      </c>
      <c r="R969" s="33">
        <v>0</v>
      </c>
      <c r="S969" s="33">
        <v>0</v>
      </c>
      <c r="T969" s="6" t="str">
        <f t="shared" si="299"/>
        <v/>
      </c>
      <c r="U969" s="6" t="str">
        <f t="shared" si="300"/>
        <v/>
      </c>
      <c r="V969" s="23" t="str">
        <f>VLOOKUP(G969,角色!AW:BC,主动技能!F969+1,FALSE)</f>
        <v>skill_32</v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50</v>
      </c>
      <c r="AE969" s="33">
        <f>(VLOOKUP(G969,角色!V:AE,主动技能!F969+7,FALSE))</f>
        <v>0</v>
      </c>
      <c r="AF969" s="23">
        <f t="shared" si="308"/>
        <v>0</v>
      </c>
      <c r="AG969" s="23">
        <f t="shared" si="309"/>
        <v>0</v>
      </c>
      <c r="AH969" s="33" t="str">
        <f>VLOOKUP(F969,特效对应!F:G,2,FALSE)</f>
        <v>attack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奈落主动技能1等级4</v>
      </c>
      <c r="B970" s="8">
        <f t="shared" si="305"/>
        <v>10170104</v>
      </c>
      <c r="C970" s="8" t="str">
        <f>VLOOKUP(G970,角色!A:B,2,FALSE)</f>
        <v>奈落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480</v>
      </c>
      <c r="I970" s="24" t="str">
        <f t="shared" si="307"/>
        <v>对敌方单体攻击，造成100%攻击力（+80）点伤害。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P970" s="33" t="str">
        <f>_xlfn.IFNA(VLOOKUP(G970,角色!V:AE,主动技能!F970+1,FALSE),"")</f>
        <v>eff_yixingguangquan|||</v>
      </c>
      <c r="Q970" s="33">
        <f>(VLOOKUP(G970,角色!V:AE,主动技能!F970+4,FALSE))</f>
        <v>1</v>
      </c>
      <c r="R970" s="33">
        <v>0</v>
      </c>
      <c r="S970" s="33">
        <v>0</v>
      </c>
      <c r="T970" s="6" t="str">
        <f t="shared" si="299"/>
        <v/>
      </c>
      <c r="U970" s="6" t="str">
        <f t="shared" si="300"/>
        <v/>
      </c>
      <c r="V970" s="23" t="str">
        <f>VLOOKUP(G970,角色!AW:BC,主动技能!F970+1,FALSE)</f>
        <v>skill_32</v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80</v>
      </c>
      <c r="AE970" s="33">
        <f>(VLOOKUP(G970,角色!V:AE,主动技能!F970+7,FALSE))</f>
        <v>0</v>
      </c>
      <c r="AF970" s="23">
        <f t="shared" si="308"/>
        <v>0</v>
      </c>
      <c r="AG970" s="23">
        <f t="shared" si="309"/>
        <v>0</v>
      </c>
      <c r="AH970" s="33" t="str">
        <f>VLOOKUP(F970,特效对应!F:G,2,FALSE)</f>
        <v>attack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奈落主动技能1等级5</v>
      </c>
      <c r="B971" s="8">
        <f t="shared" si="305"/>
        <v>10170105</v>
      </c>
      <c r="C971" s="8" t="str">
        <f>VLOOKUP(G971,角色!A:B,2,FALSE)</f>
        <v>奈落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480</v>
      </c>
      <c r="I971" s="24" t="str">
        <f t="shared" si="307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P971" s="33" t="str">
        <f>_xlfn.IFNA(VLOOKUP(G971,角色!V:AE,主动技能!F971+1,FALSE),"")</f>
        <v>eff_yixingguangquan|||</v>
      </c>
      <c r="Q971" s="33">
        <f>(VLOOKUP(G971,角色!V:AE,主动技能!F971+4,FALSE))</f>
        <v>1</v>
      </c>
      <c r="R971" s="33">
        <v>0</v>
      </c>
      <c r="S971" s="33">
        <v>0</v>
      </c>
      <c r="T971" s="6" t="str">
        <f t="shared" si="299"/>
        <v/>
      </c>
      <c r="U971" s="6" t="str">
        <f t="shared" si="300"/>
        <v/>
      </c>
      <c r="V971" s="23" t="str">
        <f>VLOOKUP(G971,角色!AW:BC,主动技能!F971+1,FALSE)</f>
        <v>skill_32</v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 s="33">
        <f>(VLOOKUP(G971,角色!V:AE,主动技能!F971+7,FALSE))</f>
        <v>0</v>
      </c>
      <c r="AF971" s="23">
        <f t="shared" si="308"/>
        <v>0</v>
      </c>
      <c r="AG971" s="23">
        <f t="shared" si="309"/>
        <v>0</v>
      </c>
      <c r="AH971" s="33" t="str">
        <f>VLOOKUP(F971,特效对应!F:G,2,FALSE)</f>
        <v>attack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奈落主动技能1等级6</v>
      </c>
      <c r="B972" s="8">
        <f t="shared" si="305"/>
        <v>10170106</v>
      </c>
      <c r="C972" s="8" t="str">
        <f>VLOOKUP(G972,角色!A:B,2,FALSE)</f>
        <v>奈落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480</v>
      </c>
      <c r="I972" s="24" t="str">
        <f t="shared" si="307"/>
        <v>对敌方单体攻击，造成100%攻击力（+160）点伤害。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P972" s="33" t="str">
        <f>_xlfn.IFNA(VLOOKUP(G972,角色!V:AE,主动技能!F972+1,FALSE),"")</f>
        <v>eff_yixingguangquan|||</v>
      </c>
      <c r="Q972" s="33">
        <f>(VLOOKUP(G972,角色!V:AE,主动技能!F972+4,FALSE))</f>
        <v>1</v>
      </c>
      <c r="R972" s="33">
        <v>0</v>
      </c>
      <c r="S972" s="33">
        <v>0</v>
      </c>
      <c r="T972" s="6" t="str">
        <f t="shared" si="299"/>
        <v/>
      </c>
      <c r="U972" s="6" t="str">
        <f t="shared" si="300"/>
        <v/>
      </c>
      <c r="V972" s="23" t="str">
        <f>VLOOKUP(G972,角色!AW:BC,主动技能!F972+1,FALSE)</f>
        <v>skill_32</v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160</v>
      </c>
      <c r="AE972" s="33">
        <f>(VLOOKUP(G972,角色!V:AE,主动技能!F972+7,FALSE))</f>
        <v>0</v>
      </c>
      <c r="AF972" s="23">
        <f t="shared" si="308"/>
        <v>0</v>
      </c>
      <c r="AG972" s="23">
        <f t="shared" si="309"/>
        <v>0</v>
      </c>
      <c r="AH972" s="33" t="str">
        <f>VLOOKUP(F972,特效对应!F:G,2,FALSE)</f>
        <v>attack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奈落主动技能1等级7</v>
      </c>
      <c r="B973" s="8">
        <f t="shared" si="305"/>
        <v>10170107</v>
      </c>
      <c r="C973" s="8" t="str">
        <f>VLOOKUP(G973,角色!A:B,2,FALSE)</f>
        <v>奈落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480</v>
      </c>
      <c r="I973" s="24" t="str">
        <f t="shared" si="307"/>
        <v>对敌方单体攻击，造成100%攻击力（+226）点伤害。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P973" s="33" t="str">
        <f>_xlfn.IFNA(VLOOKUP(G973,角色!V:AE,主动技能!F973+1,FALSE),"")</f>
        <v>eff_yixingguangquan|||</v>
      </c>
      <c r="Q973" s="33">
        <f>(VLOOKUP(G973,角色!V:AE,主动技能!F973+4,FALSE))</f>
        <v>1</v>
      </c>
      <c r="R973" s="33">
        <v>0</v>
      </c>
      <c r="S973" s="33">
        <v>0</v>
      </c>
      <c r="T973" s="6" t="str">
        <f t="shared" si="299"/>
        <v/>
      </c>
      <c r="U973" s="6" t="str">
        <f t="shared" si="300"/>
        <v/>
      </c>
      <c r="V973" s="23" t="str">
        <f>VLOOKUP(G973,角色!AW:BC,主动技能!F973+1,FALSE)</f>
        <v>skill_32</v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226</v>
      </c>
      <c r="AE973" s="33">
        <f>(VLOOKUP(G973,角色!V:AE,主动技能!F973+7,FALSE))</f>
        <v>0</v>
      </c>
      <c r="AF973" s="23">
        <f t="shared" si="308"/>
        <v>0</v>
      </c>
      <c r="AG973" s="23">
        <f t="shared" si="309"/>
        <v>0</v>
      </c>
      <c r="AH973" s="33" t="str">
        <f>VLOOKUP(F973,特效对应!F:G,2,FALSE)</f>
        <v>attack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奈落主动技能1等级8</v>
      </c>
      <c r="B974" s="8">
        <f t="shared" si="305"/>
        <v>10170108</v>
      </c>
      <c r="C974" s="8" t="str">
        <f>VLOOKUP(G974,角色!A:B,2,FALSE)</f>
        <v>奈落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480</v>
      </c>
      <c r="I974" s="24" t="str">
        <f t="shared" si="307"/>
        <v>对敌方单体攻击，造成100%攻击力（+320）点伤害。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P974" s="33" t="str">
        <f>_xlfn.IFNA(VLOOKUP(G974,角色!V:AE,主动技能!F974+1,FALSE),"")</f>
        <v>eff_yixingguangquan|||</v>
      </c>
      <c r="Q974" s="33">
        <f>(VLOOKUP(G974,角色!V:AE,主动技能!F974+4,FALSE))</f>
        <v>1</v>
      </c>
      <c r="R974" s="33">
        <v>0</v>
      </c>
      <c r="S974" s="33">
        <v>0</v>
      </c>
      <c r="T974" s="6" t="str">
        <f t="shared" si="299"/>
        <v/>
      </c>
      <c r="U974" s="6" t="str">
        <f t="shared" si="300"/>
        <v/>
      </c>
      <c r="V974" s="23" t="str">
        <f>VLOOKUP(G974,角色!AW:BC,主动技能!F974+1,FALSE)</f>
        <v>skill_32</v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320</v>
      </c>
      <c r="AE974" s="33">
        <f>(VLOOKUP(G974,角色!V:AE,主动技能!F974+7,FALSE))</f>
        <v>0</v>
      </c>
      <c r="AF974" s="23">
        <f t="shared" si="308"/>
        <v>0</v>
      </c>
      <c r="AG974" s="23">
        <f t="shared" si="309"/>
        <v>0</v>
      </c>
      <c r="AH974" s="33" t="str">
        <f>VLOOKUP(F974,特效对应!F:G,2,FALSE)</f>
        <v>attack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奈落主动技能1等级9</v>
      </c>
      <c r="B975" s="8">
        <f t="shared" si="305"/>
        <v>10170109</v>
      </c>
      <c r="C975" s="8" t="str">
        <f>VLOOKUP(G975,角色!A:B,2,FALSE)</f>
        <v>奈落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对敌方单体攻击，造成100%攻击力（+452）点伤害。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33" t="str">
        <f>_xlfn.IFNA(VLOOKUP(G975,角色!V:AE,主动技能!F975+1,FALSE),"")</f>
        <v>eff_yixingguangquan|||</v>
      </c>
      <c r="Q975" s="33">
        <f>(VLOOKUP(G975,角色!V:AE,主动技能!F975+4,FALSE))</f>
        <v>1</v>
      </c>
      <c r="R975" s="33">
        <v>0</v>
      </c>
      <c r="S975" s="33">
        <v>0</v>
      </c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 t="str">
        <f>VLOOKUP(G975,角色!AW:BC,主动技能!F975+1,FALSE)</f>
        <v>skill_32</v>
      </c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452</v>
      </c>
      <c r="AC975" s="23"/>
      <c r="AD975" s="23"/>
      <c r="AE975" s="33">
        <f>(VLOOKUP(G975,角色!V:AE,主动技能!F975+7,FALSE))</f>
        <v>0</v>
      </c>
      <c r="AF975" s="23">
        <f t="shared" si="308"/>
        <v>0</v>
      </c>
      <c r="AG975" s="23">
        <f t="shared" si="309"/>
        <v>0</v>
      </c>
      <c r="AH975" s="33" t="str">
        <f>VLOOKUP(F975,特效对应!F:G,2,FALSE)</f>
        <v>attack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奈落主动技能1等级10</v>
      </c>
      <c r="B976" s="8">
        <f t="shared" si="305"/>
        <v>10170110</v>
      </c>
      <c r="C976" s="8" t="str">
        <f>VLOOKUP(G976,角色!A:B,2,FALSE)</f>
        <v>奈落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480</v>
      </c>
      <c r="I976" s="24" t="str">
        <f t="shared" ref="I976:I981" si="316">"对敌方单体攻击，造成100%攻击力（+"&amp;AB976&amp;"）点伤害。"</f>
        <v>对敌方单体攻击，造成100%攻击力（+640）点伤害。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P976" s="33" t="str">
        <f>_xlfn.IFNA(VLOOKUP(G976,角色!V:AE,主动技能!F976+1,FALSE),"")</f>
        <v>eff_yixingguangquan|||</v>
      </c>
      <c r="Q976" s="33">
        <f>(VLOOKUP(G976,角色!V:AE,主动技能!F976+4,FALSE))</f>
        <v>1</v>
      </c>
      <c r="R976" s="33">
        <v>0</v>
      </c>
      <c r="S976" s="33">
        <v>0</v>
      </c>
      <c r="T976" s="6" t="str">
        <f t="shared" si="314"/>
        <v/>
      </c>
      <c r="U976" s="6" t="str">
        <f t="shared" si="315"/>
        <v/>
      </c>
      <c r="V976" s="23" t="str">
        <f>VLOOKUP(G976,角色!AW:BC,主动技能!F976+1,FALSE)</f>
        <v>skill_32</v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640</v>
      </c>
      <c r="AE976" s="33">
        <f>(VLOOKUP(G976,角色!V:AE,主动技能!F976+7,FALSE))</f>
        <v>0</v>
      </c>
      <c r="AF976" s="23">
        <f t="shared" si="308"/>
        <v>0</v>
      </c>
      <c r="AG976" s="23">
        <f t="shared" si="309"/>
        <v>0</v>
      </c>
      <c r="AH976" s="33" t="str">
        <f>VLOOKUP(F976,特效对应!F:G,2,FALSE)</f>
        <v>attack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奈落主动技能1等级11</v>
      </c>
      <c r="B977" s="8">
        <f t="shared" si="305"/>
        <v>10170111</v>
      </c>
      <c r="C977" s="8" t="str">
        <f>VLOOKUP(G977,角色!A:B,2,FALSE)</f>
        <v>奈落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480</v>
      </c>
      <c r="I977" s="24" t="str">
        <f t="shared" si="316"/>
        <v>对敌方单体攻击，造成100%攻击力（+906）点伤害。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P977" s="33" t="str">
        <f>_xlfn.IFNA(VLOOKUP(G977,角色!V:AE,主动技能!F977+1,FALSE),"")</f>
        <v>eff_yixingguangquan|||</v>
      </c>
      <c r="Q977" s="33">
        <f>(VLOOKUP(G977,角色!V:AE,主动技能!F977+4,FALSE))</f>
        <v>1</v>
      </c>
      <c r="R977" s="33">
        <v>0</v>
      </c>
      <c r="S977" s="33">
        <v>0</v>
      </c>
      <c r="T977" s="6" t="str">
        <f t="shared" si="314"/>
        <v/>
      </c>
      <c r="U977" s="6" t="str">
        <f t="shared" si="315"/>
        <v/>
      </c>
      <c r="V977" s="23" t="str">
        <f>VLOOKUP(G977,角色!AW:BC,主动技能!F977+1,FALSE)</f>
        <v>skill_32</v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906</v>
      </c>
      <c r="AE977" s="33">
        <f>(VLOOKUP(G977,角色!V:AE,主动技能!F977+7,FALSE))</f>
        <v>0</v>
      </c>
      <c r="AF977" s="23">
        <f t="shared" si="308"/>
        <v>0</v>
      </c>
      <c r="AG977" s="23">
        <f t="shared" si="309"/>
        <v>0</v>
      </c>
      <c r="AH977" s="33" t="str">
        <f>VLOOKUP(F977,特效对应!F:G,2,FALSE)</f>
        <v>attack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奈落主动技能1等级12</v>
      </c>
      <c r="B978" s="8">
        <f t="shared" si="305"/>
        <v>10170112</v>
      </c>
      <c r="C978" s="8" t="str">
        <f>VLOOKUP(G978,角色!A:B,2,FALSE)</f>
        <v>奈落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480</v>
      </c>
      <c r="I978" s="24" t="str">
        <f t="shared" si="316"/>
        <v>对敌方单体攻击，造成100%攻击力（+1281）点伤害。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P978" s="33" t="str">
        <f>_xlfn.IFNA(VLOOKUP(G978,角色!V:AE,主动技能!F978+1,FALSE),"")</f>
        <v>eff_yixingguangquan|||</v>
      </c>
      <c r="Q978" s="33">
        <f>(VLOOKUP(G978,角色!V:AE,主动技能!F978+4,FALSE))</f>
        <v>1</v>
      </c>
      <c r="R978" s="33">
        <v>0</v>
      </c>
      <c r="S978" s="33">
        <v>0</v>
      </c>
      <c r="T978" s="6" t="str">
        <f t="shared" si="314"/>
        <v/>
      </c>
      <c r="U978" s="6" t="str">
        <f t="shared" si="315"/>
        <v/>
      </c>
      <c r="V978" s="23" t="str">
        <f>VLOOKUP(G978,角色!AW:BC,主动技能!F978+1,FALSE)</f>
        <v>skill_32</v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1281</v>
      </c>
      <c r="AE978" s="33">
        <f>(VLOOKUP(G978,角色!V:AE,主动技能!F978+7,FALSE))</f>
        <v>0</v>
      </c>
      <c r="AF978" s="23">
        <f t="shared" si="308"/>
        <v>0</v>
      </c>
      <c r="AG978" s="23">
        <f t="shared" si="309"/>
        <v>0</v>
      </c>
      <c r="AH978" s="33" t="str">
        <f>VLOOKUP(F978,特效对应!F:G,2,FALSE)</f>
        <v>attack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奈落主动技能1等级13</v>
      </c>
      <c r="B979" s="8">
        <f t="shared" si="305"/>
        <v>10170113</v>
      </c>
      <c r="C979" s="8" t="str">
        <f>VLOOKUP(G979,角色!A:B,2,FALSE)</f>
        <v>奈落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480</v>
      </c>
      <c r="I979" s="24" t="str">
        <f t="shared" si="316"/>
        <v>对敌方单体攻击，造成100%攻击力（+1812）点伤害。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P979" s="33" t="str">
        <f>_xlfn.IFNA(VLOOKUP(G979,角色!V:AE,主动技能!F979+1,FALSE),"")</f>
        <v>eff_yixingguangquan|||</v>
      </c>
      <c r="Q979" s="33">
        <f>(VLOOKUP(G979,角色!V:AE,主动技能!F979+4,FALSE))</f>
        <v>1</v>
      </c>
      <c r="R979" s="33">
        <v>0</v>
      </c>
      <c r="S979" s="33">
        <v>0</v>
      </c>
      <c r="T979" s="6" t="str">
        <f t="shared" si="314"/>
        <v/>
      </c>
      <c r="U979" s="6" t="str">
        <f t="shared" si="315"/>
        <v/>
      </c>
      <c r="V979" s="23" t="str">
        <f>VLOOKUP(G979,角色!AW:BC,主动技能!F979+1,FALSE)</f>
        <v>skill_32</v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1812</v>
      </c>
      <c r="AE979" s="33">
        <f>(VLOOKUP(G979,角色!V:AE,主动技能!F979+7,FALSE))</f>
        <v>0</v>
      </c>
      <c r="AF979" s="23">
        <f t="shared" si="308"/>
        <v>0</v>
      </c>
      <c r="AG979" s="23">
        <f t="shared" si="309"/>
        <v>0</v>
      </c>
      <c r="AH979" s="33" t="str">
        <f>VLOOKUP(F979,特效对应!F:G,2,FALSE)</f>
        <v>attack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奈落主动技能1等级14</v>
      </c>
      <c r="B980" s="8">
        <f t="shared" si="305"/>
        <v>10170114</v>
      </c>
      <c r="C980" s="8" t="str">
        <f>VLOOKUP(G980,角色!A:B,2,FALSE)</f>
        <v>奈落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480</v>
      </c>
      <c r="I980" s="24" t="str">
        <f t="shared" si="316"/>
        <v>对敌方单体攻击，造成100%攻击力（+2563）点伤害。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P980" s="33" t="str">
        <f>_xlfn.IFNA(VLOOKUP(G980,角色!V:AE,主动技能!F980+1,FALSE),"")</f>
        <v>eff_yixingguangquan|||</v>
      </c>
      <c r="Q980" s="33">
        <f>(VLOOKUP(G980,角色!V:AE,主动技能!F980+4,FALSE))</f>
        <v>1</v>
      </c>
      <c r="R980" s="33">
        <v>0</v>
      </c>
      <c r="S980" s="33">
        <v>0</v>
      </c>
      <c r="T980" s="6" t="str">
        <f t="shared" si="314"/>
        <v/>
      </c>
      <c r="U980" s="6" t="str">
        <f t="shared" si="315"/>
        <v/>
      </c>
      <c r="V980" s="23" t="str">
        <f>VLOOKUP(G980,角色!AW:BC,主动技能!F980+1,FALSE)</f>
        <v>skill_32</v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2563</v>
      </c>
      <c r="AE980" s="33">
        <f>(VLOOKUP(G980,角色!V:AE,主动技能!F980+7,FALSE))</f>
        <v>0</v>
      </c>
      <c r="AF980" s="23">
        <f t="shared" si="308"/>
        <v>0</v>
      </c>
      <c r="AG980" s="23">
        <f t="shared" si="309"/>
        <v>0</v>
      </c>
      <c r="AH980" s="33" t="str">
        <f>VLOOKUP(F980,特效对应!F:G,2,FALSE)</f>
        <v>attack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奈落主动技能1等级15</v>
      </c>
      <c r="B981" s="8">
        <f t="shared" si="305"/>
        <v>10170115</v>
      </c>
      <c r="C981" s="8" t="str">
        <f>VLOOKUP(G981,角色!A:B,2,FALSE)</f>
        <v>奈落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480</v>
      </c>
      <c r="I981" s="24" t="str">
        <f t="shared" si="316"/>
        <v>对敌方单体攻击，造成100%攻击力（+3626）点伤害。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P981" s="33" t="str">
        <f>_xlfn.IFNA(VLOOKUP(G981,角色!V:AE,主动技能!F981+1,FALSE),"")</f>
        <v>eff_yixingguangquan|||</v>
      </c>
      <c r="Q981" s="33">
        <f>(VLOOKUP(G981,角色!V:AE,主动技能!F981+4,FALSE))</f>
        <v>1</v>
      </c>
      <c r="R981" s="33">
        <v>0</v>
      </c>
      <c r="S981" s="33">
        <v>0</v>
      </c>
      <c r="T981" s="6" t="str">
        <f t="shared" si="314"/>
        <v/>
      </c>
      <c r="U981" s="6" t="str">
        <f t="shared" si="315"/>
        <v/>
      </c>
      <c r="V981" s="23" t="str">
        <f>VLOOKUP(G981,角色!AW:BC,主动技能!F981+1,FALSE)</f>
        <v>skill_32</v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3626</v>
      </c>
      <c r="AE981" s="33">
        <f>(VLOOKUP(G981,角色!V:AE,主动技能!F981+7,FALSE))</f>
        <v>0</v>
      </c>
      <c r="AF981" s="23">
        <f t="shared" si="308"/>
        <v>0</v>
      </c>
      <c r="AG981" s="23">
        <f t="shared" si="309"/>
        <v>0</v>
      </c>
      <c r="AH981" s="33" t="str">
        <f>VLOOKUP(F981,特效对应!F:G,2,FALSE)</f>
        <v>attack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奈落主动技能1等级16</v>
      </c>
      <c r="B982" s="8">
        <f t="shared" si="305"/>
        <v>10170116</v>
      </c>
      <c r="C982" s="8" t="str">
        <f>VLOOKUP(G982,角色!A:B,2,FALSE)</f>
        <v>奈落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480</v>
      </c>
      <c r="I982" s="24" t="str">
        <f t="shared" ref="I982:I986" si="317">"对敌方单体攻击，造成100%攻击力（+"&amp;AB982&amp;"）点伤害。"</f>
        <v>对敌方单体攻击，造成100%攻击力（+5128）点伤害。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P982" s="33" t="str">
        <f>_xlfn.IFNA(VLOOKUP(G982,角色!V:AE,主动技能!F982+1,FALSE),"")</f>
        <v>eff_yixingguangquan|||</v>
      </c>
      <c r="Q982" s="33">
        <f>(VLOOKUP(G982,角色!V:AE,主动技能!F982+4,FALSE))</f>
        <v>1</v>
      </c>
      <c r="R982" s="33">
        <v>0</v>
      </c>
      <c r="S982" s="33">
        <v>0</v>
      </c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V982" s="23" t="str">
        <f>VLOOKUP(G982,角色!AW:BC,主动技能!F982+1,FALSE)</f>
        <v>skill_32</v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5128</v>
      </c>
      <c r="AE982" s="33">
        <f>(VLOOKUP(G982,角色!V:AE,主动技能!F982+7,FALSE))</f>
        <v>0</v>
      </c>
      <c r="AF982" s="23">
        <f t="shared" si="308"/>
        <v>0</v>
      </c>
      <c r="AG982" s="23">
        <f t="shared" si="309"/>
        <v>0</v>
      </c>
      <c r="AH982" s="33" t="str">
        <f>VLOOKUP(F982,特效对应!F:G,2,FALSE)</f>
        <v>attack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奈落主动技能1等级17</v>
      </c>
      <c r="B983" s="8">
        <f t="shared" si="305"/>
        <v>10170117</v>
      </c>
      <c r="C983" s="8" t="str">
        <f>VLOOKUP(G983,角色!A:B,2,FALSE)</f>
        <v>奈落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480</v>
      </c>
      <c r="I983" s="24" t="str">
        <f t="shared" si="317"/>
        <v>对敌方单体攻击，造成100%攻击力（+7254）点伤害。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P983" s="33" t="str">
        <f>_xlfn.IFNA(VLOOKUP(G983,角色!V:AE,主动技能!F983+1,FALSE),"")</f>
        <v>eff_yixingguangquan|||</v>
      </c>
      <c r="Q983" s="33">
        <f>(VLOOKUP(G983,角色!V:AE,主动技能!F983+4,FALSE))</f>
        <v>1</v>
      </c>
      <c r="R983" s="33">
        <v>0</v>
      </c>
      <c r="S983" s="33">
        <v>0</v>
      </c>
      <c r="T983" s="6" t="str">
        <f t="shared" si="318"/>
        <v/>
      </c>
      <c r="U983" s="6" t="str">
        <f t="shared" si="319"/>
        <v/>
      </c>
      <c r="V983" s="23" t="str">
        <f>VLOOKUP(G983,角色!AW:BC,主动技能!F983+1,FALSE)</f>
        <v>skill_32</v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7254</v>
      </c>
      <c r="AE983" s="33">
        <f>(VLOOKUP(G983,角色!V:AE,主动技能!F983+7,FALSE))</f>
        <v>0</v>
      </c>
      <c r="AF983" s="23">
        <f t="shared" si="308"/>
        <v>0</v>
      </c>
      <c r="AG983" s="23">
        <f t="shared" si="309"/>
        <v>0</v>
      </c>
      <c r="AH983" s="33" t="str">
        <f>VLOOKUP(F983,特效对应!F:G,2,FALSE)</f>
        <v>attack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奈落主动技能1等级18</v>
      </c>
      <c r="B984" s="8">
        <f t="shared" si="305"/>
        <v>10170118</v>
      </c>
      <c r="C984" s="8" t="str">
        <f>VLOOKUP(G984,角色!A:B,2,FALSE)</f>
        <v>奈落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480</v>
      </c>
      <c r="I984" s="24" t="str">
        <f t="shared" si="317"/>
        <v>对敌方单体攻击，造成100%攻击力（+10260）点伤害。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P984" s="33" t="str">
        <f>_xlfn.IFNA(VLOOKUP(G984,角色!V:AE,主动技能!F984+1,FALSE),"")</f>
        <v>eff_yixingguangquan|||</v>
      </c>
      <c r="Q984" s="33">
        <f>(VLOOKUP(G984,角色!V:AE,主动技能!F984+4,FALSE))</f>
        <v>1</v>
      </c>
      <c r="R984" s="33">
        <v>0</v>
      </c>
      <c r="S984" s="33">
        <v>0</v>
      </c>
      <c r="T984" s="6" t="str">
        <f t="shared" si="318"/>
        <v/>
      </c>
      <c r="U984" s="6" t="str">
        <f t="shared" si="319"/>
        <v/>
      </c>
      <c r="V984" s="23" t="str">
        <f>VLOOKUP(G984,角色!AW:BC,主动技能!F984+1,FALSE)</f>
        <v>skill_32</v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10260</v>
      </c>
      <c r="AE984" s="33">
        <f>(VLOOKUP(G984,角色!V:AE,主动技能!F984+7,FALSE))</f>
        <v>0</v>
      </c>
      <c r="AF984" s="23">
        <f t="shared" si="308"/>
        <v>0</v>
      </c>
      <c r="AG984" s="23">
        <f t="shared" si="309"/>
        <v>0</v>
      </c>
      <c r="AH984" s="33" t="str">
        <f>VLOOKUP(F984,特效对应!F:G,2,FALSE)</f>
        <v>attack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奈落主动技能1等级19</v>
      </c>
      <c r="B985" s="8">
        <f t="shared" si="305"/>
        <v>10170119</v>
      </c>
      <c r="C985" s="8" t="str">
        <f>VLOOKUP(G985,角色!A:B,2,FALSE)</f>
        <v>奈落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480</v>
      </c>
      <c r="I985" s="24" t="str">
        <f t="shared" si="317"/>
        <v>对敌方单体攻击，造成100%攻击力（+14512）点伤害。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P985" s="33" t="str">
        <f>_xlfn.IFNA(VLOOKUP(G985,角色!V:AE,主动技能!F985+1,FALSE),"")</f>
        <v>eff_yixingguangquan|||</v>
      </c>
      <c r="Q985" s="33">
        <f>(VLOOKUP(G985,角色!V:AE,主动技能!F985+4,FALSE))</f>
        <v>1</v>
      </c>
      <c r="R985" s="33">
        <v>0</v>
      </c>
      <c r="S985" s="33">
        <v>0</v>
      </c>
      <c r="T985" s="6" t="str">
        <f t="shared" si="318"/>
        <v/>
      </c>
      <c r="U985" s="6" t="str">
        <f t="shared" si="319"/>
        <v/>
      </c>
      <c r="V985" s="23" t="str">
        <f>VLOOKUP(G985,角色!AW:BC,主动技能!F985+1,FALSE)</f>
        <v>skill_32</v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14512</v>
      </c>
      <c r="AE985" s="33">
        <f>(VLOOKUP(G985,角色!V:AE,主动技能!F985+7,FALSE))</f>
        <v>0</v>
      </c>
      <c r="AF985" s="23">
        <f t="shared" si="308"/>
        <v>0</v>
      </c>
      <c r="AG985" s="23">
        <f t="shared" si="309"/>
        <v>0</v>
      </c>
      <c r="AH985" s="33" t="str">
        <f>VLOOKUP(F985,特效对应!F:G,2,FALSE)</f>
        <v>attack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奈落主动技能1等级20</v>
      </c>
      <c r="B986" s="8">
        <f t="shared" si="305"/>
        <v>10170120</v>
      </c>
      <c r="C986" s="8" t="str">
        <f>VLOOKUP(G986,角色!A:B,2,FALSE)</f>
        <v>奈落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480</v>
      </c>
      <c r="I986" s="24" t="str">
        <f t="shared" si="317"/>
        <v>对敌方单体攻击，造成100%攻击力（+20525）点伤害。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P986" s="33" t="str">
        <f>_xlfn.IFNA(VLOOKUP(G986,角色!V:AE,主动技能!F986+1,FALSE),"")</f>
        <v>eff_yixingguangquan|||</v>
      </c>
      <c r="Q986" s="33">
        <f>(VLOOKUP(G986,角色!V:AE,主动技能!F986+4,FALSE))</f>
        <v>1</v>
      </c>
      <c r="R986" s="33">
        <v>0</v>
      </c>
      <c r="S986" s="33">
        <v>0</v>
      </c>
      <c r="T986" s="6" t="str">
        <f t="shared" si="318"/>
        <v/>
      </c>
      <c r="U986" s="6" t="str">
        <f t="shared" si="319"/>
        <v/>
      </c>
      <c r="V986" s="23" t="str">
        <f>VLOOKUP(G986,角色!AW:BC,主动技能!F986+1,FALSE)</f>
        <v>skill_32</v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20525</v>
      </c>
      <c r="AE986" s="33">
        <f>(VLOOKUP(G986,角色!V:AE,主动技能!F986+7,FALSE))</f>
        <v>0</v>
      </c>
      <c r="AF986" s="23">
        <f t="shared" si="308"/>
        <v>0</v>
      </c>
      <c r="AG986" s="23">
        <f t="shared" si="309"/>
        <v>0</v>
      </c>
      <c r="AH986" s="33" t="str">
        <f>VLOOKUP(F986,特效对应!F:G,2,FALSE)</f>
        <v>attack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奈落主动技能2等级1</v>
      </c>
      <c r="B987" s="8">
        <f t="shared" si="305"/>
        <v>10170201</v>
      </c>
      <c r="C987" s="8" t="str">
        <f>VLOOKUP(G987,角色!A:B,2,FALSE)</f>
        <v>奈落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481</v>
      </c>
      <c r="I987" s="24" t="str">
        <f t="shared" ref="I987:I999" si="321">"对敌方单体攻击，造成125%攻击力（+"&amp;AB987&amp;"）点伤害。"</f>
        <v>对敌方单体攻击，造成125%攻击力（+65）点伤害。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33" t="str">
        <f>_xlfn.IFNA(VLOOKUP(G987,角色!V:AE,主动技能!F987+1,FALSE),"")</f>
        <v>eff_sixingguangquan||eff_bingtuci|</v>
      </c>
      <c r="Q987" s="33">
        <f>(VLOOKUP(G987,角色!V:AE,主动技能!F987+4,FALSE))</f>
        <v>1</v>
      </c>
      <c r="R987" s="33">
        <v>0</v>
      </c>
      <c r="S987" s="33">
        <v>0</v>
      </c>
      <c r="T987" s="23" t="str">
        <f t="shared" si="318"/>
        <v/>
      </c>
      <c r="U987" s="23" t="str">
        <f t="shared" si="319"/>
        <v/>
      </c>
      <c r="V987" s="23" t="str">
        <f>VLOOKUP(G987,角色!AW:BC,主动技能!F987+1,FALSE)</f>
        <v>skill_06</v>
      </c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65</v>
      </c>
      <c r="AC987" s="23"/>
      <c r="AD987" s="23"/>
      <c r="AE987" s="33">
        <f>(VLOOKUP(G987,角色!V:AE,主动技能!F987+7,FALSE))</f>
        <v>1</v>
      </c>
      <c r="AF987" s="23">
        <f t="shared" si="308"/>
        <v>2</v>
      </c>
      <c r="AG987" s="23">
        <f t="shared" si="309"/>
        <v>1</v>
      </c>
      <c r="AH987" s="33" t="str">
        <f>VLOOKUP(F987,特效对应!F:G,2,FALSE)</f>
        <v>attackex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奈落主动技能2等级2</v>
      </c>
      <c r="B988" s="8">
        <f t="shared" si="305"/>
        <v>10170202</v>
      </c>
      <c r="C988" s="8" t="str">
        <f>VLOOKUP(G988,角色!A:B,2,FALSE)</f>
        <v>奈落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481</v>
      </c>
      <c r="I988" s="24" t="str">
        <f t="shared" si="321"/>
        <v>对敌方单体攻击，造成125%攻击力（+80）点伤害。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P988" s="33" t="str">
        <f>_xlfn.IFNA(VLOOKUP(G988,角色!V:AE,主动技能!F988+1,FALSE),"")</f>
        <v>eff_sixingguangquan||eff_bingtuci|</v>
      </c>
      <c r="Q988" s="33">
        <f>(VLOOKUP(G988,角色!V:AE,主动技能!F988+4,FALSE))</f>
        <v>1</v>
      </c>
      <c r="R988" s="33">
        <v>0</v>
      </c>
      <c r="S988" s="33">
        <v>0</v>
      </c>
      <c r="T988" s="6" t="str">
        <f t="shared" si="318"/>
        <v/>
      </c>
      <c r="U988" s="6" t="str">
        <f t="shared" si="319"/>
        <v/>
      </c>
      <c r="V988" s="23" t="str">
        <f>VLOOKUP(G988,角色!AW:BC,主动技能!F988+1,FALSE)</f>
        <v>skill_06</v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80</v>
      </c>
      <c r="AE988" s="33">
        <f>(VLOOKUP(G988,角色!V:AE,主动技能!F988+7,FALSE))</f>
        <v>1</v>
      </c>
      <c r="AF988" s="23">
        <f t="shared" si="308"/>
        <v>2</v>
      </c>
      <c r="AG988" s="23">
        <f t="shared" si="309"/>
        <v>1</v>
      </c>
      <c r="AH988" s="33" t="str">
        <f>VLOOKUP(F988,特效对应!F:G,2,FALSE)</f>
        <v>attackex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奈落主动技能2等级3</v>
      </c>
      <c r="B989" s="8">
        <f t="shared" si="305"/>
        <v>10170203</v>
      </c>
      <c r="C989" s="8" t="str">
        <f>VLOOKUP(G989,角色!A:B,2,FALSE)</f>
        <v>奈落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481</v>
      </c>
      <c r="I989" s="24" t="str">
        <f t="shared" si="321"/>
        <v>对敌方单体攻击，造成125%攻击力（+125）点伤害。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P989" s="33" t="str">
        <f>_xlfn.IFNA(VLOOKUP(G989,角色!V:AE,主动技能!F989+1,FALSE),"")</f>
        <v>eff_sixingguangquan||eff_bingtuci|</v>
      </c>
      <c r="Q989" s="33">
        <f>(VLOOKUP(G989,角色!V:AE,主动技能!F989+4,FALSE))</f>
        <v>1</v>
      </c>
      <c r="R989" s="33">
        <v>0</v>
      </c>
      <c r="S989" s="33">
        <v>0</v>
      </c>
      <c r="T989" s="6" t="str">
        <f t="shared" si="318"/>
        <v/>
      </c>
      <c r="U989" s="6" t="str">
        <f t="shared" si="319"/>
        <v/>
      </c>
      <c r="V989" s="23" t="str">
        <f>VLOOKUP(G989,角色!AW:BC,主动技能!F989+1,FALSE)</f>
        <v>skill_06</v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125</v>
      </c>
      <c r="AE989" s="33">
        <f>(VLOOKUP(G989,角色!V:AE,主动技能!F989+7,FALSE))</f>
        <v>1</v>
      </c>
      <c r="AF989" s="23">
        <f t="shared" si="308"/>
        <v>2</v>
      </c>
      <c r="AG989" s="23">
        <f t="shared" si="309"/>
        <v>1</v>
      </c>
      <c r="AH989" s="33" t="str">
        <f>VLOOKUP(F989,特效对应!F:G,2,FALSE)</f>
        <v>attackex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奈落主动技能2等级4</v>
      </c>
      <c r="B990" s="8">
        <f t="shared" si="305"/>
        <v>10170204</v>
      </c>
      <c r="C990" s="8" t="str">
        <f>VLOOKUP(G990,角色!A:B,2,FALSE)</f>
        <v>奈落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481</v>
      </c>
      <c r="I990" s="24" t="str">
        <f t="shared" si="321"/>
        <v>对敌方单体攻击，造成125%攻击力（+200）点伤害。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P990" s="33" t="str">
        <f>_xlfn.IFNA(VLOOKUP(G990,角色!V:AE,主动技能!F990+1,FALSE),"")</f>
        <v>eff_sixingguangquan||eff_bingtuci|</v>
      </c>
      <c r="Q990" s="33">
        <f>(VLOOKUP(G990,角色!V:AE,主动技能!F990+4,FALSE))</f>
        <v>1</v>
      </c>
      <c r="R990" s="33">
        <v>0</v>
      </c>
      <c r="S990" s="33">
        <v>0</v>
      </c>
      <c r="T990" s="6" t="str">
        <f t="shared" si="318"/>
        <v/>
      </c>
      <c r="U990" s="6" t="str">
        <f t="shared" si="319"/>
        <v/>
      </c>
      <c r="V990" s="23" t="str">
        <f>VLOOKUP(G990,角色!AW:BC,主动技能!F990+1,FALSE)</f>
        <v>skill_06</v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200</v>
      </c>
      <c r="AE990" s="33">
        <f>(VLOOKUP(G990,角色!V:AE,主动技能!F990+7,FALSE))</f>
        <v>1</v>
      </c>
      <c r="AF990" s="23">
        <f t="shared" si="308"/>
        <v>2</v>
      </c>
      <c r="AG990" s="23">
        <f t="shared" si="309"/>
        <v>1</v>
      </c>
      <c r="AH990" s="33" t="str">
        <f>VLOOKUP(F990,特效对应!F:G,2,FALSE)</f>
        <v>attackex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奈落主动技能2等级5</v>
      </c>
      <c r="B991" s="8">
        <f t="shared" si="305"/>
        <v>10170205</v>
      </c>
      <c r="C991" s="8" t="str">
        <f>VLOOKUP(G991,角色!A:B,2,FALSE)</f>
        <v>奈落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481</v>
      </c>
      <c r="I991" s="24" t="str">
        <f t="shared" si="321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P991" s="33" t="str">
        <f>_xlfn.IFNA(VLOOKUP(G991,角色!V:AE,主动技能!F991+1,FALSE),"")</f>
        <v>eff_sixingguangquan||eff_bingtuci|</v>
      </c>
      <c r="Q991" s="33">
        <f>(VLOOKUP(G991,角色!V:AE,主动技能!F991+4,FALSE))</f>
        <v>1</v>
      </c>
      <c r="R991" s="33">
        <v>0</v>
      </c>
      <c r="S991" s="33">
        <v>0</v>
      </c>
      <c r="T991" s="6" t="str">
        <f t="shared" si="318"/>
        <v/>
      </c>
      <c r="U991" s="6" t="str">
        <f t="shared" si="319"/>
        <v/>
      </c>
      <c r="V991" s="23" t="str">
        <f>VLOOKUP(G991,角色!AW:BC,主动技能!F991+1,FALSE)</f>
        <v>skill_06</v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 s="33">
        <f>(VLOOKUP(G991,角色!V:AE,主动技能!F991+7,FALSE))</f>
        <v>1</v>
      </c>
      <c r="AF991" s="23">
        <f t="shared" si="308"/>
        <v>2</v>
      </c>
      <c r="AG991" s="23">
        <f t="shared" si="309"/>
        <v>1</v>
      </c>
      <c r="AH991" s="33" t="str">
        <f>VLOOKUP(F991,特效对应!F:G,2,FALSE)</f>
        <v>attackex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奈落主动技能2等级6</v>
      </c>
      <c r="B992" s="8">
        <f t="shared" si="305"/>
        <v>10170206</v>
      </c>
      <c r="C992" s="8" t="str">
        <f>VLOOKUP(G992,角色!A:B,2,FALSE)</f>
        <v>奈落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481</v>
      </c>
      <c r="I992" s="24" t="str">
        <f t="shared" si="321"/>
        <v>对敌方单体攻击，造成125%攻击力（+400）点伤害。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P992" s="33" t="str">
        <f>_xlfn.IFNA(VLOOKUP(G992,角色!V:AE,主动技能!F992+1,FALSE),"")</f>
        <v>eff_sixingguangquan||eff_bingtuci|</v>
      </c>
      <c r="Q992" s="33">
        <f>(VLOOKUP(G992,角色!V:AE,主动技能!F992+4,FALSE))</f>
        <v>1</v>
      </c>
      <c r="R992" s="33">
        <v>0</v>
      </c>
      <c r="S992" s="33">
        <v>0</v>
      </c>
      <c r="T992" s="6" t="str">
        <f t="shared" si="318"/>
        <v/>
      </c>
      <c r="U992" s="6" t="str">
        <f t="shared" si="319"/>
        <v/>
      </c>
      <c r="V992" s="23" t="str">
        <f>VLOOKUP(G992,角色!AW:BC,主动技能!F992+1,FALSE)</f>
        <v>skill_06</v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400</v>
      </c>
      <c r="AE992" s="33">
        <f>(VLOOKUP(G992,角色!V:AE,主动技能!F992+7,FALSE))</f>
        <v>1</v>
      </c>
      <c r="AF992" s="23">
        <f t="shared" si="308"/>
        <v>2</v>
      </c>
      <c r="AG992" s="23">
        <f t="shared" si="309"/>
        <v>1</v>
      </c>
      <c r="AH992" s="33" t="str">
        <f>VLOOKUP(F992,特效对应!F:G,2,FALSE)</f>
        <v>attackex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奈落主动技能2等级7</v>
      </c>
      <c r="B993" s="8">
        <f t="shared" si="305"/>
        <v>10170207</v>
      </c>
      <c r="C993" s="8" t="str">
        <f>VLOOKUP(G993,角色!A:B,2,FALSE)</f>
        <v>奈落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481</v>
      </c>
      <c r="I993" s="24" t="str">
        <f t="shared" si="321"/>
        <v>对敌方单体攻击，造成125%攻击力（+566）点伤害。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P993" s="33" t="str">
        <f>_xlfn.IFNA(VLOOKUP(G993,角色!V:AE,主动技能!F993+1,FALSE),"")</f>
        <v>eff_sixingguangquan||eff_bingtuci|</v>
      </c>
      <c r="Q993" s="33">
        <f>(VLOOKUP(G993,角色!V:AE,主动技能!F993+4,FALSE))</f>
        <v>1</v>
      </c>
      <c r="R993" s="33">
        <v>0</v>
      </c>
      <c r="S993" s="33">
        <v>0</v>
      </c>
      <c r="T993" s="6" t="str">
        <f t="shared" si="318"/>
        <v/>
      </c>
      <c r="U993" s="6" t="str">
        <f t="shared" si="319"/>
        <v/>
      </c>
      <c r="V993" s="23" t="str">
        <f>VLOOKUP(G993,角色!AW:BC,主动技能!F993+1,FALSE)</f>
        <v>skill_06</v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566</v>
      </c>
      <c r="AE993" s="33">
        <f>(VLOOKUP(G993,角色!V:AE,主动技能!F993+7,FALSE))</f>
        <v>1</v>
      </c>
      <c r="AF993" s="23">
        <f t="shared" si="308"/>
        <v>2</v>
      </c>
      <c r="AG993" s="23">
        <f t="shared" si="309"/>
        <v>1</v>
      </c>
      <c r="AH993" s="33" t="str">
        <f>VLOOKUP(F993,特效对应!F:G,2,FALSE)</f>
        <v>attackex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奈落主动技能2等级8</v>
      </c>
      <c r="B994" s="8">
        <f t="shared" si="305"/>
        <v>10170208</v>
      </c>
      <c r="C994" s="8" t="str">
        <f>VLOOKUP(G994,角色!A:B,2,FALSE)</f>
        <v>奈落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481</v>
      </c>
      <c r="I994" s="24" t="str">
        <f t="shared" si="321"/>
        <v>对敌方单体攻击，造成125%攻击力（+800）点伤害。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P994" s="33" t="str">
        <f>_xlfn.IFNA(VLOOKUP(G994,角色!V:AE,主动技能!F994+1,FALSE),"")</f>
        <v>eff_sixingguangquan||eff_bingtuci|</v>
      </c>
      <c r="Q994" s="33">
        <f>(VLOOKUP(G994,角色!V:AE,主动技能!F994+4,FALSE))</f>
        <v>1</v>
      </c>
      <c r="R994" s="33">
        <v>0</v>
      </c>
      <c r="S994" s="33">
        <v>0</v>
      </c>
      <c r="T994" s="6" t="str">
        <f t="shared" si="318"/>
        <v/>
      </c>
      <c r="U994" s="6" t="str">
        <f t="shared" si="319"/>
        <v/>
      </c>
      <c r="V994" s="23" t="str">
        <f>VLOOKUP(G994,角色!AW:BC,主动技能!F994+1,FALSE)</f>
        <v>skill_06</v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800</v>
      </c>
      <c r="AE994" s="33">
        <f>(VLOOKUP(G994,角色!V:AE,主动技能!F994+7,FALSE))</f>
        <v>1</v>
      </c>
      <c r="AF994" s="23">
        <f t="shared" si="308"/>
        <v>2</v>
      </c>
      <c r="AG994" s="23">
        <f t="shared" si="309"/>
        <v>1</v>
      </c>
      <c r="AH994" s="33" t="str">
        <f>VLOOKUP(F994,特效对应!F:G,2,FALSE)</f>
        <v>attackex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奈落主动技能2等级9</v>
      </c>
      <c r="B995" s="8">
        <f t="shared" si="305"/>
        <v>10170209</v>
      </c>
      <c r="C995" s="8" t="str">
        <f>VLOOKUP(G995,角色!A:B,2,FALSE)</f>
        <v>奈落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481</v>
      </c>
      <c r="I995" s="24" t="str">
        <f t="shared" si="321"/>
        <v>对敌方单体攻击，造成125%攻击力（+1132）点伤害。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33" t="str">
        <f>_xlfn.IFNA(VLOOKUP(G995,角色!V:AE,主动技能!F995+1,FALSE),"")</f>
        <v>eff_sixingguangquan||eff_bingtuci|</v>
      </c>
      <c r="Q995" s="33">
        <f>(VLOOKUP(G995,角色!V:AE,主动技能!F995+4,FALSE))</f>
        <v>1</v>
      </c>
      <c r="R995" s="33">
        <v>0</v>
      </c>
      <c r="S995" s="33">
        <v>0</v>
      </c>
      <c r="T995" s="23" t="str">
        <f t="shared" si="318"/>
        <v/>
      </c>
      <c r="U995" s="23" t="str">
        <f t="shared" si="319"/>
        <v/>
      </c>
      <c r="V995" s="23" t="str">
        <f>VLOOKUP(G995,角色!AW:BC,主动技能!F995+1,FALSE)</f>
        <v>skill_06</v>
      </c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1132</v>
      </c>
      <c r="AC995" s="23"/>
      <c r="AD995" s="23"/>
      <c r="AE995" s="33">
        <f>(VLOOKUP(G995,角色!V:AE,主动技能!F995+7,FALSE))</f>
        <v>1</v>
      </c>
      <c r="AF995" s="23">
        <f t="shared" si="308"/>
        <v>2</v>
      </c>
      <c r="AG995" s="23">
        <f t="shared" si="309"/>
        <v>1</v>
      </c>
      <c r="AH995" s="33" t="str">
        <f>VLOOKUP(F995,特效对应!F:G,2,FALSE)</f>
        <v>attackex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奈落主动技能2等级10</v>
      </c>
      <c r="B996" s="8">
        <f t="shared" si="305"/>
        <v>10170210</v>
      </c>
      <c r="C996" s="8" t="str">
        <f>VLOOKUP(G996,角色!A:B,2,FALSE)</f>
        <v>奈落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481</v>
      </c>
      <c r="I996" s="24" t="str">
        <f t="shared" si="321"/>
        <v>对敌方单体攻击，造成125%攻击力（+1601）点伤害。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P996" s="33" t="str">
        <f>_xlfn.IFNA(VLOOKUP(G996,角色!V:AE,主动技能!F996+1,FALSE),"")</f>
        <v>eff_sixingguangquan||eff_bingtuci|</v>
      </c>
      <c r="Q996" s="33">
        <f>(VLOOKUP(G996,角色!V:AE,主动技能!F996+4,FALSE))</f>
        <v>1</v>
      </c>
      <c r="R996" s="33">
        <v>0</v>
      </c>
      <c r="S996" s="33">
        <v>0</v>
      </c>
      <c r="T996" s="6" t="str">
        <f t="shared" si="318"/>
        <v/>
      </c>
      <c r="U996" s="6" t="str">
        <f t="shared" si="319"/>
        <v/>
      </c>
      <c r="V996" s="23" t="str">
        <f>VLOOKUP(G996,角色!AW:BC,主动技能!F996+1,FALSE)</f>
        <v>skill_06</v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1601</v>
      </c>
      <c r="AE996" s="33">
        <f>(VLOOKUP(G996,角色!V:AE,主动技能!F996+7,FALSE))</f>
        <v>1</v>
      </c>
      <c r="AF996" s="23">
        <f t="shared" si="308"/>
        <v>2</v>
      </c>
      <c r="AG996" s="23">
        <f t="shared" si="309"/>
        <v>1</v>
      </c>
      <c r="AH996" s="33" t="str">
        <f>VLOOKUP(F996,特效对应!F:G,2,FALSE)</f>
        <v>attackex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奈落主动技能2等级11</v>
      </c>
      <c r="B997" s="8">
        <f t="shared" si="305"/>
        <v>10170211</v>
      </c>
      <c r="C997" s="8" t="str">
        <f>VLOOKUP(G997,角色!A:B,2,FALSE)</f>
        <v>奈落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481</v>
      </c>
      <c r="I997" s="24" t="str">
        <f t="shared" si="321"/>
        <v>对敌方单体攻击，造成125%攻击力（+2265）点伤害。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P997" s="33" t="str">
        <f>_xlfn.IFNA(VLOOKUP(G997,角色!V:AE,主动技能!F997+1,FALSE),"")</f>
        <v>eff_sixingguangquan||eff_bingtuci|</v>
      </c>
      <c r="Q997" s="33">
        <f>(VLOOKUP(G997,角色!V:AE,主动技能!F997+4,FALSE))</f>
        <v>1</v>
      </c>
      <c r="R997" s="33">
        <v>0</v>
      </c>
      <c r="S997" s="33">
        <v>0</v>
      </c>
      <c r="T997" s="6" t="str">
        <f t="shared" si="318"/>
        <v/>
      </c>
      <c r="U997" s="6" t="str">
        <f t="shared" si="319"/>
        <v/>
      </c>
      <c r="V997" s="23" t="str">
        <f>VLOOKUP(G997,角色!AW:BC,主动技能!F997+1,FALSE)</f>
        <v>skill_06</v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2265</v>
      </c>
      <c r="AE997" s="33">
        <f>(VLOOKUP(G997,角色!V:AE,主动技能!F997+7,FALSE))</f>
        <v>1</v>
      </c>
      <c r="AF997" s="23">
        <f t="shared" si="308"/>
        <v>2</v>
      </c>
      <c r="AG997" s="23">
        <f t="shared" si="309"/>
        <v>1</v>
      </c>
      <c r="AH997" s="33" t="str">
        <f>VLOOKUP(F997,特效对应!F:G,2,FALSE)</f>
        <v>attackex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奈落主动技能2等级12</v>
      </c>
      <c r="B998" s="8">
        <f t="shared" si="305"/>
        <v>10170212</v>
      </c>
      <c r="C998" s="8" t="str">
        <f>VLOOKUP(G998,角色!A:B,2,FALSE)</f>
        <v>奈落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481</v>
      </c>
      <c r="I998" s="24" t="str">
        <f t="shared" si="321"/>
        <v>对敌方单体攻击，造成125%攻击力（+3203）点伤害。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P998" s="33" t="str">
        <f>_xlfn.IFNA(VLOOKUP(G998,角色!V:AE,主动技能!F998+1,FALSE),"")</f>
        <v>eff_sixingguangquan||eff_bingtuci|</v>
      </c>
      <c r="Q998" s="33">
        <f>(VLOOKUP(G998,角色!V:AE,主动技能!F998+4,FALSE))</f>
        <v>1</v>
      </c>
      <c r="R998" s="33">
        <v>0</v>
      </c>
      <c r="S998" s="33">
        <v>0</v>
      </c>
      <c r="T998" s="6" t="str">
        <f t="shared" si="318"/>
        <v/>
      </c>
      <c r="U998" s="6" t="str">
        <f t="shared" si="319"/>
        <v/>
      </c>
      <c r="V998" s="23" t="str">
        <f>VLOOKUP(G998,角色!AW:BC,主动技能!F998+1,FALSE)</f>
        <v>skill_06</v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3203</v>
      </c>
      <c r="AE998" s="33">
        <f>(VLOOKUP(G998,角色!V:AE,主动技能!F998+7,FALSE))</f>
        <v>1</v>
      </c>
      <c r="AF998" s="23">
        <f t="shared" si="308"/>
        <v>2</v>
      </c>
      <c r="AG998" s="23">
        <f t="shared" si="309"/>
        <v>1</v>
      </c>
      <c r="AH998" s="33" t="str">
        <f>VLOOKUP(F998,特效对应!F:G,2,FALSE)</f>
        <v>attackex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奈落主动技能2等级13</v>
      </c>
      <c r="B999" s="8">
        <f t="shared" si="305"/>
        <v>10170213</v>
      </c>
      <c r="C999" s="8" t="str">
        <f>VLOOKUP(G999,角色!A:B,2,FALSE)</f>
        <v>奈落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481</v>
      </c>
      <c r="I999" s="24" t="str">
        <f t="shared" si="321"/>
        <v>对敌方单体攻击，造成125%攻击力（+4531）点伤害。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P999" s="33" t="str">
        <f>_xlfn.IFNA(VLOOKUP(G999,角色!V:AE,主动技能!F999+1,FALSE),"")</f>
        <v>eff_sixingguangquan||eff_bingtuci|</v>
      </c>
      <c r="Q999" s="33">
        <f>(VLOOKUP(G999,角色!V:AE,主动技能!F999+4,FALSE))</f>
        <v>1</v>
      </c>
      <c r="R999" s="33">
        <v>0</v>
      </c>
      <c r="S999" s="33">
        <v>0</v>
      </c>
      <c r="T999" s="6" t="str">
        <f t="shared" si="318"/>
        <v/>
      </c>
      <c r="U999" s="6" t="str">
        <f t="shared" si="319"/>
        <v/>
      </c>
      <c r="V999" s="23" t="str">
        <f>VLOOKUP(G999,角色!AW:BC,主动技能!F999+1,FALSE)</f>
        <v>skill_06</v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4531</v>
      </c>
      <c r="AE999" s="33">
        <f>(VLOOKUP(G999,角色!V:AE,主动技能!F999+7,FALSE))</f>
        <v>1</v>
      </c>
      <c r="AF999" s="23">
        <f t="shared" si="308"/>
        <v>2</v>
      </c>
      <c r="AG999" s="23">
        <f t="shared" si="309"/>
        <v>1</v>
      </c>
      <c r="AH999" s="33" t="str">
        <f>VLOOKUP(F999,特效对应!F:G,2,FALSE)</f>
        <v>attackex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奈落主动技能2等级14</v>
      </c>
      <c r="B1000" s="8">
        <f t="shared" si="305"/>
        <v>10170214</v>
      </c>
      <c r="C1000" s="8" t="str">
        <f>VLOOKUP(G1000,角色!A:B,2,FALSE)</f>
        <v>奈落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481</v>
      </c>
      <c r="I1000" s="24" t="str">
        <f t="shared" ref="I1000:I1006" si="323">"对敌方单体攻击，造成125%攻击力（+"&amp;AB1000&amp;"）点伤害。"</f>
        <v>对敌方单体攻击，造成125%攻击力（+6409）点伤害。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P1000" s="33" t="str">
        <f>_xlfn.IFNA(VLOOKUP(G1000,角色!V:AE,主动技能!F1000+1,FALSE),"")</f>
        <v>eff_sixingguangquan||eff_bingtuci|</v>
      </c>
      <c r="Q1000" s="33">
        <f>(VLOOKUP(G1000,角色!V:AE,主动技能!F1000+4,FALSE))</f>
        <v>1</v>
      </c>
      <c r="R1000" s="33">
        <v>0</v>
      </c>
      <c r="S1000" s="33">
        <v>0</v>
      </c>
      <c r="T1000" s="6" t="str">
        <f t="shared" si="318"/>
        <v/>
      </c>
      <c r="U1000" s="6" t="str">
        <f t="shared" si="319"/>
        <v/>
      </c>
      <c r="V1000" s="23" t="str">
        <f>VLOOKUP(G1000,角色!AW:BC,主动技能!F1000+1,FALSE)</f>
        <v>skill_06</v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6409</v>
      </c>
      <c r="AE1000" s="33">
        <f>(VLOOKUP(G1000,角色!V:AE,主动技能!F1000+7,FALSE))</f>
        <v>1</v>
      </c>
      <c r="AF1000" s="23">
        <f t="shared" si="308"/>
        <v>2</v>
      </c>
      <c r="AG1000" s="23">
        <f t="shared" si="309"/>
        <v>1</v>
      </c>
      <c r="AH1000" s="33" t="str">
        <f>VLOOKUP(F1000,特效对应!F:G,2,FALSE)</f>
        <v>attackex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奈落主动技能2等级15</v>
      </c>
      <c r="B1001" s="8">
        <f t="shared" si="305"/>
        <v>10170215</v>
      </c>
      <c r="C1001" s="8" t="str">
        <f>VLOOKUP(G1001,角色!A:B,2,FALSE)</f>
        <v>奈落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481</v>
      </c>
      <c r="I1001" s="24" t="str">
        <f t="shared" si="323"/>
        <v>对敌方单体攻击，造成125%攻击力（+9065）点伤害。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P1001" s="33" t="str">
        <f>_xlfn.IFNA(VLOOKUP(G1001,角色!V:AE,主动技能!F1001+1,FALSE),"")</f>
        <v>eff_sixingguangquan||eff_bingtuci|</v>
      </c>
      <c r="Q1001" s="33">
        <f>(VLOOKUP(G1001,角色!V:AE,主动技能!F1001+4,FALSE))</f>
        <v>1</v>
      </c>
      <c r="R1001" s="33">
        <v>0</v>
      </c>
      <c r="S1001" s="33">
        <v>0</v>
      </c>
      <c r="T1001" s="6" t="str">
        <f t="shared" si="318"/>
        <v/>
      </c>
      <c r="U1001" s="6" t="str">
        <f t="shared" si="319"/>
        <v/>
      </c>
      <c r="V1001" s="23" t="str">
        <f>VLOOKUP(G1001,角色!AW:BC,主动技能!F1001+1,FALSE)</f>
        <v>skill_06</v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9065</v>
      </c>
      <c r="AE1001" s="33">
        <f>(VLOOKUP(G1001,角色!V:AE,主动技能!F1001+7,FALSE))</f>
        <v>1</v>
      </c>
      <c r="AF1001" s="23">
        <f t="shared" si="308"/>
        <v>2</v>
      </c>
      <c r="AG1001" s="23">
        <f t="shared" si="309"/>
        <v>1</v>
      </c>
      <c r="AH1001" s="33" t="str">
        <f>VLOOKUP(F1001,特效对应!F:G,2,FALSE)</f>
        <v>attackex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奈落主动技能2等级16</v>
      </c>
      <c r="B1002" s="8">
        <f t="shared" si="305"/>
        <v>10170216</v>
      </c>
      <c r="C1002" s="8" t="str">
        <f>VLOOKUP(G1002,角色!A:B,2,FALSE)</f>
        <v>奈落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481</v>
      </c>
      <c r="I1002" s="24" t="str">
        <f t="shared" si="323"/>
        <v>对敌方单体攻击，造成125%攻击力（+12822）点伤害。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P1002" s="33" t="str">
        <f>_xlfn.IFNA(VLOOKUP(G1002,角色!V:AE,主动技能!F1002+1,FALSE),"")</f>
        <v>eff_sixingguangquan||eff_bingtuci|</v>
      </c>
      <c r="Q1002" s="33">
        <f>(VLOOKUP(G1002,角色!V:AE,主动技能!F1002+4,FALSE))</f>
        <v>1</v>
      </c>
      <c r="R1002" s="33">
        <v>0</v>
      </c>
      <c r="S1002" s="33">
        <v>0</v>
      </c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V1002" s="23" t="str">
        <f>VLOOKUP(G1002,角色!AW:BC,主动技能!F1002+1,FALSE)</f>
        <v>skill_06</v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12822</v>
      </c>
      <c r="AE1002" s="33">
        <f>(VLOOKUP(G1002,角色!V:AE,主动技能!F1002+7,FALSE))</f>
        <v>1</v>
      </c>
      <c r="AF1002" s="23">
        <f t="shared" si="308"/>
        <v>2</v>
      </c>
      <c r="AG1002" s="23">
        <f t="shared" si="309"/>
        <v>1</v>
      </c>
      <c r="AH1002" s="33" t="str">
        <f>VLOOKUP(F1002,特效对应!F:G,2,FALSE)</f>
        <v>attackex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奈落主动技能2等级17</v>
      </c>
      <c r="B1003" s="8">
        <f t="shared" si="305"/>
        <v>10170217</v>
      </c>
      <c r="C1003" s="8" t="str">
        <f>VLOOKUP(G1003,角色!A:B,2,FALSE)</f>
        <v>奈落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481</v>
      </c>
      <c r="I1003" s="24" t="str">
        <f t="shared" si="323"/>
        <v>对敌方单体攻击，造成125%攻击力（+18135）点伤害。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P1003" s="33" t="str">
        <f>_xlfn.IFNA(VLOOKUP(G1003,角色!V:AE,主动技能!F1003+1,FALSE),"")</f>
        <v>eff_sixingguangquan||eff_bingtuci|</v>
      </c>
      <c r="Q1003" s="33">
        <f>(VLOOKUP(G1003,角色!V:AE,主动技能!F1003+4,FALSE))</f>
        <v>1</v>
      </c>
      <c r="R1003" s="33">
        <v>0</v>
      </c>
      <c r="S1003" s="33">
        <v>0</v>
      </c>
      <c r="T1003" s="6" t="str">
        <f t="shared" si="324"/>
        <v/>
      </c>
      <c r="U1003" s="6" t="str">
        <f t="shared" si="325"/>
        <v/>
      </c>
      <c r="V1003" s="23" t="str">
        <f>VLOOKUP(G1003,角色!AW:BC,主动技能!F1003+1,FALSE)</f>
        <v>skill_06</v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18135</v>
      </c>
      <c r="AE1003" s="33">
        <f>(VLOOKUP(G1003,角色!V:AE,主动技能!F1003+7,FALSE))</f>
        <v>1</v>
      </c>
      <c r="AF1003" s="23">
        <f t="shared" si="308"/>
        <v>2</v>
      </c>
      <c r="AG1003" s="23">
        <f t="shared" si="309"/>
        <v>1</v>
      </c>
      <c r="AH1003" s="33" t="str">
        <f>VLOOKUP(F1003,特效对应!F:G,2,FALSE)</f>
        <v>attackex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奈落主动技能2等级18</v>
      </c>
      <c r="B1004" s="8">
        <f t="shared" si="305"/>
        <v>10170218</v>
      </c>
      <c r="C1004" s="8" t="str">
        <f>VLOOKUP(G1004,角色!A:B,2,FALSE)</f>
        <v>奈落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481</v>
      </c>
      <c r="I1004" s="24" t="str">
        <f t="shared" si="323"/>
        <v>对敌方单体攻击，造成125%攻击力（+25650）点伤害。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P1004" s="33" t="str">
        <f>_xlfn.IFNA(VLOOKUP(G1004,角色!V:AE,主动技能!F1004+1,FALSE),"")</f>
        <v>eff_sixingguangquan||eff_bingtuci|</v>
      </c>
      <c r="Q1004" s="33">
        <f>(VLOOKUP(G1004,角色!V:AE,主动技能!F1004+4,FALSE))</f>
        <v>1</v>
      </c>
      <c r="R1004" s="33">
        <v>0</v>
      </c>
      <c r="S1004" s="33">
        <v>0</v>
      </c>
      <c r="T1004" s="6" t="str">
        <f t="shared" si="324"/>
        <v/>
      </c>
      <c r="U1004" s="6" t="str">
        <f t="shared" si="325"/>
        <v/>
      </c>
      <c r="V1004" s="23" t="str">
        <f>VLOOKUP(G1004,角色!AW:BC,主动技能!F1004+1,FALSE)</f>
        <v>skill_06</v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25650</v>
      </c>
      <c r="AE1004" s="33">
        <f>(VLOOKUP(G1004,角色!V:AE,主动技能!F1004+7,FALSE))</f>
        <v>1</v>
      </c>
      <c r="AF1004" s="23">
        <f t="shared" si="308"/>
        <v>2</v>
      </c>
      <c r="AG1004" s="23">
        <f t="shared" si="309"/>
        <v>1</v>
      </c>
      <c r="AH1004" s="33" t="str">
        <f>VLOOKUP(F1004,特效对应!F:G,2,FALSE)</f>
        <v>attackex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奈落主动技能2等级19</v>
      </c>
      <c r="B1005" s="8">
        <f t="shared" si="305"/>
        <v>10170219</v>
      </c>
      <c r="C1005" s="8" t="str">
        <f>VLOOKUP(G1005,角色!A:B,2,FALSE)</f>
        <v>奈落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481</v>
      </c>
      <c r="I1005" s="24" t="str">
        <f t="shared" si="323"/>
        <v>对敌方单体攻击，造成125%攻击力（+36280）点伤害。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P1005" s="33" t="str">
        <f>_xlfn.IFNA(VLOOKUP(G1005,角色!V:AE,主动技能!F1005+1,FALSE),"")</f>
        <v>eff_sixingguangquan||eff_bingtuci|</v>
      </c>
      <c r="Q1005" s="33">
        <f>(VLOOKUP(G1005,角色!V:AE,主动技能!F1005+4,FALSE))</f>
        <v>1</v>
      </c>
      <c r="R1005" s="33">
        <v>0</v>
      </c>
      <c r="S1005" s="33">
        <v>0</v>
      </c>
      <c r="T1005" s="6" t="str">
        <f t="shared" si="324"/>
        <v/>
      </c>
      <c r="U1005" s="6" t="str">
        <f t="shared" si="325"/>
        <v/>
      </c>
      <c r="V1005" s="23" t="str">
        <f>VLOOKUP(G1005,角色!AW:BC,主动技能!F1005+1,FALSE)</f>
        <v>skill_06</v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36280</v>
      </c>
      <c r="AE1005" s="33">
        <f>(VLOOKUP(G1005,角色!V:AE,主动技能!F1005+7,FALSE))</f>
        <v>1</v>
      </c>
      <c r="AF1005" s="23">
        <f t="shared" si="308"/>
        <v>2</v>
      </c>
      <c r="AG1005" s="23">
        <f t="shared" si="309"/>
        <v>1</v>
      </c>
      <c r="AH1005" s="33" t="str">
        <f>VLOOKUP(F1005,特效对应!F:G,2,FALSE)</f>
        <v>attackex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奈落主动技能2等级20</v>
      </c>
      <c r="B1006" s="8">
        <f t="shared" si="305"/>
        <v>10170220</v>
      </c>
      <c r="C1006" s="8" t="str">
        <f>VLOOKUP(G1006,角色!A:B,2,FALSE)</f>
        <v>奈落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481</v>
      </c>
      <c r="I1006" s="24" t="str">
        <f t="shared" si="323"/>
        <v>对敌方单体攻击，造成125%攻击力（+51314）点伤害。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P1006" s="33" t="str">
        <f>_xlfn.IFNA(VLOOKUP(G1006,角色!V:AE,主动技能!F1006+1,FALSE),"")</f>
        <v>eff_sixingguangquan||eff_bingtuci|</v>
      </c>
      <c r="Q1006" s="33">
        <f>(VLOOKUP(G1006,角色!V:AE,主动技能!F1006+4,FALSE))</f>
        <v>1</v>
      </c>
      <c r="R1006" s="33">
        <v>0</v>
      </c>
      <c r="S1006" s="33">
        <v>0</v>
      </c>
      <c r="T1006" s="6" t="str">
        <f t="shared" si="324"/>
        <v/>
      </c>
      <c r="U1006" s="6" t="str">
        <f t="shared" si="325"/>
        <v/>
      </c>
      <c r="V1006" s="23" t="str">
        <f>VLOOKUP(G1006,角色!AW:BC,主动技能!F1006+1,FALSE)</f>
        <v>skill_06</v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51314</v>
      </c>
      <c r="AE1006" s="33">
        <f>(VLOOKUP(G1006,角色!V:AE,主动技能!F1006+7,FALSE))</f>
        <v>1</v>
      </c>
      <c r="AF1006" s="23">
        <f t="shared" si="308"/>
        <v>2</v>
      </c>
      <c r="AG1006" s="23">
        <f t="shared" si="309"/>
        <v>1</v>
      </c>
      <c r="AH1006" s="33" t="str">
        <f>VLOOKUP(F1006,特效对应!F:G,2,FALSE)</f>
        <v>attackex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奈落主动技能3等级1</v>
      </c>
      <c r="B1007" s="8">
        <f t="shared" si="305"/>
        <v>10170301</v>
      </c>
      <c r="C1007" s="8" t="str">
        <f>VLOOKUP(G1007,角色!A:B,2,FALSE)</f>
        <v>奈落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对敌方单体攻击，造成100%攻击力（+67）点伤害。并减少目标攻击。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P1007" s="33" t="str">
        <f>_xlfn.IFNA(VLOOKUP(G1007,角色!V:AE,主动技能!F1007+1,FALSE),"")</f>
        <v>eff_sixingguangquan||eff_xuepiaoqianli|</v>
      </c>
      <c r="Q1007" s="33">
        <f>(VLOOKUP(G1007,角色!V:AE,主动技能!F1007+4,FALSE))</f>
        <v>3</v>
      </c>
      <c r="R1007" s="33">
        <v>0</v>
      </c>
      <c r="S1007" s="33">
        <v>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V1007" s="23" t="str">
        <f>VLOOKUP(G1007,角色!AW:BC,主动技能!F1007+1,FALSE)</f>
        <v>skill_36</v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67</v>
      </c>
      <c r="AE1007" s="33">
        <f>(VLOOKUP(G1007,角色!V:AE,主动技能!F1007+7,FALSE))</f>
        <v>1</v>
      </c>
      <c r="AF1007" s="23">
        <f t="shared" si="308"/>
        <v>3</v>
      </c>
      <c r="AG1007" s="23">
        <f t="shared" si="309"/>
        <v>2</v>
      </c>
      <c r="AH1007" s="33" t="str">
        <f>VLOOKUP(F1007,特效对应!F:G,2,FALSE)</f>
        <v>attackex</v>
      </c>
      <c r="AJ1007">
        <f t="shared" si="310"/>
        <v>1</v>
      </c>
      <c r="AK1007" t="s">
        <v>118</v>
      </c>
      <c r="AL1007" s="4" t="s">
        <v>1648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奈落主动技能3等级2</v>
      </c>
      <c r="B1008" s="8">
        <f t="shared" si="305"/>
        <v>10170302</v>
      </c>
      <c r="C1008" s="8" t="str">
        <f>VLOOKUP(G1008,角色!A:B,2,FALSE)</f>
        <v>奈落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482</v>
      </c>
      <c r="I1008" s="24" t="str">
        <f t="shared" ref="I1008:I1026" si="330">"对敌方单体攻击，造成100%攻击力（+"&amp;AB1008&amp;"）点伤害。并减少目标攻击。"</f>
        <v>对敌方单体攻击，造成100%攻击力（+86）点伤害。并减少目标攻击。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P1008" s="33" t="str">
        <f>_xlfn.IFNA(VLOOKUP(G1008,角色!V:AE,主动技能!F1008+1,FALSE),"")</f>
        <v>eff_sixingguangquan||eff_xuepiaoqianli|</v>
      </c>
      <c r="Q1008" s="33">
        <f>(VLOOKUP(G1008,角色!V:AE,主动技能!F1008+4,FALSE))</f>
        <v>3</v>
      </c>
      <c r="R1008" s="33">
        <v>0</v>
      </c>
      <c r="S1008" s="33">
        <v>0</v>
      </c>
      <c r="T1008" s="6" t="str">
        <f t="shared" si="327"/>
        <v>100066:100:2:0</v>
      </c>
      <c r="U1008" s="6" t="str">
        <f t="shared" si="328"/>
        <v/>
      </c>
      <c r="V1008" s="23" t="str">
        <f>VLOOKUP(G1008,角色!AW:BC,主动技能!F1008+1,FALSE)</f>
        <v>skill_36</v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86</v>
      </c>
      <c r="AE1008" s="33">
        <f>(VLOOKUP(G1008,角色!V:AE,主动技能!F1008+7,FALSE))</f>
        <v>1</v>
      </c>
      <c r="AF1008" s="23">
        <f t="shared" si="308"/>
        <v>3</v>
      </c>
      <c r="AG1008" s="23">
        <f t="shared" si="309"/>
        <v>2</v>
      </c>
      <c r="AH1008" s="33" t="str">
        <f>VLOOKUP(F1008,特效对应!F:G,2,FALSE)</f>
        <v>attackex</v>
      </c>
      <c r="AJ1008">
        <f t="shared" si="310"/>
        <v>2</v>
      </c>
      <c r="AK1008" t="s">
        <v>118</v>
      </c>
      <c r="AL1008" s="4" t="s">
        <v>1648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奈落主动技能3等级3</v>
      </c>
      <c r="B1009" s="8">
        <f t="shared" si="305"/>
        <v>10170303</v>
      </c>
      <c r="C1009" s="8" t="str">
        <f>VLOOKUP(G1009,角色!A:B,2,FALSE)</f>
        <v>奈落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482</v>
      </c>
      <c r="I1009" s="24" t="str">
        <f t="shared" si="330"/>
        <v>对敌方单体攻击，造成100%攻击力（+140）点伤害。并减少目标攻击。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P1009" s="33" t="str">
        <f>_xlfn.IFNA(VLOOKUP(G1009,角色!V:AE,主动技能!F1009+1,FALSE),"")</f>
        <v>eff_sixingguangquan||eff_xuepiaoqianli|</v>
      </c>
      <c r="Q1009" s="33">
        <f>(VLOOKUP(G1009,角色!V:AE,主动技能!F1009+4,FALSE))</f>
        <v>3</v>
      </c>
      <c r="R1009" s="33">
        <v>0</v>
      </c>
      <c r="S1009" s="33">
        <v>0</v>
      </c>
      <c r="T1009" s="6" t="str">
        <f t="shared" si="327"/>
        <v>100066:100:2:0</v>
      </c>
      <c r="U1009" s="6" t="str">
        <f t="shared" si="328"/>
        <v/>
      </c>
      <c r="V1009" s="23" t="str">
        <f>VLOOKUP(G1009,角色!AW:BC,主动技能!F1009+1,FALSE)</f>
        <v>skill_36</v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140</v>
      </c>
      <c r="AE1009" s="33">
        <f>(VLOOKUP(G1009,角色!V:AE,主动技能!F1009+7,FALSE))</f>
        <v>1</v>
      </c>
      <c r="AF1009" s="23">
        <f t="shared" si="308"/>
        <v>3</v>
      </c>
      <c r="AG1009" s="23">
        <f t="shared" si="309"/>
        <v>2</v>
      </c>
      <c r="AH1009" s="33" t="str">
        <f>VLOOKUP(F1009,特效对应!F:G,2,FALSE)</f>
        <v>attackex</v>
      </c>
      <c r="AJ1009">
        <f t="shared" si="310"/>
        <v>3</v>
      </c>
      <c r="AK1009" t="s">
        <v>118</v>
      </c>
      <c r="AL1009" s="4" t="s">
        <v>1648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奈落主动技能3等级4</v>
      </c>
      <c r="B1010" s="8">
        <f t="shared" si="305"/>
        <v>10170304</v>
      </c>
      <c r="C1010" s="8" t="str">
        <f>VLOOKUP(G1010,角色!A:B,2,FALSE)</f>
        <v>奈落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482</v>
      </c>
      <c r="I1010" s="24" t="str">
        <f t="shared" si="330"/>
        <v>对敌方单体攻击，造成100%攻击力（+232）点伤害。并减少目标攻击。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P1010" s="33" t="str">
        <f>_xlfn.IFNA(VLOOKUP(G1010,角色!V:AE,主动技能!F1010+1,FALSE),"")</f>
        <v>eff_sixingguangquan||eff_xuepiaoqianli|</v>
      </c>
      <c r="Q1010" s="33">
        <f>(VLOOKUP(G1010,角色!V:AE,主动技能!F1010+4,FALSE))</f>
        <v>3</v>
      </c>
      <c r="R1010" s="33">
        <v>0</v>
      </c>
      <c r="S1010" s="33">
        <v>0</v>
      </c>
      <c r="T1010" s="6" t="str">
        <f t="shared" si="327"/>
        <v>100066:100:2:0</v>
      </c>
      <c r="U1010" s="6" t="str">
        <f t="shared" si="328"/>
        <v/>
      </c>
      <c r="V1010" s="23" t="str">
        <f>VLOOKUP(G1010,角色!AW:BC,主动技能!F1010+1,FALSE)</f>
        <v>skill_36</v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232</v>
      </c>
      <c r="AE1010" s="33">
        <f>(VLOOKUP(G1010,角色!V:AE,主动技能!F1010+7,FALSE))</f>
        <v>1</v>
      </c>
      <c r="AF1010" s="23">
        <f t="shared" si="308"/>
        <v>3</v>
      </c>
      <c r="AG1010" s="23">
        <f t="shared" si="309"/>
        <v>2</v>
      </c>
      <c r="AH1010" s="33" t="str">
        <f>VLOOKUP(F1010,特效对应!F:G,2,FALSE)</f>
        <v>attackex</v>
      </c>
      <c r="AJ1010">
        <f t="shared" si="310"/>
        <v>4</v>
      </c>
      <c r="AK1010" t="s">
        <v>118</v>
      </c>
      <c r="AL1010" s="4" t="s">
        <v>1648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奈落主动技能3等级5</v>
      </c>
      <c r="B1011" s="8">
        <f t="shared" si="305"/>
        <v>10170305</v>
      </c>
      <c r="C1011" s="8" t="str">
        <f>VLOOKUP(G1011,角色!A:B,2,FALSE)</f>
        <v>奈落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482</v>
      </c>
      <c r="I1011" s="24" t="str">
        <f t="shared" si="330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P1011" s="33" t="str">
        <f>_xlfn.IFNA(VLOOKUP(G1011,角色!V:AE,主动技能!F1011+1,FALSE),"")</f>
        <v>eff_sixingguangquan||eff_xuepiaoqianli|</v>
      </c>
      <c r="Q1011" s="33">
        <f>(VLOOKUP(G1011,角色!V:AE,主动技能!F1011+4,FALSE))</f>
        <v>3</v>
      </c>
      <c r="R1011" s="33">
        <v>0</v>
      </c>
      <c r="S1011" s="33">
        <v>0</v>
      </c>
      <c r="T1011" s="6" t="str">
        <f t="shared" si="327"/>
        <v>100066:100:2:0</v>
      </c>
      <c r="U1011" s="6" t="str">
        <f t="shared" si="328"/>
        <v/>
      </c>
      <c r="V1011" s="23" t="str">
        <f>VLOOKUP(G1011,角色!AW:BC,主动技能!F1011+1,FALSE)</f>
        <v>skill_36</v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 s="33">
        <f>(VLOOKUP(G1011,角色!V:AE,主动技能!F1011+7,FALSE))</f>
        <v>1</v>
      </c>
      <c r="AF1011" s="23">
        <f t="shared" si="308"/>
        <v>3</v>
      </c>
      <c r="AG1011" s="23">
        <f t="shared" si="309"/>
        <v>2</v>
      </c>
      <c r="AH1011" s="33" t="str">
        <f>VLOOKUP(F1011,特效对应!F:G,2,FALSE)</f>
        <v>attackex</v>
      </c>
      <c r="AJ1011">
        <f t="shared" si="310"/>
        <v>5</v>
      </c>
      <c r="AK1011" t="s">
        <v>118</v>
      </c>
      <c r="AL1011" s="4" t="s">
        <v>1648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奈落主动技能3等级6</v>
      </c>
      <c r="B1012" s="8">
        <f t="shared" si="305"/>
        <v>10170306</v>
      </c>
      <c r="C1012" s="8" t="str">
        <f>VLOOKUP(G1012,角色!A:B,2,FALSE)</f>
        <v>奈落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482</v>
      </c>
      <c r="I1012" s="24" t="str">
        <f t="shared" si="330"/>
        <v>对敌方单体攻击，造成100%攻击力（+496）点伤害。并减少目标攻击。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P1012" s="33" t="str">
        <f>_xlfn.IFNA(VLOOKUP(G1012,角色!V:AE,主动技能!F1012+1,FALSE),"")</f>
        <v>eff_sixingguangquan||eff_xuepiaoqianli|</v>
      </c>
      <c r="Q1012" s="33">
        <f>(VLOOKUP(G1012,角色!V:AE,主动技能!F1012+4,FALSE))</f>
        <v>3</v>
      </c>
      <c r="R1012" s="33">
        <v>0</v>
      </c>
      <c r="S1012" s="33">
        <v>0</v>
      </c>
      <c r="T1012" s="6" t="str">
        <f t="shared" si="327"/>
        <v>100066:100:2:0</v>
      </c>
      <c r="U1012" s="6" t="str">
        <f t="shared" si="328"/>
        <v/>
      </c>
      <c r="V1012" s="23" t="str">
        <f>VLOOKUP(G1012,角色!AW:BC,主动技能!F1012+1,FALSE)</f>
        <v>skill_36</v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496</v>
      </c>
      <c r="AE1012" s="33">
        <f>(VLOOKUP(G1012,角色!V:AE,主动技能!F1012+7,FALSE))</f>
        <v>1</v>
      </c>
      <c r="AF1012" s="23">
        <f t="shared" si="308"/>
        <v>3</v>
      </c>
      <c r="AG1012" s="23">
        <f t="shared" si="309"/>
        <v>2</v>
      </c>
      <c r="AH1012" s="33" t="str">
        <f>VLOOKUP(F1012,特效对应!F:G,2,FALSE)</f>
        <v>attackex</v>
      </c>
      <c r="AJ1012">
        <f t="shared" si="310"/>
        <v>6</v>
      </c>
      <c r="AK1012" t="s">
        <v>118</v>
      </c>
      <c r="AL1012" s="4" t="s">
        <v>1648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奈落主动技能3等级7</v>
      </c>
      <c r="B1013" s="8">
        <f t="shared" si="305"/>
        <v>10170307</v>
      </c>
      <c r="C1013" s="8" t="str">
        <f>VLOOKUP(G1013,角色!A:B,2,FALSE)</f>
        <v>奈落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482</v>
      </c>
      <c r="I1013" s="24" t="str">
        <f t="shared" si="330"/>
        <v>对敌方单体攻击，造成100%攻击力（+724）点伤害。并减少目标攻击。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P1013" s="33" t="str">
        <f>_xlfn.IFNA(VLOOKUP(G1013,角色!V:AE,主动技能!F1013+1,FALSE),"")</f>
        <v>eff_sixingguangquan||eff_xuepiaoqianli|</v>
      </c>
      <c r="Q1013" s="33">
        <f>(VLOOKUP(G1013,角色!V:AE,主动技能!F1013+4,FALSE))</f>
        <v>3</v>
      </c>
      <c r="R1013" s="33">
        <v>0</v>
      </c>
      <c r="S1013" s="33">
        <v>0</v>
      </c>
      <c r="T1013" s="6" t="str">
        <f t="shared" si="327"/>
        <v>100066:100:2:0</v>
      </c>
      <c r="U1013" s="6" t="str">
        <f t="shared" si="328"/>
        <v/>
      </c>
      <c r="V1013" s="23" t="str">
        <f>VLOOKUP(G1013,角色!AW:BC,主动技能!F1013+1,FALSE)</f>
        <v>skill_36</v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724</v>
      </c>
      <c r="AE1013" s="33">
        <f>(VLOOKUP(G1013,角色!V:AE,主动技能!F1013+7,FALSE))</f>
        <v>1</v>
      </c>
      <c r="AF1013" s="23">
        <f t="shared" si="308"/>
        <v>3</v>
      </c>
      <c r="AG1013" s="23">
        <f t="shared" si="309"/>
        <v>2</v>
      </c>
      <c r="AH1013" s="33" t="str">
        <f>VLOOKUP(F1013,特效对应!F:G,2,FALSE)</f>
        <v>attackex</v>
      </c>
      <c r="AJ1013">
        <f t="shared" si="310"/>
        <v>7</v>
      </c>
      <c r="AK1013" t="s">
        <v>118</v>
      </c>
      <c r="AL1013" s="4" t="s">
        <v>1648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奈落主动技能3等级8</v>
      </c>
      <c r="B1014" s="8">
        <f t="shared" si="305"/>
        <v>10170308</v>
      </c>
      <c r="C1014" s="8" t="str">
        <f>VLOOKUP(G1014,角色!A:B,2,FALSE)</f>
        <v>奈落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482</v>
      </c>
      <c r="I1014" s="24" t="str">
        <f t="shared" si="330"/>
        <v>对敌方单体攻击，造成100%攻击力（+1056）点伤害。并减少目标攻击。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P1014" s="33" t="str">
        <f>_xlfn.IFNA(VLOOKUP(G1014,角色!V:AE,主动技能!F1014+1,FALSE),"")</f>
        <v>eff_sixingguangquan||eff_xuepiaoqianli|</v>
      </c>
      <c r="Q1014" s="33">
        <f>(VLOOKUP(G1014,角色!V:AE,主动技能!F1014+4,FALSE))</f>
        <v>3</v>
      </c>
      <c r="R1014" s="33">
        <v>0</v>
      </c>
      <c r="S1014" s="33">
        <v>0</v>
      </c>
      <c r="T1014" s="6" t="str">
        <f t="shared" si="327"/>
        <v>100066:100:2:0</v>
      </c>
      <c r="U1014" s="6" t="str">
        <f t="shared" si="328"/>
        <v/>
      </c>
      <c r="V1014" s="23" t="str">
        <f>VLOOKUP(G1014,角色!AW:BC,主动技能!F1014+1,FALSE)</f>
        <v>skill_36</v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1056</v>
      </c>
      <c r="AE1014" s="33">
        <f>(VLOOKUP(G1014,角色!V:AE,主动技能!F1014+7,FALSE))</f>
        <v>1</v>
      </c>
      <c r="AF1014" s="23">
        <f t="shared" si="308"/>
        <v>3</v>
      </c>
      <c r="AG1014" s="23">
        <f t="shared" si="309"/>
        <v>2</v>
      </c>
      <c r="AH1014" s="33" t="str">
        <f>VLOOKUP(F1014,特效对应!F:G,2,FALSE)</f>
        <v>attackex</v>
      </c>
      <c r="AJ1014">
        <f t="shared" si="310"/>
        <v>8</v>
      </c>
      <c r="AK1014" t="s">
        <v>118</v>
      </c>
      <c r="AL1014" s="4" t="s">
        <v>1648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奈落主动技能3等级9</v>
      </c>
      <c r="B1015" s="8">
        <f t="shared" si="305"/>
        <v>10170309</v>
      </c>
      <c r="C1015" s="8" t="str">
        <f>VLOOKUP(G1015,角色!A:B,2,FALSE)</f>
        <v>奈落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482</v>
      </c>
      <c r="I1015" s="24" t="str">
        <f t="shared" si="330"/>
        <v>对敌方单体攻击，造成100%攻击力（+1539）点伤害。并减少目标攻击。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P1015" s="33" t="str">
        <f>_xlfn.IFNA(VLOOKUP(G1015,角色!V:AE,主动技能!F1015+1,FALSE),"")</f>
        <v>eff_sixingguangquan||eff_xuepiaoqianli|</v>
      </c>
      <c r="Q1015" s="33">
        <f>(VLOOKUP(G1015,角色!V:AE,主动技能!F1015+4,FALSE))</f>
        <v>3</v>
      </c>
      <c r="R1015" s="33">
        <v>0</v>
      </c>
      <c r="S1015" s="33">
        <v>0</v>
      </c>
      <c r="T1015" s="6" t="str">
        <f t="shared" si="327"/>
        <v>100066:100:2:0</v>
      </c>
      <c r="U1015" s="6" t="str">
        <f t="shared" si="328"/>
        <v/>
      </c>
      <c r="V1015" s="23" t="str">
        <f>VLOOKUP(G1015,角色!AW:BC,主动技能!F1015+1,FALSE)</f>
        <v>skill_36</v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1539</v>
      </c>
      <c r="AE1015" s="33">
        <f>(VLOOKUP(G1015,角色!V:AE,主动技能!F1015+7,FALSE))</f>
        <v>1</v>
      </c>
      <c r="AF1015" s="23">
        <f t="shared" si="308"/>
        <v>3</v>
      </c>
      <c r="AG1015" s="23">
        <f t="shared" si="309"/>
        <v>2</v>
      </c>
      <c r="AH1015" s="33" t="str">
        <f>VLOOKUP(F1015,特效对应!F:G,2,FALSE)</f>
        <v>attackex</v>
      </c>
      <c r="AJ1015">
        <f t="shared" si="310"/>
        <v>9</v>
      </c>
      <c r="AK1015" t="s">
        <v>118</v>
      </c>
      <c r="AL1015" s="4" t="s">
        <v>1648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奈落主动技能3等级10</v>
      </c>
      <c r="B1016" s="8">
        <f t="shared" si="305"/>
        <v>10170310</v>
      </c>
      <c r="C1016" s="8" t="str">
        <f>VLOOKUP(G1016,角色!A:B,2,FALSE)</f>
        <v>奈落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482</v>
      </c>
      <c r="I1016" s="24" t="str">
        <f t="shared" si="330"/>
        <v>对敌方单体攻击，造成100%攻击力（+2242）点伤害。并减少目标攻击。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P1016" s="33" t="str">
        <f>_xlfn.IFNA(VLOOKUP(G1016,角色!V:AE,主动技能!F1016+1,FALSE),"")</f>
        <v>eff_sixingguangquan||eff_xuepiaoqianli|</v>
      </c>
      <c r="Q1016" s="33">
        <f>(VLOOKUP(G1016,角色!V:AE,主动技能!F1016+4,FALSE))</f>
        <v>3</v>
      </c>
      <c r="R1016" s="33">
        <v>0</v>
      </c>
      <c r="S1016" s="33">
        <v>0</v>
      </c>
      <c r="T1016" s="6" t="str">
        <f t="shared" si="327"/>
        <v>100066:100:2:0</v>
      </c>
      <c r="U1016" s="6" t="str">
        <f t="shared" si="328"/>
        <v/>
      </c>
      <c r="V1016" s="23" t="str">
        <f>VLOOKUP(G1016,角色!AW:BC,主动技能!F1016+1,FALSE)</f>
        <v>skill_36</v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2242</v>
      </c>
      <c r="AE1016" s="33">
        <f>(VLOOKUP(G1016,角色!V:AE,主动技能!F1016+7,FALSE))</f>
        <v>1</v>
      </c>
      <c r="AF1016" s="23">
        <f t="shared" si="308"/>
        <v>3</v>
      </c>
      <c r="AG1016" s="23">
        <f t="shared" si="309"/>
        <v>2</v>
      </c>
      <c r="AH1016" s="33" t="str">
        <f>VLOOKUP(F1016,特效对应!F:G,2,FALSE)</f>
        <v>attackex</v>
      </c>
      <c r="AJ1016">
        <f t="shared" si="310"/>
        <v>10</v>
      </c>
      <c r="AK1016" t="s">
        <v>118</v>
      </c>
      <c r="AL1016" s="4" t="s">
        <v>1648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奈落主动技能3等级11</v>
      </c>
      <c r="B1017" s="8">
        <f t="shared" si="305"/>
        <v>10170311</v>
      </c>
      <c r="C1017" s="8" t="str">
        <f>VLOOKUP(G1017,角色!A:B,2,FALSE)</f>
        <v>奈落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482</v>
      </c>
      <c r="I1017" s="24" t="str">
        <f t="shared" si="330"/>
        <v>对敌方单体攻击，造成100%攻击力（+3261）点伤害。并减少目标攻击。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P1017" s="33" t="str">
        <f>_xlfn.IFNA(VLOOKUP(G1017,角色!V:AE,主动技能!F1017+1,FALSE),"")</f>
        <v>eff_sixingguangquan||eff_xuepiaoqianli|</v>
      </c>
      <c r="Q1017" s="33">
        <f>(VLOOKUP(G1017,角色!V:AE,主动技能!F1017+4,FALSE))</f>
        <v>3</v>
      </c>
      <c r="R1017" s="33">
        <v>0</v>
      </c>
      <c r="S1017" s="33">
        <v>0</v>
      </c>
      <c r="T1017" s="6" t="str">
        <f t="shared" si="327"/>
        <v>100066:100:2:0</v>
      </c>
      <c r="U1017" s="6" t="str">
        <f t="shared" si="328"/>
        <v/>
      </c>
      <c r="V1017" s="23" t="str">
        <f>VLOOKUP(G1017,角色!AW:BC,主动技能!F1017+1,FALSE)</f>
        <v>skill_36</v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3261</v>
      </c>
      <c r="AE1017" s="33">
        <f>(VLOOKUP(G1017,角色!V:AE,主动技能!F1017+7,FALSE))</f>
        <v>1</v>
      </c>
      <c r="AF1017" s="23">
        <f t="shared" si="308"/>
        <v>3</v>
      </c>
      <c r="AG1017" s="23">
        <f t="shared" si="309"/>
        <v>2</v>
      </c>
      <c r="AH1017" s="33" t="str">
        <f>VLOOKUP(F1017,特效对应!F:G,2,FALSE)</f>
        <v>attackex</v>
      </c>
      <c r="AJ1017">
        <f t="shared" si="310"/>
        <v>11</v>
      </c>
      <c r="AK1017" t="s">
        <v>118</v>
      </c>
      <c r="AL1017" s="4" t="s">
        <v>1648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奈落主动技能3等级12</v>
      </c>
      <c r="B1018" s="8">
        <f t="shared" si="305"/>
        <v>10170312</v>
      </c>
      <c r="C1018" s="8" t="str">
        <f>VLOOKUP(G1018,角色!A:B,2,FALSE)</f>
        <v>奈落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482</v>
      </c>
      <c r="I1018" s="24" t="str">
        <f t="shared" si="330"/>
        <v>对敌方单体攻击，造成100%攻击力（+4741）点伤害。并减少目标攻击。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P1018" s="33" t="str">
        <f>_xlfn.IFNA(VLOOKUP(G1018,角色!V:AE,主动技能!F1018+1,FALSE),"")</f>
        <v>eff_sixingguangquan||eff_xuepiaoqianli|</v>
      </c>
      <c r="Q1018" s="33">
        <f>(VLOOKUP(G1018,角色!V:AE,主动技能!F1018+4,FALSE))</f>
        <v>3</v>
      </c>
      <c r="R1018" s="33">
        <v>0</v>
      </c>
      <c r="S1018" s="33">
        <v>0</v>
      </c>
      <c r="T1018" s="6" t="str">
        <f t="shared" si="327"/>
        <v>100066:100:2:0</v>
      </c>
      <c r="U1018" s="6" t="str">
        <f t="shared" si="328"/>
        <v/>
      </c>
      <c r="V1018" s="23" t="str">
        <f>VLOOKUP(G1018,角色!AW:BC,主动技能!F1018+1,FALSE)</f>
        <v>skill_36</v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4741</v>
      </c>
      <c r="AE1018" s="33">
        <f>(VLOOKUP(G1018,角色!V:AE,主动技能!F1018+7,FALSE))</f>
        <v>1</v>
      </c>
      <c r="AF1018" s="23">
        <f t="shared" si="308"/>
        <v>3</v>
      </c>
      <c r="AG1018" s="23">
        <f t="shared" si="309"/>
        <v>2</v>
      </c>
      <c r="AH1018" s="33" t="str">
        <f>VLOOKUP(F1018,特效对应!F:G,2,FALSE)</f>
        <v>attackex</v>
      </c>
      <c r="AJ1018">
        <f t="shared" si="310"/>
        <v>12</v>
      </c>
      <c r="AK1018" t="s">
        <v>118</v>
      </c>
      <c r="AL1018" s="4" t="s">
        <v>1648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奈落主动技能3等级13</v>
      </c>
      <c r="B1019" s="8">
        <f t="shared" si="305"/>
        <v>10170313</v>
      </c>
      <c r="C1019" s="8" t="str">
        <f>VLOOKUP(G1019,角色!A:B,2,FALSE)</f>
        <v>奈落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482</v>
      </c>
      <c r="I1019" s="24" t="str">
        <f t="shared" si="330"/>
        <v>对敌方单体攻击，造成100%攻击力（+6887）点伤害。并减少目标攻击。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P1019" s="33" t="str">
        <f>_xlfn.IFNA(VLOOKUP(G1019,角色!V:AE,主动技能!F1019+1,FALSE),"")</f>
        <v>eff_sixingguangquan||eff_xuepiaoqianli|</v>
      </c>
      <c r="Q1019" s="33">
        <f>(VLOOKUP(G1019,角色!V:AE,主动技能!F1019+4,FALSE))</f>
        <v>3</v>
      </c>
      <c r="R1019" s="33">
        <v>0</v>
      </c>
      <c r="S1019" s="33">
        <v>0</v>
      </c>
      <c r="T1019" s="6" t="str">
        <f t="shared" si="327"/>
        <v>100066:100:2:0</v>
      </c>
      <c r="U1019" s="6" t="str">
        <f t="shared" si="328"/>
        <v/>
      </c>
      <c r="V1019" s="23" t="str">
        <f>VLOOKUP(G1019,角色!AW:BC,主动技能!F1019+1,FALSE)</f>
        <v>skill_36</v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6887</v>
      </c>
      <c r="AE1019" s="33">
        <f>(VLOOKUP(G1019,角色!V:AE,主动技能!F1019+7,FALSE))</f>
        <v>1</v>
      </c>
      <c r="AF1019" s="23">
        <f t="shared" si="308"/>
        <v>3</v>
      </c>
      <c r="AG1019" s="23">
        <f t="shared" si="309"/>
        <v>2</v>
      </c>
      <c r="AH1019" s="33" t="str">
        <f>VLOOKUP(F1019,特效对应!F:G,2,FALSE)</f>
        <v>attackex</v>
      </c>
      <c r="AJ1019">
        <f t="shared" si="310"/>
        <v>13</v>
      </c>
      <c r="AK1019" t="s">
        <v>118</v>
      </c>
      <c r="AL1019" s="4" t="s">
        <v>1648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奈落主动技能3等级14</v>
      </c>
      <c r="B1020" s="8">
        <f t="shared" si="305"/>
        <v>10170314</v>
      </c>
      <c r="C1020" s="8" t="str">
        <f>VLOOKUP(G1020,角色!A:B,2,FALSE)</f>
        <v>奈落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482</v>
      </c>
      <c r="I1020" s="24" t="str">
        <f t="shared" si="330"/>
        <v>对敌方单体攻击，造成100%攻击力（+9998）点伤害。并减少目标攻击。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P1020" s="33" t="str">
        <f>_xlfn.IFNA(VLOOKUP(G1020,角色!V:AE,主动技能!F1020+1,FALSE),"")</f>
        <v>eff_sixingguangquan||eff_xuepiaoqianli|</v>
      </c>
      <c r="Q1020" s="33">
        <f>(VLOOKUP(G1020,角色!V:AE,主动技能!F1020+4,FALSE))</f>
        <v>3</v>
      </c>
      <c r="R1020" s="33">
        <v>0</v>
      </c>
      <c r="S1020" s="33">
        <v>0</v>
      </c>
      <c r="T1020" s="6" t="str">
        <f t="shared" si="327"/>
        <v>100066:100:2:0</v>
      </c>
      <c r="U1020" s="6" t="str">
        <f t="shared" si="328"/>
        <v/>
      </c>
      <c r="V1020" s="23" t="str">
        <f>VLOOKUP(G1020,角色!AW:BC,主动技能!F1020+1,FALSE)</f>
        <v>skill_36</v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9998</v>
      </c>
      <c r="AE1020" s="33">
        <f>(VLOOKUP(G1020,角色!V:AE,主动技能!F1020+7,FALSE))</f>
        <v>1</v>
      </c>
      <c r="AF1020" s="23">
        <f t="shared" si="308"/>
        <v>3</v>
      </c>
      <c r="AG1020" s="23">
        <f t="shared" si="309"/>
        <v>2</v>
      </c>
      <c r="AH1020" s="33" t="str">
        <f>VLOOKUP(F1020,特效对应!F:G,2,FALSE)</f>
        <v>attackex</v>
      </c>
      <c r="AJ1020">
        <f t="shared" si="310"/>
        <v>14</v>
      </c>
      <c r="AK1020" t="s">
        <v>118</v>
      </c>
      <c r="AL1020" s="4" t="s">
        <v>1648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奈落主动技能3等级15</v>
      </c>
      <c r="B1021" s="8">
        <f t="shared" si="305"/>
        <v>10170315</v>
      </c>
      <c r="C1021" s="8" t="str">
        <f>VLOOKUP(G1021,角色!A:B,2,FALSE)</f>
        <v>奈落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482</v>
      </c>
      <c r="I1021" s="24" t="str">
        <f t="shared" si="330"/>
        <v>对敌方单体攻击，造成100%攻击力（+14504）点伤害。并减少目标攻击。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P1021" s="33" t="str">
        <f>_xlfn.IFNA(VLOOKUP(G1021,角色!V:AE,主动技能!F1021+1,FALSE),"")</f>
        <v>eff_sixingguangquan||eff_xuepiaoqianli|</v>
      </c>
      <c r="Q1021" s="33">
        <f>(VLOOKUP(G1021,角色!V:AE,主动技能!F1021+4,FALSE))</f>
        <v>3</v>
      </c>
      <c r="R1021" s="33">
        <v>0</v>
      </c>
      <c r="S1021" s="33">
        <v>0</v>
      </c>
      <c r="T1021" s="6" t="str">
        <f t="shared" si="327"/>
        <v>100066:100:2:0</v>
      </c>
      <c r="U1021" s="6" t="str">
        <f t="shared" si="328"/>
        <v/>
      </c>
      <c r="V1021" s="23" t="str">
        <f>VLOOKUP(G1021,角色!AW:BC,主动技能!F1021+1,FALSE)</f>
        <v>skill_36</v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14504</v>
      </c>
      <c r="AE1021" s="33">
        <f>(VLOOKUP(G1021,角色!V:AE,主动技能!F1021+7,FALSE))</f>
        <v>1</v>
      </c>
      <c r="AF1021" s="23">
        <f t="shared" si="308"/>
        <v>3</v>
      </c>
      <c r="AG1021" s="23">
        <f t="shared" si="309"/>
        <v>2</v>
      </c>
      <c r="AH1021" s="33" t="str">
        <f>VLOOKUP(F1021,特效对应!F:G,2,FALSE)</f>
        <v>attackex</v>
      </c>
      <c r="AJ1021">
        <f t="shared" si="310"/>
        <v>15</v>
      </c>
      <c r="AK1021" t="s">
        <v>118</v>
      </c>
      <c r="AL1021" s="4" t="s">
        <v>1648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奈落主动技能3等级16</v>
      </c>
      <c r="B1022" s="8">
        <f t="shared" si="305"/>
        <v>10170316</v>
      </c>
      <c r="C1022" s="8" t="str">
        <f>VLOOKUP(G1022,角色!A:B,2,FALSE)</f>
        <v>奈落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482</v>
      </c>
      <c r="I1022" s="24" t="str">
        <f t="shared" si="330"/>
        <v>对敌方单体攻击，造成100%攻击力（+21028）点伤害。并减少目标攻击。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P1022" s="33" t="str">
        <f>_xlfn.IFNA(VLOOKUP(G1022,角色!V:AE,主动技能!F1022+1,FALSE),"")</f>
        <v>eff_sixingguangquan||eff_xuepiaoqianli|</v>
      </c>
      <c r="Q1022" s="33">
        <f>(VLOOKUP(G1022,角色!V:AE,主动技能!F1022+4,FALSE))</f>
        <v>3</v>
      </c>
      <c r="R1022" s="33">
        <v>0</v>
      </c>
      <c r="S1022" s="33">
        <v>0</v>
      </c>
      <c r="T1022" s="6" t="str">
        <f t="shared" si="327"/>
        <v>100066:100:2:0</v>
      </c>
      <c r="U1022" s="6" t="str">
        <f t="shared" si="328"/>
        <v/>
      </c>
      <c r="V1022" s="23" t="str">
        <f>VLOOKUP(G1022,角色!AW:BC,主动技能!F1022+1,FALSE)</f>
        <v>skill_36</v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21028</v>
      </c>
      <c r="AE1022" s="33">
        <f>(VLOOKUP(G1022,角色!V:AE,主动技能!F1022+7,FALSE))</f>
        <v>1</v>
      </c>
      <c r="AF1022" s="23">
        <f t="shared" si="308"/>
        <v>3</v>
      </c>
      <c r="AG1022" s="23">
        <f t="shared" si="309"/>
        <v>2</v>
      </c>
      <c r="AH1022" s="33" t="str">
        <f>VLOOKUP(F1022,特效对应!F:G,2,FALSE)</f>
        <v>attackex</v>
      </c>
      <c r="AJ1022">
        <f t="shared" si="310"/>
        <v>16</v>
      </c>
      <c r="AK1022" t="s">
        <v>118</v>
      </c>
      <c r="AL1022" s="4" t="s">
        <v>1648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奈落主动技能3等级17</v>
      </c>
      <c r="B1023" s="8">
        <f t="shared" si="305"/>
        <v>10170317</v>
      </c>
      <c r="C1023" s="8" t="str">
        <f>VLOOKUP(G1023,角色!A:B,2,FALSE)</f>
        <v>奈落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482</v>
      </c>
      <c r="I1023" s="24" t="str">
        <f t="shared" si="330"/>
        <v>对敌方单体攻击，造成100%攻击力（+30467）点伤害。并减少目标攻击。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P1023" s="33" t="str">
        <f>_xlfn.IFNA(VLOOKUP(G1023,角色!V:AE,主动技能!F1023+1,FALSE),"")</f>
        <v>eff_sixingguangquan||eff_xuepiaoqianli|</v>
      </c>
      <c r="Q1023" s="33">
        <f>(VLOOKUP(G1023,角色!V:AE,主动技能!F1023+4,FALSE))</f>
        <v>3</v>
      </c>
      <c r="R1023" s="33">
        <v>0</v>
      </c>
      <c r="S1023" s="33">
        <v>0</v>
      </c>
      <c r="T1023" s="6" t="str">
        <f t="shared" si="327"/>
        <v>100066:100:2:0</v>
      </c>
      <c r="U1023" s="6" t="str">
        <f t="shared" si="328"/>
        <v/>
      </c>
      <c r="V1023" s="23" t="str">
        <f>VLOOKUP(G1023,角色!AW:BC,主动技能!F1023+1,FALSE)</f>
        <v>skill_36</v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30467</v>
      </c>
      <c r="AE1023" s="33">
        <f>(VLOOKUP(G1023,角色!V:AE,主动技能!F1023+7,FALSE))</f>
        <v>1</v>
      </c>
      <c r="AF1023" s="23">
        <f t="shared" si="308"/>
        <v>3</v>
      </c>
      <c r="AG1023" s="23">
        <f t="shared" si="309"/>
        <v>2</v>
      </c>
      <c r="AH1023" s="33" t="str">
        <f>VLOOKUP(F1023,特效对应!F:G,2,FALSE)</f>
        <v>attackex</v>
      </c>
      <c r="AJ1023">
        <f t="shared" si="310"/>
        <v>17</v>
      </c>
      <c r="AK1023" t="s">
        <v>118</v>
      </c>
      <c r="AL1023" s="4" t="s">
        <v>1648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奈落主动技能3等级18</v>
      </c>
      <c r="B1024" s="8">
        <f t="shared" si="305"/>
        <v>10170318</v>
      </c>
      <c r="C1024" s="8" t="str">
        <f>VLOOKUP(G1024,角色!A:B,2,FALSE)</f>
        <v>奈落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482</v>
      </c>
      <c r="I1024" s="24" t="str">
        <f t="shared" si="330"/>
        <v>对敌方单体攻击，造成100%攻击力（+44119）点伤害。并减少目标攻击。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P1024" s="33" t="str">
        <f>_xlfn.IFNA(VLOOKUP(G1024,角色!V:AE,主动技能!F1024+1,FALSE),"")</f>
        <v>eff_sixingguangquan||eff_xuepiaoqianli|</v>
      </c>
      <c r="Q1024" s="33">
        <f>(VLOOKUP(G1024,角色!V:AE,主动技能!F1024+4,FALSE))</f>
        <v>3</v>
      </c>
      <c r="R1024" s="33">
        <v>0</v>
      </c>
      <c r="S1024" s="33">
        <v>0</v>
      </c>
      <c r="T1024" s="6" t="str">
        <f t="shared" si="327"/>
        <v>100066:100:2:0</v>
      </c>
      <c r="U1024" s="6" t="str">
        <f t="shared" si="328"/>
        <v/>
      </c>
      <c r="V1024" s="23" t="str">
        <f>VLOOKUP(G1024,角色!AW:BC,主动技能!F1024+1,FALSE)</f>
        <v>skill_36</v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44119</v>
      </c>
      <c r="AE1024" s="33">
        <f>(VLOOKUP(G1024,角色!V:AE,主动技能!F1024+7,FALSE))</f>
        <v>1</v>
      </c>
      <c r="AF1024" s="23">
        <f t="shared" si="308"/>
        <v>3</v>
      </c>
      <c r="AG1024" s="23">
        <f t="shared" si="309"/>
        <v>2</v>
      </c>
      <c r="AH1024" s="33" t="str">
        <f>VLOOKUP(F1024,特效对应!F:G,2,FALSE)</f>
        <v>attackex</v>
      </c>
      <c r="AJ1024">
        <f t="shared" si="310"/>
        <v>18</v>
      </c>
      <c r="AK1024" t="s">
        <v>118</v>
      </c>
      <c r="AL1024" s="4" t="s">
        <v>1648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奈落主动技能3等级19</v>
      </c>
      <c r="B1025" s="8">
        <f t="shared" si="305"/>
        <v>10170319</v>
      </c>
      <c r="C1025" s="8" t="str">
        <f>VLOOKUP(G1025,角色!A:B,2,FALSE)</f>
        <v>奈落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482</v>
      </c>
      <c r="I1025" s="24" t="str">
        <f t="shared" si="330"/>
        <v>对敌方单体攻击，造成100%攻击力（+63852）点伤害。并减少目标攻击。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P1025" s="33" t="str">
        <f>_xlfn.IFNA(VLOOKUP(G1025,角色!V:AE,主动技能!F1025+1,FALSE),"")</f>
        <v>eff_sixingguangquan||eff_xuepiaoqianli|</v>
      </c>
      <c r="Q1025" s="33">
        <f>(VLOOKUP(G1025,角色!V:AE,主动技能!F1025+4,FALSE))</f>
        <v>3</v>
      </c>
      <c r="R1025" s="33">
        <v>0</v>
      </c>
      <c r="S1025" s="33">
        <v>0</v>
      </c>
      <c r="T1025" s="6" t="str">
        <f t="shared" si="327"/>
        <v>100066:100:2:0</v>
      </c>
      <c r="U1025" s="6" t="str">
        <f t="shared" si="328"/>
        <v/>
      </c>
      <c r="V1025" s="23" t="str">
        <f>VLOOKUP(G1025,角色!AW:BC,主动技能!F1025+1,FALSE)</f>
        <v>skill_36</v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63852</v>
      </c>
      <c r="AE1025" s="33">
        <f>(VLOOKUP(G1025,角色!V:AE,主动技能!F1025+7,FALSE))</f>
        <v>1</v>
      </c>
      <c r="AF1025" s="23">
        <f t="shared" si="308"/>
        <v>3</v>
      </c>
      <c r="AG1025" s="23">
        <f t="shared" si="309"/>
        <v>2</v>
      </c>
      <c r="AH1025" s="33" t="str">
        <f>VLOOKUP(F1025,特效对应!F:G,2,FALSE)</f>
        <v>attackex</v>
      </c>
      <c r="AJ1025">
        <f t="shared" si="310"/>
        <v>19</v>
      </c>
      <c r="AK1025" t="s">
        <v>118</v>
      </c>
      <c r="AL1025" s="4" t="s">
        <v>1648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奈落主动技能3等级20</v>
      </c>
      <c r="B1026" s="8">
        <f t="shared" si="305"/>
        <v>10170320</v>
      </c>
      <c r="C1026" s="8" t="str">
        <f>VLOOKUP(G1026,角色!A:B,2,FALSE)</f>
        <v>奈落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482</v>
      </c>
      <c r="I1026" s="24" t="str">
        <f t="shared" si="330"/>
        <v>对敌方单体攻击，造成100%攻击力（+92365）点伤害。并减少目标攻击。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P1026" s="33" t="str">
        <f>_xlfn.IFNA(VLOOKUP(G1026,角色!V:AE,主动技能!F1026+1,FALSE),"")</f>
        <v>eff_sixingguangquan||eff_xuepiaoqianli|</v>
      </c>
      <c r="Q1026" s="33">
        <f>(VLOOKUP(G1026,角色!V:AE,主动技能!F1026+4,FALSE))</f>
        <v>3</v>
      </c>
      <c r="R1026" s="33">
        <v>0</v>
      </c>
      <c r="S1026" s="33">
        <v>0</v>
      </c>
      <c r="T1026" s="6" t="str">
        <f t="shared" si="327"/>
        <v>100066:100:2:0</v>
      </c>
      <c r="U1026" s="6" t="str">
        <f t="shared" si="328"/>
        <v/>
      </c>
      <c r="V1026" s="23" t="str">
        <f>VLOOKUP(G1026,角色!AW:BC,主动技能!F1026+1,FALSE)</f>
        <v>skill_36</v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92365</v>
      </c>
      <c r="AE1026" s="33">
        <f>(VLOOKUP(G1026,角色!V:AE,主动技能!F1026+7,FALSE))</f>
        <v>1</v>
      </c>
      <c r="AF1026" s="23">
        <f t="shared" si="308"/>
        <v>3</v>
      </c>
      <c r="AG1026" s="23">
        <f t="shared" si="309"/>
        <v>2</v>
      </c>
      <c r="AH1026" s="33" t="str">
        <f>VLOOKUP(F1026,特效对应!F:G,2,FALSE)</f>
        <v>attackex</v>
      </c>
      <c r="AJ1026">
        <f t="shared" si="310"/>
        <v>20</v>
      </c>
      <c r="AK1026" t="s">
        <v>118</v>
      </c>
      <c r="AL1026" s="4" t="s">
        <v>1648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卡尔主动技能1等级1</v>
      </c>
      <c r="B1027" s="8">
        <f t="shared" si="305"/>
        <v>10180101</v>
      </c>
      <c r="C1027" s="8" t="str">
        <f>VLOOKUP(G1027,角色!A:B,2,FALSE)</f>
        <v>卡尔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对敌方单体攻击，造成100%攻击力（+26）点伤害。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33" t="str">
        <f>_xlfn.IFNA(VLOOKUP(G1027,角色!V:AE,主动技能!F1027+1,FALSE),"")</f>
        <v>eff_yixingguangquan|||</v>
      </c>
      <c r="Q1027" s="33">
        <f>(VLOOKUP(G1027,角色!V:AE,主动技能!F1027+4,FALSE))</f>
        <v>1</v>
      </c>
      <c r="R1027" s="33">
        <v>0</v>
      </c>
      <c r="S1027" s="33">
        <v>0</v>
      </c>
      <c r="T1027" s="23" t="str">
        <f t="shared" si="327"/>
        <v/>
      </c>
      <c r="U1027" s="23" t="str">
        <f t="shared" si="328"/>
        <v/>
      </c>
      <c r="V1027" s="23" t="str">
        <f>VLOOKUP(G1027,角色!AW:BC,主动技能!F1027+1,FALSE)</f>
        <v>skill_32</v>
      </c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26</v>
      </c>
      <c r="AC1027" s="23"/>
      <c r="AD1027" s="23"/>
      <c r="AE1027" s="33">
        <f>(VLOOKUP(G1027,角色!V:AE,主动技能!F1027+7,FALSE))</f>
        <v>0</v>
      </c>
      <c r="AF1027" s="23">
        <f t="shared" si="308"/>
        <v>0</v>
      </c>
      <c r="AG1027" s="23">
        <f t="shared" si="309"/>
        <v>0</v>
      </c>
      <c r="AH1027" s="33" t="str">
        <f>VLOOKUP(F1027,特效对应!F:G,2,FALSE)</f>
        <v>attack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卡尔主动技能1等级2</v>
      </c>
      <c r="B1028" s="8">
        <f t="shared" si="305"/>
        <v>10180102</v>
      </c>
      <c r="C1028" s="8" t="str">
        <f>VLOOKUP(G1028,角色!A:B,2,FALSE)</f>
        <v>卡尔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486</v>
      </c>
      <c r="I1028" s="24" t="str">
        <f t="shared" ref="I1028:I1034" si="331">"对敌方单体攻击，造成100%攻击力（+"&amp;AB1028&amp;"）点伤害。"</f>
        <v>对敌方单体攻击，造成100%攻击力（+32）点伤害。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P1028" s="33" t="str">
        <f>_xlfn.IFNA(VLOOKUP(G1028,角色!V:AE,主动技能!F1028+1,FALSE),"")</f>
        <v>eff_yixingguangquan|||</v>
      </c>
      <c r="Q1028" s="33">
        <f>(VLOOKUP(G1028,角色!V:AE,主动技能!F1028+4,FALSE))</f>
        <v>1</v>
      </c>
      <c r="R1028" s="33">
        <v>0</v>
      </c>
      <c r="S1028" s="33">
        <v>0</v>
      </c>
      <c r="T1028" s="6" t="str">
        <f t="shared" si="327"/>
        <v/>
      </c>
      <c r="U1028" s="6" t="str">
        <f t="shared" si="328"/>
        <v/>
      </c>
      <c r="V1028" s="23" t="str">
        <f>VLOOKUP(G1028,角色!AW:BC,主动技能!F1028+1,FALSE)</f>
        <v>skill_32</v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32</v>
      </c>
      <c r="AE1028" s="33">
        <f>(VLOOKUP(G1028,角色!V:AE,主动技能!F1028+7,FALSE))</f>
        <v>0</v>
      </c>
      <c r="AF1028" s="23">
        <f t="shared" si="308"/>
        <v>0</v>
      </c>
      <c r="AG1028" s="23">
        <f t="shared" si="309"/>
        <v>0</v>
      </c>
      <c r="AH1028" s="33" t="str">
        <f>VLOOKUP(F1028,特效对应!F:G,2,FALSE)</f>
        <v>attack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卡尔主动技能1等级3</v>
      </c>
      <c r="B1029" s="8">
        <f t="shared" si="305"/>
        <v>10180103</v>
      </c>
      <c r="C1029" s="8" t="str">
        <f>VLOOKUP(G1029,角色!A:B,2,FALSE)</f>
        <v>卡尔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486</v>
      </c>
      <c r="I1029" s="24" t="str">
        <f t="shared" si="331"/>
        <v>对敌方单体攻击，造成100%攻击力（+50）点伤害。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P1029" s="33" t="str">
        <f>_xlfn.IFNA(VLOOKUP(G1029,角色!V:AE,主动技能!F1029+1,FALSE),"")</f>
        <v>eff_yixingguangquan|||</v>
      </c>
      <c r="Q1029" s="33">
        <f>(VLOOKUP(G1029,角色!V:AE,主动技能!F1029+4,FALSE))</f>
        <v>1</v>
      </c>
      <c r="R1029" s="33">
        <v>0</v>
      </c>
      <c r="S1029" s="33">
        <v>0</v>
      </c>
      <c r="T1029" s="6" t="str">
        <f t="shared" si="327"/>
        <v/>
      </c>
      <c r="U1029" s="6" t="str">
        <f t="shared" si="328"/>
        <v/>
      </c>
      <c r="V1029" s="23" t="str">
        <f>VLOOKUP(G1029,角色!AW:BC,主动技能!F1029+1,FALSE)</f>
        <v>skill_32</v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50</v>
      </c>
      <c r="AE1029" s="33">
        <f>(VLOOKUP(G1029,角色!V:AE,主动技能!F1029+7,FALSE))</f>
        <v>0</v>
      </c>
      <c r="AF1029" s="23">
        <f t="shared" si="308"/>
        <v>0</v>
      </c>
      <c r="AG1029" s="23">
        <f t="shared" si="309"/>
        <v>0</v>
      </c>
      <c r="AH1029" s="33" t="str">
        <f>VLOOKUP(F1029,特效对应!F:G,2,FALSE)</f>
        <v>attack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卡尔主动技能1等级4</v>
      </c>
      <c r="B1030" s="8">
        <f t="shared" si="305"/>
        <v>10180104</v>
      </c>
      <c r="C1030" s="8" t="str">
        <f>VLOOKUP(G1030,角色!A:B,2,FALSE)</f>
        <v>卡尔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486</v>
      </c>
      <c r="I1030" s="24" t="str">
        <f t="shared" si="331"/>
        <v>对敌方单体攻击，造成100%攻击力（+80）点伤害。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P1030" s="33" t="str">
        <f>_xlfn.IFNA(VLOOKUP(G1030,角色!V:AE,主动技能!F1030+1,FALSE),"")</f>
        <v>eff_yixingguangquan|||</v>
      </c>
      <c r="Q1030" s="33">
        <f>(VLOOKUP(G1030,角色!V:AE,主动技能!F1030+4,FALSE))</f>
        <v>1</v>
      </c>
      <c r="R1030" s="33">
        <v>0</v>
      </c>
      <c r="S1030" s="33">
        <v>0</v>
      </c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V1030" s="23" t="str">
        <f>VLOOKUP(G1030,角色!AW:BC,主动技能!F1030+1,FALSE)</f>
        <v>skill_32</v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80</v>
      </c>
      <c r="AE1030" s="33">
        <f>(VLOOKUP(G1030,角色!V:AE,主动技能!F1030+7,FALSE))</f>
        <v>0</v>
      </c>
      <c r="AF1030" s="23">
        <f t="shared" si="308"/>
        <v>0</v>
      </c>
      <c r="AG1030" s="23">
        <f t="shared" si="309"/>
        <v>0</v>
      </c>
      <c r="AH1030" s="33" t="str">
        <f>VLOOKUP(F1030,特效对应!F:G,2,FALSE)</f>
        <v>attack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卡尔主动技能1等级5</v>
      </c>
      <c r="B1031" s="8">
        <f t="shared" si="305"/>
        <v>10180105</v>
      </c>
      <c r="C1031" s="8" t="str">
        <f>VLOOKUP(G1031,角色!A:B,2,FALSE)</f>
        <v>卡尔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486</v>
      </c>
      <c r="I1031" s="24" t="str">
        <f t="shared" si="331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P1031" s="33" t="str">
        <f>_xlfn.IFNA(VLOOKUP(G1031,角色!V:AE,主动技能!F1031+1,FALSE),"")</f>
        <v>eff_yixingguangquan|||</v>
      </c>
      <c r="Q1031" s="33">
        <f>(VLOOKUP(G1031,角色!V:AE,主动技能!F1031+4,FALSE))</f>
        <v>1</v>
      </c>
      <c r="R1031" s="33">
        <v>0</v>
      </c>
      <c r="S1031" s="33">
        <v>0</v>
      </c>
      <c r="T1031" s="6" t="str">
        <f t="shared" si="336"/>
        <v/>
      </c>
      <c r="U1031" s="6" t="str">
        <f t="shared" si="337"/>
        <v/>
      </c>
      <c r="V1031" s="23" t="str">
        <f>VLOOKUP(G1031,角色!AW:BC,主动技能!F1031+1,FALSE)</f>
        <v>skill_32</v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 s="33">
        <f>(VLOOKUP(G1031,角色!V:AE,主动技能!F1031+7,FALSE))</f>
        <v>0</v>
      </c>
      <c r="AF1031" s="23">
        <f t="shared" si="308"/>
        <v>0</v>
      </c>
      <c r="AG1031" s="23">
        <f t="shared" si="309"/>
        <v>0</v>
      </c>
      <c r="AH1031" s="33" t="str">
        <f>VLOOKUP(F1031,特效对应!F:G,2,FALSE)</f>
        <v>attack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卡尔主动技能1等级6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卡尔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486</v>
      </c>
      <c r="I1032" s="24" t="str">
        <f t="shared" si="331"/>
        <v>对敌方单体攻击，造成100%攻击力（+160）点伤害。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P1032" s="33" t="str">
        <f>_xlfn.IFNA(VLOOKUP(G1032,角色!V:AE,主动技能!F1032+1,FALSE),"")</f>
        <v>eff_yixingguangquan|||</v>
      </c>
      <c r="Q1032" s="33">
        <f>(VLOOKUP(G1032,角色!V:AE,主动技能!F1032+4,FALSE))</f>
        <v>1</v>
      </c>
      <c r="R1032" s="33">
        <v>0</v>
      </c>
      <c r="S1032" s="33">
        <v>0</v>
      </c>
      <c r="T1032" s="6" t="str">
        <f t="shared" si="336"/>
        <v/>
      </c>
      <c r="U1032" s="6" t="str">
        <f t="shared" si="337"/>
        <v/>
      </c>
      <c r="V1032" s="23" t="str">
        <f>VLOOKUP(G1032,角色!AW:BC,主动技能!F1032+1,FALSE)</f>
        <v>skill_32</v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160</v>
      </c>
      <c r="AE1032" s="33">
        <f>(VLOOKUP(G1032,角色!V:AE,主动技能!F1032+7,FALSE))</f>
        <v>0</v>
      </c>
      <c r="AF1032" s="23">
        <f t="shared" ref="AF1032:AF1095" si="340">BD1032</f>
        <v>0</v>
      </c>
      <c r="AG1032" s="23">
        <f t="shared" ref="AG1032:AG1095" si="341">BE1032</f>
        <v>0</v>
      </c>
      <c r="AH1032" s="33" t="str">
        <f>VLOOKUP(F1032,特效对应!F:G,2,FALSE)</f>
        <v>attack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卡尔主动技能1等级7</v>
      </c>
      <c r="B1033" s="8">
        <f t="shared" si="338"/>
        <v>10180107</v>
      </c>
      <c r="C1033" s="8" t="str">
        <f>VLOOKUP(G1033,角色!A:B,2,FALSE)</f>
        <v>卡尔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486</v>
      </c>
      <c r="I1033" s="24" t="str">
        <f t="shared" si="331"/>
        <v>对敌方单体攻击，造成100%攻击力（+226）点伤害。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P1033" s="33" t="str">
        <f>_xlfn.IFNA(VLOOKUP(G1033,角色!V:AE,主动技能!F1033+1,FALSE),"")</f>
        <v>eff_yixingguangquan|||</v>
      </c>
      <c r="Q1033" s="33">
        <f>(VLOOKUP(G1033,角色!V:AE,主动技能!F1033+4,FALSE))</f>
        <v>1</v>
      </c>
      <c r="R1033" s="33">
        <v>0</v>
      </c>
      <c r="S1033" s="33">
        <v>0</v>
      </c>
      <c r="T1033" s="6" t="str">
        <f t="shared" si="336"/>
        <v/>
      </c>
      <c r="U1033" s="6" t="str">
        <f t="shared" si="337"/>
        <v/>
      </c>
      <c r="V1033" s="23" t="str">
        <f>VLOOKUP(G1033,角色!AW:BC,主动技能!F1033+1,FALSE)</f>
        <v>skill_32</v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226</v>
      </c>
      <c r="AE1033" s="33">
        <f>(VLOOKUP(G1033,角色!V:AE,主动技能!F1033+7,FALSE))</f>
        <v>0</v>
      </c>
      <c r="AF1033" s="23">
        <f t="shared" si="340"/>
        <v>0</v>
      </c>
      <c r="AG1033" s="23">
        <f t="shared" si="341"/>
        <v>0</v>
      </c>
      <c r="AH1033" s="33" t="str">
        <f>VLOOKUP(F1033,特效对应!F:G,2,FALSE)</f>
        <v>attack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卡尔主动技能1等级8</v>
      </c>
      <c r="B1034" s="8">
        <f t="shared" si="338"/>
        <v>10180108</v>
      </c>
      <c r="C1034" s="8" t="str">
        <f>VLOOKUP(G1034,角色!A:B,2,FALSE)</f>
        <v>卡尔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486</v>
      </c>
      <c r="I1034" s="24" t="str">
        <f t="shared" si="331"/>
        <v>对敌方单体攻击，造成100%攻击力（+320）点伤害。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P1034" s="33" t="str">
        <f>_xlfn.IFNA(VLOOKUP(G1034,角色!V:AE,主动技能!F1034+1,FALSE),"")</f>
        <v>eff_yixingguangquan|||</v>
      </c>
      <c r="Q1034" s="33">
        <f>(VLOOKUP(G1034,角色!V:AE,主动技能!F1034+4,FALSE))</f>
        <v>1</v>
      </c>
      <c r="R1034" s="33">
        <v>0</v>
      </c>
      <c r="S1034" s="33">
        <v>0</v>
      </c>
      <c r="T1034" s="6" t="str">
        <f t="shared" si="336"/>
        <v/>
      </c>
      <c r="U1034" s="6" t="str">
        <f t="shared" si="337"/>
        <v/>
      </c>
      <c r="V1034" s="23" t="str">
        <f>VLOOKUP(G1034,角色!AW:BC,主动技能!F1034+1,FALSE)</f>
        <v>skill_32</v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320</v>
      </c>
      <c r="AE1034" s="33">
        <f>(VLOOKUP(G1034,角色!V:AE,主动技能!F1034+7,FALSE))</f>
        <v>0</v>
      </c>
      <c r="AF1034" s="23">
        <f t="shared" si="340"/>
        <v>0</v>
      </c>
      <c r="AG1034" s="23">
        <f t="shared" si="341"/>
        <v>0</v>
      </c>
      <c r="AH1034" s="33" t="str">
        <f>VLOOKUP(F1034,特效对应!F:G,2,FALSE)</f>
        <v>attack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卡尔主动技能1等级9</v>
      </c>
      <c r="B1035" s="8">
        <f t="shared" si="338"/>
        <v>10180109</v>
      </c>
      <c r="C1035" s="8" t="str">
        <f>VLOOKUP(G1035,角色!A:B,2,FALSE)</f>
        <v>卡尔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对敌方单体攻击，造成100%攻击力（+452）点伤害。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33" t="str">
        <f>_xlfn.IFNA(VLOOKUP(G1035,角色!V:AE,主动技能!F1035+1,FALSE),"")</f>
        <v>eff_yixingguangquan|||</v>
      </c>
      <c r="Q1035" s="33">
        <f>(VLOOKUP(G1035,角色!V:AE,主动技能!F1035+4,FALSE))</f>
        <v>1</v>
      </c>
      <c r="R1035" s="33">
        <v>0</v>
      </c>
      <c r="S1035" s="33">
        <v>0</v>
      </c>
      <c r="T1035" s="23" t="str">
        <f t="shared" si="336"/>
        <v/>
      </c>
      <c r="U1035" s="23" t="str">
        <f t="shared" si="337"/>
        <v/>
      </c>
      <c r="V1035" s="23" t="str">
        <f>VLOOKUP(G1035,角色!AW:BC,主动技能!F1035+1,FALSE)</f>
        <v>skill_32</v>
      </c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452</v>
      </c>
      <c r="AC1035" s="23"/>
      <c r="AD1035" s="23"/>
      <c r="AE1035" s="33">
        <f>(VLOOKUP(G1035,角色!V:AE,主动技能!F1035+7,FALSE))</f>
        <v>0</v>
      </c>
      <c r="AF1035" s="23">
        <f t="shared" si="340"/>
        <v>0</v>
      </c>
      <c r="AG1035" s="23">
        <f t="shared" si="341"/>
        <v>0</v>
      </c>
      <c r="AH1035" s="33" t="str">
        <f>VLOOKUP(F1035,特效对应!F:G,2,FALSE)</f>
        <v>attack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卡尔主动技能1等级10</v>
      </c>
      <c r="B1036" s="8">
        <f t="shared" si="338"/>
        <v>10180110</v>
      </c>
      <c r="C1036" s="8" t="str">
        <f>VLOOKUP(G1036,角色!A:B,2,FALSE)</f>
        <v>卡尔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486</v>
      </c>
      <c r="I1036" s="24" t="str">
        <f t="shared" ref="I1036:I1046" si="346">"对敌方单体攻击，造成100%攻击力（+"&amp;AB1036&amp;"）点伤害。"</f>
        <v>对敌方单体攻击，造成100%攻击力（+640）点伤害。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P1036" s="33" t="str">
        <f>_xlfn.IFNA(VLOOKUP(G1036,角色!V:AE,主动技能!F1036+1,FALSE),"")</f>
        <v>eff_yixingguangquan|||</v>
      </c>
      <c r="Q1036" s="33">
        <f>(VLOOKUP(G1036,角色!V:AE,主动技能!F1036+4,FALSE))</f>
        <v>1</v>
      </c>
      <c r="R1036" s="33">
        <v>0</v>
      </c>
      <c r="S1036" s="33">
        <v>0</v>
      </c>
      <c r="T1036" s="6" t="str">
        <f t="shared" si="336"/>
        <v/>
      </c>
      <c r="U1036" s="6" t="str">
        <f t="shared" si="337"/>
        <v/>
      </c>
      <c r="V1036" s="23" t="str">
        <f>VLOOKUP(G1036,角色!AW:BC,主动技能!F1036+1,FALSE)</f>
        <v>skill_32</v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640</v>
      </c>
      <c r="AE1036" s="33">
        <f>(VLOOKUP(G1036,角色!V:AE,主动技能!F1036+7,FALSE))</f>
        <v>0</v>
      </c>
      <c r="AF1036" s="23">
        <f t="shared" si="340"/>
        <v>0</v>
      </c>
      <c r="AG1036" s="23">
        <f t="shared" si="341"/>
        <v>0</v>
      </c>
      <c r="AH1036" s="33" t="str">
        <f>VLOOKUP(F1036,特效对应!F:G,2,FALSE)</f>
        <v>attack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卡尔主动技能1等级11</v>
      </c>
      <c r="B1037" s="8">
        <f t="shared" si="338"/>
        <v>10180111</v>
      </c>
      <c r="C1037" s="8" t="str">
        <f>VLOOKUP(G1037,角色!A:B,2,FALSE)</f>
        <v>卡尔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486</v>
      </c>
      <c r="I1037" s="24" t="str">
        <f t="shared" si="346"/>
        <v>对敌方单体攻击，造成100%攻击力（+906）点伤害。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P1037" s="33" t="str">
        <f>_xlfn.IFNA(VLOOKUP(G1037,角色!V:AE,主动技能!F1037+1,FALSE),"")</f>
        <v>eff_yixingguangquan|||</v>
      </c>
      <c r="Q1037" s="33">
        <f>(VLOOKUP(G1037,角色!V:AE,主动技能!F1037+4,FALSE))</f>
        <v>1</v>
      </c>
      <c r="R1037" s="33">
        <v>0</v>
      </c>
      <c r="S1037" s="33">
        <v>0</v>
      </c>
      <c r="T1037" s="6" t="str">
        <f t="shared" si="336"/>
        <v/>
      </c>
      <c r="U1037" s="6" t="str">
        <f t="shared" si="337"/>
        <v/>
      </c>
      <c r="V1037" s="23" t="str">
        <f>VLOOKUP(G1037,角色!AW:BC,主动技能!F1037+1,FALSE)</f>
        <v>skill_32</v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906</v>
      </c>
      <c r="AE1037" s="33">
        <f>(VLOOKUP(G1037,角色!V:AE,主动技能!F1037+7,FALSE))</f>
        <v>0</v>
      </c>
      <c r="AF1037" s="23">
        <f t="shared" si="340"/>
        <v>0</v>
      </c>
      <c r="AG1037" s="23">
        <f t="shared" si="341"/>
        <v>0</v>
      </c>
      <c r="AH1037" s="33" t="str">
        <f>VLOOKUP(F1037,特效对应!F:G,2,FALSE)</f>
        <v>attack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卡尔主动技能1等级12</v>
      </c>
      <c r="B1038" s="8">
        <f t="shared" si="338"/>
        <v>10180112</v>
      </c>
      <c r="C1038" s="8" t="str">
        <f>VLOOKUP(G1038,角色!A:B,2,FALSE)</f>
        <v>卡尔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486</v>
      </c>
      <c r="I1038" s="24" t="str">
        <f t="shared" si="346"/>
        <v>对敌方单体攻击，造成100%攻击力（+1281）点伤害。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P1038" s="33" t="str">
        <f>_xlfn.IFNA(VLOOKUP(G1038,角色!V:AE,主动技能!F1038+1,FALSE),"")</f>
        <v>eff_yixingguangquan|||</v>
      </c>
      <c r="Q1038" s="33">
        <f>(VLOOKUP(G1038,角色!V:AE,主动技能!F1038+4,FALSE))</f>
        <v>1</v>
      </c>
      <c r="R1038" s="33">
        <v>0</v>
      </c>
      <c r="S1038" s="33">
        <v>0</v>
      </c>
      <c r="T1038" s="6" t="str">
        <f t="shared" si="336"/>
        <v/>
      </c>
      <c r="U1038" s="6" t="str">
        <f t="shared" si="337"/>
        <v/>
      </c>
      <c r="V1038" s="23" t="str">
        <f>VLOOKUP(G1038,角色!AW:BC,主动技能!F1038+1,FALSE)</f>
        <v>skill_32</v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1281</v>
      </c>
      <c r="AE1038" s="33">
        <f>(VLOOKUP(G1038,角色!V:AE,主动技能!F1038+7,FALSE))</f>
        <v>0</v>
      </c>
      <c r="AF1038" s="23">
        <f t="shared" si="340"/>
        <v>0</v>
      </c>
      <c r="AG1038" s="23">
        <f t="shared" si="341"/>
        <v>0</v>
      </c>
      <c r="AH1038" s="33" t="str">
        <f>VLOOKUP(F1038,特效对应!F:G,2,FALSE)</f>
        <v>attack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卡尔主动技能1等级13</v>
      </c>
      <c r="B1039" s="8">
        <f t="shared" si="338"/>
        <v>10180113</v>
      </c>
      <c r="C1039" s="8" t="str">
        <f>VLOOKUP(G1039,角色!A:B,2,FALSE)</f>
        <v>卡尔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486</v>
      </c>
      <c r="I1039" s="24" t="str">
        <f t="shared" si="346"/>
        <v>对敌方单体攻击，造成100%攻击力（+1812）点伤害。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P1039" s="33" t="str">
        <f>_xlfn.IFNA(VLOOKUP(G1039,角色!V:AE,主动技能!F1039+1,FALSE),"")</f>
        <v>eff_yixingguangquan|||</v>
      </c>
      <c r="Q1039" s="33">
        <f>(VLOOKUP(G1039,角色!V:AE,主动技能!F1039+4,FALSE))</f>
        <v>1</v>
      </c>
      <c r="R1039" s="33">
        <v>0</v>
      </c>
      <c r="S1039" s="33">
        <v>0</v>
      </c>
      <c r="T1039" s="6" t="str">
        <f t="shared" si="336"/>
        <v/>
      </c>
      <c r="U1039" s="6" t="str">
        <f t="shared" si="337"/>
        <v/>
      </c>
      <c r="V1039" s="23" t="str">
        <f>VLOOKUP(G1039,角色!AW:BC,主动技能!F1039+1,FALSE)</f>
        <v>skill_32</v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1812</v>
      </c>
      <c r="AE1039" s="33">
        <f>(VLOOKUP(G1039,角色!V:AE,主动技能!F1039+7,FALSE))</f>
        <v>0</v>
      </c>
      <c r="AF1039" s="23">
        <f t="shared" si="340"/>
        <v>0</v>
      </c>
      <c r="AG1039" s="23">
        <f t="shared" si="341"/>
        <v>0</v>
      </c>
      <c r="AH1039" s="33" t="str">
        <f>VLOOKUP(F1039,特效对应!F:G,2,FALSE)</f>
        <v>attack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卡尔主动技能1等级14</v>
      </c>
      <c r="B1040" s="8">
        <f t="shared" si="338"/>
        <v>10180114</v>
      </c>
      <c r="C1040" s="8" t="str">
        <f>VLOOKUP(G1040,角色!A:B,2,FALSE)</f>
        <v>卡尔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486</v>
      </c>
      <c r="I1040" s="24" t="str">
        <f t="shared" si="346"/>
        <v>对敌方单体攻击，造成100%攻击力（+2563）点伤害。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P1040" s="33" t="str">
        <f>_xlfn.IFNA(VLOOKUP(G1040,角色!V:AE,主动技能!F1040+1,FALSE),"")</f>
        <v>eff_yixingguangquan|||</v>
      </c>
      <c r="Q1040" s="33">
        <f>(VLOOKUP(G1040,角色!V:AE,主动技能!F1040+4,FALSE))</f>
        <v>1</v>
      </c>
      <c r="R1040" s="33">
        <v>0</v>
      </c>
      <c r="S1040" s="33">
        <v>0</v>
      </c>
      <c r="T1040" s="6" t="str">
        <f t="shared" si="336"/>
        <v/>
      </c>
      <c r="U1040" s="6" t="str">
        <f t="shared" si="337"/>
        <v/>
      </c>
      <c r="V1040" s="23" t="str">
        <f>VLOOKUP(G1040,角色!AW:BC,主动技能!F1040+1,FALSE)</f>
        <v>skill_32</v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2563</v>
      </c>
      <c r="AE1040" s="33">
        <f>(VLOOKUP(G1040,角色!V:AE,主动技能!F1040+7,FALSE))</f>
        <v>0</v>
      </c>
      <c r="AF1040" s="23">
        <f t="shared" si="340"/>
        <v>0</v>
      </c>
      <c r="AG1040" s="23">
        <f t="shared" si="341"/>
        <v>0</v>
      </c>
      <c r="AH1040" s="33" t="str">
        <f>VLOOKUP(F1040,特效对应!F:G,2,FALSE)</f>
        <v>attack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卡尔主动技能1等级15</v>
      </c>
      <c r="B1041" s="8">
        <f t="shared" si="338"/>
        <v>10180115</v>
      </c>
      <c r="C1041" s="8" t="str">
        <f>VLOOKUP(G1041,角色!A:B,2,FALSE)</f>
        <v>卡尔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486</v>
      </c>
      <c r="I1041" s="24" t="str">
        <f t="shared" si="346"/>
        <v>对敌方单体攻击，造成100%攻击力（+3626）点伤害。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P1041" s="33" t="str">
        <f>_xlfn.IFNA(VLOOKUP(G1041,角色!V:AE,主动技能!F1041+1,FALSE),"")</f>
        <v>eff_yixingguangquan|||</v>
      </c>
      <c r="Q1041" s="33">
        <f>(VLOOKUP(G1041,角色!V:AE,主动技能!F1041+4,FALSE))</f>
        <v>1</v>
      </c>
      <c r="R1041" s="33">
        <v>0</v>
      </c>
      <c r="S1041" s="33">
        <v>0</v>
      </c>
      <c r="T1041" s="6" t="str">
        <f t="shared" si="336"/>
        <v/>
      </c>
      <c r="U1041" s="6" t="str">
        <f t="shared" si="337"/>
        <v/>
      </c>
      <c r="V1041" s="23" t="str">
        <f>VLOOKUP(G1041,角色!AW:BC,主动技能!F1041+1,FALSE)</f>
        <v>skill_32</v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3626</v>
      </c>
      <c r="AE1041" s="33">
        <f>(VLOOKUP(G1041,角色!V:AE,主动技能!F1041+7,FALSE))</f>
        <v>0</v>
      </c>
      <c r="AF1041" s="23">
        <f t="shared" si="340"/>
        <v>0</v>
      </c>
      <c r="AG1041" s="23">
        <f t="shared" si="341"/>
        <v>0</v>
      </c>
      <c r="AH1041" s="33" t="str">
        <f>VLOOKUP(F1041,特效对应!F:G,2,FALSE)</f>
        <v>attack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卡尔主动技能1等级16</v>
      </c>
      <c r="B1042" s="8">
        <f t="shared" si="338"/>
        <v>10180116</v>
      </c>
      <c r="C1042" s="8" t="str">
        <f>VLOOKUP(G1042,角色!A:B,2,FALSE)</f>
        <v>卡尔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486</v>
      </c>
      <c r="I1042" s="24" t="str">
        <f t="shared" si="346"/>
        <v>对敌方单体攻击，造成100%攻击力（+5128）点伤害。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P1042" s="33" t="str">
        <f>_xlfn.IFNA(VLOOKUP(G1042,角色!V:AE,主动技能!F1042+1,FALSE),"")</f>
        <v>eff_yixingguangquan|||</v>
      </c>
      <c r="Q1042" s="33">
        <f>(VLOOKUP(G1042,角色!V:AE,主动技能!F1042+4,FALSE))</f>
        <v>1</v>
      </c>
      <c r="R1042" s="33">
        <v>0</v>
      </c>
      <c r="S1042" s="33">
        <v>0</v>
      </c>
      <c r="T1042" s="6" t="str">
        <f t="shared" si="336"/>
        <v/>
      </c>
      <c r="U1042" s="6" t="str">
        <f t="shared" si="337"/>
        <v/>
      </c>
      <c r="V1042" s="23" t="str">
        <f>VLOOKUP(G1042,角色!AW:BC,主动技能!F1042+1,FALSE)</f>
        <v>skill_32</v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5128</v>
      </c>
      <c r="AE1042" s="33">
        <f>(VLOOKUP(G1042,角色!V:AE,主动技能!F1042+7,FALSE))</f>
        <v>0</v>
      </c>
      <c r="AF1042" s="23">
        <f t="shared" si="340"/>
        <v>0</v>
      </c>
      <c r="AG1042" s="23">
        <f t="shared" si="341"/>
        <v>0</v>
      </c>
      <c r="AH1042" s="33" t="str">
        <f>VLOOKUP(F1042,特效对应!F:G,2,FALSE)</f>
        <v>attack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卡尔主动技能1等级17</v>
      </c>
      <c r="B1043" s="8">
        <f t="shared" si="338"/>
        <v>10180117</v>
      </c>
      <c r="C1043" s="8" t="str">
        <f>VLOOKUP(G1043,角色!A:B,2,FALSE)</f>
        <v>卡尔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486</v>
      </c>
      <c r="I1043" s="24" t="str">
        <f t="shared" si="346"/>
        <v>对敌方单体攻击，造成100%攻击力（+7254）点伤害。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P1043" s="33" t="str">
        <f>_xlfn.IFNA(VLOOKUP(G1043,角色!V:AE,主动技能!F1043+1,FALSE),"")</f>
        <v>eff_yixingguangquan|||</v>
      </c>
      <c r="Q1043" s="33">
        <f>(VLOOKUP(G1043,角色!V:AE,主动技能!F1043+4,FALSE))</f>
        <v>1</v>
      </c>
      <c r="R1043" s="33">
        <v>0</v>
      </c>
      <c r="S1043" s="33">
        <v>0</v>
      </c>
      <c r="T1043" s="6" t="str">
        <f t="shared" si="336"/>
        <v/>
      </c>
      <c r="U1043" s="6" t="str">
        <f t="shared" si="337"/>
        <v/>
      </c>
      <c r="V1043" s="23" t="str">
        <f>VLOOKUP(G1043,角色!AW:BC,主动技能!F1043+1,FALSE)</f>
        <v>skill_32</v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7254</v>
      </c>
      <c r="AE1043" s="33">
        <f>(VLOOKUP(G1043,角色!V:AE,主动技能!F1043+7,FALSE))</f>
        <v>0</v>
      </c>
      <c r="AF1043" s="23">
        <f t="shared" si="340"/>
        <v>0</v>
      </c>
      <c r="AG1043" s="23">
        <f t="shared" si="341"/>
        <v>0</v>
      </c>
      <c r="AH1043" s="33" t="str">
        <f>VLOOKUP(F1043,特效对应!F:G,2,FALSE)</f>
        <v>attack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卡尔主动技能1等级18</v>
      </c>
      <c r="B1044" s="8">
        <f t="shared" si="338"/>
        <v>10180118</v>
      </c>
      <c r="C1044" s="8" t="str">
        <f>VLOOKUP(G1044,角色!A:B,2,FALSE)</f>
        <v>卡尔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486</v>
      </c>
      <c r="I1044" s="24" t="str">
        <f t="shared" si="346"/>
        <v>对敌方单体攻击，造成100%攻击力（+10260）点伤害。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P1044" s="33" t="str">
        <f>_xlfn.IFNA(VLOOKUP(G1044,角色!V:AE,主动技能!F1044+1,FALSE),"")</f>
        <v>eff_yixingguangquan|||</v>
      </c>
      <c r="Q1044" s="33">
        <f>(VLOOKUP(G1044,角色!V:AE,主动技能!F1044+4,FALSE))</f>
        <v>1</v>
      </c>
      <c r="R1044" s="33">
        <v>0</v>
      </c>
      <c r="S1044" s="33">
        <v>0</v>
      </c>
      <c r="T1044" s="6" t="str">
        <f t="shared" si="336"/>
        <v/>
      </c>
      <c r="U1044" s="6" t="str">
        <f t="shared" si="337"/>
        <v/>
      </c>
      <c r="V1044" s="23" t="str">
        <f>VLOOKUP(G1044,角色!AW:BC,主动技能!F1044+1,FALSE)</f>
        <v>skill_32</v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10260</v>
      </c>
      <c r="AE1044" s="33">
        <f>(VLOOKUP(G1044,角色!V:AE,主动技能!F1044+7,FALSE))</f>
        <v>0</v>
      </c>
      <c r="AF1044" s="23">
        <f t="shared" si="340"/>
        <v>0</v>
      </c>
      <c r="AG1044" s="23">
        <f t="shared" si="341"/>
        <v>0</v>
      </c>
      <c r="AH1044" s="33" t="str">
        <f>VLOOKUP(F1044,特效对应!F:G,2,FALSE)</f>
        <v>attack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卡尔主动技能1等级19</v>
      </c>
      <c r="B1045" s="8">
        <f t="shared" si="338"/>
        <v>10180119</v>
      </c>
      <c r="C1045" s="8" t="str">
        <f>VLOOKUP(G1045,角色!A:B,2,FALSE)</f>
        <v>卡尔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486</v>
      </c>
      <c r="I1045" s="24" t="str">
        <f t="shared" si="346"/>
        <v>对敌方单体攻击，造成100%攻击力（+14512）点伤害。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P1045" s="33" t="str">
        <f>_xlfn.IFNA(VLOOKUP(G1045,角色!V:AE,主动技能!F1045+1,FALSE),"")</f>
        <v>eff_yixingguangquan|||</v>
      </c>
      <c r="Q1045" s="33">
        <f>(VLOOKUP(G1045,角色!V:AE,主动技能!F1045+4,FALSE))</f>
        <v>1</v>
      </c>
      <c r="R1045" s="33">
        <v>0</v>
      </c>
      <c r="S1045" s="33">
        <v>0</v>
      </c>
      <c r="T1045" s="6" t="str">
        <f t="shared" si="336"/>
        <v/>
      </c>
      <c r="U1045" s="6" t="str">
        <f t="shared" si="337"/>
        <v/>
      </c>
      <c r="V1045" s="23" t="str">
        <f>VLOOKUP(G1045,角色!AW:BC,主动技能!F1045+1,FALSE)</f>
        <v>skill_32</v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14512</v>
      </c>
      <c r="AE1045" s="33">
        <f>(VLOOKUP(G1045,角色!V:AE,主动技能!F1045+7,FALSE))</f>
        <v>0</v>
      </c>
      <c r="AF1045" s="23">
        <f t="shared" si="340"/>
        <v>0</v>
      </c>
      <c r="AG1045" s="23">
        <f t="shared" si="341"/>
        <v>0</v>
      </c>
      <c r="AH1045" s="33" t="str">
        <f>VLOOKUP(F1045,特效对应!F:G,2,FALSE)</f>
        <v>attack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卡尔主动技能1等级20</v>
      </c>
      <c r="B1046" s="8">
        <f t="shared" si="338"/>
        <v>10180120</v>
      </c>
      <c r="C1046" s="8" t="str">
        <f>VLOOKUP(G1046,角色!A:B,2,FALSE)</f>
        <v>卡尔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486</v>
      </c>
      <c r="I1046" s="24" t="str">
        <f t="shared" si="346"/>
        <v>对敌方单体攻击，造成100%攻击力（+20525）点伤害。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P1046" s="33" t="str">
        <f>_xlfn.IFNA(VLOOKUP(G1046,角色!V:AE,主动技能!F1046+1,FALSE),"")</f>
        <v>eff_yixingguangquan|||</v>
      </c>
      <c r="Q1046" s="33">
        <f>(VLOOKUP(G1046,角色!V:AE,主动技能!F1046+4,FALSE))</f>
        <v>1</v>
      </c>
      <c r="R1046" s="33">
        <v>0</v>
      </c>
      <c r="S1046" s="33">
        <v>0</v>
      </c>
      <c r="T1046" s="6" t="str">
        <f t="shared" si="336"/>
        <v/>
      </c>
      <c r="U1046" s="6" t="str">
        <f t="shared" si="337"/>
        <v/>
      </c>
      <c r="V1046" s="23" t="str">
        <f>VLOOKUP(G1046,角色!AW:BC,主动技能!F1046+1,FALSE)</f>
        <v>skill_32</v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20525</v>
      </c>
      <c r="AE1046" s="33">
        <f>(VLOOKUP(G1046,角色!V:AE,主动技能!F1046+7,FALSE))</f>
        <v>0</v>
      </c>
      <c r="AF1046" s="23">
        <f t="shared" si="340"/>
        <v>0</v>
      </c>
      <c r="AG1046" s="23">
        <f t="shared" si="341"/>
        <v>0</v>
      </c>
      <c r="AH1046" s="33" t="str">
        <f>VLOOKUP(F1046,特效对应!F:G,2,FALSE)</f>
        <v>attack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卡尔主动技能2等级1</v>
      </c>
      <c r="B1047" s="8">
        <f t="shared" si="338"/>
        <v>10180201</v>
      </c>
      <c r="C1047" s="8" t="str">
        <f>VLOOKUP(G1047,角色!A:B,2,FALSE)</f>
        <v>卡尔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487</v>
      </c>
      <c r="I1047" s="26" t="str">
        <f t="shared" ref="I1047:I1066" si="348">"对敌方单体造成125%攻击力（+"&amp;AB1047&amp;"）伤害，附带减防"</f>
        <v>对敌方单体造成125%攻击力（+65）伤害，附带减防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P1047" s="33" t="str">
        <f>_xlfn.IFNA(VLOOKUP(G1047,角色!V:AE,主动技能!F1047+1,FALSE),"")</f>
        <v>eff_sixingguangquan|eff_xuanbingjian_1|eff_xuanbingjian_2|</v>
      </c>
      <c r="Q1047" s="33">
        <f>(VLOOKUP(G1047,角色!V:AE,主动技能!F1047+4,FALSE))</f>
        <v>1</v>
      </c>
      <c r="R1047" s="33">
        <v>0</v>
      </c>
      <c r="S1047" s="33">
        <v>0</v>
      </c>
      <c r="T1047" s="6" t="str">
        <f t="shared" si="336"/>
        <v>100065:100:2:0</v>
      </c>
      <c r="U1047" s="6" t="str">
        <f t="shared" si="337"/>
        <v/>
      </c>
      <c r="V1047" s="23" t="str">
        <f>VLOOKUP(G1047,角色!AW:BC,主动技能!F1047+1,FALSE)</f>
        <v>skill_15</v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65</v>
      </c>
      <c r="AE1047" s="33">
        <f>(VLOOKUP(G1047,角色!V:AE,主动技能!F1047+7,FALSE))</f>
        <v>1</v>
      </c>
      <c r="AF1047" s="23">
        <f t="shared" si="340"/>
        <v>2</v>
      </c>
      <c r="AG1047" s="23">
        <f t="shared" si="341"/>
        <v>1</v>
      </c>
      <c r="AH1047" s="33" t="str">
        <f>VLOOKUP(F1047,特效对应!F:G,2,FALSE)</f>
        <v>attackex</v>
      </c>
      <c r="AJ1047">
        <f t="shared" si="342"/>
        <v>1</v>
      </c>
      <c r="AK1047" t="s">
        <v>118</v>
      </c>
      <c r="AL1047" t="s">
        <v>1645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卡尔主动技能2等级2</v>
      </c>
      <c r="B1048" s="8">
        <f t="shared" si="338"/>
        <v>10180202</v>
      </c>
      <c r="C1048" s="8" t="str">
        <f>VLOOKUP(G1048,角色!A:B,2,FALSE)</f>
        <v>卡尔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487</v>
      </c>
      <c r="I1048" s="26" t="str">
        <f t="shared" si="348"/>
        <v>对敌方单体造成125%攻击力（+80）伤害，附带减防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P1048" s="33" t="str">
        <f>_xlfn.IFNA(VLOOKUP(G1048,角色!V:AE,主动技能!F1048+1,FALSE),"")</f>
        <v>eff_sixingguangquan|eff_xuanbingjian_1|eff_xuanbingjian_2|</v>
      </c>
      <c r="Q1048" s="33">
        <f>(VLOOKUP(G1048,角色!V:AE,主动技能!F1048+4,FALSE))</f>
        <v>1</v>
      </c>
      <c r="R1048" s="33">
        <v>0</v>
      </c>
      <c r="S1048" s="33">
        <v>0</v>
      </c>
      <c r="T1048" s="6" t="str">
        <f t="shared" si="336"/>
        <v>100065:100:2:0</v>
      </c>
      <c r="U1048" s="6" t="str">
        <f t="shared" si="337"/>
        <v/>
      </c>
      <c r="V1048" s="23" t="str">
        <f>VLOOKUP(G1048,角色!AW:BC,主动技能!F1048+1,FALSE)</f>
        <v>skill_15</v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80</v>
      </c>
      <c r="AE1048" s="33">
        <f>(VLOOKUP(G1048,角色!V:AE,主动技能!F1048+7,FALSE))</f>
        <v>1</v>
      </c>
      <c r="AF1048" s="23">
        <f t="shared" si="340"/>
        <v>2</v>
      </c>
      <c r="AG1048" s="23">
        <f t="shared" si="341"/>
        <v>1</v>
      </c>
      <c r="AH1048" s="33" t="str">
        <f>VLOOKUP(F1048,特效对应!F:G,2,FALSE)</f>
        <v>attackex</v>
      </c>
      <c r="AJ1048">
        <f t="shared" si="342"/>
        <v>2</v>
      </c>
      <c r="AK1048" t="s">
        <v>118</v>
      </c>
      <c r="AL1048" t="s">
        <v>1645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卡尔主动技能2等级3</v>
      </c>
      <c r="B1049" s="8">
        <f t="shared" si="338"/>
        <v>10180203</v>
      </c>
      <c r="C1049" s="8" t="str">
        <f>VLOOKUP(G1049,角色!A:B,2,FALSE)</f>
        <v>卡尔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487</v>
      </c>
      <c r="I1049" s="26" t="str">
        <f t="shared" si="348"/>
        <v>对敌方单体造成125%攻击力（+125）伤害，附带减防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P1049" s="33" t="str">
        <f>_xlfn.IFNA(VLOOKUP(G1049,角色!V:AE,主动技能!F1049+1,FALSE),"")</f>
        <v>eff_sixingguangquan|eff_xuanbingjian_1|eff_xuanbingjian_2|</v>
      </c>
      <c r="Q1049" s="33">
        <f>(VLOOKUP(G1049,角色!V:AE,主动技能!F1049+4,FALSE))</f>
        <v>1</v>
      </c>
      <c r="R1049" s="33">
        <v>0</v>
      </c>
      <c r="S1049" s="33">
        <v>0</v>
      </c>
      <c r="T1049" s="6" t="str">
        <f t="shared" si="336"/>
        <v>100065:100:2:0</v>
      </c>
      <c r="U1049" s="6" t="str">
        <f t="shared" si="337"/>
        <v/>
      </c>
      <c r="V1049" s="23" t="str">
        <f>VLOOKUP(G1049,角色!AW:BC,主动技能!F1049+1,FALSE)</f>
        <v>skill_15</v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125</v>
      </c>
      <c r="AE1049" s="33">
        <f>(VLOOKUP(G1049,角色!V:AE,主动技能!F1049+7,FALSE))</f>
        <v>1</v>
      </c>
      <c r="AF1049" s="23">
        <f t="shared" si="340"/>
        <v>2</v>
      </c>
      <c r="AG1049" s="23">
        <f t="shared" si="341"/>
        <v>1</v>
      </c>
      <c r="AH1049" s="33" t="str">
        <f>VLOOKUP(F1049,特效对应!F:G,2,FALSE)</f>
        <v>attackex</v>
      </c>
      <c r="AJ1049">
        <f t="shared" si="342"/>
        <v>3</v>
      </c>
      <c r="AK1049" t="s">
        <v>118</v>
      </c>
      <c r="AL1049" t="s">
        <v>1645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卡尔主动技能2等级4</v>
      </c>
      <c r="B1050" s="8">
        <f t="shared" si="338"/>
        <v>10180204</v>
      </c>
      <c r="C1050" s="8" t="str">
        <f>VLOOKUP(G1050,角色!A:B,2,FALSE)</f>
        <v>卡尔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487</v>
      </c>
      <c r="I1050" s="26" t="str">
        <f t="shared" si="348"/>
        <v>对敌方单体造成125%攻击力（+200）伤害，附带减防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P1050" s="33" t="str">
        <f>_xlfn.IFNA(VLOOKUP(G1050,角色!V:AE,主动技能!F1050+1,FALSE),"")</f>
        <v>eff_sixingguangquan|eff_xuanbingjian_1|eff_xuanbingjian_2|</v>
      </c>
      <c r="Q1050" s="33">
        <f>(VLOOKUP(G1050,角色!V:AE,主动技能!F1050+4,FALSE))</f>
        <v>1</v>
      </c>
      <c r="R1050" s="33">
        <v>0</v>
      </c>
      <c r="S1050" s="33">
        <v>0</v>
      </c>
      <c r="T1050" s="6" t="str">
        <f t="shared" si="336"/>
        <v>100065:100:2:0</v>
      </c>
      <c r="U1050" s="6" t="str">
        <f t="shared" si="337"/>
        <v/>
      </c>
      <c r="V1050" s="23" t="str">
        <f>VLOOKUP(G1050,角色!AW:BC,主动技能!F1050+1,FALSE)</f>
        <v>skill_15</v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200</v>
      </c>
      <c r="AE1050" s="33">
        <f>(VLOOKUP(G1050,角色!V:AE,主动技能!F1050+7,FALSE))</f>
        <v>1</v>
      </c>
      <c r="AF1050" s="23">
        <f t="shared" si="340"/>
        <v>2</v>
      </c>
      <c r="AG1050" s="23">
        <f t="shared" si="341"/>
        <v>1</v>
      </c>
      <c r="AH1050" s="33" t="str">
        <f>VLOOKUP(F1050,特效对应!F:G,2,FALSE)</f>
        <v>attackex</v>
      </c>
      <c r="AJ1050">
        <f t="shared" si="342"/>
        <v>4</v>
      </c>
      <c r="AK1050" t="s">
        <v>118</v>
      </c>
      <c r="AL1050" t="s">
        <v>1645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卡尔主动技能2等级5</v>
      </c>
      <c r="B1051" s="8">
        <f t="shared" si="338"/>
        <v>10180205</v>
      </c>
      <c r="C1051" s="8" t="str">
        <f>VLOOKUP(G1051,角色!A:B,2,FALSE)</f>
        <v>卡尔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487</v>
      </c>
      <c r="I1051" s="26" t="str">
        <f t="shared" si="348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P1051" s="33" t="str">
        <f>_xlfn.IFNA(VLOOKUP(G1051,角色!V:AE,主动技能!F1051+1,FALSE),"")</f>
        <v>eff_sixingguangquan|eff_xuanbingjian_1|eff_xuanbingjian_2|</v>
      </c>
      <c r="Q1051" s="33">
        <f>(VLOOKUP(G1051,角色!V:AE,主动技能!F1051+4,FALSE))</f>
        <v>1</v>
      </c>
      <c r="R1051" s="33">
        <v>0</v>
      </c>
      <c r="S1051" s="33">
        <v>0</v>
      </c>
      <c r="T1051" s="6" t="str">
        <f t="shared" si="336"/>
        <v>100065:100:2:0</v>
      </c>
      <c r="U1051" s="6" t="str">
        <f t="shared" si="337"/>
        <v/>
      </c>
      <c r="V1051" s="23" t="str">
        <f>VLOOKUP(G1051,角色!AW:BC,主动技能!F1051+1,FALSE)</f>
        <v>skill_15</v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 s="33">
        <f>(VLOOKUP(G1051,角色!V:AE,主动技能!F1051+7,FALSE))</f>
        <v>1</v>
      </c>
      <c r="AF1051" s="23">
        <f t="shared" si="340"/>
        <v>2</v>
      </c>
      <c r="AG1051" s="23">
        <f t="shared" si="341"/>
        <v>1</v>
      </c>
      <c r="AH1051" s="33" t="str">
        <f>VLOOKUP(F1051,特效对应!F:G,2,FALSE)</f>
        <v>attackex</v>
      </c>
      <c r="AJ1051">
        <f t="shared" si="342"/>
        <v>5</v>
      </c>
      <c r="AK1051" t="s">
        <v>118</v>
      </c>
      <c r="AL1051" t="s">
        <v>1645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卡尔主动技能2等级6</v>
      </c>
      <c r="B1052" s="8">
        <f t="shared" si="338"/>
        <v>10180206</v>
      </c>
      <c r="C1052" s="8" t="str">
        <f>VLOOKUP(G1052,角色!A:B,2,FALSE)</f>
        <v>卡尔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487</v>
      </c>
      <c r="I1052" s="26" t="str">
        <f t="shared" si="348"/>
        <v>对敌方单体造成125%攻击力（+400）伤害，附带减防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P1052" s="33" t="str">
        <f>_xlfn.IFNA(VLOOKUP(G1052,角色!V:AE,主动技能!F1052+1,FALSE),"")</f>
        <v>eff_sixingguangquan|eff_xuanbingjian_1|eff_xuanbingjian_2|</v>
      </c>
      <c r="Q1052" s="33">
        <f>(VLOOKUP(G1052,角色!V:AE,主动技能!F1052+4,FALSE))</f>
        <v>1</v>
      </c>
      <c r="R1052" s="33">
        <v>0</v>
      </c>
      <c r="S1052" s="33">
        <v>0</v>
      </c>
      <c r="T1052" s="6" t="str">
        <f t="shared" si="336"/>
        <v>100065:100:2:0</v>
      </c>
      <c r="U1052" s="6" t="str">
        <f t="shared" si="337"/>
        <v/>
      </c>
      <c r="V1052" s="23" t="str">
        <f>VLOOKUP(G1052,角色!AW:BC,主动技能!F1052+1,FALSE)</f>
        <v>skill_15</v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400</v>
      </c>
      <c r="AE1052" s="33">
        <f>(VLOOKUP(G1052,角色!V:AE,主动技能!F1052+7,FALSE))</f>
        <v>1</v>
      </c>
      <c r="AF1052" s="23">
        <f t="shared" si="340"/>
        <v>2</v>
      </c>
      <c r="AG1052" s="23">
        <f t="shared" si="341"/>
        <v>1</v>
      </c>
      <c r="AH1052" s="33" t="str">
        <f>VLOOKUP(F1052,特效对应!F:G,2,FALSE)</f>
        <v>attackex</v>
      </c>
      <c r="AJ1052">
        <f t="shared" si="342"/>
        <v>6</v>
      </c>
      <c r="AK1052" t="s">
        <v>118</v>
      </c>
      <c r="AL1052" t="s">
        <v>1645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卡尔主动技能2等级7</v>
      </c>
      <c r="B1053" s="8">
        <f t="shared" si="338"/>
        <v>10180207</v>
      </c>
      <c r="C1053" s="8" t="str">
        <f>VLOOKUP(G1053,角色!A:B,2,FALSE)</f>
        <v>卡尔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487</v>
      </c>
      <c r="I1053" s="26" t="str">
        <f t="shared" si="348"/>
        <v>对敌方单体造成125%攻击力（+566）伤害，附带减防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P1053" s="33" t="str">
        <f>_xlfn.IFNA(VLOOKUP(G1053,角色!V:AE,主动技能!F1053+1,FALSE),"")</f>
        <v>eff_sixingguangquan|eff_xuanbingjian_1|eff_xuanbingjian_2|</v>
      </c>
      <c r="Q1053" s="33">
        <f>(VLOOKUP(G1053,角色!V:AE,主动技能!F1053+4,FALSE))</f>
        <v>1</v>
      </c>
      <c r="R1053" s="33">
        <v>0</v>
      </c>
      <c r="S1053" s="33">
        <v>0</v>
      </c>
      <c r="T1053" s="6" t="str">
        <f t="shared" si="336"/>
        <v>100065:100:2:0</v>
      </c>
      <c r="U1053" s="6" t="str">
        <f t="shared" si="337"/>
        <v/>
      </c>
      <c r="V1053" s="23" t="str">
        <f>VLOOKUP(G1053,角色!AW:BC,主动技能!F1053+1,FALSE)</f>
        <v>skill_15</v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566</v>
      </c>
      <c r="AE1053" s="33">
        <f>(VLOOKUP(G1053,角色!V:AE,主动技能!F1053+7,FALSE))</f>
        <v>1</v>
      </c>
      <c r="AF1053" s="23">
        <f t="shared" si="340"/>
        <v>2</v>
      </c>
      <c r="AG1053" s="23">
        <f t="shared" si="341"/>
        <v>1</v>
      </c>
      <c r="AH1053" s="33" t="str">
        <f>VLOOKUP(F1053,特效对应!F:G,2,FALSE)</f>
        <v>attackex</v>
      </c>
      <c r="AJ1053">
        <f t="shared" si="342"/>
        <v>7</v>
      </c>
      <c r="AK1053" t="s">
        <v>118</v>
      </c>
      <c r="AL1053" t="s">
        <v>1645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卡尔主动技能2等级8</v>
      </c>
      <c r="B1054" s="8">
        <f t="shared" si="338"/>
        <v>10180208</v>
      </c>
      <c r="C1054" s="8" t="str">
        <f>VLOOKUP(G1054,角色!A:B,2,FALSE)</f>
        <v>卡尔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487</v>
      </c>
      <c r="I1054" s="26" t="str">
        <f t="shared" si="348"/>
        <v>对敌方单体造成125%攻击力（+800）伤害，附带减防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P1054" s="33" t="str">
        <f>_xlfn.IFNA(VLOOKUP(G1054,角色!V:AE,主动技能!F1054+1,FALSE),"")</f>
        <v>eff_sixingguangquan|eff_xuanbingjian_1|eff_xuanbingjian_2|</v>
      </c>
      <c r="Q1054" s="33">
        <f>(VLOOKUP(G1054,角色!V:AE,主动技能!F1054+4,FALSE))</f>
        <v>1</v>
      </c>
      <c r="R1054" s="33">
        <v>0</v>
      </c>
      <c r="S1054" s="33">
        <v>0</v>
      </c>
      <c r="T1054" s="6" t="str">
        <f t="shared" si="336"/>
        <v>100065:100:2:0</v>
      </c>
      <c r="U1054" s="6" t="str">
        <f t="shared" si="337"/>
        <v/>
      </c>
      <c r="V1054" s="23" t="str">
        <f>VLOOKUP(G1054,角色!AW:BC,主动技能!F1054+1,FALSE)</f>
        <v>skill_15</v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800</v>
      </c>
      <c r="AE1054" s="33">
        <f>(VLOOKUP(G1054,角色!V:AE,主动技能!F1054+7,FALSE))</f>
        <v>1</v>
      </c>
      <c r="AF1054" s="23">
        <f t="shared" si="340"/>
        <v>2</v>
      </c>
      <c r="AG1054" s="23">
        <f t="shared" si="341"/>
        <v>1</v>
      </c>
      <c r="AH1054" s="33" t="str">
        <f>VLOOKUP(F1054,特效对应!F:G,2,FALSE)</f>
        <v>attackex</v>
      </c>
      <c r="AJ1054">
        <f t="shared" si="342"/>
        <v>8</v>
      </c>
      <c r="AK1054" t="s">
        <v>118</v>
      </c>
      <c r="AL1054" t="s">
        <v>1645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卡尔主动技能2等级9</v>
      </c>
      <c r="B1055" s="8">
        <f t="shared" si="338"/>
        <v>10180209</v>
      </c>
      <c r="C1055" s="8" t="str">
        <f>VLOOKUP(G1055,角色!A:B,2,FALSE)</f>
        <v>卡尔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487</v>
      </c>
      <c r="I1055" s="26" t="str">
        <f t="shared" si="348"/>
        <v>对敌方单体造成125%攻击力（+1132）伤害，附带减防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P1055" s="33" t="str">
        <f>_xlfn.IFNA(VLOOKUP(G1055,角色!V:AE,主动技能!F1055+1,FALSE),"")</f>
        <v>eff_sixingguangquan|eff_xuanbingjian_1|eff_xuanbingjian_2|</v>
      </c>
      <c r="Q1055" s="33">
        <f>(VLOOKUP(G1055,角色!V:AE,主动技能!F1055+4,FALSE))</f>
        <v>1</v>
      </c>
      <c r="R1055" s="33">
        <v>0</v>
      </c>
      <c r="S1055" s="33">
        <v>0</v>
      </c>
      <c r="T1055" s="6" t="str">
        <f t="shared" si="336"/>
        <v>100065:100:2:0</v>
      </c>
      <c r="U1055" s="6" t="str">
        <f t="shared" si="337"/>
        <v/>
      </c>
      <c r="V1055" s="23" t="str">
        <f>VLOOKUP(G1055,角色!AW:BC,主动技能!F1055+1,FALSE)</f>
        <v>skill_15</v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1132</v>
      </c>
      <c r="AE1055" s="33">
        <f>(VLOOKUP(G1055,角色!V:AE,主动技能!F1055+7,FALSE))</f>
        <v>1</v>
      </c>
      <c r="AF1055" s="23">
        <f t="shared" si="340"/>
        <v>2</v>
      </c>
      <c r="AG1055" s="23">
        <f t="shared" si="341"/>
        <v>1</v>
      </c>
      <c r="AH1055" s="33" t="str">
        <f>VLOOKUP(F1055,特效对应!F:G,2,FALSE)</f>
        <v>attackex</v>
      </c>
      <c r="AJ1055">
        <f t="shared" si="342"/>
        <v>9</v>
      </c>
      <c r="AK1055" t="s">
        <v>118</v>
      </c>
      <c r="AL1055" t="s">
        <v>1645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卡尔主动技能2等级10</v>
      </c>
      <c r="B1056" s="8">
        <f t="shared" si="338"/>
        <v>10180210</v>
      </c>
      <c r="C1056" s="8" t="str">
        <f>VLOOKUP(G1056,角色!A:B,2,FALSE)</f>
        <v>卡尔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487</v>
      </c>
      <c r="I1056" s="26" t="str">
        <f t="shared" si="348"/>
        <v>对敌方单体造成125%攻击力（+1601）伤害，附带减防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P1056" s="33" t="str">
        <f>_xlfn.IFNA(VLOOKUP(G1056,角色!V:AE,主动技能!F1056+1,FALSE),"")</f>
        <v>eff_sixingguangquan|eff_xuanbingjian_1|eff_xuanbingjian_2|</v>
      </c>
      <c r="Q1056" s="33">
        <f>(VLOOKUP(G1056,角色!V:AE,主动技能!F1056+4,FALSE))</f>
        <v>1</v>
      </c>
      <c r="R1056" s="33">
        <v>0</v>
      </c>
      <c r="S1056" s="33">
        <v>0</v>
      </c>
      <c r="T1056" s="6" t="str">
        <f t="shared" si="336"/>
        <v>100065:100:2:0</v>
      </c>
      <c r="U1056" s="6" t="str">
        <f t="shared" si="337"/>
        <v/>
      </c>
      <c r="V1056" s="23" t="str">
        <f>VLOOKUP(G1056,角色!AW:BC,主动技能!F1056+1,FALSE)</f>
        <v>skill_15</v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1601</v>
      </c>
      <c r="AE1056" s="33">
        <f>(VLOOKUP(G1056,角色!V:AE,主动技能!F1056+7,FALSE))</f>
        <v>1</v>
      </c>
      <c r="AF1056" s="23">
        <f t="shared" si="340"/>
        <v>2</v>
      </c>
      <c r="AG1056" s="23">
        <f t="shared" si="341"/>
        <v>1</v>
      </c>
      <c r="AH1056" s="33" t="str">
        <f>VLOOKUP(F1056,特效对应!F:G,2,FALSE)</f>
        <v>attackex</v>
      </c>
      <c r="AJ1056">
        <f t="shared" si="342"/>
        <v>10</v>
      </c>
      <c r="AK1056" t="s">
        <v>118</v>
      </c>
      <c r="AL1056" t="s">
        <v>1645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卡尔主动技能2等级11</v>
      </c>
      <c r="B1057" s="8">
        <f t="shared" si="338"/>
        <v>10180211</v>
      </c>
      <c r="C1057" s="8" t="str">
        <f>VLOOKUP(G1057,角色!A:B,2,FALSE)</f>
        <v>卡尔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487</v>
      </c>
      <c r="I1057" s="26" t="str">
        <f t="shared" si="348"/>
        <v>对敌方单体造成125%攻击力（+2265）伤害，附带减防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P1057" s="33" t="str">
        <f>_xlfn.IFNA(VLOOKUP(G1057,角色!V:AE,主动技能!F1057+1,FALSE),"")</f>
        <v>eff_sixingguangquan|eff_xuanbingjian_1|eff_xuanbingjian_2|</v>
      </c>
      <c r="Q1057" s="33">
        <f>(VLOOKUP(G1057,角色!V:AE,主动技能!F1057+4,FALSE))</f>
        <v>1</v>
      </c>
      <c r="R1057" s="33">
        <v>0</v>
      </c>
      <c r="S1057" s="33">
        <v>0</v>
      </c>
      <c r="T1057" s="6" t="str">
        <f t="shared" si="336"/>
        <v>100065:100:2:0</v>
      </c>
      <c r="U1057" s="6" t="str">
        <f t="shared" si="337"/>
        <v/>
      </c>
      <c r="V1057" s="23" t="str">
        <f>VLOOKUP(G1057,角色!AW:BC,主动技能!F1057+1,FALSE)</f>
        <v>skill_15</v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2265</v>
      </c>
      <c r="AE1057" s="33">
        <f>(VLOOKUP(G1057,角色!V:AE,主动技能!F1057+7,FALSE))</f>
        <v>1</v>
      </c>
      <c r="AF1057" s="23">
        <f t="shared" si="340"/>
        <v>2</v>
      </c>
      <c r="AG1057" s="23">
        <f t="shared" si="341"/>
        <v>1</v>
      </c>
      <c r="AH1057" s="33" t="str">
        <f>VLOOKUP(F1057,特效对应!F:G,2,FALSE)</f>
        <v>attackex</v>
      </c>
      <c r="AJ1057">
        <f t="shared" si="342"/>
        <v>11</v>
      </c>
      <c r="AK1057" t="s">
        <v>118</v>
      </c>
      <c r="AL1057" t="s">
        <v>1645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卡尔主动技能2等级12</v>
      </c>
      <c r="B1058" s="8">
        <f t="shared" si="338"/>
        <v>10180212</v>
      </c>
      <c r="C1058" s="8" t="str">
        <f>VLOOKUP(G1058,角色!A:B,2,FALSE)</f>
        <v>卡尔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487</v>
      </c>
      <c r="I1058" s="26" t="str">
        <f t="shared" si="348"/>
        <v>对敌方单体造成125%攻击力（+3203）伤害，附带减防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P1058" s="33" t="str">
        <f>_xlfn.IFNA(VLOOKUP(G1058,角色!V:AE,主动技能!F1058+1,FALSE),"")</f>
        <v>eff_sixingguangquan|eff_xuanbingjian_1|eff_xuanbingjian_2|</v>
      </c>
      <c r="Q1058" s="33">
        <f>(VLOOKUP(G1058,角色!V:AE,主动技能!F1058+4,FALSE))</f>
        <v>1</v>
      </c>
      <c r="R1058" s="33">
        <v>0</v>
      </c>
      <c r="S1058" s="33">
        <v>0</v>
      </c>
      <c r="T1058" s="6" t="str">
        <f t="shared" si="336"/>
        <v>100065:100:2:0</v>
      </c>
      <c r="U1058" s="6" t="str">
        <f t="shared" si="337"/>
        <v/>
      </c>
      <c r="V1058" s="23" t="str">
        <f>VLOOKUP(G1058,角色!AW:BC,主动技能!F1058+1,FALSE)</f>
        <v>skill_15</v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3203</v>
      </c>
      <c r="AE1058" s="33">
        <f>(VLOOKUP(G1058,角色!V:AE,主动技能!F1058+7,FALSE))</f>
        <v>1</v>
      </c>
      <c r="AF1058" s="23">
        <f t="shared" si="340"/>
        <v>2</v>
      </c>
      <c r="AG1058" s="23">
        <f t="shared" si="341"/>
        <v>1</v>
      </c>
      <c r="AH1058" s="33" t="str">
        <f>VLOOKUP(F1058,特效对应!F:G,2,FALSE)</f>
        <v>attackex</v>
      </c>
      <c r="AJ1058">
        <f t="shared" si="342"/>
        <v>12</v>
      </c>
      <c r="AK1058" t="s">
        <v>118</v>
      </c>
      <c r="AL1058" t="s">
        <v>1645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卡尔主动技能2等级13</v>
      </c>
      <c r="B1059" s="8">
        <f t="shared" si="338"/>
        <v>10180213</v>
      </c>
      <c r="C1059" s="8" t="str">
        <f>VLOOKUP(G1059,角色!A:B,2,FALSE)</f>
        <v>卡尔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487</v>
      </c>
      <c r="I1059" s="26" t="str">
        <f t="shared" si="348"/>
        <v>对敌方单体造成125%攻击力（+4531）伤害，附带减防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P1059" s="33" t="str">
        <f>_xlfn.IFNA(VLOOKUP(G1059,角色!V:AE,主动技能!F1059+1,FALSE),"")</f>
        <v>eff_sixingguangquan|eff_xuanbingjian_1|eff_xuanbingjian_2|</v>
      </c>
      <c r="Q1059" s="33">
        <f>(VLOOKUP(G1059,角色!V:AE,主动技能!F1059+4,FALSE))</f>
        <v>1</v>
      </c>
      <c r="R1059" s="33">
        <v>0</v>
      </c>
      <c r="S1059" s="33">
        <v>0</v>
      </c>
      <c r="T1059" s="6" t="str">
        <f t="shared" si="336"/>
        <v>100065:100:2:0</v>
      </c>
      <c r="U1059" s="6" t="str">
        <f t="shared" si="337"/>
        <v/>
      </c>
      <c r="V1059" s="23" t="str">
        <f>VLOOKUP(G1059,角色!AW:BC,主动技能!F1059+1,FALSE)</f>
        <v>skill_15</v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4531</v>
      </c>
      <c r="AE1059" s="33">
        <f>(VLOOKUP(G1059,角色!V:AE,主动技能!F1059+7,FALSE))</f>
        <v>1</v>
      </c>
      <c r="AF1059" s="23">
        <f t="shared" si="340"/>
        <v>2</v>
      </c>
      <c r="AG1059" s="23">
        <f t="shared" si="341"/>
        <v>1</v>
      </c>
      <c r="AH1059" s="33" t="str">
        <f>VLOOKUP(F1059,特效对应!F:G,2,FALSE)</f>
        <v>attackex</v>
      </c>
      <c r="AJ1059">
        <f t="shared" si="342"/>
        <v>13</v>
      </c>
      <c r="AK1059" t="s">
        <v>118</v>
      </c>
      <c r="AL1059" t="s">
        <v>1645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卡尔主动技能2等级14</v>
      </c>
      <c r="B1060" s="8">
        <f t="shared" si="338"/>
        <v>10180214</v>
      </c>
      <c r="C1060" s="8" t="str">
        <f>VLOOKUP(G1060,角色!A:B,2,FALSE)</f>
        <v>卡尔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487</v>
      </c>
      <c r="I1060" s="26" t="str">
        <f t="shared" si="348"/>
        <v>对敌方单体造成125%攻击力（+6409）伤害，附带减防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P1060" s="33" t="str">
        <f>_xlfn.IFNA(VLOOKUP(G1060,角色!V:AE,主动技能!F1060+1,FALSE),"")</f>
        <v>eff_sixingguangquan|eff_xuanbingjian_1|eff_xuanbingjian_2|</v>
      </c>
      <c r="Q1060" s="33">
        <f>(VLOOKUP(G1060,角色!V:AE,主动技能!F1060+4,FALSE))</f>
        <v>1</v>
      </c>
      <c r="R1060" s="33">
        <v>0</v>
      </c>
      <c r="S1060" s="33">
        <v>0</v>
      </c>
      <c r="T1060" s="6" t="str">
        <f t="shared" si="336"/>
        <v>100065:100:2:0</v>
      </c>
      <c r="U1060" s="6" t="str">
        <f t="shared" si="337"/>
        <v/>
      </c>
      <c r="V1060" s="23" t="str">
        <f>VLOOKUP(G1060,角色!AW:BC,主动技能!F1060+1,FALSE)</f>
        <v>skill_15</v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6409</v>
      </c>
      <c r="AE1060" s="33">
        <f>(VLOOKUP(G1060,角色!V:AE,主动技能!F1060+7,FALSE))</f>
        <v>1</v>
      </c>
      <c r="AF1060" s="23">
        <f t="shared" si="340"/>
        <v>2</v>
      </c>
      <c r="AG1060" s="23">
        <f t="shared" si="341"/>
        <v>1</v>
      </c>
      <c r="AH1060" s="33" t="str">
        <f>VLOOKUP(F1060,特效对应!F:G,2,FALSE)</f>
        <v>attackex</v>
      </c>
      <c r="AJ1060">
        <f t="shared" si="342"/>
        <v>14</v>
      </c>
      <c r="AK1060" t="s">
        <v>118</v>
      </c>
      <c r="AL1060" t="s">
        <v>1645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卡尔主动技能2等级15</v>
      </c>
      <c r="B1061" s="8">
        <f t="shared" si="338"/>
        <v>10180215</v>
      </c>
      <c r="C1061" s="8" t="str">
        <f>VLOOKUP(G1061,角色!A:B,2,FALSE)</f>
        <v>卡尔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487</v>
      </c>
      <c r="I1061" s="26" t="str">
        <f t="shared" si="348"/>
        <v>对敌方单体造成125%攻击力（+9065）伤害，附带减防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P1061" s="33" t="str">
        <f>_xlfn.IFNA(VLOOKUP(G1061,角色!V:AE,主动技能!F1061+1,FALSE),"")</f>
        <v>eff_sixingguangquan|eff_xuanbingjian_1|eff_xuanbingjian_2|</v>
      </c>
      <c r="Q1061" s="33">
        <f>(VLOOKUP(G1061,角色!V:AE,主动技能!F1061+4,FALSE))</f>
        <v>1</v>
      </c>
      <c r="R1061" s="33">
        <v>0</v>
      </c>
      <c r="S1061" s="33">
        <v>0</v>
      </c>
      <c r="T1061" s="6" t="str">
        <f t="shared" si="336"/>
        <v>100065:100:2:0</v>
      </c>
      <c r="U1061" s="6" t="str">
        <f t="shared" si="337"/>
        <v/>
      </c>
      <c r="V1061" s="23" t="str">
        <f>VLOOKUP(G1061,角色!AW:BC,主动技能!F1061+1,FALSE)</f>
        <v>skill_15</v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9065</v>
      </c>
      <c r="AE1061" s="33">
        <f>(VLOOKUP(G1061,角色!V:AE,主动技能!F1061+7,FALSE))</f>
        <v>1</v>
      </c>
      <c r="AF1061" s="23">
        <f t="shared" si="340"/>
        <v>2</v>
      </c>
      <c r="AG1061" s="23">
        <f t="shared" si="341"/>
        <v>1</v>
      </c>
      <c r="AH1061" s="33" t="str">
        <f>VLOOKUP(F1061,特效对应!F:G,2,FALSE)</f>
        <v>attackex</v>
      </c>
      <c r="AJ1061">
        <f t="shared" si="342"/>
        <v>15</v>
      </c>
      <c r="AK1061" t="s">
        <v>118</v>
      </c>
      <c r="AL1061" t="s">
        <v>1645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卡尔主动技能2等级16</v>
      </c>
      <c r="B1062" s="8">
        <f t="shared" si="338"/>
        <v>10180216</v>
      </c>
      <c r="C1062" s="8" t="str">
        <f>VLOOKUP(G1062,角色!A:B,2,FALSE)</f>
        <v>卡尔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487</v>
      </c>
      <c r="I1062" s="26" t="str">
        <f t="shared" si="348"/>
        <v>对敌方单体造成125%攻击力（+12822）伤害，附带减防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P1062" s="33" t="str">
        <f>_xlfn.IFNA(VLOOKUP(G1062,角色!V:AE,主动技能!F1062+1,FALSE),"")</f>
        <v>eff_sixingguangquan|eff_xuanbingjian_1|eff_xuanbingjian_2|</v>
      </c>
      <c r="Q1062" s="33">
        <f>(VLOOKUP(G1062,角色!V:AE,主动技能!F1062+4,FALSE))</f>
        <v>1</v>
      </c>
      <c r="R1062" s="33">
        <v>0</v>
      </c>
      <c r="S1062" s="33">
        <v>0</v>
      </c>
      <c r="T1062" s="6" t="str">
        <f t="shared" si="336"/>
        <v>100065:100:2:0</v>
      </c>
      <c r="U1062" s="6" t="str">
        <f t="shared" si="337"/>
        <v/>
      </c>
      <c r="V1062" s="23" t="str">
        <f>VLOOKUP(G1062,角色!AW:BC,主动技能!F1062+1,FALSE)</f>
        <v>skill_15</v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12822</v>
      </c>
      <c r="AE1062" s="33">
        <f>(VLOOKUP(G1062,角色!V:AE,主动技能!F1062+7,FALSE))</f>
        <v>1</v>
      </c>
      <c r="AF1062" s="23">
        <f t="shared" si="340"/>
        <v>2</v>
      </c>
      <c r="AG1062" s="23">
        <f t="shared" si="341"/>
        <v>1</v>
      </c>
      <c r="AH1062" s="33" t="str">
        <f>VLOOKUP(F1062,特效对应!F:G,2,FALSE)</f>
        <v>attackex</v>
      </c>
      <c r="AJ1062">
        <f t="shared" si="342"/>
        <v>16</v>
      </c>
      <c r="AK1062" t="s">
        <v>118</v>
      </c>
      <c r="AL1062" t="s">
        <v>1645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卡尔主动技能2等级17</v>
      </c>
      <c r="B1063" s="8">
        <f t="shared" si="338"/>
        <v>10180217</v>
      </c>
      <c r="C1063" s="8" t="str">
        <f>VLOOKUP(G1063,角色!A:B,2,FALSE)</f>
        <v>卡尔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487</v>
      </c>
      <c r="I1063" s="26" t="str">
        <f t="shared" si="348"/>
        <v>对敌方单体造成125%攻击力（+18135）伤害，附带减防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P1063" s="33" t="str">
        <f>_xlfn.IFNA(VLOOKUP(G1063,角色!V:AE,主动技能!F1063+1,FALSE),"")</f>
        <v>eff_sixingguangquan|eff_xuanbingjian_1|eff_xuanbingjian_2|</v>
      </c>
      <c r="Q1063" s="33">
        <f>(VLOOKUP(G1063,角色!V:AE,主动技能!F1063+4,FALSE))</f>
        <v>1</v>
      </c>
      <c r="R1063" s="33">
        <v>0</v>
      </c>
      <c r="S1063" s="33">
        <v>0</v>
      </c>
      <c r="T1063" s="6" t="str">
        <f t="shared" si="336"/>
        <v>100065:100:2:0</v>
      </c>
      <c r="U1063" s="6" t="str">
        <f t="shared" si="337"/>
        <v/>
      </c>
      <c r="V1063" s="23" t="str">
        <f>VLOOKUP(G1063,角色!AW:BC,主动技能!F1063+1,FALSE)</f>
        <v>skill_15</v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18135</v>
      </c>
      <c r="AE1063" s="33">
        <f>(VLOOKUP(G1063,角色!V:AE,主动技能!F1063+7,FALSE))</f>
        <v>1</v>
      </c>
      <c r="AF1063" s="23">
        <f t="shared" si="340"/>
        <v>2</v>
      </c>
      <c r="AG1063" s="23">
        <f t="shared" si="341"/>
        <v>1</v>
      </c>
      <c r="AH1063" s="33" t="str">
        <f>VLOOKUP(F1063,特效对应!F:G,2,FALSE)</f>
        <v>attackex</v>
      </c>
      <c r="AJ1063">
        <f t="shared" si="342"/>
        <v>17</v>
      </c>
      <c r="AK1063" t="s">
        <v>118</v>
      </c>
      <c r="AL1063" t="s">
        <v>1645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卡尔主动技能2等级18</v>
      </c>
      <c r="B1064" s="8">
        <f t="shared" si="338"/>
        <v>10180218</v>
      </c>
      <c r="C1064" s="8" t="str">
        <f>VLOOKUP(G1064,角色!A:B,2,FALSE)</f>
        <v>卡尔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487</v>
      </c>
      <c r="I1064" s="26" t="str">
        <f t="shared" si="348"/>
        <v>对敌方单体造成125%攻击力（+25650）伤害，附带减防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P1064" s="33" t="str">
        <f>_xlfn.IFNA(VLOOKUP(G1064,角色!V:AE,主动技能!F1064+1,FALSE),"")</f>
        <v>eff_sixingguangquan|eff_xuanbingjian_1|eff_xuanbingjian_2|</v>
      </c>
      <c r="Q1064" s="33">
        <f>(VLOOKUP(G1064,角色!V:AE,主动技能!F1064+4,FALSE))</f>
        <v>1</v>
      </c>
      <c r="R1064" s="33">
        <v>0</v>
      </c>
      <c r="S1064" s="33">
        <v>0</v>
      </c>
      <c r="T1064" s="6" t="str">
        <f t="shared" si="336"/>
        <v>100065:100:2:0</v>
      </c>
      <c r="U1064" s="6" t="str">
        <f t="shared" si="337"/>
        <v/>
      </c>
      <c r="V1064" s="23" t="str">
        <f>VLOOKUP(G1064,角色!AW:BC,主动技能!F1064+1,FALSE)</f>
        <v>skill_15</v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25650</v>
      </c>
      <c r="AE1064" s="33">
        <f>(VLOOKUP(G1064,角色!V:AE,主动技能!F1064+7,FALSE))</f>
        <v>1</v>
      </c>
      <c r="AF1064" s="23">
        <f t="shared" si="340"/>
        <v>2</v>
      </c>
      <c r="AG1064" s="23">
        <f t="shared" si="341"/>
        <v>1</v>
      </c>
      <c r="AH1064" s="33" t="str">
        <f>VLOOKUP(F1064,特效对应!F:G,2,FALSE)</f>
        <v>attackex</v>
      </c>
      <c r="AJ1064">
        <f t="shared" si="342"/>
        <v>18</v>
      </c>
      <c r="AK1064" t="s">
        <v>118</v>
      </c>
      <c r="AL1064" t="s">
        <v>1645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卡尔主动技能2等级19</v>
      </c>
      <c r="B1065" s="8">
        <f t="shared" si="338"/>
        <v>10180219</v>
      </c>
      <c r="C1065" s="8" t="str">
        <f>VLOOKUP(G1065,角色!A:B,2,FALSE)</f>
        <v>卡尔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487</v>
      </c>
      <c r="I1065" s="26" t="str">
        <f t="shared" si="348"/>
        <v>对敌方单体造成125%攻击力（+36280）伤害，附带减防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P1065" s="33" t="str">
        <f>_xlfn.IFNA(VLOOKUP(G1065,角色!V:AE,主动技能!F1065+1,FALSE),"")</f>
        <v>eff_sixingguangquan|eff_xuanbingjian_1|eff_xuanbingjian_2|</v>
      </c>
      <c r="Q1065" s="33">
        <f>(VLOOKUP(G1065,角色!V:AE,主动技能!F1065+4,FALSE))</f>
        <v>1</v>
      </c>
      <c r="R1065" s="33">
        <v>0</v>
      </c>
      <c r="S1065" s="33">
        <v>0</v>
      </c>
      <c r="T1065" s="6" t="str">
        <f t="shared" si="336"/>
        <v>100065:100:2:0</v>
      </c>
      <c r="U1065" s="6" t="str">
        <f t="shared" si="337"/>
        <v/>
      </c>
      <c r="V1065" s="23" t="str">
        <f>VLOOKUP(G1065,角色!AW:BC,主动技能!F1065+1,FALSE)</f>
        <v>skill_15</v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36280</v>
      </c>
      <c r="AE1065" s="33">
        <f>(VLOOKUP(G1065,角色!V:AE,主动技能!F1065+7,FALSE))</f>
        <v>1</v>
      </c>
      <c r="AF1065" s="23">
        <f t="shared" si="340"/>
        <v>2</v>
      </c>
      <c r="AG1065" s="23">
        <f t="shared" si="341"/>
        <v>1</v>
      </c>
      <c r="AH1065" s="33" t="str">
        <f>VLOOKUP(F1065,特效对应!F:G,2,FALSE)</f>
        <v>attackex</v>
      </c>
      <c r="AJ1065">
        <f t="shared" si="342"/>
        <v>19</v>
      </c>
      <c r="AK1065" t="s">
        <v>118</v>
      </c>
      <c r="AL1065" t="s">
        <v>1645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卡尔主动技能2等级20</v>
      </c>
      <c r="B1066" s="8">
        <f t="shared" si="338"/>
        <v>10180220</v>
      </c>
      <c r="C1066" s="8" t="str">
        <f>VLOOKUP(G1066,角色!A:B,2,FALSE)</f>
        <v>卡尔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487</v>
      </c>
      <c r="I1066" s="26" t="str">
        <f t="shared" si="348"/>
        <v>对敌方单体造成125%攻击力（+51314）伤害，附带减防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P1066" s="33" t="str">
        <f>_xlfn.IFNA(VLOOKUP(G1066,角色!V:AE,主动技能!F1066+1,FALSE),"")</f>
        <v>eff_sixingguangquan|eff_xuanbingjian_1|eff_xuanbingjian_2|</v>
      </c>
      <c r="Q1066" s="33">
        <f>(VLOOKUP(G1066,角色!V:AE,主动技能!F1066+4,FALSE))</f>
        <v>1</v>
      </c>
      <c r="R1066" s="33">
        <v>0</v>
      </c>
      <c r="S1066" s="33">
        <v>0</v>
      </c>
      <c r="T1066" s="6" t="str">
        <f t="shared" si="336"/>
        <v>100065:100:2:0</v>
      </c>
      <c r="U1066" s="6" t="str">
        <f t="shared" si="337"/>
        <v/>
      </c>
      <c r="V1066" s="23" t="str">
        <f>VLOOKUP(G1066,角色!AW:BC,主动技能!F1066+1,FALSE)</f>
        <v>skill_15</v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51314</v>
      </c>
      <c r="AE1066" s="33">
        <f>(VLOOKUP(G1066,角色!V:AE,主动技能!F1066+7,FALSE))</f>
        <v>1</v>
      </c>
      <c r="AF1066" s="23">
        <f t="shared" si="340"/>
        <v>2</v>
      </c>
      <c r="AG1066" s="23">
        <f t="shared" si="341"/>
        <v>1</v>
      </c>
      <c r="AH1066" s="33" t="str">
        <f>VLOOKUP(F1066,特效对应!F:G,2,FALSE)</f>
        <v>attackex</v>
      </c>
      <c r="AJ1066">
        <f t="shared" si="342"/>
        <v>20</v>
      </c>
      <c r="AK1066" t="s">
        <v>118</v>
      </c>
      <c r="AL1066" t="s">
        <v>1645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卡尔主动技能3等级1</v>
      </c>
      <c r="B1067" s="8">
        <f t="shared" si="338"/>
        <v>10180301</v>
      </c>
      <c r="C1067" s="8" t="str">
        <f>VLOOKUP(G1067,角色!A:B,2,FALSE)</f>
        <v>卡尔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488</v>
      </c>
      <c r="I1067" s="26" t="str">
        <f>"对敌方全体造成100%攻击力（+"&amp;AB1067&amp;"）伤害"</f>
        <v>对敌方全体造成100%攻击力（+65）伤害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P1067" s="33" t="str">
        <f>_xlfn.IFNA(VLOOKUP(G1067,角色!V:AE,主动技能!F1067+1,FALSE),"")</f>
        <v>eff_sixingguangquan||eff_xuanshuijulang|</v>
      </c>
      <c r="Q1067" s="33">
        <f>(VLOOKUP(G1067,角色!V:AE,主动技能!F1067+4,FALSE))</f>
        <v>3</v>
      </c>
      <c r="R1067" s="33">
        <v>0</v>
      </c>
      <c r="S1067" s="33">
        <v>0</v>
      </c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V1067" s="23" t="str">
        <f>VLOOKUP(G1067,角色!AW:BC,主动技能!F1067+1,FALSE)</f>
        <v>skill_25</v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65</v>
      </c>
      <c r="AE1067" s="33">
        <f>(VLOOKUP(G1067,角色!V:AE,主动技能!F1067+7,FALSE))</f>
        <v>1</v>
      </c>
      <c r="AF1067" s="23">
        <f t="shared" si="340"/>
        <v>3</v>
      </c>
      <c r="AG1067" s="23">
        <f t="shared" si="341"/>
        <v>2</v>
      </c>
      <c r="AH1067" s="33" t="str">
        <f>VLOOKUP(F1067,特效对应!F:G,2,FALSE)</f>
        <v>attackex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卡尔主动技能3等级2</v>
      </c>
      <c r="B1068" s="8">
        <f t="shared" si="338"/>
        <v>10180302</v>
      </c>
      <c r="C1068" s="8" t="str">
        <f>VLOOKUP(G1068,角色!A:B,2,FALSE)</f>
        <v>卡尔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488</v>
      </c>
      <c r="I1068" s="26" t="str">
        <f t="shared" ref="I1068:I1086" si="352">"对敌方全体造成100%攻击力（+"&amp;AB1068&amp;"）伤害"</f>
        <v>对敌方全体造成100%攻击力（+80）伤害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P1068" s="33" t="str">
        <f>_xlfn.IFNA(VLOOKUP(G1068,角色!V:AE,主动技能!F1068+1,FALSE),"")</f>
        <v>eff_sixingguangquan||eff_xuanshuijulang|</v>
      </c>
      <c r="Q1068" s="33">
        <f>(VLOOKUP(G1068,角色!V:AE,主动技能!F1068+4,FALSE))</f>
        <v>3</v>
      </c>
      <c r="R1068" s="33">
        <v>0</v>
      </c>
      <c r="S1068" s="33">
        <v>0</v>
      </c>
      <c r="T1068" s="6" t="str">
        <f t="shared" si="350"/>
        <v/>
      </c>
      <c r="U1068" s="6" t="str">
        <f t="shared" si="351"/>
        <v/>
      </c>
      <c r="V1068" s="23" t="str">
        <f>VLOOKUP(G1068,角色!AW:BC,主动技能!F1068+1,FALSE)</f>
        <v>skill_25</v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80</v>
      </c>
      <c r="AE1068" s="33">
        <f>(VLOOKUP(G1068,角色!V:AE,主动技能!F1068+7,FALSE))</f>
        <v>1</v>
      </c>
      <c r="AF1068" s="23">
        <f t="shared" si="340"/>
        <v>3</v>
      </c>
      <c r="AG1068" s="23">
        <f t="shared" si="341"/>
        <v>2</v>
      </c>
      <c r="AH1068" s="33" t="str">
        <f>VLOOKUP(F1068,特效对应!F:G,2,FALSE)</f>
        <v>attackex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卡尔主动技能3等级3</v>
      </c>
      <c r="B1069" s="8">
        <f t="shared" si="338"/>
        <v>10180303</v>
      </c>
      <c r="C1069" s="8" t="str">
        <f>VLOOKUP(G1069,角色!A:B,2,FALSE)</f>
        <v>卡尔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488</v>
      </c>
      <c r="I1069" s="26" t="str">
        <f t="shared" si="352"/>
        <v>对敌方全体造成100%攻击力（+125）伤害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P1069" s="33" t="str">
        <f>_xlfn.IFNA(VLOOKUP(G1069,角色!V:AE,主动技能!F1069+1,FALSE),"")</f>
        <v>eff_sixingguangquan||eff_xuanshuijulang|</v>
      </c>
      <c r="Q1069" s="33">
        <f>(VLOOKUP(G1069,角色!V:AE,主动技能!F1069+4,FALSE))</f>
        <v>3</v>
      </c>
      <c r="R1069" s="33">
        <v>0</v>
      </c>
      <c r="S1069" s="33">
        <v>0</v>
      </c>
      <c r="T1069" s="6" t="str">
        <f t="shared" si="350"/>
        <v/>
      </c>
      <c r="U1069" s="6" t="str">
        <f t="shared" si="351"/>
        <v/>
      </c>
      <c r="V1069" s="23" t="str">
        <f>VLOOKUP(G1069,角色!AW:BC,主动技能!F1069+1,FALSE)</f>
        <v>skill_25</v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125</v>
      </c>
      <c r="AE1069" s="33">
        <f>(VLOOKUP(G1069,角色!V:AE,主动技能!F1069+7,FALSE))</f>
        <v>1</v>
      </c>
      <c r="AF1069" s="23">
        <f t="shared" si="340"/>
        <v>3</v>
      </c>
      <c r="AG1069" s="23">
        <f t="shared" si="341"/>
        <v>2</v>
      </c>
      <c r="AH1069" s="33" t="str">
        <f>VLOOKUP(F1069,特效对应!F:G,2,FALSE)</f>
        <v>attackex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卡尔主动技能3等级4</v>
      </c>
      <c r="B1070" s="8">
        <f t="shared" si="338"/>
        <v>10180304</v>
      </c>
      <c r="C1070" s="8" t="str">
        <f>VLOOKUP(G1070,角色!A:B,2,FALSE)</f>
        <v>卡尔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488</v>
      </c>
      <c r="I1070" s="26" t="str">
        <f t="shared" si="352"/>
        <v>对敌方全体造成100%攻击力（+200）伤害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P1070" s="33" t="str">
        <f>_xlfn.IFNA(VLOOKUP(G1070,角色!V:AE,主动技能!F1070+1,FALSE),"")</f>
        <v>eff_sixingguangquan||eff_xuanshuijulang|</v>
      </c>
      <c r="Q1070" s="33">
        <f>(VLOOKUP(G1070,角色!V:AE,主动技能!F1070+4,FALSE))</f>
        <v>3</v>
      </c>
      <c r="R1070" s="33">
        <v>0</v>
      </c>
      <c r="S1070" s="33">
        <v>0</v>
      </c>
      <c r="T1070" s="6" t="str">
        <f t="shared" si="350"/>
        <v/>
      </c>
      <c r="U1070" s="6" t="str">
        <f t="shared" si="351"/>
        <v/>
      </c>
      <c r="V1070" s="23" t="str">
        <f>VLOOKUP(G1070,角色!AW:BC,主动技能!F1070+1,FALSE)</f>
        <v>skill_25</v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200</v>
      </c>
      <c r="AE1070" s="33">
        <f>(VLOOKUP(G1070,角色!V:AE,主动技能!F1070+7,FALSE))</f>
        <v>1</v>
      </c>
      <c r="AF1070" s="23">
        <f t="shared" si="340"/>
        <v>3</v>
      </c>
      <c r="AG1070" s="23">
        <f t="shared" si="341"/>
        <v>2</v>
      </c>
      <c r="AH1070" s="33" t="str">
        <f>VLOOKUP(F1070,特效对应!F:G,2,FALSE)</f>
        <v>attackex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卡尔主动技能3等级5</v>
      </c>
      <c r="B1071" s="8">
        <f t="shared" si="338"/>
        <v>10180305</v>
      </c>
      <c r="C1071" s="8" t="str">
        <f>VLOOKUP(G1071,角色!A:B,2,FALSE)</f>
        <v>卡尔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488</v>
      </c>
      <c r="I1071" s="26" t="str">
        <f t="shared" si="352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P1071" s="33" t="str">
        <f>_xlfn.IFNA(VLOOKUP(G1071,角色!V:AE,主动技能!F1071+1,FALSE),"")</f>
        <v>eff_sixingguangquan||eff_xuanshuijulang|</v>
      </c>
      <c r="Q1071" s="33">
        <f>(VLOOKUP(G1071,角色!V:AE,主动技能!F1071+4,FALSE))</f>
        <v>3</v>
      </c>
      <c r="R1071" s="33">
        <v>0</v>
      </c>
      <c r="S1071" s="33">
        <v>0</v>
      </c>
      <c r="T1071" s="6" t="str">
        <f t="shared" si="350"/>
        <v/>
      </c>
      <c r="U1071" s="6" t="str">
        <f t="shared" si="351"/>
        <v/>
      </c>
      <c r="V1071" s="23" t="str">
        <f>VLOOKUP(G1071,角色!AW:BC,主动技能!F1071+1,FALSE)</f>
        <v>skill_25</v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 s="33">
        <f>(VLOOKUP(G1071,角色!V:AE,主动技能!F1071+7,FALSE))</f>
        <v>1</v>
      </c>
      <c r="AF1071" s="23">
        <f t="shared" si="340"/>
        <v>3</v>
      </c>
      <c r="AG1071" s="23">
        <f t="shared" si="341"/>
        <v>2</v>
      </c>
      <c r="AH1071" s="33" t="str">
        <f>VLOOKUP(F1071,特效对应!F:G,2,FALSE)</f>
        <v>attackex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卡尔主动技能3等级6</v>
      </c>
      <c r="B1072" s="8">
        <f t="shared" si="338"/>
        <v>10180306</v>
      </c>
      <c r="C1072" s="8" t="str">
        <f>VLOOKUP(G1072,角色!A:B,2,FALSE)</f>
        <v>卡尔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488</v>
      </c>
      <c r="I1072" s="26" t="str">
        <f t="shared" si="352"/>
        <v>对敌方全体造成100%攻击力（+400）伤害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P1072" s="33" t="str">
        <f>_xlfn.IFNA(VLOOKUP(G1072,角色!V:AE,主动技能!F1072+1,FALSE),"")</f>
        <v>eff_sixingguangquan||eff_xuanshuijulang|</v>
      </c>
      <c r="Q1072" s="33">
        <f>(VLOOKUP(G1072,角色!V:AE,主动技能!F1072+4,FALSE))</f>
        <v>3</v>
      </c>
      <c r="R1072" s="33">
        <v>0</v>
      </c>
      <c r="S1072" s="33">
        <v>0</v>
      </c>
      <c r="T1072" s="6" t="str">
        <f t="shared" si="350"/>
        <v/>
      </c>
      <c r="U1072" s="6" t="str">
        <f t="shared" si="351"/>
        <v/>
      </c>
      <c r="V1072" s="23" t="str">
        <f>VLOOKUP(G1072,角色!AW:BC,主动技能!F1072+1,FALSE)</f>
        <v>skill_25</v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400</v>
      </c>
      <c r="AE1072" s="33">
        <f>(VLOOKUP(G1072,角色!V:AE,主动技能!F1072+7,FALSE))</f>
        <v>1</v>
      </c>
      <c r="AF1072" s="23">
        <f t="shared" si="340"/>
        <v>3</v>
      </c>
      <c r="AG1072" s="23">
        <f t="shared" si="341"/>
        <v>2</v>
      </c>
      <c r="AH1072" s="33" t="str">
        <f>VLOOKUP(F1072,特效对应!F:G,2,FALSE)</f>
        <v>attackex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卡尔主动技能3等级7</v>
      </c>
      <c r="B1073" s="8">
        <f t="shared" si="338"/>
        <v>10180307</v>
      </c>
      <c r="C1073" s="8" t="str">
        <f>VLOOKUP(G1073,角色!A:B,2,FALSE)</f>
        <v>卡尔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488</v>
      </c>
      <c r="I1073" s="26" t="str">
        <f t="shared" si="352"/>
        <v>对敌方全体造成100%攻击力（+566）伤害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P1073" s="33" t="str">
        <f>_xlfn.IFNA(VLOOKUP(G1073,角色!V:AE,主动技能!F1073+1,FALSE),"")</f>
        <v>eff_sixingguangquan||eff_xuanshuijulang|</v>
      </c>
      <c r="Q1073" s="33">
        <f>(VLOOKUP(G1073,角色!V:AE,主动技能!F1073+4,FALSE))</f>
        <v>3</v>
      </c>
      <c r="R1073" s="33">
        <v>0</v>
      </c>
      <c r="S1073" s="33">
        <v>0</v>
      </c>
      <c r="T1073" s="6" t="str">
        <f t="shared" si="350"/>
        <v/>
      </c>
      <c r="U1073" s="6" t="str">
        <f t="shared" si="351"/>
        <v/>
      </c>
      <c r="V1073" s="23" t="str">
        <f>VLOOKUP(G1073,角色!AW:BC,主动技能!F1073+1,FALSE)</f>
        <v>skill_25</v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566</v>
      </c>
      <c r="AE1073" s="33">
        <f>(VLOOKUP(G1073,角色!V:AE,主动技能!F1073+7,FALSE))</f>
        <v>1</v>
      </c>
      <c r="AF1073" s="23">
        <f t="shared" si="340"/>
        <v>3</v>
      </c>
      <c r="AG1073" s="23">
        <f t="shared" si="341"/>
        <v>2</v>
      </c>
      <c r="AH1073" s="33" t="str">
        <f>VLOOKUP(F1073,特效对应!F:G,2,FALSE)</f>
        <v>attackex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卡尔主动技能3等级8</v>
      </c>
      <c r="B1074" s="8">
        <f t="shared" si="338"/>
        <v>10180308</v>
      </c>
      <c r="C1074" s="8" t="str">
        <f>VLOOKUP(G1074,角色!A:B,2,FALSE)</f>
        <v>卡尔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488</v>
      </c>
      <c r="I1074" s="26" t="str">
        <f t="shared" si="352"/>
        <v>对敌方全体造成100%攻击力（+800）伤害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P1074" s="33" t="str">
        <f>_xlfn.IFNA(VLOOKUP(G1074,角色!V:AE,主动技能!F1074+1,FALSE),"")</f>
        <v>eff_sixingguangquan||eff_xuanshuijulang|</v>
      </c>
      <c r="Q1074" s="33">
        <f>(VLOOKUP(G1074,角色!V:AE,主动技能!F1074+4,FALSE))</f>
        <v>3</v>
      </c>
      <c r="R1074" s="33">
        <v>0</v>
      </c>
      <c r="S1074" s="33">
        <v>0</v>
      </c>
      <c r="T1074" s="6" t="str">
        <f t="shared" si="350"/>
        <v/>
      </c>
      <c r="U1074" s="6" t="str">
        <f t="shared" si="351"/>
        <v/>
      </c>
      <c r="V1074" s="23" t="str">
        <f>VLOOKUP(G1074,角色!AW:BC,主动技能!F1074+1,FALSE)</f>
        <v>skill_25</v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800</v>
      </c>
      <c r="AE1074" s="33">
        <f>(VLOOKUP(G1074,角色!V:AE,主动技能!F1074+7,FALSE))</f>
        <v>1</v>
      </c>
      <c r="AF1074" s="23">
        <f t="shared" si="340"/>
        <v>3</v>
      </c>
      <c r="AG1074" s="23">
        <f t="shared" si="341"/>
        <v>2</v>
      </c>
      <c r="AH1074" s="33" t="str">
        <f>VLOOKUP(F1074,特效对应!F:G,2,FALSE)</f>
        <v>attackex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卡尔主动技能3等级9</v>
      </c>
      <c r="B1075" s="8">
        <f t="shared" si="338"/>
        <v>10180309</v>
      </c>
      <c r="C1075" s="8" t="str">
        <f>VLOOKUP(G1075,角色!A:B,2,FALSE)</f>
        <v>卡尔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488</v>
      </c>
      <c r="I1075" s="26" t="str">
        <f t="shared" si="352"/>
        <v>对敌方全体造成100%攻击力（+1132）伤害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P1075" s="33" t="str">
        <f>_xlfn.IFNA(VLOOKUP(G1075,角色!V:AE,主动技能!F1075+1,FALSE),"")</f>
        <v>eff_sixingguangquan||eff_xuanshuijulang|</v>
      </c>
      <c r="Q1075" s="33">
        <f>(VLOOKUP(G1075,角色!V:AE,主动技能!F1075+4,FALSE))</f>
        <v>3</v>
      </c>
      <c r="R1075" s="33">
        <v>0</v>
      </c>
      <c r="S1075" s="33">
        <v>0</v>
      </c>
      <c r="T1075" s="6" t="str">
        <f t="shared" si="350"/>
        <v/>
      </c>
      <c r="U1075" s="6" t="str">
        <f t="shared" si="351"/>
        <v/>
      </c>
      <c r="V1075" s="23" t="str">
        <f>VLOOKUP(G1075,角色!AW:BC,主动技能!F1075+1,FALSE)</f>
        <v>skill_25</v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1132</v>
      </c>
      <c r="AE1075" s="33">
        <f>(VLOOKUP(G1075,角色!V:AE,主动技能!F1075+7,FALSE))</f>
        <v>1</v>
      </c>
      <c r="AF1075" s="23">
        <f t="shared" si="340"/>
        <v>3</v>
      </c>
      <c r="AG1075" s="23">
        <f t="shared" si="341"/>
        <v>2</v>
      </c>
      <c r="AH1075" s="33" t="str">
        <f>VLOOKUP(F1075,特效对应!F:G,2,FALSE)</f>
        <v>attackex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卡尔主动技能3等级10</v>
      </c>
      <c r="B1076" s="8">
        <f t="shared" si="338"/>
        <v>10180310</v>
      </c>
      <c r="C1076" s="8" t="str">
        <f>VLOOKUP(G1076,角色!A:B,2,FALSE)</f>
        <v>卡尔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488</v>
      </c>
      <c r="I1076" s="26" t="str">
        <f t="shared" si="352"/>
        <v>对敌方全体造成100%攻击力（+1601）伤害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P1076" s="33" t="str">
        <f>_xlfn.IFNA(VLOOKUP(G1076,角色!V:AE,主动技能!F1076+1,FALSE),"")</f>
        <v>eff_sixingguangquan||eff_xuanshuijulang|</v>
      </c>
      <c r="Q1076" s="33">
        <f>(VLOOKUP(G1076,角色!V:AE,主动技能!F1076+4,FALSE))</f>
        <v>3</v>
      </c>
      <c r="R1076" s="33">
        <v>0</v>
      </c>
      <c r="S1076" s="33">
        <v>0</v>
      </c>
      <c r="T1076" s="6" t="str">
        <f t="shared" si="350"/>
        <v/>
      </c>
      <c r="U1076" s="6" t="str">
        <f t="shared" si="351"/>
        <v/>
      </c>
      <c r="V1076" s="23" t="str">
        <f>VLOOKUP(G1076,角色!AW:BC,主动技能!F1076+1,FALSE)</f>
        <v>skill_25</v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1601</v>
      </c>
      <c r="AE1076" s="33">
        <f>(VLOOKUP(G1076,角色!V:AE,主动技能!F1076+7,FALSE))</f>
        <v>1</v>
      </c>
      <c r="AF1076" s="23">
        <f t="shared" si="340"/>
        <v>3</v>
      </c>
      <c r="AG1076" s="23">
        <f t="shared" si="341"/>
        <v>2</v>
      </c>
      <c r="AH1076" s="33" t="str">
        <f>VLOOKUP(F1076,特效对应!F:G,2,FALSE)</f>
        <v>attackex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卡尔主动技能3等级11</v>
      </c>
      <c r="B1077" s="8">
        <f t="shared" si="338"/>
        <v>10180311</v>
      </c>
      <c r="C1077" s="8" t="str">
        <f>VLOOKUP(G1077,角色!A:B,2,FALSE)</f>
        <v>卡尔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488</v>
      </c>
      <c r="I1077" s="26" t="str">
        <f t="shared" si="352"/>
        <v>对敌方全体造成100%攻击力（+2265）伤害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P1077" s="33" t="str">
        <f>_xlfn.IFNA(VLOOKUP(G1077,角色!V:AE,主动技能!F1077+1,FALSE),"")</f>
        <v>eff_sixingguangquan||eff_xuanshuijulang|</v>
      </c>
      <c r="Q1077" s="33">
        <f>(VLOOKUP(G1077,角色!V:AE,主动技能!F1077+4,FALSE))</f>
        <v>3</v>
      </c>
      <c r="R1077" s="33">
        <v>0</v>
      </c>
      <c r="S1077" s="33">
        <v>0</v>
      </c>
      <c r="T1077" s="6" t="str">
        <f t="shared" si="350"/>
        <v/>
      </c>
      <c r="U1077" s="6" t="str">
        <f t="shared" si="351"/>
        <v/>
      </c>
      <c r="V1077" s="23" t="str">
        <f>VLOOKUP(G1077,角色!AW:BC,主动技能!F1077+1,FALSE)</f>
        <v>skill_25</v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2265</v>
      </c>
      <c r="AE1077" s="33">
        <f>(VLOOKUP(G1077,角色!V:AE,主动技能!F1077+7,FALSE))</f>
        <v>1</v>
      </c>
      <c r="AF1077" s="23">
        <f t="shared" si="340"/>
        <v>3</v>
      </c>
      <c r="AG1077" s="23">
        <f t="shared" si="341"/>
        <v>2</v>
      </c>
      <c r="AH1077" s="33" t="str">
        <f>VLOOKUP(F1077,特效对应!F:G,2,FALSE)</f>
        <v>attackex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卡尔主动技能3等级12</v>
      </c>
      <c r="B1078" s="8">
        <f t="shared" si="338"/>
        <v>10180312</v>
      </c>
      <c r="C1078" s="8" t="str">
        <f>VLOOKUP(G1078,角色!A:B,2,FALSE)</f>
        <v>卡尔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488</v>
      </c>
      <c r="I1078" s="26" t="str">
        <f t="shared" si="352"/>
        <v>对敌方全体造成100%攻击力（+3203）伤害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P1078" s="33" t="str">
        <f>_xlfn.IFNA(VLOOKUP(G1078,角色!V:AE,主动技能!F1078+1,FALSE),"")</f>
        <v>eff_sixingguangquan||eff_xuanshuijulang|</v>
      </c>
      <c r="Q1078" s="33">
        <f>(VLOOKUP(G1078,角色!V:AE,主动技能!F1078+4,FALSE))</f>
        <v>3</v>
      </c>
      <c r="R1078" s="33">
        <v>0</v>
      </c>
      <c r="S1078" s="33">
        <v>0</v>
      </c>
      <c r="T1078" s="6" t="str">
        <f t="shared" si="350"/>
        <v/>
      </c>
      <c r="U1078" s="6" t="str">
        <f t="shared" si="351"/>
        <v/>
      </c>
      <c r="V1078" s="23" t="str">
        <f>VLOOKUP(G1078,角色!AW:BC,主动技能!F1078+1,FALSE)</f>
        <v>skill_25</v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3203</v>
      </c>
      <c r="AE1078" s="33">
        <f>(VLOOKUP(G1078,角色!V:AE,主动技能!F1078+7,FALSE))</f>
        <v>1</v>
      </c>
      <c r="AF1078" s="23">
        <f t="shared" si="340"/>
        <v>3</v>
      </c>
      <c r="AG1078" s="23">
        <f t="shared" si="341"/>
        <v>2</v>
      </c>
      <c r="AH1078" s="33" t="str">
        <f>VLOOKUP(F1078,特效对应!F:G,2,FALSE)</f>
        <v>attackex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卡尔主动技能3等级13</v>
      </c>
      <c r="B1079" s="8">
        <f t="shared" si="338"/>
        <v>10180313</v>
      </c>
      <c r="C1079" s="8" t="str">
        <f>VLOOKUP(G1079,角色!A:B,2,FALSE)</f>
        <v>卡尔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488</v>
      </c>
      <c r="I1079" s="26" t="str">
        <f t="shared" si="352"/>
        <v>对敌方全体造成100%攻击力（+4531）伤害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P1079" s="33" t="str">
        <f>_xlfn.IFNA(VLOOKUP(G1079,角色!V:AE,主动技能!F1079+1,FALSE),"")</f>
        <v>eff_sixingguangquan||eff_xuanshuijulang|</v>
      </c>
      <c r="Q1079" s="33">
        <f>(VLOOKUP(G1079,角色!V:AE,主动技能!F1079+4,FALSE))</f>
        <v>3</v>
      </c>
      <c r="R1079" s="33">
        <v>0</v>
      </c>
      <c r="S1079" s="33">
        <v>0</v>
      </c>
      <c r="T1079" s="6" t="str">
        <f t="shared" si="350"/>
        <v/>
      </c>
      <c r="U1079" s="6" t="str">
        <f t="shared" si="351"/>
        <v/>
      </c>
      <c r="V1079" s="23" t="str">
        <f>VLOOKUP(G1079,角色!AW:BC,主动技能!F1079+1,FALSE)</f>
        <v>skill_25</v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4531</v>
      </c>
      <c r="AE1079" s="33">
        <f>(VLOOKUP(G1079,角色!V:AE,主动技能!F1079+7,FALSE))</f>
        <v>1</v>
      </c>
      <c r="AF1079" s="23">
        <f t="shared" si="340"/>
        <v>3</v>
      </c>
      <c r="AG1079" s="23">
        <f t="shared" si="341"/>
        <v>2</v>
      </c>
      <c r="AH1079" s="33" t="str">
        <f>VLOOKUP(F1079,特效对应!F:G,2,FALSE)</f>
        <v>attackex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卡尔主动技能3等级14</v>
      </c>
      <c r="B1080" s="8">
        <f t="shared" si="338"/>
        <v>10180314</v>
      </c>
      <c r="C1080" s="8" t="str">
        <f>VLOOKUP(G1080,角色!A:B,2,FALSE)</f>
        <v>卡尔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488</v>
      </c>
      <c r="I1080" s="26" t="str">
        <f t="shared" si="352"/>
        <v>对敌方全体造成100%攻击力（+6409）伤害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P1080" s="33" t="str">
        <f>_xlfn.IFNA(VLOOKUP(G1080,角色!V:AE,主动技能!F1080+1,FALSE),"")</f>
        <v>eff_sixingguangquan||eff_xuanshuijulang|</v>
      </c>
      <c r="Q1080" s="33">
        <f>(VLOOKUP(G1080,角色!V:AE,主动技能!F1080+4,FALSE))</f>
        <v>3</v>
      </c>
      <c r="R1080" s="33">
        <v>0</v>
      </c>
      <c r="S1080" s="33">
        <v>0</v>
      </c>
      <c r="T1080" s="6" t="str">
        <f t="shared" si="350"/>
        <v/>
      </c>
      <c r="U1080" s="6" t="str">
        <f t="shared" si="351"/>
        <v/>
      </c>
      <c r="V1080" s="23" t="str">
        <f>VLOOKUP(G1080,角色!AW:BC,主动技能!F1080+1,FALSE)</f>
        <v>skill_25</v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6409</v>
      </c>
      <c r="AE1080" s="33">
        <f>(VLOOKUP(G1080,角色!V:AE,主动技能!F1080+7,FALSE))</f>
        <v>1</v>
      </c>
      <c r="AF1080" s="23">
        <f t="shared" si="340"/>
        <v>3</v>
      </c>
      <c r="AG1080" s="23">
        <f t="shared" si="341"/>
        <v>2</v>
      </c>
      <c r="AH1080" s="33" t="str">
        <f>VLOOKUP(F1080,特效对应!F:G,2,FALSE)</f>
        <v>attackex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卡尔主动技能3等级15</v>
      </c>
      <c r="B1081" s="8">
        <f t="shared" si="338"/>
        <v>10180315</v>
      </c>
      <c r="C1081" s="8" t="str">
        <f>VLOOKUP(G1081,角色!A:B,2,FALSE)</f>
        <v>卡尔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488</v>
      </c>
      <c r="I1081" s="26" t="str">
        <f t="shared" si="352"/>
        <v>对敌方全体造成100%攻击力（+9065）伤害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P1081" s="33" t="str">
        <f>_xlfn.IFNA(VLOOKUP(G1081,角色!V:AE,主动技能!F1081+1,FALSE),"")</f>
        <v>eff_sixingguangquan||eff_xuanshuijulang|</v>
      </c>
      <c r="Q1081" s="33">
        <f>(VLOOKUP(G1081,角色!V:AE,主动技能!F1081+4,FALSE))</f>
        <v>3</v>
      </c>
      <c r="R1081" s="33">
        <v>0</v>
      </c>
      <c r="S1081" s="33">
        <v>0</v>
      </c>
      <c r="T1081" s="6" t="str">
        <f t="shared" si="350"/>
        <v/>
      </c>
      <c r="U1081" s="6" t="str">
        <f t="shared" si="351"/>
        <v/>
      </c>
      <c r="V1081" s="23" t="str">
        <f>VLOOKUP(G1081,角色!AW:BC,主动技能!F1081+1,FALSE)</f>
        <v>skill_25</v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9065</v>
      </c>
      <c r="AE1081" s="33">
        <f>(VLOOKUP(G1081,角色!V:AE,主动技能!F1081+7,FALSE))</f>
        <v>1</v>
      </c>
      <c r="AF1081" s="23">
        <f t="shared" si="340"/>
        <v>3</v>
      </c>
      <c r="AG1081" s="23">
        <f t="shared" si="341"/>
        <v>2</v>
      </c>
      <c r="AH1081" s="33" t="str">
        <f>VLOOKUP(F1081,特效对应!F:G,2,FALSE)</f>
        <v>attackex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卡尔主动技能3等级16</v>
      </c>
      <c r="B1082" s="8">
        <f t="shared" si="338"/>
        <v>10180316</v>
      </c>
      <c r="C1082" s="8" t="str">
        <f>VLOOKUP(G1082,角色!A:B,2,FALSE)</f>
        <v>卡尔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488</v>
      </c>
      <c r="I1082" s="26" t="str">
        <f t="shared" si="352"/>
        <v>对敌方全体造成100%攻击力（+12822）伤害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P1082" s="33" t="str">
        <f>_xlfn.IFNA(VLOOKUP(G1082,角色!V:AE,主动技能!F1082+1,FALSE),"")</f>
        <v>eff_sixingguangquan||eff_xuanshuijulang|</v>
      </c>
      <c r="Q1082" s="33">
        <f>(VLOOKUP(G1082,角色!V:AE,主动技能!F1082+4,FALSE))</f>
        <v>3</v>
      </c>
      <c r="R1082" s="33">
        <v>0</v>
      </c>
      <c r="S1082" s="33">
        <v>0</v>
      </c>
      <c r="T1082" s="6" t="str">
        <f t="shared" si="350"/>
        <v/>
      </c>
      <c r="U1082" s="6" t="str">
        <f t="shared" si="351"/>
        <v/>
      </c>
      <c r="V1082" s="23" t="str">
        <f>VLOOKUP(G1082,角色!AW:BC,主动技能!F1082+1,FALSE)</f>
        <v>skill_25</v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12822</v>
      </c>
      <c r="AE1082" s="33">
        <f>(VLOOKUP(G1082,角色!V:AE,主动技能!F1082+7,FALSE))</f>
        <v>1</v>
      </c>
      <c r="AF1082" s="23">
        <f t="shared" si="340"/>
        <v>3</v>
      </c>
      <c r="AG1082" s="23">
        <f t="shared" si="341"/>
        <v>2</v>
      </c>
      <c r="AH1082" s="33" t="str">
        <f>VLOOKUP(F1082,特效对应!F:G,2,FALSE)</f>
        <v>attackex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卡尔主动技能3等级17</v>
      </c>
      <c r="B1083" s="8">
        <f t="shared" si="338"/>
        <v>10180317</v>
      </c>
      <c r="C1083" s="8" t="str">
        <f>VLOOKUP(G1083,角色!A:B,2,FALSE)</f>
        <v>卡尔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488</v>
      </c>
      <c r="I1083" s="26" t="str">
        <f t="shared" si="352"/>
        <v>对敌方全体造成100%攻击力（+18135）伤害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P1083" s="33" t="str">
        <f>_xlfn.IFNA(VLOOKUP(G1083,角色!V:AE,主动技能!F1083+1,FALSE),"")</f>
        <v>eff_sixingguangquan||eff_xuanshuijulang|</v>
      </c>
      <c r="Q1083" s="33">
        <f>(VLOOKUP(G1083,角色!V:AE,主动技能!F1083+4,FALSE))</f>
        <v>3</v>
      </c>
      <c r="R1083" s="33">
        <v>0</v>
      </c>
      <c r="S1083" s="33">
        <v>0</v>
      </c>
      <c r="T1083" s="6" t="str">
        <f t="shared" si="350"/>
        <v/>
      </c>
      <c r="U1083" s="6" t="str">
        <f t="shared" si="351"/>
        <v/>
      </c>
      <c r="V1083" s="23" t="str">
        <f>VLOOKUP(G1083,角色!AW:BC,主动技能!F1083+1,FALSE)</f>
        <v>skill_25</v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18135</v>
      </c>
      <c r="AE1083" s="33">
        <f>(VLOOKUP(G1083,角色!V:AE,主动技能!F1083+7,FALSE))</f>
        <v>1</v>
      </c>
      <c r="AF1083" s="23">
        <f t="shared" si="340"/>
        <v>3</v>
      </c>
      <c r="AG1083" s="23">
        <f t="shared" si="341"/>
        <v>2</v>
      </c>
      <c r="AH1083" s="33" t="str">
        <f>VLOOKUP(F1083,特效对应!F:G,2,FALSE)</f>
        <v>attackex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卡尔主动技能3等级18</v>
      </c>
      <c r="B1084" s="8">
        <f t="shared" si="338"/>
        <v>10180318</v>
      </c>
      <c r="C1084" s="8" t="str">
        <f>VLOOKUP(G1084,角色!A:B,2,FALSE)</f>
        <v>卡尔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488</v>
      </c>
      <c r="I1084" s="26" t="str">
        <f t="shared" si="352"/>
        <v>对敌方全体造成100%攻击力（+25650）伤害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P1084" s="33" t="str">
        <f>_xlfn.IFNA(VLOOKUP(G1084,角色!V:AE,主动技能!F1084+1,FALSE),"")</f>
        <v>eff_sixingguangquan||eff_xuanshuijulang|</v>
      </c>
      <c r="Q1084" s="33">
        <f>(VLOOKUP(G1084,角色!V:AE,主动技能!F1084+4,FALSE))</f>
        <v>3</v>
      </c>
      <c r="R1084" s="33">
        <v>0</v>
      </c>
      <c r="S1084" s="33">
        <v>0</v>
      </c>
      <c r="T1084" s="6" t="str">
        <f t="shared" si="350"/>
        <v/>
      </c>
      <c r="U1084" s="6" t="str">
        <f t="shared" si="351"/>
        <v/>
      </c>
      <c r="V1084" s="23" t="str">
        <f>VLOOKUP(G1084,角色!AW:BC,主动技能!F1084+1,FALSE)</f>
        <v>skill_25</v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25650</v>
      </c>
      <c r="AE1084" s="33">
        <f>(VLOOKUP(G1084,角色!V:AE,主动技能!F1084+7,FALSE))</f>
        <v>1</v>
      </c>
      <c r="AF1084" s="23">
        <f t="shared" si="340"/>
        <v>3</v>
      </c>
      <c r="AG1084" s="23">
        <f t="shared" si="341"/>
        <v>2</v>
      </c>
      <c r="AH1084" s="33" t="str">
        <f>VLOOKUP(F1084,特效对应!F:G,2,FALSE)</f>
        <v>attackex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卡尔主动技能3等级19</v>
      </c>
      <c r="B1085" s="8">
        <f t="shared" si="338"/>
        <v>10180319</v>
      </c>
      <c r="C1085" s="8" t="str">
        <f>VLOOKUP(G1085,角色!A:B,2,FALSE)</f>
        <v>卡尔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488</v>
      </c>
      <c r="I1085" s="26" t="str">
        <f t="shared" si="352"/>
        <v>对敌方全体造成100%攻击力（+36280）伤害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P1085" s="33" t="str">
        <f>_xlfn.IFNA(VLOOKUP(G1085,角色!V:AE,主动技能!F1085+1,FALSE),"")</f>
        <v>eff_sixingguangquan||eff_xuanshuijulang|</v>
      </c>
      <c r="Q1085" s="33">
        <f>(VLOOKUP(G1085,角色!V:AE,主动技能!F1085+4,FALSE))</f>
        <v>3</v>
      </c>
      <c r="R1085" s="33">
        <v>0</v>
      </c>
      <c r="S1085" s="33">
        <v>0</v>
      </c>
      <c r="T1085" s="6" t="str">
        <f t="shared" si="350"/>
        <v/>
      </c>
      <c r="U1085" s="6" t="str">
        <f t="shared" si="351"/>
        <v/>
      </c>
      <c r="V1085" s="23" t="str">
        <f>VLOOKUP(G1085,角色!AW:BC,主动技能!F1085+1,FALSE)</f>
        <v>skill_25</v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36280</v>
      </c>
      <c r="AE1085" s="33">
        <f>(VLOOKUP(G1085,角色!V:AE,主动技能!F1085+7,FALSE))</f>
        <v>1</v>
      </c>
      <c r="AF1085" s="23">
        <f t="shared" si="340"/>
        <v>3</v>
      </c>
      <c r="AG1085" s="23">
        <f t="shared" si="341"/>
        <v>2</v>
      </c>
      <c r="AH1085" s="33" t="str">
        <f>VLOOKUP(F1085,特效对应!F:G,2,FALSE)</f>
        <v>attackex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卡尔主动技能3等级20</v>
      </c>
      <c r="B1086" s="8">
        <f t="shared" si="338"/>
        <v>10180320</v>
      </c>
      <c r="C1086" s="8" t="str">
        <f>VLOOKUP(G1086,角色!A:B,2,FALSE)</f>
        <v>卡尔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488</v>
      </c>
      <c r="I1086" s="26" t="str">
        <f t="shared" si="352"/>
        <v>对敌方全体造成100%攻击力（+51314）伤害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P1086" s="33" t="str">
        <f>_xlfn.IFNA(VLOOKUP(G1086,角色!V:AE,主动技能!F1086+1,FALSE),"")</f>
        <v>eff_sixingguangquan||eff_xuanshuijulang|</v>
      </c>
      <c r="Q1086" s="33">
        <f>(VLOOKUP(G1086,角色!V:AE,主动技能!F1086+4,FALSE))</f>
        <v>3</v>
      </c>
      <c r="R1086" s="33">
        <v>0</v>
      </c>
      <c r="S1086" s="33">
        <v>0</v>
      </c>
      <c r="T1086" s="6" t="str">
        <f t="shared" si="350"/>
        <v/>
      </c>
      <c r="U1086" s="6" t="str">
        <f t="shared" si="351"/>
        <v/>
      </c>
      <c r="V1086" s="23" t="str">
        <f>VLOOKUP(G1086,角色!AW:BC,主动技能!F1086+1,FALSE)</f>
        <v>skill_25</v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51314</v>
      </c>
      <c r="AE1086" s="33">
        <f>(VLOOKUP(G1086,角色!V:AE,主动技能!F1086+7,FALSE))</f>
        <v>1</v>
      </c>
      <c r="AF1086" s="23">
        <f t="shared" si="340"/>
        <v>3</v>
      </c>
      <c r="AG1086" s="23">
        <f t="shared" si="341"/>
        <v>2</v>
      </c>
      <c r="AH1086" s="33" t="str">
        <f>VLOOKUP(F1086,特效对应!F:G,2,FALSE)</f>
        <v>attackex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星泽主动技能1等级1</v>
      </c>
      <c r="B1087" s="8">
        <f t="shared" si="338"/>
        <v>10190101</v>
      </c>
      <c r="C1087" s="8" t="str">
        <f>VLOOKUP(G1087,角色!A:B,2,FALSE)</f>
        <v>星泽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对敌方单体攻击，造成100%攻击力（+26）点伤害。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33" t="str">
        <f>_xlfn.IFNA(VLOOKUP(G1087,角色!V:AE,主动技能!F1087+1,FALSE),"")</f>
        <v>eff_yixingguangquan|||</v>
      </c>
      <c r="Q1087" s="33">
        <f>(VLOOKUP(G1087,角色!V:AE,主动技能!F1087+4,FALSE))</f>
        <v>1</v>
      </c>
      <c r="R1087" s="33">
        <v>0</v>
      </c>
      <c r="S1087" s="33">
        <v>0</v>
      </c>
      <c r="T1087" s="23" t="str">
        <f t="shared" si="350"/>
        <v/>
      </c>
      <c r="U1087" s="23" t="str">
        <f t="shared" si="351"/>
        <v/>
      </c>
      <c r="V1087" s="23" t="str">
        <f>VLOOKUP(G1087,角色!AW:BC,主动技能!F1087+1,FALSE)</f>
        <v>skill_32</v>
      </c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26</v>
      </c>
      <c r="AC1087" s="23"/>
      <c r="AD1087" s="23"/>
      <c r="AE1087" s="33">
        <f>(VLOOKUP(G1087,角色!V:AE,主动技能!F1087+7,FALSE))</f>
        <v>0</v>
      </c>
      <c r="AF1087" s="23">
        <f t="shared" si="340"/>
        <v>0</v>
      </c>
      <c r="AG1087" s="23">
        <f t="shared" si="341"/>
        <v>0</v>
      </c>
      <c r="AH1087" s="33" t="str">
        <f>VLOOKUP(F1087,特效对应!F:G,2,FALSE)</f>
        <v>attack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星泽主动技能1等级2</v>
      </c>
      <c r="B1088" s="8">
        <f t="shared" si="338"/>
        <v>10190102</v>
      </c>
      <c r="C1088" s="8" t="str">
        <f>VLOOKUP(G1088,角色!A:B,2,FALSE)</f>
        <v>星泽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490</v>
      </c>
      <c r="I1088" s="24" t="str">
        <f t="shared" ref="I1088:I1094" si="354">"对敌方单体攻击，造成100%攻击力（+"&amp;AB1088&amp;"）点伤害。"</f>
        <v>对敌方单体攻击，造成100%攻击力（+32）点伤害。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P1088" s="33" t="str">
        <f>_xlfn.IFNA(VLOOKUP(G1088,角色!V:AE,主动技能!F1088+1,FALSE),"")</f>
        <v>eff_yixingguangquan|||</v>
      </c>
      <c r="Q1088" s="33">
        <f>(VLOOKUP(G1088,角色!V:AE,主动技能!F1088+4,FALSE))</f>
        <v>1</v>
      </c>
      <c r="R1088" s="33">
        <v>0</v>
      </c>
      <c r="S1088" s="33">
        <v>0</v>
      </c>
      <c r="T1088" s="6" t="str">
        <f t="shared" si="350"/>
        <v/>
      </c>
      <c r="U1088" s="6" t="str">
        <f t="shared" si="351"/>
        <v/>
      </c>
      <c r="V1088" s="23" t="str">
        <f>VLOOKUP(G1088,角色!AW:BC,主动技能!F1088+1,FALSE)</f>
        <v>skill_32</v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32</v>
      </c>
      <c r="AE1088" s="33">
        <f>(VLOOKUP(G1088,角色!V:AE,主动技能!F1088+7,FALSE))</f>
        <v>0</v>
      </c>
      <c r="AF1088" s="23">
        <f t="shared" si="340"/>
        <v>0</v>
      </c>
      <c r="AG1088" s="23">
        <f t="shared" si="341"/>
        <v>0</v>
      </c>
      <c r="AH1088" s="33" t="str">
        <f>VLOOKUP(F1088,特效对应!F:G,2,FALSE)</f>
        <v>attack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星泽主动技能1等级3</v>
      </c>
      <c r="B1089" s="8">
        <f t="shared" si="338"/>
        <v>10190103</v>
      </c>
      <c r="C1089" s="8" t="str">
        <f>VLOOKUP(G1089,角色!A:B,2,FALSE)</f>
        <v>星泽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490</v>
      </c>
      <c r="I1089" s="24" t="str">
        <f t="shared" si="354"/>
        <v>对敌方单体攻击，造成100%攻击力（+50）点伤害。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P1089" s="33" t="str">
        <f>_xlfn.IFNA(VLOOKUP(G1089,角色!V:AE,主动技能!F1089+1,FALSE),"")</f>
        <v>eff_yixingguangquan|||</v>
      </c>
      <c r="Q1089" s="33">
        <f>(VLOOKUP(G1089,角色!V:AE,主动技能!F1089+4,FALSE))</f>
        <v>1</v>
      </c>
      <c r="R1089" s="33">
        <v>0</v>
      </c>
      <c r="S1089" s="33">
        <v>0</v>
      </c>
      <c r="T1089" s="6" t="str">
        <f t="shared" si="350"/>
        <v/>
      </c>
      <c r="U1089" s="6" t="str">
        <f t="shared" si="351"/>
        <v/>
      </c>
      <c r="V1089" s="23" t="str">
        <f>VLOOKUP(G1089,角色!AW:BC,主动技能!F1089+1,FALSE)</f>
        <v>skill_32</v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50</v>
      </c>
      <c r="AE1089" s="33">
        <f>(VLOOKUP(G1089,角色!V:AE,主动技能!F1089+7,FALSE))</f>
        <v>0</v>
      </c>
      <c r="AF1089" s="23">
        <f t="shared" si="340"/>
        <v>0</v>
      </c>
      <c r="AG1089" s="23">
        <f t="shared" si="341"/>
        <v>0</v>
      </c>
      <c r="AH1089" s="33" t="str">
        <f>VLOOKUP(F1089,特效对应!F:G,2,FALSE)</f>
        <v>attack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星泽主动技能1等级4</v>
      </c>
      <c r="B1090" s="8">
        <f t="shared" si="338"/>
        <v>10190104</v>
      </c>
      <c r="C1090" s="8" t="str">
        <f>VLOOKUP(G1090,角色!A:B,2,FALSE)</f>
        <v>星泽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490</v>
      </c>
      <c r="I1090" s="24" t="str">
        <f t="shared" si="354"/>
        <v>对敌方单体攻击，造成100%攻击力（+80）点伤害。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P1090" s="33" t="str">
        <f>_xlfn.IFNA(VLOOKUP(G1090,角色!V:AE,主动技能!F1090+1,FALSE),"")</f>
        <v>eff_yixingguangquan|||</v>
      </c>
      <c r="Q1090" s="33">
        <f>(VLOOKUP(G1090,角色!V:AE,主动技能!F1090+4,FALSE))</f>
        <v>1</v>
      </c>
      <c r="R1090" s="33">
        <v>0</v>
      </c>
      <c r="S1090" s="33">
        <v>0</v>
      </c>
      <c r="T1090" s="6" t="str">
        <f t="shared" si="350"/>
        <v/>
      </c>
      <c r="U1090" s="6" t="str">
        <f t="shared" si="351"/>
        <v/>
      </c>
      <c r="V1090" s="23" t="str">
        <f>VLOOKUP(G1090,角色!AW:BC,主动技能!F1090+1,FALSE)</f>
        <v>skill_32</v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80</v>
      </c>
      <c r="AE1090" s="33">
        <f>(VLOOKUP(G1090,角色!V:AE,主动技能!F1090+7,FALSE))</f>
        <v>0</v>
      </c>
      <c r="AF1090" s="23">
        <f t="shared" si="340"/>
        <v>0</v>
      </c>
      <c r="AG1090" s="23">
        <f t="shared" si="341"/>
        <v>0</v>
      </c>
      <c r="AH1090" s="33" t="str">
        <f>VLOOKUP(F1090,特效对应!F:G,2,FALSE)</f>
        <v>attack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星泽主动技能1等级5</v>
      </c>
      <c r="B1091" s="8">
        <f t="shared" si="338"/>
        <v>10190105</v>
      </c>
      <c r="C1091" s="8" t="str">
        <f>VLOOKUP(G1091,角色!A:B,2,FALSE)</f>
        <v>星泽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490</v>
      </c>
      <c r="I1091" s="24" t="str">
        <f t="shared" si="354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P1091" s="33" t="str">
        <f>_xlfn.IFNA(VLOOKUP(G1091,角色!V:AE,主动技能!F1091+1,FALSE),"")</f>
        <v>eff_yixingguangquan|||</v>
      </c>
      <c r="Q1091" s="33">
        <f>(VLOOKUP(G1091,角色!V:AE,主动技能!F1091+4,FALSE))</f>
        <v>1</v>
      </c>
      <c r="R1091" s="33">
        <v>0</v>
      </c>
      <c r="S1091" s="33">
        <v>0</v>
      </c>
      <c r="T1091" s="6" t="str">
        <f t="shared" si="350"/>
        <v/>
      </c>
      <c r="U1091" s="6" t="str">
        <f t="shared" si="351"/>
        <v/>
      </c>
      <c r="V1091" s="23" t="str">
        <f>VLOOKUP(G1091,角色!AW:BC,主动技能!F1091+1,FALSE)</f>
        <v>skill_32</v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 s="33">
        <f>(VLOOKUP(G1091,角色!V:AE,主动技能!F1091+7,FALSE))</f>
        <v>0</v>
      </c>
      <c r="AF1091" s="23">
        <f t="shared" si="340"/>
        <v>0</v>
      </c>
      <c r="AG1091" s="23">
        <f t="shared" si="341"/>
        <v>0</v>
      </c>
      <c r="AH1091" s="33" t="str">
        <f>VLOOKUP(F1091,特效对应!F:G,2,FALSE)</f>
        <v>attack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星泽主动技能1等级6</v>
      </c>
      <c r="B1092" s="8">
        <f t="shared" si="338"/>
        <v>10190106</v>
      </c>
      <c r="C1092" s="8" t="str">
        <f>VLOOKUP(G1092,角色!A:B,2,FALSE)</f>
        <v>星泽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490</v>
      </c>
      <c r="I1092" s="24" t="str">
        <f t="shared" si="354"/>
        <v>对敌方单体攻击，造成100%攻击力（+160）点伤害。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P1092" s="33" t="str">
        <f>_xlfn.IFNA(VLOOKUP(G1092,角色!V:AE,主动技能!F1092+1,FALSE),"")</f>
        <v>eff_yixingguangquan|||</v>
      </c>
      <c r="Q1092" s="33">
        <f>(VLOOKUP(G1092,角色!V:AE,主动技能!F1092+4,FALSE))</f>
        <v>1</v>
      </c>
      <c r="R1092" s="33">
        <v>0</v>
      </c>
      <c r="S1092" s="33">
        <v>0</v>
      </c>
      <c r="T1092" s="6" t="str">
        <f t="shared" si="350"/>
        <v/>
      </c>
      <c r="U1092" s="6" t="str">
        <f t="shared" si="351"/>
        <v/>
      </c>
      <c r="V1092" s="23" t="str">
        <f>VLOOKUP(G1092,角色!AW:BC,主动技能!F1092+1,FALSE)</f>
        <v>skill_32</v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160</v>
      </c>
      <c r="AE1092" s="33">
        <f>(VLOOKUP(G1092,角色!V:AE,主动技能!F1092+7,FALSE))</f>
        <v>0</v>
      </c>
      <c r="AF1092" s="23">
        <f t="shared" si="340"/>
        <v>0</v>
      </c>
      <c r="AG1092" s="23">
        <f t="shared" si="341"/>
        <v>0</v>
      </c>
      <c r="AH1092" s="33" t="str">
        <f>VLOOKUP(F1092,特效对应!F:G,2,FALSE)</f>
        <v>attack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星泽主动技能1等级7</v>
      </c>
      <c r="B1093" s="8">
        <f t="shared" si="338"/>
        <v>10190107</v>
      </c>
      <c r="C1093" s="8" t="str">
        <f>VLOOKUP(G1093,角色!A:B,2,FALSE)</f>
        <v>星泽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490</v>
      </c>
      <c r="I1093" s="24" t="str">
        <f t="shared" si="354"/>
        <v>对敌方单体攻击，造成100%攻击力（+226）点伤害。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P1093" s="33" t="str">
        <f>_xlfn.IFNA(VLOOKUP(G1093,角色!V:AE,主动技能!F1093+1,FALSE),"")</f>
        <v>eff_yixingguangquan|||</v>
      </c>
      <c r="Q1093" s="33">
        <f>(VLOOKUP(G1093,角色!V:AE,主动技能!F1093+4,FALSE))</f>
        <v>1</v>
      </c>
      <c r="R1093" s="33">
        <v>0</v>
      </c>
      <c r="S1093" s="33">
        <v>0</v>
      </c>
      <c r="T1093" s="6" t="str">
        <f t="shared" si="350"/>
        <v/>
      </c>
      <c r="U1093" s="6" t="str">
        <f t="shared" si="351"/>
        <v/>
      </c>
      <c r="V1093" s="23" t="str">
        <f>VLOOKUP(G1093,角色!AW:BC,主动技能!F1093+1,FALSE)</f>
        <v>skill_32</v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226</v>
      </c>
      <c r="AE1093" s="33">
        <f>(VLOOKUP(G1093,角色!V:AE,主动技能!F1093+7,FALSE))</f>
        <v>0</v>
      </c>
      <c r="AF1093" s="23">
        <f t="shared" si="340"/>
        <v>0</v>
      </c>
      <c r="AG1093" s="23">
        <f t="shared" si="341"/>
        <v>0</v>
      </c>
      <c r="AH1093" s="33" t="str">
        <f>VLOOKUP(F1093,特效对应!F:G,2,FALSE)</f>
        <v>attack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星泽主动技能1等级8</v>
      </c>
      <c r="B1094" s="8">
        <f t="shared" si="338"/>
        <v>10190108</v>
      </c>
      <c r="C1094" s="8" t="str">
        <f>VLOOKUP(G1094,角色!A:B,2,FALSE)</f>
        <v>星泽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490</v>
      </c>
      <c r="I1094" s="24" t="str">
        <f t="shared" si="354"/>
        <v>对敌方单体攻击，造成100%攻击力（+320）点伤害。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P1094" s="33" t="str">
        <f>_xlfn.IFNA(VLOOKUP(G1094,角色!V:AE,主动技能!F1094+1,FALSE),"")</f>
        <v>eff_yixingguangquan|||</v>
      </c>
      <c r="Q1094" s="33">
        <f>(VLOOKUP(G1094,角色!V:AE,主动技能!F1094+4,FALSE))</f>
        <v>1</v>
      </c>
      <c r="R1094" s="33">
        <v>0</v>
      </c>
      <c r="S1094" s="33">
        <v>0</v>
      </c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V1094" s="23" t="str">
        <f>VLOOKUP(G1094,角色!AW:BC,主动技能!F1094+1,FALSE)</f>
        <v>skill_32</v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320</v>
      </c>
      <c r="AE1094" s="33">
        <f>(VLOOKUP(G1094,角色!V:AE,主动技能!F1094+7,FALSE))</f>
        <v>0</v>
      </c>
      <c r="AF1094" s="23">
        <f t="shared" si="340"/>
        <v>0</v>
      </c>
      <c r="AG1094" s="23">
        <f t="shared" si="341"/>
        <v>0</v>
      </c>
      <c r="AH1094" s="33" t="str">
        <f>VLOOKUP(F1094,特效对应!F:G,2,FALSE)</f>
        <v>attack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星泽主动技能1等级9</v>
      </c>
      <c r="B1095" s="8">
        <f t="shared" si="338"/>
        <v>10190109</v>
      </c>
      <c r="C1095" s="8" t="str">
        <f>VLOOKUP(G1095,角色!A:B,2,FALSE)</f>
        <v>星泽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对敌方单体攻击，造成100%攻击力（+452）点伤害。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33" t="str">
        <f>_xlfn.IFNA(VLOOKUP(G1095,角色!V:AE,主动技能!F1095+1,FALSE),"")</f>
        <v>eff_yixingguangquan|||</v>
      </c>
      <c r="Q1095" s="33">
        <f>(VLOOKUP(G1095,角色!V:AE,主动技能!F1095+4,FALSE))</f>
        <v>1</v>
      </c>
      <c r="R1095" s="33">
        <v>0</v>
      </c>
      <c r="S1095" s="33">
        <v>0</v>
      </c>
      <c r="T1095" s="23" t="str">
        <f t="shared" si="359"/>
        <v/>
      </c>
      <c r="U1095" s="23" t="str">
        <f t="shared" si="360"/>
        <v/>
      </c>
      <c r="V1095" s="23" t="str">
        <f>VLOOKUP(G1095,角色!AW:BC,主动技能!F1095+1,FALSE)</f>
        <v>skill_32</v>
      </c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452</v>
      </c>
      <c r="AC1095" s="23"/>
      <c r="AD1095" s="23"/>
      <c r="AE1095" s="33">
        <f>(VLOOKUP(G1095,角色!V:AE,主动技能!F1095+7,FALSE))</f>
        <v>0</v>
      </c>
      <c r="AF1095" s="23">
        <f t="shared" si="340"/>
        <v>0</v>
      </c>
      <c r="AG1095" s="23">
        <f t="shared" si="341"/>
        <v>0</v>
      </c>
      <c r="AH1095" s="33" t="str">
        <f>VLOOKUP(F1095,特效对应!F:G,2,FALSE)</f>
        <v>attack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星泽主动技能1等级10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星泽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490</v>
      </c>
      <c r="I1096" s="24" t="str">
        <f t="shared" ref="I1096:I1106" si="363">"对敌方单体攻击，造成100%攻击力（+"&amp;AB1096&amp;"）点伤害。"</f>
        <v>对敌方单体攻击，造成100%攻击力（+640）点伤害。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P1096" s="33" t="str">
        <f>_xlfn.IFNA(VLOOKUP(G1096,角色!V:AE,主动技能!F1096+1,FALSE),"")</f>
        <v>eff_yixingguangquan|||</v>
      </c>
      <c r="Q1096" s="33">
        <f>(VLOOKUP(G1096,角色!V:AE,主动技能!F1096+4,FALSE))</f>
        <v>1</v>
      </c>
      <c r="R1096" s="33">
        <v>0</v>
      </c>
      <c r="S1096" s="33">
        <v>0</v>
      </c>
      <c r="T1096" s="6" t="str">
        <f t="shared" si="359"/>
        <v/>
      </c>
      <c r="U1096" s="6" t="str">
        <f t="shared" si="360"/>
        <v/>
      </c>
      <c r="V1096" s="23" t="str">
        <f>VLOOKUP(G1096,角色!AW:BC,主动技能!F1096+1,FALSE)</f>
        <v>skill_32</v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640</v>
      </c>
      <c r="AE1096" s="33">
        <f>(VLOOKUP(G1096,角色!V:AE,主动技能!F1096+7,FALSE))</f>
        <v>0</v>
      </c>
      <c r="AF1096" s="23">
        <f t="shared" ref="AF1096:AF1159" si="364">BD1096</f>
        <v>0</v>
      </c>
      <c r="AG1096" s="23">
        <f t="shared" ref="AG1096:AG1159" si="365">BE1096</f>
        <v>0</v>
      </c>
      <c r="AH1096" s="33" t="str">
        <f>VLOOKUP(F1096,特效对应!F:G,2,FALSE)</f>
        <v>attack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星泽主动技能1等级11</v>
      </c>
      <c r="B1097" s="8">
        <f t="shared" si="361"/>
        <v>10190111</v>
      </c>
      <c r="C1097" s="8" t="str">
        <f>VLOOKUP(G1097,角色!A:B,2,FALSE)</f>
        <v>星泽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490</v>
      </c>
      <c r="I1097" s="24" t="str">
        <f t="shared" si="363"/>
        <v>对敌方单体攻击，造成100%攻击力（+906）点伤害。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P1097" s="33" t="str">
        <f>_xlfn.IFNA(VLOOKUP(G1097,角色!V:AE,主动技能!F1097+1,FALSE),"")</f>
        <v>eff_yixingguangquan|||</v>
      </c>
      <c r="Q1097" s="33">
        <f>(VLOOKUP(G1097,角色!V:AE,主动技能!F1097+4,FALSE))</f>
        <v>1</v>
      </c>
      <c r="R1097" s="33">
        <v>0</v>
      </c>
      <c r="S1097" s="33">
        <v>0</v>
      </c>
      <c r="T1097" s="6" t="str">
        <f t="shared" si="359"/>
        <v/>
      </c>
      <c r="U1097" s="6" t="str">
        <f t="shared" si="360"/>
        <v/>
      </c>
      <c r="V1097" s="23" t="str">
        <f>VLOOKUP(G1097,角色!AW:BC,主动技能!F1097+1,FALSE)</f>
        <v>skill_32</v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906</v>
      </c>
      <c r="AE1097" s="33">
        <f>(VLOOKUP(G1097,角色!V:AE,主动技能!F1097+7,FALSE))</f>
        <v>0</v>
      </c>
      <c r="AF1097" s="23">
        <f t="shared" si="364"/>
        <v>0</v>
      </c>
      <c r="AG1097" s="23">
        <f t="shared" si="365"/>
        <v>0</v>
      </c>
      <c r="AH1097" s="33" t="str">
        <f>VLOOKUP(F1097,特效对应!F:G,2,FALSE)</f>
        <v>attack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星泽主动技能1等级12</v>
      </c>
      <c r="B1098" s="8">
        <f t="shared" si="361"/>
        <v>10190112</v>
      </c>
      <c r="C1098" s="8" t="str">
        <f>VLOOKUP(G1098,角色!A:B,2,FALSE)</f>
        <v>星泽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490</v>
      </c>
      <c r="I1098" s="24" t="str">
        <f t="shared" si="363"/>
        <v>对敌方单体攻击，造成100%攻击力（+1281）点伤害。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P1098" s="33" t="str">
        <f>_xlfn.IFNA(VLOOKUP(G1098,角色!V:AE,主动技能!F1098+1,FALSE),"")</f>
        <v>eff_yixingguangquan|||</v>
      </c>
      <c r="Q1098" s="33">
        <f>(VLOOKUP(G1098,角色!V:AE,主动技能!F1098+4,FALSE))</f>
        <v>1</v>
      </c>
      <c r="R1098" s="33">
        <v>0</v>
      </c>
      <c r="S1098" s="33">
        <v>0</v>
      </c>
      <c r="T1098" s="6" t="str">
        <f t="shared" si="359"/>
        <v/>
      </c>
      <c r="U1098" s="6" t="str">
        <f t="shared" si="360"/>
        <v/>
      </c>
      <c r="V1098" s="23" t="str">
        <f>VLOOKUP(G1098,角色!AW:BC,主动技能!F1098+1,FALSE)</f>
        <v>skill_32</v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1281</v>
      </c>
      <c r="AE1098" s="33">
        <f>(VLOOKUP(G1098,角色!V:AE,主动技能!F1098+7,FALSE))</f>
        <v>0</v>
      </c>
      <c r="AF1098" s="23">
        <f t="shared" si="364"/>
        <v>0</v>
      </c>
      <c r="AG1098" s="23">
        <f t="shared" si="365"/>
        <v>0</v>
      </c>
      <c r="AH1098" s="33" t="str">
        <f>VLOOKUP(F1098,特效对应!F:G,2,FALSE)</f>
        <v>attack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星泽主动技能1等级13</v>
      </c>
      <c r="B1099" s="8">
        <f t="shared" si="361"/>
        <v>10190113</v>
      </c>
      <c r="C1099" s="8" t="str">
        <f>VLOOKUP(G1099,角色!A:B,2,FALSE)</f>
        <v>星泽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490</v>
      </c>
      <c r="I1099" s="24" t="str">
        <f t="shared" si="363"/>
        <v>对敌方单体攻击，造成100%攻击力（+1812）点伤害。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P1099" s="33" t="str">
        <f>_xlfn.IFNA(VLOOKUP(G1099,角色!V:AE,主动技能!F1099+1,FALSE),"")</f>
        <v>eff_yixingguangquan|||</v>
      </c>
      <c r="Q1099" s="33">
        <f>(VLOOKUP(G1099,角色!V:AE,主动技能!F1099+4,FALSE))</f>
        <v>1</v>
      </c>
      <c r="R1099" s="33">
        <v>0</v>
      </c>
      <c r="S1099" s="33">
        <v>0</v>
      </c>
      <c r="T1099" s="6" t="str">
        <f t="shared" si="359"/>
        <v/>
      </c>
      <c r="U1099" s="6" t="str">
        <f t="shared" si="360"/>
        <v/>
      </c>
      <c r="V1099" s="23" t="str">
        <f>VLOOKUP(G1099,角色!AW:BC,主动技能!F1099+1,FALSE)</f>
        <v>skill_32</v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1812</v>
      </c>
      <c r="AE1099" s="33">
        <f>(VLOOKUP(G1099,角色!V:AE,主动技能!F1099+7,FALSE))</f>
        <v>0</v>
      </c>
      <c r="AF1099" s="23">
        <f t="shared" si="364"/>
        <v>0</v>
      </c>
      <c r="AG1099" s="23">
        <f t="shared" si="365"/>
        <v>0</v>
      </c>
      <c r="AH1099" s="33" t="str">
        <f>VLOOKUP(F1099,特效对应!F:G,2,FALSE)</f>
        <v>attack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星泽主动技能1等级14</v>
      </c>
      <c r="B1100" s="8">
        <f t="shared" si="361"/>
        <v>10190114</v>
      </c>
      <c r="C1100" s="8" t="str">
        <f>VLOOKUP(G1100,角色!A:B,2,FALSE)</f>
        <v>星泽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490</v>
      </c>
      <c r="I1100" s="24" t="str">
        <f t="shared" si="363"/>
        <v>对敌方单体攻击，造成100%攻击力（+2563）点伤害。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P1100" s="33" t="str">
        <f>_xlfn.IFNA(VLOOKUP(G1100,角色!V:AE,主动技能!F1100+1,FALSE),"")</f>
        <v>eff_yixingguangquan|||</v>
      </c>
      <c r="Q1100" s="33">
        <f>(VLOOKUP(G1100,角色!V:AE,主动技能!F1100+4,FALSE))</f>
        <v>1</v>
      </c>
      <c r="R1100" s="33">
        <v>0</v>
      </c>
      <c r="S1100" s="33">
        <v>0</v>
      </c>
      <c r="T1100" s="6" t="str">
        <f t="shared" si="359"/>
        <v/>
      </c>
      <c r="U1100" s="6" t="str">
        <f t="shared" si="360"/>
        <v/>
      </c>
      <c r="V1100" s="23" t="str">
        <f>VLOOKUP(G1100,角色!AW:BC,主动技能!F1100+1,FALSE)</f>
        <v>skill_32</v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2563</v>
      </c>
      <c r="AE1100" s="33">
        <f>(VLOOKUP(G1100,角色!V:AE,主动技能!F1100+7,FALSE))</f>
        <v>0</v>
      </c>
      <c r="AF1100" s="23">
        <f t="shared" si="364"/>
        <v>0</v>
      </c>
      <c r="AG1100" s="23">
        <f t="shared" si="365"/>
        <v>0</v>
      </c>
      <c r="AH1100" s="33" t="str">
        <f>VLOOKUP(F1100,特效对应!F:G,2,FALSE)</f>
        <v>attack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星泽主动技能1等级15</v>
      </c>
      <c r="B1101" s="8">
        <f t="shared" si="361"/>
        <v>10190115</v>
      </c>
      <c r="C1101" s="8" t="str">
        <f>VLOOKUP(G1101,角色!A:B,2,FALSE)</f>
        <v>星泽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490</v>
      </c>
      <c r="I1101" s="24" t="str">
        <f t="shared" si="363"/>
        <v>对敌方单体攻击，造成100%攻击力（+3626）点伤害。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P1101" s="33" t="str">
        <f>_xlfn.IFNA(VLOOKUP(G1101,角色!V:AE,主动技能!F1101+1,FALSE),"")</f>
        <v>eff_yixingguangquan|||</v>
      </c>
      <c r="Q1101" s="33">
        <f>(VLOOKUP(G1101,角色!V:AE,主动技能!F1101+4,FALSE))</f>
        <v>1</v>
      </c>
      <c r="R1101" s="33">
        <v>0</v>
      </c>
      <c r="S1101" s="33">
        <v>0</v>
      </c>
      <c r="T1101" s="6" t="str">
        <f t="shared" si="359"/>
        <v/>
      </c>
      <c r="U1101" s="6" t="str">
        <f t="shared" si="360"/>
        <v/>
      </c>
      <c r="V1101" s="23" t="str">
        <f>VLOOKUP(G1101,角色!AW:BC,主动技能!F1101+1,FALSE)</f>
        <v>skill_32</v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3626</v>
      </c>
      <c r="AE1101" s="33">
        <f>(VLOOKUP(G1101,角色!V:AE,主动技能!F1101+7,FALSE))</f>
        <v>0</v>
      </c>
      <c r="AF1101" s="23">
        <f t="shared" si="364"/>
        <v>0</v>
      </c>
      <c r="AG1101" s="23">
        <f t="shared" si="365"/>
        <v>0</v>
      </c>
      <c r="AH1101" s="33" t="str">
        <f>VLOOKUP(F1101,特效对应!F:G,2,FALSE)</f>
        <v>attack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星泽主动技能1等级16</v>
      </c>
      <c r="B1102" s="8">
        <f t="shared" si="361"/>
        <v>10190116</v>
      </c>
      <c r="C1102" s="8" t="str">
        <f>VLOOKUP(G1102,角色!A:B,2,FALSE)</f>
        <v>星泽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490</v>
      </c>
      <c r="I1102" s="24" t="str">
        <f t="shared" si="363"/>
        <v>对敌方单体攻击，造成100%攻击力（+5128）点伤害。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P1102" s="33" t="str">
        <f>_xlfn.IFNA(VLOOKUP(G1102,角色!V:AE,主动技能!F1102+1,FALSE),"")</f>
        <v>eff_yixingguangquan|||</v>
      </c>
      <c r="Q1102" s="33">
        <f>(VLOOKUP(G1102,角色!V:AE,主动技能!F1102+4,FALSE))</f>
        <v>1</v>
      </c>
      <c r="R1102" s="33">
        <v>0</v>
      </c>
      <c r="S1102" s="33">
        <v>0</v>
      </c>
      <c r="T1102" s="6" t="str">
        <f t="shared" si="359"/>
        <v/>
      </c>
      <c r="U1102" s="6" t="str">
        <f t="shared" si="360"/>
        <v/>
      </c>
      <c r="V1102" s="23" t="str">
        <f>VLOOKUP(G1102,角色!AW:BC,主动技能!F1102+1,FALSE)</f>
        <v>skill_32</v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5128</v>
      </c>
      <c r="AE1102" s="33">
        <f>(VLOOKUP(G1102,角色!V:AE,主动技能!F1102+7,FALSE))</f>
        <v>0</v>
      </c>
      <c r="AF1102" s="23">
        <f t="shared" si="364"/>
        <v>0</v>
      </c>
      <c r="AG1102" s="23">
        <f t="shared" si="365"/>
        <v>0</v>
      </c>
      <c r="AH1102" s="33" t="str">
        <f>VLOOKUP(F1102,特效对应!F:G,2,FALSE)</f>
        <v>attack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星泽主动技能1等级17</v>
      </c>
      <c r="B1103" s="8">
        <f t="shared" si="361"/>
        <v>10190117</v>
      </c>
      <c r="C1103" s="8" t="str">
        <f>VLOOKUP(G1103,角色!A:B,2,FALSE)</f>
        <v>星泽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490</v>
      </c>
      <c r="I1103" s="24" t="str">
        <f t="shared" si="363"/>
        <v>对敌方单体攻击，造成100%攻击力（+7254）点伤害。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P1103" s="33" t="str">
        <f>_xlfn.IFNA(VLOOKUP(G1103,角色!V:AE,主动技能!F1103+1,FALSE),"")</f>
        <v>eff_yixingguangquan|||</v>
      </c>
      <c r="Q1103" s="33">
        <f>(VLOOKUP(G1103,角色!V:AE,主动技能!F1103+4,FALSE))</f>
        <v>1</v>
      </c>
      <c r="R1103" s="33">
        <v>0</v>
      </c>
      <c r="S1103" s="33">
        <v>0</v>
      </c>
      <c r="T1103" s="6" t="str">
        <f t="shared" si="359"/>
        <v/>
      </c>
      <c r="U1103" s="6" t="str">
        <f t="shared" si="360"/>
        <v/>
      </c>
      <c r="V1103" s="23" t="str">
        <f>VLOOKUP(G1103,角色!AW:BC,主动技能!F1103+1,FALSE)</f>
        <v>skill_32</v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7254</v>
      </c>
      <c r="AE1103" s="33">
        <f>(VLOOKUP(G1103,角色!V:AE,主动技能!F1103+7,FALSE))</f>
        <v>0</v>
      </c>
      <c r="AF1103" s="23">
        <f t="shared" si="364"/>
        <v>0</v>
      </c>
      <c r="AG1103" s="23">
        <f t="shared" si="365"/>
        <v>0</v>
      </c>
      <c r="AH1103" s="33" t="str">
        <f>VLOOKUP(F1103,特效对应!F:G,2,FALSE)</f>
        <v>attack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星泽主动技能1等级18</v>
      </c>
      <c r="B1104" s="8">
        <f t="shared" si="361"/>
        <v>10190118</v>
      </c>
      <c r="C1104" s="8" t="str">
        <f>VLOOKUP(G1104,角色!A:B,2,FALSE)</f>
        <v>星泽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490</v>
      </c>
      <c r="I1104" s="24" t="str">
        <f t="shared" si="363"/>
        <v>对敌方单体攻击，造成100%攻击力（+10260）点伤害。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P1104" s="33" t="str">
        <f>_xlfn.IFNA(VLOOKUP(G1104,角色!V:AE,主动技能!F1104+1,FALSE),"")</f>
        <v>eff_yixingguangquan|||</v>
      </c>
      <c r="Q1104" s="33">
        <f>(VLOOKUP(G1104,角色!V:AE,主动技能!F1104+4,FALSE))</f>
        <v>1</v>
      </c>
      <c r="R1104" s="33">
        <v>0</v>
      </c>
      <c r="S1104" s="33">
        <v>0</v>
      </c>
      <c r="T1104" s="6" t="str">
        <f t="shared" si="359"/>
        <v/>
      </c>
      <c r="U1104" s="6" t="str">
        <f t="shared" si="360"/>
        <v/>
      </c>
      <c r="V1104" s="23" t="str">
        <f>VLOOKUP(G1104,角色!AW:BC,主动技能!F1104+1,FALSE)</f>
        <v>skill_32</v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10260</v>
      </c>
      <c r="AE1104" s="33">
        <f>(VLOOKUP(G1104,角色!V:AE,主动技能!F1104+7,FALSE))</f>
        <v>0</v>
      </c>
      <c r="AF1104" s="23">
        <f t="shared" si="364"/>
        <v>0</v>
      </c>
      <c r="AG1104" s="23">
        <f t="shared" si="365"/>
        <v>0</v>
      </c>
      <c r="AH1104" s="33" t="str">
        <f>VLOOKUP(F1104,特效对应!F:G,2,FALSE)</f>
        <v>attack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星泽主动技能1等级19</v>
      </c>
      <c r="B1105" s="8">
        <f t="shared" si="361"/>
        <v>10190119</v>
      </c>
      <c r="C1105" s="8" t="str">
        <f>VLOOKUP(G1105,角色!A:B,2,FALSE)</f>
        <v>星泽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490</v>
      </c>
      <c r="I1105" s="24" t="str">
        <f t="shared" si="363"/>
        <v>对敌方单体攻击，造成100%攻击力（+14512）点伤害。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P1105" s="33" t="str">
        <f>_xlfn.IFNA(VLOOKUP(G1105,角色!V:AE,主动技能!F1105+1,FALSE),"")</f>
        <v>eff_yixingguangquan|||</v>
      </c>
      <c r="Q1105" s="33">
        <f>(VLOOKUP(G1105,角色!V:AE,主动技能!F1105+4,FALSE))</f>
        <v>1</v>
      </c>
      <c r="R1105" s="33">
        <v>0</v>
      </c>
      <c r="S1105" s="33">
        <v>0</v>
      </c>
      <c r="T1105" s="6" t="str">
        <f t="shared" si="359"/>
        <v/>
      </c>
      <c r="U1105" s="6" t="str">
        <f t="shared" si="360"/>
        <v/>
      </c>
      <c r="V1105" s="23" t="str">
        <f>VLOOKUP(G1105,角色!AW:BC,主动技能!F1105+1,FALSE)</f>
        <v>skill_32</v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14512</v>
      </c>
      <c r="AE1105" s="33">
        <f>(VLOOKUP(G1105,角色!V:AE,主动技能!F1105+7,FALSE))</f>
        <v>0</v>
      </c>
      <c r="AF1105" s="23">
        <f t="shared" si="364"/>
        <v>0</v>
      </c>
      <c r="AG1105" s="23">
        <f t="shared" si="365"/>
        <v>0</v>
      </c>
      <c r="AH1105" s="33" t="str">
        <f>VLOOKUP(F1105,特效对应!F:G,2,FALSE)</f>
        <v>attack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星泽主动技能1等级20</v>
      </c>
      <c r="B1106" s="8">
        <f t="shared" si="361"/>
        <v>10190120</v>
      </c>
      <c r="C1106" s="8" t="str">
        <f>VLOOKUP(G1106,角色!A:B,2,FALSE)</f>
        <v>星泽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490</v>
      </c>
      <c r="I1106" s="24" t="str">
        <f t="shared" si="363"/>
        <v>对敌方单体攻击，造成100%攻击力（+20525）点伤害。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P1106" s="33" t="str">
        <f>_xlfn.IFNA(VLOOKUP(G1106,角色!V:AE,主动技能!F1106+1,FALSE),"")</f>
        <v>eff_yixingguangquan|||</v>
      </c>
      <c r="Q1106" s="33">
        <f>(VLOOKUP(G1106,角色!V:AE,主动技能!F1106+4,FALSE))</f>
        <v>1</v>
      </c>
      <c r="R1106" s="33">
        <v>0</v>
      </c>
      <c r="S1106" s="33">
        <v>0</v>
      </c>
      <c r="T1106" s="6" t="str">
        <f t="shared" si="359"/>
        <v/>
      </c>
      <c r="U1106" s="6" t="str">
        <f t="shared" si="360"/>
        <v/>
      </c>
      <c r="V1106" s="23" t="str">
        <f>VLOOKUP(G1106,角色!AW:BC,主动技能!F1106+1,FALSE)</f>
        <v>skill_32</v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20525</v>
      </c>
      <c r="AE1106" s="33">
        <f>(VLOOKUP(G1106,角色!V:AE,主动技能!F1106+7,FALSE))</f>
        <v>0</v>
      </c>
      <c r="AF1106" s="23">
        <f t="shared" si="364"/>
        <v>0</v>
      </c>
      <c r="AG1106" s="23">
        <f t="shared" si="365"/>
        <v>0</v>
      </c>
      <c r="AH1106" s="33" t="str">
        <f>VLOOKUP(F1106,特效对应!F:G,2,FALSE)</f>
        <v>attack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星泽主动技能2等级1</v>
      </c>
      <c r="B1107" s="8">
        <f t="shared" si="361"/>
        <v>10190201</v>
      </c>
      <c r="C1107" s="8" t="str">
        <f>VLOOKUP(G1107,角色!A:B,2,FALSE)</f>
        <v>星泽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491</v>
      </c>
      <c r="I1107" s="4" t="str">
        <f>"提升己方随机3人防御"&amp;BA1107&amp;"攻击10%"</f>
        <v>提升己方随机3人防御78攻击10%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P1107" s="33" t="str">
        <f>_xlfn.IFNA(VLOOKUP(G1107,角色!V:AE,主动技能!F1107+1,FALSE),"")</f>
        <v>eff_sanxingguangquan||eff_shouhuzhili|</v>
      </c>
      <c r="Q1107" s="33">
        <f>(VLOOKUP(G1107,角色!V:AE,主动技能!F1107+4,FALSE))</f>
        <v>1</v>
      </c>
      <c r="R1107" s="33">
        <v>0</v>
      </c>
      <c r="S1107" s="33">
        <v>0</v>
      </c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V1107" s="23" t="str">
        <f>VLOOKUP(G1107,角色!AW:BC,主动技能!F1107+1,FALSE)</f>
        <v>skill_08</v>
      </c>
      <c r="Y1107">
        <f t="shared" ref="Y1107:Y1127" si="373">VLOOKUP(D1107,BF:BG,2,FALSE)</f>
        <v>50</v>
      </c>
      <c r="Z1107">
        <v>0</v>
      </c>
      <c r="AE1107" s="33">
        <f>(VLOOKUP(G1107,角色!V:AE,主动技能!F1107+7,FALSE))</f>
        <v>1</v>
      </c>
      <c r="AF1107" s="23">
        <f t="shared" si="364"/>
        <v>2</v>
      </c>
      <c r="AG1107" s="23">
        <f t="shared" si="365"/>
        <v>1</v>
      </c>
      <c r="AH1107" s="33" t="str">
        <f>VLOOKUP(F1107,特效对应!F:G,2,FALSE)</f>
        <v>attackex</v>
      </c>
      <c r="AJ1107">
        <f t="shared" si="366"/>
        <v>1</v>
      </c>
      <c r="AK1107" t="s">
        <v>118</v>
      </c>
      <c r="AL1107" t="s">
        <v>1649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78</v>
      </c>
      <c r="BB1107">
        <f t="shared" si="367"/>
        <v>78</v>
      </c>
      <c r="BC1107">
        <f t="shared" si="367"/>
        <v>78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星泽主动技能2等级2</v>
      </c>
      <c r="B1108" s="8">
        <f t="shared" si="361"/>
        <v>10190202</v>
      </c>
      <c r="C1108" s="8" t="str">
        <f>VLOOKUP(G1108,角色!A:B,2,FALSE)</f>
        <v>星泽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491</v>
      </c>
      <c r="I1108" s="4" t="str">
        <f t="shared" ref="I1108:I1126" si="374">"提升己方随机3人防御"&amp;BA1108&amp;"攻击10%"</f>
        <v>提升己方随机3人防御96攻击10%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P1108" s="33" t="str">
        <f>_xlfn.IFNA(VLOOKUP(G1108,角色!V:AE,主动技能!F1108+1,FALSE),"")</f>
        <v>eff_sanxingguangquan||eff_shouhuzhili|</v>
      </c>
      <c r="Q1108" s="33">
        <f>(VLOOKUP(G1108,角色!V:AE,主动技能!F1108+4,FALSE))</f>
        <v>1</v>
      </c>
      <c r="R1108" s="33">
        <v>0</v>
      </c>
      <c r="S1108" s="33">
        <v>0</v>
      </c>
      <c r="T1108" s="6" t="str">
        <f t="shared" si="371"/>
        <v>100068:100:3:3</v>
      </c>
      <c r="U1108" s="6" t="str">
        <f t="shared" si="372"/>
        <v/>
      </c>
      <c r="V1108" s="23" t="str">
        <f>VLOOKUP(G1108,角色!AW:BC,主动技能!F1108+1,FALSE)</f>
        <v>skill_08</v>
      </c>
      <c r="Y1108">
        <f t="shared" si="373"/>
        <v>50</v>
      </c>
      <c r="Z1108">
        <v>0</v>
      </c>
      <c r="AE1108" s="33">
        <f>(VLOOKUP(G1108,角色!V:AE,主动技能!F1108+7,FALSE))</f>
        <v>1</v>
      </c>
      <c r="AF1108" s="23">
        <f t="shared" si="364"/>
        <v>2</v>
      </c>
      <c r="AG1108" s="23">
        <f t="shared" si="365"/>
        <v>1</v>
      </c>
      <c r="AH1108" s="33" t="str">
        <f>VLOOKUP(F1108,特效对应!F:G,2,FALSE)</f>
        <v>attackex</v>
      </c>
      <c r="AJ1108">
        <f t="shared" si="366"/>
        <v>2</v>
      </c>
      <c r="AK1108" t="s">
        <v>118</v>
      </c>
      <c r="AL1108" t="s">
        <v>1650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96</v>
      </c>
      <c r="BB1108">
        <f t="shared" si="367"/>
        <v>96</v>
      </c>
      <c r="BC1108">
        <f t="shared" si="367"/>
        <v>96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星泽主动技能2等级3</v>
      </c>
      <c r="B1109" s="8">
        <f t="shared" si="361"/>
        <v>10190203</v>
      </c>
      <c r="C1109" s="8" t="str">
        <f>VLOOKUP(G1109,角色!A:B,2,FALSE)</f>
        <v>星泽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491</v>
      </c>
      <c r="I1109" s="4" t="str">
        <f t="shared" si="374"/>
        <v>提升己方随机3人防御150攻击10%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P1109" s="33" t="str">
        <f>_xlfn.IFNA(VLOOKUP(G1109,角色!V:AE,主动技能!F1109+1,FALSE),"")</f>
        <v>eff_sanxingguangquan||eff_shouhuzhili|</v>
      </c>
      <c r="Q1109" s="33">
        <f>(VLOOKUP(G1109,角色!V:AE,主动技能!F1109+4,FALSE))</f>
        <v>1</v>
      </c>
      <c r="R1109" s="33">
        <v>0</v>
      </c>
      <c r="S1109" s="33">
        <v>0</v>
      </c>
      <c r="T1109" s="6" t="str">
        <f t="shared" si="371"/>
        <v>100069:100:3:3</v>
      </c>
      <c r="U1109" s="6" t="str">
        <f t="shared" si="372"/>
        <v/>
      </c>
      <c r="V1109" s="23" t="str">
        <f>VLOOKUP(G1109,角色!AW:BC,主动技能!F1109+1,FALSE)</f>
        <v>skill_08</v>
      </c>
      <c r="Y1109">
        <f t="shared" si="373"/>
        <v>50</v>
      </c>
      <c r="Z1109">
        <v>0</v>
      </c>
      <c r="AE1109" s="33">
        <f>(VLOOKUP(G1109,角色!V:AE,主动技能!F1109+7,FALSE))</f>
        <v>1</v>
      </c>
      <c r="AF1109" s="23">
        <f t="shared" si="364"/>
        <v>2</v>
      </c>
      <c r="AG1109" s="23">
        <f t="shared" si="365"/>
        <v>1</v>
      </c>
      <c r="AH1109" s="33" t="str">
        <f>VLOOKUP(F1109,特效对应!F:G,2,FALSE)</f>
        <v>attackex</v>
      </c>
      <c r="AJ1109">
        <f t="shared" si="366"/>
        <v>3</v>
      </c>
      <c r="AK1109" t="s">
        <v>118</v>
      </c>
      <c r="AL1109" t="s">
        <v>1651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150</v>
      </c>
      <c r="BB1109">
        <f t="shared" si="367"/>
        <v>150</v>
      </c>
      <c r="BC1109">
        <f t="shared" si="367"/>
        <v>150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星泽主动技能2等级4</v>
      </c>
      <c r="B1110" s="8">
        <f t="shared" si="361"/>
        <v>10190204</v>
      </c>
      <c r="C1110" s="8" t="str">
        <f>VLOOKUP(G1110,角色!A:B,2,FALSE)</f>
        <v>星泽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491</v>
      </c>
      <c r="I1110" s="4" t="str">
        <f t="shared" si="374"/>
        <v>提升己方随机3人防御240攻击10%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P1110" s="33" t="str">
        <f>_xlfn.IFNA(VLOOKUP(G1110,角色!V:AE,主动技能!F1110+1,FALSE),"")</f>
        <v>eff_sanxingguangquan||eff_shouhuzhili|</v>
      </c>
      <c r="Q1110" s="33">
        <f>(VLOOKUP(G1110,角色!V:AE,主动技能!F1110+4,FALSE))</f>
        <v>1</v>
      </c>
      <c r="R1110" s="33">
        <v>0</v>
      </c>
      <c r="S1110" s="33">
        <v>0</v>
      </c>
      <c r="T1110" s="6" t="str">
        <f t="shared" si="371"/>
        <v>100070:100:3:3</v>
      </c>
      <c r="U1110" s="6" t="str">
        <f t="shared" si="372"/>
        <v/>
      </c>
      <c r="V1110" s="23" t="str">
        <f>VLOOKUP(G1110,角色!AW:BC,主动技能!F1110+1,FALSE)</f>
        <v>skill_08</v>
      </c>
      <c r="Y1110">
        <f t="shared" si="373"/>
        <v>50</v>
      </c>
      <c r="Z1110">
        <v>0</v>
      </c>
      <c r="AE1110" s="33">
        <f>(VLOOKUP(G1110,角色!V:AE,主动技能!F1110+7,FALSE))</f>
        <v>1</v>
      </c>
      <c r="AF1110" s="23">
        <f t="shared" si="364"/>
        <v>2</v>
      </c>
      <c r="AG1110" s="23">
        <f t="shared" si="365"/>
        <v>1</v>
      </c>
      <c r="AH1110" s="33" t="str">
        <f>VLOOKUP(F1110,特效对应!F:G,2,FALSE)</f>
        <v>attackex</v>
      </c>
      <c r="AJ1110">
        <f t="shared" si="366"/>
        <v>4</v>
      </c>
      <c r="AK1110" t="s">
        <v>118</v>
      </c>
      <c r="AL1110" t="s">
        <v>1652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240</v>
      </c>
      <c r="BB1110">
        <f t="shared" si="367"/>
        <v>240</v>
      </c>
      <c r="BC1110">
        <f t="shared" si="367"/>
        <v>240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星泽主动技能2等级5</v>
      </c>
      <c r="B1111" s="8">
        <f t="shared" si="361"/>
        <v>10190205</v>
      </c>
      <c r="C1111" s="8" t="str">
        <f>VLOOKUP(G1111,角色!A:B,2,FALSE)</f>
        <v>星泽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491</v>
      </c>
      <c r="I1111" s="4" t="str">
        <f t="shared" si="374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P1111" s="33" t="str">
        <f>_xlfn.IFNA(VLOOKUP(G1111,角色!V:AE,主动技能!F1111+1,FALSE),"")</f>
        <v>eff_sanxingguangquan||eff_shouhuzhili|</v>
      </c>
      <c r="Q1111" s="33">
        <f>(VLOOKUP(G1111,角色!V:AE,主动技能!F1111+4,FALSE))</f>
        <v>1</v>
      </c>
      <c r="R1111" s="33">
        <v>0</v>
      </c>
      <c r="S1111" s="33">
        <v>0</v>
      </c>
      <c r="T1111" s="6" t="str">
        <f t="shared" si="371"/>
        <v>100071:100:3:3</v>
      </c>
      <c r="U1111" s="6" t="str">
        <f t="shared" si="372"/>
        <v/>
      </c>
      <c r="V1111" s="23" t="str">
        <f>VLOOKUP(G1111,角色!AW:BC,主动技能!F1111+1,FALSE)</f>
        <v>skill_08</v>
      </c>
      <c r="Y1111">
        <f t="shared" si="373"/>
        <v>50</v>
      </c>
      <c r="Z1111">
        <v>0</v>
      </c>
      <c r="AE1111" s="33">
        <f>(VLOOKUP(G1111,角色!V:AE,主动技能!F1111+7,FALSE))</f>
        <v>1</v>
      </c>
      <c r="AF1111" s="23">
        <f t="shared" si="364"/>
        <v>2</v>
      </c>
      <c r="AG1111" s="23">
        <f t="shared" si="365"/>
        <v>1</v>
      </c>
      <c r="AH1111" s="33" t="str">
        <f>VLOOKUP(F1111,特效对应!F:G,2,FALSE)</f>
        <v>attackex</v>
      </c>
      <c r="AJ1111">
        <f t="shared" si="366"/>
        <v>5</v>
      </c>
      <c r="AK1111" t="s">
        <v>118</v>
      </c>
      <c r="AL1111" t="s">
        <v>1653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星泽主动技能2等级6</v>
      </c>
      <c r="B1112" s="8">
        <f t="shared" si="361"/>
        <v>10190206</v>
      </c>
      <c r="C1112" s="8" t="str">
        <f>VLOOKUP(G1112,角色!A:B,2,FALSE)</f>
        <v>星泽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491</v>
      </c>
      <c r="I1112" s="4" t="str">
        <f t="shared" si="374"/>
        <v>提升己方随机3人防御480攻击10%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P1112" s="33" t="str">
        <f>_xlfn.IFNA(VLOOKUP(G1112,角色!V:AE,主动技能!F1112+1,FALSE),"")</f>
        <v>eff_sanxingguangquan||eff_shouhuzhili|</v>
      </c>
      <c r="Q1112" s="33">
        <f>(VLOOKUP(G1112,角色!V:AE,主动技能!F1112+4,FALSE))</f>
        <v>1</v>
      </c>
      <c r="R1112" s="33">
        <v>0</v>
      </c>
      <c r="S1112" s="33">
        <v>0</v>
      </c>
      <c r="T1112" s="6" t="str">
        <f t="shared" si="371"/>
        <v>100072:100:3:3</v>
      </c>
      <c r="U1112" s="6" t="str">
        <f t="shared" si="372"/>
        <v/>
      </c>
      <c r="V1112" s="23" t="str">
        <f>VLOOKUP(G1112,角色!AW:BC,主动技能!F1112+1,FALSE)</f>
        <v>skill_08</v>
      </c>
      <c r="Y1112">
        <f t="shared" si="373"/>
        <v>50</v>
      </c>
      <c r="Z1112">
        <v>0</v>
      </c>
      <c r="AE1112" s="33">
        <f>(VLOOKUP(G1112,角色!V:AE,主动技能!F1112+7,FALSE))</f>
        <v>1</v>
      </c>
      <c r="AF1112" s="23">
        <f t="shared" si="364"/>
        <v>2</v>
      </c>
      <c r="AG1112" s="23">
        <f t="shared" si="365"/>
        <v>1</v>
      </c>
      <c r="AH1112" s="33" t="str">
        <f>VLOOKUP(F1112,特效对应!F:G,2,FALSE)</f>
        <v>attackex</v>
      </c>
      <c r="AJ1112">
        <f t="shared" si="366"/>
        <v>6</v>
      </c>
      <c r="AK1112" t="s">
        <v>118</v>
      </c>
      <c r="AL1112" t="s">
        <v>1654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480</v>
      </c>
      <c r="BB1112">
        <f t="shared" si="367"/>
        <v>480</v>
      </c>
      <c r="BC1112">
        <f t="shared" si="367"/>
        <v>480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星泽主动技能2等级7</v>
      </c>
      <c r="B1113" s="8">
        <f t="shared" si="361"/>
        <v>10190207</v>
      </c>
      <c r="C1113" s="8" t="str">
        <f>VLOOKUP(G1113,角色!A:B,2,FALSE)</f>
        <v>星泽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491</v>
      </c>
      <c r="I1113" s="4" t="str">
        <f t="shared" si="374"/>
        <v>提升己方随机3人防御679攻击10%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P1113" s="33" t="str">
        <f>_xlfn.IFNA(VLOOKUP(G1113,角色!V:AE,主动技能!F1113+1,FALSE),"")</f>
        <v>eff_sanxingguangquan||eff_shouhuzhili|</v>
      </c>
      <c r="Q1113" s="33">
        <f>(VLOOKUP(G1113,角色!V:AE,主动技能!F1113+4,FALSE))</f>
        <v>1</v>
      </c>
      <c r="R1113" s="33">
        <v>0</v>
      </c>
      <c r="S1113" s="33">
        <v>0</v>
      </c>
      <c r="T1113" s="6" t="str">
        <f t="shared" si="371"/>
        <v>100073:100:3:3</v>
      </c>
      <c r="U1113" s="6" t="str">
        <f t="shared" si="372"/>
        <v/>
      </c>
      <c r="V1113" s="23" t="str">
        <f>VLOOKUP(G1113,角色!AW:BC,主动技能!F1113+1,FALSE)</f>
        <v>skill_08</v>
      </c>
      <c r="Y1113">
        <f t="shared" si="373"/>
        <v>50</v>
      </c>
      <c r="Z1113">
        <v>0</v>
      </c>
      <c r="AE1113" s="33">
        <f>(VLOOKUP(G1113,角色!V:AE,主动技能!F1113+7,FALSE))</f>
        <v>1</v>
      </c>
      <c r="AF1113" s="23">
        <f t="shared" si="364"/>
        <v>2</v>
      </c>
      <c r="AG1113" s="23">
        <f t="shared" si="365"/>
        <v>1</v>
      </c>
      <c r="AH1113" s="33" t="str">
        <f>VLOOKUP(F1113,特效对应!F:G,2,FALSE)</f>
        <v>attackex</v>
      </c>
      <c r="AJ1113">
        <f t="shared" si="366"/>
        <v>7</v>
      </c>
      <c r="AK1113" t="s">
        <v>118</v>
      </c>
      <c r="AL1113" t="s">
        <v>1655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679</v>
      </c>
      <c r="BB1113">
        <f t="shared" si="367"/>
        <v>679</v>
      </c>
      <c r="BC1113">
        <f t="shared" si="367"/>
        <v>679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星泽主动技能2等级8</v>
      </c>
      <c r="B1114" s="8">
        <f t="shared" si="361"/>
        <v>10190208</v>
      </c>
      <c r="C1114" s="8" t="str">
        <f>VLOOKUP(G1114,角色!A:B,2,FALSE)</f>
        <v>星泽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491</v>
      </c>
      <c r="I1114" s="4" t="str">
        <f t="shared" si="374"/>
        <v>提升己方随机3人防御960攻击10%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P1114" s="33" t="str">
        <f>_xlfn.IFNA(VLOOKUP(G1114,角色!V:AE,主动技能!F1114+1,FALSE),"")</f>
        <v>eff_sanxingguangquan||eff_shouhuzhili|</v>
      </c>
      <c r="Q1114" s="33">
        <f>(VLOOKUP(G1114,角色!V:AE,主动技能!F1114+4,FALSE))</f>
        <v>1</v>
      </c>
      <c r="R1114" s="33">
        <v>0</v>
      </c>
      <c r="S1114" s="33">
        <v>0</v>
      </c>
      <c r="T1114" s="6" t="str">
        <f t="shared" si="371"/>
        <v>100074:100:3:3</v>
      </c>
      <c r="U1114" s="6" t="str">
        <f t="shared" si="372"/>
        <v/>
      </c>
      <c r="V1114" s="23" t="str">
        <f>VLOOKUP(G1114,角色!AW:BC,主动技能!F1114+1,FALSE)</f>
        <v>skill_08</v>
      </c>
      <c r="Y1114">
        <f t="shared" si="373"/>
        <v>50</v>
      </c>
      <c r="Z1114">
        <v>0</v>
      </c>
      <c r="AE1114" s="33">
        <f>(VLOOKUP(G1114,角色!V:AE,主动技能!F1114+7,FALSE))</f>
        <v>1</v>
      </c>
      <c r="AF1114" s="23">
        <f t="shared" si="364"/>
        <v>2</v>
      </c>
      <c r="AG1114" s="23">
        <f t="shared" si="365"/>
        <v>1</v>
      </c>
      <c r="AH1114" s="33" t="str">
        <f>VLOOKUP(F1114,特效对应!F:G,2,FALSE)</f>
        <v>attackex</v>
      </c>
      <c r="AJ1114">
        <f t="shared" si="366"/>
        <v>8</v>
      </c>
      <c r="AK1114" t="s">
        <v>118</v>
      </c>
      <c r="AL1114" t="s">
        <v>1656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960</v>
      </c>
      <c r="BB1114">
        <f t="shared" si="367"/>
        <v>960</v>
      </c>
      <c r="BC1114">
        <f t="shared" si="367"/>
        <v>960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星泽主动技能2等级9</v>
      </c>
      <c r="B1115" s="8">
        <f t="shared" si="361"/>
        <v>10190209</v>
      </c>
      <c r="C1115" s="8" t="str">
        <f>VLOOKUP(G1115,角色!A:B,2,FALSE)</f>
        <v>星泽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491</v>
      </c>
      <c r="I1115" s="4" t="str">
        <f t="shared" si="374"/>
        <v>提升己方随机3人防御1358攻击10%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P1115" s="33" t="str">
        <f>_xlfn.IFNA(VLOOKUP(G1115,角色!V:AE,主动技能!F1115+1,FALSE),"")</f>
        <v>eff_sanxingguangquan||eff_shouhuzhili|</v>
      </c>
      <c r="Q1115" s="33">
        <f>(VLOOKUP(G1115,角色!V:AE,主动技能!F1115+4,FALSE))</f>
        <v>1</v>
      </c>
      <c r="R1115" s="33">
        <v>0</v>
      </c>
      <c r="S1115" s="33">
        <v>0</v>
      </c>
      <c r="T1115" s="6" t="str">
        <f t="shared" si="371"/>
        <v>100075:100:3:3</v>
      </c>
      <c r="U1115" s="6" t="str">
        <f t="shared" si="372"/>
        <v/>
      </c>
      <c r="V1115" s="23" t="str">
        <f>VLOOKUP(G1115,角色!AW:BC,主动技能!F1115+1,FALSE)</f>
        <v>skill_08</v>
      </c>
      <c r="Y1115">
        <f t="shared" si="373"/>
        <v>50</v>
      </c>
      <c r="Z1115">
        <v>0</v>
      </c>
      <c r="AE1115" s="33">
        <f>(VLOOKUP(G1115,角色!V:AE,主动技能!F1115+7,FALSE))</f>
        <v>1</v>
      </c>
      <c r="AF1115" s="23">
        <f t="shared" si="364"/>
        <v>2</v>
      </c>
      <c r="AG1115" s="23">
        <f t="shared" si="365"/>
        <v>1</v>
      </c>
      <c r="AH1115" s="33" t="str">
        <f>VLOOKUP(F1115,特效对应!F:G,2,FALSE)</f>
        <v>attackex</v>
      </c>
      <c r="AJ1115">
        <f t="shared" si="366"/>
        <v>9</v>
      </c>
      <c r="AK1115" t="s">
        <v>118</v>
      </c>
      <c r="AL1115" t="s">
        <v>1657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1358</v>
      </c>
      <c r="BB1115">
        <f t="shared" si="367"/>
        <v>1358</v>
      </c>
      <c r="BC1115">
        <f t="shared" si="367"/>
        <v>1358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星泽主动技能2等级10</v>
      </c>
      <c r="B1116" s="8">
        <f t="shared" si="361"/>
        <v>10190210</v>
      </c>
      <c r="C1116" s="8" t="str">
        <f>VLOOKUP(G1116,角色!A:B,2,FALSE)</f>
        <v>星泽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491</v>
      </c>
      <c r="I1116" s="4" t="str">
        <f t="shared" si="374"/>
        <v>提升己方随机3人防御1921攻击10%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P1116" s="33" t="str">
        <f>_xlfn.IFNA(VLOOKUP(G1116,角色!V:AE,主动技能!F1116+1,FALSE),"")</f>
        <v>eff_sanxingguangquan||eff_shouhuzhili|</v>
      </c>
      <c r="Q1116" s="33">
        <f>(VLOOKUP(G1116,角色!V:AE,主动技能!F1116+4,FALSE))</f>
        <v>1</v>
      </c>
      <c r="R1116" s="33">
        <v>0</v>
      </c>
      <c r="S1116" s="33">
        <v>0</v>
      </c>
      <c r="T1116" s="6" t="str">
        <f t="shared" si="371"/>
        <v>100076:100:3:3</v>
      </c>
      <c r="U1116" s="6" t="str">
        <f t="shared" si="372"/>
        <v/>
      </c>
      <c r="V1116" s="23" t="str">
        <f>VLOOKUP(G1116,角色!AW:BC,主动技能!F1116+1,FALSE)</f>
        <v>skill_08</v>
      </c>
      <c r="Y1116">
        <f t="shared" si="373"/>
        <v>50</v>
      </c>
      <c r="Z1116">
        <v>0</v>
      </c>
      <c r="AE1116" s="33">
        <f>(VLOOKUP(G1116,角色!V:AE,主动技能!F1116+7,FALSE))</f>
        <v>1</v>
      </c>
      <c r="AF1116" s="23">
        <f t="shared" si="364"/>
        <v>2</v>
      </c>
      <c r="AG1116" s="23">
        <f t="shared" si="365"/>
        <v>1</v>
      </c>
      <c r="AH1116" s="33" t="str">
        <f>VLOOKUP(F1116,特效对应!F:G,2,FALSE)</f>
        <v>attackex</v>
      </c>
      <c r="AJ1116">
        <f t="shared" si="366"/>
        <v>10</v>
      </c>
      <c r="AK1116" t="s">
        <v>118</v>
      </c>
      <c r="AL1116" t="s">
        <v>1658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1921</v>
      </c>
      <c r="BB1116">
        <f t="shared" si="367"/>
        <v>1921</v>
      </c>
      <c r="BC1116">
        <f t="shared" si="367"/>
        <v>1921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星泽主动技能2等级11</v>
      </c>
      <c r="B1117" s="8">
        <f t="shared" si="361"/>
        <v>10190211</v>
      </c>
      <c r="C1117" s="8" t="str">
        <f>VLOOKUP(G1117,角色!A:B,2,FALSE)</f>
        <v>星泽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491</v>
      </c>
      <c r="I1117" s="4" t="str">
        <f t="shared" si="374"/>
        <v>提升己方随机3人防御2718攻击10%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P1117" s="33" t="str">
        <f>_xlfn.IFNA(VLOOKUP(G1117,角色!V:AE,主动技能!F1117+1,FALSE),"")</f>
        <v>eff_sanxingguangquan||eff_shouhuzhili|</v>
      </c>
      <c r="Q1117" s="33">
        <f>(VLOOKUP(G1117,角色!V:AE,主动技能!F1117+4,FALSE))</f>
        <v>1</v>
      </c>
      <c r="R1117" s="33">
        <v>0</v>
      </c>
      <c r="S1117" s="33">
        <v>0</v>
      </c>
      <c r="T1117" s="6" t="str">
        <f t="shared" si="371"/>
        <v>100077:100:3:3</v>
      </c>
      <c r="U1117" s="6" t="str">
        <f t="shared" si="372"/>
        <v/>
      </c>
      <c r="V1117" s="23" t="str">
        <f>VLOOKUP(G1117,角色!AW:BC,主动技能!F1117+1,FALSE)</f>
        <v>skill_08</v>
      </c>
      <c r="Y1117">
        <f t="shared" si="373"/>
        <v>50</v>
      </c>
      <c r="Z1117">
        <v>0</v>
      </c>
      <c r="AE1117" s="33">
        <f>(VLOOKUP(G1117,角色!V:AE,主动技能!F1117+7,FALSE))</f>
        <v>1</v>
      </c>
      <c r="AF1117" s="23">
        <f t="shared" si="364"/>
        <v>2</v>
      </c>
      <c r="AG1117" s="23">
        <f t="shared" si="365"/>
        <v>1</v>
      </c>
      <c r="AH1117" s="33" t="str">
        <f>VLOOKUP(F1117,特效对应!F:G,2,FALSE)</f>
        <v>attackex</v>
      </c>
      <c r="AJ1117">
        <f t="shared" si="366"/>
        <v>11</v>
      </c>
      <c r="AK1117" t="s">
        <v>118</v>
      </c>
      <c r="AL1117" t="s">
        <v>1659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2718</v>
      </c>
      <c r="BB1117">
        <f t="shared" si="367"/>
        <v>2718</v>
      </c>
      <c r="BC1117">
        <f t="shared" si="367"/>
        <v>2718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星泽主动技能2等级12</v>
      </c>
      <c r="B1118" s="8">
        <f t="shared" si="361"/>
        <v>10190212</v>
      </c>
      <c r="C1118" s="8" t="str">
        <f>VLOOKUP(G1118,角色!A:B,2,FALSE)</f>
        <v>星泽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491</v>
      </c>
      <c r="I1118" s="4" t="str">
        <f t="shared" si="374"/>
        <v>提升己方随机3人防御3844攻击10%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P1118" s="33" t="str">
        <f>_xlfn.IFNA(VLOOKUP(G1118,角色!V:AE,主动技能!F1118+1,FALSE),"")</f>
        <v>eff_sanxingguangquan||eff_shouhuzhili|</v>
      </c>
      <c r="Q1118" s="33">
        <f>(VLOOKUP(G1118,角色!V:AE,主动技能!F1118+4,FALSE))</f>
        <v>1</v>
      </c>
      <c r="R1118" s="33">
        <v>0</v>
      </c>
      <c r="S1118" s="33">
        <v>0</v>
      </c>
      <c r="T1118" s="6" t="str">
        <f t="shared" si="371"/>
        <v>100078:100:3:3</v>
      </c>
      <c r="U1118" s="6" t="str">
        <f t="shared" si="372"/>
        <v/>
      </c>
      <c r="V1118" s="23" t="str">
        <f>VLOOKUP(G1118,角色!AW:BC,主动技能!F1118+1,FALSE)</f>
        <v>skill_08</v>
      </c>
      <c r="Y1118">
        <f t="shared" si="373"/>
        <v>50</v>
      </c>
      <c r="Z1118">
        <v>0</v>
      </c>
      <c r="AE1118" s="33">
        <f>(VLOOKUP(G1118,角色!V:AE,主动技能!F1118+7,FALSE))</f>
        <v>1</v>
      </c>
      <c r="AF1118" s="23">
        <f t="shared" si="364"/>
        <v>2</v>
      </c>
      <c r="AG1118" s="23">
        <f t="shared" si="365"/>
        <v>1</v>
      </c>
      <c r="AH1118" s="33" t="str">
        <f>VLOOKUP(F1118,特效对应!F:G,2,FALSE)</f>
        <v>attackex</v>
      </c>
      <c r="AJ1118">
        <f t="shared" si="366"/>
        <v>12</v>
      </c>
      <c r="AK1118" t="s">
        <v>118</v>
      </c>
      <c r="AL1118" t="s">
        <v>1660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3844</v>
      </c>
      <c r="BB1118">
        <f t="shared" si="367"/>
        <v>3844</v>
      </c>
      <c r="BC1118">
        <f t="shared" si="367"/>
        <v>3844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星泽主动技能2等级13</v>
      </c>
      <c r="B1119" s="8">
        <f t="shared" si="361"/>
        <v>10190213</v>
      </c>
      <c r="C1119" s="8" t="str">
        <f>VLOOKUP(G1119,角色!A:B,2,FALSE)</f>
        <v>星泽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491</v>
      </c>
      <c r="I1119" s="4" t="str">
        <f t="shared" si="374"/>
        <v>提升己方随机3人防御5437攻击10%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P1119" s="33" t="str">
        <f>_xlfn.IFNA(VLOOKUP(G1119,角色!V:AE,主动技能!F1119+1,FALSE),"")</f>
        <v>eff_sanxingguangquan||eff_shouhuzhili|</v>
      </c>
      <c r="Q1119" s="33">
        <f>(VLOOKUP(G1119,角色!V:AE,主动技能!F1119+4,FALSE))</f>
        <v>1</v>
      </c>
      <c r="R1119" s="33">
        <v>0</v>
      </c>
      <c r="S1119" s="33">
        <v>0</v>
      </c>
      <c r="T1119" s="6" t="str">
        <f t="shared" si="371"/>
        <v>100079:100:3:3</v>
      </c>
      <c r="U1119" s="6" t="str">
        <f t="shared" si="372"/>
        <v/>
      </c>
      <c r="V1119" s="23" t="str">
        <f>VLOOKUP(G1119,角色!AW:BC,主动技能!F1119+1,FALSE)</f>
        <v>skill_08</v>
      </c>
      <c r="Y1119">
        <f t="shared" si="373"/>
        <v>50</v>
      </c>
      <c r="Z1119">
        <v>0</v>
      </c>
      <c r="AE1119" s="33">
        <f>(VLOOKUP(G1119,角色!V:AE,主动技能!F1119+7,FALSE))</f>
        <v>1</v>
      </c>
      <c r="AF1119" s="23">
        <f t="shared" si="364"/>
        <v>2</v>
      </c>
      <c r="AG1119" s="23">
        <f t="shared" si="365"/>
        <v>1</v>
      </c>
      <c r="AH1119" s="33" t="str">
        <f>VLOOKUP(F1119,特效对应!F:G,2,FALSE)</f>
        <v>attackex</v>
      </c>
      <c r="AJ1119">
        <f t="shared" si="366"/>
        <v>13</v>
      </c>
      <c r="AK1119" t="s">
        <v>118</v>
      </c>
      <c r="AL1119" t="s">
        <v>1661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5437</v>
      </c>
      <c r="BB1119">
        <f t="shared" si="367"/>
        <v>5437</v>
      </c>
      <c r="BC1119">
        <f t="shared" si="367"/>
        <v>5437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星泽主动技能2等级14</v>
      </c>
      <c r="B1120" s="8">
        <f t="shared" si="361"/>
        <v>10190214</v>
      </c>
      <c r="C1120" s="8" t="str">
        <f>VLOOKUP(G1120,角色!A:B,2,FALSE)</f>
        <v>星泽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491</v>
      </c>
      <c r="I1120" s="4" t="str">
        <f t="shared" si="374"/>
        <v>提升己方随机3人防御7691攻击10%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P1120" s="33" t="str">
        <f>_xlfn.IFNA(VLOOKUP(G1120,角色!V:AE,主动技能!F1120+1,FALSE),"")</f>
        <v>eff_sanxingguangquan||eff_shouhuzhili|</v>
      </c>
      <c r="Q1120" s="33">
        <f>(VLOOKUP(G1120,角色!V:AE,主动技能!F1120+4,FALSE))</f>
        <v>1</v>
      </c>
      <c r="R1120" s="33">
        <v>0</v>
      </c>
      <c r="S1120" s="33">
        <v>0</v>
      </c>
      <c r="T1120" s="6" t="str">
        <f t="shared" si="371"/>
        <v>100080:100:3:3</v>
      </c>
      <c r="U1120" s="6" t="str">
        <f t="shared" si="372"/>
        <v/>
      </c>
      <c r="V1120" s="23" t="str">
        <f>VLOOKUP(G1120,角色!AW:BC,主动技能!F1120+1,FALSE)</f>
        <v>skill_08</v>
      </c>
      <c r="Y1120">
        <f t="shared" si="373"/>
        <v>50</v>
      </c>
      <c r="Z1120">
        <v>0</v>
      </c>
      <c r="AE1120" s="33">
        <f>(VLOOKUP(G1120,角色!V:AE,主动技能!F1120+7,FALSE))</f>
        <v>1</v>
      </c>
      <c r="AF1120" s="23">
        <f t="shared" si="364"/>
        <v>2</v>
      </c>
      <c r="AG1120" s="23">
        <f t="shared" si="365"/>
        <v>1</v>
      </c>
      <c r="AH1120" s="33" t="str">
        <f>VLOOKUP(F1120,特效对应!F:G,2,FALSE)</f>
        <v>attackex</v>
      </c>
      <c r="AJ1120">
        <f t="shared" si="366"/>
        <v>14</v>
      </c>
      <c r="AK1120" t="s">
        <v>118</v>
      </c>
      <c r="AL1120" t="s">
        <v>1662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7691</v>
      </c>
      <c r="BB1120">
        <f t="shared" si="367"/>
        <v>7691</v>
      </c>
      <c r="BC1120">
        <f t="shared" si="367"/>
        <v>7691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星泽主动技能2等级15</v>
      </c>
      <c r="B1121" s="8">
        <f t="shared" si="361"/>
        <v>10190215</v>
      </c>
      <c r="C1121" s="8" t="str">
        <f>VLOOKUP(G1121,角色!A:B,2,FALSE)</f>
        <v>星泽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491</v>
      </c>
      <c r="I1121" s="4" t="str">
        <f t="shared" si="374"/>
        <v>提升己方随机3人防御10878攻击10%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P1121" s="33" t="str">
        <f>_xlfn.IFNA(VLOOKUP(G1121,角色!V:AE,主动技能!F1121+1,FALSE),"")</f>
        <v>eff_sanxingguangquan||eff_shouhuzhili|</v>
      </c>
      <c r="Q1121" s="33">
        <f>(VLOOKUP(G1121,角色!V:AE,主动技能!F1121+4,FALSE))</f>
        <v>1</v>
      </c>
      <c r="R1121" s="33">
        <v>0</v>
      </c>
      <c r="S1121" s="33">
        <v>0</v>
      </c>
      <c r="T1121" s="6" t="str">
        <f t="shared" si="371"/>
        <v>100081:100:3:3</v>
      </c>
      <c r="U1121" s="6" t="str">
        <f t="shared" si="372"/>
        <v/>
      </c>
      <c r="V1121" s="23" t="str">
        <f>VLOOKUP(G1121,角色!AW:BC,主动技能!F1121+1,FALSE)</f>
        <v>skill_08</v>
      </c>
      <c r="Y1121">
        <f t="shared" si="373"/>
        <v>50</v>
      </c>
      <c r="Z1121">
        <v>0</v>
      </c>
      <c r="AE1121" s="33">
        <f>(VLOOKUP(G1121,角色!V:AE,主动技能!F1121+7,FALSE))</f>
        <v>1</v>
      </c>
      <c r="AF1121" s="23">
        <f t="shared" si="364"/>
        <v>2</v>
      </c>
      <c r="AG1121" s="23">
        <f t="shared" si="365"/>
        <v>1</v>
      </c>
      <c r="AH1121" s="33" t="str">
        <f>VLOOKUP(F1121,特效对应!F:G,2,FALSE)</f>
        <v>attackex</v>
      </c>
      <c r="AJ1121">
        <f t="shared" si="366"/>
        <v>15</v>
      </c>
      <c r="AK1121" t="s">
        <v>118</v>
      </c>
      <c r="AL1121" t="s">
        <v>1663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10878</v>
      </c>
      <c r="BB1121">
        <f t="shared" si="367"/>
        <v>10878</v>
      </c>
      <c r="BC1121">
        <f t="shared" si="367"/>
        <v>10878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星泽主动技能2等级16</v>
      </c>
      <c r="B1122" s="8">
        <f t="shared" si="361"/>
        <v>10190216</v>
      </c>
      <c r="C1122" s="8" t="str">
        <f>VLOOKUP(G1122,角色!A:B,2,FALSE)</f>
        <v>星泽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491</v>
      </c>
      <c r="I1122" s="4" t="str">
        <f t="shared" si="374"/>
        <v>提升己方随机3人防御15386攻击10%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P1122" s="33" t="str">
        <f>_xlfn.IFNA(VLOOKUP(G1122,角色!V:AE,主动技能!F1122+1,FALSE),"")</f>
        <v>eff_sanxingguangquan||eff_shouhuzhili|</v>
      </c>
      <c r="Q1122" s="33">
        <f>(VLOOKUP(G1122,角色!V:AE,主动技能!F1122+4,FALSE))</f>
        <v>1</v>
      </c>
      <c r="R1122" s="33">
        <v>0</v>
      </c>
      <c r="S1122" s="33">
        <v>0</v>
      </c>
      <c r="T1122" s="6" t="str">
        <f t="shared" si="371"/>
        <v>100082:100:3:3</v>
      </c>
      <c r="U1122" s="6" t="str">
        <f t="shared" si="372"/>
        <v/>
      </c>
      <c r="V1122" s="23" t="str">
        <f>VLOOKUP(G1122,角色!AW:BC,主动技能!F1122+1,FALSE)</f>
        <v>skill_08</v>
      </c>
      <c r="Y1122">
        <f t="shared" si="373"/>
        <v>50</v>
      </c>
      <c r="Z1122">
        <v>0</v>
      </c>
      <c r="AE1122" s="33">
        <f>(VLOOKUP(G1122,角色!V:AE,主动技能!F1122+7,FALSE))</f>
        <v>1</v>
      </c>
      <c r="AF1122" s="23">
        <f t="shared" si="364"/>
        <v>2</v>
      </c>
      <c r="AG1122" s="23">
        <f t="shared" si="365"/>
        <v>1</v>
      </c>
      <c r="AH1122" s="33" t="str">
        <f>VLOOKUP(F1122,特效对应!F:G,2,FALSE)</f>
        <v>attackex</v>
      </c>
      <c r="AJ1122">
        <f t="shared" si="366"/>
        <v>16</v>
      </c>
      <c r="AK1122" t="s">
        <v>118</v>
      </c>
      <c r="AL1122" t="s">
        <v>1664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15386</v>
      </c>
      <c r="BB1122">
        <f t="shared" si="367"/>
        <v>15386</v>
      </c>
      <c r="BC1122">
        <f t="shared" si="367"/>
        <v>15386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星泽主动技能2等级17</v>
      </c>
      <c r="B1123" s="8">
        <f t="shared" si="361"/>
        <v>10190217</v>
      </c>
      <c r="C1123" s="8" t="str">
        <f>VLOOKUP(G1123,角色!A:B,2,FALSE)</f>
        <v>星泽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491</v>
      </c>
      <c r="I1123" s="4" t="str">
        <f t="shared" si="374"/>
        <v>提升己方随机3人防御21762攻击10%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P1123" s="33" t="str">
        <f>_xlfn.IFNA(VLOOKUP(G1123,角色!V:AE,主动技能!F1123+1,FALSE),"")</f>
        <v>eff_sanxingguangquan||eff_shouhuzhili|</v>
      </c>
      <c r="Q1123" s="33">
        <f>(VLOOKUP(G1123,角色!V:AE,主动技能!F1123+4,FALSE))</f>
        <v>1</v>
      </c>
      <c r="R1123" s="33">
        <v>0</v>
      </c>
      <c r="S1123" s="33">
        <v>0</v>
      </c>
      <c r="T1123" s="6" t="str">
        <f t="shared" si="371"/>
        <v>100083:100:3:3</v>
      </c>
      <c r="U1123" s="6" t="str">
        <f t="shared" si="372"/>
        <v/>
      </c>
      <c r="V1123" s="23" t="str">
        <f>VLOOKUP(G1123,角色!AW:BC,主动技能!F1123+1,FALSE)</f>
        <v>skill_08</v>
      </c>
      <c r="Y1123">
        <f t="shared" si="373"/>
        <v>50</v>
      </c>
      <c r="Z1123">
        <v>0</v>
      </c>
      <c r="AE1123" s="33">
        <f>(VLOOKUP(G1123,角色!V:AE,主动技能!F1123+7,FALSE))</f>
        <v>1</v>
      </c>
      <c r="AF1123" s="23">
        <f t="shared" si="364"/>
        <v>2</v>
      </c>
      <c r="AG1123" s="23">
        <f t="shared" si="365"/>
        <v>1</v>
      </c>
      <c r="AH1123" s="33" t="str">
        <f>VLOOKUP(F1123,特效对应!F:G,2,FALSE)</f>
        <v>attackex</v>
      </c>
      <c r="AJ1123">
        <f t="shared" si="366"/>
        <v>17</v>
      </c>
      <c r="AK1123" t="s">
        <v>118</v>
      </c>
      <c r="AL1123" t="s">
        <v>1665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21762</v>
      </c>
      <c r="BB1123">
        <f t="shared" si="367"/>
        <v>21762</v>
      </c>
      <c r="BC1123">
        <f t="shared" si="367"/>
        <v>21762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星泽主动技能2等级18</v>
      </c>
      <c r="B1124" s="8">
        <f t="shared" si="361"/>
        <v>10190218</v>
      </c>
      <c r="C1124" s="8" t="str">
        <f>VLOOKUP(G1124,角色!A:B,2,FALSE)</f>
        <v>星泽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491</v>
      </c>
      <c r="I1124" s="4" t="str">
        <f t="shared" si="374"/>
        <v>提升己方随机3人防御30780攻击10%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P1124" s="33" t="str">
        <f>_xlfn.IFNA(VLOOKUP(G1124,角色!V:AE,主动技能!F1124+1,FALSE),"")</f>
        <v>eff_sanxingguangquan||eff_shouhuzhili|</v>
      </c>
      <c r="Q1124" s="33">
        <f>(VLOOKUP(G1124,角色!V:AE,主动技能!F1124+4,FALSE))</f>
        <v>1</v>
      </c>
      <c r="R1124" s="33">
        <v>0</v>
      </c>
      <c r="S1124" s="33">
        <v>0</v>
      </c>
      <c r="T1124" s="6" t="str">
        <f t="shared" si="371"/>
        <v>100084:100:3:3</v>
      </c>
      <c r="U1124" s="6" t="str">
        <f t="shared" si="372"/>
        <v/>
      </c>
      <c r="V1124" s="23" t="str">
        <f>VLOOKUP(G1124,角色!AW:BC,主动技能!F1124+1,FALSE)</f>
        <v>skill_08</v>
      </c>
      <c r="Y1124">
        <f t="shared" si="373"/>
        <v>50</v>
      </c>
      <c r="Z1124">
        <v>0</v>
      </c>
      <c r="AE1124" s="33">
        <f>(VLOOKUP(G1124,角色!V:AE,主动技能!F1124+7,FALSE))</f>
        <v>1</v>
      </c>
      <c r="AF1124" s="23">
        <f t="shared" si="364"/>
        <v>2</v>
      </c>
      <c r="AG1124" s="23">
        <f t="shared" si="365"/>
        <v>1</v>
      </c>
      <c r="AH1124" s="33" t="str">
        <f>VLOOKUP(F1124,特效对应!F:G,2,FALSE)</f>
        <v>attackex</v>
      </c>
      <c r="AJ1124">
        <f t="shared" si="366"/>
        <v>18</v>
      </c>
      <c r="AK1124" t="s">
        <v>118</v>
      </c>
      <c r="AL1124" t="s">
        <v>1666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30780</v>
      </c>
      <c r="BB1124">
        <f t="shared" si="367"/>
        <v>30780</v>
      </c>
      <c r="BC1124">
        <f t="shared" si="367"/>
        <v>30780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星泽主动技能2等级19</v>
      </c>
      <c r="B1125" s="8">
        <f t="shared" si="361"/>
        <v>10190219</v>
      </c>
      <c r="C1125" s="8" t="str">
        <f>VLOOKUP(G1125,角色!A:B,2,FALSE)</f>
        <v>星泽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491</v>
      </c>
      <c r="I1125" s="4" t="str">
        <f t="shared" si="374"/>
        <v>提升己方随机3人防御43536攻击10%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P1125" s="33" t="str">
        <f>_xlfn.IFNA(VLOOKUP(G1125,角色!V:AE,主动技能!F1125+1,FALSE),"")</f>
        <v>eff_sanxingguangquan||eff_shouhuzhili|</v>
      </c>
      <c r="Q1125" s="33">
        <f>(VLOOKUP(G1125,角色!V:AE,主动技能!F1125+4,FALSE))</f>
        <v>1</v>
      </c>
      <c r="R1125" s="33">
        <v>0</v>
      </c>
      <c r="S1125" s="33">
        <v>0</v>
      </c>
      <c r="T1125" s="6" t="str">
        <f t="shared" si="371"/>
        <v>100085:100:3:3</v>
      </c>
      <c r="U1125" s="6" t="str">
        <f t="shared" si="372"/>
        <v/>
      </c>
      <c r="V1125" s="23" t="str">
        <f>VLOOKUP(G1125,角色!AW:BC,主动技能!F1125+1,FALSE)</f>
        <v>skill_08</v>
      </c>
      <c r="Y1125">
        <f t="shared" si="373"/>
        <v>50</v>
      </c>
      <c r="Z1125">
        <v>0</v>
      </c>
      <c r="AE1125" s="33">
        <f>(VLOOKUP(G1125,角色!V:AE,主动技能!F1125+7,FALSE))</f>
        <v>1</v>
      </c>
      <c r="AF1125" s="23">
        <f t="shared" si="364"/>
        <v>2</v>
      </c>
      <c r="AG1125" s="23">
        <f t="shared" si="365"/>
        <v>1</v>
      </c>
      <c r="AH1125" s="33" t="str">
        <f>VLOOKUP(F1125,特效对应!F:G,2,FALSE)</f>
        <v>attackex</v>
      </c>
      <c r="AJ1125">
        <f t="shared" si="366"/>
        <v>19</v>
      </c>
      <c r="AK1125" t="s">
        <v>118</v>
      </c>
      <c r="AL1125" t="s">
        <v>1667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43536</v>
      </c>
      <c r="BB1125">
        <f t="shared" si="367"/>
        <v>43536</v>
      </c>
      <c r="BC1125">
        <f t="shared" si="367"/>
        <v>43536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星泽主动技能2等级20</v>
      </c>
      <c r="B1126" s="8">
        <f t="shared" si="361"/>
        <v>10190220</v>
      </c>
      <c r="C1126" s="8" t="str">
        <f>VLOOKUP(G1126,角色!A:B,2,FALSE)</f>
        <v>星泽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491</v>
      </c>
      <c r="I1126" s="4" t="str">
        <f t="shared" si="374"/>
        <v>提升己方随机3人防御61576攻击10%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P1126" s="33" t="str">
        <f>_xlfn.IFNA(VLOOKUP(G1126,角色!V:AE,主动技能!F1126+1,FALSE),"")</f>
        <v>eff_sanxingguangquan||eff_shouhuzhili|</v>
      </c>
      <c r="Q1126" s="33">
        <f>(VLOOKUP(G1126,角色!V:AE,主动技能!F1126+4,FALSE))</f>
        <v>1</v>
      </c>
      <c r="R1126" s="33">
        <v>0</v>
      </c>
      <c r="S1126" s="33">
        <v>0</v>
      </c>
      <c r="T1126" s="6" t="str">
        <f t="shared" si="371"/>
        <v>100086:100:3:3</v>
      </c>
      <c r="U1126" s="6" t="str">
        <f t="shared" si="372"/>
        <v/>
      </c>
      <c r="V1126" s="23" t="str">
        <f>VLOOKUP(G1126,角色!AW:BC,主动技能!F1126+1,FALSE)</f>
        <v>skill_08</v>
      </c>
      <c r="Y1126">
        <f t="shared" si="373"/>
        <v>50</v>
      </c>
      <c r="Z1126">
        <v>0</v>
      </c>
      <c r="AE1126" s="33">
        <f>(VLOOKUP(G1126,角色!V:AE,主动技能!F1126+7,FALSE))</f>
        <v>1</v>
      </c>
      <c r="AF1126" s="23">
        <f t="shared" si="364"/>
        <v>2</v>
      </c>
      <c r="AG1126" s="23">
        <f t="shared" si="365"/>
        <v>1</v>
      </c>
      <c r="AH1126" s="33" t="str">
        <f>VLOOKUP(F1126,特效对应!F:G,2,FALSE)</f>
        <v>attackex</v>
      </c>
      <c r="AJ1126">
        <f t="shared" si="366"/>
        <v>20</v>
      </c>
      <c r="AK1126" t="s">
        <v>118</v>
      </c>
      <c r="AL1126" t="s">
        <v>1668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61576</v>
      </c>
      <c r="BB1126">
        <f t="shared" si="367"/>
        <v>61576</v>
      </c>
      <c r="BC1126">
        <f t="shared" si="367"/>
        <v>61576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星泽主动技能3等级1</v>
      </c>
      <c r="B1127" s="8">
        <f t="shared" si="361"/>
        <v>10190301</v>
      </c>
      <c r="C1127" s="8" t="str">
        <f>VLOOKUP(G1127,角色!A:B,2,FALSE)</f>
        <v>星泽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对敌方单体造成125%攻击力（+65）点伤害,附带眩晕。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P1127" s="33" t="str">
        <f>_xlfn.IFNA(VLOOKUP(G1127,角色!V:AE,主动技能!F1127+1,FALSE),"")</f>
        <v>eff_sixingguangquan||eff_shenlehuacai|</v>
      </c>
      <c r="Q1127" s="33">
        <f>(VLOOKUP(G1127,角色!V:AE,主动技能!F1127+4,FALSE))</f>
        <v>1</v>
      </c>
      <c r="R1127" s="33">
        <v>0</v>
      </c>
      <c r="S1127" s="33">
        <v>0</v>
      </c>
      <c r="T1127" s="6" t="str">
        <f t="shared" si="371"/>
        <v/>
      </c>
      <c r="U1127" s="6" t="str">
        <f t="shared" si="372"/>
        <v>100002:100:2:0</v>
      </c>
      <c r="V1127" s="23" t="str">
        <f>VLOOKUP(G1127,角色!AW:BC,主动技能!F1127+1,FALSE)</f>
        <v>skill_18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65</v>
      </c>
      <c r="AE1127" s="33">
        <f>(VLOOKUP(G1127,角色!V:AE,主动技能!F1127+7,FALSE))</f>
        <v>1</v>
      </c>
      <c r="AF1127" s="23">
        <f t="shared" si="364"/>
        <v>3</v>
      </c>
      <c r="AG1127" s="23">
        <f t="shared" si="365"/>
        <v>2</v>
      </c>
      <c r="AH1127" s="33" t="str">
        <f>VLOOKUP(F1127,特效对应!F:G,2,FALSE)</f>
        <v>attackex</v>
      </c>
      <c r="AJ1127">
        <f t="shared" si="366"/>
        <v>1</v>
      </c>
      <c r="AK1127" s="2" t="s">
        <v>119</v>
      </c>
      <c r="AL1127" t="s">
        <v>1557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星泽主动技能3等级2</v>
      </c>
      <c r="B1128" s="8">
        <f t="shared" si="361"/>
        <v>10190302</v>
      </c>
      <c r="C1128" s="8" t="str">
        <f>VLOOKUP(G1128,角色!A:B,2,FALSE)</f>
        <v>星泽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493</v>
      </c>
      <c r="I1128" s="24" t="str">
        <f t="shared" ref="I1128:I1146" si="375">"对敌方单体造成125%攻击力（+"&amp;AB1128&amp;"）点伤害,附带眩晕。"</f>
        <v>对敌方单体造成125%攻击力（+80）点伤害,附带眩晕。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P1128" s="33" t="str">
        <f>_xlfn.IFNA(VLOOKUP(G1128,角色!V:AE,主动技能!F1128+1,FALSE),"")</f>
        <v>eff_sixingguangquan||eff_shenlehuacai|</v>
      </c>
      <c r="Q1128" s="33">
        <f>(VLOOKUP(G1128,角色!V:AE,主动技能!F1128+4,FALSE))</f>
        <v>1</v>
      </c>
      <c r="R1128" s="33">
        <v>0</v>
      </c>
      <c r="S1128" s="33">
        <v>0</v>
      </c>
      <c r="T1128" s="6" t="str">
        <f t="shared" si="371"/>
        <v/>
      </c>
      <c r="U1128" s="6" t="str">
        <f t="shared" si="372"/>
        <v>100002:100:2:0</v>
      </c>
      <c r="V1128" s="23" t="str">
        <f>VLOOKUP(G1128,角色!AW:BC,主动技能!F1128+1,FALSE)</f>
        <v>skill_18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80</v>
      </c>
      <c r="AE1128" s="33">
        <f>(VLOOKUP(G1128,角色!V:AE,主动技能!F1128+7,FALSE))</f>
        <v>1</v>
      </c>
      <c r="AF1128" s="23">
        <f t="shared" si="364"/>
        <v>3</v>
      </c>
      <c r="AG1128" s="23">
        <f t="shared" si="365"/>
        <v>2</v>
      </c>
      <c r="AH1128" s="33" t="str">
        <f>VLOOKUP(F1128,特效对应!F:G,2,FALSE)</f>
        <v>attackex</v>
      </c>
      <c r="AJ1128">
        <f t="shared" si="366"/>
        <v>2</v>
      </c>
      <c r="AK1128" s="2" t="s">
        <v>119</v>
      </c>
      <c r="AL1128" t="s">
        <v>1557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星泽主动技能3等级3</v>
      </c>
      <c r="B1129" s="8">
        <f t="shared" si="361"/>
        <v>10190303</v>
      </c>
      <c r="C1129" s="8" t="str">
        <f>VLOOKUP(G1129,角色!A:B,2,FALSE)</f>
        <v>星泽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493</v>
      </c>
      <c r="I1129" s="24" t="str">
        <f t="shared" si="375"/>
        <v>对敌方单体造成125%攻击力（+125）点伤害,附带眩晕。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P1129" s="33" t="str">
        <f>_xlfn.IFNA(VLOOKUP(G1129,角色!V:AE,主动技能!F1129+1,FALSE),"")</f>
        <v>eff_sixingguangquan||eff_shenlehuacai|</v>
      </c>
      <c r="Q1129" s="33">
        <f>(VLOOKUP(G1129,角色!V:AE,主动技能!F1129+4,FALSE))</f>
        <v>1</v>
      </c>
      <c r="R1129" s="33">
        <v>0</v>
      </c>
      <c r="S1129" s="33">
        <v>0</v>
      </c>
      <c r="T1129" s="6" t="str">
        <f t="shared" si="371"/>
        <v/>
      </c>
      <c r="U1129" s="6" t="str">
        <f t="shared" si="372"/>
        <v>100002:100:2:0</v>
      </c>
      <c r="V1129" s="23" t="str">
        <f>VLOOKUP(G1129,角色!AW:BC,主动技能!F1129+1,FALSE)</f>
        <v>skill_18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125</v>
      </c>
      <c r="AE1129" s="33">
        <f>(VLOOKUP(G1129,角色!V:AE,主动技能!F1129+7,FALSE))</f>
        <v>1</v>
      </c>
      <c r="AF1129" s="23">
        <f t="shared" si="364"/>
        <v>3</v>
      </c>
      <c r="AG1129" s="23">
        <f t="shared" si="365"/>
        <v>2</v>
      </c>
      <c r="AH1129" s="33" t="str">
        <f>VLOOKUP(F1129,特效对应!F:G,2,FALSE)</f>
        <v>attackex</v>
      </c>
      <c r="AJ1129">
        <f t="shared" si="366"/>
        <v>3</v>
      </c>
      <c r="AK1129" s="2" t="s">
        <v>119</v>
      </c>
      <c r="AL1129" t="s">
        <v>1557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星泽主动技能3等级4</v>
      </c>
      <c r="B1130" s="8">
        <f t="shared" si="361"/>
        <v>10190304</v>
      </c>
      <c r="C1130" s="8" t="str">
        <f>VLOOKUP(G1130,角色!A:B,2,FALSE)</f>
        <v>星泽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493</v>
      </c>
      <c r="I1130" s="24" t="str">
        <f t="shared" si="375"/>
        <v>对敌方单体造成125%攻击力（+200）点伤害,附带眩晕。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P1130" s="33" t="str">
        <f>_xlfn.IFNA(VLOOKUP(G1130,角色!V:AE,主动技能!F1130+1,FALSE),"")</f>
        <v>eff_sixingguangquan||eff_shenlehuacai|</v>
      </c>
      <c r="Q1130" s="33">
        <f>(VLOOKUP(G1130,角色!V:AE,主动技能!F1130+4,FALSE))</f>
        <v>1</v>
      </c>
      <c r="R1130" s="33">
        <v>0</v>
      </c>
      <c r="S1130" s="33">
        <v>0</v>
      </c>
      <c r="T1130" s="6" t="str">
        <f t="shared" si="371"/>
        <v/>
      </c>
      <c r="U1130" s="6" t="str">
        <f t="shared" si="372"/>
        <v>100002:100:2:0</v>
      </c>
      <c r="V1130" s="23" t="str">
        <f>VLOOKUP(G1130,角色!AW:BC,主动技能!F1130+1,FALSE)</f>
        <v>skill_18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200</v>
      </c>
      <c r="AE1130" s="33">
        <f>(VLOOKUP(G1130,角色!V:AE,主动技能!F1130+7,FALSE))</f>
        <v>1</v>
      </c>
      <c r="AF1130" s="23">
        <f t="shared" si="364"/>
        <v>3</v>
      </c>
      <c r="AG1130" s="23">
        <f t="shared" si="365"/>
        <v>2</v>
      </c>
      <c r="AH1130" s="33" t="str">
        <f>VLOOKUP(F1130,特效对应!F:G,2,FALSE)</f>
        <v>attackex</v>
      </c>
      <c r="AJ1130">
        <f t="shared" si="366"/>
        <v>4</v>
      </c>
      <c r="AK1130" s="2" t="s">
        <v>119</v>
      </c>
      <c r="AL1130" t="s">
        <v>1557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星泽主动技能3等级5</v>
      </c>
      <c r="B1131" s="8">
        <f t="shared" si="361"/>
        <v>10190305</v>
      </c>
      <c r="C1131" s="8" t="str">
        <f>VLOOKUP(G1131,角色!A:B,2,FALSE)</f>
        <v>星泽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493</v>
      </c>
      <c r="I1131" s="24" t="str">
        <f t="shared" si="375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P1131" s="33" t="str">
        <f>_xlfn.IFNA(VLOOKUP(G1131,角色!V:AE,主动技能!F1131+1,FALSE),"")</f>
        <v>eff_sixingguangquan||eff_shenlehuacai|</v>
      </c>
      <c r="Q1131" s="33">
        <f>(VLOOKUP(G1131,角色!V:AE,主动技能!F1131+4,FALSE))</f>
        <v>1</v>
      </c>
      <c r="R1131" s="33">
        <v>0</v>
      </c>
      <c r="S1131" s="33">
        <v>0</v>
      </c>
      <c r="T1131" s="6" t="str">
        <f t="shared" si="371"/>
        <v/>
      </c>
      <c r="U1131" s="6" t="str">
        <f t="shared" si="372"/>
        <v>100002:100:2:0</v>
      </c>
      <c r="V1131" s="23" t="str">
        <f>VLOOKUP(G1131,角色!AW:BC,主动技能!F1131+1,FALSE)</f>
        <v>skill_18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 s="33">
        <f>(VLOOKUP(G1131,角色!V:AE,主动技能!F1131+7,FALSE))</f>
        <v>1</v>
      </c>
      <c r="AF1131" s="23">
        <f t="shared" si="364"/>
        <v>3</v>
      </c>
      <c r="AG1131" s="23">
        <f t="shared" si="365"/>
        <v>2</v>
      </c>
      <c r="AH1131" s="33" t="str">
        <f>VLOOKUP(F1131,特效对应!F:G,2,FALSE)</f>
        <v>attackex</v>
      </c>
      <c r="AJ1131">
        <f t="shared" si="366"/>
        <v>5</v>
      </c>
      <c r="AK1131" s="2" t="s">
        <v>119</v>
      </c>
      <c r="AL1131" t="s">
        <v>1557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星泽主动技能3等级6</v>
      </c>
      <c r="B1132" s="8">
        <f t="shared" si="361"/>
        <v>10190306</v>
      </c>
      <c r="C1132" s="8" t="str">
        <f>VLOOKUP(G1132,角色!A:B,2,FALSE)</f>
        <v>星泽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493</v>
      </c>
      <c r="I1132" s="24" t="str">
        <f t="shared" si="375"/>
        <v>对敌方单体造成125%攻击力（+400）点伤害,附带眩晕。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P1132" s="33" t="str">
        <f>_xlfn.IFNA(VLOOKUP(G1132,角色!V:AE,主动技能!F1132+1,FALSE),"")</f>
        <v>eff_sixingguangquan||eff_shenlehuacai|</v>
      </c>
      <c r="Q1132" s="33">
        <f>(VLOOKUP(G1132,角色!V:AE,主动技能!F1132+4,FALSE))</f>
        <v>1</v>
      </c>
      <c r="R1132" s="33">
        <v>0</v>
      </c>
      <c r="S1132" s="33">
        <v>0</v>
      </c>
      <c r="T1132" s="6" t="str">
        <f t="shared" si="371"/>
        <v/>
      </c>
      <c r="U1132" s="6" t="str">
        <f t="shared" si="372"/>
        <v>100002:100:2:0</v>
      </c>
      <c r="V1132" s="23" t="str">
        <f>VLOOKUP(G1132,角色!AW:BC,主动技能!F1132+1,FALSE)</f>
        <v>skill_18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400</v>
      </c>
      <c r="AE1132" s="33">
        <f>(VLOOKUP(G1132,角色!V:AE,主动技能!F1132+7,FALSE))</f>
        <v>1</v>
      </c>
      <c r="AF1132" s="23">
        <f t="shared" si="364"/>
        <v>3</v>
      </c>
      <c r="AG1132" s="23">
        <f t="shared" si="365"/>
        <v>2</v>
      </c>
      <c r="AH1132" s="33" t="str">
        <f>VLOOKUP(F1132,特效对应!F:G,2,FALSE)</f>
        <v>attackex</v>
      </c>
      <c r="AJ1132">
        <f t="shared" si="366"/>
        <v>6</v>
      </c>
      <c r="AK1132" s="2" t="s">
        <v>119</v>
      </c>
      <c r="AL1132" t="s">
        <v>1557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星泽主动技能3等级7</v>
      </c>
      <c r="B1133" s="8">
        <f t="shared" si="361"/>
        <v>10190307</v>
      </c>
      <c r="C1133" s="8" t="str">
        <f>VLOOKUP(G1133,角色!A:B,2,FALSE)</f>
        <v>星泽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493</v>
      </c>
      <c r="I1133" s="24" t="str">
        <f t="shared" si="375"/>
        <v>对敌方单体造成125%攻击力（+566）点伤害,附带眩晕。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P1133" s="33" t="str">
        <f>_xlfn.IFNA(VLOOKUP(G1133,角色!V:AE,主动技能!F1133+1,FALSE),"")</f>
        <v>eff_sixingguangquan||eff_shenlehuacai|</v>
      </c>
      <c r="Q1133" s="33">
        <f>(VLOOKUP(G1133,角色!V:AE,主动技能!F1133+4,FALSE))</f>
        <v>1</v>
      </c>
      <c r="R1133" s="33">
        <v>0</v>
      </c>
      <c r="S1133" s="33">
        <v>0</v>
      </c>
      <c r="T1133" s="6" t="str">
        <f t="shared" si="371"/>
        <v/>
      </c>
      <c r="U1133" s="6" t="str">
        <f t="shared" si="372"/>
        <v>100002:100:2:0</v>
      </c>
      <c r="V1133" s="23" t="str">
        <f>VLOOKUP(G1133,角色!AW:BC,主动技能!F1133+1,FALSE)</f>
        <v>skill_18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566</v>
      </c>
      <c r="AE1133" s="33">
        <f>(VLOOKUP(G1133,角色!V:AE,主动技能!F1133+7,FALSE))</f>
        <v>1</v>
      </c>
      <c r="AF1133" s="23">
        <f t="shared" si="364"/>
        <v>3</v>
      </c>
      <c r="AG1133" s="23">
        <f t="shared" si="365"/>
        <v>2</v>
      </c>
      <c r="AH1133" s="33" t="str">
        <f>VLOOKUP(F1133,特效对应!F:G,2,FALSE)</f>
        <v>attackex</v>
      </c>
      <c r="AJ1133">
        <f t="shared" si="366"/>
        <v>7</v>
      </c>
      <c r="AK1133" s="2" t="s">
        <v>119</v>
      </c>
      <c r="AL1133" t="s">
        <v>1557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星泽主动技能3等级8</v>
      </c>
      <c r="B1134" s="8">
        <f t="shared" si="361"/>
        <v>10190308</v>
      </c>
      <c r="C1134" s="8" t="str">
        <f>VLOOKUP(G1134,角色!A:B,2,FALSE)</f>
        <v>星泽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493</v>
      </c>
      <c r="I1134" s="24" t="str">
        <f t="shared" si="375"/>
        <v>对敌方单体造成125%攻击力（+800）点伤害,附带眩晕。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P1134" s="33" t="str">
        <f>_xlfn.IFNA(VLOOKUP(G1134,角色!V:AE,主动技能!F1134+1,FALSE),"")</f>
        <v>eff_sixingguangquan||eff_shenlehuacai|</v>
      </c>
      <c r="Q1134" s="33">
        <f>(VLOOKUP(G1134,角色!V:AE,主动技能!F1134+4,FALSE))</f>
        <v>1</v>
      </c>
      <c r="R1134" s="33">
        <v>0</v>
      </c>
      <c r="S1134" s="33">
        <v>0</v>
      </c>
      <c r="T1134" s="6" t="str">
        <f t="shared" si="371"/>
        <v/>
      </c>
      <c r="U1134" s="6" t="str">
        <f t="shared" si="372"/>
        <v>100002:100:2:0</v>
      </c>
      <c r="V1134" s="23" t="str">
        <f>VLOOKUP(G1134,角色!AW:BC,主动技能!F1134+1,FALSE)</f>
        <v>skill_18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800</v>
      </c>
      <c r="AE1134" s="33">
        <f>(VLOOKUP(G1134,角色!V:AE,主动技能!F1134+7,FALSE))</f>
        <v>1</v>
      </c>
      <c r="AF1134" s="23">
        <f t="shared" si="364"/>
        <v>3</v>
      </c>
      <c r="AG1134" s="23">
        <f t="shared" si="365"/>
        <v>2</v>
      </c>
      <c r="AH1134" s="33" t="str">
        <f>VLOOKUP(F1134,特效对应!F:G,2,FALSE)</f>
        <v>attackex</v>
      </c>
      <c r="AJ1134">
        <f t="shared" si="366"/>
        <v>8</v>
      </c>
      <c r="AK1134" s="2" t="s">
        <v>119</v>
      </c>
      <c r="AL1134" t="s">
        <v>1557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星泽主动技能3等级9</v>
      </c>
      <c r="B1135" s="8">
        <f t="shared" si="361"/>
        <v>10190309</v>
      </c>
      <c r="C1135" s="8" t="str">
        <f>VLOOKUP(G1135,角色!A:B,2,FALSE)</f>
        <v>星泽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493</v>
      </c>
      <c r="I1135" s="24" t="str">
        <f t="shared" si="375"/>
        <v>对敌方单体造成125%攻击力（+1132）点伤害,附带眩晕。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P1135" s="33" t="str">
        <f>_xlfn.IFNA(VLOOKUP(G1135,角色!V:AE,主动技能!F1135+1,FALSE),"")</f>
        <v>eff_sixingguangquan||eff_shenlehuacai|</v>
      </c>
      <c r="Q1135" s="33">
        <f>(VLOOKUP(G1135,角色!V:AE,主动技能!F1135+4,FALSE))</f>
        <v>1</v>
      </c>
      <c r="R1135" s="33">
        <v>0</v>
      </c>
      <c r="S1135" s="33">
        <v>0</v>
      </c>
      <c r="T1135" s="6" t="str">
        <f t="shared" si="371"/>
        <v/>
      </c>
      <c r="U1135" s="6" t="str">
        <f t="shared" si="372"/>
        <v>100002:100:2:0</v>
      </c>
      <c r="V1135" s="23" t="str">
        <f>VLOOKUP(G1135,角色!AW:BC,主动技能!F1135+1,FALSE)</f>
        <v>skill_18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1132</v>
      </c>
      <c r="AE1135" s="33">
        <f>(VLOOKUP(G1135,角色!V:AE,主动技能!F1135+7,FALSE))</f>
        <v>1</v>
      </c>
      <c r="AF1135" s="23">
        <f t="shared" si="364"/>
        <v>3</v>
      </c>
      <c r="AG1135" s="23">
        <f t="shared" si="365"/>
        <v>2</v>
      </c>
      <c r="AH1135" s="33" t="str">
        <f>VLOOKUP(F1135,特效对应!F:G,2,FALSE)</f>
        <v>attackex</v>
      </c>
      <c r="AJ1135">
        <f t="shared" si="366"/>
        <v>9</v>
      </c>
      <c r="AK1135" s="2" t="s">
        <v>119</v>
      </c>
      <c r="AL1135" t="s">
        <v>1557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星泽主动技能3等级10</v>
      </c>
      <c r="B1136" s="8">
        <f t="shared" si="361"/>
        <v>10190310</v>
      </c>
      <c r="C1136" s="8" t="str">
        <f>VLOOKUP(G1136,角色!A:B,2,FALSE)</f>
        <v>星泽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493</v>
      </c>
      <c r="I1136" s="24" t="str">
        <f t="shared" si="375"/>
        <v>对敌方单体造成125%攻击力（+1601）点伤害,附带眩晕。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P1136" s="33" t="str">
        <f>_xlfn.IFNA(VLOOKUP(G1136,角色!V:AE,主动技能!F1136+1,FALSE),"")</f>
        <v>eff_sixingguangquan||eff_shenlehuacai|</v>
      </c>
      <c r="Q1136" s="33">
        <f>(VLOOKUP(G1136,角色!V:AE,主动技能!F1136+4,FALSE))</f>
        <v>1</v>
      </c>
      <c r="R1136" s="33">
        <v>0</v>
      </c>
      <c r="S1136" s="33">
        <v>0</v>
      </c>
      <c r="T1136" s="6" t="str">
        <f t="shared" si="371"/>
        <v/>
      </c>
      <c r="U1136" s="6" t="str">
        <f t="shared" si="372"/>
        <v>100002:100:2:0</v>
      </c>
      <c r="V1136" s="23" t="str">
        <f>VLOOKUP(G1136,角色!AW:BC,主动技能!F1136+1,FALSE)</f>
        <v>skill_18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1601</v>
      </c>
      <c r="AE1136" s="33">
        <f>(VLOOKUP(G1136,角色!V:AE,主动技能!F1136+7,FALSE))</f>
        <v>1</v>
      </c>
      <c r="AF1136" s="23">
        <f t="shared" si="364"/>
        <v>3</v>
      </c>
      <c r="AG1136" s="23">
        <f t="shared" si="365"/>
        <v>2</v>
      </c>
      <c r="AH1136" s="33" t="str">
        <f>VLOOKUP(F1136,特效对应!F:G,2,FALSE)</f>
        <v>attackex</v>
      </c>
      <c r="AJ1136">
        <f t="shared" si="366"/>
        <v>10</v>
      </c>
      <c r="AK1136" s="2" t="s">
        <v>119</v>
      </c>
      <c r="AL1136" t="s">
        <v>1557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星泽主动技能3等级11</v>
      </c>
      <c r="B1137" s="8">
        <f t="shared" si="361"/>
        <v>10190311</v>
      </c>
      <c r="C1137" s="8" t="str">
        <f>VLOOKUP(G1137,角色!A:B,2,FALSE)</f>
        <v>星泽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493</v>
      </c>
      <c r="I1137" s="24" t="str">
        <f t="shared" si="375"/>
        <v>对敌方单体造成125%攻击力（+2265）点伤害,附带眩晕。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P1137" s="33" t="str">
        <f>_xlfn.IFNA(VLOOKUP(G1137,角色!V:AE,主动技能!F1137+1,FALSE),"")</f>
        <v>eff_sixingguangquan||eff_shenlehuacai|</v>
      </c>
      <c r="Q1137" s="33">
        <f>(VLOOKUP(G1137,角色!V:AE,主动技能!F1137+4,FALSE))</f>
        <v>1</v>
      </c>
      <c r="R1137" s="33">
        <v>0</v>
      </c>
      <c r="S1137" s="33">
        <v>0</v>
      </c>
      <c r="T1137" s="6" t="str">
        <f t="shared" si="371"/>
        <v/>
      </c>
      <c r="U1137" s="6" t="str">
        <f t="shared" si="372"/>
        <v>100002:100:2:0</v>
      </c>
      <c r="V1137" s="23" t="str">
        <f>VLOOKUP(G1137,角色!AW:BC,主动技能!F1137+1,FALSE)</f>
        <v>skill_18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2265</v>
      </c>
      <c r="AE1137" s="33">
        <f>(VLOOKUP(G1137,角色!V:AE,主动技能!F1137+7,FALSE))</f>
        <v>1</v>
      </c>
      <c r="AF1137" s="23">
        <f t="shared" si="364"/>
        <v>3</v>
      </c>
      <c r="AG1137" s="23">
        <f t="shared" si="365"/>
        <v>2</v>
      </c>
      <c r="AH1137" s="33" t="str">
        <f>VLOOKUP(F1137,特效对应!F:G,2,FALSE)</f>
        <v>attackex</v>
      </c>
      <c r="AJ1137">
        <f t="shared" si="366"/>
        <v>11</v>
      </c>
      <c r="AK1137" s="2" t="s">
        <v>119</v>
      </c>
      <c r="AL1137" t="s">
        <v>1557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星泽主动技能3等级12</v>
      </c>
      <c r="B1138" s="8">
        <f t="shared" si="361"/>
        <v>10190312</v>
      </c>
      <c r="C1138" s="8" t="str">
        <f>VLOOKUP(G1138,角色!A:B,2,FALSE)</f>
        <v>星泽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493</v>
      </c>
      <c r="I1138" s="24" t="str">
        <f t="shared" si="375"/>
        <v>对敌方单体造成125%攻击力（+3203）点伤害,附带眩晕。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P1138" s="33" t="str">
        <f>_xlfn.IFNA(VLOOKUP(G1138,角色!V:AE,主动技能!F1138+1,FALSE),"")</f>
        <v>eff_sixingguangquan||eff_shenlehuacai|</v>
      </c>
      <c r="Q1138" s="33">
        <f>(VLOOKUP(G1138,角色!V:AE,主动技能!F1138+4,FALSE))</f>
        <v>1</v>
      </c>
      <c r="R1138" s="33">
        <v>0</v>
      </c>
      <c r="S1138" s="33">
        <v>0</v>
      </c>
      <c r="T1138" s="6" t="str">
        <f t="shared" si="371"/>
        <v/>
      </c>
      <c r="U1138" s="6" t="str">
        <f t="shared" si="372"/>
        <v>100002:100:2:0</v>
      </c>
      <c r="V1138" s="23" t="str">
        <f>VLOOKUP(G1138,角色!AW:BC,主动技能!F1138+1,FALSE)</f>
        <v>skill_18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3203</v>
      </c>
      <c r="AE1138" s="33">
        <f>(VLOOKUP(G1138,角色!V:AE,主动技能!F1138+7,FALSE))</f>
        <v>1</v>
      </c>
      <c r="AF1138" s="23">
        <f t="shared" si="364"/>
        <v>3</v>
      </c>
      <c r="AG1138" s="23">
        <f t="shared" si="365"/>
        <v>2</v>
      </c>
      <c r="AH1138" s="33" t="str">
        <f>VLOOKUP(F1138,特效对应!F:G,2,FALSE)</f>
        <v>attackex</v>
      </c>
      <c r="AJ1138">
        <f t="shared" si="366"/>
        <v>12</v>
      </c>
      <c r="AK1138" s="2" t="s">
        <v>119</v>
      </c>
      <c r="AL1138" t="s">
        <v>1557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星泽主动技能3等级13</v>
      </c>
      <c r="B1139" s="8">
        <f t="shared" si="361"/>
        <v>10190313</v>
      </c>
      <c r="C1139" s="8" t="str">
        <f>VLOOKUP(G1139,角色!A:B,2,FALSE)</f>
        <v>星泽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493</v>
      </c>
      <c r="I1139" s="24" t="str">
        <f t="shared" si="375"/>
        <v>对敌方单体造成125%攻击力（+4531）点伤害,附带眩晕。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P1139" s="33" t="str">
        <f>_xlfn.IFNA(VLOOKUP(G1139,角色!V:AE,主动技能!F1139+1,FALSE),"")</f>
        <v>eff_sixingguangquan||eff_shenlehuacai|</v>
      </c>
      <c r="Q1139" s="33">
        <f>(VLOOKUP(G1139,角色!V:AE,主动技能!F1139+4,FALSE))</f>
        <v>1</v>
      </c>
      <c r="R1139" s="33">
        <v>0</v>
      </c>
      <c r="S1139" s="33">
        <v>0</v>
      </c>
      <c r="T1139" s="6" t="str">
        <f t="shared" si="371"/>
        <v/>
      </c>
      <c r="U1139" s="6" t="str">
        <f t="shared" si="372"/>
        <v>100002:100:2:0</v>
      </c>
      <c r="V1139" s="23" t="str">
        <f>VLOOKUP(G1139,角色!AW:BC,主动技能!F1139+1,FALSE)</f>
        <v>skill_18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4531</v>
      </c>
      <c r="AE1139" s="33">
        <f>(VLOOKUP(G1139,角色!V:AE,主动技能!F1139+7,FALSE))</f>
        <v>1</v>
      </c>
      <c r="AF1139" s="23">
        <f t="shared" si="364"/>
        <v>3</v>
      </c>
      <c r="AG1139" s="23">
        <f t="shared" si="365"/>
        <v>2</v>
      </c>
      <c r="AH1139" s="33" t="str">
        <f>VLOOKUP(F1139,特效对应!F:G,2,FALSE)</f>
        <v>attackex</v>
      </c>
      <c r="AJ1139">
        <f t="shared" si="366"/>
        <v>13</v>
      </c>
      <c r="AK1139" s="2" t="s">
        <v>119</v>
      </c>
      <c r="AL1139" t="s">
        <v>1557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星泽主动技能3等级14</v>
      </c>
      <c r="B1140" s="8">
        <f t="shared" si="361"/>
        <v>10190314</v>
      </c>
      <c r="C1140" s="8" t="str">
        <f>VLOOKUP(G1140,角色!A:B,2,FALSE)</f>
        <v>星泽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493</v>
      </c>
      <c r="I1140" s="24" t="str">
        <f t="shared" si="375"/>
        <v>对敌方单体造成125%攻击力（+6409）点伤害,附带眩晕。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P1140" s="33" t="str">
        <f>_xlfn.IFNA(VLOOKUP(G1140,角色!V:AE,主动技能!F1140+1,FALSE),"")</f>
        <v>eff_sixingguangquan||eff_shenlehuacai|</v>
      </c>
      <c r="Q1140" s="33">
        <f>(VLOOKUP(G1140,角色!V:AE,主动技能!F1140+4,FALSE))</f>
        <v>1</v>
      </c>
      <c r="R1140" s="33">
        <v>0</v>
      </c>
      <c r="S1140" s="33">
        <v>0</v>
      </c>
      <c r="T1140" s="6" t="str">
        <f t="shared" si="371"/>
        <v/>
      </c>
      <c r="U1140" s="6" t="str">
        <f t="shared" si="372"/>
        <v>100002:100:2:0</v>
      </c>
      <c r="V1140" s="23" t="str">
        <f>VLOOKUP(G1140,角色!AW:BC,主动技能!F1140+1,FALSE)</f>
        <v>skill_18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6409</v>
      </c>
      <c r="AE1140" s="33">
        <f>(VLOOKUP(G1140,角色!V:AE,主动技能!F1140+7,FALSE))</f>
        <v>1</v>
      </c>
      <c r="AF1140" s="23">
        <f t="shared" si="364"/>
        <v>3</v>
      </c>
      <c r="AG1140" s="23">
        <f t="shared" si="365"/>
        <v>2</v>
      </c>
      <c r="AH1140" s="33" t="str">
        <f>VLOOKUP(F1140,特效对应!F:G,2,FALSE)</f>
        <v>attackex</v>
      </c>
      <c r="AJ1140">
        <f t="shared" si="366"/>
        <v>14</v>
      </c>
      <c r="AK1140" s="2" t="s">
        <v>119</v>
      </c>
      <c r="AL1140" t="s">
        <v>1557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星泽主动技能3等级15</v>
      </c>
      <c r="B1141" s="8">
        <f t="shared" si="361"/>
        <v>10190315</v>
      </c>
      <c r="C1141" s="8" t="str">
        <f>VLOOKUP(G1141,角色!A:B,2,FALSE)</f>
        <v>星泽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493</v>
      </c>
      <c r="I1141" s="24" t="str">
        <f t="shared" si="375"/>
        <v>对敌方单体造成125%攻击力（+9065）点伤害,附带眩晕。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P1141" s="33" t="str">
        <f>_xlfn.IFNA(VLOOKUP(G1141,角色!V:AE,主动技能!F1141+1,FALSE),"")</f>
        <v>eff_sixingguangquan||eff_shenlehuacai|</v>
      </c>
      <c r="Q1141" s="33">
        <f>(VLOOKUP(G1141,角色!V:AE,主动技能!F1141+4,FALSE))</f>
        <v>1</v>
      </c>
      <c r="R1141" s="33">
        <v>0</v>
      </c>
      <c r="S1141" s="33">
        <v>0</v>
      </c>
      <c r="T1141" s="6" t="str">
        <f t="shared" si="371"/>
        <v/>
      </c>
      <c r="U1141" s="6" t="str">
        <f t="shared" si="372"/>
        <v>100002:100:2:0</v>
      </c>
      <c r="V1141" s="23" t="str">
        <f>VLOOKUP(G1141,角色!AW:BC,主动技能!F1141+1,FALSE)</f>
        <v>skill_18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9065</v>
      </c>
      <c r="AE1141" s="33">
        <f>(VLOOKUP(G1141,角色!V:AE,主动技能!F1141+7,FALSE))</f>
        <v>1</v>
      </c>
      <c r="AF1141" s="23">
        <f t="shared" si="364"/>
        <v>3</v>
      </c>
      <c r="AG1141" s="23">
        <f t="shared" si="365"/>
        <v>2</v>
      </c>
      <c r="AH1141" s="33" t="str">
        <f>VLOOKUP(F1141,特效对应!F:G,2,FALSE)</f>
        <v>attackex</v>
      </c>
      <c r="AJ1141">
        <f t="shared" si="366"/>
        <v>15</v>
      </c>
      <c r="AK1141" s="2" t="s">
        <v>119</v>
      </c>
      <c r="AL1141" t="s">
        <v>1557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星泽主动技能3等级16</v>
      </c>
      <c r="B1142" s="8">
        <f t="shared" si="361"/>
        <v>10190316</v>
      </c>
      <c r="C1142" s="8" t="str">
        <f>VLOOKUP(G1142,角色!A:B,2,FALSE)</f>
        <v>星泽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493</v>
      </c>
      <c r="I1142" s="24" t="str">
        <f t="shared" si="375"/>
        <v>对敌方单体造成125%攻击力（+12822）点伤害,附带眩晕。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P1142" s="33" t="str">
        <f>_xlfn.IFNA(VLOOKUP(G1142,角色!V:AE,主动技能!F1142+1,FALSE),"")</f>
        <v>eff_sixingguangquan||eff_shenlehuacai|</v>
      </c>
      <c r="Q1142" s="33">
        <f>(VLOOKUP(G1142,角色!V:AE,主动技能!F1142+4,FALSE))</f>
        <v>1</v>
      </c>
      <c r="R1142" s="33">
        <v>0</v>
      </c>
      <c r="S1142" s="33">
        <v>0</v>
      </c>
      <c r="T1142" s="6" t="str">
        <f t="shared" si="371"/>
        <v/>
      </c>
      <c r="U1142" s="6" t="str">
        <f t="shared" si="372"/>
        <v>100002:100:2:0</v>
      </c>
      <c r="V1142" s="23" t="str">
        <f>VLOOKUP(G1142,角色!AW:BC,主动技能!F1142+1,FALSE)</f>
        <v>skill_18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12822</v>
      </c>
      <c r="AE1142" s="33">
        <f>(VLOOKUP(G1142,角色!V:AE,主动技能!F1142+7,FALSE))</f>
        <v>1</v>
      </c>
      <c r="AF1142" s="23">
        <f t="shared" si="364"/>
        <v>3</v>
      </c>
      <c r="AG1142" s="23">
        <f t="shared" si="365"/>
        <v>2</v>
      </c>
      <c r="AH1142" s="33" t="str">
        <f>VLOOKUP(F1142,特效对应!F:G,2,FALSE)</f>
        <v>attackex</v>
      </c>
      <c r="AJ1142">
        <f t="shared" si="366"/>
        <v>16</v>
      </c>
      <c r="AK1142" s="2" t="s">
        <v>119</v>
      </c>
      <c r="AL1142" t="s">
        <v>1557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星泽主动技能3等级17</v>
      </c>
      <c r="B1143" s="8">
        <f t="shared" si="361"/>
        <v>10190317</v>
      </c>
      <c r="C1143" s="8" t="str">
        <f>VLOOKUP(G1143,角色!A:B,2,FALSE)</f>
        <v>星泽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493</v>
      </c>
      <c r="I1143" s="24" t="str">
        <f t="shared" si="375"/>
        <v>对敌方单体造成125%攻击力（+18135）点伤害,附带眩晕。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P1143" s="33" t="str">
        <f>_xlfn.IFNA(VLOOKUP(G1143,角色!V:AE,主动技能!F1143+1,FALSE),"")</f>
        <v>eff_sixingguangquan||eff_shenlehuacai|</v>
      </c>
      <c r="Q1143" s="33">
        <f>(VLOOKUP(G1143,角色!V:AE,主动技能!F1143+4,FALSE))</f>
        <v>1</v>
      </c>
      <c r="R1143" s="33">
        <v>0</v>
      </c>
      <c r="S1143" s="33">
        <v>0</v>
      </c>
      <c r="T1143" s="6" t="str">
        <f t="shared" si="371"/>
        <v/>
      </c>
      <c r="U1143" s="6" t="str">
        <f t="shared" si="372"/>
        <v>100002:100:2:0</v>
      </c>
      <c r="V1143" s="23" t="str">
        <f>VLOOKUP(G1143,角色!AW:BC,主动技能!F1143+1,FALSE)</f>
        <v>skill_18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18135</v>
      </c>
      <c r="AE1143" s="33">
        <f>(VLOOKUP(G1143,角色!V:AE,主动技能!F1143+7,FALSE))</f>
        <v>1</v>
      </c>
      <c r="AF1143" s="23">
        <f t="shared" si="364"/>
        <v>3</v>
      </c>
      <c r="AG1143" s="23">
        <f t="shared" si="365"/>
        <v>2</v>
      </c>
      <c r="AH1143" s="33" t="str">
        <f>VLOOKUP(F1143,特效对应!F:G,2,FALSE)</f>
        <v>attackex</v>
      </c>
      <c r="AJ1143">
        <f t="shared" si="366"/>
        <v>17</v>
      </c>
      <c r="AK1143" s="2" t="s">
        <v>119</v>
      </c>
      <c r="AL1143" t="s">
        <v>1557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星泽主动技能3等级18</v>
      </c>
      <c r="B1144" s="8">
        <f t="shared" si="361"/>
        <v>10190318</v>
      </c>
      <c r="C1144" s="8" t="str">
        <f>VLOOKUP(G1144,角色!A:B,2,FALSE)</f>
        <v>星泽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493</v>
      </c>
      <c r="I1144" s="24" t="str">
        <f t="shared" si="375"/>
        <v>对敌方单体造成125%攻击力（+25650）点伤害,附带眩晕。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P1144" s="33" t="str">
        <f>_xlfn.IFNA(VLOOKUP(G1144,角色!V:AE,主动技能!F1144+1,FALSE),"")</f>
        <v>eff_sixingguangquan||eff_shenlehuacai|</v>
      </c>
      <c r="Q1144" s="33">
        <f>(VLOOKUP(G1144,角色!V:AE,主动技能!F1144+4,FALSE))</f>
        <v>1</v>
      </c>
      <c r="R1144" s="33">
        <v>0</v>
      </c>
      <c r="S1144" s="33">
        <v>0</v>
      </c>
      <c r="T1144" s="6" t="str">
        <f t="shared" si="371"/>
        <v/>
      </c>
      <c r="U1144" s="6" t="str">
        <f t="shared" si="372"/>
        <v>100002:100:2:0</v>
      </c>
      <c r="V1144" s="23" t="str">
        <f>VLOOKUP(G1144,角色!AW:BC,主动技能!F1144+1,FALSE)</f>
        <v>skill_18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25650</v>
      </c>
      <c r="AE1144" s="33">
        <f>(VLOOKUP(G1144,角色!V:AE,主动技能!F1144+7,FALSE))</f>
        <v>1</v>
      </c>
      <c r="AF1144" s="23">
        <f t="shared" si="364"/>
        <v>3</v>
      </c>
      <c r="AG1144" s="23">
        <f t="shared" si="365"/>
        <v>2</v>
      </c>
      <c r="AH1144" s="33" t="str">
        <f>VLOOKUP(F1144,特效对应!F:G,2,FALSE)</f>
        <v>attackex</v>
      </c>
      <c r="AJ1144">
        <f t="shared" si="366"/>
        <v>18</v>
      </c>
      <c r="AK1144" s="2" t="s">
        <v>119</v>
      </c>
      <c r="AL1144" t="s">
        <v>1557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星泽主动技能3等级19</v>
      </c>
      <c r="B1145" s="8">
        <f t="shared" si="361"/>
        <v>10190319</v>
      </c>
      <c r="C1145" s="8" t="str">
        <f>VLOOKUP(G1145,角色!A:B,2,FALSE)</f>
        <v>星泽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493</v>
      </c>
      <c r="I1145" s="24" t="str">
        <f t="shared" si="375"/>
        <v>对敌方单体造成125%攻击力（+36280）点伤害,附带眩晕。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P1145" s="33" t="str">
        <f>_xlfn.IFNA(VLOOKUP(G1145,角色!V:AE,主动技能!F1145+1,FALSE),"")</f>
        <v>eff_sixingguangquan||eff_shenlehuacai|</v>
      </c>
      <c r="Q1145" s="33">
        <f>(VLOOKUP(G1145,角色!V:AE,主动技能!F1145+4,FALSE))</f>
        <v>1</v>
      </c>
      <c r="R1145" s="33">
        <v>0</v>
      </c>
      <c r="S1145" s="33">
        <v>0</v>
      </c>
      <c r="T1145" s="6" t="str">
        <f t="shared" si="371"/>
        <v/>
      </c>
      <c r="U1145" s="6" t="str">
        <f t="shared" si="372"/>
        <v>100002:100:2:0</v>
      </c>
      <c r="V1145" s="23" t="str">
        <f>VLOOKUP(G1145,角色!AW:BC,主动技能!F1145+1,FALSE)</f>
        <v>skill_18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36280</v>
      </c>
      <c r="AE1145" s="33">
        <f>(VLOOKUP(G1145,角色!V:AE,主动技能!F1145+7,FALSE))</f>
        <v>1</v>
      </c>
      <c r="AF1145" s="23">
        <f t="shared" si="364"/>
        <v>3</v>
      </c>
      <c r="AG1145" s="23">
        <f t="shared" si="365"/>
        <v>2</v>
      </c>
      <c r="AH1145" s="33" t="str">
        <f>VLOOKUP(F1145,特效对应!F:G,2,FALSE)</f>
        <v>attackex</v>
      </c>
      <c r="AJ1145">
        <f t="shared" si="366"/>
        <v>19</v>
      </c>
      <c r="AK1145" s="2" t="s">
        <v>119</v>
      </c>
      <c r="AL1145" t="s">
        <v>1557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星泽主动技能3等级20</v>
      </c>
      <c r="B1146" s="8">
        <f t="shared" si="361"/>
        <v>10190320</v>
      </c>
      <c r="C1146" s="8" t="str">
        <f>VLOOKUP(G1146,角色!A:B,2,FALSE)</f>
        <v>星泽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493</v>
      </c>
      <c r="I1146" s="24" t="str">
        <f t="shared" si="375"/>
        <v>对敌方单体造成125%攻击力（+51314）点伤害,附带眩晕。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P1146" s="33" t="str">
        <f>_xlfn.IFNA(VLOOKUP(G1146,角色!V:AE,主动技能!F1146+1,FALSE),"")</f>
        <v>eff_sixingguangquan||eff_shenlehuacai|</v>
      </c>
      <c r="Q1146" s="33">
        <f>(VLOOKUP(G1146,角色!V:AE,主动技能!F1146+4,FALSE))</f>
        <v>1</v>
      </c>
      <c r="R1146" s="33">
        <v>0</v>
      </c>
      <c r="S1146" s="33">
        <v>0</v>
      </c>
      <c r="T1146" s="6" t="str">
        <f t="shared" si="371"/>
        <v/>
      </c>
      <c r="U1146" s="6" t="str">
        <f t="shared" si="372"/>
        <v>100002:100:2:0</v>
      </c>
      <c r="V1146" s="23" t="str">
        <f>VLOOKUP(G1146,角色!AW:BC,主动技能!F1146+1,FALSE)</f>
        <v>skill_18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51314</v>
      </c>
      <c r="AE1146" s="33">
        <f>(VLOOKUP(G1146,角色!V:AE,主动技能!F1146+7,FALSE))</f>
        <v>1</v>
      </c>
      <c r="AF1146" s="23">
        <f t="shared" si="364"/>
        <v>3</v>
      </c>
      <c r="AG1146" s="23">
        <f t="shared" si="365"/>
        <v>2</v>
      </c>
      <c r="AH1146" s="33" t="str">
        <f>VLOOKUP(F1146,特效对应!F:G,2,FALSE)</f>
        <v>attackex</v>
      </c>
      <c r="AJ1146">
        <f t="shared" si="366"/>
        <v>20</v>
      </c>
      <c r="AK1146" s="2" t="s">
        <v>119</v>
      </c>
      <c r="AL1146" t="s">
        <v>1557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释主动技能1等级1</v>
      </c>
      <c r="B1147" s="8">
        <f t="shared" si="361"/>
        <v>10200101</v>
      </c>
      <c r="C1147" s="8" t="str">
        <f>VLOOKUP(G1147,角色!A:B,2,FALSE)</f>
        <v>释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对敌方单体攻击，造成100%攻击力（+26）点伤害。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33" t="str">
        <f>_xlfn.IFNA(VLOOKUP(G1147,角色!V:AE,主动技能!F1147+1,FALSE),"")</f>
        <v>eff_yixingguangquan|||</v>
      </c>
      <c r="Q1147" s="33">
        <f>(VLOOKUP(G1147,角色!V:AE,主动技能!F1147+4,FALSE))</f>
        <v>1</v>
      </c>
      <c r="R1147" s="33">
        <v>0</v>
      </c>
      <c r="S1147" s="33">
        <v>0</v>
      </c>
      <c r="T1147" s="23" t="str">
        <f t="shared" si="371"/>
        <v/>
      </c>
      <c r="U1147" s="23" t="str">
        <f t="shared" si="372"/>
        <v/>
      </c>
      <c r="V1147" s="23" t="str">
        <f>VLOOKUP(G1147,角色!AW:BC,主动技能!F1147+1,FALSE)</f>
        <v>skill_32</v>
      </c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26</v>
      </c>
      <c r="AC1147" s="23"/>
      <c r="AD1147" s="23"/>
      <c r="AE1147" s="33">
        <f>(VLOOKUP(G1147,角色!V:AE,主动技能!F1147+7,FALSE))</f>
        <v>0</v>
      </c>
      <c r="AF1147" s="23">
        <f t="shared" si="364"/>
        <v>0</v>
      </c>
      <c r="AG1147" s="23">
        <f t="shared" si="365"/>
        <v>0</v>
      </c>
      <c r="AH1147" s="33" t="str">
        <f>VLOOKUP(F1147,特效对应!F:G,2,FALSE)</f>
        <v>attack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释主动技能1等级2</v>
      </c>
      <c r="B1148" s="8">
        <f t="shared" si="361"/>
        <v>10200102</v>
      </c>
      <c r="C1148" s="8" t="str">
        <f>VLOOKUP(G1148,角色!A:B,2,FALSE)</f>
        <v>释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496</v>
      </c>
      <c r="I1148" s="24" t="str">
        <f t="shared" ref="I1148:I1155" si="378">"对敌方单体攻击，造成100%攻击力（+"&amp;AB1148&amp;"）点伤害。"</f>
        <v>对敌方单体攻击，造成100%攻击力（+32）点伤害。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P1148" s="33" t="str">
        <f>_xlfn.IFNA(VLOOKUP(G1148,角色!V:AE,主动技能!F1148+1,FALSE),"")</f>
        <v>eff_yixingguangquan|||</v>
      </c>
      <c r="Q1148" s="33">
        <f>(VLOOKUP(G1148,角色!V:AE,主动技能!F1148+4,FALSE))</f>
        <v>1</v>
      </c>
      <c r="R1148" s="33">
        <v>0</v>
      </c>
      <c r="S1148" s="33">
        <v>0</v>
      </c>
      <c r="T1148" s="6" t="str">
        <f t="shared" si="371"/>
        <v/>
      </c>
      <c r="U1148" s="6" t="str">
        <f t="shared" si="372"/>
        <v/>
      </c>
      <c r="V1148" s="23" t="str">
        <f>VLOOKUP(G1148,角色!AW:BC,主动技能!F1148+1,FALSE)</f>
        <v>skill_32</v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32</v>
      </c>
      <c r="AE1148" s="33">
        <f>(VLOOKUP(G1148,角色!V:AE,主动技能!F1148+7,FALSE))</f>
        <v>0</v>
      </c>
      <c r="AF1148" s="23">
        <f t="shared" si="364"/>
        <v>0</v>
      </c>
      <c r="AG1148" s="23">
        <f t="shared" si="365"/>
        <v>0</v>
      </c>
      <c r="AH1148" s="33" t="str">
        <f>VLOOKUP(F1148,特效对应!F:G,2,FALSE)</f>
        <v>attack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释主动技能1等级3</v>
      </c>
      <c r="B1149" s="8">
        <f t="shared" si="361"/>
        <v>10200103</v>
      </c>
      <c r="C1149" s="8" t="str">
        <f>VLOOKUP(G1149,角色!A:B,2,FALSE)</f>
        <v>释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496</v>
      </c>
      <c r="I1149" s="24" t="str">
        <f t="shared" si="378"/>
        <v>对敌方单体攻击，造成100%攻击力（+50）点伤害。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P1149" s="33" t="str">
        <f>_xlfn.IFNA(VLOOKUP(G1149,角色!V:AE,主动技能!F1149+1,FALSE),"")</f>
        <v>eff_yixingguangquan|||</v>
      </c>
      <c r="Q1149" s="33">
        <f>(VLOOKUP(G1149,角色!V:AE,主动技能!F1149+4,FALSE))</f>
        <v>1</v>
      </c>
      <c r="R1149" s="33">
        <v>0</v>
      </c>
      <c r="S1149" s="33">
        <v>0</v>
      </c>
      <c r="T1149" s="6" t="str">
        <f t="shared" si="371"/>
        <v/>
      </c>
      <c r="U1149" s="6" t="str">
        <f t="shared" si="372"/>
        <v/>
      </c>
      <c r="V1149" s="23" t="str">
        <f>VLOOKUP(G1149,角色!AW:BC,主动技能!F1149+1,FALSE)</f>
        <v>skill_32</v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50</v>
      </c>
      <c r="AE1149" s="33">
        <f>(VLOOKUP(G1149,角色!V:AE,主动技能!F1149+7,FALSE))</f>
        <v>0</v>
      </c>
      <c r="AF1149" s="23">
        <f t="shared" si="364"/>
        <v>0</v>
      </c>
      <c r="AG1149" s="23">
        <f t="shared" si="365"/>
        <v>0</v>
      </c>
      <c r="AH1149" s="33" t="str">
        <f>VLOOKUP(F1149,特效对应!F:G,2,FALSE)</f>
        <v>attack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释主动技能1等级4</v>
      </c>
      <c r="B1150" s="8">
        <f t="shared" si="361"/>
        <v>10200104</v>
      </c>
      <c r="C1150" s="8" t="str">
        <f>VLOOKUP(G1150,角色!A:B,2,FALSE)</f>
        <v>释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496</v>
      </c>
      <c r="I1150" s="24" t="str">
        <f t="shared" si="378"/>
        <v>对敌方单体攻击，造成100%攻击力（+80）点伤害。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P1150" s="33" t="str">
        <f>_xlfn.IFNA(VLOOKUP(G1150,角色!V:AE,主动技能!F1150+1,FALSE),"")</f>
        <v>eff_yixingguangquan|||</v>
      </c>
      <c r="Q1150" s="33">
        <f>(VLOOKUP(G1150,角色!V:AE,主动技能!F1150+4,FALSE))</f>
        <v>1</v>
      </c>
      <c r="R1150" s="33">
        <v>0</v>
      </c>
      <c r="S1150" s="33">
        <v>0</v>
      </c>
      <c r="T1150" s="6" t="str">
        <f t="shared" si="371"/>
        <v/>
      </c>
      <c r="U1150" s="6" t="str">
        <f t="shared" si="372"/>
        <v/>
      </c>
      <c r="V1150" s="23" t="str">
        <f>VLOOKUP(G1150,角色!AW:BC,主动技能!F1150+1,FALSE)</f>
        <v>skill_32</v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80</v>
      </c>
      <c r="AE1150" s="33">
        <f>(VLOOKUP(G1150,角色!V:AE,主动技能!F1150+7,FALSE))</f>
        <v>0</v>
      </c>
      <c r="AF1150" s="23">
        <f t="shared" si="364"/>
        <v>0</v>
      </c>
      <c r="AG1150" s="23">
        <f t="shared" si="365"/>
        <v>0</v>
      </c>
      <c r="AH1150" s="33" t="str">
        <f>VLOOKUP(F1150,特效对应!F:G,2,FALSE)</f>
        <v>attack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释主动技能1等级5</v>
      </c>
      <c r="B1151" s="8">
        <f t="shared" si="361"/>
        <v>10200105</v>
      </c>
      <c r="C1151" s="8" t="str">
        <f>VLOOKUP(G1151,角色!A:B,2,FALSE)</f>
        <v>释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496</v>
      </c>
      <c r="I1151" s="24" t="str">
        <f t="shared" si="378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P1151" s="33" t="str">
        <f>_xlfn.IFNA(VLOOKUP(G1151,角色!V:AE,主动技能!F1151+1,FALSE),"")</f>
        <v>eff_yixingguangquan|||</v>
      </c>
      <c r="Q1151" s="33">
        <f>(VLOOKUP(G1151,角色!V:AE,主动技能!F1151+4,FALSE))</f>
        <v>1</v>
      </c>
      <c r="R1151" s="33">
        <v>0</v>
      </c>
      <c r="S1151" s="33">
        <v>0</v>
      </c>
      <c r="T1151" s="6" t="str">
        <f t="shared" si="371"/>
        <v/>
      </c>
      <c r="U1151" s="6" t="str">
        <f t="shared" si="372"/>
        <v/>
      </c>
      <c r="V1151" s="23" t="str">
        <f>VLOOKUP(G1151,角色!AW:BC,主动技能!F1151+1,FALSE)</f>
        <v>skill_32</v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 s="33">
        <f>(VLOOKUP(G1151,角色!V:AE,主动技能!F1151+7,FALSE))</f>
        <v>0</v>
      </c>
      <c r="AF1151" s="23">
        <f t="shared" si="364"/>
        <v>0</v>
      </c>
      <c r="AG1151" s="23">
        <f t="shared" si="365"/>
        <v>0</v>
      </c>
      <c r="AH1151" s="33" t="str">
        <f>VLOOKUP(F1151,特效对应!F:G,2,FALSE)</f>
        <v>attack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释主动技能1等级6</v>
      </c>
      <c r="B1152" s="8">
        <f t="shared" si="361"/>
        <v>10200106</v>
      </c>
      <c r="C1152" s="8" t="str">
        <f>VLOOKUP(G1152,角色!A:B,2,FALSE)</f>
        <v>释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496</v>
      </c>
      <c r="I1152" s="24" t="str">
        <f t="shared" si="378"/>
        <v>对敌方单体攻击，造成100%攻击力（+160）点伤害。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P1152" s="33" t="str">
        <f>_xlfn.IFNA(VLOOKUP(G1152,角色!V:AE,主动技能!F1152+1,FALSE),"")</f>
        <v>eff_yixingguangquan|||</v>
      </c>
      <c r="Q1152" s="33">
        <f>(VLOOKUP(G1152,角色!V:AE,主动技能!F1152+4,FALSE))</f>
        <v>1</v>
      </c>
      <c r="R1152" s="33">
        <v>0</v>
      </c>
      <c r="S1152" s="33">
        <v>0</v>
      </c>
      <c r="T1152" s="6" t="str">
        <f t="shared" si="371"/>
        <v/>
      </c>
      <c r="U1152" s="6" t="str">
        <f t="shared" si="372"/>
        <v/>
      </c>
      <c r="V1152" s="23" t="str">
        <f>VLOOKUP(G1152,角色!AW:BC,主动技能!F1152+1,FALSE)</f>
        <v>skill_32</v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160</v>
      </c>
      <c r="AE1152" s="33">
        <f>(VLOOKUP(G1152,角色!V:AE,主动技能!F1152+7,FALSE))</f>
        <v>0</v>
      </c>
      <c r="AF1152" s="23">
        <f t="shared" si="364"/>
        <v>0</v>
      </c>
      <c r="AG1152" s="23">
        <f t="shared" si="365"/>
        <v>0</v>
      </c>
      <c r="AH1152" s="33" t="str">
        <f>VLOOKUP(F1152,特效对应!F:G,2,FALSE)</f>
        <v>attack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释主动技能1等级7</v>
      </c>
      <c r="B1153" s="8">
        <f t="shared" si="361"/>
        <v>10200107</v>
      </c>
      <c r="C1153" s="8" t="str">
        <f>VLOOKUP(G1153,角色!A:B,2,FALSE)</f>
        <v>释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496</v>
      </c>
      <c r="I1153" s="24" t="str">
        <f t="shared" si="378"/>
        <v>对敌方单体攻击，造成100%攻击力（+226）点伤害。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P1153" s="33" t="str">
        <f>_xlfn.IFNA(VLOOKUP(G1153,角色!V:AE,主动技能!F1153+1,FALSE),"")</f>
        <v>eff_yixingguangquan|||</v>
      </c>
      <c r="Q1153" s="33">
        <f>(VLOOKUP(G1153,角色!V:AE,主动技能!F1153+4,FALSE))</f>
        <v>1</v>
      </c>
      <c r="R1153" s="33">
        <v>0</v>
      </c>
      <c r="S1153" s="33">
        <v>0</v>
      </c>
      <c r="T1153" s="6" t="str">
        <f t="shared" si="371"/>
        <v/>
      </c>
      <c r="U1153" s="6" t="str">
        <f t="shared" si="372"/>
        <v/>
      </c>
      <c r="V1153" s="23" t="str">
        <f>VLOOKUP(G1153,角色!AW:BC,主动技能!F1153+1,FALSE)</f>
        <v>skill_32</v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226</v>
      </c>
      <c r="AE1153" s="33">
        <f>(VLOOKUP(G1153,角色!V:AE,主动技能!F1153+7,FALSE))</f>
        <v>0</v>
      </c>
      <c r="AF1153" s="23">
        <f t="shared" si="364"/>
        <v>0</v>
      </c>
      <c r="AG1153" s="23">
        <f t="shared" si="365"/>
        <v>0</v>
      </c>
      <c r="AH1153" s="33" t="str">
        <f>VLOOKUP(F1153,特效对应!F:G,2,FALSE)</f>
        <v>attack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释主动技能1等级8</v>
      </c>
      <c r="B1154" s="8">
        <f t="shared" si="361"/>
        <v>10200108</v>
      </c>
      <c r="C1154" s="8" t="str">
        <f>VLOOKUP(G1154,角色!A:B,2,FALSE)</f>
        <v>释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496</v>
      </c>
      <c r="I1154" s="24" t="str">
        <f t="shared" si="378"/>
        <v>对敌方单体攻击，造成100%攻击力（+320）点伤害。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P1154" s="33" t="str">
        <f>_xlfn.IFNA(VLOOKUP(G1154,角色!V:AE,主动技能!F1154+1,FALSE),"")</f>
        <v>eff_yixingguangquan|||</v>
      </c>
      <c r="Q1154" s="33">
        <f>(VLOOKUP(G1154,角色!V:AE,主动技能!F1154+4,FALSE))</f>
        <v>1</v>
      </c>
      <c r="R1154" s="33">
        <v>0</v>
      </c>
      <c r="S1154" s="33">
        <v>0</v>
      </c>
      <c r="T1154" s="6" t="str">
        <f t="shared" si="371"/>
        <v/>
      </c>
      <c r="U1154" s="6" t="str">
        <f t="shared" si="372"/>
        <v/>
      </c>
      <c r="V1154" s="23" t="str">
        <f>VLOOKUP(G1154,角色!AW:BC,主动技能!F1154+1,FALSE)</f>
        <v>skill_32</v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320</v>
      </c>
      <c r="AE1154" s="33">
        <f>(VLOOKUP(G1154,角色!V:AE,主动技能!F1154+7,FALSE))</f>
        <v>0</v>
      </c>
      <c r="AF1154" s="23">
        <f t="shared" si="364"/>
        <v>0</v>
      </c>
      <c r="AG1154" s="23">
        <f t="shared" si="365"/>
        <v>0</v>
      </c>
      <c r="AH1154" s="33" t="str">
        <f>VLOOKUP(F1154,特效对应!F:G,2,FALSE)</f>
        <v>attack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释主动技能1等级9</v>
      </c>
      <c r="B1155" s="8">
        <f t="shared" si="361"/>
        <v>10200109</v>
      </c>
      <c r="C1155" s="8" t="str">
        <f>VLOOKUP(G1155,角色!A:B,2,FALSE)</f>
        <v>释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496</v>
      </c>
      <c r="I1155" s="24" t="str">
        <f t="shared" si="378"/>
        <v>对敌方单体攻击，造成100%攻击力（+452）点伤害。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P1155" s="33" t="str">
        <f>_xlfn.IFNA(VLOOKUP(G1155,角色!V:AE,主动技能!F1155+1,FALSE),"")</f>
        <v>eff_yixingguangquan|||</v>
      </c>
      <c r="Q1155" s="33">
        <f>(VLOOKUP(G1155,角色!V:AE,主动技能!F1155+4,FALSE))</f>
        <v>1</v>
      </c>
      <c r="R1155" s="33">
        <v>0</v>
      </c>
      <c r="S1155" s="33">
        <v>0</v>
      </c>
      <c r="T1155" s="6" t="str">
        <f t="shared" si="371"/>
        <v/>
      </c>
      <c r="U1155" s="6" t="str">
        <f t="shared" si="372"/>
        <v/>
      </c>
      <c r="V1155" s="23" t="str">
        <f>VLOOKUP(G1155,角色!AW:BC,主动技能!F1155+1,FALSE)</f>
        <v>skill_32</v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452</v>
      </c>
      <c r="AE1155" s="33">
        <f>(VLOOKUP(G1155,角色!V:AE,主动技能!F1155+7,FALSE))</f>
        <v>0</v>
      </c>
      <c r="AF1155" s="23">
        <f t="shared" si="364"/>
        <v>0</v>
      </c>
      <c r="AG1155" s="23">
        <f t="shared" si="365"/>
        <v>0</v>
      </c>
      <c r="AH1155" s="33" t="str">
        <f>VLOOKUP(F1155,特效对应!F:G,2,FALSE)</f>
        <v>attack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释主动技能1等级10</v>
      </c>
      <c r="B1156" s="8">
        <f t="shared" si="361"/>
        <v>10200110</v>
      </c>
      <c r="C1156" s="8" t="str">
        <f>VLOOKUP(G1156,角色!A:B,2,FALSE)</f>
        <v>释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496</v>
      </c>
      <c r="I1156" s="24" t="str">
        <f t="shared" ref="I1156:I1166" si="379">"对敌方单体进行穿透攻击，造成100%攻击力（+"&amp;AB1156&amp;"）点伤害。"</f>
        <v>对敌方单体进行穿透攻击，造成100%攻击力（+640）点伤害。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P1156" s="33" t="str">
        <f>_xlfn.IFNA(VLOOKUP(G1156,角色!V:AE,主动技能!F1156+1,FALSE),"")</f>
        <v>eff_yixingguangquan|||</v>
      </c>
      <c r="Q1156" s="33">
        <f>(VLOOKUP(G1156,角色!V:AE,主动技能!F1156+4,FALSE))</f>
        <v>1</v>
      </c>
      <c r="R1156" s="33">
        <v>0</v>
      </c>
      <c r="S1156" s="33">
        <v>0</v>
      </c>
      <c r="T1156" s="6" t="str">
        <f t="shared" si="371"/>
        <v/>
      </c>
      <c r="U1156" s="6" t="str">
        <f t="shared" si="372"/>
        <v/>
      </c>
      <c r="V1156" s="23" t="str">
        <f>VLOOKUP(G1156,角色!AW:BC,主动技能!F1156+1,FALSE)</f>
        <v>skill_32</v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640</v>
      </c>
      <c r="AE1156" s="33">
        <f>(VLOOKUP(G1156,角色!V:AE,主动技能!F1156+7,FALSE))</f>
        <v>0</v>
      </c>
      <c r="AF1156" s="23">
        <f t="shared" si="364"/>
        <v>0</v>
      </c>
      <c r="AG1156" s="23">
        <f t="shared" si="365"/>
        <v>0</v>
      </c>
      <c r="AH1156" s="33" t="str">
        <f>VLOOKUP(F1156,特效对应!F:G,2,FALSE)</f>
        <v>attack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释主动技能1等级11</v>
      </c>
      <c r="B1157" s="8">
        <f t="shared" si="361"/>
        <v>10200111</v>
      </c>
      <c r="C1157" s="8" t="str">
        <f>VLOOKUP(G1157,角色!A:B,2,FALSE)</f>
        <v>释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496</v>
      </c>
      <c r="I1157" s="24" t="str">
        <f t="shared" si="379"/>
        <v>对敌方单体进行穿透攻击，造成100%攻击力（+906）点伤害。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P1157" s="33" t="str">
        <f>_xlfn.IFNA(VLOOKUP(G1157,角色!V:AE,主动技能!F1157+1,FALSE),"")</f>
        <v>eff_yixingguangquan|||</v>
      </c>
      <c r="Q1157" s="33">
        <f>(VLOOKUP(G1157,角色!V:AE,主动技能!F1157+4,FALSE))</f>
        <v>1</v>
      </c>
      <c r="R1157" s="33">
        <v>0</v>
      </c>
      <c r="S1157" s="33">
        <v>0</v>
      </c>
      <c r="T1157" s="6" t="str">
        <f t="shared" si="371"/>
        <v/>
      </c>
      <c r="U1157" s="6" t="str">
        <f t="shared" si="372"/>
        <v/>
      </c>
      <c r="V1157" s="23" t="str">
        <f>VLOOKUP(G1157,角色!AW:BC,主动技能!F1157+1,FALSE)</f>
        <v>skill_32</v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906</v>
      </c>
      <c r="AE1157" s="33">
        <f>(VLOOKUP(G1157,角色!V:AE,主动技能!F1157+7,FALSE))</f>
        <v>0</v>
      </c>
      <c r="AF1157" s="23">
        <f t="shared" si="364"/>
        <v>0</v>
      </c>
      <c r="AG1157" s="23">
        <f t="shared" si="365"/>
        <v>0</v>
      </c>
      <c r="AH1157" s="33" t="str">
        <f>VLOOKUP(F1157,特效对应!F:G,2,FALSE)</f>
        <v>attack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释主动技能1等级12</v>
      </c>
      <c r="B1158" s="8">
        <f t="shared" si="361"/>
        <v>10200112</v>
      </c>
      <c r="C1158" s="8" t="str">
        <f>VLOOKUP(G1158,角色!A:B,2,FALSE)</f>
        <v>释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496</v>
      </c>
      <c r="I1158" s="24" t="str">
        <f t="shared" si="379"/>
        <v>对敌方单体进行穿透攻击，造成100%攻击力（+1281）点伤害。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P1158" s="33" t="str">
        <f>_xlfn.IFNA(VLOOKUP(G1158,角色!V:AE,主动技能!F1158+1,FALSE),"")</f>
        <v>eff_yixingguangquan|||</v>
      </c>
      <c r="Q1158" s="33">
        <f>(VLOOKUP(G1158,角色!V:AE,主动技能!F1158+4,FALSE))</f>
        <v>1</v>
      </c>
      <c r="R1158" s="33">
        <v>0</v>
      </c>
      <c r="S1158" s="33">
        <v>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V1158" s="23" t="str">
        <f>VLOOKUP(G1158,角色!AW:BC,主动技能!F1158+1,FALSE)</f>
        <v>skill_32</v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1281</v>
      </c>
      <c r="AE1158" s="33">
        <f>(VLOOKUP(G1158,角色!V:AE,主动技能!F1158+7,FALSE))</f>
        <v>0</v>
      </c>
      <c r="AF1158" s="23">
        <f t="shared" si="364"/>
        <v>0</v>
      </c>
      <c r="AG1158" s="23">
        <f t="shared" si="365"/>
        <v>0</v>
      </c>
      <c r="AH1158" s="33" t="str">
        <f>VLOOKUP(F1158,特效对应!F:G,2,FALSE)</f>
        <v>attack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释主动技能1等级13</v>
      </c>
      <c r="B1159" s="8">
        <f t="shared" si="361"/>
        <v>10200113</v>
      </c>
      <c r="C1159" s="8" t="str">
        <f>VLOOKUP(G1159,角色!A:B,2,FALSE)</f>
        <v>释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496</v>
      </c>
      <c r="I1159" s="24" t="str">
        <f t="shared" si="379"/>
        <v>对敌方单体进行穿透攻击，造成100%攻击力（+1812）点伤害。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P1159" s="33" t="str">
        <f>_xlfn.IFNA(VLOOKUP(G1159,角色!V:AE,主动技能!F1159+1,FALSE),"")</f>
        <v>eff_yixingguangquan|||</v>
      </c>
      <c r="Q1159" s="33">
        <f>(VLOOKUP(G1159,角色!V:AE,主动技能!F1159+4,FALSE))</f>
        <v>1</v>
      </c>
      <c r="R1159" s="33">
        <v>0</v>
      </c>
      <c r="S1159" s="33">
        <v>0</v>
      </c>
      <c r="T1159" s="6" t="str">
        <f t="shared" si="384"/>
        <v/>
      </c>
      <c r="U1159" s="6" t="str">
        <f t="shared" si="385"/>
        <v/>
      </c>
      <c r="V1159" s="23" t="str">
        <f>VLOOKUP(G1159,角色!AW:BC,主动技能!F1159+1,FALSE)</f>
        <v>skill_32</v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1812</v>
      </c>
      <c r="AE1159" s="33">
        <f>(VLOOKUP(G1159,角色!V:AE,主动技能!F1159+7,FALSE))</f>
        <v>0</v>
      </c>
      <c r="AF1159" s="23">
        <f t="shared" si="364"/>
        <v>0</v>
      </c>
      <c r="AG1159" s="23">
        <f t="shared" si="365"/>
        <v>0</v>
      </c>
      <c r="AH1159" s="33" t="str">
        <f>VLOOKUP(F1159,特效对应!F:G,2,FALSE)</f>
        <v>attack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释主动技能1等级14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释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496</v>
      </c>
      <c r="I1160" s="24" t="str">
        <f t="shared" si="379"/>
        <v>对敌方单体进行穿透攻击，造成100%攻击力（+2563）点伤害。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P1160" s="33" t="str">
        <f>_xlfn.IFNA(VLOOKUP(G1160,角色!V:AE,主动技能!F1160+1,FALSE),"")</f>
        <v>eff_yixingguangquan|||</v>
      </c>
      <c r="Q1160" s="33">
        <f>(VLOOKUP(G1160,角色!V:AE,主动技能!F1160+4,FALSE))</f>
        <v>1</v>
      </c>
      <c r="R1160" s="33">
        <v>0</v>
      </c>
      <c r="S1160" s="33">
        <v>0</v>
      </c>
      <c r="T1160" s="6" t="str">
        <f t="shared" si="384"/>
        <v/>
      </c>
      <c r="U1160" s="6" t="str">
        <f t="shared" si="385"/>
        <v/>
      </c>
      <c r="V1160" s="23" t="str">
        <f>VLOOKUP(G1160,角色!AW:BC,主动技能!F1160+1,FALSE)</f>
        <v>skill_32</v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2563</v>
      </c>
      <c r="AE1160" s="33">
        <f>(VLOOKUP(G1160,角色!V:AE,主动技能!F1160+7,FALSE))</f>
        <v>0</v>
      </c>
      <c r="AF1160" s="23">
        <f t="shared" ref="AF1160:AF1223" si="388">BD1160</f>
        <v>0</v>
      </c>
      <c r="AG1160" s="23">
        <f t="shared" ref="AG1160:AG1223" si="389">BE1160</f>
        <v>0</v>
      </c>
      <c r="AH1160" s="33" t="str">
        <f>VLOOKUP(F1160,特效对应!F:G,2,FALSE)</f>
        <v>attack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释主动技能1等级15</v>
      </c>
      <c r="B1161" s="8">
        <f t="shared" si="386"/>
        <v>10200115</v>
      </c>
      <c r="C1161" s="8" t="str">
        <f>VLOOKUP(G1161,角色!A:B,2,FALSE)</f>
        <v>释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496</v>
      </c>
      <c r="I1161" s="24" t="str">
        <f t="shared" si="379"/>
        <v>对敌方单体进行穿透攻击，造成100%攻击力（+3626）点伤害。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P1161" s="33" t="str">
        <f>_xlfn.IFNA(VLOOKUP(G1161,角色!V:AE,主动技能!F1161+1,FALSE),"")</f>
        <v>eff_yixingguangquan|||</v>
      </c>
      <c r="Q1161" s="33">
        <f>(VLOOKUP(G1161,角色!V:AE,主动技能!F1161+4,FALSE))</f>
        <v>1</v>
      </c>
      <c r="R1161" s="33">
        <v>0</v>
      </c>
      <c r="S1161" s="33">
        <v>0</v>
      </c>
      <c r="T1161" s="6" t="str">
        <f t="shared" si="384"/>
        <v/>
      </c>
      <c r="U1161" s="6" t="str">
        <f t="shared" si="385"/>
        <v/>
      </c>
      <c r="V1161" s="23" t="str">
        <f>VLOOKUP(G1161,角色!AW:BC,主动技能!F1161+1,FALSE)</f>
        <v>skill_32</v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3626</v>
      </c>
      <c r="AE1161" s="33">
        <f>(VLOOKUP(G1161,角色!V:AE,主动技能!F1161+7,FALSE))</f>
        <v>0</v>
      </c>
      <c r="AF1161" s="23">
        <f t="shared" si="388"/>
        <v>0</v>
      </c>
      <c r="AG1161" s="23">
        <f t="shared" si="389"/>
        <v>0</v>
      </c>
      <c r="AH1161" s="33" t="str">
        <f>VLOOKUP(F1161,特效对应!F:G,2,FALSE)</f>
        <v>attack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释主动技能1等级16</v>
      </c>
      <c r="B1162" s="8">
        <f t="shared" si="386"/>
        <v>10200116</v>
      </c>
      <c r="C1162" s="8" t="str">
        <f>VLOOKUP(G1162,角色!A:B,2,FALSE)</f>
        <v>释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496</v>
      </c>
      <c r="I1162" s="24" t="str">
        <f t="shared" si="379"/>
        <v>对敌方单体进行穿透攻击，造成100%攻击力（+5128）点伤害。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P1162" s="33" t="str">
        <f>_xlfn.IFNA(VLOOKUP(G1162,角色!V:AE,主动技能!F1162+1,FALSE),"")</f>
        <v>eff_yixingguangquan|||</v>
      </c>
      <c r="Q1162" s="33">
        <f>(VLOOKUP(G1162,角色!V:AE,主动技能!F1162+4,FALSE))</f>
        <v>1</v>
      </c>
      <c r="R1162" s="33">
        <v>0</v>
      </c>
      <c r="S1162" s="33">
        <v>0</v>
      </c>
      <c r="T1162" s="6" t="str">
        <f t="shared" si="384"/>
        <v/>
      </c>
      <c r="U1162" s="6" t="str">
        <f t="shared" si="385"/>
        <v/>
      </c>
      <c r="V1162" s="23" t="str">
        <f>VLOOKUP(G1162,角色!AW:BC,主动技能!F1162+1,FALSE)</f>
        <v>skill_32</v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5128</v>
      </c>
      <c r="AE1162" s="33">
        <f>(VLOOKUP(G1162,角色!V:AE,主动技能!F1162+7,FALSE))</f>
        <v>0</v>
      </c>
      <c r="AF1162" s="23">
        <f t="shared" si="388"/>
        <v>0</v>
      </c>
      <c r="AG1162" s="23">
        <f t="shared" si="389"/>
        <v>0</v>
      </c>
      <c r="AH1162" s="33" t="str">
        <f>VLOOKUP(F1162,特效对应!F:G,2,FALSE)</f>
        <v>attack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释主动技能1等级17</v>
      </c>
      <c r="B1163" s="8">
        <f t="shared" si="386"/>
        <v>10200117</v>
      </c>
      <c r="C1163" s="8" t="str">
        <f>VLOOKUP(G1163,角色!A:B,2,FALSE)</f>
        <v>释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496</v>
      </c>
      <c r="I1163" s="24" t="str">
        <f t="shared" si="379"/>
        <v>对敌方单体进行穿透攻击，造成100%攻击力（+7254）点伤害。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P1163" s="33" t="str">
        <f>_xlfn.IFNA(VLOOKUP(G1163,角色!V:AE,主动技能!F1163+1,FALSE),"")</f>
        <v>eff_yixingguangquan|||</v>
      </c>
      <c r="Q1163" s="33">
        <f>(VLOOKUP(G1163,角色!V:AE,主动技能!F1163+4,FALSE))</f>
        <v>1</v>
      </c>
      <c r="R1163" s="33">
        <v>0</v>
      </c>
      <c r="S1163" s="33">
        <v>0</v>
      </c>
      <c r="T1163" s="6" t="str">
        <f t="shared" si="384"/>
        <v/>
      </c>
      <c r="U1163" s="6" t="str">
        <f t="shared" si="385"/>
        <v/>
      </c>
      <c r="V1163" s="23" t="str">
        <f>VLOOKUP(G1163,角色!AW:BC,主动技能!F1163+1,FALSE)</f>
        <v>skill_32</v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7254</v>
      </c>
      <c r="AE1163" s="33">
        <f>(VLOOKUP(G1163,角色!V:AE,主动技能!F1163+7,FALSE))</f>
        <v>0</v>
      </c>
      <c r="AF1163" s="23">
        <f t="shared" si="388"/>
        <v>0</v>
      </c>
      <c r="AG1163" s="23">
        <f t="shared" si="389"/>
        <v>0</v>
      </c>
      <c r="AH1163" s="33" t="str">
        <f>VLOOKUP(F1163,特效对应!F:G,2,FALSE)</f>
        <v>attack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释主动技能1等级18</v>
      </c>
      <c r="B1164" s="8">
        <f t="shared" si="386"/>
        <v>10200118</v>
      </c>
      <c r="C1164" s="8" t="str">
        <f>VLOOKUP(G1164,角色!A:B,2,FALSE)</f>
        <v>释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496</v>
      </c>
      <c r="I1164" s="24" t="str">
        <f t="shared" si="379"/>
        <v>对敌方单体进行穿透攻击，造成100%攻击力（+10260）点伤害。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P1164" s="33" t="str">
        <f>_xlfn.IFNA(VLOOKUP(G1164,角色!V:AE,主动技能!F1164+1,FALSE),"")</f>
        <v>eff_yixingguangquan|||</v>
      </c>
      <c r="Q1164" s="33">
        <f>(VLOOKUP(G1164,角色!V:AE,主动技能!F1164+4,FALSE))</f>
        <v>1</v>
      </c>
      <c r="R1164" s="33">
        <v>0</v>
      </c>
      <c r="S1164" s="33">
        <v>0</v>
      </c>
      <c r="T1164" s="6" t="str">
        <f t="shared" si="384"/>
        <v/>
      </c>
      <c r="U1164" s="6" t="str">
        <f t="shared" si="385"/>
        <v/>
      </c>
      <c r="V1164" s="23" t="str">
        <f>VLOOKUP(G1164,角色!AW:BC,主动技能!F1164+1,FALSE)</f>
        <v>skill_32</v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10260</v>
      </c>
      <c r="AE1164" s="33">
        <f>(VLOOKUP(G1164,角色!V:AE,主动技能!F1164+7,FALSE))</f>
        <v>0</v>
      </c>
      <c r="AF1164" s="23">
        <f t="shared" si="388"/>
        <v>0</v>
      </c>
      <c r="AG1164" s="23">
        <f t="shared" si="389"/>
        <v>0</v>
      </c>
      <c r="AH1164" s="33" t="str">
        <f>VLOOKUP(F1164,特效对应!F:G,2,FALSE)</f>
        <v>attack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释主动技能1等级19</v>
      </c>
      <c r="B1165" s="8">
        <f t="shared" si="386"/>
        <v>10200119</v>
      </c>
      <c r="C1165" s="8" t="str">
        <f>VLOOKUP(G1165,角色!A:B,2,FALSE)</f>
        <v>释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496</v>
      </c>
      <c r="I1165" s="24" t="str">
        <f t="shared" si="379"/>
        <v>对敌方单体进行穿透攻击，造成100%攻击力（+14512）点伤害。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P1165" s="33" t="str">
        <f>_xlfn.IFNA(VLOOKUP(G1165,角色!V:AE,主动技能!F1165+1,FALSE),"")</f>
        <v>eff_yixingguangquan|||</v>
      </c>
      <c r="Q1165" s="33">
        <f>(VLOOKUP(G1165,角色!V:AE,主动技能!F1165+4,FALSE))</f>
        <v>1</v>
      </c>
      <c r="R1165" s="33">
        <v>0</v>
      </c>
      <c r="S1165" s="33">
        <v>0</v>
      </c>
      <c r="T1165" s="6" t="str">
        <f t="shared" si="384"/>
        <v/>
      </c>
      <c r="U1165" s="6" t="str">
        <f t="shared" si="385"/>
        <v/>
      </c>
      <c r="V1165" s="23" t="str">
        <f>VLOOKUP(G1165,角色!AW:BC,主动技能!F1165+1,FALSE)</f>
        <v>skill_32</v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14512</v>
      </c>
      <c r="AE1165" s="33">
        <f>(VLOOKUP(G1165,角色!V:AE,主动技能!F1165+7,FALSE))</f>
        <v>0</v>
      </c>
      <c r="AF1165" s="23">
        <f t="shared" si="388"/>
        <v>0</v>
      </c>
      <c r="AG1165" s="23">
        <f t="shared" si="389"/>
        <v>0</v>
      </c>
      <c r="AH1165" s="33" t="str">
        <f>VLOOKUP(F1165,特效对应!F:G,2,FALSE)</f>
        <v>attack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释主动技能1等级20</v>
      </c>
      <c r="B1166" s="8">
        <f t="shared" si="386"/>
        <v>10200120</v>
      </c>
      <c r="C1166" s="8" t="str">
        <f>VLOOKUP(G1166,角色!A:B,2,FALSE)</f>
        <v>释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496</v>
      </c>
      <c r="I1166" s="24" t="str">
        <f t="shared" si="379"/>
        <v>对敌方单体进行穿透攻击，造成100%攻击力（+20525）点伤害。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P1166" s="33" t="str">
        <f>_xlfn.IFNA(VLOOKUP(G1166,角色!V:AE,主动技能!F1166+1,FALSE),"")</f>
        <v>eff_yixingguangquan|||</v>
      </c>
      <c r="Q1166" s="33">
        <f>(VLOOKUP(G1166,角色!V:AE,主动技能!F1166+4,FALSE))</f>
        <v>1</v>
      </c>
      <c r="R1166" s="33">
        <v>0</v>
      </c>
      <c r="S1166" s="33">
        <v>0</v>
      </c>
      <c r="T1166" s="6" t="str">
        <f t="shared" si="384"/>
        <v/>
      </c>
      <c r="U1166" s="6" t="str">
        <f t="shared" si="385"/>
        <v/>
      </c>
      <c r="V1166" s="23" t="str">
        <f>VLOOKUP(G1166,角色!AW:BC,主动技能!F1166+1,FALSE)</f>
        <v>skill_32</v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20525</v>
      </c>
      <c r="AE1166" s="33">
        <f>(VLOOKUP(G1166,角色!V:AE,主动技能!F1166+7,FALSE))</f>
        <v>0</v>
      </c>
      <c r="AF1166" s="23">
        <f t="shared" si="388"/>
        <v>0</v>
      </c>
      <c r="AG1166" s="23">
        <f t="shared" si="389"/>
        <v>0</v>
      </c>
      <c r="AH1166" s="33" t="str">
        <f>VLOOKUP(F1166,特效对应!F:G,2,FALSE)</f>
        <v>attack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释主动技能2等级1</v>
      </c>
      <c r="B1167" s="8">
        <f t="shared" si="386"/>
        <v>10200201</v>
      </c>
      <c r="C1167" s="8" t="str">
        <f>VLOOKUP(G1167,角色!A:B,2,FALSE)</f>
        <v>释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455</v>
      </c>
      <c r="I1167" s="26" t="str">
        <f>"对敌方1排单位造成100%攻击力（+"&amp;AB1167&amp;"）伤害"</f>
        <v>对敌方1排单位造成100%攻击力（+65）伤害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P1167" s="33" t="str">
        <f>_xlfn.IFNA(VLOOKUP(G1167,角色!V:AE,主动技能!F1167+1,FALSE),"")</f>
        <v>eff_sixingguangquan|eff_wanyuezhan_0|eff_wanyuezhan_1|</v>
      </c>
      <c r="Q1167" s="33">
        <f>(VLOOKUP(G1167,角色!V:AE,主动技能!F1167+4,FALSE))</f>
        <v>2</v>
      </c>
      <c r="R1167" s="33">
        <v>0</v>
      </c>
      <c r="S1167" s="33">
        <v>0</v>
      </c>
      <c r="T1167" s="6" t="str">
        <f t="shared" si="384"/>
        <v/>
      </c>
      <c r="U1167" s="6" t="str">
        <f t="shared" si="385"/>
        <v/>
      </c>
      <c r="V1167" s="23" t="str">
        <f>VLOOKUP(G1167,角色!AW:BC,主动技能!F1167+1,FALSE)</f>
        <v>skill_20</v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65</v>
      </c>
      <c r="AE1167" s="33">
        <f>(VLOOKUP(G1167,角色!V:AE,主动技能!F1167+7,FALSE))</f>
        <v>1</v>
      </c>
      <c r="AF1167" s="23">
        <f t="shared" si="388"/>
        <v>2</v>
      </c>
      <c r="AG1167" s="23">
        <f t="shared" si="389"/>
        <v>1</v>
      </c>
      <c r="AH1167" s="33" t="str">
        <f>VLOOKUP(F1167,特效对应!F:G,2,FALSE)</f>
        <v>attackex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释主动技能2等级2</v>
      </c>
      <c r="B1168" s="8">
        <f t="shared" si="386"/>
        <v>10200202</v>
      </c>
      <c r="C1168" s="8" t="str">
        <f>VLOOKUP(G1168,角色!A:B,2,FALSE)</f>
        <v>释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455</v>
      </c>
      <c r="I1168" s="26" t="str">
        <f t="shared" ref="I1168:I1186" si="394">"对敌方1排单位造成100%攻击力（+"&amp;AB1168&amp;"）伤害"</f>
        <v>对敌方1排单位造成100%攻击力（+80）伤害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P1168" s="33" t="str">
        <f>_xlfn.IFNA(VLOOKUP(G1168,角色!V:AE,主动技能!F1168+1,FALSE),"")</f>
        <v>eff_sixingguangquan|eff_wanyuezhan_0|eff_wanyuezhan_1|</v>
      </c>
      <c r="Q1168" s="33">
        <f>(VLOOKUP(G1168,角色!V:AE,主动技能!F1168+4,FALSE))</f>
        <v>2</v>
      </c>
      <c r="R1168" s="33">
        <v>0</v>
      </c>
      <c r="S1168" s="33">
        <v>0</v>
      </c>
      <c r="T1168" s="6" t="str">
        <f t="shared" si="384"/>
        <v/>
      </c>
      <c r="U1168" s="6" t="str">
        <f t="shared" si="385"/>
        <v/>
      </c>
      <c r="V1168" s="23" t="str">
        <f>VLOOKUP(G1168,角色!AW:BC,主动技能!F1168+1,FALSE)</f>
        <v>skill_20</v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80</v>
      </c>
      <c r="AE1168" s="33">
        <f>(VLOOKUP(G1168,角色!V:AE,主动技能!F1168+7,FALSE))</f>
        <v>1</v>
      </c>
      <c r="AF1168" s="23">
        <f t="shared" si="388"/>
        <v>2</v>
      </c>
      <c r="AG1168" s="23">
        <f t="shared" si="389"/>
        <v>1</v>
      </c>
      <c r="AH1168" s="33" t="str">
        <f>VLOOKUP(F1168,特效对应!F:G,2,FALSE)</f>
        <v>attackex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释主动技能2等级3</v>
      </c>
      <c r="B1169" s="8">
        <f t="shared" si="386"/>
        <v>10200203</v>
      </c>
      <c r="C1169" s="8" t="str">
        <f>VLOOKUP(G1169,角色!A:B,2,FALSE)</f>
        <v>释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455</v>
      </c>
      <c r="I1169" s="26" t="str">
        <f t="shared" si="394"/>
        <v>对敌方1排单位造成100%攻击力（+125）伤害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P1169" s="33" t="str">
        <f>_xlfn.IFNA(VLOOKUP(G1169,角色!V:AE,主动技能!F1169+1,FALSE),"")</f>
        <v>eff_sixingguangquan|eff_wanyuezhan_0|eff_wanyuezhan_1|</v>
      </c>
      <c r="Q1169" s="33">
        <f>(VLOOKUP(G1169,角色!V:AE,主动技能!F1169+4,FALSE))</f>
        <v>2</v>
      </c>
      <c r="R1169" s="33">
        <v>0</v>
      </c>
      <c r="S1169" s="33">
        <v>0</v>
      </c>
      <c r="T1169" s="6" t="str">
        <f t="shared" si="384"/>
        <v/>
      </c>
      <c r="U1169" s="6" t="str">
        <f t="shared" si="385"/>
        <v/>
      </c>
      <c r="V1169" s="23" t="str">
        <f>VLOOKUP(G1169,角色!AW:BC,主动技能!F1169+1,FALSE)</f>
        <v>skill_20</v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125</v>
      </c>
      <c r="AE1169" s="33">
        <f>(VLOOKUP(G1169,角色!V:AE,主动技能!F1169+7,FALSE))</f>
        <v>1</v>
      </c>
      <c r="AF1169" s="23">
        <f t="shared" si="388"/>
        <v>2</v>
      </c>
      <c r="AG1169" s="23">
        <f t="shared" si="389"/>
        <v>1</v>
      </c>
      <c r="AH1169" s="33" t="str">
        <f>VLOOKUP(F1169,特效对应!F:G,2,FALSE)</f>
        <v>attackex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释主动技能2等级4</v>
      </c>
      <c r="B1170" s="8">
        <f t="shared" si="386"/>
        <v>10200204</v>
      </c>
      <c r="C1170" s="8" t="str">
        <f>VLOOKUP(G1170,角色!A:B,2,FALSE)</f>
        <v>释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455</v>
      </c>
      <c r="I1170" s="26" t="str">
        <f t="shared" si="394"/>
        <v>对敌方1排单位造成100%攻击力（+200）伤害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P1170" s="33" t="str">
        <f>_xlfn.IFNA(VLOOKUP(G1170,角色!V:AE,主动技能!F1170+1,FALSE),"")</f>
        <v>eff_sixingguangquan|eff_wanyuezhan_0|eff_wanyuezhan_1|</v>
      </c>
      <c r="Q1170" s="33">
        <f>(VLOOKUP(G1170,角色!V:AE,主动技能!F1170+4,FALSE))</f>
        <v>2</v>
      </c>
      <c r="R1170" s="33">
        <v>0</v>
      </c>
      <c r="S1170" s="33">
        <v>0</v>
      </c>
      <c r="T1170" s="6" t="str">
        <f t="shared" si="384"/>
        <v/>
      </c>
      <c r="U1170" s="6" t="str">
        <f t="shared" si="385"/>
        <v/>
      </c>
      <c r="V1170" s="23" t="str">
        <f>VLOOKUP(G1170,角色!AW:BC,主动技能!F1170+1,FALSE)</f>
        <v>skill_20</v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200</v>
      </c>
      <c r="AE1170" s="33">
        <f>(VLOOKUP(G1170,角色!V:AE,主动技能!F1170+7,FALSE))</f>
        <v>1</v>
      </c>
      <c r="AF1170" s="23">
        <f t="shared" si="388"/>
        <v>2</v>
      </c>
      <c r="AG1170" s="23">
        <f t="shared" si="389"/>
        <v>1</v>
      </c>
      <c r="AH1170" s="33" t="str">
        <f>VLOOKUP(F1170,特效对应!F:G,2,FALSE)</f>
        <v>attackex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释主动技能2等级5</v>
      </c>
      <c r="B1171" s="8">
        <f t="shared" si="386"/>
        <v>10200205</v>
      </c>
      <c r="C1171" s="8" t="str">
        <f>VLOOKUP(G1171,角色!A:B,2,FALSE)</f>
        <v>释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455</v>
      </c>
      <c r="I1171" s="26" t="str">
        <f t="shared" si="394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P1171" s="33" t="str">
        <f>_xlfn.IFNA(VLOOKUP(G1171,角色!V:AE,主动技能!F1171+1,FALSE),"")</f>
        <v>eff_sixingguangquan|eff_wanyuezhan_0|eff_wanyuezhan_1|</v>
      </c>
      <c r="Q1171" s="33">
        <f>(VLOOKUP(G1171,角色!V:AE,主动技能!F1171+4,FALSE))</f>
        <v>2</v>
      </c>
      <c r="R1171" s="33">
        <v>0</v>
      </c>
      <c r="S1171" s="33">
        <v>0</v>
      </c>
      <c r="T1171" s="6" t="str">
        <f t="shared" si="384"/>
        <v/>
      </c>
      <c r="U1171" s="6" t="str">
        <f t="shared" si="385"/>
        <v/>
      </c>
      <c r="V1171" s="23" t="str">
        <f>VLOOKUP(G1171,角色!AW:BC,主动技能!F1171+1,FALSE)</f>
        <v>skill_20</v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 s="33">
        <f>(VLOOKUP(G1171,角色!V:AE,主动技能!F1171+7,FALSE))</f>
        <v>1</v>
      </c>
      <c r="AF1171" s="23">
        <f t="shared" si="388"/>
        <v>2</v>
      </c>
      <c r="AG1171" s="23">
        <f t="shared" si="389"/>
        <v>1</v>
      </c>
      <c r="AH1171" s="33" t="str">
        <f>VLOOKUP(F1171,特效对应!F:G,2,FALSE)</f>
        <v>attackex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释主动技能2等级6</v>
      </c>
      <c r="B1172" s="8">
        <f t="shared" si="386"/>
        <v>10200206</v>
      </c>
      <c r="C1172" s="8" t="str">
        <f>VLOOKUP(G1172,角色!A:B,2,FALSE)</f>
        <v>释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455</v>
      </c>
      <c r="I1172" s="26" t="str">
        <f t="shared" si="394"/>
        <v>对敌方1排单位造成100%攻击力（+400）伤害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P1172" s="33" t="str">
        <f>_xlfn.IFNA(VLOOKUP(G1172,角色!V:AE,主动技能!F1172+1,FALSE),"")</f>
        <v>eff_sixingguangquan|eff_wanyuezhan_0|eff_wanyuezhan_1|</v>
      </c>
      <c r="Q1172" s="33">
        <f>(VLOOKUP(G1172,角色!V:AE,主动技能!F1172+4,FALSE))</f>
        <v>2</v>
      </c>
      <c r="R1172" s="33">
        <v>0</v>
      </c>
      <c r="S1172" s="33">
        <v>0</v>
      </c>
      <c r="T1172" s="6" t="str">
        <f t="shared" si="384"/>
        <v/>
      </c>
      <c r="U1172" s="6" t="str">
        <f t="shared" si="385"/>
        <v/>
      </c>
      <c r="V1172" s="23" t="str">
        <f>VLOOKUP(G1172,角色!AW:BC,主动技能!F1172+1,FALSE)</f>
        <v>skill_20</v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400</v>
      </c>
      <c r="AE1172" s="33">
        <f>(VLOOKUP(G1172,角色!V:AE,主动技能!F1172+7,FALSE))</f>
        <v>1</v>
      </c>
      <c r="AF1172" s="23">
        <f t="shared" si="388"/>
        <v>2</v>
      </c>
      <c r="AG1172" s="23">
        <f t="shared" si="389"/>
        <v>1</v>
      </c>
      <c r="AH1172" s="33" t="str">
        <f>VLOOKUP(F1172,特效对应!F:G,2,FALSE)</f>
        <v>attackex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释主动技能2等级7</v>
      </c>
      <c r="B1173" s="8">
        <f t="shared" si="386"/>
        <v>10200207</v>
      </c>
      <c r="C1173" s="8" t="str">
        <f>VLOOKUP(G1173,角色!A:B,2,FALSE)</f>
        <v>释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455</v>
      </c>
      <c r="I1173" s="26" t="str">
        <f t="shared" si="394"/>
        <v>对敌方1排单位造成100%攻击力（+566）伤害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P1173" s="33" t="str">
        <f>_xlfn.IFNA(VLOOKUP(G1173,角色!V:AE,主动技能!F1173+1,FALSE),"")</f>
        <v>eff_sixingguangquan|eff_wanyuezhan_0|eff_wanyuezhan_1|</v>
      </c>
      <c r="Q1173" s="33">
        <f>(VLOOKUP(G1173,角色!V:AE,主动技能!F1173+4,FALSE))</f>
        <v>2</v>
      </c>
      <c r="R1173" s="33">
        <v>0</v>
      </c>
      <c r="S1173" s="33">
        <v>0</v>
      </c>
      <c r="T1173" s="6" t="str">
        <f t="shared" si="384"/>
        <v/>
      </c>
      <c r="U1173" s="6" t="str">
        <f t="shared" si="385"/>
        <v/>
      </c>
      <c r="V1173" s="23" t="str">
        <f>VLOOKUP(G1173,角色!AW:BC,主动技能!F1173+1,FALSE)</f>
        <v>skill_20</v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566</v>
      </c>
      <c r="AE1173" s="33">
        <f>(VLOOKUP(G1173,角色!V:AE,主动技能!F1173+7,FALSE))</f>
        <v>1</v>
      </c>
      <c r="AF1173" s="23">
        <f t="shared" si="388"/>
        <v>2</v>
      </c>
      <c r="AG1173" s="23">
        <f t="shared" si="389"/>
        <v>1</v>
      </c>
      <c r="AH1173" s="33" t="str">
        <f>VLOOKUP(F1173,特效对应!F:G,2,FALSE)</f>
        <v>attackex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释主动技能2等级8</v>
      </c>
      <c r="B1174" s="8">
        <f t="shared" si="386"/>
        <v>10200208</v>
      </c>
      <c r="C1174" s="8" t="str">
        <f>VLOOKUP(G1174,角色!A:B,2,FALSE)</f>
        <v>释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455</v>
      </c>
      <c r="I1174" s="26" t="str">
        <f t="shared" si="394"/>
        <v>对敌方1排单位造成100%攻击力（+800）伤害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P1174" s="33" t="str">
        <f>_xlfn.IFNA(VLOOKUP(G1174,角色!V:AE,主动技能!F1174+1,FALSE),"")</f>
        <v>eff_sixingguangquan|eff_wanyuezhan_0|eff_wanyuezhan_1|</v>
      </c>
      <c r="Q1174" s="33">
        <f>(VLOOKUP(G1174,角色!V:AE,主动技能!F1174+4,FALSE))</f>
        <v>2</v>
      </c>
      <c r="R1174" s="33">
        <v>0</v>
      </c>
      <c r="S1174" s="33">
        <v>0</v>
      </c>
      <c r="T1174" s="6" t="str">
        <f t="shared" si="384"/>
        <v/>
      </c>
      <c r="U1174" s="6" t="str">
        <f t="shared" si="385"/>
        <v/>
      </c>
      <c r="V1174" s="23" t="str">
        <f>VLOOKUP(G1174,角色!AW:BC,主动技能!F1174+1,FALSE)</f>
        <v>skill_20</v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800</v>
      </c>
      <c r="AE1174" s="33">
        <f>(VLOOKUP(G1174,角色!V:AE,主动技能!F1174+7,FALSE))</f>
        <v>1</v>
      </c>
      <c r="AF1174" s="23">
        <f t="shared" si="388"/>
        <v>2</v>
      </c>
      <c r="AG1174" s="23">
        <f t="shared" si="389"/>
        <v>1</v>
      </c>
      <c r="AH1174" s="33" t="str">
        <f>VLOOKUP(F1174,特效对应!F:G,2,FALSE)</f>
        <v>attackex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释主动技能2等级9</v>
      </c>
      <c r="B1175" s="8">
        <f t="shared" si="386"/>
        <v>10200209</v>
      </c>
      <c r="C1175" s="8" t="str">
        <f>VLOOKUP(G1175,角色!A:B,2,FALSE)</f>
        <v>释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455</v>
      </c>
      <c r="I1175" s="26" t="str">
        <f t="shared" si="394"/>
        <v>对敌方1排单位造成100%攻击力（+1132）伤害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P1175" s="33" t="str">
        <f>_xlfn.IFNA(VLOOKUP(G1175,角色!V:AE,主动技能!F1175+1,FALSE),"")</f>
        <v>eff_sixingguangquan|eff_wanyuezhan_0|eff_wanyuezhan_1|</v>
      </c>
      <c r="Q1175" s="33">
        <f>(VLOOKUP(G1175,角色!V:AE,主动技能!F1175+4,FALSE))</f>
        <v>2</v>
      </c>
      <c r="R1175" s="33">
        <v>0</v>
      </c>
      <c r="S1175" s="33">
        <v>0</v>
      </c>
      <c r="T1175" s="6" t="str">
        <f t="shared" si="384"/>
        <v/>
      </c>
      <c r="U1175" s="6" t="str">
        <f t="shared" si="385"/>
        <v/>
      </c>
      <c r="V1175" s="23" t="str">
        <f>VLOOKUP(G1175,角色!AW:BC,主动技能!F1175+1,FALSE)</f>
        <v>skill_20</v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1132</v>
      </c>
      <c r="AE1175" s="33">
        <f>(VLOOKUP(G1175,角色!V:AE,主动技能!F1175+7,FALSE))</f>
        <v>1</v>
      </c>
      <c r="AF1175" s="23">
        <f t="shared" si="388"/>
        <v>2</v>
      </c>
      <c r="AG1175" s="23">
        <f t="shared" si="389"/>
        <v>1</v>
      </c>
      <c r="AH1175" s="33" t="str">
        <f>VLOOKUP(F1175,特效对应!F:G,2,FALSE)</f>
        <v>attackex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释主动技能2等级10</v>
      </c>
      <c r="B1176" s="8">
        <f t="shared" si="386"/>
        <v>10200210</v>
      </c>
      <c r="C1176" s="8" t="str">
        <f>VLOOKUP(G1176,角色!A:B,2,FALSE)</f>
        <v>释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455</v>
      </c>
      <c r="I1176" s="26" t="str">
        <f t="shared" si="394"/>
        <v>对敌方1排单位造成100%攻击力（+1601）伤害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P1176" s="33" t="str">
        <f>_xlfn.IFNA(VLOOKUP(G1176,角色!V:AE,主动技能!F1176+1,FALSE),"")</f>
        <v>eff_sixingguangquan|eff_wanyuezhan_0|eff_wanyuezhan_1|</v>
      </c>
      <c r="Q1176" s="33">
        <f>(VLOOKUP(G1176,角色!V:AE,主动技能!F1176+4,FALSE))</f>
        <v>2</v>
      </c>
      <c r="R1176" s="33">
        <v>0</v>
      </c>
      <c r="S1176" s="33">
        <v>0</v>
      </c>
      <c r="T1176" s="6" t="str">
        <f t="shared" si="384"/>
        <v/>
      </c>
      <c r="U1176" s="6" t="str">
        <f t="shared" si="385"/>
        <v/>
      </c>
      <c r="V1176" s="23" t="str">
        <f>VLOOKUP(G1176,角色!AW:BC,主动技能!F1176+1,FALSE)</f>
        <v>skill_20</v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1601</v>
      </c>
      <c r="AE1176" s="33">
        <f>(VLOOKUP(G1176,角色!V:AE,主动技能!F1176+7,FALSE))</f>
        <v>1</v>
      </c>
      <c r="AF1176" s="23">
        <f t="shared" si="388"/>
        <v>2</v>
      </c>
      <c r="AG1176" s="23">
        <f t="shared" si="389"/>
        <v>1</v>
      </c>
      <c r="AH1176" s="33" t="str">
        <f>VLOOKUP(F1176,特效对应!F:G,2,FALSE)</f>
        <v>attackex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释主动技能2等级11</v>
      </c>
      <c r="B1177" s="8">
        <f t="shared" si="386"/>
        <v>10200211</v>
      </c>
      <c r="C1177" s="8" t="str">
        <f>VLOOKUP(G1177,角色!A:B,2,FALSE)</f>
        <v>释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455</v>
      </c>
      <c r="I1177" s="26" t="str">
        <f t="shared" si="394"/>
        <v>对敌方1排单位造成100%攻击力（+2265）伤害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P1177" s="33" t="str">
        <f>_xlfn.IFNA(VLOOKUP(G1177,角色!V:AE,主动技能!F1177+1,FALSE),"")</f>
        <v>eff_sixingguangquan|eff_wanyuezhan_0|eff_wanyuezhan_1|</v>
      </c>
      <c r="Q1177" s="33">
        <f>(VLOOKUP(G1177,角色!V:AE,主动技能!F1177+4,FALSE))</f>
        <v>2</v>
      </c>
      <c r="R1177" s="33">
        <v>0</v>
      </c>
      <c r="S1177" s="33">
        <v>0</v>
      </c>
      <c r="T1177" s="6" t="str">
        <f t="shared" si="384"/>
        <v/>
      </c>
      <c r="U1177" s="6" t="str">
        <f t="shared" si="385"/>
        <v/>
      </c>
      <c r="V1177" s="23" t="str">
        <f>VLOOKUP(G1177,角色!AW:BC,主动技能!F1177+1,FALSE)</f>
        <v>skill_20</v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2265</v>
      </c>
      <c r="AE1177" s="33">
        <f>(VLOOKUP(G1177,角色!V:AE,主动技能!F1177+7,FALSE))</f>
        <v>1</v>
      </c>
      <c r="AF1177" s="23">
        <f t="shared" si="388"/>
        <v>2</v>
      </c>
      <c r="AG1177" s="23">
        <f t="shared" si="389"/>
        <v>1</v>
      </c>
      <c r="AH1177" s="33" t="str">
        <f>VLOOKUP(F1177,特效对应!F:G,2,FALSE)</f>
        <v>attackex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释主动技能2等级12</v>
      </c>
      <c r="B1178" s="8">
        <f t="shared" si="386"/>
        <v>10200212</v>
      </c>
      <c r="C1178" s="8" t="str">
        <f>VLOOKUP(G1178,角色!A:B,2,FALSE)</f>
        <v>释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455</v>
      </c>
      <c r="I1178" s="26" t="str">
        <f t="shared" si="394"/>
        <v>对敌方1排单位造成100%攻击力（+3203）伤害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P1178" s="33" t="str">
        <f>_xlfn.IFNA(VLOOKUP(G1178,角色!V:AE,主动技能!F1178+1,FALSE),"")</f>
        <v>eff_sixingguangquan|eff_wanyuezhan_0|eff_wanyuezhan_1|</v>
      </c>
      <c r="Q1178" s="33">
        <f>(VLOOKUP(G1178,角色!V:AE,主动技能!F1178+4,FALSE))</f>
        <v>2</v>
      </c>
      <c r="R1178" s="33">
        <v>0</v>
      </c>
      <c r="S1178" s="33">
        <v>0</v>
      </c>
      <c r="T1178" s="6" t="str">
        <f t="shared" si="384"/>
        <v/>
      </c>
      <c r="U1178" s="6" t="str">
        <f t="shared" si="385"/>
        <v/>
      </c>
      <c r="V1178" s="23" t="str">
        <f>VLOOKUP(G1178,角色!AW:BC,主动技能!F1178+1,FALSE)</f>
        <v>skill_20</v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3203</v>
      </c>
      <c r="AE1178" s="33">
        <f>(VLOOKUP(G1178,角色!V:AE,主动技能!F1178+7,FALSE))</f>
        <v>1</v>
      </c>
      <c r="AF1178" s="23">
        <f t="shared" si="388"/>
        <v>2</v>
      </c>
      <c r="AG1178" s="23">
        <f t="shared" si="389"/>
        <v>1</v>
      </c>
      <c r="AH1178" s="33" t="str">
        <f>VLOOKUP(F1178,特效对应!F:G,2,FALSE)</f>
        <v>attackex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释主动技能2等级13</v>
      </c>
      <c r="B1179" s="8">
        <f t="shared" si="386"/>
        <v>10200213</v>
      </c>
      <c r="C1179" s="8" t="str">
        <f>VLOOKUP(G1179,角色!A:B,2,FALSE)</f>
        <v>释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455</v>
      </c>
      <c r="I1179" s="26" t="str">
        <f t="shared" si="394"/>
        <v>对敌方1排单位造成100%攻击力（+4531）伤害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P1179" s="33" t="str">
        <f>_xlfn.IFNA(VLOOKUP(G1179,角色!V:AE,主动技能!F1179+1,FALSE),"")</f>
        <v>eff_sixingguangquan|eff_wanyuezhan_0|eff_wanyuezhan_1|</v>
      </c>
      <c r="Q1179" s="33">
        <f>(VLOOKUP(G1179,角色!V:AE,主动技能!F1179+4,FALSE))</f>
        <v>2</v>
      </c>
      <c r="R1179" s="33">
        <v>0</v>
      </c>
      <c r="S1179" s="33">
        <v>0</v>
      </c>
      <c r="T1179" s="6" t="str">
        <f t="shared" si="384"/>
        <v/>
      </c>
      <c r="U1179" s="6" t="str">
        <f t="shared" si="385"/>
        <v/>
      </c>
      <c r="V1179" s="23" t="str">
        <f>VLOOKUP(G1179,角色!AW:BC,主动技能!F1179+1,FALSE)</f>
        <v>skill_20</v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4531</v>
      </c>
      <c r="AE1179" s="33">
        <f>(VLOOKUP(G1179,角色!V:AE,主动技能!F1179+7,FALSE))</f>
        <v>1</v>
      </c>
      <c r="AF1179" s="23">
        <f t="shared" si="388"/>
        <v>2</v>
      </c>
      <c r="AG1179" s="23">
        <f t="shared" si="389"/>
        <v>1</v>
      </c>
      <c r="AH1179" s="33" t="str">
        <f>VLOOKUP(F1179,特效对应!F:G,2,FALSE)</f>
        <v>attackex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释主动技能2等级14</v>
      </c>
      <c r="B1180" s="8">
        <f t="shared" si="386"/>
        <v>10200214</v>
      </c>
      <c r="C1180" s="8" t="str">
        <f>VLOOKUP(G1180,角色!A:B,2,FALSE)</f>
        <v>释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455</v>
      </c>
      <c r="I1180" s="26" t="str">
        <f t="shared" si="394"/>
        <v>对敌方1排单位造成100%攻击力（+6409）伤害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P1180" s="33" t="str">
        <f>_xlfn.IFNA(VLOOKUP(G1180,角色!V:AE,主动技能!F1180+1,FALSE),"")</f>
        <v>eff_sixingguangquan|eff_wanyuezhan_0|eff_wanyuezhan_1|</v>
      </c>
      <c r="Q1180" s="33">
        <f>(VLOOKUP(G1180,角色!V:AE,主动技能!F1180+4,FALSE))</f>
        <v>2</v>
      </c>
      <c r="R1180" s="33">
        <v>0</v>
      </c>
      <c r="S1180" s="33">
        <v>0</v>
      </c>
      <c r="T1180" s="6" t="str">
        <f t="shared" si="384"/>
        <v/>
      </c>
      <c r="U1180" s="6" t="str">
        <f t="shared" si="385"/>
        <v/>
      </c>
      <c r="V1180" s="23" t="str">
        <f>VLOOKUP(G1180,角色!AW:BC,主动技能!F1180+1,FALSE)</f>
        <v>skill_20</v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6409</v>
      </c>
      <c r="AE1180" s="33">
        <f>(VLOOKUP(G1180,角色!V:AE,主动技能!F1180+7,FALSE))</f>
        <v>1</v>
      </c>
      <c r="AF1180" s="23">
        <f t="shared" si="388"/>
        <v>2</v>
      </c>
      <c r="AG1180" s="23">
        <f t="shared" si="389"/>
        <v>1</v>
      </c>
      <c r="AH1180" s="33" t="str">
        <f>VLOOKUP(F1180,特效对应!F:G,2,FALSE)</f>
        <v>attackex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释主动技能2等级15</v>
      </c>
      <c r="B1181" s="8">
        <f t="shared" si="386"/>
        <v>10200215</v>
      </c>
      <c r="C1181" s="8" t="str">
        <f>VLOOKUP(G1181,角色!A:B,2,FALSE)</f>
        <v>释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455</v>
      </c>
      <c r="I1181" s="26" t="str">
        <f t="shared" si="394"/>
        <v>对敌方1排单位造成100%攻击力（+9065）伤害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P1181" s="33" t="str">
        <f>_xlfn.IFNA(VLOOKUP(G1181,角色!V:AE,主动技能!F1181+1,FALSE),"")</f>
        <v>eff_sixingguangquan|eff_wanyuezhan_0|eff_wanyuezhan_1|</v>
      </c>
      <c r="Q1181" s="33">
        <f>(VLOOKUP(G1181,角色!V:AE,主动技能!F1181+4,FALSE))</f>
        <v>2</v>
      </c>
      <c r="R1181" s="33">
        <v>0</v>
      </c>
      <c r="S1181" s="33">
        <v>0</v>
      </c>
      <c r="T1181" s="6" t="str">
        <f t="shared" si="384"/>
        <v/>
      </c>
      <c r="U1181" s="6" t="str">
        <f t="shared" si="385"/>
        <v/>
      </c>
      <c r="V1181" s="23" t="str">
        <f>VLOOKUP(G1181,角色!AW:BC,主动技能!F1181+1,FALSE)</f>
        <v>skill_20</v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9065</v>
      </c>
      <c r="AE1181" s="33">
        <f>(VLOOKUP(G1181,角色!V:AE,主动技能!F1181+7,FALSE))</f>
        <v>1</v>
      </c>
      <c r="AF1181" s="23">
        <f t="shared" si="388"/>
        <v>2</v>
      </c>
      <c r="AG1181" s="23">
        <f t="shared" si="389"/>
        <v>1</v>
      </c>
      <c r="AH1181" s="33" t="str">
        <f>VLOOKUP(F1181,特效对应!F:G,2,FALSE)</f>
        <v>attackex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释主动技能2等级16</v>
      </c>
      <c r="B1182" s="8">
        <f t="shared" si="386"/>
        <v>10200216</v>
      </c>
      <c r="C1182" s="8" t="str">
        <f>VLOOKUP(G1182,角色!A:B,2,FALSE)</f>
        <v>释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455</v>
      </c>
      <c r="I1182" s="26" t="str">
        <f t="shared" si="394"/>
        <v>对敌方1排单位造成100%攻击力（+12822）伤害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P1182" s="33" t="str">
        <f>_xlfn.IFNA(VLOOKUP(G1182,角色!V:AE,主动技能!F1182+1,FALSE),"")</f>
        <v>eff_sixingguangquan|eff_wanyuezhan_0|eff_wanyuezhan_1|</v>
      </c>
      <c r="Q1182" s="33">
        <f>(VLOOKUP(G1182,角色!V:AE,主动技能!F1182+4,FALSE))</f>
        <v>2</v>
      </c>
      <c r="R1182" s="33">
        <v>0</v>
      </c>
      <c r="S1182" s="33">
        <v>0</v>
      </c>
      <c r="T1182" s="6" t="str">
        <f t="shared" si="384"/>
        <v/>
      </c>
      <c r="U1182" s="6" t="str">
        <f t="shared" si="385"/>
        <v/>
      </c>
      <c r="V1182" s="23" t="str">
        <f>VLOOKUP(G1182,角色!AW:BC,主动技能!F1182+1,FALSE)</f>
        <v>skill_20</v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12822</v>
      </c>
      <c r="AE1182" s="33">
        <f>(VLOOKUP(G1182,角色!V:AE,主动技能!F1182+7,FALSE))</f>
        <v>1</v>
      </c>
      <c r="AF1182" s="23">
        <f t="shared" si="388"/>
        <v>2</v>
      </c>
      <c r="AG1182" s="23">
        <f t="shared" si="389"/>
        <v>1</v>
      </c>
      <c r="AH1182" s="33" t="str">
        <f>VLOOKUP(F1182,特效对应!F:G,2,FALSE)</f>
        <v>attackex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释主动技能2等级17</v>
      </c>
      <c r="B1183" s="8">
        <f t="shared" si="386"/>
        <v>10200217</v>
      </c>
      <c r="C1183" s="8" t="str">
        <f>VLOOKUP(G1183,角色!A:B,2,FALSE)</f>
        <v>释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455</v>
      </c>
      <c r="I1183" s="26" t="str">
        <f t="shared" si="394"/>
        <v>对敌方1排单位造成100%攻击力（+18135）伤害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P1183" s="33" t="str">
        <f>_xlfn.IFNA(VLOOKUP(G1183,角色!V:AE,主动技能!F1183+1,FALSE),"")</f>
        <v>eff_sixingguangquan|eff_wanyuezhan_0|eff_wanyuezhan_1|</v>
      </c>
      <c r="Q1183" s="33">
        <f>(VLOOKUP(G1183,角色!V:AE,主动技能!F1183+4,FALSE))</f>
        <v>2</v>
      </c>
      <c r="R1183" s="33">
        <v>0</v>
      </c>
      <c r="S1183" s="33">
        <v>0</v>
      </c>
      <c r="T1183" s="6" t="str">
        <f t="shared" si="384"/>
        <v/>
      </c>
      <c r="U1183" s="6" t="str">
        <f t="shared" si="385"/>
        <v/>
      </c>
      <c r="V1183" s="23" t="str">
        <f>VLOOKUP(G1183,角色!AW:BC,主动技能!F1183+1,FALSE)</f>
        <v>skill_20</v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18135</v>
      </c>
      <c r="AE1183" s="33">
        <f>(VLOOKUP(G1183,角色!V:AE,主动技能!F1183+7,FALSE))</f>
        <v>1</v>
      </c>
      <c r="AF1183" s="23">
        <f t="shared" si="388"/>
        <v>2</v>
      </c>
      <c r="AG1183" s="23">
        <f t="shared" si="389"/>
        <v>1</v>
      </c>
      <c r="AH1183" s="33" t="str">
        <f>VLOOKUP(F1183,特效对应!F:G,2,FALSE)</f>
        <v>attackex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释主动技能2等级18</v>
      </c>
      <c r="B1184" s="8">
        <f t="shared" si="386"/>
        <v>10200218</v>
      </c>
      <c r="C1184" s="8" t="str">
        <f>VLOOKUP(G1184,角色!A:B,2,FALSE)</f>
        <v>释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455</v>
      </c>
      <c r="I1184" s="26" t="str">
        <f t="shared" si="394"/>
        <v>对敌方1排单位造成100%攻击力（+25650）伤害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P1184" s="33" t="str">
        <f>_xlfn.IFNA(VLOOKUP(G1184,角色!V:AE,主动技能!F1184+1,FALSE),"")</f>
        <v>eff_sixingguangquan|eff_wanyuezhan_0|eff_wanyuezhan_1|</v>
      </c>
      <c r="Q1184" s="33">
        <f>(VLOOKUP(G1184,角色!V:AE,主动技能!F1184+4,FALSE))</f>
        <v>2</v>
      </c>
      <c r="R1184" s="33">
        <v>0</v>
      </c>
      <c r="S1184" s="33">
        <v>0</v>
      </c>
      <c r="T1184" s="6" t="str">
        <f t="shared" si="384"/>
        <v/>
      </c>
      <c r="U1184" s="6" t="str">
        <f t="shared" si="385"/>
        <v/>
      </c>
      <c r="V1184" s="23" t="str">
        <f>VLOOKUP(G1184,角色!AW:BC,主动技能!F1184+1,FALSE)</f>
        <v>skill_20</v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25650</v>
      </c>
      <c r="AE1184" s="33">
        <f>(VLOOKUP(G1184,角色!V:AE,主动技能!F1184+7,FALSE))</f>
        <v>1</v>
      </c>
      <c r="AF1184" s="23">
        <f t="shared" si="388"/>
        <v>2</v>
      </c>
      <c r="AG1184" s="23">
        <f t="shared" si="389"/>
        <v>1</v>
      </c>
      <c r="AH1184" s="33" t="str">
        <f>VLOOKUP(F1184,特效对应!F:G,2,FALSE)</f>
        <v>attackex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释主动技能2等级19</v>
      </c>
      <c r="B1185" s="8">
        <f t="shared" si="386"/>
        <v>10200219</v>
      </c>
      <c r="C1185" s="8" t="str">
        <f>VLOOKUP(G1185,角色!A:B,2,FALSE)</f>
        <v>释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455</v>
      </c>
      <c r="I1185" s="26" t="str">
        <f t="shared" si="394"/>
        <v>对敌方1排单位造成100%攻击力（+36280）伤害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P1185" s="33" t="str">
        <f>_xlfn.IFNA(VLOOKUP(G1185,角色!V:AE,主动技能!F1185+1,FALSE),"")</f>
        <v>eff_sixingguangquan|eff_wanyuezhan_0|eff_wanyuezhan_1|</v>
      </c>
      <c r="Q1185" s="33">
        <f>(VLOOKUP(G1185,角色!V:AE,主动技能!F1185+4,FALSE))</f>
        <v>2</v>
      </c>
      <c r="R1185" s="33">
        <v>0</v>
      </c>
      <c r="S1185" s="33">
        <v>0</v>
      </c>
      <c r="T1185" s="6" t="str">
        <f t="shared" si="384"/>
        <v/>
      </c>
      <c r="U1185" s="6" t="str">
        <f t="shared" si="385"/>
        <v/>
      </c>
      <c r="V1185" s="23" t="str">
        <f>VLOOKUP(G1185,角色!AW:BC,主动技能!F1185+1,FALSE)</f>
        <v>skill_20</v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36280</v>
      </c>
      <c r="AE1185" s="33">
        <f>(VLOOKUP(G1185,角色!V:AE,主动技能!F1185+7,FALSE))</f>
        <v>1</v>
      </c>
      <c r="AF1185" s="23">
        <f t="shared" si="388"/>
        <v>2</v>
      </c>
      <c r="AG1185" s="23">
        <f t="shared" si="389"/>
        <v>1</v>
      </c>
      <c r="AH1185" s="33" t="str">
        <f>VLOOKUP(F1185,特效对应!F:G,2,FALSE)</f>
        <v>attackex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释主动技能2等级20</v>
      </c>
      <c r="B1186" s="8">
        <f t="shared" si="386"/>
        <v>10200220</v>
      </c>
      <c r="C1186" s="8" t="str">
        <f>VLOOKUP(G1186,角色!A:B,2,FALSE)</f>
        <v>释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455</v>
      </c>
      <c r="I1186" s="26" t="str">
        <f t="shared" si="394"/>
        <v>对敌方1排单位造成100%攻击力（+51314）伤害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P1186" s="33" t="str">
        <f>_xlfn.IFNA(VLOOKUP(G1186,角色!V:AE,主动技能!F1186+1,FALSE),"")</f>
        <v>eff_sixingguangquan|eff_wanyuezhan_0|eff_wanyuezhan_1|</v>
      </c>
      <c r="Q1186" s="33">
        <f>(VLOOKUP(G1186,角色!V:AE,主动技能!F1186+4,FALSE))</f>
        <v>2</v>
      </c>
      <c r="R1186" s="33">
        <v>0</v>
      </c>
      <c r="S1186" s="33">
        <v>0</v>
      </c>
      <c r="T1186" s="6" t="str">
        <f t="shared" si="384"/>
        <v/>
      </c>
      <c r="U1186" s="6" t="str">
        <f t="shared" si="385"/>
        <v/>
      </c>
      <c r="V1186" s="23" t="str">
        <f>VLOOKUP(G1186,角色!AW:BC,主动技能!F1186+1,FALSE)</f>
        <v>skill_20</v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51314</v>
      </c>
      <c r="AE1186" s="33">
        <f>(VLOOKUP(G1186,角色!V:AE,主动技能!F1186+7,FALSE))</f>
        <v>1</v>
      </c>
      <c r="AF1186" s="23">
        <f t="shared" si="388"/>
        <v>2</v>
      </c>
      <c r="AG1186" s="23">
        <f t="shared" si="389"/>
        <v>1</v>
      </c>
      <c r="AH1186" s="33" t="str">
        <f>VLOOKUP(F1186,特效对应!F:G,2,FALSE)</f>
        <v>attackex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释主动技能3等级1</v>
      </c>
      <c r="B1187" s="8">
        <f t="shared" si="386"/>
        <v>10200301</v>
      </c>
      <c r="C1187" s="8" t="str">
        <f>VLOOKUP(G1187,角色!A:B,2,FALSE)</f>
        <v>释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497</v>
      </c>
      <c r="I1187" s="26" t="str">
        <f>"对敌方造成125%（+"&amp;AB1187&amp;"）贯穿伤害并概率混乱。"</f>
        <v>对敌方造成125%（+65）贯穿伤害并概率混乱。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P1187" s="33" t="str">
        <f>_xlfn.IFNA(VLOOKUP(G1187,角色!V:AE,主动技能!F1187+1,FALSE),"")</f>
        <v>eff_sixingguangquan|eff_kuanglongci||</v>
      </c>
      <c r="Q1187" s="33">
        <f>(VLOOKUP(G1187,角色!V:AE,主动技能!F1187+4,FALSE))</f>
        <v>2</v>
      </c>
      <c r="R1187" s="33">
        <v>0</v>
      </c>
      <c r="S1187" s="33">
        <v>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V1187" s="23" t="str">
        <f>VLOOKUP(G1187,角色!AW:BC,主动技能!F1187+1,FALSE)</f>
        <v>skill_31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65</v>
      </c>
      <c r="AE1187" s="33">
        <f>(VLOOKUP(G1187,角色!V:AE,主动技能!F1187+7,FALSE))</f>
        <v>1</v>
      </c>
      <c r="AF1187" s="23">
        <f t="shared" si="388"/>
        <v>3</v>
      </c>
      <c r="AG1187" s="23">
        <f t="shared" si="389"/>
        <v>2</v>
      </c>
      <c r="AH1187" s="33" t="str">
        <f>VLOOKUP(F1187,特效对应!F:G,2,FALSE)</f>
        <v>attackex</v>
      </c>
      <c r="AJ1187">
        <f t="shared" si="390"/>
        <v>1</v>
      </c>
      <c r="AK1187" t="s">
        <v>119</v>
      </c>
      <c r="AL1187" s="4" t="s">
        <v>1689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释主动技能3等级2</v>
      </c>
      <c r="B1188" s="8">
        <f t="shared" si="386"/>
        <v>10200302</v>
      </c>
      <c r="C1188" s="8" t="str">
        <f>VLOOKUP(G1188,角色!A:B,2,FALSE)</f>
        <v>释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497</v>
      </c>
      <c r="I1188" s="26" t="str">
        <f t="shared" ref="I1188:I1206" si="398">"对敌方造成125%（+"&amp;AB1188&amp;"）贯穿伤害并概率混乱。"</f>
        <v>对敌方造成125%（+80）贯穿伤害并概率混乱。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P1188" s="33" t="str">
        <f>_xlfn.IFNA(VLOOKUP(G1188,角色!V:AE,主动技能!F1188+1,FALSE),"")</f>
        <v>eff_sixingguangquan|eff_kuanglongci||</v>
      </c>
      <c r="Q1188" s="33">
        <f>(VLOOKUP(G1188,角色!V:AE,主动技能!F1188+4,FALSE))</f>
        <v>2</v>
      </c>
      <c r="R1188" s="33">
        <v>0</v>
      </c>
      <c r="S1188" s="33">
        <v>0</v>
      </c>
      <c r="T1188" s="6" t="str">
        <f t="shared" si="396"/>
        <v/>
      </c>
      <c r="U1188" s="6" t="str">
        <f t="shared" si="397"/>
        <v>100087:30:2:0</v>
      </c>
      <c r="V1188" s="23" t="str">
        <f>VLOOKUP(G1188,角色!AW:BC,主动技能!F1188+1,FALSE)</f>
        <v>skill_31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80</v>
      </c>
      <c r="AE1188" s="33">
        <f>(VLOOKUP(G1188,角色!V:AE,主动技能!F1188+7,FALSE))</f>
        <v>1</v>
      </c>
      <c r="AF1188" s="23">
        <f t="shared" si="388"/>
        <v>3</v>
      </c>
      <c r="AG1188" s="23">
        <f t="shared" si="389"/>
        <v>2</v>
      </c>
      <c r="AH1188" s="33" t="str">
        <f>VLOOKUP(F1188,特效对应!F:G,2,FALSE)</f>
        <v>attackex</v>
      </c>
      <c r="AJ1188">
        <f t="shared" si="390"/>
        <v>2</v>
      </c>
      <c r="AK1188" t="s">
        <v>119</v>
      </c>
      <c r="AL1188" s="4" t="s">
        <v>1689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释主动技能3等级3</v>
      </c>
      <c r="B1189" s="8">
        <f t="shared" si="386"/>
        <v>10200303</v>
      </c>
      <c r="C1189" s="8" t="str">
        <f>VLOOKUP(G1189,角色!A:B,2,FALSE)</f>
        <v>释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497</v>
      </c>
      <c r="I1189" s="26" t="str">
        <f t="shared" si="398"/>
        <v>对敌方造成125%（+125）贯穿伤害并概率混乱。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P1189" s="33" t="str">
        <f>_xlfn.IFNA(VLOOKUP(G1189,角色!V:AE,主动技能!F1189+1,FALSE),"")</f>
        <v>eff_sixingguangquan|eff_kuanglongci||</v>
      </c>
      <c r="Q1189" s="33">
        <f>(VLOOKUP(G1189,角色!V:AE,主动技能!F1189+4,FALSE))</f>
        <v>2</v>
      </c>
      <c r="R1189" s="33">
        <v>0</v>
      </c>
      <c r="S1189" s="33">
        <v>0</v>
      </c>
      <c r="T1189" s="6" t="str">
        <f t="shared" si="396"/>
        <v/>
      </c>
      <c r="U1189" s="6" t="str">
        <f t="shared" si="397"/>
        <v>100087:30:2:0</v>
      </c>
      <c r="V1189" s="23" t="str">
        <f>VLOOKUP(G1189,角色!AW:BC,主动技能!F1189+1,FALSE)</f>
        <v>skill_31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125</v>
      </c>
      <c r="AE1189" s="33">
        <f>(VLOOKUP(G1189,角色!V:AE,主动技能!F1189+7,FALSE))</f>
        <v>1</v>
      </c>
      <c r="AF1189" s="23">
        <f t="shared" si="388"/>
        <v>3</v>
      </c>
      <c r="AG1189" s="23">
        <f t="shared" si="389"/>
        <v>2</v>
      </c>
      <c r="AH1189" s="33" t="str">
        <f>VLOOKUP(F1189,特效对应!F:G,2,FALSE)</f>
        <v>attackex</v>
      </c>
      <c r="AJ1189">
        <f t="shared" si="390"/>
        <v>3</v>
      </c>
      <c r="AK1189" t="s">
        <v>119</v>
      </c>
      <c r="AL1189" s="4" t="s">
        <v>1689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释主动技能3等级4</v>
      </c>
      <c r="B1190" s="8">
        <f t="shared" si="386"/>
        <v>10200304</v>
      </c>
      <c r="C1190" s="8" t="str">
        <f>VLOOKUP(G1190,角色!A:B,2,FALSE)</f>
        <v>释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497</v>
      </c>
      <c r="I1190" s="26" t="str">
        <f t="shared" si="398"/>
        <v>对敌方造成125%（+200）贯穿伤害并概率混乱。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P1190" s="33" t="str">
        <f>_xlfn.IFNA(VLOOKUP(G1190,角色!V:AE,主动技能!F1190+1,FALSE),"")</f>
        <v>eff_sixingguangquan|eff_kuanglongci||</v>
      </c>
      <c r="Q1190" s="33">
        <f>(VLOOKUP(G1190,角色!V:AE,主动技能!F1190+4,FALSE))</f>
        <v>2</v>
      </c>
      <c r="R1190" s="33">
        <v>0</v>
      </c>
      <c r="S1190" s="33">
        <v>0</v>
      </c>
      <c r="T1190" s="6" t="str">
        <f t="shared" si="396"/>
        <v/>
      </c>
      <c r="U1190" s="6" t="str">
        <f t="shared" si="397"/>
        <v>100087:30:2:0</v>
      </c>
      <c r="V1190" s="23" t="str">
        <f>VLOOKUP(G1190,角色!AW:BC,主动技能!F1190+1,FALSE)</f>
        <v>skill_31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200</v>
      </c>
      <c r="AE1190" s="33">
        <f>(VLOOKUP(G1190,角色!V:AE,主动技能!F1190+7,FALSE))</f>
        <v>1</v>
      </c>
      <c r="AF1190" s="23">
        <f t="shared" si="388"/>
        <v>3</v>
      </c>
      <c r="AG1190" s="23">
        <f t="shared" si="389"/>
        <v>2</v>
      </c>
      <c r="AH1190" s="33" t="str">
        <f>VLOOKUP(F1190,特效对应!F:G,2,FALSE)</f>
        <v>attackex</v>
      </c>
      <c r="AJ1190">
        <f t="shared" si="390"/>
        <v>4</v>
      </c>
      <c r="AK1190" t="s">
        <v>119</v>
      </c>
      <c r="AL1190" s="4" t="s">
        <v>1689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释主动技能3等级5</v>
      </c>
      <c r="B1191" s="8">
        <f t="shared" si="386"/>
        <v>10200305</v>
      </c>
      <c r="C1191" s="8" t="str">
        <f>VLOOKUP(G1191,角色!A:B,2,FALSE)</f>
        <v>释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497</v>
      </c>
      <c r="I1191" s="26" t="str">
        <f t="shared" si="398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P1191" s="33" t="str">
        <f>_xlfn.IFNA(VLOOKUP(G1191,角色!V:AE,主动技能!F1191+1,FALSE),"")</f>
        <v>eff_sixingguangquan|eff_kuanglongci||</v>
      </c>
      <c r="Q1191" s="33">
        <f>(VLOOKUP(G1191,角色!V:AE,主动技能!F1191+4,FALSE))</f>
        <v>2</v>
      </c>
      <c r="R1191" s="33">
        <v>0</v>
      </c>
      <c r="S1191" s="33">
        <v>0</v>
      </c>
      <c r="T1191" s="6" t="str">
        <f t="shared" si="396"/>
        <v/>
      </c>
      <c r="U1191" s="6" t="str">
        <f t="shared" si="397"/>
        <v>100087:30:2:0</v>
      </c>
      <c r="V1191" s="23" t="str">
        <f>VLOOKUP(G1191,角色!AW:BC,主动技能!F1191+1,FALSE)</f>
        <v>skill_31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 s="33">
        <f>(VLOOKUP(G1191,角色!V:AE,主动技能!F1191+7,FALSE))</f>
        <v>1</v>
      </c>
      <c r="AF1191" s="23">
        <f t="shared" si="388"/>
        <v>3</v>
      </c>
      <c r="AG1191" s="23">
        <f t="shared" si="389"/>
        <v>2</v>
      </c>
      <c r="AH1191" s="33" t="str">
        <f>VLOOKUP(F1191,特效对应!F:G,2,FALSE)</f>
        <v>attackex</v>
      </c>
      <c r="AJ1191">
        <f t="shared" si="390"/>
        <v>5</v>
      </c>
      <c r="AK1191" t="s">
        <v>119</v>
      </c>
      <c r="AL1191" s="4" t="s">
        <v>1689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释主动技能3等级6</v>
      </c>
      <c r="B1192" s="8">
        <f t="shared" si="386"/>
        <v>10200306</v>
      </c>
      <c r="C1192" s="8" t="str">
        <f>VLOOKUP(G1192,角色!A:B,2,FALSE)</f>
        <v>释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497</v>
      </c>
      <c r="I1192" s="26" t="str">
        <f t="shared" si="398"/>
        <v>对敌方造成125%（+400）贯穿伤害并概率混乱。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P1192" s="33" t="str">
        <f>_xlfn.IFNA(VLOOKUP(G1192,角色!V:AE,主动技能!F1192+1,FALSE),"")</f>
        <v>eff_sixingguangquan|eff_kuanglongci||</v>
      </c>
      <c r="Q1192" s="33">
        <f>(VLOOKUP(G1192,角色!V:AE,主动技能!F1192+4,FALSE))</f>
        <v>2</v>
      </c>
      <c r="R1192" s="33">
        <v>0</v>
      </c>
      <c r="S1192" s="33">
        <v>0</v>
      </c>
      <c r="T1192" s="6" t="str">
        <f t="shared" si="396"/>
        <v/>
      </c>
      <c r="U1192" s="6" t="str">
        <f t="shared" si="397"/>
        <v>100087:30:2:0</v>
      </c>
      <c r="V1192" s="23" t="str">
        <f>VLOOKUP(G1192,角色!AW:BC,主动技能!F1192+1,FALSE)</f>
        <v>skill_31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400</v>
      </c>
      <c r="AE1192" s="33">
        <f>(VLOOKUP(G1192,角色!V:AE,主动技能!F1192+7,FALSE))</f>
        <v>1</v>
      </c>
      <c r="AF1192" s="23">
        <f t="shared" si="388"/>
        <v>3</v>
      </c>
      <c r="AG1192" s="23">
        <f t="shared" si="389"/>
        <v>2</v>
      </c>
      <c r="AH1192" s="33" t="str">
        <f>VLOOKUP(F1192,特效对应!F:G,2,FALSE)</f>
        <v>attackex</v>
      </c>
      <c r="AJ1192">
        <f t="shared" si="390"/>
        <v>6</v>
      </c>
      <c r="AK1192" t="s">
        <v>119</v>
      </c>
      <c r="AL1192" s="4" t="s">
        <v>1689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释主动技能3等级7</v>
      </c>
      <c r="B1193" s="8">
        <f t="shared" si="386"/>
        <v>10200307</v>
      </c>
      <c r="C1193" s="8" t="str">
        <f>VLOOKUP(G1193,角色!A:B,2,FALSE)</f>
        <v>释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497</v>
      </c>
      <c r="I1193" s="26" t="str">
        <f t="shared" si="398"/>
        <v>对敌方造成125%（+566）贯穿伤害并概率混乱。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P1193" s="33" t="str">
        <f>_xlfn.IFNA(VLOOKUP(G1193,角色!V:AE,主动技能!F1193+1,FALSE),"")</f>
        <v>eff_sixingguangquan|eff_kuanglongci||</v>
      </c>
      <c r="Q1193" s="33">
        <f>(VLOOKUP(G1193,角色!V:AE,主动技能!F1193+4,FALSE))</f>
        <v>2</v>
      </c>
      <c r="R1193" s="33">
        <v>0</v>
      </c>
      <c r="S1193" s="33">
        <v>0</v>
      </c>
      <c r="T1193" s="6" t="str">
        <f t="shared" si="396"/>
        <v/>
      </c>
      <c r="U1193" s="6" t="str">
        <f t="shared" si="397"/>
        <v>100087:30:2:0</v>
      </c>
      <c r="V1193" s="23" t="str">
        <f>VLOOKUP(G1193,角色!AW:BC,主动技能!F1193+1,FALSE)</f>
        <v>skill_31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566</v>
      </c>
      <c r="AE1193" s="33">
        <f>(VLOOKUP(G1193,角色!V:AE,主动技能!F1193+7,FALSE))</f>
        <v>1</v>
      </c>
      <c r="AF1193" s="23">
        <f t="shared" si="388"/>
        <v>3</v>
      </c>
      <c r="AG1193" s="23">
        <f t="shared" si="389"/>
        <v>2</v>
      </c>
      <c r="AH1193" s="33" t="str">
        <f>VLOOKUP(F1193,特效对应!F:G,2,FALSE)</f>
        <v>attackex</v>
      </c>
      <c r="AJ1193">
        <f t="shared" si="390"/>
        <v>7</v>
      </c>
      <c r="AK1193" t="s">
        <v>119</v>
      </c>
      <c r="AL1193" s="4" t="s">
        <v>1689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释主动技能3等级8</v>
      </c>
      <c r="B1194" s="8">
        <f t="shared" si="386"/>
        <v>10200308</v>
      </c>
      <c r="C1194" s="8" t="str">
        <f>VLOOKUP(G1194,角色!A:B,2,FALSE)</f>
        <v>释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497</v>
      </c>
      <c r="I1194" s="26" t="str">
        <f t="shared" si="398"/>
        <v>对敌方造成125%（+800）贯穿伤害并概率混乱。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P1194" s="33" t="str">
        <f>_xlfn.IFNA(VLOOKUP(G1194,角色!V:AE,主动技能!F1194+1,FALSE),"")</f>
        <v>eff_sixingguangquan|eff_kuanglongci||</v>
      </c>
      <c r="Q1194" s="33">
        <f>(VLOOKUP(G1194,角色!V:AE,主动技能!F1194+4,FALSE))</f>
        <v>2</v>
      </c>
      <c r="R1194" s="33">
        <v>0</v>
      </c>
      <c r="S1194" s="33">
        <v>0</v>
      </c>
      <c r="T1194" s="6" t="str">
        <f t="shared" si="396"/>
        <v/>
      </c>
      <c r="U1194" s="6" t="str">
        <f t="shared" si="397"/>
        <v>100087:30:2:0</v>
      </c>
      <c r="V1194" s="23" t="str">
        <f>VLOOKUP(G1194,角色!AW:BC,主动技能!F1194+1,FALSE)</f>
        <v>skill_31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800</v>
      </c>
      <c r="AE1194" s="33">
        <f>(VLOOKUP(G1194,角色!V:AE,主动技能!F1194+7,FALSE))</f>
        <v>1</v>
      </c>
      <c r="AF1194" s="23">
        <f t="shared" si="388"/>
        <v>3</v>
      </c>
      <c r="AG1194" s="23">
        <f t="shared" si="389"/>
        <v>2</v>
      </c>
      <c r="AH1194" s="33" t="str">
        <f>VLOOKUP(F1194,特效对应!F:G,2,FALSE)</f>
        <v>attackex</v>
      </c>
      <c r="AJ1194">
        <f t="shared" si="390"/>
        <v>8</v>
      </c>
      <c r="AK1194" t="s">
        <v>119</v>
      </c>
      <c r="AL1194" s="4" t="s">
        <v>1689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释主动技能3等级9</v>
      </c>
      <c r="B1195" s="8">
        <f t="shared" si="386"/>
        <v>10200309</v>
      </c>
      <c r="C1195" s="8" t="str">
        <f>VLOOKUP(G1195,角色!A:B,2,FALSE)</f>
        <v>释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497</v>
      </c>
      <c r="I1195" s="26" t="str">
        <f t="shared" si="398"/>
        <v>对敌方造成125%（+1132）贯穿伤害并概率混乱。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P1195" s="33" t="str">
        <f>_xlfn.IFNA(VLOOKUP(G1195,角色!V:AE,主动技能!F1195+1,FALSE),"")</f>
        <v>eff_sixingguangquan|eff_kuanglongci||</v>
      </c>
      <c r="Q1195" s="33">
        <f>(VLOOKUP(G1195,角色!V:AE,主动技能!F1195+4,FALSE))</f>
        <v>2</v>
      </c>
      <c r="R1195" s="33">
        <v>0</v>
      </c>
      <c r="S1195" s="33">
        <v>0</v>
      </c>
      <c r="T1195" s="6" t="str">
        <f t="shared" si="396"/>
        <v/>
      </c>
      <c r="U1195" s="6" t="str">
        <f t="shared" si="397"/>
        <v>100087:30:2:0</v>
      </c>
      <c r="V1195" s="23" t="str">
        <f>VLOOKUP(G1195,角色!AW:BC,主动技能!F1195+1,FALSE)</f>
        <v>skill_31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1132</v>
      </c>
      <c r="AE1195" s="33">
        <f>(VLOOKUP(G1195,角色!V:AE,主动技能!F1195+7,FALSE))</f>
        <v>1</v>
      </c>
      <c r="AF1195" s="23">
        <f t="shared" si="388"/>
        <v>3</v>
      </c>
      <c r="AG1195" s="23">
        <f t="shared" si="389"/>
        <v>2</v>
      </c>
      <c r="AH1195" s="33" t="str">
        <f>VLOOKUP(F1195,特效对应!F:G,2,FALSE)</f>
        <v>attackex</v>
      </c>
      <c r="AJ1195">
        <f t="shared" si="390"/>
        <v>9</v>
      </c>
      <c r="AK1195" t="s">
        <v>119</v>
      </c>
      <c r="AL1195" s="4" t="s">
        <v>1689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释主动技能3等级10</v>
      </c>
      <c r="B1196" s="8">
        <f t="shared" si="386"/>
        <v>10200310</v>
      </c>
      <c r="C1196" s="8" t="str">
        <f>VLOOKUP(G1196,角色!A:B,2,FALSE)</f>
        <v>释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497</v>
      </c>
      <c r="I1196" s="26" t="str">
        <f t="shared" si="398"/>
        <v>对敌方造成125%（+1601）贯穿伤害并概率混乱。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P1196" s="33" t="str">
        <f>_xlfn.IFNA(VLOOKUP(G1196,角色!V:AE,主动技能!F1196+1,FALSE),"")</f>
        <v>eff_sixingguangquan|eff_kuanglongci||</v>
      </c>
      <c r="Q1196" s="33">
        <f>(VLOOKUP(G1196,角色!V:AE,主动技能!F1196+4,FALSE))</f>
        <v>2</v>
      </c>
      <c r="R1196" s="33">
        <v>0</v>
      </c>
      <c r="S1196" s="33">
        <v>0</v>
      </c>
      <c r="T1196" s="6" t="str">
        <f t="shared" si="396"/>
        <v/>
      </c>
      <c r="U1196" s="6" t="str">
        <f t="shared" si="397"/>
        <v>100087:30:2:0</v>
      </c>
      <c r="V1196" s="23" t="str">
        <f>VLOOKUP(G1196,角色!AW:BC,主动技能!F1196+1,FALSE)</f>
        <v>skill_31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1601</v>
      </c>
      <c r="AE1196" s="33">
        <f>(VLOOKUP(G1196,角色!V:AE,主动技能!F1196+7,FALSE))</f>
        <v>1</v>
      </c>
      <c r="AF1196" s="23">
        <f t="shared" si="388"/>
        <v>3</v>
      </c>
      <c r="AG1196" s="23">
        <f t="shared" si="389"/>
        <v>2</v>
      </c>
      <c r="AH1196" s="33" t="str">
        <f>VLOOKUP(F1196,特效对应!F:G,2,FALSE)</f>
        <v>attackex</v>
      </c>
      <c r="AJ1196">
        <f t="shared" si="390"/>
        <v>10</v>
      </c>
      <c r="AK1196" t="s">
        <v>119</v>
      </c>
      <c r="AL1196" s="4" t="s">
        <v>1689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释主动技能3等级11</v>
      </c>
      <c r="B1197" s="8">
        <f t="shared" si="386"/>
        <v>10200311</v>
      </c>
      <c r="C1197" s="8" t="str">
        <f>VLOOKUP(G1197,角色!A:B,2,FALSE)</f>
        <v>释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497</v>
      </c>
      <c r="I1197" s="26" t="str">
        <f t="shared" si="398"/>
        <v>对敌方造成125%（+2265）贯穿伤害并概率混乱。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P1197" s="33" t="str">
        <f>_xlfn.IFNA(VLOOKUP(G1197,角色!V:AE,主动技能!F1197+1,FALSE),"")</f>
        <v>eff_sixingguangquan|eff_kuanglongci||</v>
      </c>
      <c r="Q1197" s="33">
        <f>(VLOOKUP(G1197,角色!V:AE,主动技能!F1197+4,FALSE))</f>
        <v>2</v>
      </c>
      <c r="R1197" s="33">
        <v>0</v>
      </c>
      <c r="S1197" s="33">
        <v>0</v>
      </c>
      <c r="T1197" s="6" t="str">
        <f t="shared" si="396"/>
        <v/>
      </c>
      <c r="U1197" s="6" t="str">
        <f t="shared" si="397"/>
        <v>100087:30:2:0</v>
      </c>
      <c r="V1197" s="23" t="str">
        <f>VLOOKUP(G1197,角色!AW:BC,主动技能!F1197+1,FALSE)</f>
        <v>skill_31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2265</v>
      </c>
      <c r="AE1197" s="33">
        <f>(VLOOKUP(G1197,角色!V:AE,主动技能!F1197+7,FALSE))</f>
        <v>1</v>
      </c>
      <c r="AF1197" s="23">
        <f t="shared" si="388"/>
        <v>3</v>
      </c>
      <c r="AG1197" s="23">
        <f t="shared" si="389"/>
        <v>2</v>
      </c>
      <c r="AH1197" s="33" t="str">
        <f>VLOOKUP(F1197,特效对应!F:G,2,FALSE)</f>
        <v>attackex</v>
      </c>
      <c r="AJ1197">
        <f t="shared" si="390"/>
        <v>11</v>
      </c>
      <c r="AK1197" t="s">
        <v>119</v>
      </c>
      <c r="AL1197" s="4" t="s">
        <v>1689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释主动技能3等级12</v>
      </c>
      <c r="B1198" s="8">
        <f t="shared" si="386"/>
        <v>10200312</v>
      </c>
      <c r="C1198" s="8" t="str">
        <f>VLOOKUP(G1198,角色!A:B,2,FALSE)</f>
        <v>释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497</v>
      </c>
      <c r="I1198" s="26" t="str">
        <f t="shared" si="398"/>
        <v>对敌方造成125%（+3203）贯穿伤害并概率混乱。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P1198" s="33" t="str">
        <f>_xlfn.IFNA(VLOOKUP(G1198,角色!V:AE,主动技能!F1198+1,FALSE),"")</f>
        <v>eff_sixingguangquan|eff_kuanglongci||</v>
      </c>
      <c r="Q1198" s="33">
        <f>(VLOOKUP(G1198,角色!V:AE,主动技能!F1198+4,FALSE))</f>
        <v>2</v>
      </c>
      <c r="R1198" s="33">
        <v>0</v>
      </c>
      <c r="S1198" s="33">
        <v>0</v>
      </c>
      <c r="T1198" s="6" t="str">
        <f t="shared" si="396"/>
        <v/>
      </c>
      <c r="U1198" s="6" t="str">
        <f t="shared" si="397"/>
        <v>100087:30:2:0</v>
      </c>
      <c r="V1198" s="23" t="str">
        <f>VLOOKUP(G1198,角色!AW:BC,主动技能!F1198+1,FALSE)</f>
        <v>skill_31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3203</v>
      </c>
      <c r="AE1198" s="33">
        <f>(VLOOKUP(G1198,角色!V:AE,主动技能!F1198+7,FALSE))</f>
        <v>1</v>
      </c>
      <c r="AF1198" s="23">
        <f t="shared" si="388"/>
        <v>3</v>
      </c>
      <c r="AG1198" s="23">
        <f t="shared" si="389"/>
        <v>2</v>
      </c>
      <c r="AH1198" s="33" t="str">
        <f>VLOOKUP(F1198,特效对应!F:G,2,FALSE)</f>
        <v>attackex</v>
      </c>
      <c r="AJ1198">
        <f t="shared" si="390"/>
        <v>12</v>
      </c>
      <c r="AK1198" t="s">
        <v>119</v>
      </c>
      <c r="AL1198" s="4" t="s">
        <v>1689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释主动技能3等级13</v>
      </c>
      <c r="B1199" s="8">
        <f t="shared" si="386"/>
        <v>10200313</v>
      </c>
      <c r="C1199" s="8" t="str">
        <f>VLOOKUP(G1199,角色!A:B,2,FALSE)</f>
        <v>释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497</v>
      </c>
      <c r="I1199" s="26" t="str">
        <f t="shared" si="398"/>
        <v>对敌方造成125%（+4531）贯穿伤害并概率混乱。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P1199" s="33" t="str">
        <f>_xlfn.IFNA(VLOOKUP(G1199,角色!V:AE,主动技能!F1199+1,FALSE),"")</f>
        <v>eff_sixingguangquan|eff_kuanglongci||</v>
      </c>
      <c r="Q1199" s="33">
        <f>(VLOOKUP(G1199,角色!V:AE,主动技能!F1199+4,FALSE))</f>
        <v>2</v>
      </c>
      <c r="R1199" s="33">
        <v>0</v>
      </c>
      <c r="S1199" s="33">
        <v>0</v>
      </c>
      <c r="T1199" s="6" t="str">
        <f t="shared" si="396"/>
        <v/>
      </c>
      <c r="U1199" s="6" t="str">
        <f t="shared" si="397"/>
        <v>100087:30:2:0</v>
      </c>
      <c r="V1199" s="23" t="str">
        <f>VLOOKUP(G1199,角色!AW:BC,主动技能!F1199+1,FALSE)</f>
        <v>skill_31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4531</v>
      </c>
      <c r="AE1199" s="33">
        <f>(VLOOKUP(G1199,角色!V:AE,主动技能!F1199+7,FALSE))</f>
        <v>1</v>
      </c>
      <c r="AF1199" s="23">
        <f t="shared" si="388"/>
        <v>3</v>
      </c>
      <c r="AG1199" s="23">
        <f t="shared" si="389"/>
        <v>2</v>
      </c>
      <c r="AH1199" s="33" t="str">
        <f>VLOOKUP(F1199,特效对应!F:G,2,FALSE)</f>
        <v>attackex</v>
      </c>
      <c r="AJ1199">
        <f t="shared" si="390"/>
        <v>13</v>
      </c>
      <c r="AK1199" t="s">
        <v>119</v>
      </c>
      <c r="AL1199" s="4" t="s">
        <v>1689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释主动技能3等级14</v>
      </c>
      <c r="B1200" s="8">
        <f t="shared" si="386"/>
        <v>10200314</v>
      </c>
      <c r="C1200" s="8" t="str">
        <f>VLOOKUP(G1200,角色!A:B,2,FALSE)</f>
        <v>释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497</v>
      </c>
      <c r="I1200" s="26" t="str">
        <f t="shared" si="398"/>
        <v>对敌方造成125%（+6409）贯穿伤害并概率混乱。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P1200" s="33" t="str">
        <f>_xlfn.IFNA(VLOOKUP(G1200,角色!V:AE,主动技能!F1200+1,FALSE),"")</f>
        <v>eff_sixingguangquan|eff_kuanglongci||</v>
      </c>
      <c r="Q1200" s="33">
        <f>(VLOOKUP(G1200,角色!V:AE,主动技能!F1200+4,FALSE))</f>
        <v>2</v>
      </c>
      <c r="R1200" s="33">
        <v>0</v>
      </c>
      <c r="S1200" s="33">
        <v>0</v>
      </c>
      <c r="T1200" s="6" t="str">
        <f t="shared" si="396"/>
        <v/>
      </c>
      <c r="U1200" s="6" t="str">
        <f t="shared" si="397"/>
        <v>100087:30:2:0</v>
      </c>
      <c r="V1200" s="23" t="str">
        <f>VLOOKUP(G1200,角色!AW:BC,主动技能!F1200+1,FALSE)</f>
        <v>skill_31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6409</v>
      </c>
      <c r="AE1200" s="33">
        <f>(VLOOKUP(G1200,角色!V:AE,主动技能!F1200+7,FALSE))</f>
        <v>1</v>
      </c>
      <c r="AF1200" s="23">
        <f t="shared" si="388"/>
        <v>3</v>
      </c>
      <c r="AG1200" s="23">
        <f t="shared" si="389"/>
        <v>2</v>
      </c>
      <c r="AH1200" s="33" t="str">
        <f>VLOOKUP(F1200,特效对应!F:G,2,FALSE)</f>
        <v>attackex</v>
      </c>
      <c r="AJ1200">
        <f t="shared" si="390"/>
        <v>14</v>
      </c>
      <c r="AK1200" t="s">
        <v>119</v>
      </c>
      <c r="AL1200" s="4" t="s">
        <v>1689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释主动技能3等级15</v>
      </c>
      <c r="B1201" s="8">
        <f t="shared" si="386"/>
        <v>10200315</v>
      </c>
      <c r="C1201" s="8" t="str">
        <f>VLOOKUP(G1201,角色!A:B,2,FALSE)</f>
        <v>释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497</v>
      </c>
      <c r="I1201" s="26" t="str">
        <f t="shared" si="398"/>
        <v>对敌方造成125%（+9065）贯穿伤害并概率混乱。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P1201" s="33" t="str">
        <f>_xlfn.IFNA(VLOOKUP(G1201,角色!V:AE,主动技能!F1201+1,FALSE),"")</f>
        <v>eff_sixingguangquan|eff_kuanglongci||</v>
      </c>
      <c r="Q1201" s="33">
        <f>(VLOOKUP(G1201,角色!V:AE,主动技能!F1201+4,FALSE))</f>
        <v>2</v>
      </c>
      <c r="R1201" s="33">
        <v>0</v>
      </c>
      <c r="S1201" s="33">
        <v>0</v>
      </c>
      <c r="T1201" s="6" t="str">
        <f t="shared" si="396"/>
        <v/>
      </c>
      <c r="U1201" s="6" t="str">
        <f t="shared" si="397"/>
        <v>100087:30:2:0</v>
      </c>
      <c r="V1201" s="23" t="str">
        <f>VLOOKUP(G1201,角色!AW:BC,主动技能!F1201+1,FALSE)</f>
        <v>skill_31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9065</v>
      </c>
      <c r="AE1201" s="33">
        <f>(VLOOKUP(G1201,角色!V:AE,主动技能!F1201+7,FALSE))</f>
        <v>1</v>
      </c>
      <c r="AF1201" s="23">
        <f t="shared" si="388"/>
        <v>3</v>
      </c>
      <c r="AG1201" s="23">
        <f t="shared" si="389"/>
        <v>2</v>
      </c>
      <c r="AH1201" s="33" t="str">
        <f>VLOOKUP(F1201,特效对应!F:G,2,FALSE)</f>
        <v>attackex</v>
      </c>
      <c r="AJ1201">
        <f t="shared" si="390"/>
        <v>15</v>
      </c>
      <c r="AK1201" t="s">
        <v>119</v>
      </c>
      <c r="AL1201" s="4" t="s">
        <v>1689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释主动技能3等级16</v>
      </c>
      <c r="B1202" s="8">
        <f t="shared" si="386"/>
        <v>10200316</v>
      </c>
      <c r="C1202" s="8" t="str">
        <f>VLOOKUP(G1202,角色!A:B,2,FALSE)</f>
        <v>释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497</v>
      </c>
      <c r="I1202" s="26" t="str">
        <f t="shared" si="398"/>
        <v>对敌方造成125%（+12822）贯穿伤害并概率混乱。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P1202" s="33" t="str">
        <f>_xlfn.IFNA(VLOOKUP(G1202,角色!V:AE,主动技能!F1202+1,FALSE),"")</f>
        <v>eff_sixingguangquan|eff_kuanglongci||</v>
      </c>
      <c r="Q1202" s="33">
        <f>(VLOOKUP(G1202,角色!V:AE,主动技能!F1202+4,FALSE))</f>
        <v>2</v>
      </c>
      <c r="R1202" s="33">
        <v>0</v>
      </c>
      <c r="S1202" s="33">
        <v>0</v>
      </c>
      <c r="T1202" s="6" t="str">
        <f t="shared" si="396"/>
        <v/>
      </c>
      <c r="U1202" s="6" t="str">
        <f t="shared" si="397"/>
        <v>100087:30:2:0</v>
      </c>
      <c r="V1202" s="23" t="str">
        <f>VLOOKUP(G1202,角色!AW:BC,主动技能!F1202+1,FALSE)</f>
        <v>skill_31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12822</v>
      </c>
      <c r="AE1202" s="33">
        <f>(VLOOKUP(G1202,角色!V:AE,主动技能!F1202+7,FALSE))</f>
        <v>1</v>
      </c>
      <c r="AF1202" s="23">
        <f t="shared" si="388"/>
        <v>3</v>
      </c>
      <c r="AG1202" s="23">
        <f t="shared" si="389"/>
        <v>2</v>
      </c>
      <c r="AH1202" s="33" t="str">
        <f>VLOOKUP(F1202,特效对应!F:G,2,FALSE)</f>
        <v>attackex</v>
      </c>
      <c r="AJ1202">
        <f t="shared" si="390"/>
        <v>16</v>
      </c>
      <c r="AK1202" t="s">
        <v>119</v>
      </c>
      <c r="AL1202" s="4" t="s">
        <v>1689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释主动技能3等级17</v>
      </c>
      <c r="B1203" s="8">
        <f t="shared" si="386"/>
        <v>10200317</v>
      </c>
      <c r="C1203" s="8" t="str">
        <f>VLOOKUP(G1203,角色!A:B,2,FALSE)</f>
        <v>释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497</v>
      </c>
      <c r="I1203" s="26" t="str">
        <f t="shared" si="398"/>
        <v>对敌方造成125%（+18135）贯穿伤害并概率混乱。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P1203" s="33" t="str">
        <f>_xlfn.IFNA(VLOOKUP(G1203,角色!V:AE,主动技能!F1203+1,FALSE),"")</f>
        <v>eff_sixingguangquan|eff_kuanglongci||</v>
      </c>
      <c r="Q1203" s="33">
        <f>(VLOOKUP(G1203,角色!V:AE,主动技能!F1203+4,FALSE))</f>
        <v>2</v>
      </c>
      <c r="R1203" s="33">
        <v>0</v>
      </c>
      <c r="S1203" s="33">
        <v>0</v>
      </c>
      <c r="T1203" s="6" t="str">
        <f t="shared" si="396"/>
        <v/>
      </c>
      <c r="U1203" s="6" t="str">
        <f t="shared" si="397"/>
        <v>100087:30:2:0</v>
      </c>
      <c r="V1203" s="23" t="str">
        <f>VLOOKUP(G1203,角色!AW:BC,主动技能!F1203+1,FALSE)</f>
        <v>skill_31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18135</v>
      </c>
      <c r="AE1203" s="33">
        <f>(VLOOKUP(G1203,角色!V:AE,主动技能!F1203+7,FALSE))</f>
        <v>1</v>
      </c>
      <c r="AF1203" s="23">
        <f t="shared" si="388"/>
        <v>3</v>
      </c>
      <c r="AG1203" s="23">
        <f t="shared" si="389"/>
        <v>2</v>
      </c>
      <c r="AH1203" s="33" t="str">
        <f>VLOOKUP(F1203,特效对应!F:G,2,FALSE)</f>
        <v>attackex</v>
      </c>
      <c r="AJ1203">
        <f t="shared" si="390"/>
        <v>17</v>
      </c>
      <c r="AK1203" t="s">
        <v>119</v>
      </c>
      <c r="AL1203" s="4" t="s">
        <v>1689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释主动技能3等级18</v>
      </c>
      <c r="B1204" s="8">
        <f t="shared" si="386"/>
        <v>10200318</v>
      </c>
      <c r="C1204" s="8" t="str">
        <f>VLOOKUP(G1204,角色!A:B,2,FALSE)</f>
        <v>释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497</v>
      </c>
      <c r="I1204" s="26" t="str">
        <f t="shared" si="398"/>
        <v>对敌方造成125%（+25650）贯穿伤害并概率混乱。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P1204" s="33" t="str">
        <f>_xlfn.IFNA(VLOOKUP(G1204,角色!V:AE,主动技能!F1204+1,FALSE),"")</f>
        <v>eff_sixingguangquan|eff_kuanglongci||</v>
      </c>
      <c r="Q1204" s="33">
        <f>(VLOOKUP(G1204,角色!V:AE,主动技能!F1204+4,FALSE))</f>
        <v>2</v>
      </c>
      <c r="R1204" s="33">
        <v>0</v>
      </c>
      <c r="S1204" s="33">
        <v>0</v>
      </c>
      <c r="T1204" s="6" t="str">
        <f t="shared" si="396"/>
        <v/>
      </c>
      <c r="U1204" s="6" t="str">
        <f t="shared" si="397"/>
        <v>100087:30:2:0</v>
      </c>
      <c r="V1204" s="23" t="str">
        <f>VLOOKUP(G1204,角色!AW:BC,主动技能!F1204+1,FALSE)</f>
        <v>skill_31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25650</v>
      </c>
      <c r="AE1204" s="33">
        <f>(VLOOKUP(G1204,角色!V:AE,主动技能!F1204+7,FALSE))</f>
        <v>1</v>
      </c>
      <c r="AF1204" s="23">
        <f t="shared" si="388"/>
        <v>3</v>
      </c>
      <c r="AG1204" s="23">
        <f t="shared" si="389"/>
        <v>2</v>
      </c>
      <c r="AH1204" s="33" t="str">
        <f>VLOOKUP(F1204,特效对应!F:G,2,FALSE)</f>
        <v>attackex</v>
      </c>
      <c r="AJ1204">
        <f t="shared" si="390"/>
        <v>18</v>
      </c>
      <c r="AK1204" t="s">
        <v>119</v>
      </c>
      <c r="AL1204" s="4" t="s">
        <v>1689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释主动技能3等级19</v>
      </c>
      <c r="B1205" s="8">
        <f t="shared" si="386"/>
        <v>10200319</v>
      </c>
      <c r="C1205" s="8" t="str">
        <f>VLOOKUP(G1205,角色!A:B,2,FALSE)</f>
        <v>释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497</v>
      </c>
      <c r="I1205" s="26" t="str">
        <f t="shared" si="398"/>
        <v>对敌方造成125%（+36280）贯穿伤害并概率混乱。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P1205" s="33" t="str">
        <f>_xlfn.IFNA(VLOOKUP(G1205,角色!V:AE,主动技能!F1205+1,FALSE),"")</f>
        <v>eff_sixingguangquan|eff_kuanglongci||</v>
      </c>
      <c r="Q1205" s="33">
        <f>(VLOOKUP(G1205,角色!V:AE,主动技能!F1205+4,FALSE))</f>
        <v>2</v>
      </c>
      <c r="R1205" s="33">
        <v>0</v>
      </c>
      <c r="S1205" s="33">
        <v>0</v>
      </c>
      <c r="T1205" s="6" t="str">
        <f t="shared" si="396"/>
        <v/>
      </c>
      <c r="U1205" s="6" t="str">
        <f t="shared" si="397"/>
        <v>100087:30:2:0</v>
      </c>
      <c r="V1205" s="23" t="str">
        <f>VLOOKUP(G1205,角色!AW:BC,主动技能!F1205+1,FALSE)</f>
        <v>skill_31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36280</v>
      </c>
      <c r="AE1205" s="33">
        <f>(VLOOKUP(G1205,角色!V:AE,主动技能!F1205+7,FALSE))</f>
        <v>1</v>
      </c>
      <c r="AF1205" s="23">
        <f t="shared" si="388"/>
        <v>3</v>
      </c>
      <c r="AG1205" s="23">
        <f t="shared" si="389"/>
        <v>2</v>
      </c>
      <c r="AH1205" s="33" t="str">
        <f>VLOOKUP(F1205,特效对应!F:G,2,FALSE)</f>
        <v>attackex</v>
      </c>
      <c r="AJ1205">
        <f t="shared" si="390"/>
        <v>19</v>
      </c>
      <c r="AK1205" t="s">
        <v>119</v>
      </c>
      <c r="AL1205" s="4" t="s">
        <v>1689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释主动技能3等级20</v>
      </c>
      <c r="B1206" s="8">
        <f t="shared" si="386"/>
        <v>10200320</v>
      </c>
      <c r="C1206" s="8" t="str">
        <f>VLOOKUP(G1206,角色!A:B,2,FALSE)</f>
        <v>释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497</v>
      </c>
      <c r="I1206" s="26" t="str">
        <f t="shared" si="398"/>
        <v>对敌方造成125%（+51314）贯穿伤害并概率混乱。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P1206" s="33" t="str">
        <f>_xlfn.IFNA(VLOOKUP(G1206,角色!V:AE,主动技能!F1206+1,FALSE),"")</f>
        <v>eff_sixingguangquan|eff_kuanglongci||</v>
      </c>
      <c r="Q1206" s="33">
        <f>(VLOOKUP(G1206,角色!V:AE,主动技能!F1206+4,FALSE))</f>
        <v>2</v>
      </c>
      <c r="R1206" s="33">
        <v>0</v>
      </c>
      <c r="S1206" s="33">
        <v>0</v>
      </c>
      <c r="T1206" s="6" t="str">
        <f t="shared" si="396"/>
        <v/>
      </c>
      <c r="U1206" s="6" t="str">
        <f t="shared" si="397"/>
        <v>100087:30:2:0</v>
      </c>
      <c r="V1206" s="23" t="str">
        <f>VLOOKUP(G1206,角色!AW:BC,主动技能!F1206+1,FALSE)</f>
        <v>skill_31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51314</v>
      </c>
      <c r="AE1206" s="33">
        <f>(VLOOKUP(G1206,角色!V:AE,主动技能!F1206+7,FALSE))</f>
        <v>1</v>
      </c>
      <c r="AF1206" s="23">
        <f t="shared" si="388"/>
        <v>3</v>
      </c>
      <c r="AG1206" s="23">
        <f t="shared" si="389"/>
        <v>2</v>
      </c>
      <c r="AH1206" s="33" t="str">
        <f>VLOOKUP(F1206,特效对应!F:G,2,FALSE)</f>
        <v>attackex</v>
      </c>
      <c r="AJ1206">
        <f t="shared" si="390"/>
        <v>20</v>
      </c>
      <c r="AK1206" t="s">
        <v>119</v>
      </c>
      <c r="AL1206" s="4" t="s">
        <v>1689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凰邪主动技能1等级1</v>
      </c>
      <c r="B1207" s="8">
        <f t="shared" si="386"/>
        <v>10210101</v>
      </c>
      <c r="C1207" s="8" t="str">
        <f>VLOOKUP(G1207,角色!A:B,2,FALSE)</f>
        <v>凰邪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对敌方单体攻击，造成100%攻击力（+26）点伤害。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33" t="str">
        <f>_xlfn.IFNA(VLOOKUP(G1207,角色!V:AE,主动技能!F1207+1,FALSE),"")</f>
        <v>eff_yixingguangquan|||</v>
      </c>
      <c r="Q1207" s="33">
        <f>(VLOOKUP(G1207,角色!V:AE,主动技能!F1207+4,FALSE))</f>
        <v>1</v>
      </c>
      <c r="R1207" s="33">
        <v>0</v>
      </c>
      <c r="S1207" s="33">
        <v>0</v>
      </c>
      <c r="T1207" s="23" t="str">
        <f t="shared" si="396"/>
        <v/>
      </c>
      <c r="U1207" s="23" t="str">
        <f t="shared" si="397"/>
        <v/>
      </c>
      <c r="V1207" s="23" t="str">
        <f>VLOOKUP(G1207,角色!AW:BC,主动技能!F1207+1,FALSE)</f>
        <v>skill_32</v>
      </c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26</v>
      </c>
      <c r="AC1207" s="23"/>
      <c r="AD1207" s="23"/>
      <c r="AE1207" s="33">
        <f>(VLOOKUP(G1207,角色!V:AE,主动技能!F1207+7,FALSE))</f>
        <v>0</v>
      </c>
      <c r="AF1207" s="23">
        <f t="shared" si="388"/>
        <v>0</v>
      </c>
      <c r="AG1207" s="23">
        <f t="shared" si="389"/>
        <v>0</v>
      </c>
      <c r="AH1207" s="33" t="str">
        <f>VLOOKUP(F1207,特效对应!F:G,2,FALSE)</f>
        <v>attack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凰邪主动技能1等级2</v>
      </c>
      <c r="B1208" s="8">
        <f t="shared" si="386"/>
        <v>10210102</v>
      </c>
      <c r="C1208" s="8" t="str">
        <f>VLOOKUP(G1208,角色!A:B,2,FALSE)</f>
        <v>凰邪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500</v>
      </c>
      <c r="I1208" s="24" t="str">
        <f t="shared" ref="I1208:I1214" si="399">"对敌方单体攻击，造成100%攻击力（+"&amp;AB1208&amp;"）点伤害。"</f>
        <v>对敌方单体攻击，造成100%攻击力（+32）点伤害。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P1208" s="33" t="str">
        <f>_xlfn.IFNA(VLOOKUP(G1208,角色!V:AE,主动技能!F1208+1,FALSE),"")</f>
        <v>eff_yixingguangquan|||</v>
      </c>
      <c r="Q1208" s="33">
        <f>(VLOOKUP(G1208,角色!V:AE,主动技能!F1208+4,FALSE))</f>
        <v>1</v>
      </c>
      <c r="R1208" s="33">
        <v>0</v>
      </c>
      <c r="S1208" s="33">
        <v>0</v>
      </c>
      <c r="T1208" s="6" t="str">
        <f t="shared" si="396"/>
        <v/>
      </c>
      <c r="U1208" s="6" t="str">
        <f t="shared" si="397"/>
        <v/>
      </c>
      <c r="V1208" s="23" t="str">
        <f>VLOOKUP(G1208,角色!AW:BC,主动技能!F1208+1,FALSE)</f>
        <v>skill_32</v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32</v>
      </c>
      <c r="AE1208" s="33">
        <f>(VLOOKUP(G1208,角色!V:AE,主动技能!F1208+7,FALSE))</f>
        <v>0</v>
      </c>
      <c r="AF1208" s="23">
        <f t="shared" si="388"/>
        <v>0</v>
      </c>
      <c r="AG1208" s="23">
        <f t="shared" si="389"/>
        <v>0</v>
      </c>
      <c r="AH1208" s="33" t="str">
        <f>VLOOKUP(F1208,特效对应!F:G,2,FALSE)</f>
        <v>attack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凰邪主动技能1等级3</v>
      </c>
      <c r="B1209" s="8">
        <f t="shared" si="386"/>
        <v>10210103</v>
      </c>
      <c r="C1209" s="8" t="str">
        <f>VLOOKUP(G1209,角色!A:B,2,FALSE)</f>
        <v>凰邪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500</v>
      </c>
      <c r="I1209" s="24" t="str">
        <f t="shared" si="399"/>
        <v>对敌方单体攻击，造成100%攻击力（+50）点伤害。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P1209" s="33" t="str">
        <f>_xlfn.IFNA(VLOOKUP(G1209,角色!V:AE,主动技能!F1209+1,FALSE),"")</f>
        <v>eff_yixingguangquan|||</v>
      </c>
      <c r="Q1209" s="33">
        <f>(VLOOKUP(G1209,角色!V:AE,主动技能!F1209+4,FALSE))</f>
        <v>1</v>
      </c>
      <c r="R1209" s="33">
        <v>0</v>
      </c>
      <c r="S1209" s="33">
        <v>0</v>
      </c>
      <c r="T1209" s="6" t="str">
        <f t="shared" si="396"/>
        <v/>
      </c>
      <c r="U1209" s="6" t="str">
        <f t="shared" si="397"/>
        <v/>
      </c>
      <c r="V1209" s="23" t="str">
        <f>VLOOKUP(G1209,角色!AW:BC,主动技能!F1209+1,FALSE)</f>
        <v>skill_32</v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50</v>
      </c>
      <c r="AE1209" s="33">
        <f>(VLOOKUP(G1209,角色!V:AE,主动技能!F1209+7,FALSE))</f>
        <v>0</v>
      </c>
      <c r="AF1209" s="23">
        <f t="shared" si="388"/>
        <v>0</v>
      </c>
      <c r="AG1209" s="23">
        <f t="shared" si="389"/>
        <v>0</v>
      </c>
      <c r="AH1209" s="33" t="str">
        <f>VLOOKUP(F1209,特效对应!F:G,2,FALSE)</f>
        <v>attack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凰邪主动技能1等级4</v>
      </c>
      <c r="B1210" s="8">
        <f t="shared" si="386"/>
        <v>10210104</v>
      </c>
      <c r="C1210" s="8" t="str">
        <f>VLOOKUP(G1210,角色!A:B,2,FALSE)</f>
        <v>凰邪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500</v>
      </c>
      <c r="I1210" s="24" t="str">
        <f t="shared" si="399"/>
        <v>对敌方单体攻击，造成100%攻击力（+80）点伤害。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P1210" s="33" t="str">
        <f>_xlfn.IFNA(VLOOKUP(G1210,角色!V:AE,主动技能!F1210+1,FALSE),"")</f>
        <v>eff_yixingguangquan|||</v>
      </c>
      <c r="Q1210" s="33">
        <f>(VLOOKUP(G1210,角色!V:AE,主动技能!F1210+4,FALSE))</f>
        <v>1</v>
      </c>
      <c r="R1210" s="33">
        <v>0</v>
      </c>
      <c r="S1210" s="33">
        <v>0</v>
      </c>
      <c r="T1210" s="6" t="str">
        <f t="shared" si="396"/>
        <v/>
      </c>
      <c r="U1210" s="6" t="str">
        <f t="shared" si="397"/>
        <v/>
      </c>
      <c r="V1210" s="23" t="str">
        <f>VLOOKUP(G1210,角色!AW:BC,主动技能!F1210+1,FALSE)</f>
        <v>skill_32</v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80</v>
      </c>
      <c r="AE1210" s="33">
        <f>(VLOOKUP(G1210,角色!V:AE,主动技能!F1210+7,FALSE))</f>
        <v>0</v>
      </c>
      <c r="AF1210" s="23">
        <f t="shared" si="388"/>
        <v>0</v>
      </c>
      <c r="AG1210" s="23">
        <f t="shared" si="389"/>
        <v>0</v>
      </c>
      <c r="AH1210" s="33" t="str">
        <f>VLOOKUP(F1210,特效对应!F:G,2,FALSE)</f>
        <v>attack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凰邪主动技能1等级5</v>
      </c>
      <c r="B1211" s="8">
        <f t="shared" si="386"/>
        <v>10210105</v>
      </c>
      <c r="C1211" s="8" t="str">
        <f>VLOOKUP(G1211,角色!A:B,2,FALSE)</f>
        <v>凰邪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500</v>
      </c>
      <c r="I1211" s="24" t="str">
        <f t="shared" si="399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P1211" s="33" t="str">
        <f>_xlfn.IFNA(VLOOKUP(G1211,角色!V:AE,主动技能!F1211+1,FALSE),"")</f>
        <v>eff_yixingguangquan|||</v>
      </c>
      <c r="Q1211" s="33">
        <f>(VLOOKUP(G1211,角色!V:AE,主动技能!F1211+4,FALSE))</f>
        <v>1</v>
      </c>
      <c r="R1211" s="33">
        <v>0</v>
      </c>
      <c r="S1211" s="33">
        <v>0</v>
      </c>
      <c r="T1211" s="6" t="str">
        <f t="shared" si="396"/>
        <v/>
      </c>
      <c r="U1211" s="6" t="str">
        <f t="shared" si="397"/>
        <v/>
      </c>
      <c r="V1211" s="23" t="str">
        <f>VLOOKUP(G1211,角色!AW:BC,主动技能!F1211+1,FALSE)</f>
        <v>skill_32</v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 s="33">
        <f>(VLOOKUP(G1211,角色!V:AE,主动技能!F1211+7,FALSE))</f>
        <v>0</v>
      </c>
      <c r="AF1211" s="23">
        <f t="shared" si="388"/>
        <v>0</v>
      </c>
      <c r="AG1211" s="23">
        <f t="shared" si="389"/>
        <v>0</v>
      </c>
      <c r="AH1211" s="33" t="str">
        <f>VLOOKUP(F1211,特效对应!F:G,2,FALSE)</f>
        <v>attack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凰邪主动技能1等级6</v>
      </c>
      <c r="B1212" s="8">
        <f t="shared" si="386"/>
        <v>10210106</v>
      </c>
      <c r="C1212" s="8" t="str">
        <f>VLOOKUP(G1212,角色!A:B,2,FALSE)</f>
        <v>凰邪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500</v>
      </c>
      <c r="I1212" s="24" t="str">
        <f t="shared" si="399"/>
        <v>对敌方单体攻击，造成100%攻击力（+160）点伤害。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P1212" s="33" t="str">
        <f>_xlfn.IFNA(VLOOKUP(G1212,角色!V:AE,主动技能!F1212+1,FALSE),"")</f>
        <v>eff_yixingguangquan|||</v>
      </c>
      <c r="Q1212" s="33">
        <f>(VLOOKUP(G1212,角色!V:AE,主动技能!F1212+4,FALSE))</f>
        <v>1</v>
      </c>
      <c r="R1212" s="33">
        <v>0</v>
      </c>
      <c r="S1212" s="33">
        <v>0</v>
      </c>
      <c r="T1212" s="6" t="str">
        <f t="shared" si="396"/>
        <v/>
      </c>
      <c r="U1212" s="6" t="str">
        <f t="shared" si="397"/>
        <v/>
      </c>
      <c r="V1212" s="23" t="str">
        <f>VLOOKUP(G1212,角色!AW:BC,主动技能!F1212+1,FALSE)</f>
        <v>skill_32</v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160</v>
      </c>
      <c r="AE1212" s="33">
        <f>(VLOOKUP(G1212,角色!V:AE,主动技能!F1212+7,FALSE))</f>
        <v>0</v>
      </c>
      <c r="AF1212" s="23">
        <f t="shared" si="388"/>
        <v>0</v>
      </c>
      <c r="AG1212" s="23">
        <f t="shared" si="389"/>
        <v>0</v>
      </c>
      <c r="AH1212" s="33" t="str">
        <f>VLOOKUP(F1212,特效对应!F:G,2,FALSE)</f>
        <v>attack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凰邪主动技能1等级7</v>
      </c>
      <c r="B1213" s="8">
        <f t="shared" si="386"/>
        <v>10210107</v>
      </c>
      <c r="C1213" s="8" t="str">
        <f>VLOOKUP(G1213,角色!A:B,2,FALSE)</f>
        <v>凰邪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500</v>
      </c>
      <c r="I1213" s="24" t="str">
        <f t="shared" si="399"/>
        <v>对敌方单体攻击，造成100%攻击力（+226）点伤害。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P1213" s="33" t="str">
        <f>_xlfn.IFNA(VLOOKUP(G1213,角色!V:AE,主动技能!F1213+1,FALSE),"")</f>
        <v>eff_yixingguangquan|||</v>
      </c>
      <c r="Q1213" s="33">
        <f>(VLOOKUP(G1213,角色!V:AE,主动技能!F1213+4,FALSE))</f>
        <v>1</v>
      </c>
      <c r="R1213" s="33">
        <v>0</v>
      </c>
      <c r="S1213" s="33">
        <v>0</v>
      </c>
      <c r="T1213" s="6" t="str">
        <f t="shared" si="396"/>
        <v/>
      </c>
      <c r="U1213" s="6" t="str">
        <f t="shared" si="397"/>
        <v/>
      </c>
      <c r="V1213" s="23" t="str">
        <f>VLOOKUP(G1213,角色!AW:BC,主动技能!F1213+1,FALSE)</f>
        <v>skill_32</v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226</v>
      </c>
      <c r="AE1213" s="33">
        <f>(VLOOKUP(G1213,角色!V:AE,主动技能!F1213+7,FALSE))</f>
        <v>0</v>
      </c>
      <c r="AF1213" s="23">
        <f t="shared" si="388"/>
        <v>0</v>
      </c>
      <c r="AG1213" s="23">
        <f t="shared" si="389"/>
        <v>0</v>
      </c>
      <c r="AH1213" s="33" t="str">
        <f>VLOOKUP(F1213,特效对应!F:G,2,FALSE)</f>
        <v>attack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凰邪主动技能1等级8</v>
      </c>
      <c r="B1214" s="8">
        <f t="shared" si="386"/>
        <v>10210108</v>
      </c>
      <c r="C1214" s="8" t="str">
        <f>VLOOKUP(G1214,角色!A:B,2,FALSE)</f>
        <v>凰邪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500</v>
      </c>
      <c r="I1214" s="24" t="str">
        <f t="shared" si="399"/>
        <v>对敌方单体攻击，造成100%攻击力（+320）点伤害。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P1214" s="33" t="str">
        <f>_xlfn.IFNA(VLOOKUP(G1214,角色!V:AE,主动技能!F1214+1,FALSE),"")</f>
        <v>eff_yixingguangquan|||</v>
      </c>
      <c r="Q1214" s="33">
        <f>(VLOOKUP(G1214,角色!V:AE,主动技能!F1214+4,FALSE))</f>
        <v>1</v>
      </c>
      <c r="R1214" s="33">
        <v>0</v>
      </c>
      <c r="S1214" s="33">
        <v>0</v>
      </c>
      <c r="T1214" s="6" t="str">
        <f t="shared" si="396"/>
        <v/>
      </c>
      <c r="U1214" s="6" t="str">
        <f t="shared" si="397"/>
        <v/>
      </c>
      <c r="V1214" s="23" t="str">
        <f>VLOOKUP(G1214,角色!AW:BC,主动技能!F1214+1,FALSE)</f>
        <v>skill_32</v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320</v>
      </c>
      <c r="AE1214" s="33">
        <f>(VLOOKUP(G1214,角色!V:AE,主动技能!F1214+7,FALSE))</f>
        <v>0</v>
      </c>
      <c r="AF1214" s="23">
        <f t="shared" si="388"/>
        <v>0</v>
      </c>
      <c r="AG1214" s="23">
        <f t="shared" si="389"/>
        <v>0</v>
      </c>
      <c r="AH1214" s="33" t="str">
        <f>VLOOKUP(F1214,特效对应!F:G,2,FALSE)</f>
        <v>attack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凰邪主动技能1等级9</v>
      </c>
      <c r="B1215" s="8">
        <f t="shared" si="386"/>
        <v>10210109</v>
      </c>
      <c r="C1215" s="8" t="str">
        <f>VLOOKUP(G1215,角色!A:B,2,FALSE)</f>
        <v>凰邪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对敌方单体攻击，造成100%攻击力（+452）点伤害。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33" t="str">
        <f>_xlfn.IFNA(VLOOKUP(G1215,角色!V:AE,主动技能!F1215+1,FALSE),"")</f>
        <v>eff_yixingguangquan|||</v>
      </c>
      <c r="Q1215" s="33">
        <f>(VLOOKUP(G1215,角色!V:AE,主动技能!F1215+4,FALSE))</f>
        <v>1</v>
      </c>
      <c r="R1215" s="33">
        <v>0</v>
      </c>
      <c r="S1215" s="33">
        <v>0</v>
      </c>
      <c r="T1215" s="23" t="str">
        <f t="shared" si="396"/>
        <v/>
      </c>
      <c r="U1215" s="23" t="str">
        <f t="shared" si="397"/>
        <v/>
      </c>
      <c r="V1215" s="23" t="str">
        <f>VLOOKUP(G1215,角色!AW:BC,主动技能!F1215+1,FALSE)</f>
        <v>skill_32</v>
      </c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452</v>
      </c>
      <c r="AC1215" s="23"/>
      <c r="AD1215" s="23"/>
      <c r="AE1215" s="33">
        <f>(VLOOKUP(G1215,角色!V:AE,主动技能!F1215+7,FALSE))</f>
        <v>0</v>
      </c>
      <c r="AF1215" s="23">
        <f t="shared" si="388"/>
        <v>0</v>
      </c>
      <c r="AG1215" s="23">
        <f t="shared" si="389"/>
        <v>0</v>
      </c>
      <c r="AH1215" s="33" t="str">
        <f>VLOOKUP(F1215,特效对应!F:G,2,FALSE)</f>
        <v>attack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凰邪主动技能1等级10</v>
      </c>
      <c r="B1216" s="8">
        <f t="shared" si="386"/>
        <v>10210110</v>
      </c>
      <c r="C1216" s="8" t="str">
        <f>VLOOKUP(G1216,角色!A:B,2,FALSE)</f>
        <v>凰邪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500</v>
      </c>
      <c r="I1216" s="24" t="str">
        <f t="shared" ref="I1216:I1226" si="401">"对敌方单体攻击，造成100%攻击力（+"&amp;AB1216&amp;"）点伤害。"</f>
        <v>对敌方单体攻击，造成100%攻击力（+640）点伤害。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P1216" s="33" t="str">
        <f>_xlfn.IFNA(VLOOKUP(G1216,角色!V:AE,主动技能!F1216+1,FALSE),"")</f>
        <v>eff_yixingguangquan|||</v>
      </c>
      <c r="Q1216" s="33">
        <f>(VLOOKUP(G1216,角色!V:AE,主动技能!F1216+4,FALSE))</f>
        <v>1</v>
      </c>
      <c r="R1216" s="33">
        <v>0</v>
      </c>
      <c r="S1216" s="33">
        <v>0</v>
      </c>
      <c r="T1216" s="6" t="str">
        <f t="shared" si="396"/>
        <v/>
      </c>
      <c r="U1216" s="6" t="str">
        <f t="shared" si="397"/>
        <v/>
      </c>
      <c r="V1216" s="23" t="str">
        <f>VLOOKUP(G1216,角色!AW:BC,主动技能!F1216+1,FALSE)</f>
        <v>skill_32</v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640</v>
      </c>
      <c r="AE1216" s="33">
        <f>(VLOOKUP(G1216,角色!V:AE,主动技能!F1216+7,FALSE))</f>
        <v>0</v>
      </c>
      <c r="AF1216" s="23">
        <f t="shared" si="388"/>
        <v>0</v>
      </c>
      <c r="AG1216" s="23">
        <f t="shared" si="389"/>
        <v>0</v>
      </c>
      <c r="AH1216" s="33" t="str">
        <f>VLOOKUP(F1216,特效对应!F:G,2,FALSE)</f>
        <v>attack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凰邪主动技能1等级11</v>
      </c>
      <c r="B1217" s="8">
        <f t="shared" si="386"/>
        <v>10210111</v>
      </c>
      <c r="C1217" s="8" t="str">
        <f>VLOOKUP(G1217,角色!A:B,2,FALSE)</f>
        <v>凰邪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500</v>
      </c>
      <c r="I1217" s="24" t="str">
        <f t="shared" si="401"/>
        <v>对敌方单体攻击，造成100%攻击力（+906）点伤害。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P1217" s="33" t="str">
        <f>_xlfn.IFNA(VLOOKUP(G1217,角色!V:AE,主动技能!F1217+1,FALSE),"")</f>
        <v>eff_yixingguangquan|||</v>
      </c>
      <c r="Q1217" s="33">
        <f>(VLOOKUP(G1217,角色!V:AE,主动技能!F1217+4,FALSE))</f>
        <v>1</v>
      </c>
      <c r="R1217" s="33">
        <v>0</v>
      </c>
      <c r="S1217" s="33">
        <v>0</v>
      </c>
      <c r="T1217" s="6" t="str">
        <f t="shared" si="396"/>
        <v/>
      </c>
      <c r="U1217" s="6" t="str">
        <f t="shared" si="397"/>
        <v/>
      </c>
      <c r="V1217" s="23" t="str">
        <f>VLOOKUP(G1217,角色!AW:BC,主动技能!F1217+1,FALSE)</f>
        <v>skill_32</v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906</v>
      </c>
      <c r="AE1217" s="33">
        <f>(VLOOKUP(G1217,角色!V:AE,主动技能!F1217+7,FALSE))</f>
        <v>0</v>
      </c>
      <c r="AF1217" s="23">
        <f t="shared" si="388"/>
        <v>0</v>
      </c>
      <c r="AG1217" s="23">
        <f t="shared" si="389"/>
        <v>0</v>
      </c>
      <c r="AH1217" s="33" t="str">
        <f>VLOOKUP(F1217,特效对应!F:G,2,FALSE)</f>
        <v>attack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凰邪主动技能1等级12</v>
      </c>
      <c r="B1218" s="8">
        <f t="shared" si="386"/>
        <v>10210112</v>
      </c>
      <c r="C1218" s="8" t="str">
        <f>VLOOKUP(G1218,角色!A:B,2,FALSE)</f>
        <v>凰邪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500</v>
      </c>
      <c r="I1218" s="24" t="str">
        <f t="shared" si="401"/>
        <v>对敌方单体攻击，造成100%攻击力（+1281）点伤害。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P1218" s="33" t="str">
        <f>_xlfn.IFNA(VLOOKUP(G1218,角色!V:AE,主动技能!F1218+1,FALSE),"")</f>
        <v>eff_yixingguangquan|||</v>
      </c>
      <c r="Q1218" s="33">
        <f>(VLOOKUP(G1218,角色!V:AE,主动技能!F1218+4,FALSE))</f>
        <v>1</v>
      </c>
      <c r="R1218" s="33">
        <v>0</v>
      </c>
      <c r="S1218" s="33">
        <v>0</v>
      </c>
      <c r="T1218" s="6" t="str">
        <f t="shared" si="396"/>
        <v/>
      </c>
      <c r="U1218" s="6" t="str">
        <f t="shared" si="397"/>
        <v/>
      </c>
      <c r="V1218" s="23" t="str">
        <f>VLOOKUP(G1218,角色!AW:BC,主动技能!F1218+1,FALSE)</f>
        <v>skill_32</v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1281</v>
      </c>
      <c r="AE1218" s="33">
        <f>(VLOOKUP(G1218,角色!V:AE,主动技能!F1218+7,FALSE))</f>
        <v>0</v>
      </c>
      <c r="AF1218" s="23">
        <f t="shared" si="388"/>
        <v>0</v>
      </c>
      <c r="AG1218" s="23">
        <f t="shared" si="389"/>
        <v>0</v>
      </c>
      <c r="AH1218" s="33" t="str">
        <f>VLOOKUP(F1218,特效对应!F:G,2,FALSE)</f>
        <v>attack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凰邪主动技能1等级13</v>
      </c>
      <c r="B1219" s="8">
        <f t="shared" si="386"/>
        <v>10210113</v>
      </c>
      <c r="C1219" s="8" t="str">
        <f>VLOOKUP(G1219,角色!A:B,2,FALSE)</f>
        <v>凰邪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500</v>
      </c>
      <c r="I1219" s="24" t="str">
        <f t="shared" si="401"/>
        <v>对敌方单体攻击，造成100%攻击力（+1812）点伤害。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P1219" s="33" t="str">
        <f>_xlfn.IFNA(VLOOKUP(G1219,角色!V:AE,主动技能!F1219+1,FALSE),"")</f>
        <v>eff_yixingguangquan|||</v>
      </c>
      <c r="Q1219" s="33">
        <f>(VLOOKUP(G1219,角色!V:AE,主动技能!F1219+4,FALSE))</f>
        <v>1</v>
      </c>
      <c r="R1219" s="33">
        <v>0</v>
      </c>
      <c r="S1219" s="33">
        <v>0</v>
      </c>
      <c r="T1219" s="6" t="str">
        <f t="shared" si="396"/>
        <v/>
      </c>
      <c r="U1219" s="6" t="str">
        <f t="shared" si="397"/>
        <v/>
      </c>
      <c r="V1219" s="23" t="str">
        <f>VLOOKUP(G1219,角色!AW:BC,主动技能!F1219+1,FALSE)</f>
        <v>skill_32</v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1812</v>
      </c>
      <c r="AE1219" s="33">
        <f>(VLOOKUP(G1219,角色!V:AE,主动技能!F1219+7,FALSE))</f>
        <v>0</v>
      </c>
      <c r="AF1219" s="23">
        <f t="shared" si="388"/>
        <v>0</v>
      </c>
      <c r="AG1219" s="23">
        <f t="shared" si="389"/>
        <v>0</v>
      </c>
      <c r="AH1219" s="33" t="str">
        <f>VLOOKUP(F1219,特效对应!F:G,2,FALSE)</f>
        <v>attack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凰邪主动技能1等级14</v>
      </c>
      <c r="B1220" s="8">
        <f t="shared" si="386"/>
        <v>10210114</v>
      </c>
      <c r="C1220" s="8" t="str">
        <f>VLOOKUP(G1220,角色!A:B,2,FALSE)</f>
        <v>凰邪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500</v>
      </c>
      <c r="I1220" s="24" t="str">
        <f t="shared" si="401"/>
        <v>对敌方单体攻击，造成100%攻击力（+2563）点伤害。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P1220" s="33" t="str">
        <f>_xlfn.IFNA(VLOOKUP(G1220,角色!V:AE,主动技能!F1220+1,FALSE),"")</f>
        <v>eff_yixingguangquan|||</v>
      </c>
      <c r="Q1220" s="33">
        <f>(VLOOKUP(G1220,角色!V:AE,主动技能!F1220+4,FALSE))</f>
        <v>1</v>
      </c>
      <c r="R1220" s="33">
        <v>0</v>
      </c>
      <c r="S1220" s="33">
        <v>0</v>
      </c>
      <c r="T1220" s="6" t="str">
        <f t="shared" si="396"/>
        <v/>
      </c>
      <c r="U1220" s="6" t="str">
        <f t="shared" si="397"/>
        <v/>
      </c>
      <c r="V1220" s="23" t="str">
        <f>VLOOKUP(G1220,角色!AW:BC,主动技能!F1220+1,FALSE)</f>
        <v>skill_32</v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2563</v>
      </c>
      <c r="AE1220" s="33">
        <f>(VLOOKUP(G1220,角色!V:AE,主动技能!F1220+7,FALSE))</f>
        <v>0</v>
      </c>
      <c r="AF1220" s="23">
        <f t="shared" si="388"/>
        <v>0</v>
      </c>
      <c r="AG1220" s="23">
        <f t="shared" si="389"/>
        <v>0</v>
      </c>
      <c r="AH1220" s="33" t="str">
        <f>VLOOKUP(F1220,特效对应!F:G,2,FALSE)</f>
        <v>attack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凰邪主动技能1等级15</v>
      </c>
      <c r="B1221" s="8">
        <f t="shared" si="386"/>
        <v>10210115</v>
      </c>
      <c r="C1221" s="8" t="str">
        <f>VLOOKUP(G1221,角色!A:B,2,FALSE)</f>
        <v>凰邪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500</v>
      </c>
      <c r="I1221" s="24" t="str">
        <f t="shared" si="401"/>
        <v>对敌方单体攻击，造成100%攻击力（+3626）点伤害。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P1221" s="33" t="str">
        <f>_xlfn.IFNA(VLOOKUP(G1221,角色!V:AE,主动技能!F1221+1,FALSE),"")</f>
        <v>eff_yixingguangquan|||</v>
      </c>
      <c r="Q1221" s="33">
        <f>(VLOOKUP(G1221,角色!V:AE,主动技能!F1221+4,FALSE))</f>
        <v>1</v>
      </c>
      <c r="R1221" s="33">
        <v>0</v>
      </c>
      <c r="S1221" s="33">
        <v>0</v>
      </c>
      <c r="T1221" s="6" t="str">
        <f t="shared" si="396"/>
        <v/>
      </c>
      <c r="U1221" s="6" t="str">
        <f t="shared" si="397"/>
        <v/>
      </c>
      <c r="V1221" s="23" t="str">
        <f>VLOOKUP(G1221,角色!AW:BC,主动技能!F1221+1,FALSE)</f>
        <v>skill_32</v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3626</v>
      </c>
      <c r="AE1221" s="33">
        <f>(VLOOKUP(G1221,角色!V:AE,主动技能!F1221+7,FALSE))</f>
        <v>0</v>
      </c>
      <c r="AF1221" s="23">
        <f t="shared" si="388"/>
        <v>0</v>
      </c>
      <c r="AG1221" s="23">
        <f t="shared" si="389"/>
        <v>0</v>
      </c>
      <c r="AH1221" s="33" t="str">
        <f>VLOOKUP(F1221,特效对应!F:G,2,FALSE)</f>
        <v>attack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凰邪主动技能1等级16</v>
      </c>
      <c r="B1222" s="8">
        <f t="shared" si="386"/>
        <v>10210116</v>
      </c>
      <c r="C1222" s="8" t="str">
        <f>VLOOKUP(G1222,角色!A:B,2,FALSE)</f>
        <v>凰邪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500</v>
      </c>
      <c r="I1222" s="24" t="str">
        <f t="shared" si="401"/>
        <v>对敌方单体攻击，造成100%攻击力（+5128）点伤害。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P1222" s="33" t="str">
        <f>_xlfn.IFNA(VLOOKUP(G1222,角色!V:AE,主动技能!F1222+1,FALSE),"")</f>
        <v>eff_yixingguangquan|||</v>
      </c>
      <c r="Q1222" s="33">
        <f>(VLOOKUP(G1222,角色!V:AE,主动技能!F1222+4,FALSE))</f>
        <v>1</v>
      </c>
      <c r="R1222" s="33">
        <v>0</v>
      </c>
      <c r="S1222" s="33">
        <v>0</v>
      </c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V1222" s="23" t="str">
        <f>VLOOKUP(G1222,角色!AW:BC,主动技能!F1222+1,FALSE)</f>
        <v>skill_32</v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5128</v>
      </c>
      <c r="AE1222" s="33">
        <f>(VLOOKUP(G1222,角色!V:AE,主动技能!F1222+7,FALSE))</f>
        <v>0</v>
      </c>
      <c r="AF1222" s="23">
        <f t="shared" si="388"/>
        <v>0</v>
      </c>
      <c r="AG1222" s="23">
        <f t="shared" si="389"/>
        <v>0</v>
      </c>
      <c r="AH1222" s="33" t="str">
        <f>VLOOKUP(F1222,特效对应!F:G,2,FALSE)</f>
        <v>attack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凰邪主动技能1等级17</v>
      </c>
      <c r="B1223" s="8">
        <f t="shared" si="386"/>
        <v>10210117</v>
      </c>
      <c r="C1223" s="8" t="str">
        <f>VLOOKUP(G1223,角色!A:B,2,FALSE)</f>
        <v>凰邪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500</v>
      </c>
      <c r="I1223" s="24" t="str">
        <f t="shared" si="401"/>
        <v>对敌方单体攻击，造成100%攻击力（+7254）点伤害。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P1223" s="33" t="str">
        <f>_xlfn.IFNA(VLOOKUP(G1223,角色!V:AE,主动技能!F1223+1,FALSE),"")</f>
        <v>eff_yixingguangquan|||</v>
      </c>
      <c r="Q1223" s="33">
        <f>(VLOOKUP(G1223,角色!V:AE,主动技能!F1223+4,FALSE))</f>
        <v>1</v>
      </c>
      <c r="R1223" s="33">
        <v>0</v>
      </c>
      <c r="S1223" s="33">
        <v>0</v>
      </c>
      <c r="T1223" s="6" t="str">
        <f t="shared" si="406"/>
        <v/>
      </c>
      <c r="U1223" s="6" t="str">
        <f t="shared" si="407"/>
        <v/>
      </c>
      <c r="V1223" s="23" t="str">
        <f>VLOOKUP(G1223,角色!AW:BC,主动技能!F1223+1,FALSE)</f>
        <v>skill_32</v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7254</v>
      </c>
      <c r="AE1223" s="33">
        <f>(VLOOKUP(G1223,角色!V:AE,主动技能!F1223+7,FALSE))</f>
        <v>0</v>
      </c>
      <c r="AF1223" s="23">
        <f t="shared" si="388"/>
        <v>0</v>
      </c>
      <c r="AG1223" s="23">
        <f t="shared" si="389"/>
        <v>0</v>
      </c>
      <c r="AH1223" s="33" t="str">
        <f>VLOOKUP(F1223,特效对应!F:G,2,FALSE)</f>
        <v>attack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凰邪主动技能1等级18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凰邪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500</v>
      </c>
      <c r="I1224" s="24" t="str">
        <f t="shared" si="401"/>
        <v>对敌方单体攻击，造成100%攻击力（+10260）点伤害。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P1224" s="33" t="str">
        <f>_xlfn.IFNA(VLOOKUP(G1224,角色!V:AE,主动技能!F1224+1,FALSE),"")</f>
        <v>eff_yixingguangquan|||</v>
      </c>
      <c r="Q1224" s="33">
        <f>(VLOOKUP(G1224,角色!V:AE,主动技能!F1224+4,FALSE))</f>
        <v>1</v>
      </c>
      <c r="R1224" s="33">
        <v>0</v>
      </c>
      <c r="S1224" s="33">
        <v>0</v>
      </c>
      <c r="T1224" s="6" t="str">
        <f t="shared" si="406"/>
        <v/>
      </c>
      <c r="U1224" s="6" t="str">
        <f t="shared" si="407"/>
        <v/>
      </c>
      <c r="V1224" s="23" t="str">
        <f>VLOOKUP(G1224,角色!AW:BC,主动技能!F1224+1,FALSE)</f>
        <v>skill_32</v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10260</v>
      </c>
      <c r="AE1224" s="33">
        <f>(VLOOKUP(G1224,角色!V:AE,主动技能!F1224+7,FALSE))</f>
        <v>0</v>
      </c>
      <c r="AF1224" s="23">
        <f t="shared" ref="AF1224:AF1287" si="411">BD1224</f>
        <v>0</v>
      </c>
      <c r="AG1224" s="23">
        <f t="shared" ref="AG1224:AG1287" si="412">BE1224</f>
        <v>0</v>
      </c>
      <c r="AH1224" s="33" t="str">
        <f>VLOOKUP(F1224,特效对应!F:G,2,FALSE)</f>
        <v>attack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凰邪主动技能1等级19</v>
      </c>
      <c r="B1225" s="8">
        <f t="shared" si="409"/>
        <v>10210119</v>
      </c>
      <c r="C1225" s="8" t="str">
        <f>VLOOKUP(G1225,角色!A:B,2,FALSE)</f>
        <v>凰邪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500</v>
      </c>
      <c r="I1225" s="24" t="str">
        <f t="shared" si="401"/>
        <v>对敌方单体攻击，造成100%攻击力（+14512）点伤害。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P1225" s="33" t="str">
        <f>_xlfn.IFNA(VLOOKUP(G1225,角色!V:AE,主动技能!F1225+1,FALSE),"")</f>
        <v>eff_yixingguangquan|||</v>
      </c>
      <c r="Q1225" s="33">
        <f>(VLOOKUP(G1225,角色!V:AE,主动技能!F1225+4,FALSE))</f>
        <v>1</v>
      </c>
      <c r="R1225" s="33">
        <v>0</v>
      </c>
      <c r="S1225" s="33">
        <v>0</v>
      </c>
      <c r="T1225" s="6" t="str">
        <f t="shared" si="406"/>
        <v/>
      </c>
      <c r="U1225" s="6" t="str">
        <f t="shared" si="407"/>
        <v/>
      </c>
      <c r="V1225" s="23" t="str">
        <f>VLOOKUP(G1225,角色!AW:BC,主动技能!F1225+1,FALSE)</f>
        <v>skill_32</v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14512</v>
      </c>
      <c r="AE1225" s="33">
        <f>(VLOOKUP(G1225,角色!V:AE,主动技能!F1225+7,FALSE))</f>
        <v>0</v>
      </c>
      <c r="AF1225" s="23">
        <f t="shared" si="411"/>
        <v>0</v>
      </c>
      <c r="AG1225" s="23">
        <f t="shared" si="412"/>
        <v>0</v>
      </c>
      <c r="AH1225" s="33" t="str">
        <f>VLOOKUP(F1225,特效对应!F:G,2,FALSE)</f>
        <v>attack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凰邪主动技能1等级20</v>
      </c>
      <c r="B1226" s="8">
        <f t="shared" si="409"/>
        <v>10210120</v>
      </c>
      <c r="C1226" s="8" t="str">
        <f>VLOOKUP(G1226,角色!A:B,2,FALSE)</f>
        <v>凰邪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500</v>
      </c>
      <c r="I1226" s="24" t="str">
        <f t="shared" si="401"/>
        <v>对敌方单体攻击，造成100%攻击力（+20525）点伤害。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P1226" s="33" t="str">
        <f>_xlfn.IFNA(VLOOKUP(G1226,角色!V:AE,主动技能!F1226+1,FALSE),"")</f>
        <v>eff_yixingguangquan|||</v>
      </c>
      <c r="Q1226" s="33">
        <f>(VLOOKUP(G1226,角色!V:AE,主动技能!F1226+4,FALSE))</f>
        <v>1</v>
      </c>
      <c r="R1226" s="33">
        <v>0</v>
      </c>
      <c r="S1226" s="33">
        <v>0</v>
      </c>
      <c r="T1226" s="6" t="str">
        <f t="shared" si="406"/>
        <v/>
      </c>
      <c r="U1226" s="6" t="str">
        <f t="shared" si="407"/>
        <v/>
      </c>
      <c r="V1226" s="23" t="str">
        <f>VLOOKUP(G1226,角色!AW:BC,主动技能!F1226+1,FALSE)</f>
        <v>skill_32</v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20525</v>
      </c>
      <c r="AE1226" s="33">
        <f>(VLOOKUP(G1226,角色!V:AE,主动技能!F1226+7,FALSE))</f>
        <v>0</v>
      </c>
      <c r="AF1226" s="23">
        <f t="shared" si="411"/>
        <v>0</v>
      </c>
      <c r="AG1226" s="23">
        <f t="shared" si="412"/>
        <v>0</v>
      </c>
      <c r="AH1226" s="33" t="str">
        <f>VLOOKUP(F1226,特效对应!F:G,2,FALSE)</f>
        <v>attack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凰邪主动技能2等级1</v>
      </c>
      <c r="B1227" s="8">
        <f t="shared" si="409"/>
        <v>10210201</v>
      </c>
      <c r="C1227" s="8" t="str">
        <f>VLOOKUP(G1227,角色!A:B,2,FALSE)</f>
        <v>凰邪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460</v>
      </c>
      <c r="I1227" s="26" t="str">
        <f>"对己方任意单体回复生命"&amp;BA1227</f>
        <v>对己方任意单体回复生命83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P1227" s="33" t="str">
        <f>_xlfn.IFNA(VLOOKUP(G1227,角色!V:AE,主动技能!F1227+1,FALSE),"")</f>
        <v>eff_erxingguangquan||eff_huichunshu|</v>
      </c>
      <c r="Q1227" s="33">
        <f>(VLOOKUP(G1227,角色!V:AE,主动技能!F1227+4,FALSE))</f>
        <v>1</v>
      </c>
      <c r="R1227" s="33">
        <v>0</v>
      </c>
      <c r="S1227" s="33">
        <v>0</v>
      </c>
      <c r="T1227" s="6" t="str">
        <f t="shared" si="406"/>
        <v>100004:100:2:0</v>
      </c>
      <c r="U1227" s="6" t="str">
        <f t="shared" si="407"/>
        <v/>
      </c>
      <c r="V1227" s="23" t="str">
        <f>VLOOKUP(G1227,角色!AW:BC,主动技能!F1227+1,FALSE)</f>
        <v>skill_05</v>
      </c>
      <c r="Y1227">
        <f t="shared" ref="Y1227:Y1258" si="417">VLOOKUP(D1227,BF:BG,2,FALSE)</f>
        <v>50</v>
      </c>
      <c r="Z1227">
        <v>0</v>
      </c>
      <c r="AE1227" s="33">
        <f>(VLOOKUP(G1227,角色!V:AE,主动技能!F1227+7,FALSE))</f>
        <v>1</v>
      </c>
      <c r="AF1227" s="23">
        <f t="shared" si="411"/>
        <v>2</v>
      </c>
      <c r="AG1227" s="23">
        <f t="shared" si="412"/>
        <v>1</v>
      </c>
      <c r="AH1227" s="33" t="str">
        <f>VLOOKUP(F1227,特效对应!F:G,2,FALSE)</f>
        <v>attackex</v>
      </c>
      <c r="AJ1227">
        <f t="shared" si="413"/>
        <v>1</v>
      </c>
      <c r="AK1227" s="1" t="s">
        <v>118</v>
      </c>
      <c r="AL1227" s="4" t="s">
        <v>1561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83</v>
      </c>
      <c r="BB1227">
        <f t="shared" si="414"/>
        <v>83</v>
      </c>
      <c r="BC1227">
        <f t="shared" si="414"/>
        <v>83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凰邪主动技能2等级2</v>
      </c>
      <c r="B1228" s="8">
        <f t="shared" si="409"/>
        <v>10210202</v>
      </c>
      <c r="C1228" s="8" t="str">
        <f>VLOOKUP(G1228,角色!A:B,2,FALSE)</f>
        <v>凰邪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460</v>
      </c>
      <c r="I1228" s="26" t="str">
        <f t="shared" ref="I1228:I1246" si="418">"对己方任意单体回复生命"&amp;BA1228</f>
        <v>对己方任意单体回复生命102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P1228" s="33" t="str">
        <f>_xlfn.IFNA(VLOOKUP(G1228,角色!V:AE,主动技能!F1228+1,FALSE),"")</f>
        <v>eff_erxingguangquan||eff_huichunshu|</v>
      </c>
      <c r="Q1228" s="33">
        <f>(VLOOKUP(G1228,角色!V:AE,主动技能!F1228+4,FALSE))</f>
        <v>1</v>
      </c>
      <c r="R1228" s="33">
        <v>0</v>
      </c>
      <c r="S1228" s="33">
        <v>0</v>
      </c>
      <c r="T1228" s="6" t="str">
        <f t="shared" si="406"/>
        <v>100005:100:2:0</v>
      </c>
      <c r="U1228" s="6" t="str">
        <f t="shared" si="407"/>
        <v/>
      </c>
      <c r="V1228" s="23" t="str">
        <f>VLOOKUP(G1228,角色!AW:BC,主动技能!F1228+1,FALSE)</f>
        <v>skill_05</v>
      </c>
      <c r="Y1228">
        <f t="shared" si="417"/>
        <v>50</v>
      </c>
      <c r="Z1228">
        <v>0</v>
      </c>
      <c r="AE1228" s="33">
        <f>(VLOOKUP(G1228,角色!V:AE,主动技能!F1228+7,FALSE))</f>
        <v>1</v>
      </c>
      <c r="AF1228" s="23">
        <f t="shared" si="411"/>
        <v>2</v>
      </c>
      <c r="AG1228" s="23">
        <f t="shared" si="412"/>
        <v>1</v>
      </c>
      <c r="AH1228" s="33" t="str">
        <f>VLOOKUP(F1228,特效对应!F:G,2,FALSE)</f>
        <v>attackex</v>
      </c>
      <c r="AJ1228">
        <f t="shared" si="413"/>
        <v>2</v>
      </c>
      <c r="AK1228" s="1" t="s">
        <v>118</v>
      </c>
      <c r="AL1228" s="4" t="s">
        <v>1562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102</v>
      </c>
      <c r="BB1228">
        <f t="shared" si="414"/>
        <v>102</v>
      </c>
      <c r="BC1228">
        <f t="shared" si="414"/>
        <v>102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凰邪主动技能2等级3</v>
      </c>
      <c r="B1229" s="8">
        <f t="shared" si="409"/>
        <v>10210203</v>
      </c>
      <c r="C1229" s="8" t="str">
        <f>VLOOKUP(G1229,角色!A:B,2,FALSE)</f>
        <v>凰邪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460</v>
      </c>
      <c r="I1229" s="26" t="str">
        <f t="shared" si="418"/>
        <v>对己方任意单体回复生命160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P1229" s="33" t="str">
        <f>_xlfn.IFNA(VLOOKUP(G1229,角色!V:AE,主动技能!F1229+1,FALSE),"")</f>
        <v>eff_erxingguangquan||eff_huichunshu|</v>
      </c>
      <c r="Q1229" s="33">
        <f>(VLOOKUP(G1229,角色!V:AE,主动技能!F1229+4,FALSE))</f>
        <v>1</v>
      </c>
      <c r="R1229" s="33">
        <v>0</v>
      </c>
      <c r="S1229" s="33">
        <v>0</v>
      </c>
      <c r="T1229" s="6" t="str">
        <f t="shared" si="406"/>
        <v>100006:100:2:0</v>
      </c>
      <c r="U1229" s="6" t="str">
        <f t="shared" si="407"/>
        <v/>
      </c>
      <c r="V1229" s="23" t="str">
        <f>VLOOKUP(G1229,角色!AW:BC,主动技能!F1229+1,FALSE)</f>
        <v>skill_05</v>
      </c>
      <c r="Y1229">
        <f t="shared" si="417"/>
        <v>50</v>
      </c>
      <c r="Z1229">
        <v>0</v>
      </c>
      <c r="AE1229" s="33">
        <f>(VLOOKUP(G1229,角色!V:AE,主动技能!F1229+7,FALSE))</f>
        <v>1</v>
      </c>
      <c r="AF1229" s="23">
        <f t="shared" si="411"/>
        <v>2</v>
      </c>
      <c r="AG1229" s="23">
        <f t="shared" si="412"/>
        <v>1</v>
      </c>
      <c r="AH1229" s="33" t="str">
        <f>VLOOKUP(F1229,特效对应!F:G,2,FALSE)</f>
        <v>attackex</v>
      </c>
      <c r="AJ1229">
        <f t="shared" si="413"/>
        <v>3</v>
      </c>
      <c r="AK1229" s="1" t="s">
        <v>118</v>
      </c>
      <c r="AL1229" s="4" t="s">
        <v>1563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160</v>
      </c>
      <c r="BB1229">
        <f t="shared" si="414"/>
        <v>160</v>
      </c>
      <c r="BC1229">
        <f t="shared" si="414"/>
        <v>160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凰邪主动技能2等级4</v>
      </c>
      <c r="B1230" s="8">
        <f t="shared" si="409"/>
        <v>10210204</v>
      </c>
      <c r="C1230" s="8" t="str">
        <f>VLOOKUP(G1230,角色!A:B,2,FALSE)</f>
        <v>凰邪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460</v>
      </c>
      <c r="I1230" s="26" t="str">
        <f t="shared" si="418"/>
        <v>对己方任意单体回复生命256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P1230" s="33" t="str">
        <f>_xlfn.IFNA(VLOOKUP(G1230,角色!V:AE,主动技能!F1230+1,FALSE),"")</f>
        <v>eff_erxingguangquan||eff_huichunshu|</v>
      </c>
      <c r="Q1230" s="33">
        <f>(VLOOKUP(G1230,角色!V:AE,主动技能!F1230+4,FALSE))</f>
        <v>1</v>
      </c>
      <c r="R1230" s="33">
        <v>0</v>
      </c>
      <c r="S1230" s="33">
        <v>0</v>
      </c>
      <c r="T1230" s="6" t="str">
        <f t="shared" si="406"/>
        <v>100007:100:2:0</v>
      </c>
      <c r="U1230" s="6" t="str">
        <f t="shared" si="407"/>
        <v/>
      </c>
      <c r="V1230" s="23" t="str">
        <f>VLOOKUP(G1230,角色!AW:BC,主动技能!F1230+1,FALSE)</f>
        <v>skill_05</v>
      </c>
      <c r="Y1230">
        <f t="shared" si="417"/>
        <v>50</v>
      </c>
      <c r="Z1230">
        <v>0</v>
      </c>
      <c r="AE1230" s="33">
        <f>(VLOOKUP(G1230,角色!V:AE,主动技能!F1230+7,FALSE))</f>
        <v>1</v>
      </c>
      <c r="AF1230" s="23">
        <f t="shared" si="411"/>
        <v>2</v>
      </c>
      <c r="AG1230" s="23">
        <f t="shared" si="412"/>
        <v>1</v>
      </c>
      <c r="AH1230" s="33" t="str">
        <f>VLOOKUP(F1230,特效对应!F:G,2,FALSE)</f>
        <v>attackex</v>
      </c>
      <c r="AJ1230">
        <f t="shared" si="413"/>
        <v>4</v>
      </c>
      <c r="AK1230" s="1" t="s">
        <v>118</v>
      </c>
      <c r="AL1230" s="4" t="s">
        <v>1564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256</v>
      </c>
      <c r="BB1230">
        <f t="shared" si="414"/>
        <v>256</v>
      </c>
      <c r="BC1230">
        <f t="shared" si="414"/>
        <v>256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凰邪主动技能2等级5</v>
      </c>
      <c r="B1231" s="8">
        <f t="shared" si="409"/>
        <v>10210205</v>
      </c>
      <c r="C1231" s="8" t="str">
        <f>VLOOKUP(G1231,角色!A:B,2,FALSE)</f>
        <v>凰邪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460</v>
      </c>
      <c r="I1231" s="26" t="str">
        <f t="shared" si="41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P1231" s="33" t="str">
        <f>_xlfn.IFNA(VLOOKUP(G1231,角色!V:AE,主动技能!F1231+1,FALSE),"")</f>
        <v>eff_erxingguangquan||eff_huichunshu|</v>
      </c>
      <c r="Q1231" s="33">
        <f>(VLOOKUP(G1231,角色!V:AE,主动技能!F1231+4,FALSE))</f>
        <v>1</v>
      </c>
      <c r="R1231" s="33">
        <v>0</v>
      </c>
      <c r="S1231" s="33">
        <v>0</v>
      </c>
      <c r="T1231" s="6" t="str">
        <f t="shared" si="406"/>
        <v>100008:100:2:0</v>
      </c>
      <c r="U1231" s="6" t="str">
        <f t="shared" si="407"/>
        <v/>
      </c>
      <c r="V1231" s="23" t="str">
        <f>VLOOKUP(G1231,角色!AW:BC,主动技能!F1231+1,FALSE)</f>
        <v>skill_05</v>
      </c>
      <c r="Y1231">
        <f t="shared" si="417"/>
        <v>50</v>
      </c>
      <c r="Z1231">
        <v>0</v>
      </c>
      <c r="AE1231" s="33">
        <f>(VLOOKUP(G1231,角色!V:AE,主动技能!F1231+7,FALSE))</f>
        <v>1</v>
      </c>
      <c r="AF1231" s="23">
        <f t="shared" si="411"/>
        <v>2</v>
      </c>
      <c r="AG1231" s="23">
        <f t="shared" si="412"/>
        <v>1</v>
      </c>
      <c r="AH1231" s="33" t="str">
        <f>VLOOKUP(F1231,特效对应!F:G,2,FALSE)</f>
        <v>attackex</v>
      </c>
      <c r="AJ1231">
        <f t="shared" si="413"/>
        <v>5</v>
      </c>
      <c r="AK1231" s="1" t="s">
        <v>118</v>
      </c>
      <c r="AL1231" s="4" t="s">
        <v>1565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凰邪主动技能2等级6</v>
      </c>
      <c r="B1232" s="8">
        <f t="shared" si="409"/>
        <v>10210206</v>
      </c>
      <c r="C1232" s="8" t="str">
        <f>VLOOKUP(G1232,角色!A:B,2,FALSE)</f>
        <v>凰邪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460</v>
      </c>
      <c r="I1232" s="26" t="str">
        <f t="shared" si="418"/>
        <v>对己方任意单体回复生命512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P1232" s="33" t="str">
        <f>_xlfn.IFNA(VLOOKUP(G1232,角色!V:AE,主动技能!F1232+1,FALSE),"")</f>
        <v>eff_erxingguangquan||eff_huichunshu|</v>
      </c>
      <c r="Q1232" s="33">
        <f>(VLOOKUP(G1232,角色!V:AE,主动技能!F1232+4,FALSE))</f>
        <v>1</v>
      </c>
      <c r="R1232" s="33">
        <v>0</v>
      </c>
      <c r="S1232" s="33">
        <v>0</v>
      </c>
      <c r="T1232" s="6" t="str">
        <f t="shared" si="406"/>
        <v>100009:100:2:0</v>
      </c>
      <c r="U1232" s="6" t="str">
        <f t="shared" si="407"/>
        <v/>
      </c>
      <c r="V1232" s="23" t="str">
        <f>VLOOKUP(G1232,角色!AW:BC,主动技能!F1232+1,FALSE)</f>
        <v>skill_05</v>
      </c>
      <c r="Y1232">
        <f t="shared" si="417"/>
        <v>50</v>
      </c>
      <c r="Z1232">
        <v>0</v>
      </c>
      <c r="AE1232" s="33">
        <f>(VLOOKUP(G1232,角色!V:AE,主动技能!F1232+7,FALSE))</f>
        <v>1</v>
      </c>
      <c r="AF1232" s="23">
        <f t="shared" si="411"/>
        <v>2</v>
      </c>
      <c r="AG1232" s="23">
        <f t="shared" si="412"/>
        <v>1</v>
      </c>
      <c r="AH1232" s="33" t="str">
        <f>VLOOKUP(F1232,特效对应!F:G,2,FALSE)</f>
        <v>attackex</v>
      </c>
      <c r="AJ1232">
        <f t="shared" si="413"/>
        <v>6</v>
      </c>
      <c r="AK1232" s="1" t="s">
        <v>118</v>
      </c>
      <c r="AL1232" s="4" t="s">
        <v>1566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512</v>
      </c>
      <c r="BB1232">
        <f t="shared" si="414"/>
        <v>512</v>
      </c>
      <c r="BC1232">
        <f t="shared" si="414"/>
        <v>512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凰邪主动技能2等级7</v>
      </c>
      <c r="B1233" s="8">
        <f t="shared" si="409"/>
        <v>10210207</v>
      </c>
      <c r="C1233" s="8" t="str">
        <f>VLOOKUP(G1233,角色!A:B,2,FALSE)</f>
        <v>凰邪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460</v>
      </c>
      <c r="I1233" s="26" t="str">
        <f t="shared" si="418"/>
        <v>对己方任意单体回复生命724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P1233" s="33" t="str">
        <f>_xlfn.IFNA(VLOOKUP(G1233,角色!V:AE,主动技能!F1233+1,FALSE),"")</f>
        <v>eff_erxingguangquan||eff_huichunshu|</v>
      </c>
      <c r="Q1233" s="33">
        <f>(VLOOKUP(G1233,角色!V:AE,主动技能!F1233+4,FALSE))</f>
        <v>1</v>
      </c>
      <c r="R1233" s="33">
        <v>0</v>
      </c>
      <c r="S1233" s="33">
        <v>0</v>
      </c>
      <c r="T1233" s="6" t="str">
        <f t="shared" si="406"/>
        <v>100010:100:2:0</v>
      </c>
      <c r="U1233" s="6" t="str">
        <f t="shared" si="407"/>
        <v/>
      </c>
      <c r="V1233" s="23" t="str">
        <f>VLOOKUP(G1233,角色!AW:BC,主动技能!F1233+1,FALSE)</f>
        <v>skill_05</v>
      </c>
      <c r="Y1233">
        <f t="shared" si="417"/>
        <v>50</v>
      </c>
      <c r="Z1233">
        <v>0</v>
      </c>
      <c r="AE1233" s="33">
        <f>(VLOOKUP(G1233,角色!V:AE,主动技能!F1233+7,FALSE))</f>
        <v>1</v>
      </c>
      <c r="AF1233" s="23">
        <f t="shared" si="411"/>
        <v>2</v>
      </c>
      <c r="AG1233" s="23">
        <f t="shared" si="412"/>
        <v>1</v>
      </c>
      <c r="AH1233" s="33" t="str">
        <f>VLOOKUP(F1233,特效对应!F:G,2,FALSE)</f>
        <v>attackex</v>
      </c>
      <c r="AJ1233">
        <f t="shared" si="413"/>
        <v>7</v>
      </c>
      <c r="AK1233" s="1" t="s">
        <v>118</v>
      </c>
      <c r="AL1233" s="4" t="s">
        <v>1567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724</v>
      </c>
      <c r="BB1233">
        <f t="shared" si="414"/>
        <v>724</v>
      </c>
      <c r="BC1233">
        <f t="shared" si="414"/>
        <v>724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凰邪主动技能2等级8</v>
      </c>
      <c r="B1234" s="8">
        <f t="shared" si="409"/>
        <v>10210208</v>
      </c>
      <c r="C1234" s="8" t="str">
        <f>VLOOKUP(G1234,角色!A:B,2,FALSE)</f>
        <v>凰邪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460</v>
      </c>
      <c r="I1234" s="26" t="str">
        <f t="shared" si="418"/>
        <v>对己方任意单体回复生命1024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P1234" s="33" t="str">
        <f>_xlfn.IFNA(VLOOKUP(G1234,角色!V:AE,主动技能!F1234+1,FALSE),"")</f>
        <v>eff_erxingguangquan||eff_huichunshu|</v>
      </c>
      <c r="Q1234" s="33">
        <f>(VLOOKUP(G1234,角色!V:AE,主动技能!F1234+4,FALSE))</f>
        <v>1</v>
      </c>
      <c r="R1234" s="33">
        <v>0</v>
      </c>
      <c r="S1234" s="33">
        <v>0</v>
      </c>
      <c r="T1234" s="6" t="str">
        <f t="shared" si="406"/>
        <v>100011:100:2:0</v>
      </c>
      <c r="U1234" s="6" t="str">
        <f t="shared" si="407"/>
        <v/>
      </c>
      <c r="V1234" s="23" t="str">
        <f>VLOOKUP(G1234,角色!AW:BC,主动技能!F1234+1,FALSE)</f>
        <v>skill_05</v>
      </c>
      <c r="Y1234">
        <f t="shared" si="417"/>
        <v>50</v>
      </c>
      <c r="Z1234">
        <v>0</v>
      </c>
      <c r="AE1234" s="33">
        <f>(VLOOKUP(G1234,角色!V:AE,主动技能!F1234+7,FALSE))</f>
        <v>1</v>
      </c>
      <c r="AF1234" s="23">
        <f t="shared" si="411"/>
        <v>2</v>
      </c>
      <c r="AG1234" s="23">
        <f t="shared" si="412"/>
        <v>1</v>
      </c>
      <c r="AH1234" s="33" t="str">
        <f>VLOOKUP(F1234,特效对应!F:G,2,FALSE)</f>
        <v>attackex</v>
      </c>
      <c r="AJ1234">
        <f t="shared" si="413"/>
        <v>8</v>
      </c>
      <c r="AK1234" s="1" t="s">
        <v>118</v>
      </c>
      <c r="AL1234" s="4" t="s">
        <v>1568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1024</v>
      </c>
      <c r="BB1234">
        <f t="shared" si="414"/>
        <v>1024</v>
      </c>
      <c r="BC1234">
        <f t="shared" si="414"/>
        <v>1024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凰邪主动技能2等级9</v>
      </c>
      <c r="B1235" s="8">
        <f t="shared" si="409"/>
        <v>10210209</v>
      </c>
      <c r="C1235" s="8" t="str">
        <f>VLOOKUP(G1235,角色!A:B,2,FALSE)</f>
        <v>凰邪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460</v>
      </c>
      <c r="I1235" s="26" t="str">
        <f t="shared" si="418"/>
        <v>对己方任意单体回复生命1449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P1235" s="33" t="str">
        <f>_xlfn.IFNA(VLOOKUP(G1235,角色!V:AE,主动技能!F1235+1,FALSE),"")</f>
        <v>eff_erxingguangquan||eff_huichunshu|</v>
      </c>
      <c r="Q1235" s="33">
        <f>(VLOOKUP(G1235,角色!V:AE,主动技能!F1235+4,FALSE))</f>
        <v>1</v>
      </c>
      <c r="R1235" s="33">
        <v>0</v>
      </c>
      <c r="S1235" s="33">
        <v>0</v>
      </c>
      <c r="T1235" s="6" t="str">
        <f t="shared" si="406"/>
        <v>100012:100:2:0</v>
      </c>
      <c r="U1235" s="6" t="str">
        <f t="shared" si="407"/>
        <v/>
      </c>
      <c r="V1235" s="23" t="str">
        <f>VLOOKUP(G1235,角色!AW:BC,主动技能!F1235+1,FALSE)</f>
        <v>skill_05</v>
      </c>
      <c r="Y1235">
        <f t="shared" si="417"/>
        <v>50</v>
      </c>
      <c r="Z1235">
        <v>0</v>
      </c>
      <c r="AE1235" s="33">
        <f>(VLOOKUP(G1235,角色!V:AE,主动技能!F1235+7,FALSE))</f>
        <v>1</v>
      </c>
      <c r="AF1235" s="23">
        <f t="shared" si="411"/>
        <v>2</v>
      </c>
      <c r="AG1235" s="23">
        <f t="shared" si="412"/>
        <v>1</v>
      </c>
      <c r="AH1235" s="33" t="str">
        <f>VLOOKUP(F1235,特效对应!F:G,2,FALSE)</f>
        <v>attackex</v>
      </c>
      <c r="AJ1235">
        <f t="shared" si="413"/>
        <v>9</v>
      </c>
      <c r="AK1235" s="1" t="s">
        <v>118</v>
      </c>
      <c r="AL1235" s="4" t="s">
        <v>1569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1449</v>
      </c>
      <c r="BB1235">
        <f t="shared" si="414"/>
        <v>1449</v>
      </c>
      <c r="BC1235">
        <f t="shared" si="414"/>
        <v>1449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凰邪主动技能2等级10</v>
      </c>
      <c r="B1236" s="8">
        <f t="shared" si="409"/>
        <v>10210210</v>
      </c>
      <c r="C1236" s="8" t="str">
        <f>VLOOKUP(G1236,角色!A:B,2,FALSE)</f>
        <v>凰邪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460</v>
      </c>
      <c r="I1236" s="26" t="str">
        <f t="shared" si="418"/>
        <v>对己方任意单体回复生命2049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P1236" s="33" t="str">
        <f>_xlfn.IFNA(VLOOKUP(G1236,角色!V:AE,主动技能!F1236+1,FALSE),"")</f>
        <v>eff_erxingguangquan||eff_huichunshu|</v>
      </c>
      <c r="Q1236" s="33">
        <f>(VLOOKUP(G1236,角色!V:AE,主动技能!F1236+4,FALSE))</f>
        <v>1</v>
      </c>
      <c r="R1236" s="33">
        <v>0</v>
      </c>
      <c r="S1236" s="33">
        <v>0</v>
      </c>
      <c r="T1236" s="6" t="str">
        <f t="shared" si="406"/>
        <v>100013:100:2:0</v>
      </c>
      <c r="U1236" s="6" t="str">
        <f t="shared" si="407"/>
        <v/>
      </c>
      <c r="V1236" s="23" t="str">
        <f>VLOOKUP(G1236,角色!AW:BC,主动技能!F1236+1,FALSE)</f>
        <v>skill_05</v>
      </c>
      <c r="Y1236">
        <f t="shared" si="417"/>
        <v>50</v>
      </c>
      <c r="Z1236">
        <v>0</v>
      </c>
      <c r="AE1236" s="33">
        <f>(VLOOKUP(G1236,角色!V:AE,主动技能!F1236+7,FALSE))</f>
        <v>1</v>
      </c>
      <c r="AF1236" s="23">
        <f t="shared" si="411"/>
        <v>2</v>
      </c>
      <c r="AG1236" s="23">
        <f t="shared" si="412"/>
        <v>1</v>
      </c>
      <c r="AH1236" s="33" t="str">
        <f>VLOOKUP(F1236,特效对应!F:G,2,FALSE)</f>
        <v>attackex</v>
      </c>
      <c r="AJ1236">
        <f t="shared" si="413"/>
        <v>10</v>
      </c>
      <c r="AK1236" s="1" t="s">
        <v>118</v>
      </c>
      <c r="AL1236" s="4" t="s">
        <v>1570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2049</v>
      </c>
      <c r="BB1236">
        <f t="shared" si="414"/>
        <v>2049</v>
      </c>
      <c r="BC1236">
        <f t="shared" si="414"/>
        <v>2049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凰邪主动技能2等级11</v>
      </c>
      <c r="B1237" s="8">
        <f t="shared" si="409"/>
        <v>10210211</v>
      </c>
      <c r="C1237" s="8" t="str">
        <f>VLOOKUP(G1237,角色!A:B,2,FALSE)</f>
        <v>凰邪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460</v>
      </c>
      <c r="I1237" s="26" t="str">
        <f t="shared" si="418"/>
        <v>对己方任意单体回复生命2899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P1237" s="33" t="str">
        <f>_xlfn.IFNA(VLOOKUP(G1237,角色!V:AE,主动技能!F1237+1,FALSE),"")</f>
        <v>eff_erxingguangquan||eff_huichunshu|</v>
      </c>
      <c r="Q1237" s="33">
        <f>(VLOOKUP(G1237,角色!V:AE,主动技能!F1237+4,FALSE))</f>
        <v>1</v>
      </c>
      <c r="R1237" s="33">
        <v>0</v>
      </c>
      <c r="S1237" s="33">
        <v>0</v>
      </c>
      <c r="T1237" s="6" t="str">
        <f t="shared" si="406"/>
        <v>100014:100:2:0</v>
      </c>
      <c r="U1237" s="6" t="str">
        <f t="shared" si="407"/>
        <v/>
      </c>
      <c r="V1237" s="23" t="str">
        <f>VLOOKUP(G1237,角色!AW:BC,主动技能!F1237+1,FALSE)</f>
        <v>skill_05</v>
      </c>
      <c r="Y1237">
        <f t="shared" si="417"/>
        <v>50</v>
      </c>
      <c r="Z1237">
        <v>0</v>
      </c>
      <c r="AE1237" s="33">
        <f>(VLOOKUP(G1237,角色!V:AE,主动技能!F1237+7,FALSE))</f>
        <v>1</v>
      </c>
      <c r="AF1237" s="23">
        <f t="shared" si="411"/>
        <v>2</v>
      </c>
      <c r="AG1237" s="23">
        <f t="shared" si="412"/>
        <v>1</v>
      </c>
      <c r="AH1237" s="33" t="str">
        <f>VLOOKUP(F1237,特效对应!F:G,2,FALSE)</f>
        <v>attackex</v>
      </c>
      <c r="AJ1237">
        <f t="shared" si="413"/>
        <v>11</v>
      </c>
      <c r="AK1237" s="1" t="s">
        <v>118</v>
      </c>
      <c r="AL1237" s="4" t="s">
        <v>1571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2899</v>
      </c>
      <c r="BB1237">
        <f t="shared" si="414"/>
        <v>2899</v>
      </c>
      <c r="BC1237">
        <f t="shared" si="414"/>
        <v>2899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凰邪主动技能2等级12</v>
      </c>
      <c r="B1238" s="8">
        <f t="shared" si="409"/>
        <v>10210212</v>
      </c>
      <c r="C1238" s="8" t="str">
        <f>VLOOKUP(G1238,角色!A:B,2,FALSE)</f>
        <v>凰邪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460</v>
      </c>
      <c r="I1238" s="26" t="str">
        <f t="shared" si="418"/>
        <v>对己方任意单体回复生命4100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P1238" s="33" t="str">
        <f>_xlfn.IFNA(VLOOKUP(G1238,角色!V:AE,主动技能!F1238+1,FALSE),"")</f>
        <v>eff_erxingguangquan||eff_huichunshu|</v>
      </c>
      <c r="Q1238" s="33">
        <f>(VLOOKUP(G1238,角色!V:AE,主动技能!F1238+4,FALSE))</f>
        <v>1</v>
      </c>
      <c r="R1238" s="33">
        <v>0</v>
      </c>
      <c r="S1238" s="33">
        <v>0</v>
      </c>
      <c r="T1238" s="6" t="str">
        <f t="shared" si="406"/>
        <v>100015:100:2:0</v>
      </c>
      <c r="U1238" s="6" t="str">
        <f t="shared" si="407"/>
        <v/>
      </c>
      <c r="V1238" s="23" t="str">
        <f>VLOOKUP(G1238,角色!AW:BC,主动技能!F1238+1,FALSE)</f>
        <v>skill_05</v>
      </c>
      <c r="Y1238">
        <f t="shared" si="417"/>
        <v>50</v>
      </c>
      <c r="Z1238">
        <v>0</v>
      </c>
      <c r="AE1238" s="33">
        <f>(VLOOKUP(G1238,角色!V:AE,主动技能!F1238+7,FALSE))</f>
        <v>1</v>
      </c>
      <c r="AF1238" s="23">
        <f t="shared" si="411"/>
        <v>2</v>
      </c>
      <c r="AG1238" s="23">
        <f t="shared" si="412"/>
        <v>1</v>
      </c>
      <c r="AH1238" s="33" t="str">
        <f>VLOOKUP(F1238,特效对应!F:G,2,FALSE)</f>
        <v>attackex</v>
      </c>
      <c r="AJ1238">
        <f t="shared" si="413"/>
        <v>12</v>
      </c>
      <c r="AK1238" s="1" t="s">
        <v>118</v>
      </c>
      <c r="AL1238" s="4" t="s">
        <v>1572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4100</v>
      </c>
      <c r="BB1238">
        <f t="shared" si="414"/>
        <v>4100</v>
      </c>
      <c r="BC1238">
        <f t="shared" si="414"/>
        <v>4100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凰邪主动技能2等级13</v>
      </c>
      <c r="B1239" s="8">
        <f t="shared" si="409"/>
        <v>10210213</v>
      </c>
      <c r="C1239" s="8" t="str">
        <f>VLOOKUP(G1239,角色!A:B,2,FALSE)</f>
        <v>凰邪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460</v>
      </c>
      <c r="I1239" s="26" t="str">
        <f t="shared" si="418"/>
        <v>对己方任意单体回复生命5800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P1239" s="33" t="str">
        <f>_xlfn.IFNA(VLOOKUP(G1239,角色!V:AE,主动技能!F1239+1,FALSE),"")</f>
        <v>eff_erxingguangquan||eff_huichunshu|</v>
      </c>
      <c r="Q1239" s="33">
        <f>(VLOOKUP(G1239,角色!V:AE,主动技能!F1239+4,FALSE))</f>
        <v>1</v>
      </c>
      <c r="R1239" s="33">
        <v>0</v>
      </c>
      <c r="S1239" s="33">
        <v>0</v>
      </c>
      <c r="T1239" s="6" t="str">
        <f t="shared" si="406"/>
        <v>100016:100:2:0</v>
      </c>
      <c r="U1239" s="6" t="str">
        <f t="shared" si="407"/>
        <v/>
      </c>
      <c r="V1239" s="23" t="str">
        <f>VLOOKUP(G1239,角色!AW:BC,主动技能!F1239+1,FALSE)</f>
        <v>skill_05</v>
      </c>
      <c r="Y1239">
        <f t="shared" si="417"/>
        <v>50</v>
      </c>
      <c r="Z1239">
        <v>0</v>
      </c>
      <c r="AE1239" s="33">
        <f>(VLOOKUP(G1239,角色!V:AE,主动技能!F1239+7,FALSE))</f>
        <v>1</v>
      </c>
      <c r="AF1239" s="23">
        <f t="shared" si="411"/>
        <v>2</v>
      </c>
      <c r="AG1239" s="23">
        <f t="shared" si="412"/>
        <v>1</v>
      </c>
      <c r="AH1239" s="33" t="str">
        <f>VLOOKUP(F1239,特效对应!F:G,2,FALSE)</f>
        <v>attackex</v>
      </c>
      <c r="AJ1239">
        <f t="shared" si="413"/>
        <v>13</v>
      </c>
      <c r="AK1239" s="1" t="s">
        <v>118</v>
      </c>
      <c r="AL1239" s="4" t="s">
        <v>1573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5800</v>
      </c>
      <c r="BB1239">
        <f t="shared" si="414"/>
        <v>5800</v>
      </c>
      <c r="BC1239">
        <f t="shared" si="414"/>
        <v>5800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凰邪主动技能2等级14</v>
      </c>
      <c r="B1240" s="8">
        <f t="shared" si="409"/>
        <v>10210214</v>
      </c>
      <c r="C1240" s="8" t="str">
        <f>VLOOKUP(G1240,角色!A:B,2,FALSE)</f>
        <v>凰邪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460</v>
      </c>
      <c r="I1240" s="26" t="str">
        <f t="shared" si="418"/>
        <v>对己方任意单体回复生命8204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P1240" s="33" t="str">
        <f>_xlfn.IFNA(VLOOKUP(G1240,角色!V:AE,主动技能!F1240+1,FALSE),"")</f>
        <v>eff_erxingguangquan||eff_huichunshu|</v>
      </c>
      <c r="Q1240" s="33">
        <f>(VLOOKUP(G1240,角色!V:AE,主动技能!F1240+4,FALSE))</f>
        <v>1</v>
      </c>
      <c r="R1240" s="33">
        <v>0</v>
      </c>
      <c r="S1240" s="33">
        <v>0</v>
      </c>
      <c r="T1240" s="6" t="str">
        <f t="shared" si="406"/>
        <v>100017:100:2:0</v>
      </c>
      <c r="U1240" s="6" t="str">
        <f t="shared" si="407"/>
        <v/>
      </c>
      <c r="V1240" s="23" t="str">
        <f>VLOOKUP(G1240,角色!AW:BC,主动技能!F1240+1,FALSE)</f>
        <v>skill_05</v>
      </c>
      <c r="Y1240">
        <f t="shared" si="417"/>
        <v>50</v>
      </c>
      <c r="Z1240">
        <v>0</v>
      </c>
      <c r="AE1240" s="33">
        <f>(VLOOKUP(G1240,角色!V:AE,主动技能!F1240+7,FALSE))</f>
        <v>1</v>
      </c>
      <c r="AF1240" s="23">
        <f t="shared" si="411"/>
        <v>2</v>
      </c>
      <c r="AG1240" s="23">
        <f t="shared" si="412"/>
        <v>1</v>
      </c>
      <c r="AH1240" s="33" t="str">
        <f>VLOOKUP(F1240,特效对应!F:G,2,FALSE)</f>
        <v>attackex</v>
      </c>
      <c r="AJ1240">
        <f t="shared" si="413"/>
        <v>14</v>
      </c>
      <c r="AK1240" s="1" t="s">
        <v>118</v>
      </c>
      <c r="AL1240" s="4" t="s">
        <v>1574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8204</v>
      </c>
      <c r="BB1240">
        <f t="shared" si="414"/>
        <v>8204</v>
      </c>
      <c r="BC1240">
        <f t="shared" si="414"/>
        <v>8204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凰邪主动技能2等级15</v>
      </c>
      <c r="B1241" s="8">
        <f t="shared" si="409"/>
        <v>10210215</v>
      </c>
      <c r="C1241" s="8" t="str">
        <f>VLOOKUP(G1241,角色!A:B,2,FALSE)</f>
        <v>凰邪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460</v>
      </c>
      <c r="I1241" s="26" t="str">
        <f t="shared" si="418"/>
        <v>对己方任意单体回复生命11603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P1241" s="33" t="str">
        <f>_xlfn.IFNA(VLOOKUP(G1241,角色!V:AE,主动技能!F1241+1,FALSE),"")</f>
        <v>eff_erxingguangquan||eff_huichunshu|</v>
      </c>
      <c r="Q1241" s="33">
        <f>(VLOOKUP(G1241,角色!V:AE,主动技能!F1241+4,FALSE))</f>
        <v>1</v>
      </c>
      <c r="R1241" s="33">
        <v>0</v>
      </c>
      <c r="S1241" s="33">
        <v>0</v>
      </c>
      <c r="T1241" s="6" t="str">
        <f t="shared" si="406"/>
        <v>100018:100:2:0</v>
      </c>
      <c r="U1241" s="6" t="str">
        <f t="shared" si="407"/>
        <v/>
      </c>
      <c r="V1241" s="23" t="str">
        <f>VLOOKUP(G1241,角色!AW:BC,主动技能!F1241+1,FALSE)</f>
        <v>skill_05</v>
      </c>
      <c r="Y1241">
        <f t="shared" si="417"/>
        <v>50</v>
      </c>
      <c r="Z1241">
        <v>0</v>
      </c>
      <c r="AE1241" s="33">
        <f>(VLOOKUP(G1241,角色!V:AE,主动技能!F1241+7,FALSE))</f>
        <v>1</v>
      </c>
      <c r="AF1241" s="23">
        <f t="shared" si="411"/>
        <v>2</v>
      </c>
      <c r="AG1241" s="23">
        <f t="shared" si="412"/>
        <v>1</v>
      </c>
      <c r="AH1241" s="33" t="str">
        <f>VLOOKUP(F1241,特效对应!F:G,2,FALSE)</f>
        <v>attackex</v>
      </c>
      <c r="AJ1241">
        <f t="shared" si="413"/>
        <v>15</v>
      </c>
      <c r="AK1241" s="1" t="s">
        <v>118</v>
      </c>
      <c r="AL1241" s="4" t="s">
        <v>1575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11603</v>
      </c>
      <c r="BB1241">
        <f t="shared" si="414"/>
        <v>11603</v>
      </c>
      <c r="BC1241">
        <f t="shared" si="414"/>
        <v>11603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凰邪主动技能2等级16</v>
      </c>
      <c r="B1242" s="8">
        <f t="shared" si="409"/>
        <v>10210216</v>
      </c>
      <c r="C1242" s="8" t="str">
        <f>VLOOKUP(G1242,角色!A:B,2,FALSE)</f>
        <v>凰邪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460</v>
      </c>
      <c r="I1242" s="26" t="str">
        <f t="shared" si="418"/>
        <v>对己方任意单体回复生命16412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P1242" s="33" t="str">
        <f>_xlfn.IFNA(VLOOKUP(G1242,角色!V:AE,主动技能!F1242+1,FALSE),"")</f>
        <v>eff_erxingguangquan||eff_huichunshu|</v>
      </c>
      <c r="Q1242" s="33">
        <f>(VLOOKUP(G1242,角色!V:AE,主动技能!F1242+4,FALSE))</f>
        <v>1</v>
      </c>
      <c r="R1242" s="33">
        <v>0</v>
      </c>
      <c r="S1242" s="33">
        <v>0</v>
      </c>
      <c r="T1242" s="6" t="str">
        <f t="shared" si="406"/>
        <v>100019:100:2:0</v>
      </c>
      <c r="U1242" s="6" t="str">
        <f t="shared" si="407"/>
        <v/>
      </c>
      <c r="V1242" s="23" t="str">
        <f>VLOOKUP(G1242,角色!AW:BC,主动技能!F1242+1,FALSE)</f>
        <v>skill_05</v>
      </c>
      <c r="Y1242">
        <f t="shared" si="417"/>
        <v>50</v>
      </c>
      <c r="Z1242">
        <v>0</v>
      </c>
      <c r="AE1242" s="33">
        <f>(VLOOKUP(G1242,角色!V:AE,主动技能!F1242+7,FALSE))</f>
        <v>1</v>
      </c>
      <c r="AF1242" s="23">
        <f t="shared" si="411"/>
        <v>2</v>
      </c>
      <c r="AG1242" s="23">
        <f t="shared" si="412"/>
        <v>1</v>
      </c>
      <c r="AH1242" s="33" t="str">
        <f>VLOOKUP(F1242,特效对应!F:G,2,FALSE)</f>
        <v>attackex</v>
      </c>
      <c r="AJ1242">
        <f t="shared" si="413"/>
        <v>16</v>
      </c>
      <c r="AK1242" s="1" t="s">
        <v>118</v>
      </c>
      <c r="AL1242" s="4" t="s">
        <v>1576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16412</v>
      </c>
      <c r="BB1242">
        <f t="shared" si="414"/>
        <v>16412</v>
      </c>
      <c r="BC1242">
        <f t="shared" si="414"/>
        <v>16412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凰邪主动技能2等级17</v>
      </c>
      <c r="B1243" s="8">
        <f t="shared" si="409"/>
        <v>10210217</v>
      </c>
      <c r="C1243" s="8" t="str">
        <f>VLOOKUP(G1243,角色!A:B,2,FALSE)</f>
        <v>凰邪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460</v>
      </c>
      <c r="I1243" s="26" t="str">
        <f t="shared" si="418"/>
        <v>对己方任意单体回复生命23213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P1243" s="33" t="str">
        <f>_xlfn.IFNA(VLOOKUP(G1243,角色!V:AE,主动技能!F1243+1,FALSE),"")</f>
        <v>eff_erxingguangquan||eff_huichunshu|</v>
      </c>
      <c r="Q1243" s="33">
        <f>(VLOOKUP(G1243,角色!V:AE,主动技能!F1243+4,FALSE))</f>
        <v>1</v>
      </c>
      <c r="R1243" s="33">
        <v>0</v>
      </c>
      <c r="S1243" s="33">
        <v>0</v>
      </c>
      <c r="T1243" s="6" t="str">
        <f t="shared" si="406"/>
        <v>100020:100:2:0</v>
      </c>
      <c r="U1243" s="6" t="str">
        <f t="shared" si="407"/>
        <v/>
      </c>
      <c r="V1243" s="23" t="str">
        <f>VLOOKUP(G1243,角色!AW:BC,主动技能!F1243+1,FALSE)</f>
        <v>skill_05</v>
      </c>
      <c r="Y1243">
        <f t="shared" si="417"/>
        <v>50</v>
      </c>
      <c r="Z1243">
        <v>0</v>
      </c>
      <c r="AE1243" s="33">
        <f>(VLOOKUP(G1243,角色!V:AE,主动技能!F1243+7,FALSE))</f>
        <v>1</v>
      </c>
      <c r="AF1243" s="23">
        <f t="shared" si="411"/>
        <v>2</v>
      </c>
      <c r="AG1243" s="23">
        <f t="shared" si="412"/>
        <v>1</v>
      </c>
      <c r="AH1243" s="33" t="str">
        <f>VLOOKUP(F1243,特效对应!F:G,2,FALSE)</f>
        <v>attackex</v>
      </c>
      <c r="AJ1243">
        <f t="shared" si="413"/>
        <v>17</v>
      </c>
      <c r="AK1243" s="1" t="s">
        <v>118</v>
      </c>
      <c r="AL1243" s="4" t="s">
        <v>1577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23213</v>
      </c>
      <c r="BB1243">
        <f t="shared" si="414"/>
        <v>23213</v>
      </c>
      <c r="BC1243">
        <f t="shared" si="414"/>
        <v>23213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凰邪主动技能2等级18</v>
      </c>
      <c r="B1244" s="8">
        <f t="shared" si="409"/>
        <v>10210218</v>
      </c>
      <c r="C1244" s="8" t="str">
        <f>VLOOKUP(G1244,角色!A:B,2,FALSE)</f>
        <v>凰邪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460</v>
      </c>
      <c r="I1244" s="26" t="str">
        <f t="shared" si="418"/>
        <v>对己方任意单体回复生命32832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P1244" s="33" t="str">
        <f>_xlfn.IFNA(VLOOKUP(G1244,角色!V:AE,主动技能!F1244+1,FALSE),"")</f>
        <v>eff_erxingguangquan||eff_huichunshu|</v>
      </c>
      <c r="Q1244" s="33">
        <f>(VLOOKUP(G1244,角色!V:AE,主动技能!F1244+4,FALSE))</f>
        <v>1</v>
      </c>
      <c r="R1244" s="33">
        <v>0</v>
      </c>
      <c r="S1244" s="33">
        <v>0</v>
      </c>
      <c r="T1244" s="6" t="str">
        <f t="shared" si="406"/>
        <v>100021:100:2:0</v>
      </c>
      <c r="U1244" s="6" t="str">
        <f t="shared" si="407"/>
        <v/>
      </c>
      <c r="V1244" s="23" t="str">
        <f>VLOOKUP(G1244,角色!AW:BC,主动技能!F1244+1,FALSE)</f>
        <v>skill_05</v>
      </c>
      <c r="Y1244">
        <f t="shared" si="417"/>
        <v>50</v>
      </c>
      <c r="Z1244">
        <v>0</v>
      </c>
      <c r="AE1244" s="33">
        <f>(VLOOKUP(G1244,角色!V:AE,主动技能!F1244+7,FALSE))</f>
        <v>1</v>
      </c>
      <c r="AF1244" s="23">
        <f t="shared" si="411"/>
        <v>2</v>
      </c>
      <c r="AG1244" s="23">
        <f t="shared" si="412"/>
        <v>1</v>
      </c>
      <c r="AH1244" s="33" t="str">
        <f>VLOOKUP(F1244,特效对应!F:G,2,FALSE)</f>
        <v>attackex</v>
      </c>
      <c r="AJ1244">
        <f t="shared" si="413"/>
        <v>18</v>
      </c>
      <c r="AK1244" s="1" t="s">
        <v>118</v>
      </c>
      <c r="AL1244" s="4" t="s">
        <v>1578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32832</v>
      </c>
      <c r="BB1244">
        <f t="shared" si="414"/>
        <v>32832</v>
      </c>
      <c r="BC1244">
        <f t="shared" si="414"/>
        <v>32832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凰邪主动技能2等级19</v>
      </c>
      <c r="B1245" s="8">
        <f t="shared" si="409"/>
        <v>10210219</v>
      </c>
      <c r="C1245" s="8" t="str">
        <f>VLOOKUP(G1245,角色!A:B,2,FALSE)</f>
        <v>凰邪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460</v>
      </c>
      <c r="I1245" s="26" t="str">
        <f t="shared" si="418"/>
        <v>对己方任意单体回复生命46438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P1245" s="33" t="str">
        <f>_xlfn.IFNA(VLOOKUP(G1245,角色!V:AE,主动技能!F1245+1,FALSE),"")</f>
        <v>eff_erxingguangquan||eff_huichunshu|</v>
      </c>
      <c r="Q1245" s="33">
        <f>(VLOOKUP(G1245,角色!V:AE,主动技能!F1245+4,FALSE))</f>
        <v>1</v>
      </c>
      <c r="R1245" s="33">
        <v>0</v>
      </c>
      <c r="S1245" s="33">
        <v>0</v>
      </c>
      <c r="T1245" s="6" t="str">
        <f t="shared" si="406"/>
        <v>100022:100:2:0</v>
      </c>
      <c r="U1245" s="6" t="str">
        <f t="shared" si="407"/>
        <v/>
      </c>
      <c r="V1245" s="23" t="str">
        <f>VLOOKUP(G1245,角色!AW:BC,主动技能!F1245+1,FALSE)</f>
        <v>skill_05</v>
      </c>
      <c r="Y1245">
        <f t="shared" si="417"/>
        <v>50</v>
      </c>
      <c r="Z1245">
        <v>0</v>
      </c>
      <c r="AE1245" s="33">
        <f>(VLOOKUP(G1245,角色!V:AE,主动技能!F1245+7,FALSE))</f>
        <v>1</v>
      </c>
      <c r="AF1245" s="23">
        <f t="shared" si="411"/>
        <v>2</v>
      </c>
      <c r="AG1245" s="23">
        <f t="shared" si="412"/>
        <v>1</v>
      </c>
      <c r="AH1245" s="33" t="str">
        <f>VLOOKUP(F1245,特效对应!F:G,2,FALSE)</f>
        <v>attackex</v>
      </c>
      <c r="AJ1245">
        <f t="shared" si="413"/>
        <v>19</v>
      </c>
      <c r="AK1245" s="1" t="s">
        <v>118</v>
      </c>
      <c r="AL1245" s="4" t="s">
        <v>1579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46438</v>
      </c>
      <c r="BB1245">
        <f t="shared" si="414"/>
        <v>46438</v>
      </c>
      <c r="BC1245">
        <f t="shared" si="414"/>
        <v>46438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凰邪主动技能2等级20</v>
      </c>
      <c r="B1246" s="8">
        <f t="shared" si="409"/>
        <v>10210220</v>
      </c>
      <c r="C1246" s="8" t="str">
        <f>VLOOKUP(G1246,角色!A:B,2,FALSE)</f>
        <v>凰邪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460</v>
      </c>
      <c r="I1246" s="26" t="str">
        <f t="shared" si="418"/>
        <v>对己方任意单体回复生命65681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P1246" s="33" t="str">
        <f>_xlfn.IFNA(VLOOKUP(G1246,角色!V:AE,主动技能!F1246+1,FALSE),"")</f>
        <v>eff_erxingguangquan||eff_huichunshu|</v>
      </c>
      <c r="Q1246" s="33">
        <f>(VLOOKUP(G1246,角色!V:AE,主动技能!F1246+4,FALSE))</f>
        <v>1</v>
      </c>
      <c r="R1246" s="33">
        <v>0</v>
      </c>
      <c r="S1246" s="33">
        <v>0</v>
      </c>
      <c r="T1246" s="6" t="str">
        <f t="shared" si="406"/>
        <v>100023:100:2:0</v>
      </c>
      <c r="U1246" s="6" t="str">
        <f t="shared" si="407"/>
        <v/>
      </c>
      <c r="V1246" s="23" t="str">
        <f>VLOOKUP(G1246,角色!AW:BC,主动技能!F1246+1,FALSE)</f>
        <v>skill_05</v>
      </c>
      <c r="Y1246">
        <f t="shared" si="417"/>
        <v>50</v>
      </c>
      <c r="Z1246">
        <v>0</v>
      </c>
      <c r="AE1246" s="33">
        <f>(VLOOKUP(G1246,角色!V:AE,主动技能!F1246+7,FALSE))</f>
        <v>1</v>
      </c>
      <c r="AF1246" s="23">
        <f t="shared" si="411"/>
        <v>2</v>
      </c>
      <c r="AG1246" s="23">
        <f t="shared" si="412"/>
        <v>1</v>
      </c>
      <c r="AH1246" s="33" t="str">
        <f>VLOOKUP(F1246,特效对应!F:G,2,FALSE)</f>
        <v>attackex</v>
      </c>
      <c r="AJ1246">
        <f t="shared" si="413"/>
        <v>20</v>
      </c>
      <c r="AK1246" s="1" t="s">
        <v>118</v>
      </c>
      <c r="AL1246" s="4" t="s">
        <v>1580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65681</v>
      </c>
      <c r="BB1246">
        <f t="shared" si="414"/>
        <v>65681</v>
      </c>
      <c r="BC1246">
        <f t="shared" si="414"/>
        <v>65681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凰邪主动技能3等级1</v>
      </c>
      <c r="B1247" s="8">
        <f t="shared" si="409"/>
        <v>10210301</v>
      </c>
      <c r="C1247" s="8" t="str">
        <f>VLOOKUP(G1247,角色!A:B,2,FALSE)</f>
        <v>凰邪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501</v>
      </c>
      <c r="I1247" s="26" t="str">
        <f>"对己方任意单体回复生命"&amp;BA1247&amp;"，并增加防御力20%攻击力20%"</f>
        <v>对己方任意单体回复生命83，并增加防御力20%攻击力20%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P1247" s="33" t="str">
        <f>_xlfn.IFNA(VLOOKUP(G1247,角色!V:AE,主动技能!F1247+1,FALSE),"")</f>
        <v>eff_erxingguangquan||eff_zirankuizeng|</v>
      </c>
      <c r="Q1247" s="33">
        <f>(VLOOKUP(G1247,角色!V:AE,主动技能!F1247+4,FALSE))</f>
        <v>1</v>
      </c>
      <c r="R1247" s="33">
        <v>0</v>
      </c>
      <c r="S1247" s="33">
        <v>0</v>
      </c>
      <c r="T1247" s="6" t="str">
        <f t="shared" si="406"/>
        <v>100004:100:2:0|100088:100:2:0|100090:100:2:0</v>
      </c>
      <c r="U1247" s="6" t="str">
        <f t="shared" si="407"/>
        <v/>
      </c>
      <c r="V1247" s="23" t="str">
        <f>VLOOKUP(G1247,角色!AW:BC,主动技能!F1247+1,FALSE)</f>
        <v>skill_11</v>
      </c>
      <c r="Y1247">
        <f t="shared" si="417"/>
        <v>100</v>
      </c>
      <c r="Z1247">
        <v>0</v>
      </c>
      <c r="AE1247" s="33">
        <f>(VLOOKUP(G1247,角色!V:AE,主动技能!F1247+7,FALSE))</f>
        <v>1</v>
      </c>
      <c r="AF1247" s="23">
        <f t="shared" si="411"/>
        <v>3</v>
      </c>
      <c r="AG1247" s="23">
        <f t="shared" si="412"/>
        <v>2</v>
      </c>
      <c r="AH1247" s="33" t="str">
        <f>VLOOKUP(F1247,特效对应!F:G,2,FALSE)</f>
        <v>attackex</v>
      </c>
      <c r="AJ1247">
        <f t="shared" si="413"/>
        <v>1</v>
      </c>
      <c r="AK1247" s="1" t="s">
        <v>118</v>
      </c>
      <c r="AL1247" s="4" t="s">
        <v>1561</v>
      </c>
      <c r="AM1247" s="4" t="s">
        <v>1690</v>
      </c>
      <c r="AN1247" s="4" t="s">
        <v>1692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83</v>
      </c>
      <c r="BB1247">
        <f t="shared" si="414"/>
        <v>83</v>
      </c>
      <c r="BC1247">
        <f t="shared" si="414"/>
        <v>83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凰邪主动技能3等级2</v>
      </c>
      <c r="B1248" s="8">
        <f t="shared" si="409"/>
        <v>10210302</v>
      </c>
      <c r="C1248" s="8" t="str">
        <f>VLOOKUP(G1248,角色!A:B,2,FALSE)</f>
        <v>凰邪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501</v>
      </c>
      <c r="I1248" s="26" t="str">
        <f t="shared" ref="I1248:I1266" si="419">"对己方任意单体回复生命"&amp;BA1248&amp;"，并增加防御力20%攻击力20%"</f>
        <v>对己方任意单体回复生命102，并增加防御力20%攻击力20%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P1248" s="33" t="str">
        <f>_xlfn.IFNA(VLOOKUP(G1248,角色!V:AE,主动技能!F1248+1,FALSE),"")</f>
        <v>eff_erxingguangquan||eff_zirankuizeng|</v>
      </c>
      <c r="Q1248" s="33">
        <f>(VLOOKUP(G1248,角色!V:AE,主动技能!F1248+4,FALSE))</f>
        <v>1</v>
      </c>
      <c r="R1248" s="33">
        <v>0</v>
      </c>
      <c r="S1248" s="33">
        <v>0</v>
      </c>
      <c r="T1248" s="6" t="str">
        <f t="shared" si="406"/>
        <v>100005:100:2:0|100088:100:2:0|100090:100:2:0</v>
      </c>
      <c r="U1248" s="6" t="str">
        <f t="shared" si="407"/>
        <v/>
      </c>
      <c r="V1248" s="23" t="str">
        <f>VLOOKUP(G1248,角色!AW:BC,主动技能!F1248+1,FALSE)</f>
        <v>skill_11</v>
      </c>
      <c r="Y1248">
        <f t="shared" si="417"/>
        <v>100</v>
      </c>
      <c r="Z1248">
        <v>0</v>
      </c>
      <c r="AE1248" s="33">
        <f>(VLOOKUP(G1248,角色!V:AE,主动技能!F1248+7,FALSE))</f>
        <v>1</v>
      </c>
      <c r="AF1248" s="23">
        <f t="shared" si="411"/>
        <v>3</v>
      </c>
      <c r="AG1248" s="23">
        <f t="shared" si="412"/>
        <v>2</v>
      </c>
      <c r="AH1248" s="33" t="str">
        <f>VLOOKUP(F1248,特效对应!F:G,2,FALSE)</f>
        <v>attackex</v>
      </c>
      <c r="AJ1248">
        <f t="shared" si="413"/>
        <v>2</v>
      </c>
      <c r="AK1248" s="1" t="s">
        <v>118</v>
      </c>
      <c r="AL1248" s="4" t="s">
        <v>1562</v>
      </c>
      <c r="AM1248" s="4" t="s">
        <v>1690</v>
      </c>
      <c r="AN1248" s="4" t="s">
        <v>1692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102</v>
      </c>
      <c r="BB1248">
        <f t="shared" si="414"/>
        <v>102</v>
      </c>
      <c r="BC1248">
        <f t="shared" si="414"/>
        <v>102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凰邪主动技能3等级3</v>
      </c>
      <c r="B1249" s="8">
        <f t="shared" si="409"/>
        <v>10210303</v>
      </c>
      <c r="C1249" s="8" t="str">
        <f>VLOOKUP(G1249,角色!A:B,2,FALSE)</f>
        <v>凰邪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501</v>
      </c>
      <c r="I1249" s="26" t="str">
        <f t="shared" si="419"/>
        <v>对己方任意单体回复生命160，并增加防御力20%攻击力20%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P1249" s="33" t="str">
        <f>_xlfn.IFNA(VLOOKUP(G1249,角色!V:AE,主动技能!F1249+1,FALSE),"")</f>
        <v>eff_erxingguangquan||eff_zirankuizeng|</v>
      </c>
      <c r="Q1249" s="33">
        <f>(VLOOKUP(G1249,角色!V:AE,主动技能!F1249+4,FALSE))</f>
        <v>1</v>
      </c>
      <c r="R1249" s="33">
        <v>0</v>
      </c>
      <c r="S1249" s="33">
        <v>0</v>
      </c>
      <c r="T1249" s="6" t="str">
        <f t="shared" si="406"/>
        <v>100006:100:2:0|100088:100:2:0|100090:100:2:0</v>
      </c>
      <c r="U1249" s="6" t="str">
        <f t="shared" si="407"/>
        <v/>
      </c>
      <c r="V1249" s="23" t="str">
        <f>VLOOKUP(G1249,角色!AW:BC,主动技能!F1249+1,FALSE)</f>
        <v>skill_11</v>
      </c>
      <c r="Y1249">
        <f t="shared" si="417"/>
        <v>100</v>
      </c>
      <c r="Z1249">
        <v>0</v>
      </c>
      <c r="AE1249" s="33">
        <f>(VLOOKUP(G1249,角色!V:AE,主动技能!F1249+7,FALSE))</f>
        <v>1</v>
      </c>
      <c r="AF1249" s="23">
        <f t="shared" si="411"/>
        <v>3</v>
      </c>
      <c r="AG1249" s="23">
        <f t="shared" si="412"/>
        <v>2</v>
      </c>
      <c r="AH1249" s="33" t="str">
        <f>VLOOKUP(F1249,特效对应!F:G,2,FALSE)</f>
        <v>attackex</v>
      </c>
      <c r="AJ1249">
        <f t="shared" si="413"/>
        <v>3</v>
      </c>
      <c r="AK1249" s="1" t="s">
        <v>118</v>
      </c>
      <c r="AL1249" s="4" t="s">
        <v>1563</v>
      </c>
      <c r="AM1249" s="4" t="s">
        <v>1690</v>
      </c>
      <c r="AN1249" s="4" t="s">
        <v>1692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160</v>
      </c>
      <c r="BB1249">
        <f t="shared" si="414"/>
        <v>160</v>
      </c>
      <c r="BC1249">
        <f t="shared" si="414"/>
        <v>160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凰邪主动技能3等级4</v>
      </c>
      <c r="B1250" s="8">
        <f t="shared" si="409"/>
        <v>10210304</v>
      </c>
      <c r="C1250" s="8" t="str">
        <f>VLOOKUP(G1250,角色!A:B,2,FALSE)</f>
        <v>凰邪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501</v>
      </c>
      <c r="I1250" s="26" t="str">
        <f t="shared" si="419"/>
        <v>对己方任意单体回复生命256，并增加防御力20%攻击力20%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P1250" s="33" t="str">
        <f>_xlfn.IFNA(VLOOKUP(G1250,角色!V:AE,主动技能!F1250+1,FALSE),"")</f>
        <v>eff_erxingguangquan||eff_zirankuizeng|</v>
      </c>
      <c r="Q1250" s="33">
        <f>(VLOOKUP(G1250,角色!V:AE,主动技能!F1250+4,FALSE))</f>
        <v>1</v>
      </c>
      <c r="R1250" s="33">
        <v>0</v>
      </c>
      <c r="S1250" s="33">
        <v>0</v>
      </c>
      <c r="T1250" s="6" t="str">
        <f t="shared" si="406"/>
        <v>100007:100:2:0|100088:100:2:0|100090:100:2:0</v>
      </c>
      <c r="U1250" s="6" t="str">
        <f t="shared" si="407"/>
        <v/>
      </c>
      <c r="V1250" s="23" t="str">
        <f>VLOOKUP(G1250,角色!AW:BC,主动技能!F1250+1,FALSE)</f>
        <v>skill_11</v>
      </c>
      <c r="Y1250">
        <f t="shared" si="417"/>
        <v>100</v>
      </c>
      <c r="Z1250">
        <v>0</v>
      </c>
      <c r="AE1250" s="33">
        <f>(VLOOKUP(G1250,角色!V:AE,主动技能!F1250+7,FALSE))</f>
        <v>1</v>
      </c>
      <c r="AF1250" s="23">
        <f t="shared" si="411"/>
        <v>3</v>
      </c>
      <c r="AG1250" s="23">
        <f t="shared" si="412"/>
        <v>2</v>
      </c>
      <c r="AH1250" s="33" t="str">
        <f>VLOOKUP(F1250,特效对应!F:G,2,FALSE)</f>
        <v>attackex</v>
      </c>
      <c r="AJ1250">
        <f t="shared" si="413"/>
        <v>4</v>
      </c>
      <c r="AK1250" s="1" t="s">
        <v>118</v>
      </c>
      <c r="AL1250" s="4" t="s">
        <v>1564</v>
      </c>
      <c r="AM1250" s="4" t="s">
        <v>1690</v>
      </c>
      <c r="AN1250" s="4" t="s">
        <v>1692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256</v>
      </c>
      <c r="BB1250">
        <f t="shared" si="414"/>
        <v>256</v>
      </c>
      <c r="BC1250">
        <f t="shared" si="414"/>
        <v>256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凰邪主动技能3等级5</v>
      </c>
      <c r="B1251" s="8">
        <f t="shared" si="409"/>
        <v>10210305</v>
      </c>
      <c r="C1251" s="8" t="str">
        <f>VLOOKUP(G1251,角色!A:B,2,FALSE)</f>
        <v>凰邪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501</v>
      </c>
      <c r="I1251" s="26" t="str">
        <f t="shared" si="41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P1251" s="33" t="str">
        <f>_xlfn.IFNA(VLOOKUP(G1251,角色!V:AE,主动技能!F1251+1,FALSE),"")</f>
        <v>eff_erxingguangquan||eff_zirankuizeng|</v>
      </c>
      <c r="Q1251" s="33">
        <f>(VLOOKUP(G1251,角色!V:AE,主动技能!F1251+4,FALSE))</f>
        <v>1</v>
      </c>
      <c r="R1251" s="33">
        <v>0</v>
      </c>
      <c r="S1251" s="33">
        <v>0</v>
      </c>
      <c r="T1251" s="6" t="str">
        <f t="shared" si="406"/>
        <v>100008:100:2:0|100088:100:2:0|100090:100:2:0</v>
      </c>
      <c r="U1251" s="6" t="str">
        <f t="shared" si="407"/>
        <v/>
      </c>
      <c r="V1251" s="23" t="str">
        <f>VLOOKUP(G1251,角色!AW:BC,主动技能!F1251+1,FALSE)</f>
        <v>skill_11</v>
      </c>
      <c r="Y1251">
        <f t="shared" si="417"/>
        <v>100</v>
      </c>
      <c r="Z1251">
        <v>0</v>
      </c>
      <c r="AE1251" s="33">
        <f>(VLOOKUP(G1251,角色!V:AE,主动技能!F1251+7,FALSE))</f>
        <v>1</v>
      </c>
      <c r="AF1251" s="23">
        <f t="shared" si="411"/>
        <v>3</v>
      </c>
      <c r="AG1251" s="23">
        <f t="shared" si="412"/>
        <v>2</v>
      </c>
      <c r="AH1251" s="33" t="str">
        <f>VLOOKUP(F1251,特效对应!F:G,2,FALSE)</f>
        <v>attackex</v>
      </c>
      <c r="AJ1251">
        <f t="shared" si="413"/>
        <v>5</v>
      </c>
      <c r="AK1251" s="1" t="s">
        <v>118</v>
      </c>
      <c r="AL1251" s="4" t="s">
        <v>1565</v>
      </c>
      <c r="AM1251" s="4" t="s">
        <v>1690</v>
      </c>
      <c r="AN1251" s="4" t="s">
        <v>1692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凰邪主动技能3等级6</v>
      </c>
      <c r="B1252" s="8">
        <f t="shared" si="409"/>
        <v>10210306</v>
      </c>
      <c r="C1252" s="8" t="str">
        <f>VLOOKUP(G1252,角色!A:B,2,FALSE)</f>
        <v>凰邪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501</v>
      </c>
      <c r="I1252" s="26" t="str">
        <f t="shared" si="419"/>
        <v>对己方任意单体回复生命512，并增加防御力20%攻击力20%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P1252" s="33" t="str">
        <f>_xlfn.IFNA(VLOOKUP(G1252,角色!V:AE,主动技能!F1252+1,FALSE),"")</f>
        <v>eff_erxingguangquan||eff_zirankuizeng|</v>
      </c>
      <c r="Q1252" s="33">
        <f>(VLOOKUP(G1252,角色!V:AE,主动技能!F1252+4,FALSE))</f>
        <v>1</v>
      </c>
      <c r="R1252" s="33">
        <v>0</v>
      </c>
      <c r="S1252" s="33">
        <v>0</v>
      </c>
      <c r="T1252" s="6" t="str">
        <f t="shared" si="406"/>
        <v>100009:100:2:0|100088:100:2:0|100090:100:2:0</v>
      </c>
      <c r="U1252" s="6" t="str">
        <f t="shared" si="407"/>
        <v/>
      </c>
      <c r="V1252" s="23" t="str">
        <f>VLOOKUP(G1252,角色!AW:BC,主动技能!F1252+1,FALSE)</f>
        <v>skill_11</v>
      </c>
      <c r="Y1252">
        <f t="shared" si="417"/>
        <v>100</v>
      </c>
      <c r="Z1252">
        <v>0</v>
      </c>
      <c r="AE1252" s="33">
        <f>(VLOOKUP(G1252,角色!V:AE,主动技能!F1252+7,FALSE))</f>
        <v>1</v>
      </c>
      <c r="AF1252" s="23">
        <f t="shared" si="411"/>
        <v>3</v>
      </c>
      <c r="AG1252" s="23">
        <f t="shared" si="412"/>
        <v>2</v>
      </c>
      <c r="AH1252" s="33" t="str">
        <f>VLOOKUP(F1252,特效对应!F:G,2,FALSE)</f>
        <v>attackex</v>
      </c>
      <c r="AJ1252">
        <f t="shared" si="413"/>
        <v>6</v>
      </c>
      <c r="AK1252" s="1" t="s">
        <v>118</v>
      </c>
      <c r="AL1252" s="4" t="s">
        <v>1566</v>
      </c>
      <c r="AM1252" s="4" t="s">
        <v>1690</v>
      </c>
      <c r="AN1252" s="4" t="s">
        <v>1692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512</v>
      </c>
      <c r="BB1252">
        <f t="shared" si="414"/>
        <v>512</v>
      </c>
      <c r="BC1252">
        <f t="shared" si="414"/>
        <v>512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凰邪主动技能3等级7</v>
      </c>
      <c r="B1253" s="8">
        <f t="shared" si="409"/>
        <v>10210307</v>
      </c>
      <c r="C1253" s="8" t="str">
        <f>VLOOKUP(G1253,角色!A:B,2,FALSE)</f>
        <v>凰邪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501</v>
      </c>
      <c r="I1253" s="26" t="str">
        <f t="shared" si="419"/>
        <v>对己方任意单体回复生命724，并增加防御力20%攻击力20%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P1253" s="33" t="str">
        <f>_xlfn.IFNA(VLOOKUP(G1253,角色!V:AE,主动技能!F1253+1,FALSE),"")</f>
        <v>eff_erxingguangquan||eff_zirankuizeng|</v>
      </c>
      <c r="Q1253" s="33">
        <f>(VLOOKUP(G1253,角色!V:AE,主动技能!F1253+4,FALSE))</f>
        <v>1</v>
      </c>
      <c r="R1253" s="33">
        <v>0</v>
      </c>
      <c r="S1253" s="33">
        <v>0</v>
      </c>
      <c r="T1253" s="6" t="str">
        <f t="shared" si="406"/>
        <v>100010:100:2:0|100088:100:2:0|100090:100:2:0</v>
      </c>
      <c r="U1253" s="6" t="str">
        <f t="shared" si="407"/>
        <v/>
      </c>
      <c r="V1253" s="23" t="str">
        <f>VLOOKUP(G1253,角色!AW:BC,主动技能!F1253+1,FALSE)</f>
        <v>skill_11</v>
      </c>
      <c r="Y1253">
        <f t="shared" si="417"/>
        <v>100</v>
      </c>
      <c r="Z1253">
        <v>0</v>
      </c>
      <c r="AE1253" s="33">
        <f>(VLOOKUP(G1253,角色!V:AE,主动技能!F1253+7,FALSE))</f>
        <v>1</v>
      </c>
      <c r="AF1253" s="23">
        <f t="shared" si="411"/>
        <v>3</v>
      </c>
      <c r="AG1253" s="23">
        <f t="shared" si="412"/>
        <v>2</v>
      </c>
      <c r="AH1253" s="33" t="str">
        <f>VLOOKUP(F1253,特效对应!F:G,2,FALSE)</f>
        <v>attackex</v>
      </c>
      <c r="AJ1253">
        <f t="shared" si="413"/>
        <v>7</v>
      </c>
      <c r="AK1253" s="1" t="s">
        <v>118</v>
      </c>
      <c r="AL1253" s="4" t="s">
        <v>1567</v>
      </c>
      <c r="AM1253" s="4" t="s">
        <v>1690</v>
      </c>
      <c r="AN1253" s="4" t="s">
        <v>1692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724</v>
      </c>
      <c r="BB1253">
        <f t="shared" si="414"/>
        <v>724</v>
      </c>
      <c r="BC1253">
        <f t="shared" si="414"/>
        <v>724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凰邪主动技能3等级8</v>
      </c>
      <c r="B1254" s="8">
        <f t="shared" si="409"/>
        <v>10210308</v>
      </c>
      <c r="C1254" s="8" t="str">
        <f>VLOOKUP(G1254,角色!A:B,2,FALSE)</f>
        <v>凰邪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501</v>
      </c>
      <c r="I1254" s="26" t="str">
        <f t="shared" si="419"/>
        <v>对己方任意单体回复生命1024，并增加防御力20%攻击力20%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P1254" s="33" t="str">
        <f>_xlfn.IFNA(VLOOKUP(G1254,角色!V:AE,主动技能!F1254+1,FALSE),"")</f>
        <v>eff_erxingguangquan||eff_zirankuizeng|</v>
      </c>
      <c r="Q1254" s="33">
        <f>(VLOOKUP(G1254,角色!V:AE,主动技能!F1254+4,FALSE))</f>
        <v>1</v>
      </c>
      <c r="R1254" s="33">
        <v>0</v>
      </c>
      <c r="S1254" s="33">
        <v>0</v>
      </c>
      <c r="T1254" s="6" t="str">
        <f t="shared" si="406"/>
        <v>100011:100:2:0|100088:100:2:0|100090:100:2:0</v>
      </c>
      <c r="U1254" s="6" t="str">
        <f t="shared" si="407"/>
        <v/>
      </c>
      <c r="V1254" s="23" t="str">
        <f>VLOOKUP(G1254,角色!AW:BC,主动技能!F1254+1,FALSE)</f>
        <v>skill_11</v>
      </c>
      <c r="Y1254">
        <f t="shared" si="417"/>
        <v>100</v>
      </c>
      <c r="Z1254">
        <v>0</v>
      </c>
      <c r="AE1254" s="33">
        <f>(VLOOKUP(G1254,角色!V:AE,主动技能!F1254+7,FALSE))</f>
        <v>1</v>
      </c>
      <c r="AF1254" s="23">
        <f t="shared" si="411"/>
        <v>3</v>
      </c>
      <c r="AG1254" s="23">
        <f t="shared" si="412"/>
        <v>2</v>
      </c>
      <c r="AH1254" s="33" t="str">
        <f>VLOOKUP(F1254,特效对应!F:G,2,FALSE)</f>
        <v>attackex</v>
      </c>
      <c r="AJ1254">
        <f t="shared" si="413"/>
        <v>8</v>
      </c>
      <c r="AK1254" s="1" t="s">
        <v>118</v>
      </c>
      <c r="AL1254" s="4" t="s">
        <v>1568</v>
      </c>
      <c r="AM1254" s="4" t="s">
        <v>1690</v>
      </c>
      <c r="AN1254" s="4" t="s">
        <v>1692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1024</v>
      </c>
      <c r="BB1254">
        <f t="shared" si="414"/>
        <v>1024</v>
      </c>
      <c r="BC1254">
        <f t="shared" si="414"/>
        <v>1024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凰邪主动技能3等级9</v>
      </c>
      <c r="B1255" s="8">
        <f t="shared" si="409"/>
        <v>10210309</v>
      </c>
      <c r="C1255" s="8" t="str">
        <f>VLOOKUP(G1255,角色!A:B,2,FALSE)</f>
        <v>凰邪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501</v>
      </c>
      <c r="I1255" s="26" t="str">
        <f t="shared" si="419"/>
        <v>对己方任意单体回复生命1449，并增加防御力20%攻击力20%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P1255" s="33" t="str">
        <f>_xlfn.IFNA(VLOOKUP(G1255,角色!V:AE,主动技能!F1255+1,FALSE),"")</f>
        <v>eff_erxingguangquan||eff_zirankuizeng|</v>
      </c>
      <c r="Q1255" s="33">
        <f>(VLOOKUP(G1255,角色!V:AE,主动技能!F1255+4,FALSE))</f>
        <v>1</v>
      </c>
      <c r="R1255" s="33">
        <v>0</v>
      </c>
      <c r="S1255" s="33">
        <v>0</v>
      </c>
      <c r="T1255" s="6" t="str">
        <f t="shared" si="406"/>
        <v>100012:100:2:0|100088:100:2:0|100090:100:2:0</v>
      </c>
      <c r="U1255" s="6" t="str">
        <f t="shared" si="407"/>
        <v/>
      </c>
      <c r="V1255" s="23" t="str">
        <f>VLOOKUP(G1255,角色!AW:BC,主动技能!F1255+1,FALSE)</f>
        <v>skill_11</v>
      </c>
      <c r="Y1255">
        <f t="shared" si="417"/>
        <v>100</v>
      </c>
      <c r="Z1255">
        <v>0</v>
      </c>
      <c r="AE1255" s="33">
        <f>(VLOOKUP(G1255,角色!V:AE,主动技能!F1255+7,FALSE))</f>
        <v>1</v>
      </c>
      <c r="AF1255" s="23">
        <f t="shared" si="411"/>
        <v>3</v>
      </c>
      <c r="AG1255" s="23">
        <f t="shared" si="412"/>
        <v>2</v>
      </c>
      <c r="AH1255" s="33" t="str">
        <f>VLOOKUP(F1255,特效对应!F:G,2,FALSE)</f>
        <v>attackex</v>
      </c>
      <c r="AJ1255">
        <f t="shared" si="413"/>
        <v>9</v>
      </c>
      <c r="AK1255" s="1" t="s">
        <v>118</v>
      </c>
      <c r="AL1255" s="4" t="s">
        <v>1569</v>
      </c>
      <c r="AM1255" s="4" t="s">
        <v>1690</v>
      </c>
      <c r="AN1255" s="4" t="s">
        <v>1692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1449</v>
      </c>
      <c r="BB1255">
        <f t="shared" si="414"/>
        <v>1449</v>
      </c>
      <c r="BC1255">
        <f t="shared" si="414"/>
        <v>1449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凰邪主动技能3等级10</v>
      </c>
      <c r="B1256" s="8">
        <f t="shared" si="409"/>
        <v>10210310</v>
      </c>
      <c r="C1256" s="8" t="str">
        <f>VLOOKUP(G1256,角色!A:B,2,FALSE)</f>
        <v>凰邪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501</v>
      </c>
      <c r="I1256" s="26" t="str">
        <f t="shared" si="419"/>
        <v>对己方任意单体回复生命2049，并增加防御力20%攻击力20%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P1256" s="33" t="str">
        <f>_xlfn.IFNA(VLOOKUP(G1256,角色!V:AE,主动技能!F1256+1,FALSE),"")</f>
        <v>eff_erxingguangquan||eff_zirankuizeng|</v>
      </c>
      <c r="Q1256" s="33">
        <f>(VLOOKUP(G1256,角色!V:AE,主动技能!F1256+4,FALSE))</f>
        <v>1</v>
      </c>
      <c r="R1256" s="33">
        <v>0</v>
      </c>
      <c r="S1256" s="33">
        <v>0</v>
      </c>
      <c r="T1256" s="6" t="str">
        <f t="shared" si="406"/>
        <v>100013:100:2:0|100088:100:2:0|100090:100:2:0</v>
      </c>
      <c r="U1256" s="6" t="str">
        <f t="shared" si="407"/>
        <v/>
      </c>
      <c r="V1256" s="23" t="str">
        <f>VLOOKUP(G1256,角色!AW:BC,主动技能!F1256+1,FALSE)</f>
        <v>skill_11</v>
      </c>
      <c r="Y1256">
        <f t="shared" si="417"/>
        <v>100</v>
      </c>
      <c r="Z1256">
        <v>0</v>
      </c>
      <c r="AE1256" s="33">
        <f>(VLOOKUP(G1256,角色!V:AE,主动技能!F1256+7,FALSE))</f>
        <v>1</v>
      </c>
      <c r="AF1256" s="23">
        <f t="shared" si="411"/>
        <v>3</v>
      </c>
      <c r="AG1256" s="23">
        <f t="shared" si="412"/>
        <v>2</v>
      </c>
      <c r="AH1256" s="33" t="str">
        <f>VLOOKUP(F1256,特效对应!F:G,2,FALSE)</f>
        <v>attackex</v>
      </c>
      <c r="AJ1256">
        <f t="shared" si="413"/>
        <v>10</v>
      </c>
      <c r="AK1256" s="1" t="s">
        <v>118</v>
      </c>
      <c r="AL1256" s="4" t="s">
        <v>1570</v>
      </c>
      <c r="AM1256" s="4" t="s">
        <v>1690</v>
      </c>
      <c r="AN1256" s="4" t="s">
        <v>1692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2049</v>
      </c>
      <c r="BB1256">
        <f t="shared" si="414"/>
        <v>2049</v>
      </c>
      <c r="BC1256">
        <f t="shared" si="414"/>
        <v>2049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凰邪主动技能3等级11</v>
      </c>
      <c r="B1257" s="8">
        <f t="shared" si="409"/>
        <v>10210311</v>
      </c>
      <c r="C1257" s="8" t="str">
        <f>VLOOKUP(G1257,角色!A:B,2,FALSE)</f>
        <v>凰邪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501</v>
      </c>
      <c r="I1257" s="26" t="str">
        <f t="shared" si="419"/>
        <v>对己方任意单体回复生命2899，并增加防御力20%攻击力20%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P1257" s="33" t="str">
        <f>_xlfn.IFNA(VLOOKUP(G1257,角色!V:AE,主动技能!F1257+1,FALSE),"")</f>
        <v>eff_erxingguangquan||eff_zirankuizeng|</v>
      </c>
      <c r="Q1257" s="33">
        <f>(VLOOKUP(G1257,角色!V:AE,主动技能!F1257+4,FALSE))</f>
        <v>1</v>
      </c>
      <c r="R1257" s="33">
        <v>0</v>
      </c>
      <c r="S1257" s="33">
        <v>0</v>
      </c>
      <c r="T1257" s="6" t="str">
        <f t="shared" si="406"/>
        <v>100014:100:2:0|100088:100:2:0|100090:100:2:0</v>
      </c>
      <c r="U1257" s="6" t="str">
        <f t="shared" si="407"/>
        <v/>
      </c>
      <c r="V1257" s="23" t="str">
        <f>VLOOKUP(G1257,角色!AW:BC,主动技能!F1257+1,FALSE)</f>
        <v>skill_11</v>
      </c>
      <c r="Y1257">
        <f t="shared" si="417"/>
        <v>100</v>
      </c>
      <c r="Z1257">
        <v>0</v>
      </c>
      <c r="AE1257" s="33">
        <f>(VLOOKUP(G1257,角色!V:AE,主动技能!F1257+7,FALSE))</f>
        <v>1</v>
      </c>
      <c r="AF1257" s="23">
        <f t="shared" si="411"/>
        <v>3</v>
      </c>
      <c r="AG1257" s="23">
        <f t="shared" si="412"/>
        <v>2</v>
      </c>
      <c r="AH1257" s="33" t="str">
        <f>VLOOKUP(F1257,特效对应!F:G,2,FALSE)</f>
        <v>attackex</v>
      </c>
      <c r="AJ1257">
        <f t="shared" si="413"/>
        <v>11</v>
      </c>
      <c r="AK1257" s="1" t="s">
        <v>118</v>
      </c>
      <c r="AL1257" s="4" t="s">
        <v>1571</v>
      </c>
      <c r="AM1257" s="4" t="s">
        <v>1690</v>
      </c>
      <c r="AN1257" s="4" t="s">
        <v>1692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2899</v>
      </c>
      <c r="BB1257">
        <f t="shared" si="414"/>
        <v>2899</v>
      </c>
      <c r="BC1257">
        <f t="shared" si="414"/>
        <v>2899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凰邪主动技能3等级12</v>
      </c>
      <c r="B1258" s="8">
        <f t="shared" si="409"/>
        <v>10210312</v>
      </c>
      <c r="C1258" s="8" t="str">
        <f>VLOOKUP(G1258,角色!A:B,2,FALSE)</f>
        <v>凰邪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501</v>
      </c>
      <c r="I1258" s="26" t="str">
        <f t="shared" si="419"/>
        <v>对己方任意单体回复生命4100，并增加防御力20%攻击力20%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P1258" s="33" t="str">
        <f>_xlfn.IFNA(VLOOKUP(G1258,角色!V:AE,主动技能!F1258+1,FALSE),"")</f>
        <v>eff_erxingguangquan||eff_zirankuizeng|</v>
      </c>
      <c r="Q1258" s="33">
        <f>(VLOOKUP(G1258,角色!V:AE,主动技能!F1258+4,FALSE))</f>
        <v>1</v>
      </c>
      <c r="R1258" s="33">
        <v>0</v>
      </c>
      <c r="S1258" s="33">
        <v>0</v>
      </c>
      <c r="T1258" s="6" t="str">
        <f t="shared" si="406"/>
        <v>100015:100:2:0|100088:100:2:0|100090:100:2:0</v>
      </c>
      <c r="U1258" s="6" t="str">
        <f t="shared" si="407"/>
        <v/>
      </c>
      <c r="V1258" s="23" t="str">
        <f>VLOOKUP(G1258,角色!AW:BC,主动技能!F1258+1,FALSE)</f>
        <v>skill_11</v>
      </c>
      <c r="Y1258">
        <f t="shared" si="417"/>
        <v>100</v>
      </c>
      <c r="Z1258">
        <v>0</v>
      </c>
      <c r="AE1258" s="33">
        <f>(VLOOKUP(G1258,角色!V:AE,主动技能!F1258+7,FALSE))</f>
        <v>1</v>
      </c>
      <c r="AF1258" s="23">
        <f t="shared" si="411"/>
        <v>3</v>
      </c>
      <c r="AG1258" s="23">
        <f t="shared" si="412"/>
        <v>2</v>
      </c>
      <c r="AH1258" s="33" t="str">
        <f>VLOOKUP(F1258,特效对应!F:G,2,FALSE)</f>
        <v>attackex</v>
      </c>
      <c r="AJ1258">
        <f t="shared" si="413"/>
        <v>12</v>
      </c>
      <c r="AK1258" s="1" t="s">
        <v>118</v>
      </c>
      <c r="AL1258" s="4" t="s">
        <v>1572</v>
      </c>
      <c r="AM1258" s="4" t="s">
        <v>1690</v>
      </c>
      <c r="AN1258" s="4" t="s">
        <v>1692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4100</v>
      </c>
      <c r="BB1258">
        <f t="shared" si="414"/>
        <v>4100</v>
      </c>
      <c r="BC1258">
        <f t="shared" si="414"/>
        <v>4100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凰邪主动技能3等级13</v>
      </c>
      <c r="B1259" s="8">
        <f t="shared" si="409"/>
        <v>10210313</v>
      </c>
      <c r="C1259" s="8" t="str">
        <f>VLOOKUP(G1259,角色!A:B,2,FALSE)</f>
        <v>凰邪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501</v>
      </c>
      <c r="I1259" s="26" t="str">
        <f t="shared" si="419"/>
        <v>对己方任意单体回复生命5800，并增加防御力20%攻击力20%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P1259" s="33" t="str">
        <f>_xlfn.IFNA(VLOOKUP(G1259,角色!V:AE,主动技能!F1259+1,FALSE),"")</f>
        <v>eff_erxingguangquan||eff_zirankuizeng|</v>
      </c>
      <c r="Q1259" s="33">
        <f>(VLOOKUP(G1259,角色!V:AE,主动技能!F1259+4,FALSE))</f>
        <v>1</v>
      </c>
      <c r="R1259" s="33">
        <v>0</v>
      </c>
      <c r="S1259" s="33">
        <v>0</v>
      </c>
      <c r="T1259" s="6" t="str">
        <f t="shared" si="406"/>
        <v>100016:100:2:0|100088:100:2:0|100090:100:2:0</v>
      </c>
      <c r="U1259" s="6" t="str">
        <f t="shared" si="407"/>
        <v/>
      </c>
      <c r="V1259" s="23" t="str">
        <f>VLOOKUP(G1259,角色!AW:BC,主动技能!F1259+1,FALSE)</f>
        <v>skill_11</v>
      </c>
      <c r="Y1259">
        <f t="shared" ref="Y1259:Y1281" si="420">VLOOKUP(D1259,BF:BG,2,FALSE)</f>
        <v>100</v>
      </c>
      <c r="Z1259">
        <v>0</v>
      </c>
      <c r="AE1259" s="33">
        <f>(VLOOKUP(G1259,角色!V:AE,主动技能!F1259+7,FALSE))</f>
        <v>1</v>
      </c>
      <c r="AF1259" s="23">
        <f t="shared" si="411"/>
        <v>3</v>
      </c>
      <c r="AG1259" s="23">
        <f t="shared" si="412"/>
        <v>2</v>
      </c>
      <c r="AH1259" s="33" t="str">
        <f>VLOOKUP(F1259,特效对应!F:G,2,FALSE)</f>
        <v>attackex</v>
      </c>
      <c r="AJ1259">
        <f t="shared" si="413"/>
        <v>13</v>
      </c>
      <c r="AK1259" s="1" t="s">
        <v>118</v>
      </c>
      <c r="AL1259" s="4" t="s">
        <v>1573</v>
      </c>
      <c r="AM1259" s="4" t="s">
        <v>1690</v>
      </c>
      <c r="AN1259" s="4" t="s">
        <v>1692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5800</v>
      </c>
      <c r="BB1259">
        <f t="shared" si="414"/>
        <v>5800</v>
      </c>
      <c r="BC1259">
        <f t="shared" si="414"/>
        <v>5800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凰邪主动技能3等级14</v>
      </c>
      <c r="B1260" s="8">
        <f t="shared" si="409"/>
        <v>10210314</v>
      </c>
      <c r="C1260" s="8" t="str">
        <f>VLOOKUP(G1260,角色!A:B,2,FALSE)</f>
        <v>凰邪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501</v>
      </c>
      <c r="I1260" s="26" t="str">
        <f t="shared" si="419"/>
        <v>对己方任意单体回复生命8204，并增加防御力20%攻击力20%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P1260" s="33" t="str">
        <f>_xlfn.IFNA(VLOOKUP(G1260,角色!V:AE,主动技能!F1260+1,FALSE),"")</f>
        <v>eff_erxingguangquan||eff_zirankuizeng|</v>
      </c>
      <c r="Q1260" s="33">
        <f>(VLOOKUP(G1260,角色!V:AE,主动技能!F1260+4,FALSE))</f>
        <v>1</v>
      </c>
      <c r="R1260" s="33">
        <v>0</v>
      </c>
      <c r="S1260" s="33">
        <v>0</v>
      </c>
      <c r="T1260" s="6" t="str">
        <f t="shared" si="406"/>
        <v>100017:100:2:0|100088:100:2:0|100090:100:2:0</v>
      </c>
      <c r="U1260" s="6" t="str">
        <f t="shared" si="407"/>
        <v/>
      </c>
      <c r="V1260" s="23" t="str">
        <f>VLOOKUP(G1260,角色!AW:BC,主动技能!F1260+1,FALSE)</f>
        <v>skill_11</v>
      </c>
      <c r="Y1260">
        <f t="shared" si="420"/>
        <v>100</v>
      </c>
      <c r="Z1260">
        <v>0</v>
      </c>
      <c r="AE1260" s="33">
        <f>(VLOOKUP(G1260,角色!V:AE,主动技能!F1260+7,FALSE))</f>
        <v>1</v>
      </c>
      <c r="AF1260" s="23">
        <f t="shared" si="411"/>
        <v>3</v>
      </c>
      <c r="AG1260" s="23">
        <f t="shared" si="412"/>
        <v>2</v>
      </c>
      <c r="AH1260" s="33" t="str">
        <f>VLOOKUP(F1260,特效对应!F:G,2,FALSE)</f>
        <v>attackex</v>
      </c>
      <c r="AJ1260">
        <f t="shared" si="413"/>
        <v>14</v>
      </c>
      <c r="AK1260" s="1" t="s">
        <v>118</v>
      </c>
      <c r="AL1260" s="4" t="s">
        <v>1574</v>
      </c>
      <c r="AM1260" s="4" t="s">
        <v>1690</v>
      </c>
      <c r="AN1260" s="4" t="s">
        <v>1692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8204</v>
      </c>
      <c r="BB1260">
        <f t="shared" si="414"/>
        <v>8204</v>
      </c>
      <c r="BC1260">
        <f t="shared" si="414"/>
        <v>8204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凰邪主动技能3等级15</v>
      </c>
      <c r="B1261" s="8">
        <f t="shared" si="409"/>
        <v>10210315</v>
      </c>
      <c r="C1261" s="8" t="str">
        <f>VLOOKUP(G1261,角色!A:B,2,FALSE)</f>
        <v>凰邪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501</v>
      </c>
      <c r="I1261" s="26" t="str">
        <f t="shared" si="419"/>
        <v>对己方任意单体回复生命11603，并增加防御力20%攻击力20%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P1261" s="33" t="str">
        <f>_xlfn.IFNA(VLOOKUP(G1261,角色!V:AE,主动技能!F1261+1,FALSE),"")</f>
        <v>eff_erxingguangquan||eff_zirankuizeng|</v>
      </c>
      <c r="Q1261" s="33">
        <f>(VLOOKUP(G1261,角色!V:AE,主动技能!F1261+4,FALSE))</f>
        <v>1</v>
      </c>
      <c r="R1261" s="33">
        <v>0</v>
      </c>
      <c r="S1261" s="33">
        <v>0</v>
      </c>
      <c r="T1261" s="6" t="str">
        <f t="shared" si="406"/>
        <v>100018:100:2:0|100088:100:2:0|100090:100:2:0</v>
      </c>
      <c r="U1261" s="6" t="str">
        <f t="shared" si="407"/>
        <v/>
      </c>
      <c r="V1261" s="23" t="str">
        <f>VLOOKUP(G1261,角色!AW:BC,主动技能!F1261+1,FALSE)</f>
        <v>skill_11</v>
      </c>
      <c r="Y1261">
        <f t="shared" si="420"/>
        <v>100</v>
      </c>
      <c r="Z1261">
        <v>0</v>
      </c>
      <c r="AE1261" s="33">
        <f>(VLOOKUP(G1261,角色!V:AE,主动技能!F1261+7,FALSE))</f>
        <v>1</v>
      </c>
      <c r="AF1261" s="23">
        <f t="shared" si="411"/>
        <v>3</v>
      </c>
      <c r="AG1261" s="23">
        <f t="shared" si="412"/>
        <v>2</v>
      </c>
      <c r="AH1261" s="33" t="str">
        <f>VLOOKUP(F1261,特效对应!F:G,2,FALSE)</f>
        <v>attackex</v>
      </c>
      <c r="AJ1261">
        <f t="shared" si="413"/>
        <v>15</v>
      </c>
      <c r="AK1261" s="1" t="s">
        <v>118</v>
      </c>
      <c r="AL1261" s="4" t="s">
        <v>1575</v>
      </c>
      <c r="AM1261" s="4" t="s">
        <v>1690</v>
      </c>
      <c r="AN1261" s="4" t="s">
        <v>1692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11603</v>
      </c>
      <c r="BB1261">
        <f t="shared" si="414"/>
        <v>11603</v>
      </c>
      <c r="BC1261">
        <f t="shared" si="414"/>
        <v>11603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凰邪主动技能3等级16</v>
      </c>
      <c r="B1262" s="8">
        <f t="shared" si="409"/>
        <v>10210316</v>
      </c>
      <c r="C1262" s="8" t="str">
        <f>VLOOKUP(G1262,角色!A:B,2,FALSE)</f>
        <v>凰邪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501</v>
      </c>
      <c r="I1262" s="26" t="str">
        <f t="shared" si="419"/>
        <v>对己方任意单体回复生命16412，并增加防御力20%攻击力20%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P1262" s="33" t="str">
        <f>_xlfn.IFNA(VLOOKUP(G1262,角色!V:AE,主动技能!F1262+1,FALSE),"")</f>
        <v>eff_erxingguangquan||eff_zirankuizeng|</v>
      </c>
      <c r="Q1262" s="33">
        <f>(VLOOKUP(G1262,角色!V:AE,主动技能!F1262+4,FALSE))</f>
        <v>1</v>
      </c>
      <c r="R1262" s="33">
        <v>0</v>
      </c>
      <c r="S1262" s="33">
        <v>0</v>
      </c>
      <c r="T1262" s="6" t="str">
        <f t="shared" si="406"/>
        <v>100019:100:2:0|100088:100:2:0|100090:100:2:0</v>
      </c>
      <c r="U1262" s="6" t="str">
        <f t="shared" si="407"/>
        <v/>
      </c>
      <c r="V1262" s="23" t="str">
        <f>VLOOKUP(G1262,角色!AW:BC,主动技能!F1262+1,FALSE)</f>
        <v>skill_11</v>
      </c>
      <c r="Y1262">
        <f t="shared" si="420"/>
        <v>100</v>
      </c>
      <c r="Z1262">
        <v>0</v>
      </c>
      <c r="AE1262" s="33">
        <f>(VLOOKUP(G1262,角色!V:AE,主动技能!F1262+7,FALSE))</f>
        <v>1</v>
      </c>
      <c r="AF1262" s="23">
        <f t="shared" si="411"/>
        <v>3</v>
      </c>
      <c r="AG1262" s="23">
        <f t="shared" si="412"/>
        <v>2</v>
      </c>
      <c r="AH1262" s="33" t="str">
        <f>VLOOKUP(F1262,特效对应!F:G,2,FALSE)</f>
        <v>attackex</v>
      </c>
      <c r="AJ1262">
        <f t="shared" si="413"/>
        <v>16</v>
      </c>
      <c r="AK1262" s="1" t="s">
        <v>118</v>
      </c>
      <c r="AL1262" s="4" t="s">
        <v>1576</v>
      </c>
      <c r="AM1262" s="4" t="s">
        <v>1690</v>
      </c>
      <c r="AN1262" s="4" t="s">
        <v>1692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16412</v>
      </c>
      <c r="BB1262">
        <f t="shared" si="414"/>
        <v>16412</v>
      </c>
      <c r="BC1262">
        <f t="shared" si="414"/>
        <v>16412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凰邪主动技能3等级17</v>
      </c>
      <c r="B1263" s="8">
        <f t="shared" si="409"/>
        <v>10210317</v>
      </c>
      <c r="C1263" s="8" t="str">
        <f>VLOOKUP(G1263,角色!A:B,2,FALSE)</f>
        <v>凰邪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501</v>
      </c>
      <c r="I1263" s="26" t="str">
        <f t="shared" si="419"/>
        <v>对己方任意单体回复生命23213，并增加防御力20%攻击力20%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P1263" s="33" t="str">
        <f>_xlfn.IFNA(VLOOKUP(G1263,角色!V:AE,主动技能!F1263+1,FALSE),"")</f>
        <v>eff_erxingguangquan||eff_zirankuizeng|</v>
      </c>
      <c r="Q1263" s="33">
        <f>(VLOOKUP(G1263,角色!V:AE,主动技能!F1263+4,FALSE))</f>
        <v>1</v>
      </c>
      <c r="R1263" s="33">
        <v>0</v>
      </c>
      <c r="S1263" s="33">
        <v>0</v>
      </c>
      <c r="T1263" s="6" t="str">
        <f t="shared" si="406"/>
        <v>100020:100:2:0|100088:100:2:0|100090:100:2:0</v>
      </c>
      <c r="U1263" s="6" t="str">
        <f t="shared" si="407"/>
        <v/>
      </c>
      <c r="V1263" s="23" t="str">
        <f>VLOOKUP(G1263,角色!AW:BC,主动技能!F1263+1,FALSE)</f>
        <v>skill_11</v>
      </c>
      <c r="Y1263">
        <f t="shared" si="420"/>
        <v>100</v>
      </c>
      <c r="Z1263">
        <v>0</v>
      </c>
      <c r="AE1263" s="33">
        <f>(VLOOKUP(G1263,角色!V:AE,主动技能!F1263+7,FALSE))</f>
        <v>1</v>
      </c>
      <c r="AF1263" s="23">
        <f t="shared" si="411"/>
        <v>3</v>
      </c>
      <c r="AG1263" s="23">
        <f t="shared" si="412"/>
        <v>2</v>
      </c>
      <c r="AH1263" s="33" t="str">
        <f>VLOOKUP(F1263,特效对应!F:G,2,FALSE)</f>
        <v>attackex</v>
      </c>
      <c r="AJ1263">
        <f t="shared" si="413"/>
        <v>17</v>
      </c>
      <c r="AK1263" s="1" t="s">
        <v>118</v>
      </c>
      <c r="AL1263" s="4" t="s">
        <v>1577</v>
      </c>
      <c r="AM1263" s="4" t="s">
        <v>1690</v>
      </c>
      <c r="AN1263" s="4" t="s">
        <v>1692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23213</v>
      </c>
      <c r="BB1263">
        <f t="shared" si="414"/>
        <v>23213</v>
      </c>
      <c r="BC1263">
        <f t="shared" si="414"/>
        <v>23213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凰邪主动技能3等级18</v>
      </c>
      <c r="B1264" s="8">
        <f t="shared" si="409"/>
        <v>10210318</v>
      </c>
      <c r="C1264" s="8" t="str">
        <f>VLOOKUP(G1264,角色!A:B,2,FALSE)</f>
        <v>凰邪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501</v>
      </c>
      <c r="I1264" s="26" t="str">
        <f t="shared" si="419"/>
        <v>对己方任意单体回复生命32832，并增加防御力20%攻击力20%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P1264" s="33" t="str">
        <f>_xlfn.IFNA(VLOOKUP(G1264,角色!V:AE,主动技能!F1264+1,FALSE),"")</f>
        <v>eff_erxingguangquan||eff_zirankuizeng|</v>
      </c>
      <c r="Q1264" s="33">
        <f>(VLOOKUP(G1264,角色!V:AE,主动技能!F1264+4,FALSE))</f>
        <v>1</v>
      </c>
      <c r="R1264" s="33">
        <v>0</v>
      </c>
      <c r="S1264" s="33">
        <v>0</v>
      </c>
      <c r="T1264" s="6" t="str">
        <f t="shared" si="406"/>
        <v>100021:100:2:0|100088:100:2:0|100090:100:2:0</v>
      </c>
      <c r="U1264" s="6" t="str">
        <f t="shared" si="407"/>
        <v/>
      </c>
      <c r="V1264" s="23" t="str">
        <f>VLOOKUP(G1264,角色!AW:BC,主动技能!F1264+1,FALSE)</f>
        <v>skill_11</v>
      </c>
      <c r="Y1264">
        <f t="shared" si="420"/>
        <v>100</v>
      </c>
      <c r="Z1264">
        <v>0</v>
      </c>
      <c r="AE1264" s="33">
        <f>(VLOOKUP(G1264,角色!V:AE,主动技能!F1264+7,FALSE))</f>
        <v>1</v>
      </c>
      <c r="AF1264" s="23">
        <f t="shared" si="411"/>
        <v>3</v>
      </c>
      <c r="AG1264" s="23">
        <f t="shared" si="412"/>
        <v>2</v>
      </c>
      <c r="AH1264" s="33" t="str">
        <f>VLOOKUP(F1264,特效对应!F:G,2,FALSE)</f>
        <v>attackex</v>
      </c>
      <c r="AJ1264">
        <f t="shared" si="413"/>
        <v>18</v>
      </c>
      <c r="AK1264" s="1" t="s">
        <v>118</v>
      </c>
      <c r="AL1264" s="4" t="s">
        <v>1578</v>
      </c>
      <c r="AM1264" s="4" t="s">
        <v>1690</v>
      </c>
      <c r="AN1264" s="4" t="s">
        <v>1692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32832</v>
      </c>
      <c r="BB1264">
        <f t="shared" si="414"/>
        <v>32832</v>
      </c>
      <c r="BC1264">
        <f t="shared" si="414"/>
        <v>32832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凰邪主动技能3等级19</v>
      </c>
      <c r="B1265" s="8">
        <f t="shared" si="409"/>
        <v>10210319</v>
      </c>
      <c r="C1265" s="8" t="str">
        <f>VLOOKUP(G1265,角色!A:B,2,FALSE)</f>
        <v>凰邪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501</v>
      </c>
      <c r="I1265" s="26" t="str">
        <f t="shared" si="419"/>
        <v>对己方任意单体回复生命46438，并增加防御力20%攻击力20%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P1265" s="33" t="str">
        <f>_xlfn.IFNA(VLOOKUP(G1265,角色!V:AE,主动技能!F1265+1,FALSE),"")</f>
        <v>eff_erxingguangquan||eff_zirankuizeng|</v>
      </c>
      <c r="Q1265" s="33">
        <f>(VLOOKUP(G1265,角色!V:AE,主动技能!F1265+4,FALSE))</f>
        <v>1</v>
      </c>
      <c r="R1265" s="33">
        <v>0</v>
      </c>
      <c r="S1265" s="33">
        <v>0</v>
      </c>
      <c r="T1265" s="6" t="str">
        <f t="shared" si="406"/>
        <v>100022:100:2:0|100088:100:2:0|100090:100:2:0</v>
      </c>
      <c r="U1265" s="6" t="str">
        <f t="shared" si="407"/>
        <v/>
      </c>
      <c r="V1265" s="23" t="str">
        <f>VLOOKUP(G1265,角色!AW:BC,主动技能!F1265+1,FALSE)</f>
        <v>skill_11</v>
      </c>
      <c r="Y1265">
        <f t="shared" si="420"/>
        <v>100</v>
      </c>
      <c r="Z1265">
        <v>0</v>
      </c>
      <c r="AE1265" s="33">
        <f>(VLOOKUP(G1265,角色!V:AE,主动技能!F1265+7,FALSE))</f>
        <v>1</v>
      </c>
      <c r="AF1265" s="23">
        <f t="shared" si="411"/>
        <v>3</v>
      </c>
      <c r="AG1265" s="23">
        <f t="shared" si="412"/>
        <v>2</v>
      </c>
      <c r="AH1265" s="33" t="str">
        <f>VLOOKUP(F1265,特效对应!F:G,2,FALSE)</f>
        <v>attackex</v>
      </c>
      <c r="AJ1265">
        <f t="shared" si="413"/>
        <v>19</v>
      </c>
      <c r="AK1265" s="1" t="s">
        <v>118</v>
      </c>
      <c r="AL1265" s="4" t="s">
        <v>1579</v>
      </c>
      <c r="AM1265" s="4" t="s">
        <v>1690</v>
      </c>
      <c r="AN1265" s="4" t="s">
        <v>1692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46438</v>
      </c>
      <c r="BB1265">
        <f t="shared" si="414"/>
        <v>46438</v>
      </c>
      <c r="BC1265">
        <f t="shared" si="414"/>
        <v>46438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凰邪主动技能3等级20</v>
      </c>
      <c r="B1266" s="8">
        <f t="shared" si="409"/>
        <v>10210320</v>
      </c>
      <c r="C1266" s="8" t="str">
        <f>VLOOKUP(G1266,角色!A:B,2,FALSE)</f>
        <v>凰邪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501</v>
      </c>
      <c r="I1266" s="26" t="str">
        <f t="shared" si="419"/>
        <v>对己方任意单体回复生命65681，并增加防御力20%攻击力20%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P1266" s="33" t="str">
        <f>_xlfn.IFNA(VLOOKUP(G1266,角色!V:AE,主动技能!F1266+1,FALSE),"")</f>
        <v>eff_erxingguangquan||eff_zirankuizeng|</v>
      </c>
      <c r="Q1266" s="33">
        <f>(VLOOKUP(G1266,角色!V:AE,主动技能!F1266+4,FALSE))</f>
        <v>1</v>
      </c>
      <c r="R1266" s="33">
        <v>0</v>
      </c>
      <c r="S1266" s="33">
        <v>0</v>
      </c>
      <c r="T1266" s="6" t="str">
        <f t="shared" si="406"/>
        <v>100023:100:2:0|100088:100:2:0|100090:100:2:0</v>
      </c>
      <c r="U1266" s="6" t="str">
        <f t="shared" si="407"/>
        <v/>
      </c>
      <c r="V1266" s="23" t="str">
        <f>VLOOKUP(G1266,角色!AW:BC,主动技能!F1266+1,FALSE)</f>
        <v>skill_11</v>
      </c>
      <c r="Y1266">
        <f t="shared" si="420"/>
        <v>100</v>
      </c>
      <c r="Z1266">
        <v>0</v>
      </c>
      <c r="AE1266" s="33">
        <f>(VLOOKUP(G1266,角色!V:AE,主动技能!F1266+7,FALSE))</f>
        <v>1</v>
      </c>
      <c r="AF1266" s="23">
        <f t="shared" si="411"/>
        <v>3</v>
      </c>
      <c r="AG1266" s="23">
        <f t="shared" si="412"/>
        <v>2</v>
      </c>
      <c r="AH1266" s="33" t="str">
        <f>VLOOKUP(F1266,特效对应!F:G,2,FALSE)</f>
        <v>attackex</v>
      </c>
      <c r="AJ1266">
        <f t="shared" si="413"/>
        <v>20</v>
      </c>
      <c r="AK1266" s="1" t="s">
        <v>118</v>
      </c>
      <c r="AL1266" s="4" t="s">
        <v>1580</v>
      </c>
      <c r="AM1266" s="4" t="s">
        <v>1690</v>
      </c>
      <c r="AN1266" s="4" t="s">
        <v>1692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65681</v>
      </c>
      <c r="BB1266">
        <f t="shared" si="414"/>
        <v>65681</v>
      </c>
      <c r="BC1266">
        <f t="shared" si="414"/>
        <v>65681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猎风主动技能1等级1</v>
      </c>
      <c r="B1267" s="8">
        <f t="shared" si="409"/>
        <v>10220101</v>
      </c>
      <c r="C1267" s="8" t="str">
        <f>VLOOKUP(G1267,角色!A:B,2,FALSE)</f>
        <v>猎风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对敌方单体攻击，造成100%攻击力（+32）点伤害。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33" t="str">
        <f>_xlfn.IFNA(VLOOKUP(G1267,角色!V:AE,主动技能!F1267+1,FALSE),"")</f>
        <v>eff_yixingguangquan|||</v>
      </c>
      <c r="Q1267" s="33">
        <f>(VLOOKUP(G1267,角色!V:AE,主动技能!F1267+4,FALSE))</f>
        <v>1</v>
      </c>
      <c r="R1267" s="33">
        <v>0</v>
      </c>
      <c r="S1267" s="33">
        <v>0</v>
      </c>
      <c r="T1267" s="23" t="str">
        <f t="shared" si="406"/>
        <v/>
      </c>
      <c r="U1267" s="23" t="str">
        <f t="shared" si="407"/>
        <v/>
      </c>
      <c r="V1267" s="23" t="str">
        <f>VLOOKUP(G1267,角色!AW:BC,主动技能!F1267+1,FALSE)</f>
        <v>skill_32</v>
      </c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32</v>
      </c>
      <c r="AC1267" s="23"/>
      <c r="AD1267" s="23"/>
      <c r="AE1267" s="33">
        <f>(VLOOKUP(G1267,角色!V:AE,主动技能!F1267+7,FALSE))</f>
        <v>0</v>
      </c>
      <c r="AF1267" s="23">
        <f t="shared" si="411"/>
        <v>0</v>
      </c>
      <c r="AG1267" s="23">
        <f t="shared" si="412"/>
        <v>0</v>
      </c>
      <c r="AH1267" s="33" t="str">
        <f>VLOOKUP(F1267,特效对应!F:G,2,FALSE)</f>
        <v>attack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猎风主动技能1等级2</v>
      </c>
      <c r="B1268" s="8">
        <f t="shared" si="409"/>
        <v>10220102</v>
      </c>
      <c r="C1268" s="8" t="str">
        <f>VLOOKUP(G1268,角色!A:B,2,FALSE)</f>
        <v>猎风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503</v>
      </c>
      <c r="I1268" s="24" t="str">
        <f t="shared" ref="I1268:I1274" si="421">"对敌方单体攻击，造成100%攻击力（+"&amp;AB1268&amp;"）点伤害。"</f>
        <v>对敌方单体攻击，造成100%攻击力（+40）点伤害。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P1268" s="33" t="str">
        <f>_xlfn.IFNA(VLOOKUP(G1268,角色!V:AE,主动技能!F1268+1,FALSE),"")</f>
        <v>eff_yixingguangquan|||</v>
      </c>
      <c r="Q1268" s="33">
        <f>(VLOOKUP(G1268,角色!V:AE,主动技能!F1268+4,FALSE))</f>
        <v>1</v>
      </c>
      <c r="R1268" s="33">
        <v>0</v>
      </c>
      <c r="S1268" s="33">
        <v>0</v>
      </c>
      <c r="T1268" s="6" t="str">
        <f t="shared" si="406"/>
        <v/>
      </c>
      <c r="U1268" s="6" t="str">
        <f t="shared" si="407"/>
        <v/>
      </c>
      <c r="V1268" s="23" t="str">
        <f>VLOOKUP(G1268,角色!AW:BC,主动技能!F1268+1,FALSE)</f>
        <v>skill_32</v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40</v>
      </c>
      <c r="AE1268" s="33">
        <f>(VLOOKUP(G1268,角色!V:AE,主动技能!F1268+7,FALSE))</f>
        <v>0</v>
      </c>
      <c r="AF1268" s="23">
        <f t="shared" si="411"/>
        <v>0</v>
      </c>
      <c r="AG1268" s="23">
        <f t="shared" si="412"/>
        <v>0</v>
      </c>
      <c r="AH1268" s="33" t="str">
        <f>VLOOKUP(F1268,特效对应!F:G,2,FALSE)</f>
        <v>attack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猎风主动技能1等级3</v>
      </c>
      <c r="B1269" s="8">
        <f t="shared" si="409"/>
        <v>10220103</v>
      </c>
      <c r="C1269" s="8" t="str">
        <f>VLOOKUP(G1269,角色!A:B,2,FALSE)</f>
        <v>猎风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503</v>
      </c>
      <c r="I1269" s="24" t="str">
        <f t="shared" si="421"/>
        <v>对敌方单体攻击，造成100%攻击力（+62）点伤害。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P1269" s="33" t="str">
        <f>_xlfn.IFNA(VLOOKUP(G1269,角色!V:AE,主动技能!F1269+1,FALSE),"")</f>
        <v>eff_yixingguangquan|||</v>
      </c>
      <c r="Q1269" s="33">
        <f>(VLOOKUP(G1269,角色!V:AE,主动技能!F1269+4,FALSE))</f>
        <v>1</v>
      </c>
      <c r="R1269" s="33">
        <v>0</v>
      </c>
      <c r="S1269" s="33">
        <v>0</v>
      </c>
      <c r="T1269" s="6" t="str">
        <f t="shared" si="406"/>
        <v/>
      </c>
      <c r="U1269" s="6" t="str">
        <f t="shared" si="407"/>
        <v/>
      </c>
      <c r="V1269" s="23" t="str">
        <f>VLOOKUP(G1269,角色!AW:BC,主动技能!F1269+1,FALSE)</f>
        <v>skill_32</v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62</v>
      </c>
      <c r="AE1269" s="33">
        <f>(VLOOKUP(G1269,角色!V:AE,主动技能!F1269+7,FALSE))</f>
        <v>0</v>
      </c>
      <c r="AF1269" s="23">
        <f t="shared" si="411"/>
        <v>0</v>
      </c>
      <c r="AG1269" s="23">
        <f t="shared" si="412"/>
        <v>0</v>
      </c>
      <c r="AH1269" s="33" t="str">
        <f>VLOOKUP(F1269,特效对应!F:G,2,FALSE)</f>
        <v>attack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猎风主动技能1等级4</v>
      </c>
      <c r="B1270" s="8">
        <f t="shared" si="409"/>
        <v>10220104</v>
      </c>
      <c r="C1270" s="8" t="str">
        <f>VLOOKUP(G1270,角色!A:B,2,FALSE)</f>
        <v>猎风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503</v>
      </c>
      <c r="I1270" s="24" t="str">
        <f t="shared" si="421"/>
        <v>对敌方单体攻击，造成100%攻击力（+100）点伤害。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P1270" s="33" t="str">
        <f>_xlfn.IFNA(VLOOKUP(G1270,角色!V:AE,主动技能!F1270+1,FALSE),"")</f>
        <v>eff_yixingguangquan|||</v>
      </c>
      <c r="Q1270" s="33">
        <f>(VLOOKUP(G1270,角色!V:AE,主动技能!F1270+4,FALSE))</f>
        <v>1</v>
      </c>
      <c r="R1270" s="33">
        <v>0</v>
      </c>
      <c r="S1270" s="33">
        <v>0</v>
      </c>
      <c r="T1270" s="6" t="str">
        <f t="shared" si="406"/>
        <v/>
      </c>
      <c r="U1270" s="6" t="str">
        <f t="shared" si="407"/>
        <v/>
      </c>
      <c r="V1270" s="23" t="str">
        <f>VLOOKUP(G1270,角色!AW:BC,主动技能!F1270+1,FALSE)</f>
        <v>skill_32</v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100</v>
      </c>
      <c r="AE1270" s="33">
        <f>(VLOOKUP(G1270,角色!V:AE,主动技能!F1270+7,FALSE))</f>
        <v>0</v>
      </c>
      <c r="AF1270" s="23">
        <f t="shared" si="411"/>
        <v>0</v>
      </c>
      <c r="AG1270" s="23">
        <f t="shared" si="412"/>
        <v>0</v>
      </c>
      <c r="AH1270" s="33" t="str">
        <f>VLOOKUP(F1270,特效对应!F:G,2,FALSE)</f>
        <v>attack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猎风主动技能1等级5</v>
      </c>
      <c r="B1271" s="8">
        <f t="shared" si="409"/>
        <v>10220105</v>
      </c>
      <c r="C1271" s="8" t="str">
        <f>VLOOKUP(G1271,角色!A:B,2,FALSE)</f>
        <v>猎风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503</v>
      </c>
      <c r="I1271" s="24" t="str">
        <f t="shared" si="42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P1271" s="33" t="str">
        <f>_xlfn.IFNA(VLOOKUP(G1271,角色!V:AE,主动技能!F1271+1,FALSE),"")</f>
        <v>eff_yixingguangquan|||</v>
      </c>
      <c r="Q1271" s="33">
        <f>(VLOOKUP(G1271,角色!V:AE,主动技能!F1271+4,FALSE))</f>
        <v>1</v>
      </c>
      <c r="R1271" s="33">
        <v>0</v>
      </c>
      <c r="S1271" s="33">
        <v>0</v>
      </c>
      <c r="T1271" s="6" t="str">
        <f t="shared" si="406"/>
        <v/>
      </c>
      <c r="U1271" s="6" t="str">
        <f t="shared" si="407"/>
        <v/>
      </c>
      <c r="V1271" s="23" t="str">
        <f>VLOOKUP(G1271,角色!AW:BC,主动技能!F1271+1,FALSE)</f>
        <v>skill_32</v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 s="33">
        <f>(VLOOKUP(G1271,角色!V:AE,主动技能!F1271+7,FALSE))</f>
        <v>0</v>
      </c>
      <c r="AF1271" s="23">
        <f t="shared" si="411"/>
        <v>0</v>
      </c>
      <c r="AG1271" s="23">
        <f t="shared" si="412"/>
        <v>0</v>
      </c>
      <c r="AH1271" s="33" t="str">
        <f>VLOOKUP(F1271,特效对应!F:G,2,FALSE)</f>
        <v>attack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猎风主动技能1等级6</v>
      </c>
      <c r="B1272" s="8">
        <f t="shared" si="409"/>
        <v>10220106</v>
      </c>
      <c r="C1272" s="8" t="str">
        <f>VLOOKUP(G1272,角色!A:B,2,FALSE)</f>
        <v>猎风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503</v>
      </c>
      <c r="I1272" s="24" t="str">
        <f t="shared" si="421"/>
        <v>对敌方单体攻击，造成100%攻击力（+200）点伤害。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P1272" s="33" t="str">
        <f>_xlfn.IFNA(VLOOKUP(G1272,角色!V:AE,主动技能!F1272+1,FALSE),"")</f>
        <v>eff_yixingguangquan|||</v>
      </c>
      <c r="Q1272" s="33">
        <f>(VLOOKUP(G1272,角色!V:AE,主动技能!F1272+4,FALSE))</f>
        <v>1</v>
      </c>
      <c r="R1272" s="33">
        <v>0</v>
      </c>
      <c r="S1272" s="33">
        <v>0</v>
      </c>
      <c r="T1272" s="6" t="str">
        <f t="shared" si="406"/>
        <v/>
      </c>
      <c r="U1272" s="6" t="str">
        <f t="shared" si="407"/>
        <v/>
      </c>
      <c r="V1272" s="23" t="str">
        <f>VLOOKUP(G1272,角色!AW:BC,主动技能!F1272+1,FALSE)</f>
        <v>skill_32</v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200</v>
      </c>
      <c r="AE1272" s="33">
        <f>(VLOOKUP(G1272,角色!V:AE,主动技能!F1272+7,FALSE))</f>
        <v>0</v>
      </c>
      <c r="AF1272" s="23">
        <f t="shared" si="411"/>
        <v>0</v>
      </c>
      <c r="AG1272" s="23">
        <f t="shared" si="412"/>
        <v>0</v>
      </c>
      <c r="AH1272" s="33" t="str">
        <f>VLOOKUP(F1272,特效对应!F:G,2,FALSE)</f>
        <v>attack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猎风主动技能1等级7</v>
      </c>
      <c r="B1273" s="8">
        <f t="shared" si="409"/>
        <v>10220107</v>
      </c>
      <c r="C1273" s="8" t="str">
        <f>VLOOKUP(G1273,角色!A:B,2,FALSE)</f>
        <v>猎风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503</v>
      </c>
      <c r="I1273" s="24" t="str">
        <f t="shared" si="421"/>
        <v>对敌方单体攻击，造成100%攻击力（+283）点伤害。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P1273" s="33" t="str">
        <f>_xlfn.IFNA(VLOOKUP(G1273,角色!V:AE,主动技能!F1273+1,FALSE),"")</f>
        <v>eff_yixingguangquan|||</v>
      </c>
      <c r="Q1273" s="33">
        <f>(VLOOKUP(G1273,角色!V:AE,主动技能!F1273+4,FALSE))</f>
        <v>1</v>
      </c>
      <c r="R1273" s="33">
        <v>0</v>
      </c>
      <c r="S1273" s="33">
        <v>0</v>
      </c>
      <c r="T1273" s="6" t="str">
        <f t="shared" si="406"/>
        <v/>
      </c>
      <c r="U1273" s="6" t="str">
        <f t="shared" si="407"/>
        <v/>
      </c>
      <c r="V1273" s="23" t="str">
        <f>VLOOKUP(G1273,角色!AW:BC,主动技能!F1273+1,FALSE)</f>
        <v>skill_32</v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283</v>
      </c>
      <c r="AE1273" s="33">
        <f>(VLOOKUP(G1273,角色!V:AE,主动技能!F1273+7,FALSE))</f>
        <v>0</v>
      </c>
      <c r="AF1273" s="23">
        <f t="shared" si="411"/>
        <v>0</v>
      </c>
      <c r="AG1273" s="23">
        <f t="shared" si="412"/>
        <v>0</v>
      </c>
      <c r="AH1273" s="33" t="str">
        <f>VLOOKUP(F1273,特效对应!F:G,2,FALSE)</f>
        <v>attack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猎风主动技能1等级8</v>
      </c>
      <c r="B1274" s="8">
        <f t="shared" si="409"/>
        <v>10220108</v>
      </c>
      <c r="C1274" s="8" t="str">
        <f>VLOOKUP(G1274,角色!A:B,2,FALSE)</f>
        <v>猎风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503</v>
      </c>
      <c r="I1274" s="24" t="str">
        <f t="shared" si="421"/>
        <v>对敌方单体攻击，造成100%攻击力（+400）点伤害。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P1274" s="33" t="str">
        <f>_xlfn.IFNA(VLOOKUP(G1274,角色!V:AE,主动技能!F1274+1,FALSE),"")</f>
        <v>eff_yixingguangquan|||</v>
      </c>
      <c r="Q1274" s="33">
        <f>(VLOOKUP(G1274,角色!V:AE,主动技能!F1274+4,FALSE))</f>
        <v>1</v>
      </c>
      <c r="R1274" s="33">
        <v>0</v>
      </c>
      <c r="S1274" s="33">
        <v>0</v>
      </c>
      <c r="T1274" s="6" t="str">
        <f t="shared" si="406"/>
        <v/>
      </c>
      <c r="U1274" s="6" t="str">
        <f t="shared" si="407"/>
        <v/>
      </c>
      <c r="V1274" s="23" t="str">
        <f>VLOOKUP(G1274,角色!AW:BC,主动技能!F1274+1,FALSE)</f>
        <v>skill_32</v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400</v>
      </c>
      <c r="AE1274" s="33">
        <f>(VLOOKUP(G1274,角色!V:AE,主动技能!F1274+7,FALSE))</f>
        <v>0</v>
      </c>
      <c r="AF1274" s="23">
        <f t="shared" si="411"/>
        <v>0</v>
      </c>
      <c r="AG1274" s="23">
        <f t="shared" si="412"/>
        <v>0</v>
      </c>
      <c r="AH1274" s="33" t="str">
        <f>VLOOKUP(F1274,特效对应!F:G,2,FALSE)</f>
        <v>attack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猎风主动技能1等级9</v>
      </c>
      <c r="B1275" s="8">
        <f t="shared" si="409"/>
        <v>10220109</v>
      </c>
      <c r="C1275" s="8" t="str">
        <f>VLOOKUP(G1275,角色!A:B,2,FALSE)</f>
        <v>猎风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对敌方单体攻击，造成100%攻击力（+566）点伤害。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33" t="str">
        <f>_xlfn.IFNA(VLOOKUP(G1275,角色!V:AE,主动技能!F1275+1,FALSE),"")</f>
        <v>eff_yixingguangquan|||</v>
      </c>
      <c r="Q1275" s="33">
        <f>(VLOOKUP(G1275,角色!V:AE,主动技能!F1275+4,FALSE))</f>
        <v>1</v>
      </c>
      <c r="R1275" s="33">
        <v>0</v>
      </c>
      <c r="S1275" s="33">
        <v>0</v>
      </c>
      <c r="T1275" s="23" t="str">
        <f t="shared" si="406"/>
        <v/>
      </c>
      <c r="U1275" s="23" t="str">
        <f t="shared" si="407"/>
        <v/>
      </c>
      <c r="V1275" s="23" t="str">
        <f>VLOOKUP(G1275,角色!AW:BC,主动技能!F1275+1,FALSE)</f>
        <v>skill_32</v>
      </c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566</v>
      </c>
      <c r="AC1275" s="23"/>
      <c r="AD1275" s="23"/>
      <c r="AE1275" s="33">
        <f>(VLOOKUP(G1275,角色!V:AE,主动技能!F1275+7,FALSE))</f>
        <v>0</v>
      </c>
      <c r="AF1275" s="23">
        <f t="shared" si="411"/>
        <v>0</v>
      </c>
      <c r="AG1275" s="23">
        <f t="shared" si="412"/>
        <v>0</v>
      </c>
      <c r="AH1275" s="33" t="str">
        <f>VLOOKUP(F1275,特效对应!F:G,2,FALSE)</f>
        <v>attack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猎风主动技能1等级10</v>
      </c>
      <c r="B1276" s="8">
        <f t="shared" si="409"/>
        <v>10220110</v>
      </c>
      <c r="C1276" s="8" t="str">
        <f>VLOOKUP(G1276,角色!A:B,2,FALSE)</f>
        <v>猎风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对敌方任意单体攻击，造成100%攻击力（+800）点伤害。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P1276" s="33" t="str">
        <f>_xlfn.IFNA(VLOOKUP(G1276,角色!V:AE,主动技能!F1276+1,FALSE),"")</f>
        <v>eff_yixingguangquan|||</v>
      </c>
      <c r="Q1276" s="33">
        <f>(VLOOKUP(G1276,角色!V:AE,主动技能!F1276+4,FALSE))</f>
        <v>1</v>
      </c>
      <c r="R1276" s="33">
        <v>0</v>
      </c>
      <c r="S1276" s="33">
        <v>0</v>
      </c>
      <c r="T1276" s="6" t="str">
        <f t="shared" si="406"/>
        <v/>
      </c>
      <c r="U1276" s="6" t="str">
        <f t="shared" si="407"/>
        <v/>
      </c>
      <c r="V1276" s="23" t="str">
        <f>VLOOKUP(G1276,角色!AW:BC,主动技能!F1276+1,FALSE)</f>
        <v>skill_32</v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800</v>
      </c>
      <c r="AE1276" s="33">
        <f>(VLOOKUP(G1276,角色!V:AE,主动技能!F1276+7,FALSE))</f>
        <v>0</v>
      </c>
      <c r="AF1276" s="23">
        <f t="shared" si="411"/>
        <v>0</v>
      </c>
      <c r="AG1276" s="23">
        <f t="shared" si="412"/>
        <v>0</v>
      </c>
      <c r="AH1276" s="33" t="str">
        <f>VLOOKUP(F1276,特效对应!F:G,2,FALSE)</f>
        <v>attack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猎风主动技能1等级11</v>
      </c>
      <c r="B1277" s="8">
        <f t="shared" si="409"/>
        <v>10220111</v>
      </c>
      <c r="C1277" s="8" t="str">
        <f>VLOOKUP(G1277,角色!A:B,2,FALSE)</f>
        <v>猎风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503</v>
      </c>
      <c r="I1277" s="24" t="str">
        <f t="shared" ref="I1277:I1286" si="422">"对敌方任意单体攻击，造成100%攻击力（+"&amp;AB1277&amp;"）点伤害。"</f>
        <v>对敌方任意单体攻击，造成100%攻击力（+1132）点伤害。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P1277" s="33" t="str">
        <f>_xlfn.IFNA(VLOOKUP(G1277,角色!V:AE,主动技能!F1277+1,FALSE),"")</f>
        <v>eff_yixingguangquan|||</v>
      </c>
      <c r="Q1277" s="33">
        <f>(VLOOKUP(G1277,角色!V:AE,主动技能!F1277+4,FALSE))</f>
        <v>1</v>
      </c>
      <c r="R1277" s="33">
        <v>0</v>
      </c>
      <c r="S1277" s="33">
        <v>0</v>
      </c>
      <c r="T1277" s="6" t="str">
        <f t="shared" si="406"/>
        <v/>
      </c>
      <c r="U1277" s="6" t="str">
        <f t="shared" si="407"/>
        <v/>
      </c>
      <c r="V1277" s="23" t="str">
        <f>VLOOKUP(G1277,角色!AW:BC,主动技能!F1277+1,FALSE)</f>
        <v>skill_32</v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1132</v>
      </c>
      <c r="AE1277" s="33">
        <f>(VLOOKUP(G1277,角色!V:AE,主动技能!F1277+7,FALSE))</f>
        <v>0</v>
      </c>
      <c r="AF1277" s="23">
        <f t="shared" si="411"/>
        <v>0</v>
      </c>
      <c r="AG1277" s="23">
        <f t="shared" si="412"/>
        <v>0</v>
      </c>
      <c r="AH1277" s="33" t="str">
        <f>VLOOKUP(F1277,特效对应!F:G,2,FALSE)</f>
        <v>attack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猎风主动技能1等级12</v>
      </c>
      <c r="B1278" s="8">
        <f t="shared" si="409"/>
        <v>10220112</v>
      </c>
      <c r="C1278" s="8" t="str">
        <f>VLOOKUP(G1278,角色!A:B,2,FALSE)</f>
        <v>猎风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503</v>
      </c>
      <c r="I1278" s="24" t="str">
        <f t="shared" si="422"/>
        <v>对敌方任意单体攻击，造成100%攻击力（+1601）点伤害。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P1278" s="33" t="str">
        <f>_xlfn.IFNA(VLOOKUP(G1278,角色!V:AE,主动技能!F1278+1,FALSE),"")</f>
        <v>eff_yixingguangquan|||</v>
      </c>
      <c r="Q1278" s="33">
        <f>(VLOOKUP(G1278,角色!V:AE,主动技能!F1278+4,FALSE))</f>
        <v>1</v>
      </c>
      <c r="R1278" s="33">
        <v>0</v>
      </c>
      <c r="S1278" s="33">
        <v>0</v>
      </c>
      <c r="T1278" s="6" t="str">
        <f t="shared" si="406"/>
        <v/>
      </c>
      <c r="U1278" s="6" t="str">
        <f t="shared" si="407"/>
        <v/>
      </c>
      <c r="V1278" s="23" t="str">
        <f>VLOOKUP(G1278,角色!AW:BC,主动技能!F1278+1,FALSE)</f>
        <v>skill_32</v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1601</v>
      </c>
      <c r="AE1278" s="33">
        <f>(VLOOKUP(G1278,角色!V:AE,主动技能!F1278+7,FALSE))</f>
        <v>0</v>
      </c>
      <c r="AF1278" s="23">
        <f t="shared" si="411"/>
        <v>0</v>
      </c>
      <c r="AG1278" s="23">
        <f t="shared" si="412"/>
        <v>0</v>
      </c>
      <c r="AH1278" s="33" t="str">
        <f>VLOOKUP(F1278,特效对应!F:G,2,FALSE)</f>
        <v>attack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猎风主动技能1等级13</v>
      </c>
      <c r="B1279" s="8">
        <f t="shared" si="409"/>
        <v>10220113</v>
      </c>
      <c r="C1279" s="8" t="str">
        <f>VLOOKUP(G1279,角色!A:B,2,FALSE)</f>
        <v>猎风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503</v>
      </c>
      <c r="I1279" s="24" t="str">
        <f t="shared" si="422"/>
        <v>对敌方任意单体攻击，造成100%攻击力（+2265）点伤害。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P1279" s="33" t="str">
        <f>_xlfn.IFNA(VLOOKUP(G1279,角色!V:AE,主动技能!F1279+1,FALSE),"")</f>
        <v>eff_yixingguangquan|||</v>
      </c>
      <c r="Q1279" s="33">
        <f>(VLOOKUP(G1279,角色!V:AE,主动技能!F1279+4,FALSE))</f>
        <v>1</v>
      </c>
      <c r="R1279" s="33">
        <v>0</v>
      </c>
      <c r="S1279" s="33">
        <v>0</v>
      </c>
      <c r="T1279" s="6" t="str">
        <f t="shared" si="406"/>
        <v/>
      </c>
      <c r="U1279" s="6" t="str">
        <f t="shared" si="407"/>
        <v/>
      </c>
      <c r="V1279" s="23" t="str">
        <f>VLOOKUP(G1279,角色!AW:BC,主动技能!F1279+1,FALSE)</f>
        <v>skill_32</v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2265</v>
      </c>
      <c r="AE1279" s="33">
        <f>(VLOOKUP(G1279,角色!V:AE,主动技能!F1279+7,FALSE))</f>
        <v>0</v>
      </c>
      <c r="AF1279" s="23">
        <f t="shared" si="411"/>
        <v>0</v>
      </c>
      <c r="AG1279" s="23">
        <f t="shared" si="412"/>
        <v>0</v>
      </c>
      <c r="AH1279" s="33" t="str">
        <f>VLOOKUP(F1279,特效对应!F:G,2,FALSE)</f>
        <v>attack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猎风主动技能1等级14</v>
      </c>
      <c r="B1280" s="8">
        <f t="shared" si="409"/>
        <v>10220114</v>
      </c>
      <c r="C1280" s="8" t="str">
        <f>VLOOKUP(G1280,角色!A:B,2,FALSE)</f>
        <v>猎风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503</v>
      </c>
      <c r="I1280" s="24" t="str">
        <f t="shared" si="422"/>
        <v>对敌方任意单体攻击，造成100%攻击力（+3204）点伤害。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P1280" s="33" t="str">
        <f>_xlfn.IFNA(VLOOKUP(G1280,角色!V:AE,主动技能!F1280+1,FALSE),"")</f>
        <v>eff_yixingguangquan|||</v>
      </c>
      <c r="Q1280" s="33">
        <f>(VLOOKUP(G1280,角色!V:AE,主动技能!F1280+4,FALSE))</f>
        <v>1</v>
      </c>
      <c r="R1280" s="33">
        <v>0</v>
      </c>
      <c r="S1280" s="33">
        <v>0</v>
      </c>
      <c r="T1280" s="6" t="str">
        <f t="shared" si="406"/>
        <v/>
      </c>
      <c r="U1280" s="6" t="str">
        <f t="shared" si="407"/>
        <v/>
      </c>
      <c r="V1280" s="23" t="str">
        <f>VLOOKUP(G1280,角色!AW:BC,主动技能!F1280+1,FALSE)</f>
        <v>skill_32</v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3204</v>
      </c>
      <c r="AE1280" s="33">
        <f>(VLOOKUP(G1280,角色!V:AE,主动技能!F1280+7,FALSE))</f>
        <v>0</v>
      </c>
      <c r="AF1280" s="23">
        <f t="shared" si="411"/>
        <v>0</v>
      </c>
      <c r="AG1280" s="23">
        <f t="shared" si="412"/>
        <v>0</v>
      </c>
      <c r="AH1280" s="33" t="str">
        <f>VLOOKUP(F1280,特效对应!F:G,2,FALSE)</f>
        <v>attack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猎风主动技能1等级15</v>
      </c>
      <c r="B1281" s="8">
        <f t="shared" si="409"/>
        <v>10220115</v>
      </c>
      <c r="C1281" s="8" t="str">
        <f>VLOOKUP(G1281,角色!A:B,2,FALSE)</f>
        <v>猎风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503</v>
      </c>
      <c r="I1281" s="24" t="str">
        <f t="shared" si="422"/>
        <v>对敌方任意单体攻击，造成100%攻击力（+4532）点伤害。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P1281" s="33" t="str">
        <f>_xlfn.IFNA(VLOOKUP(G1281,角色!V:AE,主动技能!F1281+1,FALSE),"")</f>
        <v>eff_yixingguangquan|||</v>
      </c>
      <c r="Q1281" s="33">
        <f>(VLOOKUP(G1281,角色!V:AE,主动技能!F1281+4,FALSE))</f>
        <v>1</v>
      </c>
      <c r="R1281" s="33">
        <v>0</v>
      </c>
      <c r="S1281" s="33">
        <v>0</v>
      </c>
      <c r="T1281" s="6" t="str">
        <f t="shared" si="406"/>
        <v/>
      </c>
      <c r="U1281" s="6" t="str">
        <f t="shared" si="407"/>
        <v/>
      </c>
      <c r="V1281" s="23" t="str">
        <f>VLOOKUP(G1281,角色!AW:BC,主动技能!F1281+1,FALSE)</f>
        <v>skill_32</v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4532</v>
      </c>
      <c r="AE1281" s="33">
        <f>(VLOOKUP(G1281,角色!V:AE,主动技能!F1281+7,FALSE))</f>
        <v>0</v>
      </c>
      <c r="AF1281" s="23">
        <f t="shared" si="411"/>
        <v>0</v>
      </c>
      <c r="AG1281" s="23">
        <f t="shared" si="412"/>
        <v>0</v>
      </c>
      <c r="AH1281" s="33" t="str">
        <f>VLOOKUP(F1281,特效对应!F:G,2,FALSE)</f>
        <v>attack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猎风主动技能1等级16</v>
      </c>
      <c r="B1282" s="8">
        <f t="shared" si="409"/>
        <v>10220116</v>
      </c>
      <c r="C1282" s="8" t="str">
        <f>VLOOKUP(G1282,角色!A:B,2,FALSE)</f>
        <v>猎风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503</v>
      </c>
      <c r="I1282" s="24" t="str">
        <f t="shared" si="422"/>
        <v>对敌方任意单体攻击，造成100%攻击力（+6411）点伤害。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P1282" s="33" t="str">
        <f>_xlfn.IFNA(VLOOKUP(G1282,角色!V:AE,主动技能!F1282+1,FALSE),"")</f>
        <v>eff_yixingguangquan|||</v>
      </c>
      <c r="Q1282" s="33">
        <f>(VLOOKUP(G1282,角色!V:AE,主动技能!F1282+4,FALSE))</f>
        <v>1</v>
      </c>
      <c r="R1282" s="33">
        <v>0</v>
      </c>
      <c r="S1282" s="33">
        <v>0</v>
      </c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V1282" s="23" t="str">
        <f>VLOOKUP(G1282,角色!AW:BC,主动技能!F1282+1,FALSE)</f>
        <v>skill_32</v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6411</v>
      </c>
      <c r="AE1282" s="33">
        <f>(VLOOKUP(G1282,角色!V:AE,主动技能!F1282+7,FALSE))</f>
        <v>0</v>
      </c>
      <c r="AF1282" s="23">
        <f t="shared" si="411"/>
        <v>0</v>
      </c>
      <c r="AG1282" s="23">
        <f t="shared" si="412"/>
        <v>0</v>
      </c>
      <c r="AH1282" s="33" t="str">
        <f>VLOOKUP(F1282,特效对应!F:G,2,FALSE)</f>
        <v>attack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猎风主动技能1等级17</v>
      </c>
      <c r="B1283" s="8">
        <f t="shared" si="409"/>
        <v>10220117</v>
      </c>
      <c r="C1283" s="8" t="str">
        <f>VLOOKUP(G1283,角色!A:B,2,FALSE)</f>
        <v>猎风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503</v>
      </c>
      <c r="I1283" s="24" t="str">
        <f t="shared" si="422"/>
        <v>对敌方任意单体攻击，造成100%攻击力（+9067）点伤害。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P1283" s="33" t="str">
        <f>_xlfn.IFNA(VLOOKUP(G1283,角色!V:AE,主动技能!F1283+1,FALSE),"")</f>
        <v>eff_yixingguangquan|||</v>
      </c>
      <c r="Q1283" s="33">
        <f>(VLOOKUP(G1283,角色!V:AE,主动技能!F1283+4,FALSE))</f>
        <v>1</v>
      </c>
      <c r="R1283" s="33">
        <v>0</v>
      </c>
      <c r="S1283" s="33">
        <v>0</v>
      </c>
      <c r="T1283" s="6" t="str">
        <f t="shared" si="423"/>
        <v/>
      </c>
      <c r="U1283" s="6" t="str">
        <f t="shared" si="424"/>
        <v/>
      </c>
      <c r="V1283" s="23" t="str">
        <f>VLOOKUP(G1283,角色!AW:BC,主动技能!F1283+1,FALSE)</f>
        <v>skill_32</v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9067</v>
      </c>
      <c r="AE1283" s="33">
        <f>(VLOOKUP(G1283,角色!V:AE,主动技能!F1283+7,FALSE))</f>
        <v>0</v>
      </c>
      <c r="AF1283" s="23">
        <f t="shared" si="411"/>
        <v>0</v>
      </c>
      <c r="AG1283" s="23">
        <f t="shared" si="412"/>
        <v>0</v>
      </c>
      <c r="AH1283" s="33" t="str">
        <f>VLOOKUP(F1283,特效对应!F:G,2,FALSE)</f>
        <v>attack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猎风主动技能1等级18</v>
      </c>
      <c r="B1284" s="8">
        <f t="shared" si="409"/>
        <v>10220118</v>
      </c>
      <c r="C1284" s="8" t="str">
        <f>VLOOKUP(G1284,角色!A:B,2,FALSE)</f>
        <v>猎风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503</v>
      </c>
      <c r="I1284" s="24" t="str">
        <f t="shared" si="422"/>
        <v>对敌方任意单体攻击，造成100%攻击力（+12825）点伤害。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P1284" s="33" t="str">
        <f>_xlfn.IFNA(VLOOKUP(G1284,角色!V:AE,主动技能!F1284+1,FALSE),"")</f>
        <v>eff_yixingguangquan|||</v>
      </c>
      <c r="Q1284" s="33">
        <f>(VLOOKUP(G1284,角色!V:AE,主动技能!F1284+4,FALSE))</f>
        <v>1</v>
      </c>
      <c r="R1284" s="33">
        <v>0</v>
      </c>
      <c r="S1284" s="33">
        <v>0</v>
      </c>
      <c r="T1284" s="6" t="str">
        <f t="shared" si="423"/>
        <v/>
      </c>
      <c r="U1284" s="6" t="str">
        <f t="shared" si="424"/>
        <v/>
      </c>
      <c r="V1284" s="23" t="str">
        <f>VLOOKUP(G1284,角色!AW:BC,主动技能!F1284+1,FALSE)</f>
        <v>skill_32</v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12825</v>
      </c>
      <c r="AE1284" s="33">
        <f>(VLOOKUP(G1284,角色!V:AE,主动技能!F1284+7,FALSE))</f>
        <v>0</v>
      </c>
      <c r="AF1284" s="23">
        <f t="shared" si="411"/>
        <v>0</v>
      </c>
      <c r="AG1284" s="23">
        <f t="shared" si="412"/>
        <v>0</v>
      </c>
      <c r="AH1284" s="33" t="str">
        <f>VLOOKUP(F1284,特效对应!F:G,2,FALSE)</f>
        <v>attack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猎风主动技能1等级19</v>
      </c>
      <c r="B1285" s="8">
        <f t="shared" si="409"/>
        <v>10220119</v>
      </c>
      <c r="C1285" s="8" t="str">
        <f>VLOOKUP(G1285,角色!A:B,2,FALSE)</f>
        <v>猎风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503</v>
      </c>
      <c r="I1285" s="24" t="str">
        <f t="shared" si="422"/>
        <v>对敌方任意单体攻击，造成100%攻击力（+18140）点伤害。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P1285" s="33" t="str">
        <f>_xlfn.IFNA(VLOOKUP(G1285,角色!V:AE,主动技能!F1285+1,FALSE),"")</f>
        <v>eff_yixingguangquan|||</v>
      </c>
      <c r="Q1285" s="33">
        <f>(VLOOKUP(G1285,角色!V:AE,主动技能!F1285+4,FALSE))</f>
        <v>1</v>
      </c>
      <c r="R1285" s="33">
        <v>0</v>
      </c>
      <c r="S1285" s="33">
        <v>0</v>
      </c>
      <c r="T1285" s="6" t="str">
        <f t="shared" si="423"/>
        <v/>
      </c>
      <c r="U1285" s="6" t="str">
        <f t="shared" si="424"/>
        <v/>
      </c>
      <c r="V1285" s="23" t="str">
        <f>VLOOKUP(G1285,角色!AW:BC,主动技能!F1285+1,FALSE)</f>
        <v>skill_32</v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18140</v>
      </c>
      <c r="AE1285" s="33">
        <f>(VLOOKUP(G1285,角色!V:AE,主动技能!F1285+7,FALSE))</f>
        <v>0</v>
      </c>
      <c r="AF1285" s="23">
        <f t="shared" si="411"/>
        <v>0</v>
      </c>
      <c r="AG1285" s="23">
        <f t="shared" si="412"/>
        <v>0</v>
      </c>
      <c r="AH1285" s="33" t="str">
        <f>VLOOKUP(F1285,特效对应!F:G,2,FALSE)</f>
        <v>attack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猎风主动技能1等级20</v>
      </c>
      <c r="B1286" s="8">
        <f t="shared" si="409"/>
        <v>10220120</v>
      </c>
      <c r="C1286" s="8" t="str">
        <f>VLOOKUP(G1286,角色!A:B,2,FALSE)</f>
        <v>猎风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503</v>
      </c>
      <c r="I1286" s="24" t="str">
        <f t="shared" si="422"/>
        <v>对敌方任意单体攻击，造成100%攻击力（+25657）点伤害。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P1286" s="33" t="str">
        <f>_xlfn.IFNA(VLOOKUP(G1286,角色!V:AE,主动技能!F1286+1,FALSE),"")</f>
        <v>eff_yixingguangquan|||</v>
      </c>
      <c r="Q1286" s="33">
        <f>(VLOOKUP(G1286,角色!V:AE,主动技能!F1286+4,FALSE))</f>
        <v>1</v>
      </c>
      <c r="R1286" s="33">
        <v>0</v>
      </c>
      <c r="S1286" s="33">
        <v>0</v>
      </c>
      <c r="T1286" s="6" t="str">
        <f t="shared" si="423"/>
        <v/>
      </c>
      <c r="U1286" s="6" t="str">
        <f t="shared" si="424"/>
        <v/>
      </c>
      <c r="V1286" s="23" t="str">
        <f>VLOOKUP(G1286,角色!AW:BC,主动技能!F1286+1,FALSE)</f>
        <v>skill_32</v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25657</v>
      </c>
      <c r="AE1286" s="33">
        <f>(VLOOKUP(G1286,角色!V:AE,主动技能!F1286+7,FALSE))</f>
        <v>0</v>
      </c>
      <c r="AF1286" s="23">
        <f t="shared" si="411"/>
        <v>0</v>
      </c>
      <c r="AG1286" s="23">
        <f t="shared" si="412"/>
        <v>0</v>
      </c>
      <c r="AH1286" s="33" t="str">
        <f>VLOOKUP(F1286,特效对应!F:G,2,FALSE)</f>
        <v>attack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猎风主动技能2等级1</v>
      </c>
      <c r="B1287" s="8">
        <f t="shared" si="409"/>
        <v>10220201</v>
      </c>
      <c r="C1287" s="8" t="str">
        <f>VLOOKUP(G1287,角色!A:B,2,FALSE)</f>
        <v>猎风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504</v>
      </c>
      <c r="I1287" s="26" t="str">
        <f>"对敌方全体造成100%攻击力（+"&amp;AB1287&amp;")伤害"</f>
        <v>对敌方全体造成100%攻击力（+81)伤害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P1287" s="33" t="str">
        <f>_xlfn.IFNA(VLOOKUP(G1287,角色!V:AE,主动技能!F1287+1,FALSE),"")</f>
        <v>eff_sixingguangquan||eff_heilongjuanfeng|</v>
      </c>
      <c r="Q1287" s="33">
        <f>(VLOOKUP(G1287,角色!V:AE,主动技能!F1287+4,FALSE))</f>
        <v>3</v>
      </c>
      <c r="R1287" s="33">
        <v>0</v>
      </c>
      <c r="S1287" s="33">
        <v>0</v>
      </c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V1287" s="23" t="str">
        <f>VLOOKUP(G1287,角色!AW:BC,主动技能!F1287+1,FALSE)</f>
        <v>skill_03</v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81</v>
      </c>
      <c r="AE1287" s="33">
        <f>(VLOOKUP(G1287,角色!V:AE,主动技能!F1287+7,FALSE))</f>
        <v>1</v>
      </c>
      <c r="AF1287" s="23">
        <f t="shared" si="411"/>
        <v>2</v>
      </c>
      <c r="AG1287" s="23">
        <f t="shared" si="412"/>
        <v>1</v>
      </c>
      <c r="AH1287" s="33" t="str">
        <f>VLOOKUP(F1287,特效对应!F:G,2,FALSE)</f>
        <v>attackex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猎风主动技能2等级2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猎风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504</v>
      </c>
      <c r="I1288" s="26" t="str">
        <f t="shared" ref="I1288:I1306" si="435">"对敌方全体造成100%攻击力（+"&amp;AB1288&amp;")伤害"</f>
        <v>对敌方全体造成100%攻击力（+100)伤害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P1288" s="33" t="str">
        <f>_xlfn.IFNA(VLOOKUP(G1288,角色!V:AE,主动技能!F1288+1,FALSE),"")</f>
        <v>eff_sixingguangquan||eff_heilongjuanfeng|</v>
      </c>
      <c r="Q1288" s="33">
        <f>(VLOOKUP(G1288,角色!V:AE,主动技能!F1288+4,FALSE))</f>
        <v>3</v>
      </c>
      <c r="R1288" s="33">
        <v>0</v>
      </c>
      <c r="S1288" s="33">
        <v>0</v>
      </c>
      <c r="T1288" s="6" t="str">
        <f t="shared" si="430"/>
        <v/>
      </c>
      <c r="U1288" s="6" t="str">
        <f t="shared" si="431"/>
        <v/>
      </c>
      <c r="V1288" s="23" t="str">
        <f>VLOOKUP(G1288,角色!AW:BC,主动技能!F1288+1,FALSE)</f>
        <v>skill_03</v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100</v>
      </c>
      <c r="AE1288" s="33">
        <f>(VLOOKUP(G1288,角色!V:AE,主动技能!F1288+7,FALSE))</f>
        <v>1</v>
      </c>
      <c r="AF1288" s="23">
        <f t="shared" ref="AF1288:AF1351" si="436">BD1288</f>
        <v>2</v>
      </c>
      <c r="AG1288" s="23">
        <f t="shared" ref="AG1288:AG1351" si="437">BE1288</f>
        <v>1</v>
      </c>
      <c r="AH1288" s="33" t="str">
        <f>VLOOKUP(F1288,特效对应!F:G,2,FALSE)</f>
        <v>attackex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猎风主动技能2等级3</v>
      </c>
      <c r="B1289" s="8">
        <f t="shared" si="433"/>
        <v>10220203</v>
      </c>
      <c r="C1289" s="8" t="str">
        <f>VLOOKUP(G1289,角色!A:B,2,FALSE)</f>
        <v>猎风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504</v>
      </c>
      <c r="I1289" s="26" t="str">
        <f t="shared" si="435"/>
        <v>对敌方全体造成100%攻击力（+156)伤害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P1289" s="33" t="str">
        <f>_xlfn.IFNA(VLOOKUP(G1289,角色!V:AE,主动技能!F1289+1,FALSE),"")</f>
        <v>eff_sixingguangquan||eff_heilongjuanfeng|</v>
      </c>
      <c r="Q1289" s="33">
        <f>(VLOOKUP(G1289,角色!V:AE,主动技能!F1289+4,FALSE))</f>
        <v>3</v>
      </c>
      <c r="R1289" s="33">
        <v>0</v>
      </c>
      <c r="S1289" s="33">
        <v>0</v>
      </c>
      <c r="T1289" s="6" t="str">
        <f t="shared" si="430"/>
        <v/>
      </c>
      <c r="U1289" s="6" t="str">
        <f t="shared" si="431"/>
        <v/>
      </c>
      <c r="V1289" s="23" t="str">
        <f>VLOOKUP(G1289,角色!AW:BC,主动技能!F1289+1,FALSE)</f>
        <v>skill_03</v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156</v>
      </c>
      <c r="AE1289" s="33">
        <f>(VLOOKUP(G1289,角色!V:AE,主动技能!F1289+7,FALSE))</f>
        <v>1</v>
      </c>
      <c r="AF1289" s="23">
        <f t="shared" si="436"/>
        <v>2</v>
      </c>
      <c r="AG1289" s="23">
        <f t="shared" si="437"/>
        <v>1</v>
      </c>
      <c r="AH1289" s="33" t="str">
        <f>VLOOKUP(F1289,特效对应!F:G,2,FALSE)</f>
        <v>attackex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猎风主动技能2等级4</v>
      </c>
      <c r="B1290" s="8">
        <f t="shared" si="433"/>
        <v>10220204</v>
      </c>
      <c r="C1290" s="8" t="str">
        <f>VLOOKUP(G1290,角色!A:B,2,FALSE)</f>
        <v>猎风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504</v>
      </c>
      <c r="I1290" s="26" t="str">
        <f t="shared" si="435"/>
        <v>对敌方全体造成100%攻击力（+250)伤害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P1290" s="33" t="str">
        <f>_xlfn.IFNA(VLOOKUP(G1290,角色!V:AE,主动技能!F1290+1,FALSE),"")</f>
        <v>eff_sixingguangquan||eff_heilongjuanfeng|</v>
      </c>
      <c r="Q1290" s="33">
        <f>(VLOOKUP(G1290,角色!V:AE,主动技能!F1290+4,FALSE))</f>
        <v>3</v>
      </c>
      <c r="R1290" s="33">
        <v>0</v>
      </c>
      <c r="S1290" s="33">
        <v>0</v>
      </c>
      <c r="T1290" s="6" t="str">
        <f t="shared" si="430"/>
        <v/>
      </c>
      <c r="U1290" s="6" t="str">
        <f t="shared" si="431"/>
        <v/>
      </c>
      <c r="V1290" s="23" t="str">
        <f>VLOOKUP(G1290,角色!AW:BC,主动技能!F1290+1,FALSE)</f>
        <v>skill_03</v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250</v>
      </c>
      <c r="AE1290" s="33">
        <f>(VLOOKUP(G1290,角色!V:AE,主动技能!F1290+7,FALSE))</f>
        <v>1</v>
      </c>
      <c r="AF1290" s="23">
        <f t="shared" si="436"/>
        <v>2</v>
      </c>
      <c r="AG1290" s="23">
        <f t="shared" si="437"/>
        <v>1</v>
      </c>
      <c r="AH1290" s="33" t="str">
        <f>VLOOKUP(F1290,特效对应!F:G,2,FALSE)</f>
        <v>attackex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猎风主动技能2等级5</v>
      </c>
      <c r="B1291" s="8">
        <f t="shared" si="433"/>
        <v>10220205</v>
      </c>
      <c r="C1291" s="8" t="str">
        <f>VLOOKUP(G1291,角色!A:B,2,FALSE)</f>
        <v>猎风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504</v>
      </c>
      <c r="I1291" s="26" t="str">
        <f t="shared" si="43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P1291" s="33" t="str">
        <f>_xlfn.IFNA(VLOOKUP(G1291,角色!V:AE,主动技能!F1291+1,FALSE),"")</f>
        <v>eff_sixingguangquan||eff_heilongjuanfeng|</v>
      </c>
      <c r="Q1291" s="33">
        <f>(VLOOKUP(G1291,角色!V:AE,主动技能!F1291+4,FALSE))</f>
        <v>3</v>
      </c>
      <c r="R1291" s="33">
        <v>0</v>
      </c>
      <c r="S1291" s="33">
        <v>0</v>
      </c>
      <c r="T1291" s="6" t="str">
        <f t="shared" si="430"/>
        <v/>
      </c>
      <c r="U1291" s="6" t="str">
        <f t="shared" si="431"/>
        <v/>
      </c>
      <c r="V1291" s="23" t="str">
        <f>VLOOKUP(G1291,角色!AW:BC,主动技能!F1291+1,FALSE)</f>
        <v>skill_03</v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 s="33">
        <f>(VLOOKUP(G1291,角色!V:AE,主动技能!F1291+7,FALSE))</f>
        <v>1</v>
      </c>
      <c r="AF1291" s="23">
        <f t="shared" si="436"/>
        <v>2</v>
      </c>
      <c r="AG1291" s="23">
        <f t="shared" si="437"/>
        <v>1</v>
      </c>
      <c r="AH1291" s="33" t="str">
        <f>VLOOKUP(F1291,特效对应!F:G,2,FALSE)</f>
        <v>attackex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猎风主动技能2等级6</v>
      </c>
      <c r="B1292" s="8">
        <f t="shared" si="433"/>
        <v>10220206</v>
      </c>
      <c r="C1292" s="8" t="str">
        <f>VLOOKUP(G1292,角色!A:B,2,FALSE)</f>
        <v>猎风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504</v>
      </c>
      <c r="I1292" s="26" t="str">
        <f t="shared" si="435"/>
        <v>对敌方全体造成100%攻击力（+500)伤害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P1292" s="33" t="str">
        <f>_xlfn.IFNA(VLOOKUP(G1292,角色!V:AE,主动技能!F1292+1,FALSE),"")</f>
        <v>eff_sixingguangquan||eff_heilongjuanfeng|</v>
      </c>
      <c r="Q1292" s="33">
        <f>(VLOOKUP(G1292,角色!V:AE,主动技能!F1292+4,FALSE))</f>
        <v>3</v>
      </c>
      <c r="R1292" s="33">
        <v>0</v>
      </c>
      <c r="S1292" s="33">
        <v>0</v>
      </c>
      <c r="T1292" s="6" t="str">
        <f t="shared" si="430"/>
        <v/>
      </c>
      <c r="U1292" s="6" t="str">
        <f t="shared" si="431"/>
        <v/>
      </c>
      <c r="V1292" s="23" t="str">
        <f>VLOOKUP(G1292,角色!AW:BC,主动技能!F1292+1,FALSE)</f>
        <v>skill_03</v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500</v>
      </c>
      <c r="AE1292" s="33">
        <f>(VLOOKUP(G1292,角色!V:AE,主动技能!F1292+7,FALSE))</f>
        <v>1</v>
      </c>
      <c r="AF1292" s="23">
        <f t="shared" si="436"/>
        <v>2</v>
      </c>
      <c r="AG1292" s="23">
        <f t="shared" si="437"/>
        <v>1</v>
      </c>
      <c r="AH1292" s="33" t="str">
        <f>VLOOKUP(F1292,特效对应!F:G,2,FALSE)</f>
        <v>attackex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猎风主动技能2等级7</v>
      </c>
      <c r="B1293" s="8">
        <f t="shared" si="433"/>
        <v>10220207</v>
      </c>
      <c r="C1293" s="8" t="str">
        <f>VLOOKUP(G1293,角色!A:B,2,FALSE)</f>
        <v>猎风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504</v>
      </c>
      <c r="I1293" s="26" t="str">
        <f t="shared" si="435"/>
        <v>对敌方全体造成100%攻击力（+707)伤害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P1293" s="33" t="str">
        <f>_xlfn.IFNA(VLOOKUP(G1293,角色!V:AE,主动技能!F1293+1,FALSE),"")</f>
        <v>eff_sixingguangquan||eff_heilongjuanfeng|</v>
      </c>
      <c r="Q1293" s="33">
        <f>(VLOOKUP(G1293,角色!V:AE,主动技能!F1293+4,FALSE))</f>
        <v>3</v>
      </c>
      <c r="R1293" s="33">
        <v>0</v>
      </c>
      <c r="S1293" s="33">
        <v>0</v>
      </c>
      <c r="T1293" s="6" t="str">
        <f t="shared" si="430"/>
        <v/>
      </c>
      <c r="U1293" s="6" t="str">
        <f t="shared" si="431"/>
        <v/>
      </c>
      <c r="V1293" s="23" t="str">
        <f>VLOOKUP(G1293,角色!AW:BC,主动技能!F1293+1,FALSE)</f>
        <v>skill_03</v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707</v>
      </c>
      <c r="AE1293" s="33">
        <f>(VLOOKUP(G1293,角色!V:AE,主动技能!F1293+7,FALSE))</f>
        <v>1</v>
      </c>
      <c r="AF1293" s="23">
        <f t="shared" si="436"/>
        <v>2</v>
      </c>
      <c r="AG1293" s="23">
        <f t="shared" si="437"/>
        <v>1</v>
      </c>
      <c r="AH1293" s="33" t="str">
        <f>VLOOKUP(F1293,特效对应!F:G,2,FALSE)</f>
        <v>attackex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猎风主动技能2等级8</v>
      </c>
      <c r="B1294" s="8">
        <f t="shared" si="433"/>
        <v>10220208</v>
      </c>
      <c r="C1294" s="8" t="str">
        <f>VLOOKUP(G1294,角色!A:B,2,FALSE)</f>
        <v>猎风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504</v>
      </c>
      <c r="I1294" s="26" t="str">
        <f t="shared" si="435"/>
        <v>对敌方全体造成100%攻击力（+1000)伤害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P1294" s="33" t="str">
        <f>_xlfn.IFNA(VLOOKUP(G1294,角色!V:AE,主动技能!F1294+1,FALSE),"")</f>
        <v>eff_sixingguangquan||eff_heilongjuanfeng|</v>
      </c>
      <c r="Q1294" s="33">
        <f>(VLOOKUP(G1294,角色!V:AE,主动技能!F1294+4,FALSE))</f>
        <v>3</v>
      </c>
      <c r="R1294" s="33">
        <v>0</v>
      </c>
      <c r="S1294" s="33">
        <v>0</v>
      </c>
      <c r="T1294" s="6" t="str">
        <f t="shared" si="430"/>
        <v/>
      </c>
      <c r="U1294" s="6" t="str">
        <f t="shared" si="431"/>
        <v/>
      </c>
      <c r="V1294" s="23" t="str">
        <f>VLOOKUP(G1294,角色!AW:BC,主动技能!F1294+1,FALSE)</f>
        <v>skill_03</v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1000</v>
      </c>
      <c r="AE1294" s="33">
        <f>(VLOOKUP(G1294,角色!V:AE,主动技能!F1294+7,FALSE))</f>
        <v>1</v>
      </c>
      <c r="AF1294" s="23">
        <f t="shared" si="436"/>
        <v>2</v>
      </c>
      <c r="AG1294" s="23">
        <f t="shared" si="437"/>
        <v>1</v>
      </c>
      <c r="AH1294" s="33" t="str">
        <f>VLOOKUP(F1294,特效对应!F:G,2,FALSE)</f>
        <v>attackex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猎风主动技能2等级9</v>
      </c>
      <c r="B1295" s="8">
        <f t="shared" si="433"/>
        <v>10220209</v>
      </c>
      <c r="C1295" s="8" t="str">
        <f>VLOOKUP(G1295,角色!A:B,2,FALSE)</f>
        <v>猎风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504</v>
      </c>
      <c r="I1295" s="26" t="str">
        <f t="shared" si="435"/>
        <v>对敌方全体造成100%攻击力（+1415)伤害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P1295" s="33" t="str">
        <f>_xlfn.IFNA(VLOOKUP(G1295,角色!V:AE,主动技能!F1295+1,FALSE),"")</f>
        <v>eff_sixingguangquan||eff_heilongjuanfeng|</v>
      </c>
      <c r="Q1295" s="33">
        <f>(VLOOKUP(G1295,角色!V:AE,主动技能!F1295+4,FALSE))</f>
        <v>3</v>
      </c>
      <c r="R1295" s="33">
        <v>0</v>
      </c>
      <c r="S1295" s="33">
        <v>0</v>
      </c>
      <c r="T1295" s="6" t="str">
        <f t="shared" si="430"/>
        <v/>
      </c>
      <c r="U1295" s="6" t="str">
        <f t="shared" si="431"/>
        <v/>
      </c>
      <c r="V1295" s="23" t="str">
        <f>VLOOKUP(G1295,角色!AW:BC,主动技能!F1295+1,FALSE)</f>
        <v>skill_03</v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1415</v>
      </c>
      <c r="AE1295" s="33">
        <f>(VLOOKUP(G1295,角色!V:AE,主动技能!F1295+7,FALSE))</f>
        <v>1</v>
      </c>
      <c r="AF1295" s="23">
        <f t="shared" si="436"/>
        <v>2</v>
      </c>
      <c r="AG1295" s="23">
        <f t="shared" si="437"/>
        <v>1</v>
      </c>
      <c r="AH1295" s="33" t="str">
        <f>VLOOKUP(F1295,特效对应!F:G,2,FALSE)</f>
        <v>attackex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猎风主动技能2等级10</v>
      </c>
      <c r="B1296" s="8">
        <f t="shared" si="433"/>
        <v>10220210</v>
      </c>
      <c r="C1296" s="8" t="str">
        <f>VLOOKUP(G1296,角色!A:B,2,FALSE)</f>
        <v>猎风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504</v>
      </c>
      <c r="I1296" s="26" t="str">
        <f t="shared" si="435"/>
        <v>对敌方全体造成100%攻击力（+2001)伤害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P1296" s="33" t="str">
        <f>_xlfn.IFNA(VLOOKUP(G1296,角色!V:AE,主动技能!F1296+1,FALSE),"")</f>
        <v>eff_sixingguangquan||eff_heilongjuanfeng|</v>
      </c>
      <c r="Q1296" s="33">
        <f>(VLOOKUP(G1296,角色!V:AE,主动技能!F1296+4,FALSE))</f>
        <v>3</v>
      </c>
      <c r="R1296" s="33">
        <v>0</v>
      </c>
      <c r="S1296" s="33">
        <v>0</v>
      </c>
      <c r="T1296" s="6" t="str">
        <f t="shared" si="430"/>
        <v/>
      </c>
      <c r="U1296" s="6" t="str">
        <f t="shared" si="431"/>
        <v/>
      </c>
      <c r="V1296" s="23" t="str">
        <f>VLOOKUP(G1296,角色!AW:BC,主动技能!F1296+1,FALSE)</f>
        <v>skill_03</v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2001</v>
      </c>
      <c r="AE1296" s="33">
        <f>(VLOOKUP(G1296,角色!V:AE,主动技能!F1296+7,FALSE))</f>
        <v>1</v>
      </c>
      <c r="AF1296" s="23">
        <f t="shared" si="436"/>
        <v>2</v>
      </c>
      <c r="AG1296" s="23">
        <f t="shared" si="437"/>
        <v>1</v>
      </c>
      <c r="AH1296" s="33" t="str">
        <f>VLOOKUP(F1296,特效对应!F:G,2,FALSE)</f>
        <v>attackex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猎风主动技能2等级11</v>
      </c>
      <c r="B1297" s="8">
        <f t="shared" si="433"/>
        <v>10220211</v>
      </c>
      <c r="C1297" s="8" t="str">
        <f>VLOOKUP(G1297,角色!A:B,2,FALSE)</f>
        <v>猎风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504</v>
      </c>
      <c r="I1297" s="26" t="str">
        <f t="shared" si="435"/>
        <v>对敌方全体造成100%攻击力（+2831)伤害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P1297" s="33" t="str">
        <f>_xlfn.IFNA(VLOOKUP(G1297,角色!V:AE,主动技能!F1297+1,FALSE),"")</f>
        <v>eff_sixingguangquan||eff_heilongjuanfeng|</v>
      </c>
      <c r="Q1297" s="33">
        <f>(VLOOKUP(G1297,角色!V:AE,主动技能!F1297+4,FALSE))</f>
        <v>3</v>
      </c>
      <c r="R1297" s="33">
        <v>0</v>
      </c>
      <c r="S1297" s="33">
        <v>0</v>
      </c>
      <c r="T1297" s="6" t="str">
        <f t="shared" si="430"/>
        <v/>
      </c>
      <c r="U1297" s="6" t="str">
        <f t="shared" si="431"/>
        <v/>
      </c>
      <c r="V1297" s="23" t="str">
        <f>VLOOKUP(G1297,角色!AW:BC,主动技能!F1297+1,FALSE)</f>
        <v>skill_03</v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2831</v>
      </c>
      <c r="AE1297" s="33">
        <f>(VLOOKUP(G1297,角色!V:AE,主动技能!F1297+7,FALSE))</f>
        <v>1</v>
      </c>
      <c r="AF1297" s="23">
        <f t="shared" si="436"/>
        <v>2</v>
      </c>
      <c r="AG1297" s="23">
        <f t="shared" si="437"/>
        <v>1</v>
      </c>
      <c r="AH1297" s="33" t="str">
        <f>VLOOKUP(F1297,特效对应!F:G,2,FALSE)</f>
        <v>attackex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猎风主动技能2等级12</v>
      </c>
      <c r="B1298" s="8">
        <f t="shared" si="433"/>
        <v>10220212</v>
      </c>
      <c r="C1298" s="8" t="str">
        <f>VLOOKUP(G1298,角色!A:B,2,FALSE)</f>
        <v>猎风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504</v>
      </c>
      <c r="I1298" s="26" t="str">
        <f t="shared" si="435"/>
        <v>对敌方全体造成100%攻击力（+4004)伤害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P1298" s="33" t="str">
        <f>_xlfn.IFNA(VLOOKUP(G1298,角色!V:AE,主动技能!F1298+1,FALSE),"")</f>
        <v>eff_sixingguangquan||eff_heilongjuanfeng|</v>
      </c>
      <c r="Q1298" s="33">
        <f>(VLOOKUP(G1298,角色!V:AE,主动技能!F1298+4,FALSE))</f>
        <v>3</v>
      </c>
      <c r="R1298" s="33">
        <v>0</v>
      </c>
      <c r="S1298" s="33">
        <v>0</v>
      </c>
      <c r="T1298" s="6" t="str">
        <f t="shared" si="430"/>
        <v/>
      </c>
      <c r="U1298" s="6" t="str">
        <f t="shared" si="431"/>
        <v/>
      </c>
      <c r="V1298" s="23" t="str">
        <f>VLOOKUP(G1298,角色!AW:BC,主动技能!F1298+1,FALSE)</f>
        <v>skill_03</v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4004</v>
      </c>
      <c r="AE1298" s="33">
        <f>(VLOOKUP(G1298,角色!V:AE,主动技能!F1298+7,FALSE))</f>
        <v>1</v>
      </c>
      <c r="AF1298" s="23">
        <f t="shared" si="436"/>
        <v>2</v>
      </c>
      <c r="AG1298" s="23">
        <f t="shared" si="437"/>
        <v>1</v>
      </c>
      <c r="AH1298" s="33" t="str">
        <f>VLOOKUP(F1298,特效对应!F:G,2,FALSE)</f>
        <v>attackex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猎风主动技能2等级13</v>
      </c>
      <c r="B1299" s="8">
        <f t="shared" si="433"/>
        <v>10220213</v>
      </c>
      <c r="C1299" s="8" t="str">
        <f>VLOOKUP(G1299,角色!A:B,2,FALSE)</f>
        <v>猎风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504</v>
      </c>
      <c r="I1299" s="26" t="str">
        <f t="shared" si="435"/>
        <v>对敌方全体造成100%攻击力（+5664)伤害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P1299" s="33" t="str">
        <f>_xlfn.IFNA(VLOOKUP(G1299,角色!V:AE,主动技能!F1299+1,FALSE),"")</f>
        <v>eff_sixingguangquan||eff_heilongjuanfeng|</v>
      </c>
      <c r="Q1299" s="33">
        <f>(VLOOKUP(G1299,角色!V:AE,主动技能!F1299+4,FALSE))</f>
        <v>3</v>
      </c>
      <c r="R1299" s="33">
        <v>0</v>
      </c>
      <c r="S1299" s="33">
        <v>0</v>
      </c>
      <c r="T1299" s="6" t="str">
        <f t="shared" si="430"/>
        <v/>
      </c>
      <c r="U1299" s="6" t="str">
        <f t="shared" si="431"/>
        <v/>
      </c>
      <c r="V1299" s="23" t="str">
        <f>VLOOKUP(G1299,角色!AW:BC,主动技能!F1299+1,FALSE)</f>
        <v>skill_03</v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5664</v>
      </c>
      <c r="AE1299" s="33">
        <f>(VLOOKUP(G1299,角色!V:AE,主动技能!F1299+7,FALSE))</f>
        <v>1</v>
      </c>
      <c r="AF1299" s="23">
        <f t="shared" si="436"/>
        <v>2</v>
      </c>
      <c r="AG1299" s="23">
        <f t="shared" si="437"/>
        <v>1</v>
      </c>
      <c r="AH1299" s="33" t="str">
        <f>VLOOKUP(F1299,特效对应!F:G,2,FALSE)</f>
        <v>attackex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猎风主动技能2等级14</v>
      </c>
      <c r="B1300" s="8">
        <f t="shared" si="433"/>
        <v>10220214</v>
      </c>
      <c r="C1300" s="8" t="str">
        <f>VLOOKUP(G1300,角色!A:B,2,FALSE)</f>
        <v>猎风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504</v>
      </c>
      <c r="I1300" s="26" t="str">
        <f t="shared" si="435"/>
        <v>对敌方全体造成100%攻击力（+8011)伤害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P1300" s="33" t="str">
        <f>_xlfn.IFNA(VLOOKUP(G1300,角色!V:AE,主动技能!F1300+1,FALSE),"")</f>
        <v>eff_sixingguangquan||eff_heilongjuanfeng|</v>
      </c>
      <c r="Q1300" s="33">
        <f>(VLOOKUP(G1300,角色!V:AE,主动技能!F1300+4,FALSE))</f>
        <v>3</v>
      </c>
      <c r="R1300" s="33">
        <v>0</v>
      </c>
      <c r="S1300" s="33">
        <v>0</v>
      </c>
      <c r="T1300" s="6" t="str">
        <f t="shared" si="430"/>
        <v/>
      </c>
      <c r="U1300" s="6" t="str">
        <f t="shared" si="431"/>
        <v/>
      </c>
      <c r="V1300" s="23" t="str">
        <f>VLOOKUP(G1300,角色!AW:BC,主动技能!F1300+1,FALSE)</f>
        <v>skill_03</v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8011</v>
      </c>
      <c r="AE1300" s="33">
        <f>(VLOOKUP(G1300,角色!V:AE,主动技能!F1300+7,FALSE))</f>
        <v>1</v>
      </c>
      <c r="AF1300" s="23">
        <f t="shared" si="436"/>
        <v>2</v>
      </c>
      <c r="AG1300" s="23">
        <f t="shared" si="437"/>
        <v>1</v>
      </c>
      <c r="AH1300" s="33" t="str">
        <f>VLOOKUP(F1300,特效对应!F:G,2,FALSE)</f>
        <v>attackex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猎风主动技能2等级15</v>
      </c>
      <c r="B1301" s="8">
        <f t="shared" si="433"/>
        <v>10220215</v>
      </c>
      <c r="C1301" s="8" t="str">
        <f>VLOOKUP(G1301,角色!A:B,2,FALSE)</f>
        <v>猎风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504</v>
      </c>
      <c r="I1301" s="26" t="str">
        <f t="shared" si="435"/>
        <v>对敌方全体造成100%攻击力（+11331)伤害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P1301" s="33" t="str">
        <f>_xlfn.IFNA(VLOOKUP(G1301,角色!V:AE,主动技能!F1301+1,FALSE),"")</f>
        <v>eff_sixingguangquan||eff_heilongjuanfeng|</v>
      </c>
      <c r="Q1301" s="33">
        <f>(VLOOKUP(G1301,角色!V:AE,主动技能!F1301+4,FALSE))</f>
        <v>3</v>
      </c>
      <c r="R1301" s="33">
        <v>0</v>
      </c>
      <c r="S1301" s="33">
        <v>0</v>
      </c>
      <c r="T1301" s="6" t="str">
        <f t="shared" si="430"/>
        <v/>
      </c>
      <c r="U1301" s="6" t="str">
        <f t="shared" si="431"/>
        <v/>
      </c>
      <c r="V1301" s="23" t="str">
        <f>VLOOKUP(G1301,角色!AW:BC,主动技能!F1301+1,FALSE)</f>
        <v>skill_03</v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11331</v>
      </c>
      <c r="AE1301" s="33">
        <f>(VLOOKUP(G1301,角色!V:AE,主动技能!F1301+7,FALSE))</f>
        <v>1</v>
      </c>
      <c r="AF1301" s="23">
        <f t="shared" si="436"/>
        <v>2</v>
      </c>
      <c r="AG1301" s="23">
        <f t="shared" si="437"/>
        <v>1</v>
      </c>
      <c r="AH1301" s="33" t="str">
        <f>VLOOKUP(F1301,特效对应!F:G,2,FALSE)</f>
        <v>attackex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猎风主动技能2等级16</v>
      </c>
      <c r="B1302" s="8">
        <f t="shared" si="433"/>
        <v>10220216</v>
      </c>
      <c r="C1302" s="8" t="str">
        <f>VLOOKUP(G1302,角色!A:B,2,FALSE)</f>
        <v>猎风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504</v>
      </c>
      <c r="I1302" s="26" t="str">
        <f t="shared" si="435"/>
        <v>对敌方全体造成100%攻击力（+16027)伤害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P1302" s="33" t="str">
        <f>_xlfn.IFNA(VLOOKUP(G1302,角色!V:AE,主动技能!F1302+1,FALSE),"")</f>
        <v>eff_sixingguangquan||eff_heilongjuanfeng|</v>
      </c>
      <c r="Q1302" s="33">
        <f>(VLOOKUP(G1302,角色!V:AE,主动技能!F1302+4,FALSE))</f>
        <v>3</v>
      </c>
      <c r="R1302" s="33">
        <v>0</v>
      </c>
      <c r="S1302" s="33">
        <v>0</v>
      </c>
      <c r="T1302" s="6" t="str">
        <f t="shared" si="430"/>
        <v/>
      </c>
      <c r="U1302" s="6" t="str">
        <f t="shared" si="431"/>
        <v/>
      </c>
      <c r="V1302" s="23" t="str">
        <f>VLOOKUP(G1302,角色!AW:BC,主动技能!F1302+1,FALSE)</f>
        <v>skill_03</v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16027</v>
      </c>
      <c r="AE1302" s="33">
        <f>(VLOOKUP(G1302,角色!V:AE,主动技能!F1302+7,FALSE))</f>
        <v>1</v>
      </c>
      <c r="AF1302" s="23">
        <f t="shared" si="436"/>
        <v>2</v>
      </c>
      <c r="AG1302" s="23">
        <f t="shared" si="437"/>
        <v>1</v>
      </c>
      <c r="AH1302" s="33" t="str">
        <f>VLOOKUP(F1302,特效对应!F:G,2,FALSE)</f>
        <v>attackex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猎风主动技能2等级17</v>
      </c>
      <c r="B1303" s="8">
        <f t="shared" si="433"/>
        <v>10220217</v>
      </c>
      <c r="C1303" s="8" t="str">
        <f>VLOOKUP(G1303,角色!A:B,2,FALSE)</f>
        <v>猎风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504</v>
      </c>
      <c r="I1303" s="26" t="str">
        <f t="shared" si="435"/>
        <v>对敌方全体造成100%攻击力（+22669)伤害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P1303" s="33" t="str">
        <f>_xlfn.IFNA(VLOOKUP(G1303,角色!V:AE,主动技能!F1303+1,FALSE),"")</f>
        <v>eff_sixingguangquan||eff_heilongjuanfeng|</v>
      </c>
      <c r="Q1303" s="33">
        <f>(VLOOKUP(G1303,角色!V:AE,主动技能!F1303+4,FALSE))</f>
        <v>3</v>
      </c>
      <c r="R1303" s="33">
        <v>0</v>
      </c>
      <c r="S1303" s="33">
        <v>0</v>
      </c>
      <c r="T1303" s="6" t="str">
        <f t="shared" si="430"/>
        <v/>
      </c>
      <c r="U1303" s="6" t="str">
        <f t="shared" si="431"/>
        <v/>
      </c>
      <c r="V1303" s="23" t="str">
        <f>VLOOKUP(G1303,角色!AW:BC,主动技能!F1303+1,FALSE)</f>
        <v>skill_03</v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22669</v>
      </c>
      <c r="AE1303" s="33">
        <f>(VLOOKUP(G1303,角色!V:AE,主动技能!F1303+7,FALSE))</f>
        <v>1</v>
      </c>
      <c r="AF1303" s="23">
        <f t="shared" si="436"/>
        <v>2</v>
      </c>
      <c r="AG1303" s="23">
        <f t="shared" si="437"/>
        <v>1</v>
      </c>
      <c r="AH1303" s="33" t="str">
        <f>VLOOKUP(F1303,特效对应!F:G,2,FALSE)</f>
        <v>attackex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猎风主动技能2等级18</v>
      </c>
      <c r="B1304" s="8">
        <f t="shared" si="433"/>
        <v>10220218</v>
      </c>
      <c r="C1304" s="8" t="str">
        <f>VLOOKUP(G1304,角色!A:B,2,FALSE)</f>
        <v>猎风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504</v>
      </c>
      <c r="I1304" s="26" t="str">
        <f t="shared" si="435"/>
        <v>对敌方全体造成100%攻击力（+32063)伤害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P1304" s="33" t="str">
        <f>_xlfn.IFNA(VLOOKUP(G1304,角色!V:AE,主动技能!F1304+1,FALSE),"")</f>
        <v>eff_sixingguangquan||eff_heilongjuanfeng|</v>
      </c>
      <c r="Q1304" s="33">
        <f>(VLOOKUP(G1304,角色!V:AE,主动技能!F1304+4,FALSE))</f>
        <v>3</v>
      </c>
      <c r="R1304" s="33">
        <v>0</v>
      </c>
      <c r="S1304" s="33">
        <v>0</v>
      </c>
      <c r="T1304" s="6" t="str">
        <f t="shared" si="430"/>
        <v/>
      </c>
      <c r="U1304" s="6" t="str">
        <f t="shared" si="431"/>
        <v/>
      </c>
      <c r="V1304" s="23" t="str">
        <f>VLOOKUP(G1304,角色!AW:BC,主动技能!F1304+1,FALSE)</f>
        <v>skill_03</v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32063</v>
      </c>
      <c r="AE1304" s="33">
        <f>(VLOOKUP(G1304,角色!V:AE,主动技能!F1304+7,FALSE))</f>
        <v>1</v>
      </c>
      <c r="AF1304" s="23">
        <f t="shared" si="436"/>
        <v>2</v>
      </c>
      <c r="AG1304" s="23">
        <f t="shared" si="437"/>
        <v>1</v>
      </c>
      <c r="AH1304" s="33" t="str">
        <f>VLOOKUP(F1304,特效对应!F:G,2,FALSE)</f>
        <v>attackex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猎风主动技能2等级19</v>
      </c>
      <c r="B1305" s="8">
        <f t="shared" si="433"/>
        <v>10220219</v>
      </c>
      <c r="C1305" s="8" t="str">
        <f>VLOOKUP(G1305,角色!A:B,2,FALSE)</f>
        <v>猎风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504</v>
      </c>
      <c r="I1305" s="26" t="str">
        <f t="shared" si="435"/>
        <v>对敌方全体造成100%攻击力（+45350)伤害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P1305" s="33" t="str">
        <f>_xlfn.IFNA(VLOOKUP(G1305,角色!V:AE,主动技能!F1305+1,FALSE),"")</f>
        <v>eff_sixingguangquan||eff_heilongjuanfeng|</v>
      </c>
      <c r="Q1305" s="33">
        <f>(VLOOKUP(G1305,角色!V:AE,主动技能!F1305+4,FALSE))</f>
        <v>3</v>
      </c>
      <c r="R1305" s="33">
        <v>0</v>
      </c>
      <c r="S1305" s="33">
        <v>0</v>
      </c>
      <c r="T1305" s="6" t="str">
        <f t="shared" si="430"/>
        <v/>
      </c>
      <c r="U1305" s="6" t="str">
        <f t="shared" si="431"/>
        <v/>
      </c>
      <c r="V1305" s="23" t="str">
        <f>VLOOKUP(G1305,角色!AW:BC,主动技能!F1305+1,FALSE)</f>
        <v>skill_03</v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45350</v>
      </c>
      <c r="AE1305" s="33">
        <f>(VLOOKUP(G1305,角色!V:AE,主动技能!F1305+7,FALSE))</f>
        <v>1</v>
      </c>
      <c r="AF1305" s="23">
        <f t="shared" si="436"/>
        <v>2</v>
      </c>
      <c r="AG1305" s="23">
        <f t="shared" si="437"/>
        <v>1</v>
      </c>
      <c r="AH1305" s="33" t="str">
        <f>VLOOKUP(F1305,特效对应!F:G,2,FALSE)</f>
        <v>attackex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猎风主动技能2等级20</v>
      </c>
      <c r="B1306" s="8">
        <f t="shared" si="433"/>
        <v>10220220</v>
      </c>
      <c r="C1306" s="8" t="str">
        <f>VLOOKUP(G1306,角色!A:B,2,FALSE)</f>
        <v>猎风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504</v>
      </c>
      <c r="I1306" s="26" t="str">
        <f t="shared" si="435"/>
        <v>对敌方全体造成100%攻击力（+64142)伤害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P1306" s="33" t="str">
        <f>_xlfn.IFNA(VLOOKUP(G1306,角色!V:AE,主动技能!F1306+1,FALSE),"")</f>
        <v>eff_sixingguangquan||eff_heilongjuanfeng|</v>
      </c>
      <c r="Q1306" s="33">
        <f>(VLOOKUP(G1306,角色!V:AE,主动技能!F1306+4,FALSE))</f>
        <v>3</v>
      </c>
      <c r="R1306" s="33">
        <v>0</v>
      </c>
      <c r="S1306" s="33">
        <v>0</v>
      </c>
      <c r="T1306" s="6" t="str">
        <f t="shared" si="430"/>
        <v/>
      </c>
      <c r="U1306" s="6" t="str">
        <f t="shared" si="431"/>
        <v/>
      </c>
      <c r="V1306" s="23" t="str">
        <f>VLOOKUP(G1306,角色!AW:BC,主动技能!F1306+1,FALSE)</f>
        <v>skill_03</v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64142</v>
      </c>
      <c r="AE1306" s="33">
        <f>(VLOOKUP(G1306,角色!V:AE,主动技能!F1306+7,FALSE))</f>
        <v>1</v>
      </c>
      <c r="AF1306" s="23">
        <f t="shared" si="436"/>
        <v>2</v>
      </c>
      <c r="AG1306" s="23">
        <f t="shared" si="437"/>
        <v>1</v>
      </c>
      <c r="AH1306" s="33" t="str">
        <f>VLOOKUP(F1306,特效对应!F:G,2,FALSE)</f>
        <v>attackex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猎风主动技能3等级1</v>
      </c>
      <c r="B1307" s="8">
        <f t="shared" si="433"/>
        <v>10220301</v>
      </c>
      <c r="C1307" s="8" t="str">
        <f>VLOOKUP(G1307,角色!A:B,2,FALSE)</f>
        <v>猎风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506</v>
      </c>
      <c r="I1307" s="26" t="str">
        <f>"对敌方全体造成125%攻击力（+"&amp;AB1307&amp;")伤害并减速"</f>
        <v>对敌方全体造成125%攻击力（+81)伤害并减速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P1307" s="33" t="str">
        <f>_xlfn.IFNA(VLOOKUP(G1307,角色!V:AE,主动技能!F1307+1,FALSE),"")</f>
        <v>eff_sixingguangquan||eff_xingyujianglin|</v>
      </c>
      <c r="Q1307" s="33">
        <f>(VLOOKUP(G1307,角色!V:AE,主动技能!F1307+4,FALSE))</f>
        <v>1</v>
      </c>
      <c r="R1307" s="33">
        <v>0</v>
      </c>
      <c r="S1307" s="33">
        <v>0</v>
      </c>
      <c r="T1307" s="6" t="str">
        <f t="shared" si="430"/>
        <v>100003:100:2:0</v>
      </c>
      <c r="U1307" s="6" t="str">
        <f t="shared" si="431"/>
        <v/>
      </c>
      <c r="V1307" s="23" t="str">
        <f>VLOOKUP(G1307,角色!AW:BC,主动技能!F1307+1,FALSE)</f>
        <v>skill_04</v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81</v>
      </c>
      <c r="AE1307" s="33">
        <f>(VLOOKUP(G1307,角色!V:AE,主动技能!F1307+7,FALSE))</f>
        <v>1</v>
      </c>
      <c r="AF1307" s="23">
        <f t="shared" si="436"/>
        <v>3</v>
      </c>
      <c r="AG1307" s="23">
        <f t="shared" si="437"/>
        <v>2</v>
      </c>
      <c r="AH1307" s="33" t="str">
        <f>VLOOKUP(F1307,特效对应!F:G,2,FALSE)</f>
        <v>attackex</v>
      </c>
      <c r="AJ1307">
        <f t="shared" si="438"/>
        <v>1</v>
      </c>
      <c r="AK1307" t="s">
        <v>118</v>
      </c>
      <c r="AL1307" t="s">
        <v>1560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猎风主动技能3等级2</v>
      </c>
      <c r="B1308" s="8">
        <f t="shared" si="433"/>
        <v>10220302</v>
      </c>
      <c r="C1308" s="8" t="str">
        <f>VLOOKUP(G1308,角色!A:B,2,FALSE)</f>
        <v>猎风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506</v>
      </c>
      <c r="I1308" s="26" t="str">
        <f t="shared" ref="I1308:I1326" si="442">"对敌方全体造成125%攻击力（+"&amp;AB1308&amp;")伤害并减速"</f>
        <v>对敌方全体造成125%攻击力（+100)伤害并减速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P1308" s="33" t="str">
        <f>_xlfn.IFNA(VLOOKUP(G1308,角色!V:AE,主动技能!F1308+1,FALSE),"")</f>
        <v>eff_sixingguangquan||eff_xingyujianglin|</v>
      </c>
      <c r="Q1308" s="33">
        <f>(VLOOKUP(G1308,角色!V:AE,主动技能!F1308+4,FALSE))</f>
        <v>1</v>
      </c>
      <c r="R1308" s="33">
        <v>0</v>
      </c>
      <c r="S1308" s="33">
        <v>0</v>
      </c>
      <c r="T1308" s="6" t="str">
        <f t="shared" si="430"/>
        <v>100003:100:2:0</v>
      </c>
      <c r="U1308" s="6" t="str">
        <f t="shared" si="431"/>
        <v/>
      </c>
      <c r="V1308" s="23" t="str">
        <f>VLOOKUP(G1308,角色!AW:BC,主动技能!F1308+1,FALSE)</f>
        <v>skill_04</v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100</v>
      </c>
      <c r="AE1308" s="33">
        <f>(VLOOKUP(G1308,角色!V:AE,主动技能!F1308+7,FALSE))</f>
        <v>1</v>
      </c>
      <c r="AF1308" s="23">
        <f t="shared" si="436"/>
        <v>3</v>
      </c>
      <c r="AG1308" s="23">
        <f t="shared" si="437"/>
        <v>2</v>
      </c>
      <c r="AH1308" s="33" t="str">
        <f>VLOOKUP(F1308,特效对应!F:G,2,FALSE)</f>
        <v>attackex</v>
      </c>
      <c r="AJ1308">
        <f t="shared" si="438"/>
        <v>2</v>
      </c>
      <c r="AK1308" t="s">
        <v>118</v>
      </c>
      <c r="AL1308" t="s">
        <v>1560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猎风主动技能3等级3</v>
      </c>
      <c r="B1309" s="8">
        <f t="shared" si="433"/>
        <v>10220303</v>
      </c>
      <c r="C1309" s="8" t="str">
        <f>VLOOKUP(G1309,角色!A:B,2,FALSE)</f>
        <v>猎风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506</v>
      </c>
      <c r="I1309" s="26" t="str">
        <f t="shared" si="442"/>
        <v>对敌方全体造成125%攻击力（+156)伤害并减速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P1309" s="33" t="str">
        <f>_xlfn.IFNA(VLOOKUP(G1309,角色!V:AE,主动技能!F1309+1,FALSE),"")</f>
        <v>eff_sixingguangquan||eff_xingyujianglin|</v>
      </c>
      <c r="Q1309" s="33">
        <f>(VLOOKUP(G1309,角色!V:AE,主动技能!F1309+4,FALSE))</f>
        <v>1</v>
      </c>
      <c r="R1309" s="33">
        <v>0</v>
      </c>
      <c r="S1309" s="33">
        <v>0</v>
      </c>
      <c r="T1309" s="6" t="str">
        <f t="shared" si="430"/>
        <v>100003:100:2:0</v>
      </c>
      <c r="U1309" s="6" t="str">
        <f t="shared" si="431"/>
        <v/>
      </c>
      <c r="V1309" s="23" t="str">
        <f>VLOOKUP(G1309,角色!AW:BC,主动技能!F1309+1,FALSE)</f>
        <v>skill_04</v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156</v>
      </c>
      <c r="AE1309" s="33">
        <f>(VLOOKUP(G1309,角色!V:AE,主动技能!F1309+7,FALSE))</f>
        <v>1</v>
      </c>
      <c r="AF1309" s="23">
        <f t="shared" si="436"/>
        <v>3</v>
      </c>
      <c r="AG1309" s="23">
        <f t="shared" si="437"/>
        <v>2</v>
      </c>
      <c r="AH1309" s="33" t="str">
        <f>VLOOKUP(F1309,特效对应!F:G,2,FALSE)</f>
        <v>attackex</v>
      </c>
      <c r="AJ1309">
        <f t="shared" si="438"/>
        <v>3</v>
      </c>
      <c r="AK1309" t="s">
        <v>118</v>
      </c>
      <c r="AL1309" t="s">
        <v>1560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猎风主动技能3等级4</v>
      </c>
      <c r="B1310" s="8">
        <f t="shared" si="433"/>
        <v>10220304</v>
      </c>
      <c r="C1310" s="8" t="str">
        <f>VLOOKUP(G1310,角色!A:B,2,FALSE)</f>
        <v>猎风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506</v>
      </c>
      <c r="I1310" s="26" t="str">
        <f t="shared" si="442"/>
        <v>对敌方全体造成125%攻击力（+250)伤害并减速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P1310" s="33" t="str">
        <f>_xlfn.IFNA(VLOOKUP(G1310,角色!V:AE,主动技能!F1310+1,FALSE),"")</f>
        <v>eff_sixingguangquan||eff_xingyujianglin|</v>
      </c>
      <c r="Q1310" s="33">
        <f>(VLOOKUP(G1310,角色!V:AE,主动技能!F1310+4,FALSE))</f>
        <v>1</v>
      </c>
      <c r="R1310" s="33">
        <v>0</v>
      </c>
      <c r="S1310" s="33">
        <v>0</v>
      </c>
      <c r="T1310" s="6" t="str">
        <f t="shared" si="430"/>
        <v>100003:100:2:0</v>
      </c>
      <c r="U1310" s="6" t="str">
        <f t="shared" si="431"/>
        <v/>
      </c>
      <c r="V1310" s="23" t="str">
        <f>VLOOKUP(G1310,角色!AW:BC,主动技能!F1310+1,FALSE)</f>
        <v>skill_04</v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250</v>
      </c>
      <c r="AE1310" s="33">
        <f>(VLOOKUP(G1310,角色!V:AE,主动技能!F1310+7,FALSE))</f>
        <v>1</v>
      </c>
      <c r="AF1310" s="23">
        <f t="shared" si="436"/>
        <v>3</v>
      </c>
      <c r="AG1310" s="23">
        <f t="shared" si="437"/>
        <v>2</v>
      </c>
      <c r="AH1310" s="33" t="str">
        <f>VLOOKUP(F1310,特效对应!F:G,2,FALSE)</f>
        <v>attackex</v>
      </c>
      <c r="AJ1310">
        <f t="shared" si="438"/>
        <v>4</v>
      </c>
      <c r="AK1310" t="s">
        <v>118</v>
      </c>
      <c r="AL1310" t="s">
        <v>1560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猎风主动技能3等级5</v>
      </c>
      <c r="B1311" s="8">
        <f t="shared" si="433"/>
        <v>10220305</v>
      </c>
      <c r="C1311" s="8" t="str">
        <f>VLOOKUP(G1311,角色!A:B,2,FALSE)</f>
        <v>猎风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506</v>
      </c>
      <c r="I1311" s="26" t="str">
        <f t="shared" si="442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P1311" s="33" t="str">
        <f>_xlfn.IFNA(VLOOKUP(G1311,角色!V:AE,主动技能!F1311+1,FALSE),"")</f>
        <v>eff_sixingguangquan||eff_xingyujianglin|</v>
      </c>
      <c r="Q1311" s="33">
        <f>(VLOOKUP(G1311,角色!V:AE,主动技能!F1311+4,FALSE))</f>
        <v>1</v>
      </c>
      <c r="R1311" s="33">
        <v>0</v>
      </c>
      <c r="S1311" s="33">
        <v>0</v>
      </c>
      <c r="T1311" s="6" t="str">
        <f t="shared" si="430"/>
        <v>100003:100:2:0</v>
      </c>
      <c r="U1311" s="6" t="str">
        <f t="shared" si="431"/>
        <v/>
      </c>
      <c r="V1311" s="23" t="str">
        <f>VLOOKUP(G1311,角色!AW:BC,主动技能!F1311+1,FALSE)</f>
        <v>skill_04</v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 s="33">
        <f>(VLOOKUP(G1311,角色!V:AE,主动技能!F1311+7,FALSE))</f>
        <v>1</v>
      </c>
      <c r="AF1311" s="23">
        <f t="shared" si="436"/>
        <v>3</v>
      </c>
      <c r="AG1311" s="23">
        <f t="shared" si="437"/>
        <v>2</v>
      </c>
      <c r="AH1311" s="33" t="str">
        <f>VLOOKUP(F1311,特效对应!F:G,2,FALSE)</f>
        <v>attackex</v>
      </c>
      <c r="AJ1311">
        <f t="shared" si="438"/>
        <v>5</v>
      </c>
      <c r="AK1311" t="s">
        <v>118</v>
      </c>
      <c r="AL1311" t="s">
        <v>1560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猎风主动技能3等级6</v>
      </c>
      <c r="B1312" s="8">
        <f t="shared" si="433"/>
        <v>10220306</v>
      </c>
      <c r="C1312" s="8" t="str">
        <f>VLOOKUP(G1312,角色!A:B,2,FALSE)</f>
        <v>猎风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506</v>
      </c>
      <c r="I1312" s="26" t="str">
        <f t="shared" si="442"/>
        <v>对敌方全体造成125%攻击力（+500)伤害并减速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P1312" s="33" t="str">
        <f>_xlfn.IFNA(VLOOKUP(G1312,角色!V:AE,主动技能!F1312+1,FALSE),"")</f>
        <v>eff_sixingguangquan||eff_xingyujianglin|</v>
      </c>
      <c r="Q1312" s="33">
        <f>(VLOOKUP(G1312,角色!V:AE,主动技能!F1312+4,FALSE))</f>
        <v>1</v>
      </c>
      <c r="R1312" s="33">
        <v>0</v>
      </c>
      <c r="S1312" s="33">
        <v>0</v>
      </c>
      <c r="T1312" s="6" t="str">
        <f t="shared" si="430"/>
        <v>100003:100:2:0</v>
      </c>
      <c r="U1312" s="6" t="str">
        <f t="shared" si="431"/>
        <v/>
      </c>
      <c r="V1312" s="23" t="str">
        <f>VLOOKUP(G1312,角色!AW:BC,主动技能!F1312+1,FALSE)</f>
        <v>skill_04</v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500</v>
      </c>
      <c r="AE1312" s="33">
        <f>(VLOOKUP(G1312,角色!V:AE,主动技能!F1312+7,FALSE))</f>
        <v>1</v>
      </c>
      <c r="AF1312" s="23">
        <f t="shared" si="436"/>
        <v>3</v>
      </c>
      <c r="AG1312" s="23">
        <f t="shared" si="437"/>
        <v>2</v>
      </c>
      <c r="AH1312" s="33" t="str">
        <f>VLOOKUP(F1312,特效对应!F:G,2,FALSE)</f>
        <v>attackex</v>
      </c>
      <c r="AJ1312">
        <f t="shared" si="438"/>
        <v>6</v>
      </c>
      <c r="AK1312" t="s">
        <v>118</v>
      </c>
      <c r="AL1312" t="s">
        <v>1560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猎风主动技能3等级7</v>
      </c>
      <c r="B1313" s="8">
        <f t="shared" si="433"/>
        <v>10220307</v>
      </c>
      <c r="C1313" s="8" t="str">
        <f>VLOOKUP(G1313,角色!A:B,2,FALSE)</f>
        <v>猎风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506</v>
      </c>
      <c r="I1313" s="26" t="str">
        <f t="shared" si="442"/>
        <v>对敌方全体造成125%攻击力（+707)伤害并减速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P1313" s="33" t="str">
        <f>_xlfn.IFNA(VLOOKUP(G1313,角色!V:AE,主动技能!F1313+1,FALSE),"")</f>
        <v>eff_sixingguangquan||eff_xingyujianglin|</v>
      </c>
      <c r="Q1313" s="33">
        <f>(VLOOKUP(G1313,角色!V:AE,主动技能!F1313+4,FALSE))</f>
        <v>1</v>
      </c>
      <c r="R1313" s="33">
        <v>0</v>
      </c>
      <c r="S1313" s="33">
        <v>0</v>
      </c>
      <c r="T1313" s="6" t="str">
        <f t="shared" si="430"/>
        <v>100003:100:2:0</v>
      </c>
      <c r="U1313" s="6" t="str">
        <f t="shared" si="431"/>
        <v/>
      </c>
      <c r="V1313" s="23" t="str">
        <f>VLOOKUP(G1313,角色!AW:BC,主动技能!F1313+1,FALSE)</f>
        <v>skill_04</v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707</v>
      </c>
      <c r="AE1313" s="33">
        <f>(VLOOKUP(G1313,角色!V:AE,主动技能!F1313+7,FALSE))</f>
        <v>1</v>
      </c>
      <c r="AF1313" s="23">
        <f t="shared" si="436"/>
        <v>3</v>
      </c>
      <c r="AG1313" s="23">
        <f t="shared" si="437"/>
        <v>2</v>
      </c>
      <c r="AH1313" s="33" t="str">
        <f>VLOOKUP(F1313,特效对应!F:G,2,FALSE)</f>
        <v>attackex</v>
      </c>
      <c r="AJ1313">
        <f t="shared" si="438"/>
        <v>7</v>
      </c>
      <c r="AK1313" t="s">
        <v>118</v>
      </c>
      <c r="AL1313" t="s">
        <v>1560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猎风主动技能3等级8</v>
      </c>
      <c r="B1314" s="8">
        <f t="shared" si="433"/>
        <v>10220308</v>
      </c>
      <c r="C1314" s="8" t="str">
        <f>VLOOKUP(G1314,角色!A:B,2,FALSE)</f>
        <v>猎风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506</v>
      </c>
      <c r="I1314" s="26" t="str">
        <f t="shared" si="442"/>
        <v>对敌方全体造成125%攻击力（+1000)伤害并减速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P1314" s="33" t="str">
        <f>_xlfn.IFNA(VLOOKUP(G1314,角色!V:AE,主动技能!F1314+1,FALSE),"")</f>
        <v>eff_sixingguangquan||eff_xingyujianglin|</v>
      </c>
      <c r="Q1314" s="33">
        <f>(VLOOKUP(G1314,角色!V:AE,主动技能!F1314+4,FALSE))</f>
        <v>1</v>
      </c>
      <c r="R1314" s="33">
        <v>0</v>
      </c>
      <c r="S1314" s="33">
        <v>0</v>
      </c>
      <c r="T1314" s="6" t="str">
        <f t="shared" si="430"/>
        <v>100003:100:2:0</v>
      </c>
      <c r="U1314" s="6" t="str">
        <f t="shared" si="431"/>
        <v/>
      </c>
      <c r="V1314" s="23" t="str">
        <f>VLOOKUP(G1314,角色!AW:BC,主动技能!F1314+1,FALSE)</f>
        <v>skill_04</v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1000</v>
      </c>
      <c r="AE1314" s="33">
        <f>(VLOOKUP(G1314,角色!V:AE,主动技能!F1314+7,FALSE))</f>
        <v>1</v>
      </c>
      <c r="AF1314" s="23">
        <f t="shared" si="436"/>
        <v>3</v>
      </c>
      <c r="AG1314" s="23">
        <f t="shared" si="437"/>
        <v>2</v>
      </c>
      <c r="AH1314" s="33" t="str">
        <f>VLOOKUP(F1314,特效对应!F:G,2,FALSE)</f>
        <v>attackex</v>
      </c>
      <c r="AJ1314">
        <f t="shared" si="438"/>
        <v>8</v>
      </c>
      <c r="AK1314" t="s">
        <v>118</v>
      </c>
      <c r="AL1314" t="s">
        <v>1560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猎风主动技能3等级9</v>
      </c>
      <c r="B1315" s="8">
        <f t="shared" si="433"/>
        <v>10220309</v>
      </c>
      <c r="C1315" s="8" t="str">
        <f>VLOOKUP(G1315,角色!A:B,2,FALSE)</f>
        <v>猎风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506</v>
      </c>
      <c r="I1315" s="26" t="str">
        <f t="shared" si="442"/>
        <v>对敌方全体造成125%攻击力（+1415)伤害并减速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P1315" s="33" t="str">
        <f>_xlfn.IFNA(VLOOKUP(G1315,角色!V:AE,主动技能!F1315+1,FALSE),"")</f>
        <v>eff_sixingguangquan||eff_xingyujianglin|</v>
      </c>
      <c r="Q1315" s="33">
        <f>(VLOOKUP(G1315,角色!V:AE,主动技能!F1315+4,FALSE))</f>
        <v>1</v>
      </c>
      <c r="R1315" s="33">
        <v>0</v>
      </c>
      <c r="S1315" s="33">
        <v>0</v>
      </c>
      <c r="T1315" s="6" t="str">
        <f t="shared" si="430"/>
        <v>100003:100:2:0</v>
      </c>
      <c r="U1315" s="6" t="str">
        <f t="shared" si="431"/>
        <v/>
      </c>
      <c r="V1315" s="23" t="str">
        <f>VLOOKUP(G1315,角色!AW:BC,主动技能!F1315+1,FALSE)</f>
        <v>skill_04</v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1415</v>
      </c>
      <c r="AE1315" s="33">
        <f>(VLOOKUP(G1315,角色!V:AE,主动技能!F1315+7,FALSE))</f>
        <v>1</v>
      </c>
      <c r="AF1315" s="23">
        <f t="shared" si="436"/>
        <v>3</v>
      </c>
      <c r="AG1315" s="23">
        <f t="shared" si="437"/>
        <v>2</v>
      </c>
      <c r="AH1315" s="33" t="str">
        <f>VLOOKUP(F1315,特效对应!F:G,2,FALSE)</f>
        <v>attackex</v>
      </c>
      <c r="AJ1315">
        <f t="shared" si="438"/>
        <v>9</v>
      </c>
      <c r="AK1315" t="s">
        <v>118</v>
      </c>
      <c r="AL1315" t="s">
        <v>1560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猎风主动技能3等级10</v>
      </c>
      <c r="B1316" s="8">
        <f t="shared" si="433"/>
        <v>10220310</v>
      </c>
      <c r="C1316" s="8" t="str">
        <f>VLOOKUP(G1316,角色!A:B,2,FALSE)</f>
        <v>猎风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506</v>
      </c>
      <c r="I1316" s="26" t="str">
        <f t="shared" si="442"/>
        <v>对敌方全体造成125%攻击力（+2001)伤害并减速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P1316" s="33" t="str">
        <f>_xlfn.IFNA(VLOOKUP(G1316,角色!V:AE,主动技能!F1316+1,FALSE),"")</f>
        <v>eff_sixingguangquan||eff_xingyujianglin|</v>
      </c>
      <c r="Q1316" s="33">
        <f>(VLOOKUP(G1316,角色!V:AE,主动技能!F1316+4,FALSE))</f>
        <v>1</v>
      </c>
      <c r="R1316" s="33">
        <v>0</v>
      </c>
      <c r="S1316" s="33">
        <v>0</v>
      </c>
      <c r="T1316" s="6" t="str">
        <f t="shared" si="430"/>
        <v>100003:100:2:0</v>
      </c>
      <c r="U1316" s="6" t="str">
        <f t="shared" si="431"/>
        <v/>
      </c>
      <c r="V1316" s="23" t="str">
        <f>VLOOKUP(G1316,角色!AW:BC,主动技能!F1316+1,FALSE)</f>
        <v>skill_04</v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2001</v>
      </c>
      <c r="AE1316" s="33">
        <f>(VLOOKUP(G1316,角色!V:AE,主动技能!F1316+7,FALSE))</f>
        <v>1</v>
      </c>
      <c r="AF1316" s="23">
        <f t="shared" si="436"/>
        <v>3</v>
      </c>
      <c r="AG1316" s="23">
        <f t="shared" si="437"/>
        <v>2</v>
      </c>
      <c r="AH1316" s="33" t="str">
        <f>VLOOKUP(F1316,特效对应!F:G,2,FALSE)</f>
        <v>attackex</v>
      </c>
      <c r="AJ1316">
        <f t="shared" si="438"/>
        <v>10</v>
      </c>
      <c r="AK1316" t="s">
        <v>118</v>
      </c>
      <c r="AL1316" t="s">
        <v>1560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猎风主动技能3等级11</v>
      </c>
      <c r="B1317" s="8">
        <f t="shared" si="433"/>
        <v>10220311</v>
      </c>
      <c r="C1317" s="8" t="str">
        <f>VLOOKUP(G1317,角色!A:B,2,FALSE)</f>
        <v>猎风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506</v>
      </c>
      <c r="I1317" s="26" t="str">
        <f t="shared" si="442"/>
        <v>对敌方全体造成125%攻击力（+2831)伤害并减速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P1317" s="33" t="str">
        <f>_xlfn.IFNA(VLOOKUP(G1317,角色!V:AE,主动技能!F1317+1,FALSE),"")</f>
        <v>eff_sixingguangquan||eff_xingyujianglin|</v>
      </c>
      <c r="Q1317" s="33">
        <f>(VLOOKUP(G1317,角色!V:AE,主动技能!F1317+4,FALSE))</f>
        <v>1</v>
      </c>
      <c r="R1317" s="33">
        <v>0</v>
      </c>
      <c r="S1317" s="33">
        <v>0</v>
      </c>
      <c r="T1317" s="6" t="str">
        <f t="shared" si="430"/>
        <v>100003:100:2:0</v>
      </c>
      <c r="U1317" s="6" t="str">
        <f t="shared" si="431"/>
        <v/>
      </c>
      <c r="V1317" s="23" t="str">
        <f>VLOOKUP(G1317,角色!AW:BC,主动技能!F1317+1,FALSE)</f>
        <v>skill_04</v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2831</v>
      </c>
      <c r="AE1317" s="33">
        <f>(VLOOKUP(G1317,角色!V:AE,主动技能!F1317+7,FALSE))</f>
        <v>1</v>
      </c>
      <c r="AF1317" s="23">
        <f t="shared" si="436"/>
        <v>3</v>
      </c>
      <c r="AG1317" s="23">
        <f t="shared" si="437"/>
        <v>2</v>
      </c>
      <c r="AH1317" s="33" t="str">
        <f>VLOOKUP(F1317,特效对应!F:G,2,FALSE)</f>
        <v>attackex</v>
      </c>
      <c r="AJ1317">
        <f t="shared" si="438"/>
        <v>11</v>
      </c>
      <c r="AK1317" t="s">
        <v>118</v>
      </c>
      <c r="AL1317" t="s">
        <v>1560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猎风主动技能3等级12</v>
      </c>
      <c r="B1318" s="8">
        <f t="shared" si="433"/>
        <v>10220312</v>
      </c>
      <c r="C1318" s="8" t="str">
        <f>VLOOKUP(G1318,角色!A:B,2,FALSE)</f>
        <v>猎风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506</v>
      </c>
      <c r="I1318" s="26" t="str">
        <f t="shared" si="442"/>
        <v>对敌方全体造成125%攻击力（+4004)伤害并减速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P1318" s="33" t="str">
        <f>_xlfn.IFNA(VLOOKUP(G1318,角色!V:AE,主动技能!F1318+1,FALSE),"")</f>
        <v>eff_sixingguangquan||eff_xingyujianglin|</v>
      </c>
      <c r="Q1318" s="33">
        <f>(VLOOKUP(G1318,角色!V:AE,主动技能!F1318+4,FALSE))</f>
        <v>1</v>
      </c>
      <c r="R1318" s="33">
        <v>0</v>
      </c>
      <c r="S1318" s="33">
        <v>0</v>
      </c>
      <c r="T1318" s="6" t="str">
        <f t="shared" si="430"/>
        <v>100003:100:2:0</v>
      </c>
      <c r="U1318" s="6" t="str">
        <f t="shared" si="431"/>
        <v/>
      </c>
      <c r="V1318" s="23" t="str">
        <f>VLOOKUP(G1318,角色!AW:BC,主动技能!F1318+1,FALSE)</f>
        <v>skill_04</v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4004</v>
      </c>
      <c r="AE1318" s="33">
        <f>(VLOOKUP(G1318,角色!V:AE,主动技能!F1318+7,FALSE))</f>
        <v>1</v>
      </c>
      <c r="AF1318" s="23">
        <f t="shared" si="436"/>
        <v>3</v>
      </c>
      <c r="AG1318" s="23">
        <f t="shared" si="437"/>
        <v>2</v>
      </c>
      <c r="AH1318" s="33" t="str">
        <f>VLOOKUP(F1318,特效对应!F:G,2,FALSE)</f>
        <v>attackex</v>
      </c>
      <c r="AJ1318">
        <f t="shared" si="438"/>
        <v>12</v>
      </c>
      <c r="AK1318" t="s">
        <v>118</v>
      </c>
      <c r="AL1318" t="s">
        <v>1560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猎风主动技能3等级13</v>
      </c>
      <c r="B1319" s="8">
        <f t="shared" si="433"/>
        <v>10220313</v>
      </c>
      <c r="C1319" s="8" t="str">
        <f>VLOOKUP(G1319,角色!A:B,2,FALSE)</f>
        <v>猎风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506</v>
      </c>
      <c r="I1319" s="26" t="str">
        <f t="shared" si="442"/>
        <v>对敌方全体造成125%攻击力（+5664)伤害并减速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P1319" s="33" t="str">
        <f>_xlfn.IFNA(VLOOKUP(G1319,角色!V:AE,主动技能!F1319+1,FALSE),"")</f>
        <v>eff_sixingguangquan||eff_xingyujianglin|</v>
      </c>
      <c r="Q1319" s="33">
        <f>(VLOOKUP(G1319,角色!V:AE,主动技能!F1319+4,FALSE))</f>
        <v>1</v>
      </c>
      <c r="R1319" s="33">
        <v>0</v>
      </c>
      <c r="S1319" s="33">
        <v>0</v>
      </c>
      <c r="T1319" s="6" t="str">
        <f t="shared" si="430"/>
        <v>100003:100:2:0</v>
      </c>
      <c r="U1319" s="6" t="str">
        <f t="shared" si="431"/>
        <v/>
      </c>
      <c r="V1319" s="23" t="str">
        <f>VLOOKUP(G1319,角色!AW:BC,主动技能!F1319+1,FALSE)</f>
        <v>skill_04</v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5664</v>
      </c>
      <c r="AE1319" s="33">
        <f>(VLOOKUP(G1319,角色!V:AE,主动技能!F1319+7,FALSE))</f>
        <v>1</v>
      </c>
      <c r="AF1319" s="23">
        <f t="shared" si="436"/>
        <v>3</v>
      </c>
      <c r="AG1319" s="23">
        <f t="shared" si="437"/>
        <v>2</v>
      </c>
      <c r="AH1319" s="33" t="str">
        <f>VLOOKUP(F1319,特效对应!F:G,2,FALSE)</f>
        <v>attackex</v>
      </c>
      <c r="AJ1319">
        <f t="shared" si="438"/>
        <v>13</v>
      </c>
      <c r="AK1319" t="s">
        <v>118</v>
      </c>
      <c r="AL1319" t="s">
        <v>1560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猎风主动技能3等级14</v>
      </c>
      <c r="B1320" s="8">
        <f t="shared" si="433"/>
        <v>10220314</v>
      </c>
      <c r="C1320" s="8" t="str">
        <f>VLOOKUP(G1320,角色!A:B,2,FALSE)</f>
        <v>猎风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506</v>
      </c>
      <c r="I1320" s="26" t="str">
        <f t="shared" si="442"/>
        <v>对敌方全体造成125%攻击力（+8011)伤害并减速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P1320" s="33" t="str">
        <f>_xlfn.IFNA(VLOOKUP(G1320,角色!V:AE,主动技能!F1320+1,FALSE),"")</f>
        <v>eff_sixingguangquan||eff_xingyujianglin|</v>
      </c>
      <c r="Q1320" s="33">
        <f>(VLOOKUP(G1320,角色!V:AE,主动技能!F1320+4,FALSE))</f>
        <v>1</v>
      </c>
      <c r="R1320" s="33">
        <v>0</v>
      </c>
      <c r="S1320" s="33">
        <v>0</v>
      </c>
      <c r="T1320" s="6" t="str">
        <f t="shared" si="430"/>
        <v>100003:100:2:0</v>
      </c>
      <c r="U1320" s="6" t="str">
        <f t="shared" si="431"/>
        <v/>
      </c>
      <c r="V1320" s="23" t="str">
        <f>VLOOKUP(G1320,角色!AW:BC,主动技能!F1320+1,FALSE)</f>
        <v>skill_04</v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8011</v>
      </c>
      <c r="AE1320" s="33">
        <f>(VLOOKUP(G1320,角色!V:AE,主动技能!F1320+7,FALSE))</f>
        <v>1</v>
      </c>
      <c r="AF1320" s="23">
        <f t="shared" si="436"/>
        <v>3</v>
      </c>
      <c r="AG1320" s="23">
        <f t="shared" si="437"/>
        <v>2</v>
      </c>
      <c r="AH1320" s="33" t="str">
        <f>VLOOKUP(F1320,特效对应!F:G,2,FALSE)</f>
        <v>attackex</v>
      </c>
      <c r="AJ1320">
        <f t="shared" si="438"/>
        <v>14</v>
      </c>
      <c r="AK1320" t="s">
        <v>118</v>
      </c>
      <c r="AL1320" t="s">
        <v>1560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猎风主动技能3等级15</v>
      </c>
      <c r="B1321" s="8">
        <f t="shared" si="433"/>
        <v>10220315</v>
      </c>
      <c r="C1321" s="8" t="str">
        <f>VLOOKUP(G1321,角色!A:B,2,FALSE)</f>
        <v>猎风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506</v>
      </c>
      <c r="I1321" s="26" t="str">
        <f t="shared" si="442"/>
        <v>对敌方全体造成125%攻击力（+11331)伤害并减速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P1321" s="33" t="str">
        <f>_xlfn.IFNA(VLOOKUP(G1321,角色!V:AE,主动技能!F1321+1,FALSE),"")</f>
        <v>eff_sixingguangquan||eff_xingyujianglin|</v>
      </c>
      <c r="Q1321" s="33">
        <f>(VLOOKUP(G1321,角色!V:AE,主动技能!F1321+4,FALSE))</f>
        <v>1</v>
      </c>
      <c r="R1321" s="33">
        <v>0</v>
      </c>
      <c r="S1321" s="33">
        <v>0</v>
      </c>
      <c r="T1321" s="6" t="str">
        <f t="shared" si="430"/>
        <v>100003:100:2:0</v>
      </c>
      <c r="U1321" s="6" t="str">
        <f t="shared" si="431"/>
        <v/>
      </c>
      <c r="V1321" s="23" t="str">
        <f>VLOOKUP(G1321,角色!AW:BC,主动技能!F1321+1,FALSE)</f>
        <v>skill_04</v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11331</v>
      </c>
      <c r="AE1321" s="33">
        <f>(VLOOKUP(G1321,角色!V:AE,主动技能!F1321+7,FALSE))</f>
        <v>1</v>
      </c>
      <c r="AF1321" s="23">
        <f t="shared" si="436"/>
        <v>3</v>
      </c>
      <c r="AG1321" s="23">
        <f t="shared" si="437"/>
        <v>2</v>
      </c>
      <c r="AH1321" s="33" t="str">
        <f>VLOOKUP(F1321,特效对应!F:G,2,FALSE)</f>
        <v>attackex</v>
      </c>
      <c r="AJ1321">
        <f t="shared" si="438"/>
        <v>15</v>
      </c>
      <c r="AK1321" t="s">
        <v>118</v>
      </c>
      <c r="AL1321" t="s">
        <v>1560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猎风主动技能3等级16</v>
      </c>
      <c r="B1322" s="8">
        <f t="shared" si="433"/>
        <v>10220316</v>
      </c>
      <c r="C1322" s="8" t="str">
        <f>VLOOKUP(G1322,角色!A:B,2,FALSE)</f>
        <v>猎风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506</v>
      </c>
      <c r="I1322" s="26" t="str">
        <f t="shared" si="442"/>
        <v>对敌方全体造成125%攻击力（+16027)伤害并减速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P1322" s="33" t="str">
        <f>_xlfn.IFNA(VLOOKUP(G1322,角色!V:AE,主动技能!F1322+1,FALSE),"")</f>
        <v>eff_sixingguangquan||eff_xingyujianglin|</v>
      </c>
      <c r="Q1322" s="33">
        <f>(VLOOKUP(G1322,角色!V:AE,主动技能!F1322+4,FALSE))</f>
        <v>1</v>
      </c>
      <c r="R1322" s="33">
        <v>0</v>
      </c>
      <c r="S1322" s="33">
        <v>0</v>
      </c>
      <c r="T1322" s="6" t="str">
        <f t="shared" si="430"/>
        <v>100003:100:2:0</v>
      </c>
      <c r="U1322" s="6" t="str">
        <f t="shared" si="431"/>
        <v/>
      </c>
      <c r="V1322" s="23" t="str">
        <f>VLOOKUP(G1322,角色!AW:BC,主动技能!F1322+1,FALSE)</f>
        <v>skill_04</v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16027</v>
      </c>
      <c r="AE1322" s="33">
        <f>(VLOOKUP(G1322,角色!V:AE,主动技能!F1322+7,FALSE))</f>
        <v>1</v>
      </c>
      <c r="AF1322" s="23">
        <f t="shared" si="436"/>
        <v>3</v>
      </c>
      <c r="AG1322" s="23">
        <f t="shared" si="437"/>
        <v>2</v>
      </c>
      <c r="AH1322" s="33" t="str">
        <f>VLOOKUP(F1322,特效对应!F:G,2,FALSE)</f>
        <v>attackex</v>
      </c>
      <c r="AJ1322">
        <f t="shared" si="438"/>
        <v>16</v>
      </c>
      <c r="AK1322" t="s">
        <v>118</v>
      </c>
      <c r="AL1322" t="s">
        <v>1560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猎风主动技能3等级17</v>
      </c>
      <c r="B1323" s="8">
        <f t="shared" si="433"/>
        <v>10220317</v>
      </c>
      <c r="C1323" s="8" t="str">
        <f>VLOOKUP(G1323,角色!A:B,2,FALSE)</f>
        <v>猎风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506</v>
      </c>
      <c r="I1323" s="26" t="str">
        <f t="shared" si="442"/>
        <v>对敌方全体造成125%攻击力（+22669)伤害并减速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P1323" s="33" t="str">
        <f>_xlfn.IFNA(VLOOKUP(G1323,角色!V:AE,主动技能!F1323+1,FALSE),"")</f>
        <v>eff_sixingguangquan||eff_xingyujianglin|</v>
      </c>
      <c r="Q1323" s="33">
        <f>(VLOOKUP(G1323,角色!V:AE,主动技能!F1323+4,FALSE))</f>
        <v>1</v>
      </c>
      <c r="R1323" s="33">
        <v>0</v>
      </c>
      <c r="S1323" s="33">
        <v>0</v>
      </c>
      <c r="T1323" s="6" t="str">
        <f t="shared" si="430"/>
        <v>100003:100:2:0</v>
      </c>
      <c r="U1323" s="6" t="str">
        <f t="shared" si="431"/>
        <v/>
      </c>
      <c r="V1323" s="23" t="str">
        <f>VLOOKUP(G1323,角色!AW:BC,主动技能!F1323+1,FALSE)</f>
        <v>skill_04</v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22669</v>
      </c>
      <c r="AE1323" s="33">
        <f>(VLOOKUP(G1323,角色!V:AE,主动技能!F1323+7,FALSE))</f>
        <v>1</v>
      </c>
      <c r="AF1323" s="23">
        <f t="shared" si="436"/>
        <v>3</v>
      </c>
      <c r="AG1323" s="23">
        <f t="shared" si="437"/>
        <v>2</v>
      </c>
      <c r="AH1323" s="33" t="str">
        <f>VLOOKUP(F1323,特效对应!F:G,2,FALSE)</f>
        <v>attackex</v>
      </c>
      <c r="AJ1323">
        <f t="shared" si="438"/>
        <v>17</v>
      </c>
      <c r="AK1323" t="s">
        <v>118</v>
      </c>
      <c r="AL1323" t="s">
        <v>1560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猎风主动技能3等级18</v>
      </c>
      <c r="B1324" s="8">
        <f t="shared" si="433"/>
        <v>10220318</v>
      </c>
      <c r="C1324" s="8" t="str">
        <f>VLOOKUP(G1324,角色!A:B,2,FALSE)</f>
        <v>猎风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506</v>
      </c>
      <c r="I1324" s="26" t="str">
        <f t="shared" si="442"/>
        <v>对敌方全体造成125%攻击力（+32063)伤害并减速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P1324" s="33" t="str">
        <f>_xlfn.IFNA(VLOOKUP(G1324,角色!V:AE,主动技能!F1324+1,FALSE),"")</f>
        <v>eff_sixingguangquan||eff_xingyujianglin|</v>
      </c>
      <c r="Q1324" s="33">
        <f>(VLOOKUP(G1324,角色!V:AE,主动技能!F1324+4,FALSE))</f>
        <v>1</v>
      </c>
      <c r="R1324" s="33">
        <v>0</v>
      </c>
      <c r="S1324" s="33">
        <v>0</v>
      </c>
      <c r="T1324" s="6" t="str">
        <f t="shared" si="430"/>
        <v>100003:100:2:0</v>
      </c>
      <c r="U1324" s="6" t="str">
        <f t="shared" si="431"/>
        <v/>
      </c>
      <c r="V1324" s="23" t="str">
        <f>VLOOKUP(G1324,角色!AW:BC,主动技能!F1324+1,FALSE)</f>
        <v>skill_04</v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32063</v>
      </c>
      <c r="AE1324" s="33">
        <f>(VLOOKUP(G1324,角色!V:AE,主动技能!F1324+7,FALSE))</f>
        <v>1</v>
      </c>
      <c r="AF1324" s="23">
        <f t="shared" si="436"/>
        <v>3</v>
      </c>
      <c r="AG1324" s="23">
        <f t="shared" si="437"/>
        <v>2</v>
      </c>
      <c r="AH1324" s="33" t="str">
        <f>VLOOKUP(F1324,特效对应!F:G,2,FALSE)</f>
        <v>attackex</v>
      </c>
      <c r="AJ1324">
        <f t="shared" si="438"/>
        <v>18</v>
      </c>
      <c r="AK1324" t="s">
        <v>118</v>
      </c>
      <c r="AL1324" t="s">
        <v>1560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猎风主动技能3等级19</v>
      </c>
      <c r="B1325" s="8">
        <f t="shared" si="433"/>
        <v>10220319</v>
      </c>
      <c r="C1325" s="8" t="str">
        <f>VLOOKUP(G1325,角色!A:B,2,FALSE)</f>
        <v>猎风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506</v>
      </c>
      <c r="I1325" s="26" t="str">
        <f t="shared" si="442"/>
        <v>对敌方全体造成125%攻击力（+45350)伤害并减速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P1325" s="33" t="str">
        <f>_xlfn.IFNA(VLOOKUP(G1325,角色!V:AE,主动技能!F1325+1,FALSE),"")</f>
        <v>eff_sixingguangquan||eff_xingyujianglin|</v>
      </c>
      <c r="Q1325" s="33">
        <f>(VLOOKUP(G1325,角色!V:AE,主动技能!F1325+4,FALSE))</f>
        <v>1</v>
      </c>
      <c r="R1325" s="33">
        <v>0</v>
      </c>
      <c r="S1325" s="33">
        <v>0</v>
      </c>
      <c r="T1325" s="6" t="str">
        <f t="shared" si="430"/>
        <v>100003:100:2:0</v>
      </c>
      <c r="U1325" s="6" t="str">
        <f t="shared" si="431"/>
        <v/>
      </c>
      <c r="V1325" s="23" t="str">
        <f>VLOOKUP(G1325,角色!AW:BC,主动技能!F1325+1,FALSE)</f>
        <v>skill_04</v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45350</v>
      </c>
      <c r="AE1325" s="33">
        <f>(VLOOKUP(G1325,角色!V:AE,主动技能!F1325+7,FALSE))</f>
        <v>1</v>
      </c>
      <c r="AF1325" s="23">
        <f t="shared" si="436"/>
        <v>3</v>
      </c>
      <c r="AG1325" s="23">
        <f t="shared" si="437"/>
        <v>2</v>
      </c>
      <c r="AH1325" s="33" t="str">
        <f>VLOOKUP(F1325,特效对应!F:G,2,FALSE)</f>
        <v>attackex</v>
      </c>
      <c r="AJ1325">
        <f t="shared" si="438"/>
        <v>19</v>
      </c>
      <c r="AK1325" t="s">
        <v>118</v>
      </c>
      <c r="AL1325" t="s">
        <v>1560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猎风主动技能3等级20</v>
      </c>
      <c r="B1326" s="8">
        <f t="shared" si="433"/>
        <v>10220320</v>
      </c>
      <c r="C1326" s="8" t="str">
        <f>VLOOKUP(G1326,角色!A:B,2,FALSE)</f>
        <v>猎风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506</v>
      </c>
      <c r="I1326" s="26" t="str">
        <f t="shared" si="442"/>
        <v>对敌方全体造成125%攻击力（+64142)伤害并减速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P1326" s="33" t="str">
        <f>_xlfn.IFNA(VLOOKUP(G1326,角色!V:AE,主动技能!F1326+1,FALSE),"")</f>
        <v>eff_sixingguangquan||eff_xingyujianglin|</v>
      </c>
      <c r="Q1326" s="33">
        <f>(VLOOKUP(G1326,角色!V:AE,主动技能!F1326+4,FALSE))</f>
        <v>1</v>
      </c>
      <c r="R1326" s="33">
        <v>0</v>
      </c>
      <c r="S1326" s="33">
        <v>0</v>
      </c>
      <c r="T1326" s="6" t="str">
        <f t="shared" si="430"/>
        <v>100003:100:2:0</v>
      </c>
      <c r="U1326" s="6" t="str">
        <f t="shared" si="431"/>
        <v/>
      </c>
      <c r="V1326" s="23" t="str">
        <f>VLOOKUP(G1326,角色!AW:BC,主动技能!F1326+1,FALSE)</f>
        <v>skill_04</v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64142</v>
      </c>
      <c r="AE1326" s="33">
        <f>(VLOOKUP(G1326,角色!V:AE,主动技能!F1326+7,FALSE))</f>
        <v>1</v>
      </c>
      <c r="AF1326" s="23">
        <f t="shared" si="436"/>
        <v>3</v>
      </c>
      <c r="AG1326" s="23">
        <f t="shared" si="437"/>
        <v>2</v>
      </c>
      <c r="AH1326" s="33" t="str">
        <f>VLOOKUP(F1326,特效对应!F:G,2,FALSE)</f>
        <v>attackex</v>
      </c>
      <c r="AJ1326">
        <f t="shared" si="438"/>
        <v>20</v>
      </c>
      <c r="AK1326" t="s">
        <v>118</v>
      </c>
      <c r="AL1326" t="s">
        <v>1560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夜音主动技能1等级1</v>
      </c>
      <c r="B1327" s="8">
        <f t="shared" si="433"/>
        <v>10230101</v>
      </c>
      <c r="C1327" s="8" t="str">
        <f>VLOOKUP(G1327,角色!A:B,2,FALSE)</f>
        <v>夜音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对敌方后排单体造成100%攻击力（+32）点伤害。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P1327" s="33" t="str">
        <f>_xlfn.IFNA(VLOOKUP(G1327,角色!V:AE,主动技能!F1327+1,FALSE),"")</f>
        <v>eff_yixingguangquan|||</v>
      </c>
      <c r="Q1327" s="33">
        <f>(VLOOKUP(G1327,角色!V:AE,主动技能!F1327+4,FALSE))</f>
        <v>1</v>
      </c>
      <c r="R1327" s="33">
        <v>0</v>
      </c>
      <c r="S1327" s="33">
        <v>0</v>
      </c>
      <c r="T1327" s="6" t="str">
        <f t="shared" si="430"/>
        <v/>
      </c>
      <c r="U1327" s="6" t="str">
        <f t="shared" si="431"/>
        <v/>
      </c>
      <c r="V1327" s="23" t="str">
        <f>VLOOKUP(G1327,角色!AW:BC,主动技能!F1327+1,FALSE)</f>
        <v>skill_32</v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32</v>
      </c>
      <c r="AE1327" s="33">
        <f>(VLOOKUP(G1327,角色!V:AE,主动技能!F1327+7,FALSE))</f>
        <v>0</v>
      </c>
      <c r="AF1327" s="23">
        <f t="shared" si="436"/>
        <v>0</v>
      </c>
      <c r="AG1327" s="23">
        <f t="shared" si="437"/>
        <v>0</v>
      </c>
      <c r="AH1327" s="33" t="str">
        <f>VLOOKUP(F1327,特效对应!F:G,2,FALSE)</f>
        <v>attack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夜音主动技能1等级2</v>
      </c>
      <c r="B1328" s="8">
        <f t="shared" si="433"/>
        <v>10230102</v>
      </c>
      <c r="C1328" s="8" t="str">
        <f>VLOOKUP(G1328,角色!A:B,2,FALSE)</f>
        <v>夜音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509</v>
      </c>
      <c r="I1328" s="24" t="str">
        <f t="shared" ref="I1328:I1335" si="444">"对敌方后排单体造成100%攻击力（+"&amp;AB1328&amp;"）点伤害。"</f>
        <v>对敌方后排单体造成100%攻击力（+40）点伤害。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P1328" s="33" t="str">
        <f>_xlfn.IFNA(VLOOKUP(G1328,角色!V:AE,主动技能!F1328+1,FALSE),"")</f>
        <v>eff_yixingguangquan|||</v>
      </c>
      <c r="Q1328" s="33">
        <f>(VLOOKUP(G1328,角色!V:AE,主动技能!F1328+4,FALSE))</f>
        <v>1</v>
      </c>
      <c r="R1328" s="33">
        <v>0</v>
      </c>
      <c r="S1328" s="33">
        <v>0</v>
      </c>
      <c r="T1328" s="6" t="str">
        <f t="shared" si="430"/>
        <v/>
      </c>
      <c r="U1328" s="6" t="str">
        <f t="shared" si="431"/>
        <v/>
      </c>
      <c r="V1328" s="23" t="str">
        <f>VLOOKUP(G1328,角色!AW:BC,主动技能!F1328+1,FALSE)</f>
        <v>skill_32</v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40</v>
      </c>
      <c r="AE1328" s="33">
        <f>(VLOOKUP(G1328,角色!V:AE,主动技能!F1328+7,FALSE))</f>
        <v>0</v>
      </c>
      <c r="AF1328" s="23">
        <f t="shared" si="436"/>
        <v>0</v>
      </c>
      <c r="AG1328" s="23">
        <f t="shared" si="437"/>
        <v>0</v>
      </c>
      <c r="AH1328" s="33" t="str">
        <f>VLOOKUP(F1328,特效对应!F:G,2,FALSE)</f>
        <v>attack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夜音主动技能1等级3</v>
      </c>
      <c r="B1329" s="8">
        <f t="shared" si="433"/>
        <v>10230103</v>
      </c>
      <c r="C1329" s="8" t="str">
        <f>VLOOKUP(G1329,角色!A:B,2,FALSE)</f>
        <v>夜音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509</v>
      </c>
      <c r="I1329" s="24" t="str">
        <f t="shared" si="444"/>
        <v>对敌方后排单体造成100%攻击力（+62）点伤害。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P1329" s="33" t="str">
        <f>_xlfn.IFNA(VLOOKUP(G1329,角色!V:AE,主动技能!F1329+1,FALSE),"")</f>
        <v>eff_yixingguangquan|||</v>
      </c>
      <c r="Q1329" s="33">
        <f>(VLOOKUP(G1329,角色!V:AE,主动技能!F1329+4,FALSE))</f>
        <v>1</v>
      </c>
      <c r="R1329" s="33">
        <v>0</v>
      </c>
      <c r="S1329" s="33">
        <v>0</v>
      </c>
      <c r="T1329" s="6" t="str">
        <f t="shared" si="430"/>
        <v/>
      </c>
      <c r="U1329" s="6" t="str">
        <f t="shared" si="431"/>
        <v/>
      </c>
      <c r="V1329" s="23" t="str">
        <f>VLOOKUP(G1329,角色!AW:BC,主动技能!F1329+1,FALSE)</f>
        <v>skill_32</v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62</v>
      </c>
      <c r="AE1329" s="33">
        <f>(VLOOKUP(G1329,角色!V:AE,主动技能!F1329+7,FALSE))</f>
        <v>0</v>
      </c>
      <c r="AF1329" s="23">
        <f t="shared" si="436"/>
        <v>0</v>
      </c>
      <c r="AG1329" s="23">
        <f t="shared" si="437"/>
        <v>0</v>
      </c>
      <c r="AH1329" s="33" t="str">
        <f>VLOOKUP(F1329,特效对应!F:G,2,FALSE)</f>
        <v>attack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夜音主动技能1等级4</v>
      </c>
      <c r="B1330" s="8">
        <f t="shared" si="433"/>
        <v>10230104</v>
      </c>
      <c r="C1330" s="8" t="str">
        <f>VLOOKUP(G1330,角色!A:B,2,FALSE)</f>
        <v>夜音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509</v>
      </c>
      <c r="I1330" s="24" t="str">
        <f t="shared" si="444"/>
        <v>对敌方后排单体造成100%攻击力（+100）点伤害。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P1330" s="33" t="str">
        <f>_xlfn.IFNA(VLOOKUP(G1330,角色!V:AE,主动技能!F1330+1,FALSE),"")</f>
        <v>eff_yixingguangquan|||</v>
      </c>
      <c r="Q1330" s="33">
        <f>(VLOOKUP(G1330,角色!V:AE,主动技能!F1330+4,FALSE))</f>
        <v>1</v>
      </c>
      <c r="R1330" s="33">
        <v>0</v>
      </c>
      <c r="S1330" s="33">
        <v>0</v>
      </c>
      <c r="T1330" s="6" t="str">
        <f t="shared" si="430"/>
        <v/>
      </c>
      <c r="U1330" s="6" t="str">
        <f t="shared" si="431"/>
        <v/>
      </c>
      <c r="V1330" s="23" t="str">
        <f>VLOOKUP(G1330,角色!AW:BC,主动技能!F1330+1,FALSE)</f>
        <v>skill_32</v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100</v>
      </c>
      <c r="AE1330" s="33">
        <f>(VLOOKUP(G1330,角色!V:AE,主动技能!F1330+7,FALSE))</f>
        <v>0</v>
      </c>
      <c r="AF1330" s="23">
        <f t="shared" si="436"/>
        <v>0</v>
      </c>
      <c r="AG1330" s="23">
        <f t="shared" si="437"/>
        <v>0</v>
      </c>
      <c r="AH1330" s="33" t="str">
        <f>VLOOKUP(F1330,特效对应!F:G,2,FALSE)</f>
        <v>attack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夜音主动技能1等级5</v>
      </c>
      <c r="B1331" s="8">
        <f t="shared" si="433"/>
        <v>10230105</v>
      </c>
      <c r="C1331" s="8" t="str">
        <f>VLOOKUP(G1331,角色!A:B,2,FALSE)</f>
        <v>夜音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509</v>
      </c>
      <c r="I1331" s="24" t="str">
        <f t="shared" si="444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P1331" s="33" t="str">
        <f>_xlfn.IFNA(VLOOKUP(G1331,角色!V:AE,主动技能!F1331+1,FALSE),"")</f>
        <v>eff_yixingguangquan|||</v>
      </c>
      <c r="Q1331" s="33">
        <f>(VLOOKUP(G1331,角色!V:AE,主动技能!F1331+4,FALSE))</f>
        <v>1</v>
      </c>
      <c r="R1331" s="33">
        <v>0</v>
      </c>
      <c r="S1331" s="33">
        <v>0</v>
      </c>
      <c r="T1331" s="6" t="str">
        <f t="shared" si="430"/>
        <v/>
      </c>
      <c r="U1331" s="6" t="str">
        <f t="shared" si="431"/>
        <v/>
      </c>
      <c r="V1331" s="23" t="str">
        <f>VLOOKUP(G1331,角色!AW:BC,主动技能!F1331+1,FALSE)</f>
        <v>skill_32</v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 s="33">
        <f>(VLOOKUP(G1331,角色!V:AE,主动技能!F1331+7,FALSE))</f>
        <v>0</v>
      </c>
      <c r="AF1331" s="23">
        <f t="shared" si="436"/>
        <v>0</v>
      </c>
      <c r="AG1331" s="23">
        <f t="shared" si="437"/>
        <v>0</v>
      </c>
      <c r="AH1331" s="33" t="str">
        <f>VLOOKUP(F1331,特效对应!F:G,2,FALSE)</f>
        <v>attack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夜音主动技能1等级6</v>
      </c>
      <c r="B1332" s="8">
        <f t="shared" si="433"/>
        <v>10230106</v>
      </c>
      <c r="C1332" s="8" t="str">
        <f>VLOOKUP(G1332,角色!A:B,2,FALSE)</f>
        <v>夜音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509</v>
      </c>
      <c r="I1332" s="24" t="str">
        <f t="shared" si="444"/>
        <v>对敌方后排单体造成100%攻击力（+200）点伤害。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P1332" s="33" t="str">
        <f>_xlfn.IFNA(VLOOKUP(G1332,角色!V:AE,主动技能!F1332+1,FALSE),"")</f>
        <v>eff_yixingguangquan|||</v>
      </c>
      <c r="Q1332" s="33">
        <f>(VLOOKUP(G1332,角色!V:AE,主动技能!F1332+4,FALSE))</f>
        <v>1</v>
      </c>
      <c r="R1332" s="33">
        <v>0</v>
      </c>
      <c r="S1332" s="33">
        <v>0</v>
      </c>
      <c r="T1332" s="6" t="str">
        <f t="shared" si="430"/>
        <v/>
      </c>
      <c r="U1332" s="6" t="str">
        <f t="shared" si="431"/>
        <v/>
      </c>
      <c r="V1332" s="23" t="str">
        <f>VLOOKUP(G1332,角色!AW:BC,主动技能!F1332+1,FALSE)</f>
        <v>skill_32</v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200</v>
      </c>
      <c r="AE1332" s="33">
        <f>(VLOOKUP(G1332,角色!V:AE,主动技能!F1332+7,FALSE))</f>
        <v>0</v>
      </c>
      <c r="AF1332" s="23">
        <f t="shared" si="436"/>
        <v>0</v>
      </c>
      <c r="AG1332" s="23">
        <f t="shared" si="437"/>
        <v>0</v>
      </c>
      <c r="AH1332" s="33" t="str">
        <f>VLOOKUP(F1332,特效对应!F:G,2,FALSE)</f>
        <v>attack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夜音主动技能1等级7</v>
      </c>
      <c r="B1333" s="8">
        <f t="shared" si="433"/>
        <v>10230107</v>
      </c>
      <c r="C1333" s="8" t="str">
        <f>VLOOKUP(G1333,角色!A:B,2,FALSE)</f>
        <v>夜音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509</v>
      </c>
      <c r="I1333" s="24" t="str">
        <f t="shared" si="444"/>
        <v>对敌方后排单体造成100%攻击力（+283）点伤害。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P1333" s="33" t="str">
        <f>_xlfn.IFNA(VLOOKUP(G1333,角色!V:AE,主动技能!F1333+1,FALSE),"")</f>
        <v>eff_yixingguangquan|||</v>
      </c>
      <c r="Q1333" s="33">
        <f>(VLOOKUP(G1333,角色!V:AE,主动技能!F1333+4,FALSE))</f>
        <v>1</v>
      </c>
      <c r="R1333" s="33">
        <v>0</v>
      </c>
      <c r="S1333" s="33">
        <v>0</v>
      </c>
      <c r="T1333" s="6" t="str">
        <f t="shared" si="430"/>
        <v/>
      </c>
      <c r="U1333" s="6" t="str">
        <f t="shared" si="431"/>
        <v/>
      </c>
      <c r="V1333" s="23" t="str">
        <f>VLOOKUP(G1333,角色!AW:BC,主动技能!F1333+1,FALSE)</f>
        <v>skill_32</v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283</v>
      </c>
      <c r="AE1333" s="33">
        <f>(VLOOKUP(G1333,角色!V:AE,主动技能!F1333+7,FALSE))</f>
        <v>0</v>
      </c>
      <c r="AF1333" s="23">
        <f t="shared" si="436"/>
        <v>0</v>
      </c>
      <c r="AG1333" s="23">
        <f t="shared" si="437"/>
        <v>0</v>
      </c>
      <c r="AH1333" s="33" t="str">
        <f>VLOOKUP(F1333,特效对应!F:G,2,FALSE)</f>
        <v>attack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夜音主动技能1等级8</v>
      </c>
      <c r="B1334" s="8">
        <f t="shared" si="433"/>
        <v>10230108</v>
      </c>
      <c r="C1334" s="8" t="str">
        <f>VLOOKUP(G1334,角色!A:B,2,FALSE)</f>
        <v>夜音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509</v>
      </c>
      <c r="I1334" s="24" t="str">
        <f t="shared" si="444"/>
        <v>对敌方后排单体造成100%攻击力（+400）点伤害。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P1334" s="33" t="str">
        <f>_xlfn.IFNA(VLOOKUP(G1334,角色!V:AE,主动技能!F1334+1,FALSE),"")</f>
        <v>eff_yixingguangquan|||</v>
      </c>
      <c r="Q1334" s="33">
        <f>(VLOOKUP(G1334,角色!V:AE,主动技能!F1334+4,FALSE))</f>
        <v>1</v>
      </c>
      <c r="R1334" s="33">
        <v>0</v>
      </c>
      <c r="S1334" s="33">
        <v>0</v>
      </c>
      <c r="T1334" s="6" t="str">
        <f t="shared" si="430"/>
        <v/>
      </c>
      <c r="U1334" s="6" t="str">
        <f t="shared" si="431"/>
        <v/>
      </c>
      <c r="V1334" s="23" t="str">
        <f>VLOOKUP(G1334,角色!AW:BC,主动技能!F1334+1,FALSE)</f>
        <v>skill_32</v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400</v>
      </c>
      <c r="AE1334" s="33">
        <f>(VLOOKUP(G1334,角色!V:AE,主动技能!F1334+7,FALSE))</f>
        <v>0</v>
      </c>
      <c r="AF1334" s="23">
        <f t="shared" si="436"/>
        <v>0</v>
      </c>
      <c r="AG1334" s="23">
        <f t="shared" si="437"/>
        <v>0</v>
      </c>
      <c r="AH1334" s="33" t="str">
        <f>VLOOKUP(F1334,特效对应!F:G,2,FALSE)</f>
        <v>attack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夜音主动技能1等级9</v>
      </c>
      <c r="B1335" s="8">
        <f t="shared" si="433"/>
        <v>10230109</v>
      </c>
      <c r="C1335" s="8" t="str">
        <f>VLOOKUP(G1335,角色!A:B,2,FALSE)</f>
        <v>夜音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509</v>
      </c>
      <c r="I1335" s="24" t="str">
        <f t="shared" si="444"/>
        <v>对敌方后排单体造成100%攻击力（+566）点伤害。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P1335" s="33" t="str">
        <f>_xlfn.IFNA(VLOOKUP(G1335,角色!V:AE,主动技能!F1335+1,FALSE),"")</f>
        <v>eff_yixingguangquan|||</v>
      </c>
      <c r="Q1335" s="33">
        <f>(VLOOKUP(G1335,角色!V:AE,主动技能!F1335+4,FALSE))</f>
        <v>1</v>
      </c>
      <c r="R1335" s="33">
        <v>0</v>
      </c>
      <c r="S1335" s="33">
        <v>0</v>
      </c>
      <c r="T1335" s="6" t="str">
        <f t="shared" si="430"/>
        <v/>
      </c>
      <c r="U1335" s="6" t="str">
        <f t="shared" si="431"/>
        <v/>
      </c>
      <c r="V1335" s="23" t="str">
        <f>VLOOKUP(G1335,角色!AW:BC,主动技能!F1335+1,FALSE)</f>
        <v>skill_32</v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566</v>
      </c>
      <c r="AE1335" s="33">
        <f>(VLOOKUP(G1335,角色!V:AE,主动技能!F1335+7,FALSE))</f>
        <v>0</v>
      </c>
      <c r="AF1335" s="23">
        <f t="shared" si="436"/>
        <v>0</v>
      </c>
      <c r="AG1335" s="23">
        <f t="shared" si="437"/>
        <v>0</v>
      </c>
      <c r="AH1335" s="33" t="str">
        <f>VLOOKUP(F1335,特效对应!F:G,2,FALSE)</f>
        <v>attack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夜音主动技能1等级10</v>
      </c>
      <c r="B1336" s="8">
        <f t="shared" si="433"/>
        <v>10230110</v>
      </c>
      <c r="C1336" s="8" t="str">
        <f>VLOOKUP(G1336,角色!A:B,2,FALSE)</f>
        <v>夜音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对敌方后排单体造成100%攻击力（+800）点伤害。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P1336" s="33" t="str">
        <f>_xlfn.IFNA(VLOOKUP(G1336,角色!V:AE,主动技能!F1336+1,FALSE),"")</f>
        <v>eff_yixingguangquan|||</v>
      </c>
      <c r="Q1336" s="33">
        <f>(VLOOKUP(G1336,角色!V:AE,主动技能!F1336+4,FALSE))</f>
        <v>1</v>
      </c>
      <c r="R1336" s="33">
        <v>0</v>
      </c>
      <c r="S1336" s="33">
        <v>0</v>
      </c>
      <c r="T1336" s="6" t="str">
        <f t="shared" si="430"/>
        <v/>
      </c>
      <c r="U1336" s="6" t="str">
        <f t="shared" si="431"/>
        <v/>
      </c>
      <c r="V1336" s="23" t="str">
        <f>VLOOKUP(G1336,角色!AW:BC,主动技能!F1336+1,FALSE)</f>
        <v>skill_32</v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800</v>
      </c>
      <c r="AE1336" s="33">
        <f>(VLOOKUP(G1336,角色!V:AE,主动技能!F1336+7,FALSE))</f>
        <v>0</v>
      </c>
      <c r="AF1336" s="23">
        <f t="shared" si="436"/>
        <v>0</v>
      </c>
      <c r="AG1336" s="23">
        <f t="shared" si="437"/>
        <v>0</v>
      </c>
      <c r="AH1336" s="33" t="str">
        <f>VLOOKUP(F1336,特效对应!F:G,2,FALSE)</f>
        <v>attack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夜音主动技能1等级11</v>
      </c>
      <c r="B1337" s="8">
        <f t="shared" si="433"/>
        <v>10230111</v>
      </c>
      <c r="C1337" s="8" t="str">
        <f>VLOOKUP(G1337,角色!A:B,2,FALSE)</f>
        <v>夜音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对敌方任意单体造成100%攻击力（+1132）点伤害。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P1337" s="33" t="str">
        <f>_xlfn.IFNA(VLOOKUP(G1337,角色!V:AE,主动技能!F1337+1,FALSE),"")</f>
        <v>eff_yixingguangquan|||</v>
      </c>
      <c r="Q1337" s="33">
        <f>(VLOOKUP(G1337,角色!V:AE,主动技能!F1337+4,FALSE))</f>
        <v>1</v>
      </c>
      <c r="R1337" s="33">
        <v>0</v>
      </c>
      <c r="S1337" s="33">
        <v>0</v>
      </c>
      <c r="T1337" s="6" t="str">
        <f t="shared" si="430"/>
        <v/>
      </c>
      <c r="U1337" s="6" t="str">
        <f t="shared" si="431"/>
        <v/>
      </c>
      <c r="V1337" s="23" t="str">
        <f>VLOOKUP(G1337,角色!AW:BC,主动技能!F1337+1,FALSE)</f>
        <v>skill_32</v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1132</v>
      </c>
      <c r="AE1337" s="33">
        <f>(VLOOKUP(G1337,角色!V:AE,主动技能!F1337+7,FALSE))</f>
        <v>0</v>
      </c>
      <c r="AF1337" s="23">
        <f t="shared" si="436"/>
        <v>0</v>
      </c>
      <c r="AG1337" s="23">
        <f t="shared" si="437"/>
        <v>0</v>
      </c>
      <c r="AH1337" s="33" t="str">
        <f>VLOOKUP(F1337,特效对应!F:G,2,FALSE)</f>
        <v>attack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夜音主动技能1等级12</v>
      </c>
      <c r="B1338" s="8">
        <f t="shared" si="433"/>
        <v>10230112</v>
      </c>
      <c r="C1338" s="8" t="str">
        <f>VLOOKUP(G1338,角色!A:B,2,FALSE)</f>
        <v>夜音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509</v>
      </c>
      <c r="I1338" s="24" t="str">
        <f t="shared" ref="I1338:I1346" si="445">"对敌方任意单体造成100%攻击力（+"&amp;AB1338&amp;"）点伤害。"</f>
        <v>对敌方任意单体造成100%攻击力（+1601）点伤害。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P1338" s="33" t="str">
        <f>_xlfn.IFNA(VLOOKUP(G1338,角色!V:AE,主动技能!F1338+1,FALSE),"")</f>
        <v>eff_yixingguangquan|||</v>
      </c>
      <c r="Q1338" s="33">
        <f>(VLOOKUP(G1338,角色!V:AE,主动技能!F1338+4,FALSE))</f>
        <v>1</v>
      </c>
      <c r="R1338" s="33">
        <v>0</v>
      </c>
      <c r="S1338" s="33">
        <v>0</v>
      </c>
      <c r="T1338" s="6" t="str">
        <f t="shared" si="430"/>
        <v/>
      </c>
      <c r="U1338" s="6" t="str">
        <f t="shared" si="431"/>
        <v/>
      </c>
      <c r="V1338" s="23" t="str">
        <f>VLOOKUP(G1338,角色!AW:BC,主动技能!F1338+1,FALSE)</f>
        <v>skill_32</v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1601</v>
      </c>
      <c r="AE1338" s="33">
        <f>(VLOOKUP(G1338,角色!V:AE,主动技能!F1338+7,FALSE))</f>
        <v>0</v>
      </c>
      <c r="AF1338" s="23">
        <f t="shared" si="436"/>
        <v>0</v>
      </c>
      <c r="AG1338" s="23">
        <f t="shared" si="437"/>
        <v>0</v>
      </c>
      <c r="AH1338" s="33" t="str">
        <f>VLOOKUP(F1338,特效对应!F:G,2,FALSE)</f>
        <v>attack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夜音主动技能1等级13</v>
      </c>
      <c r="B1339" s="8">
        <f t="shared" si="433"/>
        <v>10230113</v>
      </c>
      <c r="C1339" s="8" t="str">
        <f>VLOOKUP(G1339,角色!A:B,2,FALSE)</f>
        <v>夜音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509</v>
      </c>
      <c r="I1339" s="24" t="str">
        <f t="shared" si="445"/>
        <v>对敌方任意单体造成100%攻击力（+2265）点伤害。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P1339" s="33" t="str">
        <f>_xlfn.IFNA(VLOOKUP(G1339,角色!V:AE,主动技能!F1339+1,FALSE),"")</f>
        <v>eff_yixingguangquan|||</v>
      </c>
      <c r="Q1339" s="33">
        <f>(VLOOKUP(G1339,角色!V:AE,主动技能!F1339+4,FALSE))</f>
        <v>1</v>
      </c>
      <c r="R1339" s="33">
        <v>0</v>
      </c>
      <c r="S1339" s="33">
        <v>0</v>
      </c>
      <c r="T1339" s="6" t="str">
        <f t="shared" si="430"/>
        <v/>
      </c>
      <c r="U1339" s="6" t="str">
        <f t="shared" si="431"/>
        <v/>
      </c>
      <c r="V1339" s="23" t="str">
        <f>VLOOKUP(G1339,角色!AW:BC,主动技能!F1339+1,FALSE)</f>
        <v>skill_32</v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2265</v>
      </c>
      <c r="AE1339" s="33">
        <f>(VLOOKUP(G1339,角色!V:AE,主动技能!F1339+7,FALSE))</f>
        <v>0</v>
      </c>
      <c r="AF1339" s="23">
        <f t="shared" si="436"/>
        <v>0</v>
      </c>
      <c r="AG1339" s="23">
        <f t="shared" si="437"/>
        <v>0</v>
      </c>
      <c r="AH1339" s="33" t="str">
        <f>VLOOKUP(F1339,特效对应!F:G,2,FALSE)</f>
        <v>attack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夜音主动技能1等级14</v>
      </c>
      <c r="B1340" s="8">
        <f t="shared" si="433"/>
        <v>10230114</v>
      </c>
      <c r="C1340" s="8" t="str">
        <f>VLOOKUP(G1340,角色!A:B,2,FALSE)</f>
        <v>夜音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509</v>
      </c>
      <c r="I1340" s="24" t="str">
        <f t="shared" si="445"/>
        <v>对敌方任意单体造成100%攻击力（+3204）点伤害。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P1340" s="33" t="str">
        <f>_xlfn.IFNA(VLOOKUP(G1340,角色!V:AE,主动技能!F1340+1,FALSE),"")</f>
        <v>eff_yixingguangquan|||</v>
      </c>
      <c r="Q1340" s="33">
        <f>(VLOOKUP(G1340,角色!V:AE,主动技能!F1340+4,FALSE))</f>
        <v>1</v>
      </c>
      <c r="R1340" s="33">
        <v>0</v>
      </c>
      <c r="S1340" s="33">
        <v>0</v>
      </c>
      <c r="T1340" s="6" t="str">
        <f t="shared" si="430"/>
        <v/>
      </c>
      <c r="U1340" s="6" t="str">
        <f t="shared" si="431"/>
        <v/>
      </c>
      <c r="V1340" s="23" t="str">
        <f>VLOOKUP(G1340,角色!AW:BC,主动技能!F1340+1,FALSE)</f>
        <v>skill_32</v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3204</v>
      </c>
      <c r="AE1340" s="33">
        <f>(VLOOKUP(G1340,角色!V:AE,主动技能!F1340+7,FALSE))</f>
        <v>0</v>
      </c>
      <c r="AF1340" s="23">
        <f t="shared" si="436"/>
        <v>0</v>
      </c>
      <c r="AG1340" s="23">
        <f t="shared" si="437"/>
        <v>0</v>
      </c>
      <c r="AH1340" s="33" t="str">
        <f>VLOOKUP(F1340,特效对应!F:G,2,FALSE)</f>
        <v>attack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夜音主动技能1等级15</v>
      </c>
      <c r="B1341" s="8">
        <f t="shared" si="433"/>
        <v>10230115</v>
      </c>
      <c r="C1341" s="8" t="str">
        <f>VLOOKUP(G1341,角色!A:B,2,FALSE)</f>
        <v>夜音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509</v>
      </c>
      <c r="I1341" s="24" t="str">
        <f t="shared" si="445"/>
        <v>对敌方任意单体造成100%攻击力（+4532）点伤害。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P1341" s="33" t="str">
        <f>_xlfn.IFNA(VLOOKUP(G1341,角色!V:AE,主动技能!F1341+1,FALSE),"")</f>
        <v>eff_yixingguangquan|||</v>
      </c>
      <c r="Q1341" s="33">
        <f>(VLOOKUP(G1341,角色!V:AE,主动技能!F1341+4,FALSE))</f>
        <v>1</v>
      </c>
      <c r="R1341" s="33">
        <v>0</v>
      </c>
      <c r="S1341" s="33">
        <v>0</v>
      </c>
      <c r="T1341" s="6" t="str">
        <f t="shared" si="430"/>
        <v/>
      </c>
      <c r="U1341" s="6" t="str">
        <f t="shared" si="431"/>
        <v/>
      </c>
      <c r="V1341" s="23" t="str">
        <f>VLOOKUP(G1341,角色!AW:BC,主动技能!F1341+1,FALSE)</f>
        <v>skill_32</v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4532</v>
      </c>
      <c r="AE1341" s="33">
        <f>(VLOOKUP(G1341,角色!V:AE,主动技能!F1341+7,FALSE))</f>
        <v>0</v>
      </c>
      <c r="AF1341" s="23">
        <f t="shared" si="436"/>
        <v>0</v>
      </c>
      <c r="AG1341" s="23">
        <f t="shared" si="437"/>
        <v>0</v>
      </c>
      <c r="AH1341" s="33" t="str">
        <f>VLOOKUP(F1341,特效对应!F:G,2,FALSE)</f>
        <v>attack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夜音主动技能1等级16</v>
      </c>
      <c r="B1342" s="8">
        <f t="shared" si="433"/>
        <v>10230116</v>
      </c>
      <c r="C1342" s="8" t="str">
        <f>VLOOKUP(G1342,角色!A:B,2,FALSE)</f>
        <v>夜音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509</v>
      </c>
      <c r="I1342" s="24" t="str">
        <f t="shared" si="445"/>
        <v>对敌方任意单体造成100%攻击力（+6411）点伤害。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P1342" s="33" t="str">
        <f>_xlfn.IFNA(VLOOKUP(G1342,角色!V:AE,主动技能!F1342+1,FALSE),"")</f>
        <v>eff_yixingguangquan|||</v>
      </c>
      <c r="Q1342" s="33">
        <f>(VLOOKUP(G1342,角色!V:AE,主动技能!F1342+4,FALSE))</f>
        <v>1</v>
      </c>
      <c r="R1342" s="33">
        <v>0</v>
      </c>
      <c r="S1342" s="33">
        <v>0</v>
      </c>
      <c r="T1342" s="6" t="str">
        <f t="shared" si="430"/>
        <v/>
      </c>
      <c r="U1342" s="6" t="str">
        <f t="shared" si="431"/>
        <v/>
      </c>
      <c r="V1342" s="23" t="str">
        <f>VLOOKUP(G1342,角色!AW:BC,主动技能!F1342+1,FALSE)</f>
        <v>skill_32</v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6411</v>
      </c>
      <c r="AE1342" s="33">
        <f>(VLOOKUP(G1342,角色!V:AE,主动技能!F1342+7,FALSE))</f>
        <v>0</v>
      </c>
      <c r="AF1342" s="23">
        <f t="shared" si="436"/>
        <v>0</v>
      </c>
      <c r="AG1342" s="23">
        <f t="shared" si="437"/>
        <v>0</v>
      </c>
      <c r="AH1342" s="33" t="str">
        <f>VLOOKUP(F1342,特效对应!F:G,2,FALSE)</f>
        <v>attack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夜音主动技能1等级17</v>
      </c>
      <c r="B1343" s="8">
        <f t="shared" si="433"/>
        <v>10230117</v>
      </c>
      <c r="C1343" s="8" t="str">
        <f>VLOOKUP(G1343,角色!A:B,2,FALSE)</f>
        <v>夜音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509</v>
      </c>
      <c r="I1343" s="24" t="str">
        <f t="shared" si="445"/>
        <v>对敌方任意单体造成100%攻击力（+9067）点伤害。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P1343" s="33" t="str">
        <f>_xlfn.IFNA(VLOOKUP(G1343,角色!V:AE,主动技能!F1343+1,FALSE),"")</f>
        <v>eff_yixingguangquan|||</v>
      </c>
      <c r="Q1343" s="33">
        <f>(VLOOKUP(G1343,角色!V:AE,主动技能!F1343+4,FALSE))</f>
        <v>1</v>
      </c>
      <c r="R1343" s="33">
        <v>0</v>
      </c>
      <c r="S1343" s="33">
        <v>0</v>
      </c>
      <c r="T1343" s="6" t="str">
        <f t="shared" si="430"/>
        <v/>
      </c>
      <c r="U1343" s="6" t="str">
        <f t="shared" si="431"/>
        <v/>
      </c>
      <c r="V1343" s="23" t="str">
        <f>VLOOKUP(G1343,角色!AW:BC,主动技能!F1343+1,FALSE)</f>
        <v>skill_32</v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9067</v>
      </c>
      <c r="AE1343" s="33">
        <f>(VLOOKUP(G1343,角色!V:AE,主动技能!F1343+7,FALSE))</f>
        <v>0</v>
      </c>
      <c r="AF1343" s="23">
        <f t="shared" si="436"/>
        <v>0</v>
      </c>
      <c r="AG1343" s="23">
        <f t="shared" si="437"/>
        <v>0</v>
      </c>
      <c r="AH1343" s="33" t="str">
        <f>VLOOKUP(F1343,特效对应!F:G,2,FALSE)</f>
        <v>attack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夜音主动技能1等级18</v>
      </c>
      <c r="B1344" s="8">
        <f t="shared" si="433"/>
        <v>10230118</v>
      </c>
      <c r="C1344" s="8" t="str">
        <f>VLOOKUP(G1344,角色!A:B,2,FALSE)</f>
        <v>夜音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509</v>
      </c>
      <c r="I1344" s="24" t="str">
        <f t="shared" si="445"/>
        <v>对敌方任意单体造成100%攻击力（+12825）点伤害。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P1344" s="33" t="str">
        <f>_xlfn.IFNA(VLOOKUP(G1344,角色!V:AE,主动技能!F1344+1,FALSE),"")</f>
        <v>eff_yixingguangquan|||</v>
      </c>
      <c r="Q1344" s="33">
        <f>(VLOOKUP(G1344,角色!V:AE,主动技能!F1344+4,FALSE))</f>
        <v>1</v>
      </c>
      <c r="R1344" s="33">
        <v>0</v>
      </c>
      <c r="S1344" s="33">
        <v>0</v>
      </c>
      <c r="T1344" s="6" t="str">
        <f t="shared" si="430"/>
        <v/>
      </c>
      <c r="U1344" s="6" t="str">
        <f t="shared" si="431"/>
        <v/>
      </c>
      <c r="V1344" s="23" t="str">
        <f>VLOOKUP(G1344,角色!AW:BC,主动技能!F1344+1,FALSE)</f>
        <v>skill_32</v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12825</v>
      </c>
      <c r="AE1344" s="33">
        <f>(VLOOKUP(G1344,角色!V:AE,主动技能!F1344+7,FALSE))</f>
        <v>0</v>
      </c>
      <c r="AF1344" s="23">
        <f t="shared" si="436"/>
        <v>0</v>
      </c>
      <c r="AG1344" s="23">
        <f t="shared" si="437"/>
        <v>0</v>
      </c>
      <c r="AH1344" s="33" t="str">
        <f>VLOOKUP(F1344,特效对应!F:G,2,FALSE)</f>
        <v>attack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夜音主动技能1等级19</v>
      </c>
      <c r="B1345" s="8">
        <f t="shared" si="433"/>
        <v>10230119</v>
      </c>
      <c r="C1345" s="8" t="str">
        <f>VLOOKUP(G1345,角色!A:B,2,FALSE)</f>
        <v>夜音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509</v>
      </c>
      <c r="I1345" s="24" t="str">
        <f t="shared" si="445"/>
        <v>对敌方任意单体造成100%攻击力（+18140）点伤害。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P1345" s="33" t="str">
        <f>_xlfn.IFNA(VLOOKUP(G1345,角色!V:AE,主动技能!F1345+1,FALSE),"")</f>
        <v>eff_yixingguangquan|||</v>
      </c>
      <c r="Q1345" s="33">
        <f>(VLOOKUP(G1345,角色!V:AE,主动技能!F1345+4,FALSE))</f>
        <v>1</v>
      </c>
      <c r="R1345" s="33">
        <v>0</v>
      </c>
      <c r="S1345" s="33">
        <v>0</v>
      </c>
      <c r="T1345" s="6" t="str">
        <f t="shared" si="430"/>
        <v/>
      </c>
      <c r="U1345" s="6" t="str">
        <f t="shared" si="431"/>
        <v/>
      </c>
      <c r="V1345" s="23" t="str">
        <f>VLOOKUP(G1345,角色!AW:BC,主动技能!F1345+1,FALSE)</f>
        <v>skill_32</v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18140</v>
      </c>
      <c r="AE1345" s="33">
        <f>(VLOOKUP(G1345,角色!V:AE,主动技能!F1345+7,FALSE))</f>
        <v>0</v>
      </c>
      <c r="AF1345" s="23">
        <f t="shared" si="436"/>
        <v>0</v>
      </c>
      <c r="AG1345" s="23">
        <f t="shared" si="437"/>
        <v>0</v>
      </c>
      <c r="AH1345" s="33" t="str">
        <f>VLOOKUP(F1345,特效对应!F:G,2,FALSE)</f>
        <v>attack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夜音主动技能1等级20</v>
      </c>
      <c r="B1346" s="8">
        <f t="shared" si="433"/>
        <v>10230120</v>
      </c>
      <c r="C1346" s="8" t="str">
        <f>VLOOKUP(G1346,角色!A:B,2,FALSE)</f>
        <v>夜音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509</v>
      </c>
      <c r="I1346" s="24" t="str">
        <f t="shared" si="445"/>
        <v>对敌方任意单体造成100%攻击力（+25657）点伤害。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P1346" s="33" t="str">
        <f>_xlfn.IFNA(VLOOKUP(G1346,角色!V:AE,主动技能!F1346+1,FALSE),"")</f>
        <v>eff_yixingguangquan|||</v>
      </c>
      <c r="Q1346" s="33">
        <f>(VLOOKUP(G1346,角色!V:AE,主动技能!F1346+4,FALSE))</f>
        <v>1</v>
      </c>
      <c r="R1346" s="33">
        <v>0</v>
      </c>
      <c r="S1346" s="33">
        <v>0</v>
      </c>
      <c r="T1346" s="6" t="str">
        <f t="shared" si="430"/>
        <v/>
      </c>
      <c r="U1346" s="6" t="str">
        <f t="shared" si="431"/>
        <v/>
      </c>
      <c r="V1346" s="23" t="str">
        <f>VLOOKUP(G1346,角色!AW:BC,主动技能!F1346+1,FALSE)</f>
        <v>skill_32</v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25657</v>
      </c>
      <c r="AE1346" s="33">
        <f>(VLOOKUP(G1346,角色!V:AE,主动技能!F1346+7,FALSE))</f>
        <v>0</v>
      </c>
      <c r="AF1346" s="23">
        <f t="shared" si="436"/>
        <v>0</v>
      </c>
      <c r="AG1346" s="23">
        <f t="shared" si="437"/>
        <v>0</v>
      </c>
      <c r="AH1346" s="33" t="str">
        <f>VLOOKUP(F1346,特效对应!F:G,2,FALSE)</f>
        <v>attack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夜音主动技能2等级1</v>
      </c>
      <c r="B1347" s="8">
        <f t="shared" si="433"/>
        <v>10230201</v>
      </c>
      <c r="C1347" s="8" t="str">
        <f>VLOOKUP(G1347,角色!A:B,2,FALSE)</f>
        <v>夜音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417</v>
      </c>
      <c r="I1347" s="24" t="str">
        <f>"对敌方单体造成125%攻击力（+"&amp;AB1347&amp;"）点伤害。"</f>
        <v>对敌方单体造成125%攻击力（+81）点伤害。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P1347" s="33" t="str">
        <f>_xlfn.IFNA(VLOOKUP(G1347,角色!V:AE,主动技能!F1347+1,FALSE),"")</f>
        <v>eff_sixingguangquan|eff_chongjizhan||</v>
      </c>
      <c r="Q1347" s="33">
        <f>(VLOOKUP(G1347,角色!V:AE,主动技能!F1347+4,FALSE))</f>
        <v>1</v>
      </c>
      <c r="R1347" s="33">
        <v>0</v>
      </c>
      <c r="S1347" s="33">
        <v>0</v>
      </c>
      <c r="T1347" s="6" t="str">
        <f t="shared" si="430"/>
        <v/>
      </c>
      <c r="U1347" s="6" t="str">
        <f t="shared" si="431"/>
        <v/>
      </c>
      <c r="V1347" s="23" t="str">
        <f>VLOOKUP(G1347,角色!AW:BC,主动技能!F1347+1,FALSE)</f>
        <v>skill_24</v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81</v>
      </c>
      <c r="AE1347" s="33">
        <f>(VLOOKUP(G1347,角色!V:AE,主动技能!F1347+7,FALSE))</f>
        <v>1</v>
      </c>
      <c r="AF1347" s="23">
        <f t="shared" si="436"/>
        <v>2</v>
      </c>
      <c r="AG1347" s="23">
        <f t="shared" si="437"/>
        <v>1</v>
      </c>
      <c r="AH1347" s="33" t="str">
        <f>VLOOKUP(F1347,特效对应!F:G,2,FALSE)</f>
        <v>attackex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夜音主动技能2等级2</v>
      </c>
      <c r="B1348" s="8">
        <f t="shared" si="433"/>
        <v>10230202</v>
      </c>
      <c r="C1348" s="8" t="str">
        <f>VLOOKUP(G1348,角色!A:B,2,FALSE)</f>
        <v>夜音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417</v>
      </c>
      <c r="I1348" s="24" t="str">
        <f t="shared" ref="I1348:I1366" si="446">"对敌方单体造成125%攻击力（+"&amp;AB1348&amp;"）点伤害。"</f>
        <v>对敌方单体造成125%攻击力（+100）点伤害。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P1348" s="33" t="str">
        <f>_xlfn.IFNA(VLOOKUP(G1348,角色!V:AE,主动技能!F1348+1,FALSE),"")</f>
        <v>eff_sixingguangquan|eff_chongjizhan||</v>
      </c>
      <c r="Q1348" s="33">
        <f>(VLOOKUP(G1348,角色!V:AE,主动技能!F1348+4,FALSE))</f>
        <v>1</v>
      </c>
      <c r="R1348" s="33">
        <v>0</v>
      </c>
      <c r="S1348" s="33">
        <v>0</v>
      </c>
      <c r="T1348" s="6" t="str">
        <f t="shared" si="430"/>
        <v/>
      </c>
      <c r="U1348" s="6" t="str">
        <f t="shared" si="431"/>
        <v/>
      </c>
      <c r="V1348" s="23" t="str">
        <f>VLOOKUP(G1348,角色!AW:BC,主动技能!F1348+1,FALSE)</f>
        <v>skill_24</v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100</v>
      </c>
      <c r="AE1348" s="33">
        <f>(VLOOKUP(G1348,角色!V:AE,主动技能!F1348+7,FALSE))</f>
        <v>1</v>
      </c>
      <c r="AF1348" s="23">
        <f t="shared" si="436"/>
        <v>2</v>
      </c>
      <c r="AG1348" s="23">
        <f t="shared" si="437"/>
        <v>1</v>
      </c>
      <c r="AH1348" s="33" t="str">
        <f>VLOOKUP(F1348,特效对应!F:G,2,FALSE)</f>
        <v>attackex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夜音主动技能2等级3</v>
      </c>
      <c r="B1349" s="8">
        <f t="shared" si="433"/>
        <v>10230203</v>
      </c>
      <c r="C1349" s="8" t="str">
        <f>VLOOKUP(G1349,角色!A:B,2,FALSE)</f>
        <v>夜音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417</v>
      </c>
      <c r="I1349" s="24" t="str">
        <f t="shared" si="446"/>
        <v>对敌方单体造成125%攻击力（+156）点伤害。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P1349" s="33" t="str">
        <f>_xlfn.IFNA(VLOOKUP(G1349,角色!V:AE,主动技能!F1349+1,FALSE),"")</f>
        <v>eff_sixingguangquan|eff_chongjizhan||</v>
      </c>
      <c r="Q1349" s="33">
        <f>(VLOOKUP(G1349,角色!V:AE,主动技能!F1349+4,FALSE))</f>
        <v>1</v>
      </c>
      <c r="R1349" s="33">
        <v>0</v>
      </c>
      <c r="S1349" s="33">
        <v>0</v>
      </c>
      <c r="T1349" s="6" t="str">
        <f t="shared" si="430"/>
        <v/>
      </c>
      <c r="U1349" s="6" t="str">
        <f t="shared" si="431"/>
        <v/>
      </c>
      <c r="V1349" s="23" t="str">
        <f>VLOOKUP(G1349,角色!AW:BC,主动技能!F1349+1,FALSE)</f>
        <v>skill_24</v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156</v>
      </c>
      <c r="AE1349" s="33">
        <f>(VLOOKUP(G1349,角色!V:AE,主动技能!F1349+7,FALSE))</f>
        <v>1</v>
      </c>
      <c r="AF1349" s="23">
        <f t="shared" si="436"/>
        <v>2</v>
      </c>
      <c r="AG1349" s="23">
        <f t="shared" si="437"/>
        <v>1</v>
      </c>
      <c r="AH1349" s="33" t="str">
        <f>VLOOKUP(F1349,特效对应!F:G,2,FALSE)</f>
        <v>attackex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夜音主动技能2等级4</v>
      </c>
      <c r="B1350" s="8">
        <f t="shared" si="433"/>
        <v>10230204</v>
      </c>
      <c r="C1350" s="8" t="str">
        <f>VLOOKUP(G1350,角色!A:B,2,FALSE)</f>
        <v>夜音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417</v>
      </c>
      <c r="I1350" s="24" t="str">
        <f t="shared" si="446"/>
        <v>对敌方单体造成125%攻击力（+250）点伤害。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P1350" s="33" t="str">
        <f>_xlfn.IFNA(VLOOKUP(G1350,角色!V:AE,主动技能!F1350+1,FALSE),"")</f>
        <v>eff_sixingguangquan|eff_chongjizhan||</v>
      </c>
      <c r="Q1350" s="33">
        <f>(VLOOKUP(G1350,角色!V:AE,主动技能!F1350+4,FALSE))</f>
        <v>1</v>
      </c>
      <c r="R1350" s="33">
        <v>0</v>
      </c>
      <c r="S1350" s="33">
        <v>0</v>
      </c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V1350" s="23" t="str">
        <f>VLOOKUP(G1350,角色!AW:BC,主动技能!F1350+1,FALSE)</f>
        <v>skill_24</v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250</v>
      </c>
      <c r="AE1350" s="33">
        <f>(VLOOKUP(G1350,角色!V:AE,主动技能!F1350+7,FALSE))</f>
        <v>1</v>
      </c>
      <c r="AF1350" s="23">
        <f t="shared" si="436"/>
        <v>2</v>
      </c>
      <c r="AG1350" s="23">
        <f t="shared" si="437"/>
        <v>1</v>
      </c>
      <c r="AH1350" s="33" t="str">
        <f>VLOOKUP(F1350,特效对应!F:G,2,FALSE)</f>
        <v>attackex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夜音主动技能2等级5</v>
      </c>
      <c r="B1351" s="8">
        <f t="shared" si="433"/>
        <v>10230205</v>
      </c>
      <c r="C1351" s="8" t="str">
        <f>VLOOKUP(G1351,角色!A:B,2,FALSE)</f>
        <v>夜音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417</v>
      </c>
      <c r="I1351" s="24" t="str">
        <f t="shared" si="446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P1351" s="33" t="str">
        <f>_xlfn.IFNA(VLOOKUP(G1351,角色!V:AE,主动技能!F1351+1,FALSE),"")</f>
        <v>eff_sixingguangquan|eff_chongjizhan||</v>
      </c>
      <c r="Q1351" s="33">
        <f>(VLOOKUP(G1351,角色!V:AE,主动技能!F1351+4,FALSE))</f>
        <v>1</v>
      </c>
      <c r="R1351" s="33">
        <v>0</v>
      </c>
      <c r="S1351" s="33">
        <v>0</v>
      </c>
      <c r="T1351" s="6" t="str">
        <f t="shared" si="451"/>
        <v/>
      </c>
      <c r="U1351" s="6" t="str">
        <f t="shared" si="452"/>
        <v/>
      </c>
      <c r="V1351" s="23" t="str">
        <f>VLOOKUP(G1351,角色!AW:BC,主动技能!F1351+1,FALSE)</f>
        <v>skill_24</v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 s="33">
        <f>(VLOOKUP(G1351,角色!V:AE,主动技能!F1351+7,FALSE))</f>
        <v>1</v>
      </c>
      <c r="AF1351" s="23">
        <f t="shared" si="436"/>
        <v>2</v>
      </c>
      <c r="AG1351" s="23">
        <f t="shared" si="437"/>
        <v>1</v>
      </c>
      <c r="AH1351" s="33" t="str">
        <f>VLOOKUP(F1351,特效对应!F:G,2,FALSE)</f>
        <v>attackex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夜音主动技能2等级6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夜音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417</v>
      </c>
      <c r="I1352" s="24" t="str">
        <f t="shared" si="446"/>
        <v>对敌方单体造成125%攻击力（+500）点伤害。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P1352" s="33" t="str">
        <f>_xlfn.IFNA(VLOOKUP(G1352,角色!V:AE,主动技能!F1352+1,FALSE),"")</f>
        <v>eff_sixingguangquan|eff_chongjizhan||</v>
      </c>
      <c r="Q1352" s="33">
        <f>(VLOOKUP(G1352,角色!V:AE,主动技能!F1352+4,FALSE))</f>
        <v>1</v>
      </c>
      <c r="R1352" s="33">
        <v>0</v>
      </c>
      <c r="S1352" s="33">
        <v>0</v>
      </c>
      <c r="T1352" s="6" t="str">
        <f t="shared" si="451"/>
        <v/>
      </c>
      <c r="U1352" s="6" t="str">
        <f t="shared" si="452"/>
        <v/>
      </c>
      <c r="V1352" s="23" t="str">
        <f>VLOOKUP(G1352,角色!AW:BC,主动技能!F1352+1,FALSE)</f>
        <v>skill_24</v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500</v>
      </c>
      <c r="AE1352" s="33">
        <f>(VLOOKUP(G1352,角色!V:AE,主动技能!F1352+7,FALSE))</f>
        <v>1</v>
      </c>
      <c r="AF1352" s="23">
        <f t="shared" ref="AF1352:AF1415" si="456">BD1352</f>
        <v>2</v>
      </c>
      <c r="AG1352" s="23">
        <f t="shared" ref="AG1352:AG1415" si="457">BE1352</f>
        <v>1</v>
      </c>
      <c r="AH1352" s="33" t="str">
        <f>VLOOKUP(F1352,特效对应!F:G,2,FALSE)</f>
        <v>attackex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夜音主动技能2等级7</v>
      </c>
      <c r="B1353" s="8">
        <f t="shared" si="454"/>
        <v>10230207</v>
      </c>
      <c r="C1353" s="8" t="str">
        <f>VLOOKUP(G1353,角色!A:B,2,FALSE)</f>
        <v>夜音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417</v>
      </c>
      <c r="I1353" s="24" t="str">
        <f t="shared" si="446"/>
        <v>对敌方单体造成125%攻击力（+707）点伤害。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P1353" s="33" t="str">
        <f>_xlfn.IFNA(VLOOKUP(G1353,角色!V:AE,主动技能!F1353+1,FALSE),"")</f>
        <v>eff_sixingguangquan|eff_chongjizhan||</v>
      </c>
      <c r="Q1353" s="33">
        <f>(VLOOKUP(G1353,角色!V:AE,主动技能!F1353+4,FALSE))</f>
        <v>1</v>
      </c>
      <c r="R1353" s="33">
        <v>0</v>
      </c>
      <c r="S1353" s="33">
        <v>0</v>
      </c>
      <c r="T1353" s="6" t="str">
        <f t="shared" si="451"/>
        <v/>
      </c>
      <c r="U1353" s="6" t="str">
        <f t="shared" si="452"/>
        <v/>
      </c>
      <c r="V1353" s="23" t="str">
        <f>VLOOKUP(G1353,角色!AW:BC,主动技能!F1353+1,FALSE)</f>
        <v>skill_24</v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707</v>
      </c>
      <c r="AE1353" s="33">
        <f>(VLOOKUP(G1353,角色!V:AE,主动技能!F1353+7,FALSE))</f>
        <v>1</v>
      </c>
      <c r="AF1353" s="23">
        <f t="shared" si="456"/>
        <v>2</v>
      </c>
      <c r="AG1353" s="23">
        <f t="shared" si="457"/>
        <v>1</v>
      </c>
      <c r="AH1353" s="33" t="str">
        <f>VLOOKUP(F1353,特效对应!F:G,2,FALSE)</f>
        <v>attackex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夜音主动技能2等级8</v>
      </c>
      <c r="B1354" s="8">
        <f t="shared" si="454"/>
        <v>10230208</v>
      </c>
      <c r="C1354" s="8" t="str">
        <f>VLOOKUP(G1354,角色!A:B,2,FALSE)</f>
        <v>夜音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417</v>
      </c>
      <c r="I1354" s="24" t="str">
        <f t="shared" si="446"/>
        <v>对敌方单体造成125%攻击力（+1000）点伤害。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P1354" s="33" t="str">
        <f>_xlfn.IFNA(VLOOKUP(G1354,角色!V:AE,主动技能!F1354+1,FALSE),"")</f>
        <v>eff_sixingguangquan|eff_chongjizhan||</v>
      </c>
      <c r="Q1354" s="33">
        <f>(VLOOKUP(G1354,角色!V:AE,主动技能!F1354+4,FALSE))</f>
        <v>1</v>
      </c>
      <c r="R1354" s="33">
        <v>0</v>
      </c>
      <c r="S1354" s="33">
        <v>0</v>
      </c>
      <c r="T1354" s="6" t="str">
        <f t="shared" si="451"/>
        <v/>
      </c>
      <c r="U1354" s="6" t="str">
        <f t="shared" si="452"/>
        <v/>
      </c>
      <c r="V1354" s="23" t="str">
        <f>VLOOKUP(G1354,角色!AW:BC,主动技能!F1354+1,FALSE)</f>
        <v>skill_24</v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1000</v>
      </c>
      <c r="AE1354" s="33">
        <f>(VLOOKUP(G1354,角色!V:AE,主动技能!F1354+7,FALSE))</f>
        <v>1</v>
      </c>
      <c r="AF1354" s="23">
        <f t="shared" si="456"/>
        <v>2</v>
      </c>
      <c r="AG1354" s="23">
        <f t="shared" si="457"/>
        <v>1</v>
      </c>
      <c r="AH1354" s="33" t="str">
        <f>VLOOKUP(F1354,特效对应!F:G,2,FALSE)</f>
        <v>attackex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夜音主动技能2等级9</v>
      </c>
      <c r="B1355" s="8">
        <f t="shared" si="454"/>
        <v>10230209</v>
      </c>
      <c r="C1355" s="8" t="str">
        <f>VLOOKUP(G1355,角色!A:B,2,FALSE)</f>
        <v>夜音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417</v>
      </c>
      <c r="I1355" s="24" t="str">
        <f t="shared" si="446"/>
        <v>对敌方单体造成125%攻击力（+1415）点伤害。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P1355" s="33" t="str">
        <f>_xlfn.IFNA(VLOOKUP(G1355,角色!V:AE,主动技能!F1355+1,FALSE),"")</f>
        <v>eff_sixingguangquan|eff_chongjizhan||</v>
      </c>
      <c r="Q1355" s="33">
        <f>(VLOOKUP(G1355,角色!V:AE,主动技能!F1355+4,FALSE))</f>
        <v>1</v>
      </c>
      <c r="R1355" s="33">
        <v>0</v>
      </c>
      <c r="S1355" s="33">
        <v>0</v>
      </c>
      <c r="T1355" s="6" t="str">
        <f t="shared" si="451"/>
        <v/>
      </c>
      <c r="U1355" s="6" t="str">
        <f t="shared" si="452"/>
        <v/>
      </c>
      <c r="V1355" s="23" t="str">
        <f>VLOOKUP(G1355,角色!AW:BC,主动技能!F1355+1,FALSE)</f>
        <v>skill_24</v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1415</v>
      </c>
      <c r="AE1355" s="33">
        <f>(VLOOKUP(G1355,角色!V:AE,主动技能!F1355+7,FALSE))</f>
        <v>1</v>
      </c>
      <c r="AF1355" s="23">
        <f t="shared" si="456"/>
        <v>2</v>
      </c>
      <c r="AG1355" s="23">
        <f t="shared" si="457"/>
        <v>1</v>
      </c>
      <c r="AH1355" s="33" t="str">
        <f>VLOOKUP(F1355,特效对应!F:G,2,FALSE)</f>
        <v>attackex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夜音主动技能2等级10</v>
      </c>
      <c r="B1356" s="8">
        <f t="shared" si="454"/>
        <v>10230210</v>
      </c>
      <c r="C1356" s="8" t="str">
        <f>VLOOKUP(G1356,角色!A:B,2,FALSE)</f>
        <v>夜音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417</v>
      </c>
      <c r="I1356" s="24" t="str">
        <f t="shared" si="446"/>
        <v>对敌方单体造成125%攻击力（+2001）点伤害。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P1356" s="33" t="str">
        <f>_xlfn.IFNA(VLOOKUP(G1356,角色!V:AE,主动技能!F1356+1,FALSE),"")</f>
        <v>eff_sixingguangquan|eff_chongjizhan||</v>
      </c>
      <c r="Q1356" s="33">
        <f>(VLOOKUP(G1356,角色!V:AE,主动技能!F1356+4,FALSE))</f>
        <v>1</v>
      </c>
      <c r="R1356" s="33">
        <v>0</v>
      </c>
      <c r="S1356" s="33">
        <v>0</v>
      </c>
      <c r="T1356" s="6" t="str">
        <f t="shared" si="451"/>
        <v/>
      </c>
      <c r="U1356" s="6" t="str">
        <f t="shared" si="452"/>
        <v/>
      </c>
      <c r="V1356" s="23" t="str">
        <f>VLOOKUP(G1356,角色!AW:BC,主动技能!F1356+1,FALSE)</f>
        <v>skill_24</v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2001</v>
      </c>
      <c r="AE1356" s="33">
        <f>(VLOOKUP(G1356,角色!V:AE,主动技能!F1356+7,FALSE))</f>
        <v>1</v>
      </c>
      <c r="AF1356" s="23">
        <f t="shared" si="456"/>
        <v>2</v>
      </c>
      <c r="AG1356" s="23">
        <f t="shared" si="457"/>
        <v>1</v>
      </c>
      <c r="AH1356" s="33" t="str">
        <f>VLOOKUP(F1356,特效对应!F:G,2,FALSE)</f>
        <v>attackex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夜音主动技能2等级11</v>
      </c>
      <c r="B1357" s="8">
        <f t="shared" si="454"/>
        <v>10230211</v>
      </c>
      <c r="C1357" s="8" t="str">
        <f>VLOOKUP(G1357,角色!A:B,2,FALSE)</f>
        <v>夜音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417</v>
      </c>
      <c r="I1357" s="24" t="str">
        <f t="shared" si="446"/>
        <v>对敌方单体造成125%攻击力（+2831）点伤害。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P1357" s="33" t="str">
        <f>_xlfn.IFNA(VLOOKUP(G1357,角色!V:AE,主动技能!F1357+1,FALSE),"")</f>
        <v>eff_sixingguangquan|eff_chongjizhan||</v>
      </c>
      <c r="Q1357" s="33">
        <f>(VLOOKUP(G1357,角色!V:AE,主动技能!F1357+4,FALSE))</f>
        <v>1</v>
      </c>
      <c r="R1357" s="33">
        <v>0</v>
      </c>
      <c r="S1357" s="33">
        <v>0</v>
      </c>
      <c r="T1357" s="6" t="str">
        <f t="shared" si="451"/>
        <v/>
      </c>
      <c r="U1357" s="6" t="str">
        <f t="shared" si="452"/>
        <v/>
      </c>
      <c r="V1357" s="23" t="str">
        <f>VLOOKUP(G1357,角色!AW:BC,主动技能!F1357+1,FALSE)</f>
        <v>skill_24</v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2831</v>
      </c>
      <c r="AE1357" s="33">
        <f>(VLOOKUP(G1357,角色!V:AE,主动技能!F1357+7,FALSE))</f>
        <v>1</v>
      </c>
      <c r="AF1357" s="23">
        <f t="shared" si="456"/>
        <v>2</v>
      </c>
      <c r="AG1357" s="23">
        <f t="shared" si="457"/>
        <v>1</v>
      </c>
      <c r="AH1357" s="33" t="str">
        <f>VLOOKUP(F1357,特效对应!F:G,2,FALSE)</f>
        <v>attackex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夜音主动技能2等级12</v>
      </c>
      <c r="B1358" s="8">
        <f t="shared" si="454"/>
        <v>10230212</v>
      </c>
      <c r="C1358" s="8" t="str">
        <f>VLOOKUP(G1358,角色!A:B,2,FALSE)</f>
        <v>夜音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417</v>
      </c>
      <c r="I1358" s="24" t="str">
        <f t="shared" si="446"/>
        <v>对敌方单体造成125%攻击力（+4004）点伤害。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P1358" s="33" t="str">
        <f>_xlfn.IFNA(VLOOKUP(G1358,角色!V:AE,主动技能!F1358+1,FALSE),"")</f>
        <v>eff_sixingguangquan|eff_chongjizhan||</v>
      </c>
      <c r="Q1358" s="33">
        <f>(VLOOKUP(G1358,角色!V:AE,主动技能!F1358+4,FALSE))</f>
        <v>1</v>
      </c>
      <c r="R1358" s="33">
        <v>0</v>
      </c>
      <c r="S1358" s="33">
        <v>0</v>
      </c>
      <c r="T1358" s="6" t="str">
        <f t="shared" si="451"/>
        <v/>
      </c>
      <c r="U1358" s="6" t="str">
        <f t="shared" si="452"/>
        <v/>
      </c>
      <c r="V1358" s="23" t="str">
        <f>VLOOKUP(G1358,角色!AW:BC,主动技能!F1358+1,FALSE)</f>
        <v>skill_24</v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4004</v>
      </c>
      <c r="AE1358" s="33">
        <f>(VLOOKUP(G1358,角色!V:AE,主动技能!F1358+7,FALSE))</f>
        <v>1</v>
      </c>
      <c r="AF1358" s="23">
        <f t="shared" si="456"/>
        <v>2</v>
      </c>
      <c r="AG1358" s="23">
        <f t="shared" si="457"/>
        <v>1</v>
      </c>
      <c r="AH1358" s="33" t="str">
        <f>VLOOKUP(F1358,特效对应!F:G,2,FALSE)</f>
        <v>attackex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夜音主动技能2等级13</v>
      </c>
      <c r="B1359" s="8">
        <f t="shared" si="454"/>
        <v>10230213</v>
      </c>
      <c r="C1359" s="8" t="str">
        <f>VLOOKUP(G1359,角色!A:B,2,FALSE)</f>
        <v>夜音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417</v>
      </c>
      <c r="I1359" s="24" t="str">
        <f t="shared" si="446"/>
        <v>对敌方单体造成125%攻击力（+5664）点伤害。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P1359" s="33" t="str">
        <f>_xlfn.IFNA(VLOOKUP(G1359,角色!V:AE,主动技能!F1359+1,FALSE),"")</f>
        <v>eff_sixingguangquan|eff_chongjizhan||</v>
      </c>
      <c r="Q1359" s="33">
        <f>(VLOOKUP(G1359,角色!V:AE,主动技能!F1359+4,FALSE))</f>
        <v>1</v>
      </c>
      <c r="R1359" s="33">
        <v>0</v>
      </c>
      <c r="S1359" s="33">
        <v>0</v>
      </c>
      <c r="T1359" s="6" t="str">
        <f t="shared" si="451"/>
        <v/>
      </c>
      <c r="U1359" s="6" t="str">
        <f t="shared" si="452"/>
        <v/>
      </c>
      <c r="V1359" s="23" t="str">
        <f>VLOOKUP(G1359,角色!AW:BC,主动技能!F1359+1,FALSE)</f>
        <v>skill_24</v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5664</v>
      </c>
      <c r="AE1359" s="33">
        <f>(VLOOKUP(G1359,角色!V:AE,主动技能!F1359+7,FALSE))</f>
        <v>1</v>
      </c>
      <c r="AF1359" s="23">
        <f t="shared" si="456"/>
        <v>2</v>
      </c>
      <c r="AG1359" s="23">
        <f t="shared" si="457"/>
        <v>1</v>
      </c>
      <c r="AH1359" s="33" t="str">
        <f>VLOOKUP(F1359,特效对应!F:G,2,FALSE)</f>
        <v>attackex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夜音主动技能2等级14</v>
      </c>
      <c r="B1360" s="8">
        <f t="shared" si="454"/>
        <v>10230214</v>
      </c>
      <c r="C1360" s="8" t="str">
        <f>VLOOKUP(G1360,角色!A:B,2,FALSE)</f>
        <v>夜音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417</v>
      </c>
      <c r="I1360" s="24" t="str">
        <f t="shared" si="446"/>
        <v>对敌方单体造成125%攻击力（+8011）点伤害。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P1360" s="33" t="str">
        <f>_xlfn.IFNA(VLOOKUP(G1360,角色!V:AE,主动技能!F1360+1,FALSE),"")</f>
        <v>eff_sixingguangquan|eff_chongjizhan||</v>
      </c>
      <c r="Q1360" s="33">
        <f>(VLOOKUP(G1360,角色!V:AE,主动技能!F1360+4,FALSE))</f>
        <v>1</v>
      </c>
      <c r="R1360" s="33">
        <v>0</v>
      </c>
      <c r="S1360" s="33">
        <v>0</v>
      </c>
      <c r="T1360" s="6" t="str">
        <f t="shared" si="451"/>
        <v/>
      </c>
      <c r="U1360" s="6" t="str">
        <f t="shared" si="452"/>
        <v/>
      </c>
      <c r="V1360" s="23" t="str">
        <f>VLOOKUP(G1360,角色!AW:BC,主动技能!F1360+1,FALSE)</f>
        <v>skill_24</v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8011</v>
      </c>
      <c r="AE1360" s="33">
        <f>(VLOOKUP(G1360,角色!V:AE,主动技能!F1360+7,FALSE))</f>
        <v>1</v>
      </c>
      <c r="AF1360" s="23">
        <f t="shared" si="456"/>
        <v>2</v>
      </c>
      <c r="AG1360" s="23">
        <f t="shared" si="457"/>
        <v>1</v>
      </c>
      <c r="AH1360" s="33" t="str">
        <f>VLOOKUP(F1360,特效对应!F:G,2,FALSE)</f>
        <v>attackex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夜音主动技能2等级15</v>
      </c>
      <c r="B1361" s="8">
        <f t="shared" si="454"/>
        <v>10230215</v>
      </c>
      <c r="C1361" s="8" t="str">
        <f>VLOOKUP(G1361,角色!A:B,2,FALSE)</f>
        <v>夜音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417</v>
      </c>
      <c r="I1361" s="24" t="str">
        <f t="shared" si="446"/>
        <v>对敌方单体造成125%攻击力（+11331）点伤害。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P1361" s="33" t="str">
        <f>_xlfn.IFNA(VLOOKUP(G1361,角色!V:AE,主动技能!F1361+1,FALSE),"")</f>
        <v>eff_sixingguangquan|eff_chongjizhan||</v>
      </c>
      <c r="Q1361" s="33">
        <f>(VLOOKUP(G1361,角色!V:AE,主动技能!F1361+4,FALSE))</f>
        <v>1</v>
      </c>
      <c r="R1361" s="33">
        <v>0</v>
      </c>
      <c r="S1361" s="33">
        <v>0</v>
      </c>
      <c r="T1361" s="6" t="str">
        <f t="shared" si="451"/>
        <v/>
      </c>
      <c r="U1361" s="6" t="str">
        <f t="shared" si="452"/>
        <v/>
      </c>
      <c r="V1361" s="23" t="str">
        <f>VLOOKUP(G1361,角色!AW:BC,主动技能!F1361+1,FALSE)</f>
        <v>skill_24</v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11331</v>
      </c>
      <c r="AE1361" s="33">
        <f>(VLOOKUP(G1361,角色!V:AE,主动技能!F1361+7,FALSE))</f>
        <v>1</v>
      </c>
      <c r="AF1361" s="23">
        <f t="shared" si="456"/>
        <v>2</v>
      </c>
      <c r="AG1361" s="23">
        <f t="shared" si="457"/>
        <v>1</v>
      </c>
      <c r="AH1361" s="33" t="str">
        <f>VLOOKUP(F1361,特效对应!F:G,2,FALSE)</f>
        <v>attackex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夜音主动技能2等级16</v>
      </c>
      <c r="B1362" s="8">
        <f t="shared" si="454"/>
        <v>10230216</v>
      </c>
      <c r="C1362" s="8" t="str">
        <f>VLOOKUP(G1362,角色!A:B,2,FALSE)</f>
        <v>夜音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417</v>
      </c>
      <c r="I1362" s="24" t="str">
        <f t="shared" si="446"/>
        <v>对敌方单体造成125%攻击力（+16027）点伤害。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P1362" s="33" t="str">
        <f>_xlfn.IFNA(VLOOKUP(G1362,角色!V:AE,主动技能!F1362+1,FALSE),"")</f>
        <v>eff_sixingguangquan|eff_chongjizhan||</v>
      </c>
      <c r="Q1362" s="33">
        <f>(VLOOKUP(G1362,角色!V:AE,主动技能!F1362+4,FALSE))</f>
        <v>1</v>
      </c>
      <c r="R1362" s="33">
        <v>0</v>
      </c>
      <c r="S1362" s="33">
        <v>0</v>
      </c>
      <c r="T1362" s="6" t="str">
        <f t="shared" si="451"/>
        <v/>
      </c>
      <c r="U1362" s="6" t="str">
        <f t="shared" si="452"/>
        <v/>
      </c>
      <c r="V1362" s="23" t="str">
        <f>VLOOKUP(G1362,角色!AW:BC,主动技能!F1362+1,FALSE)</f>
        <v>skill_24</v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16027</v>
      </c>
      <c r="AE1362" s="33">
        <f>(VLOOKUP(G1362,角色!V:AE,主动技能!F1362+7,FALSE))</f>
        <v>1</v>
      </c>
      <c r="AF1362" s="23">
        <f t="shared" si="456"/>
        <v>2</v>
      </c>
      <c r="AG1362" s="23">
        <f t="shared" si="457"/>
        <v>1</v>
      </c>
      <c r="AH1362" s="33" t="str">
        <f>VLOOKUP(F1362,特效对应!F:G,2,FALSE)</f>
        <v>attackex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夜音主动技能2等级17</v>
      </c>
      <c r="B1363" s="8">
        <f t="shared" si="454"/>
        <v>10230217</v>
      </c>
      <c r="C1363" s="8" t="str">
        <f>VLOOKUP(G1363,角色!A:B,2,FALSE)</f>
        <v>夜音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417</v>
      </c>
      <c r="I1363" s="24" t="str">
        <f t="shared" si="446"/>
        <v>对敌方单体造成125%攻击力（+22669）点伤害。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P1363" s="33" t="str">
        <f>_xlfn.IFNA(VLOOKUP(G1363,角色!V:AE,主动技能!F1363+1,FALSE),"")</f>
        <v>eff_sixingguangquan|eff_chongjizhan||</v>
      </c>
      <c r="Q1363" s="33">
        <f>(VLOOKUP(G1363,角色!V:AE,主动技能!F1363+4,FALSE))</f>
        <v>1</v>
      </c>
      <c r="R1363" s="33">
        <v>0</v>
      </c>
      <c r="S1363" s="33">
        <v>0</v>
      </c>
      <c r="T1363" s="6" t="str">
        <f t="shared" si="451"/>
        <v/>
      </c>
      <c r="U1363" s="6" t="str">
        <f t="shared" si="452"/>
        <v/>
      </c>
      <c r="V1363" s="23" t="str">
        <f>VLOOKUP(G1363,角色!AW:BC,主动技能!F1363+1,FALSE)</f>
        <v>skill_24</v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22669</v>
      </c>
      <c r="AE1363" s="33">
        <f>(VLOOKUP(G1363,角色!V:AE,主动技能!F1363+7,FALSE))</f>
        <v>1</v>
      </c>
      <c r="AF1363" s="23">
        <f t="shared" si="456"/>
        <v>2</v>
      </c>
      <c r="AG1363" s="23">
        <f t="shared" si="457"/>
        <v>1</v>
      </c>
      <c r="AH1363" s="33" t="str">
        <f>VLOOKUP(F1363,特效对应!F:G,2,FALSE)</f>
        <v>attackex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夜音主动技能2等级18</v>
      </c>
      <c r="B1364" s="8">
        <f t="shared" si="454"/>
        <v>10230218</v>
      </c>
      <c r="C1364" s="8" t="str">
        <f>VLOOKUP(G1364,角色!A:B,2,FALSE)</f>
        <v>夜音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417</v>
      </c>
      <c r="I1364" s="24" t="str">
        <f t="shared" si="446"/>
        <v>对敌方单体造成125%攻击力（+32063）点伤害。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P1364" s="33" t="str">
        <f>_xlfn.IFNA(VLOOKUP(G1364,角色!V:AE,主动技能!F1364+1,FALSE),"")</f>
        <v>eff_sixingguangquan|eff_chongjizhan||</v>
      </c>
      <c r="Q1364" s="33">
        <f>(VLOOKUP(G1364,角色!V:AE,主动技能!F1364+4,FALSE))</f>
        <v>1</v>
      </c>
      <c r="R1364" s="33">
        <v>0</v>
      </c>
      <c r="S1364" s="33">
        <v>0</v>
      </c>
      <c r="T1364" s="6" t="str">
        <f t="shared" si="451"/>
        <v/>
      </c>
      <c r="U1364" s="6" t="str">
        <f t="shared" si="452"/>
        <v/>
      </c>
      <c r="V1364" s="23" t="str">
        <f>VLOOKUP(G1364,角色!AW:BC,主动技能!F1364+1,FALSE)</f>
        <v>skill_24</v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32063</v>
      </c>
      <c r="AE1364" s="33">
        <f>(VLOOKUP(G1364,角色!V:AE,主动技能!F1364+7,FALSE))</f>
        <v>1</v>
      </c>
      <c r="AF1364" s="23">
        <f t="shared" si="456"/>
        <v>2</v>
      </c>
      <c r="AG1364" s="23">
        <f t="shared" si="457"/>
        <v>1</v>
      </c>
      <c r="AH1364" s="33" t="str">
        <f>VLOOKUP(F1364,特效对应!F:G,2,FALSE)</f>
        <v>attackex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夜音主动技能2等级19</v>
      </c>
      <c r="B1365" s="8">
        <f t="shared" si="454"/>
        <v>10230219</v>
      </c>
      <c r="C1365" s="8" t="str">
        <f>VLOOKUP(G1365,角色!A:B,2,FALSE)</f>
        <v>夜音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417</v>
      </c>
      <c r="I1365" s="24" t="str">
        <f t="shared" si="446"/>
        <v>对敌方单体造成125%攻击力（+45350）点伤害。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P1365" s="33" t="str">
        <f>_xlfn.IFNA(VLOOKUP(G1365,角色!V:AE,主动技能!F1365+1,FALSE),"")</f>
        <v>eff_sixingguangquan|eff_chongjizhan||</v>
      </c>
      <c r="Q1365" s="33">
        <f>(VLOOKUP(G1365,角色!V:AE,主动技能!F1365+4,FALSE))</f>
        <v>1</v>
      </c>
      <c r="R1365" s="33">
        <v>0</v>
      </c>
      <c r="S1365" s="33">
        <v>0</v>
      </c>
      <c r="T1365" s="6" t="str">
        <f t="shared" si="451"/>
        <v/>
      </c>
      <c r="U1365" s="6" t="str">
        <f t="shared" si="452"/>
        <v/>
      </c>
      <c r="V1365" s="23" t="str">
        <f>VLOOKUP(G1365,角色!AW:BC,主动技能!F1365+1,FALSE)</f>
        <v>skill_24</v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45350</v>
      </c>
      <c r="AE1365" s="33">
        <f>(VLOOKUP(G1365,角色!V:AE,主动技能!F1365+7,FALSE))</f>
        <v>1</v>
      </c>
      <c r="AF1365" s="23">
        <f t="shared" si="456"/>
        <v>2</v>
      </c>
      <c r="AG1365" s="23">
        <f t="shared" si="457"/>
        <v>1</v>
      </c>
      <c r="AH1365" s="33" t="str">
        <f>VLOOKUP(F1365,特效对应!F:G,2,FALSE)</f>
        <v>attackex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夜音主动技能2等级20</v>
      </c>
      <c r="B1366" s="8">
        <f t="shared" si="454"/>
        <v>10230220</v>
      </c>
      <c r="C1366" s="8" t="str">
        <f>VLOOKUP(G1366,角色!A:B,2,FALSE)</f>
        <v>夜音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417</v>
      </c>
      <c r="I1366" s="24" t="str">
        <f t="shared" si="446"/>
        <v>对敌方单体造成125%攻击力（+64142）点伤害。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P1366" s="33" t="str">
        <f>_xlfn.IFNA(VLOOKUP(G1366,角色!V:AE,主动技能!F1366+1,FALSE),"")</f>
        <v>eff_sixingguangquan|eff_chongjizhan||</v>
      </c>
      <c r="Q1366" s="33">
        <f>(VLOOKUP(G1366,角色!V:AE,主动技能!F1366+4,FALSE))</f>
        <v>1</v>
      </c>
      <c r="R1366" s="33">
        <v>0</v>
      </c>
      <c r="S1366" s="33">
        <v>0</v>
      </c>
      <c r="T1366" s="6" t="str">
        <f t="shared" si="451"/>
        <v/>
      </c>
      <c r="U1366" s="6" t="str">
        <f t="shared" si="452"/>
        <v/>
      </c>
      <c r="V1366" s="23" t="str">
        <f>VLOOKUP(G1366,角色!AW:BC,主动技能!F1366+1,FALSE)</f>
        <v>skill_24</v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64142</v>
      </c>
      <c r="AE1366" s="33">
        <f>(VLOOKUP(G1366,角色!V:AE,主动技能!F1366+7,FALSE))</f>
        <v>1</v>
      </c>
      <c r="AF1366" s="23">
        <f t="shared" si="456"/>
        <v>2</v>
      </c>
      <c r="AG1366" s="23">
        <f t="shared" si="457"/>
        <v>1</v>
      </c>
      <c r="AH1366" s="33" t="str">
        <f>VLOOKUP(F1366,特效对应!F:G,2,FALSE)</f>
        <v>attackex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夜音主动技能3等级1</v>
      </c>
      <c r="B1367" s="8">
        <f t="shared" si="454"/>
        <v>10230301</v>
      </c>
      <c r="C1367" s="8" t="str">
        <f>VLOOKUP(G1367,角色!A:B,2,FALSE)</f>
        <v>夜音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对敌方单体造成125%攻击力（+162）点伤害。并附带流血，且标记目标，如果目标死亡则回复自身生命。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P1367" s="33" t="str">
        <f>_xlfn.IFNA(VLOOKUP(G1367,角色!V:AE,主动技能!F1367+1,FALSE),"")</f>
        <v>eff_sixingguangquan||eff_sishenzhinu|</v>
      </c>
      <c r="Q1367" s="33">
        <f>(VLOOKUP(G1367,角色!V:AE,主动技能!F1367+4,FALSE))</f>
        <v>1</v>
      </c>
      <c r="R1367" s="33">
        <v>0</v>
      </c>
      <c r="S1367" s="33">
        <v>0</v>
      </c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V1367" s="23" t="str">
        <f>VLOOKUP(G1367,角色!AW:BC,主动技能!F1367+1,FALSE)</f>
        <v>skill_22</v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162</v>
      </c>
      <c r="AE1367" s="33">
        <f>(VLOOKUP(G1367,角色!V:AE,主动技能!F1367+7,FALSE))</f>
        <v>1</v>
      </c>
      <c r="AF1367" s="23">
        <f t="shared" si="456"/>
        <v>3</v>
      </c>
      <c r="AG1367" s="23">
        <f t="shared" si="457"/>
        <v>2</v>
      </c>
      <c r="AH1367" s="33" t="str">
        <f>VLOOKUP(F1367,特效对应!F:G,2,FALSE)</f>
        <v>attackex</v>
      </c>
      <c r="AJ1367">
        <f t="shared" si="458"/>
        <v>1</v>
      </c>
      <c r="AK1367" t="s">
        <v>118</v>
      </c>
      <c r="AL1367" t="s">
        <v>1559</v>
      </c>
      <c r="AM1367" s="4" t="s">
        <v>1693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夜音主动技能3等级2</v>
      </c>
      <c r="B1368" s="8">
        <f t="shared" si="454"/>
        <v>10230302</v>
      </c>
      <c r="C1368" s="8" t="str">
        <f>VLOOKUP(G1368,角色!A:B,2,FALSE)</f>
        <v>夜音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510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对敌方单体造成125%攻击力（+200）点伤害。并附带流血，且标记目标，如果目标死亡则回复自身生命。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P1368" s="33" t="str">
        <f>_xlfn.IFNA(VLOOKUP(G1368,角色!V:AE,主动技能!F1368+1,FALSE),"")</f>
        <v>eff_sixingguangquan||eff_sishenzhinu|</v>
      </c>
      <c r="Q1368" s="33">
        <f>(VLOOKUP(G1368,角色!V:AE,主动技能!F1368+4,FALSE))</f>
        <v>1</v>
      </c>
      <c r="R1368" s="33">
        <v>0</v>
      </c>
      <c r="S1368" s="33">
        <v>0</v>
      </c>
      <c r="T1368" s="6" t="str">
        <f t="shared" si="462"/>
        <v>100001:100:2:0|100091:100:5:0</v>
      </c>
      <c r="U1368" s="6" t="str">
        <f t="shared" si="463"/>
        <v/>
      </c>
      <c r="V1368" s="23" t="str">
        <f>VLOOKUP(G1368,角色!AW:BC,主动技能!F1368+1,FALSE)</f>
        <v>skill_22</v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200</v>
      </c>
      <c r="AE1368" s="33">
        <f>(VLOOKUP(G1368,角色!V:AE,主动技能!F1368+7,FALSE))</f>
        <v>1</v>
      </c>
      <c r="AF1368" s="23">
        <f t="shared" si="456"/>
        <v>3</v>
      </c>
      <c r="AG1368" s="23">
        <f t="shared" si="457"/>
        <v>2</v>
      </c>
      <c r="AH1368" s="33" t="str">
        <f>VLOOKUP(F1368,特效对应!F:G,2,FALSE)</f>
        <v>attackex</v>
      </c>
      <c r="AJ1368">
        <f t="shared" si="458"/>
        <v>2</v>
      </c>
      <c r="AK1368" t="s">
        <v>118</v>
      </c>
      <c r="AL1368" t="s">
        <v>1559</v>
      </c>
      <c r="AM1368" s="4" t="s">
        <v>1693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夜音主动技能3等级3</v>
      </c>
      <c r="B1369" s="8">
        <f t="shared" si="454"/>
        <v>10230303</v>
      </c>
      <c r="C1369" s="8" t="str">
        <f>VLOOKUP(G1369,角色!A:B,2,FALSE)</f>
        <v>夜音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510</v>
      </c>
      <c r="I1369" s="24" t="str">
        <f t="shared" si="464"/>
        <v>对敌方单体造成125%攻击力（+312）点伤害。并附带流血，且标记目标，如果目标死亡则回复自身生命。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P1369" s="33" t="str">
        <f>_xlfn.IFNA(VLOOKUP(G1369,角色!V:AE,主动技能!F1369+1,FALSE),"")</f>
        <v>eff_sixingguangquan||eff_sishenzhinu|</v>
      </c>
      <c r="Q1369" s="33">
        <f>(VLOOKUP(G1369,角色!V:AE,主动技能!F1369+4,FALSE))</f>
        <v>1</v>
      </c>
      <c r="R1369" s="33">
        <v>0</v>
      </c>
      <c r="S1369" s="33">
        <v>0</v>
      </c>
      <c r="T1369" s="6" t="str">
        <f t="shared" si="462"/>
        <v>100001:100:2:0|100091:100:5:0</v>
      </c>
      <c r="U1369" s="6" t="str">
        <f t="shared" si="463"/>
        <v/>
      </c>
      <c r="V1369" s="23" t="str">
        <f>VLOOKUP(G1369,角色!AW:BC,主动技能!F1369+1,FALSE)</f>
        <v>skill_22</v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312</v>
      </c>
      <c r="AE1369" s="33">
        <f>(VLOOKUP(G1369,角色!V:AE,主动技能!F1369+7,FALSE))</f>
        <v>1</v>
      </c>
      <c r="AF1369" s="23">
        <f t="shared" si="456"/>
        <v>3</v>
      </c>
      <c r="AG1369" s="23">
        <f t="shared" si="457"/>
        <v>2</v>
      </c>
      <c r="AH1369" s="33" t="str">
        <f>VLOOKUP(F1369,特效对应!F:G,2,FALSE)</f>
        <v>attackex</v>
      </c>
      <c r="AJ1369">
        <f t="shared" si="458"/>
        <v>3</v>
      </c>
      <c r="AK1369" t="s">
        <v>118</v>
      </c>
      <c r="AL1369" t="s">
        <v>1559</v>
      </c>
      <c r="AM1369" s="4" t="s">
        <v>1693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夜音主动技能3等级4</v>
      </c>
      <c r="B1370" s="8">
        <f t="shared" si="454"/>
        <v>10230304</v>
      </c>
      <c r="C1370" s="8" t="str">
        <f>VLOOKUP(G1370,角色!A:B,2,FALSE)</f>
        <v>夜音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510</v>
      </c>
      <c r="I1370" s="24" t="str">
        <f t="shared" si="464"/>
        <v>对敌方单体造成125%攻击力（+500）点伤害。并附带流血，且标记目标，如果目标死亡则回复自身生命。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P1370" s="33" t="str">
        <f>_xlfn.IFNA(VLOOKUP(G1370,角色!V:AE,主动技能!F1370+1,FALSE),"")</f>
        <v>eff_sixingguangquan||eff_sishenzhinu|</v>
      </c>
      <c r="Q1370" s="33">
        <f>(VLOOKUP(G1370,角色!V:AE,主动技能!F1370+4,FALSE))</f>
        <v>1</v>
      </c>
      <c r="R1370" s="33">
        <v>0</v>
      </c>
      <c r="S1370" s="33">
        <v>0</v>
      </c>
      <c r="T1370" s="6" t="str">
        <f t="shared" si="462"/>
        <v>100001:100:2:0|100091:100:5:0</v>
      </c>
      <c r="U1370" s="6" t="str">
        <f t="shared" si="463"/>
        <v/>
      </c>
      <c r="V1370" s="23" t="str">
        <f>VLOOKUP(G1370,角色!AW:BC,主动技能!F1370+1,FALSE)</f>
        <v>skill_22</v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500</v>
      </c>
      <c r="AE1370" s="33">
        <f>(VLOOKUP(G1370,角色!V:AE,主动技能!F1370+7,FALSE))</f>
        <v>1</v>
      </c>
      <c r="AF1370" s="23">
        <f t="shared" si="456"/>
        <v>3</v>
      </c>
      <c r="AG1370" s="23">
        <f t="shared" si="457"/>
        <v>2</v>
      </c>
      <c r="AH1370" s="33" t="str">
        <f>VLOOKUP(F1370,特效对应!F:G,2,FALSE)</f>
        <v>attackex</v>
      </c>
      <c r="AJ1370">
        <f t="shared" si="458"/>
        <v>4</v>
      </c>
      <c r="AK1370" t="s">
        <v>118</v>
      </c>
      <c r="AL1370" t="s">
        <v>1559</v>
      </c>
      <c r="AM1370" s="4" t="s">
        <v>1693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夜音主动技能3等级5</v>
      </c>
      <c r="B1371" s="8">
        <f t="shared" si="454"/>
        <v>10230305</v>
      </c>
      <c r="C1371" s="8" t="str">
        <f>VLOOKUP(G1371,角色!A:B,2,FALSE)</f>
        <v>夜音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510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P1371" s="33" t="str">
        <f>_xlfn.IFNA(VLOOKUP(G1371,角色!V:AE,主动技能!F1371+1,FALSE),"")</f>
        <v>eff_sixingguangquan||eff_sishenzhinu|</v>
      </c>
      <c r="Q1371" s="33">
        <f>(VLOOKUP(G1371,角色!V:AE,主动技能!F1371+4,FALSE))</f>
        <v>1</v>
      </c>
      <c r="R1371" s="33">
        <v>0</v>
      </c>
      <c r="S1371" s="33">
        <v>0</v>
      </c>
      <c r="T1371" s="6" t="str">
        <f t="shared" si="462"/>
        <v>100001:100:2:0|100091:100:5:0</v>
      </c>
      <c r="U1371" s="6" t="str">
        <f t="shared" si="463"/>
        <v/>
      </c>
      <c r="V1371" s="23" t="str">
        <f>VLOOKUP(G1371,角色!AW:BC,主动技能!F1371+1,FALSE)</f>
        <v>skill_22</v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 s="33">
        <f>(VLOOKUP(G1371,角色!V:AE,主动技能!F1371+7,FALSE))</f>
        <v>1</v>
      </c>
      <c r="AF1371" s="23">
        <f t="shared" si="456"/>
        <v>3</v>
      </c>
      <c r="AG1371" s="23">
        <f t="shared" si="457"/>
        <v>2</v>
      </c>
      <c r="AH1371" s="33" t="str">
        <f>VLOOKUP(F1371,特效对应!F:G,2,FALSE)</f>
        <v>attackex</v>
      </c>
      <c r="AJ1371">
        <f t="shared" si="458"/>
        <v>5</v>
      </c>
      <c r="AK1371" t="s">
        <v>118</v>
      </c>
      <c r="AL1371" t="s">
        <v>1559</v>
      </c>
      <c r="AM1371" s="4" t="s">
        <v>1693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夜音主动技能3等级6</v>
      </c>
      <c r="B1372" s="8">
        <f t="shared" si="454"/>
        <v>10230306</v>
      </c>
      <c r="C1372" s="8" t="str">
        <f>VLOOKUP(G1372,角色!A:B,2,FALSE)</f>
        <v>夜音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510</v>
      </c>
      <c r="I1372" s="24" t="str">
        <f t="shared" si="464"/>
        <v>对敌方单体造成125%攻击力（+1000）点伤害。并附带流血，且标记目标，如果目标死亡则回复自身生命。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P1372" s="33" t="str">
        <f>_xlfn.IFNA(VLOOKUP(G1372,角色!V:AE,主动技能!F1372+1,FALSE),"")</f>
        <v>eff_sixingguangquan||eff_sishenzhinu|</v>
      </c>
      <c r="Q1372" s="33">
        <f>(VLOOKUP(G1372,角色!V:AE,主动技能!F1372+4,FALSE))</f>
        <v>1</v>
      </c>
      <c r="R1372" s="33">
        <v>0</v>
      </c>
      <c r="S1372" s="33">
        <v>0</v>
      </c>
      <c r="T1372" s="6" t="str">
        <f t="shared" si="462"/>
        <v>100001:100:2:0|100091:100:5:0</v>
      </c>
      <c r="U1372" s="6" t="str">
        <f t="shared" si="463"/>
        <v/>
      </c>
      <c r="V1372" s="23" t="str">
        <f>VLOOKUP(G1372,角色!AW:BC,主动技能!F1372+1,FALSE)</f>
        <v>skill_22</v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1000</v>
      </c>
      <c r="AE1372" s="33">
        <f>(VLOOKUP(G1372,角色!V:AE,主动技能!F1372+7,FALSE))</f>
        <v>1</v>
      </c>
      <c r="AF1372" s="23">
        <f t="shared" si="456"/>
        <v>3</v>
      </c>
      <c r="AG1372" s="23">
        <f t="shared" si="457"/>
        <v>2</v>
      </c>
      <c r="AH1372" s="33" t="str">
        <f>VLOOKUP(F1372,特效对应!F:G,2,FALSE)</f>
        <v>attackex</v>
      </c>
      <c r="AJ1372">
        <f t="shared" si="458"/>
        <v>6</v>
      </c>
      <c r="AK1372" t="s">
        <v>118</v>
      </c>
      <c r="AL1372" t="s">
        <v>1559</v>
      </c>
      <c r="AM1372" s="4" t="s">
        <v>1693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夜音主动技能3等级7</v>
      </c>
      <c r="B1373" s="8">
        <f t="shared" si="454"/>
        <v>10230307</v>
      </c>
      <c r="C1373" s="8" t="str">
        <f>VLOOKUP(G1373,角色!A:B,2,FALSE)</f>
        <v>夜音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510</v>
      </c>
      <c r="I1373" s="24" t="str">
        <f t="shared" si="464"/>
        <v>对敌方单体造成125%攻击力（+1415）点伤害。并附带流血，且标记目标，如果目标死亡则回复自身生命。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P1373" s="33" t="str">
        <f>_xlfn.IFNA(VLOOKUP(G1373,角色!V:AE,主动技能!F1373+1,FALSE),"")</f>
        <v>eff_sixingguangquan||eff_sishenzhinu|</v>
      </c>
      <c r="Q1373" s="33">
        <f>(VLOOKUP(G1373,角色!V:AE,主动技能!F1373+4,FALSE))</f>
        <v>1</v>
      </c>
      <c r="R1373" s="33">
        <v>0</v>
      </c>
      <c r="S1373" s="33">
        <v>0</v>
      </c>
      <c r="T1373" s="6" t="str">
        <f t="shared" si="462"/>
        <v>100001:100:2:0|100091:100:5:0</v>
      </c>
      <c r="U1373" s="6" t="str">
        <f t="shared" si="463"/>
        <v/>
      </c>
      <c r="V1373" s="23" t="str">
        <f>VLOOKUP(G1373,角色!AW:BC,主动技能!F1373+1,FALSE)</f>
        <v>skill_22</v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1415</v>
      </c>
      <c r="AE1373" s="33">
        <f>(VLOOKUP(G1373,角色!V:AE,主动技能!F1373+7,FALSE))</f>
        <v>1</v>
      </c>
      <c r="AF1373" s="23">
        <f t="shared" si="456"/>
        <v>3</v>
      </c>
      <c r="AG1373" s="23">
        <f t="shared" si="457"/>
        <v>2</v>
      </c>
      <c r="AH1373" s="33" t="str">
        <f>VLOOKUP(F1373,特效对应!F:G,2,FALSE)</f>
        <v>attackex</v>
      </c>
      <c r="AJ1373">
        <f t="shared" si="458"/>
        <v>7</v>
      </c>
      <c r="AK1373" t="s">
        <v>118</v>
      </c>
      <c r="AL1373" t="s">
        <v>1559</v>
      </c>
      <c r="AM1373" s="4" t="s">
        <v>1693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夜音主动技能3等级8</v>
      </c>
      <c r="B1374" s="8">
        <f t="shared" si="454"/>
        <v>10230308</v>
      </c>
      <c r="C1374" s="8" t="str">
        <f>VLOOKUP(G1374,角色!A:B,2,FALSE)</f>
        <v>夜音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510</v>
      </c>
      <c r="I1374" s="24" t="str">
        <f t="shared" si="464"/>
        <v>对敌方单体造成125%攻击力（+2001）点伤害。并附带流血，且标记目标，如果目标死亡则回复自身生命。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P1374" s="33" t="str">
        <f>_xlfn.IFNA(VLOOKUP(G1374,角色!V:AE,主动技能!F1374+1,FALSE),"")</f>
        <v>eff_sixingguangquan||eff_sishenzhinu|</v>
      </c>
      <c r="Q1374" s="33">
        <f>(VLOOKUP(G1374,角色!V:AE,主动技能!F1374+4,FALSE))</f>
        <v>1</v>
      </c>
      <c r="R1374" s="33">
        <v>0</v>
      </c>
      <c r="S1374" s="33">
        <v>0</v>
      </c>
      <c r="T1374" s="6" t="str">
        <f t="shared" si="462"/>
        <v>100001:100:2:0|100091:100:5:0</v>
      </c>
      <c r="U1374" s="6" t="str">
        <f t="shared" si="463"/>
        <v/>
      </c>
      <c r="V1374" s="23" t="str">
        <f>VLOOKUP(G1374,角色!AW:BC,主动技能!F1374+1,FALSE)</f>
        <v>skill_22</v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2001</v>
      </c>
      <c r="AE1374" s="33">
        <f>(VLOOKUP(G1374,角色!V:AE,主动技能!F1374+7,FALSE))</f>
        <v>1</v>
      </c>
      <c r="AF1374" s="23">
        <f t="shared" si="456"/>
        <v>3</v>
      </c>
      <c r="AG1374" s="23">
        <f t="shared" si="457"/>
        <v>2</v>
      </c>
      <c r="AH1374" s="33" t="str">
        <f>VLOOKUP(F1374,特效对应!F:G,2,FALSE)</f>
        <v>attackex</v>
      </c>
      <c r="AJ1374">
        <f t="shared" si="458"/>
        <v>8</v>
      </c>
      <c r="AK1374" t="s">
        <v>118</v>
      </c>
      <c r="AL1374" t="s">
        <v>1559</v>
      </c>
      <c r="AM1374" s="4" t="s">
        <v>1693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夜音主动技能3等级9</v>
      </c>
      <c r="B1375" s="8">
        <f t="shared" si="454"/>
        <v>10230309</v>
      </c>
      <c r="C1375" s="8" t="str">
        <f>VLOOKUP(G1375,角色!A:B,2,FALSE)</f>
        <v>夜音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510</v>
      </c>
      <c r="I1375" s="24" t="str">
        <f t="shared" si="464"/>
        <v>对敌方单体造成125%攻击力（+2830）点伤害。并附带流血，且标记目标，如果目标死亡则回复自身生命。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P1375" s="33" t="str">
        <f>_xlfn.IFNA(VLOOKUP(G1375,角色!V:AE,主动技能!F1375+1,FALSE),"")</f>
        <v>eff_sixingguangquan||eff_sishenzhinu|</v>
      </c>
      <c r="Q1375" s="33">
        <f>(VLOOKUP(G1375,角色!V:AE,主动技能!F1375+4,FALSE))</f>
        <v>1</v>
      </c>
      <c r="R1375" s="33">
        <v>0</v>
      </c>
      <c r="S1375" s="33">
        <v>0</v>
      </c>
      <c r="T1375" s="6" t="str">
        <f t="shared" si="462"/>
        <v>100001:100:2:0|100091:100:5:0</v>
      </c>
      <c r="U1375" s="6" t="str">
        <f t="shared" si="463"/>
        <v/>
      </c>
      <c r="V1375" s="23" t="str">
        <f>VLOOKUP(G1375,角色!AW:BC,主动技能!F1375+1,FALSE)</f>
        <v>skill_22</v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2830</v>
      </c>
      <c r="AE1375" s="33">
        <f>(VLOOKUP(G1375,角色!V:AE,主动技能!F1375+7,FALSE))</f>
        <v>1</v>
      </c>
      <c r="AF1375" s="23">
        <f t="shared" si="456"/>
        <v>3</v>
      </c>
      <c r="AG1375" s="23">
        <f t="shared" si="457"/>
        <v>2</v>
      </c>
      <c r="AH1375" s="33" t="str">
        <f>VLOOKUP(F1375,特效对应!F:G,2,FALSE)</f>
        <v>attackex</v>
      </c>
      <c r="AJ1375">
        <f t="shared" si="458"/>
        <v>9</v>
      </c>
      <c r="AK1375" t="s">
        <v>118</v>
      </c>
      <c r="AL1375" t="s">
        <v>1559</v>
      </c>
      <c r="AM1375" s="4" t="s">
        <v>1693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夜音主动技能3等级10</v>
      </c>
      <c r="B1376" s="8">
        <f t="shared" si="454"/>
        <v>10230310</v>
      </c>
      <c r="C1376" s="8" t="str">
        <f>VLOOKUP(G1376,角色!A:B,2,FALSE)</f>
        <v>夜音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510</v>
      </c>
      <c r="I1376" s="24" t="str">
        <f t="shared" si="464"/>
        <v>对敌方单体造成125%攻击力（+4003）点伤害。并附带流血，且标记目标，如果目标死亡则回复自身生命。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P1376" s="33" t="str">
        <f>_xlfn.IFNA(VLOOKUP(G1376,角色!V:AE,主动技能!F1376+1,FALSE),"")</f>
        <v>eff_sixingguangquan||eff_sishenzhinu|</v>
      </c>
      <c r="Q1376" s="33">
        <f>(VLOOKUP(G1376,角色!V:AE,主动技能!F1376+4,FALSE))</f>
        <v>1</v>
      </c>
      <c r="R1376" s="33">
        <v>0</v>
      </c>
      <c r="S1376" s="33">
        <v>0</v>
      </c>
      <c r="T1376" s="6" t="str">
        <f t="shared" si="462"/>
        <v>100001:100:2:0|100091:100:5:0</v>
      </c>
      <c r="U1376" s="6" t="str">
        <f t="shared" si="463"/>
        <v/>
      </c>
      <c r="V1376" s="23" t="str">
        <f>VLOOKUP(G1376,角色!AW:BC,主动技能!F1376+1,FALSE)</f>
        <v>skill_22</v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4003</v>
      </c>
      <c r="AE1376" s="33">
        <f>(VLOOKUP(G1376,角色!V:AE,主动技能!F1376+7,FALSE))</f>
        <v>1</v>
      </c>
      <c r="AF1376" s="23">
        <f t="shared" si="456"/>
        <v>3</v>
      </c>
      <c r="AG1376" s="23">
        <f t="shared" si="457"/>
        <v>2</v>
      </c>
      <c r="AH1376" s="33" t="str">
        <f>VLOOKUP(F1376,特效对应!F:G,2,FALSE)</f>
        <v>attackex</v>
      </c>
      <c r="AJ1376">
        <f t="shared" si="458"/>
        <v>10</v>
      </c>
      <c r="AK1376" t="s">
        <v>118</v>
      </c>
      <c r="AL1376" t="s">
        <v>1559</v>
      </c>
      <c r="AM1376" s="4" t="s">
        <v>1693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夜音主动技能3等级11</v>
      </c>
      <c r="B1377" s="8">
        <f t="shared" si="454"/>
        <v>10230311</v>
      </c>
      <c r="C1377" s="8" t="str">
        <f>VLOOKUP(G1377,角色!A:B,2,FALSE)</f>
        <v>夜音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510</v>
      </c>
      <c r="I1377" s="24" t="str">
        <f t="shared" si="464"/>
        <v>对敌方单体造成125%攻击力（+5663）点伤害。并附带流血，且标记目标，如果目标死亡则回复自身生命。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P1377" s="33" t="str">
        <f>_xlfn.IFNA(VLOOKUP(G1377,角色!V:AE,主动技能!F1377+1,FALSE),"")</f>
        <v>eff_sixingguangquan||eff_sishenzhinu|</v>
      </c>
      <c r="Q1377" s="33">
        <f>(VLOOKUP(G1377,角色!V:AE,主动技能!F1377+4,FALSE))</f>
        <v>1</v>
      </c>
      <c r="R1377" s="33">
        <v>0</v>
      </c>
      <c r="S1377" s="33">
        <v>0</v>
      </c>
      <c r="T1377" s="6" t="str">
        <f t="shared" si="462"/>
        <v>100001:100:2:0|100091:100:5:0</v>
      </c>
      <c r="U1377" s="6" t="str">
        <f t="shared" si="463"/>
        <v/>
      </c>
      <c r="V1377" s="23" t="str">
        <f>VLOOKUP(G1377,角色!AW:BC,主动技能!F1377+1,FALSE)</f>
        <v>skill_22</v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5663</v>
      </c>
      <c r="AE1377" s="33">
        <f>(VLOOKUP(G1377,角色!V:AE,主动技能!F1377+7,FALSE))</f>
        <v>1</v>
      </c>
      <c r="AF1377" s="23">
        <f t="shared" si="456"/>
        <v>3</v>
      </c>
      <c r="AG1377" s="23">
        <f t="shared" si="457"/>
        <v>2</v>
      </c>
      <c r="AH1377" s="33" t="str">
        <f>VLOOKUP(F1377,特效对应!F:G,2,FALSE)</f>
        <v>attackex</v>
      </c>
      <c r="AJ1377">
        <f t="shared" si="458"/>
        <v>11</v>
      </c>
      <c r="AK1377" t="s">
        <v>118</v>
      </c>
      <c r="AL1377" t="s">
        <v>1559</v>
      </c>
      <c r="AM1377" s="4" t="s">
        <v>1693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夜音主动技能3等级12</v>
      </c>
      <c r="B1378" s="8">
        <f t="shared" si="454"/>
        <v>10230312</v>
      </c>
      <c r="C1378" s="8" t="str">
        <f>VLOOKUP(G1378,角色!A:B,2,FALSE)</f>
        <v>夜音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510</v>
      </c>
      <c r="I1378" s="24" t="str">
        <f t="shared" si="464"/>
        <v>对敌方单体造成125%攻击力（+8009）点伤害。并附带流血，且标记目标，如果目标死亡则回复自身生命。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P1378" s="33" t="str">
        <f>_xlfn.IFNA(VLOOKUP(G1378,角色!V:AE,主动技能!F1378+1,FALSE),"")</f>
        <v>eff_sixingguangquan||eff_sishenzhinu|</v>
      </c>
      <c r="Q1378" s="33">
        <f>(VLOOKUP(G1378,角色!V:AE,主动技能!F1378+4,FALSE))</f>
        <v>1</v>
      </c>
      <c r="R1378" s="33">
        <v>0</v>
      </c>
      <c r="S1378" s="33">
        <v>0</v>
      </c>
      <c r="T1378" s="6" t="str">
        <f t="shared" si="462"/>
        <v>100001:100:2:0|100091:100:5:0</v>
      </c>
      <c r="U1378" s="6" t="str">
        <f t="shared" si="463"/>
        <v/>
      </c>
      <c r="V1378" s="23" t="str">
        <f>VLOOKUP(G1378,角色!AW:BC,主动技能!F1378+1,FALSE)</f>
        <v>skill_22</v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8009</v>
      </c>
      <c r="AE1378" s="33">
        <f>(VLOOKUP(G1378,角色!V:AE,主动技能!F1378+7,FALSE))</f>
        <v>1</v>
      </c>
      <c r="AF1378" s="23">
        <f t="shared" si="456"/>
        <v>3</v>
      </c>
      <c r="AG1378" s="23">
        <f t="shared" si="457"/>
        <v>2</v>
      </c>
      <c r="AH1378" s="33" t="str">
        <f>VLOOKUP(F1378,特效对应!F:G,2,FALSE)</f>
        <v>attackex</v>
      </c>
      <c r="AJ1378">
        <f t="shared" si="458"/>
        <v>12</v>
      </c>
      <c r="AK1378" t="s">
        <v>118</v>
      </c>
      <c r="AL1378" t="s">
        <v>1559</v>
      </c>
      <c r="AM1378" s="4" t="s">
        <v>1693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夜音主动技能3等级13</v>
      </c>
      <c r="B1379" s="8">
        <f t="shared" si="454"/>
        <v>10230313</v>
      </c>
      <c r="C1379" s="8" t="str">
        <f>VLOOKUP(G1379,角色!A:B,2,FALSE)</f>
        <v>夜音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510</v>
      </c>
      <c r="I1379" s="24" t="str">
        <f t="shared" si="464"/>
        <v>对敌方单体造成125%攻击力（+11328）点伤害。并附带流血，且标记目标，如果目标死亡则回复自身生命。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P1379" s="33" t="str">
        <f>_xlfn.IFNA(VLOOKUP(G1379,角色!V:AE,主动技能!F1379+1,FALSE),"")</f>
        <v>eff_sixingguangquan||eff_sishenzhinu|</v>
      </c>
      <c r="Q1379" s="33">
        <f>(VLOOKUP(G1379,角色!V:AE,主动技能!F1379+4,FALSE))</f>
        <v>1</v>
      </c>
      <c r="R1379" s="33">
        <v>0</v>
      </c>
      <c r="S1379" s="33">
        <v>0</v>
      </c>
      <c r="T1379" s="6" t="str">
        <f t="shared" si="462"/>
        <v>100001:100:2:0|100091:100:5:0</v>
      </c>
      <c r="U1379" s="6" t="str">
        <f t="shared" si="463"/>
        <v/>
      </c>
      <c r="V1379" s="23" t="str">
        <f>VLOOKUP(G1379,角色!AW:BC,主动技能!F1379+1,FALSE)</f>
        <v>skill_22</v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11328</v>
      </c>
      <c r="AE1379" s="33">
        <f>(VLOOKUP(G1379,角色!V:AE,主动技能!F1379+7,FALSE))</f>
        <v>1</v>
      </c>
      <c r="AF1379" s="23">
        <f t="shared" si="456"/>
        <v>3</v>
      </c>
      <c r="AG1379" s="23">
        <f t="shared" si="457"/>
        <v>2</v>
      </c>
      <c r="AH1379" s="33" t="str">
        <f>VLOOKUP(F1379,特效对应!F:G,2,FALSE)</f>
        <v>attackex</v>
      </c>
      <c r="AJ1379">
        <f t="shared" si="458"/>
        <v>13</v>
      </c>
      <c r="AK1379" t="s">
        <v>118</v>
      </c>
      <c r="AL1379" t="s">
        <v>1559</v>
      </c>
      <c r="AM1379" s="4" t="s">
        <v>1693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夜音主动技能3等级14</v>
      </c>
      <c r="B1380" s="8">
        <f t="shared" si="454"/>
        <v>10230314</v>
      </c>
      <c r="C1380" s="8" t="str">
        <f>VLOOKUP(G1380,角色!A:B,2,FALSE)</f>
        <v>夜音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510</v>
      </c>
      <c r="I1380" s="24" t="str">
        <f t="shared" si="464"/>
        <v>对敌方单体造成125%攻击力（+16023）点伤害。并附带流血，且标记目标，如果目标死亡则回复自身生命。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P1380" s="33" t="str">
        <f>_xlfn.IFNA(VLOOKUP(G1380,角色!V:AE,主动技能!F1380+1,FALSE),"")</f>
        <v>eff_sixingguangquan||eff_sishenzhinu|</v>
      </c>
      <c r="Q1380" s="33">
        <f>(VLOOKUP(G1380,角色!V:AE,主动技能!F1380+4,FALSE))</f>
        <v>1</v>
      </c>
      <c r="R1380" s="33">
        <v>0</v>
      </c>
      <c r="S1380" s="33">
        <v>0</v>
      </c>
      <c r="T1380" s="6" t="str">
        <f t="shared" si="462"/>
        <v>100001:100:2:0|100091:100:5:0</v>
      </c>
      <c r="U1380" s="6" t="str">
        <f t="shared" si="463"/>
        <v/>
      </c>
      <c r="V1380" s="23" t="str">
        <f>VLOOKUP(G1380,角色!AW:BC,主动技能!F1380+1,FALSE)</f>
        <v>skill_22</v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16023</v>
      </c>
      <c r="AE1380" s="33">
        <f>(VLOOKUP(G1380,角色!V:AE,主动技能!F1380+7,FALSE))</f>
        <v>1</v>
      </c>
      <c r="AF1380" s="23">
        <f t="shared" si="456"/>
        <v>3</v>
      </c>
      <c r="AG1380" s="23">
        <f t="shared" si="457"/>
        <v>2</v>
      </c>
      <c r="AH1380" s="33" t="str">
        <f>VLOOKUP(F1380,特效对应!F:G,2,FALSE)</f>
        <v>attackex</v>
      </c>
      <c r="AJ1380">
        <f t="shared" si="458"/>
        <v>14</v>
      </c>
      <c r="AK1380" t="s">
        <v>118</v>
      </c>
      <c r="AL1380" t="s">
        <v>1559</v>
      </c>
      <c r="AM1380" s="4" t="s">
        <v>1693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夜音主动技能3等级15</v>
      </c>
      <c r="B1381" s="8">
        <f t="shared" si="454"/>
        <v>10230315</v>
      </c>
      <c r="C1381" s="8" t="str">
        <f>VLOOKUP(G1381,角色!A:B,2,FALSE)</f>
        <v>夜音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510</v>
      </c>
      <c r="I1381" s="24" t="str">
        <f t="shared" si="464"/>
        <v>对敌方单体造成125%攻击力（+22663）点伤害。并附带流血，且标记目标，如果目标死亡则回复自身生命。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P1381" s="33" t="str">
        <f>_xlfn.IFNA(VLOOKUP(G1381,角色!V:AE,主动技能!F1381+1,FALSE),"")</f>
        <v>eff_sixingguangquan||eff_sishenzhinu|</v>
      </c>
      <c r="Q1381" s="33">
        <f>(VLOOKUP(G1381,角色!V:AE,主动技能!F1381+4,FALSE))</f>
        <v>1</v>
      </c>
      <c r="R1381" s="33">
        <v>0</v>
      </c>
      <c r="S1381" s="33">
        <v>0</v>
      </c>
      <c r="T1381" s="6" t="str">
        <f t="shared" si="462"/>
        <v>100001:100:2:0|100091:100:5:0</v>
      </c>
      <c r="U1381" s="6" t="str">
        <f t="shared" si="463"/>
        <v/>
      </c>
      <c r="V1381" s="23" t="str">
        <f>VLOOKUP(G1381,角色!AW:BC,主动技能!F1381+1,FALSE)</f>
        <v>skill_22</v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22663</v>
      </c>
      <c r="AE1381" s="33">
        <f>(VLOOKUP(G1381,角色!V:AE,主动技能!F1381+7,FALSE))</f>
        <v>1</v>
      </c>
      <c r="AF1381" s="23">
        <f t="shared" si="456"/>
        <v>3</v>
      </c>
      <c r="AG1381" s="23">
        <f t="shared" si="457"/>
        <v>2</v>
      </c>
      <c r="AH1381" s="33" t="str">
        <f>VLOOKUP(F1381,特效对应!F:G,2,FALSE)</f>
        <v>attackex</v>
      </c>
      <c r="AJ1381">
        <f t="shared" si="458"/>
        <v>15</v>
      </c>
      <c r="AK1381" t="s">
        <v>118</v>
      </c>
      <c r="AL1381" t="s">
        <v>1559</v>
      </c>
      <c r="AM1381" s="4" t="s">
        <v>1693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夜音主动技能3等级16</v>
      </c>
      <c r="B1382" s="8">
        <f t="shared" si="454"/>
        <v>10230316</v>
      </c>
      <c r="C1382" s="8" t="str">
        <f>VLOOKUP(G1382,角色!A:B,2,FALSE)</f>
        <v>夜音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510</v>
      </c>
      <c r="I1382" s="24" t="str">
        <f t="shared" si="464"/>
        <v>对敌方单体造成125%攻击力（+32055）点伤害。并附带流血，且标记目标，如果目标死亡则回复自身生命。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P1382" s="33" t="str">
        <f>_xlfn.IFNA(VLOOKUP(G1382,角色!V:AE,主动技能!F1382+1,FALSE),"")</f>
        <v>eff_sixingguangquan||eff_sishenzhinu|</v>
      </c>
      <c r="Q1382" s="33">
        <f>(VLOOKUP(G1382,角色!V:AE,主动技能!F1382+4,FALSE))</f>
        <v>1</v>
      </c>
      <c r="R1382" s="33">
        <v>0</v>
      </c>
      <c r="S1382" s="33">
        <v>0</v>
      </c>
      <c r="T1382" s="6" t="str">
        <f t="shared" si="462"/>
        <v>100001:100:2:0|100091:100:5:0</v>
      </c>
      <c r="U1382" s="6" t="str">
        <f t="shared" si="463"/>
        <v/>
      </c>
      <c r="V1382" s="23" t="str">
        <f>VLOOKUP(G1382,角色!AW:BC,主动技能!F1382+1,FALSE)</f>
        <v>skill_22</v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32055</v>
      </c>
      <c r="AE1382" s="33">
        <f>(VLOOKUP(G1382,角色!V:AE,主动技能!F1382+7,FALSE))</f>
        <v>1</v>
      </c>
      <c r="AF1382" s="23">
        <f t="shared" si="456"/>
        <v>3</v>
      </c>
      <c r="AG1382" s="23">
        <f t="shared" si="457"/>
        <v>2</v>
      </c>
      <c r="AH1382" s="33" t="str">
        <f>VLOOKUP(F1382,特效对应!F:G,2,FALSE)</f>
        <v>attackex</v>
      </c>
      <c r="AJ1382">
        <f t="shared" si="458"/>
        <v>16</v>
      </c>
      <c r="AK1382" t="s">
        <v>118</v>
      </c>
      <c r="AL1382" t="s">
        <v>1559</v>
      </c>
      <c r="AM1382" s="4" t="s">
        <v>1693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夜音主动技能3等级17</v>
      </c>
      <c r="B1383" s="8">
        <f t="shared" si="454"/>
        <v>10230317</v>
      </c>
      <c r="C1383" s="8" t="str">
        <f>VLOOKUP(G1383,角色!A:B,2,FALSE)</f>
        <v>夜音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510</v>
      </c>
      <c r="I1383" s="24" t="str">
        <f t="shared" si="464"/>
        <v>对敌方单体造成125%攻击力（+45338）点伤害。并附带流血，且标记目标，如果目标死亡则回复自身生命。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P1383" s="33" t="str">
        <f>_xlfn.IFNA(VLOOKUP(G1383,角色!V:AE,主动技能!F1383+1,FALSE),"")</f>
        <v>eff_sixingguangquan||eff_sishenzhinu|</v>
      </c>
      <c r="Q1383" s="33">
        <f>(VLOOKUP(G1383,角色!V:AE,主动技能!F1383+4,FALSE))</f>
        <v>1</v>
      </c>
      <c r="R1383" s="33">
        <v>0</v>
      </c>
      <c r="S1383" s="33">
        <v>0</v>
      </c>
      <c r="T1383" s="6" t="str">
        <f t="shared" si="462"/>
        <v>100001:100:2:0|100091:100:5:0</v>
      </c>
      <c r="U1383" s="6" t="str">
        <f t="shared" si="463"/>
        <v/>
      </c>
      <c r="V1383" s="23" t="str">
        <f>VLOOKUP(G1383,角色!AW:BC,主动技能!F1383+1,FALSE)</f>
        <v>skill_22</v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45338</v>
      </c>
      <c r="AE1383" s="33">
        <f>(VLOOKUP(G1383,角色!V:AE,主动技能!F1383+7,FALSE))</f>
        <v>1</v>
      </c>
      <c r="AF1383" s="23">
        <f t="shared" si="456"/>
        <v>3</v>
      </c>
      <c r="AG1383" s="23">
        <f t="shared" si="457"/>
        <v>2</v>
      </c>
      <c r="AH1383" s="33" t="str">
        <f>VLOOKUP(F1383,特效对应!F:G,2,FALSE)</f>
        <v>attackex</v>
      </c>
      <c r="AJ1383">
        <f t="shared" si="458"/>
        <v>17</v>
      </c>
      <c r="AK1383" t="s">
        <v>118</v>
      </c>
      <c r="AL1383" t="s">
        <v>1559</v>
      </c>
      <c r="AM1383" s="4" t="s">
        <v>1693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夜音主动技能3等级18</v>
      </c>
      <c r="B1384" s="8">
        <f t="shared" si="454"/>
        <v>10230318</v>
      </c>
      <c r="C1384" s="8" t="str">
        <f>VLOOKUP(G1384,角色!A:B,2,FALSE)</f>
        <v>夜音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510</v>
      </c>
      <c r="I1384" s="24" t="str">
        <f t="shared" si="464"/>
        <v>对敌方单体造成125%攻击力（+64126）点伤害。并附带流血，且标记目标，如果目标死亡则回复自身生命。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P1384" s="33" t="str">
        <f>_xlfn.IFNA(VLOOKUP(G1384,角色!V:AE,主动技能!F1384+1,FALSE),"")</f>
        <v>eff_sixingguangquan||eff_sishenzhinu|</v>
      </c>
      <c r="Q1384" s="33">
        <f>(VLOOKUP(G1384,角色!V:AE,主动技能!F1384+4,FALSE))</f>
        <v>1</v>
      </c>
      <c r="R1384" s="33">
        <v>0</v>
      </c>
      <c r="S1384" s="33">
        <v>0</v>
      </c>
      <c r="T1384" s="6" t="str">
        <f t="shared" si="462"/>
        <v>100001:100:2:0|100091:100:5:0</v>
      </c>
      <c r="U1384" s="6" t="str">
        <f t="shared" si="463"/>
        <v/>
      </c>
      <c r="V1384" s="23" t="str">
        <f>VLOOKUP(G1384,角色!AW:BC,主动技能!F1384+1,FALSE)</f>
        <v>skill_22</v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64126</v>
      </c>
      <c r="AE1384" s="33">
        <f>(VLOOKUP(G1384,角色!V:AE,主动技能!F1384+7,FALSE))</f>
        <v>1</v>
      </c>
      <c r="AF1384" s="23">
        <f t="shared" si="456"/>
        <v>3</v>
      </c>
      <c r="AG1384" s="23">
        <f t="shared" si="457"/>
        <v>2</v>
      </c>
      <c r="AH1384" s="33" t="str">
        <f>VLOOKUP(F1384,特效对应!F:G,2,FALSE)</f>
        <v>attackex</v>
      </c>
      <c r="AJ1384">
        <f t="shared" si="458"/>
        <v>18</v>
      </c>
      <c r="AK1384" t="s">
        <v>118</v>
      </c>
      <c r="AL1384" t="s">
        <v>1559</v>
      </c>
      <c r="AM1384" s="4" t="s">
        <v>1693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夜音主动技能3等级19</v>
      </c>
      <c r="B1385" s="8">
        <f t="shared" si="454"/>
        <v>10230319</v>
      </c>
      <c r="C1385" s="8" t="str">
        <f>VLOOKUP(G1385,角色!A:B,2,FALSE)</f>
        <v>夜音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510</v>
      </c>
      <c r="I1385" s="24" t="str">
        <f t="shared" si="464"/>
        <v>对敌方单体造成125%攻击力（+90700）点伤害。并附带流血，且标记目标，如果目标死亡则回复自身生命。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P1385" s="33" t="str">
        <f>_xlfn.IFNA(VLOOKUP(G1385,角色!V:AE,主动技能!F1385+1,FALSE),"")</f>
        <v>eff_sixingguangquan||eff_sishenzhinu|</v>
      </c>
      <c r="Q1385" s="33">
        <f>(VLOOKUP(G1385,角色!V:AE,主动技能!F1385+4,FALSE))</f>
        <v>1</v>
      </c>
      <c r="R1385" s="33">
        <v>0</v>
      </c>
      <c r="S1385" s="33">
        <v>0</v>
      </c>
      <c r="T1385" s="6" t="str">
        <f t="shared" si="462"/>
        <v>100001:100:2:0|100091:100:5:0</v>
      </c>
      <c r="U1385" s="6" t="str">
        <f t="shared" si="463"/>
        <v/>
      </c>
      <c r="V1385" s="23" t="str">
        <f>VLOOKUP(G1385,角色!AW:BC,主动技能!F1385+1,FALSE)</f>
        <v>skill_22</v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90700</v>
      </c>
      <c r="AE1385" s="33">
        <f>(VLOOKUP(G1385,角色!V:AE,主动技能!F1385+7,FALSE))</f>
        <v>1</v>
      </c>
      <c r="AF1385" s="23">
        <f t="shared" si="456"/>
        <v>3</v>
      </c>
      <c r="AG1385" s="23">
        <f t="shared" si="457"/>
        <v>2</v>
      </c>
      <c r="AH1385" s="33" t="str">
        <f>VLOOKUP(F1385,特效对应!F:G,2,FALSE)</f>
        <v>attackex</v>
      </c>
      <c r="AJ1385">
        <f t="shared" si="458"/>
        <v>19</v>
      </c>
      <c r="AK1385" t="s">
        <v>118</v>
      </c>
      <c r="AL1385" t="s">
        <v>1559</v>
      </c>
      <c r="AM1385" s="4" t="s">
        <v>1693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夜音主动技能3等级20</v>
      </c>
      <c r="B1386" s="8">
        <f t="shared" si="454"/>
        <v>10230320</v>
      </c>
      <c r="C1386" s="8" t="str">
        <f>VLOOKUP(G1386,角色!A:B,2,FALSE)</f>
        <v>夜音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510</v>
      </c>
      <c r="I1386" s="24" t="str">
        <f t="shared" si="464"/>
        <v>对敌方单体造成125%攻击力（+128285）点伤害。并附带流血，且标记目标，如果目标死亡则回复自身生命。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P1386" s="33" t="str">
        <f>_xlfn.IFNA(VLOOKUP(G1386,角色!V:AE,主动技能!F1386+1,FALSE),"")</f>
        <v>eff_sixingguangquan||eff_sishenzhinu|</v>
      </c>
      <c r="Q1386" s="33">
        <f>(VLOOKUP(G1386,角色!V:AE,主动技能!F1386+4,FALSE))</f>
        <v>1</v>
      </c>
      <c r="R1386" s="33">
        <v>0</v>
      </c>
      <c r="S1386" s="33">
        <v>0</v>
      </c>
      <c r="T1386" s="6" t="str">
        <f t="shared" si="462"/>
        <v>100001:100:2:0|100091:100:5:0</v>
      </c>
      <c r="U1386" s="6" t="str">
        <f t="shared" si="463"/>
        <v/>
      </c>
      <c r="V1386" s="23" t="str">
        <f>VLOOKUP(G1386,角色!AW:BC,主动技能!F1386+1,FALSE)</f>
        <v>skill_22</v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128285</v>
      </c>
      <c r="AE1386" s="33">
        <f>(VLOOKUP(G1386,角色!V:AE,主动技能!F1386+7,FALSE))</f>
        <v>1</v>
      </c>
      <c r="AF1386" s="23">
        <f t="shared" si="456"/>
        <v>3</v>
      </c>
      <c r="AG1386" s="23">
        <f t="shared" si="457"/>
        <v>2</v>
      </c>
      <c r="AH1386" s="33" t="str">
        <f>VLOOKUP(F1386,特效对应!F:G,2,FALSE)</f>
        <v>attackex</v>
      </c>
      <c r="AJ1386">
        <f t="shared" si="458"/>
        <v>20</v>
      </c>
      <c r="AK1386" t="s">
        <v>118</v>
      </c>
      <c r="AL1386" t="s">
        <v>1559</v>
      </c>
      <c r="AM1386" s="4" t="s">
        <v>1693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琅琊主动技能1等级1</v>
      </c>
      <c r="B1387" s="8">
        <f t="shared" si="454"/>
        <v>10240101</v>
      </c>
      <c r="C1387" s="8" t="str">
        <f>VLOOKUP(G1387,角色!A:B,2,FALSE)</f>
        <v>琅琊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对敌方单体攻击，造成100%攻击力（+32）点伤害。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33" t="str">
        <f>_xlfn.IFNA(VLOOKUP(G1387,角色!V:AE,主动技能!F1387+1,FALSE),"")</f>
        <v>eff_yixingguangquan|||</v>
      </c>
      <c r="Q1387" s="33">
        <f>(VLOOKUP(G1387,角色!V:AE,主动技能!F1387+4,FALSE))</f>
        <v>1</v>
      </c>
      <c r="R1387" s="33">
        <v>0</v>
      </c>
      <c r="S1387" s="33">
        <v>0</v>
      </c>
      <c r="T1387" s="23" t="str">
        <f t="shared" si="462"/>
        <v/>
      </c>
      <c r="U1387" s="23" t="str">
        <f t="shared" si="463"/>
        <v/>
      </c>
      <c r="V1387" s="23" t="str">
        <f>VLOOKUP(G1387,角色!AW:BC,主动技能!F1387+1,FALSE)</f>
        <v>skill_32</v>
      </c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32</v>
      </c>
      <c r="AC1387" s="23"/>
      <c r="AD1387" s="23"/>
      <c r="AE1387" s="33">
        <f>(VLOOKUP(G1387,角色!V:AE,主动技能!F1387+7,FALSE))</f>
        <v>0</v>
      </c>
      <c r="AF1387" s="23">
        <f t="shared" si="456"/>
        <v>0</v>
      </c>
      <c r="AG1387" s="23">
        <f t="shared" si="457"/>
        <v>0</v>
      </c>
      <c r="AH1387" s="33" t="str">
        <f>VLOOKUP(F1387,特效对应!F:G,2,FALSE)</f>
        <v>attack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琅琊主动技能1等级2</v>
      </c>
      <c r="B1388" s="8">
        <f t="shared" si="454"/>
        <v>10240102</v>
      </c>
      <c r="C1388" s="8" t="str">
        <f>VLOOKUP(G1388,角色!A:B,2,FALSE)</f>
        <v>琅琊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511</v>
      </c>
      <c r="I1388" s="24" t="str">
        <f t="shared" ref="I1388:I1394" si="466">"对敌方单体攻击，造成100%攻击力（+"&amp;AB1388&amp;"）点伤害。"</f>
        <v>对敌方单体攻击，造成100%攻击力（+40）点伤害。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P1388" s="33" t="str">
        <f>_xlfn.IFNA(VLOOKUP(G1388,角色!V:AE,主动技能!F1388+1,FALSE),"")</f>
        <v>eff_yixingguangquan|||</v>
      </c>
      <c r="Q1388" s="33">
        <f>(VLOOKUP(G1388,角色!V:AE,主动技能!F1388+4,FALSE))</f>
        <v>1</v>
      </c>
      <c r="R1388" s="33">
        <v>0</v>
      </c>
      <c r="S1388" s="33">
        <v>0</v>
      </c>
      <c r="T1388" s="6" t="str">
        <f t="shared" si="462"/>
        <v/>
      </c>
      <c r="U1388" s="6" t="str">
        <f t="shared" si="463"/>
        <v/>
      </c>
      <c r="V1388" s="23" t="str">
        <f>VLOOKUP(G1388,角色!AW:BC,主动技能!F1388+1,FALSE)</f>
        <v>skill_32</v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40</v>
      </c>
      <c r="AE1388" s="33">
        <f>(VLOOKUP(G1388,角色!V:AE,主动技能!F1388+7,FALSE))</f>
        <v>0</v>
      </c>
      <c r="AF1388" s="23">
        <f t="shared" si="456"/>
        <v>0</v>
      </c>
      <c r="AG1388" s="23">
        <f t="shared" si="457"/>
        <v>0</v>
      </c>
      <c r="AH1388" s="33" t="str">
        <f>VLOOKUP(F1388,特效对应!F:G,2,FALSE)</f>
        <v>attack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琅琊主动技能1等级3</v>
      </c>
      <c r="B1389" s="8">
        <f t="shared" si="454"/>
        <v>10240103</v>
      </c>
      <c r="C1389" s="8" t="str">
        <f>VLOOKUP(G1389,角色!A:B,2,FALSE)</f>
        <v>琅琊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511</v>
      </c>
      <c r="I1389" s="24" t="str">
        <f t="shared" si="466"/>
        <v>对敌方单体攻击，造成100%攻击力（+62）点伤害。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P1389" s="33" t="str">
        <f>_xlfn.IFNA(VLOOKUP(G1389,角色!V:AE,主动技能!F1389+1,FALSE),"")</f>
        <v>eff_yixingguangquan|||</v>
      </c>
      <c r="Q1389" s="33">
        <f>(VLOOKUP(G1389,角色!V:AE,主动技能!F1389+4,FALSE))</f>
        <v>1</v>
      </c>
      <c r="R1389" s="33">
        <v>0</v>
      </c>
      <c r="S1389" s="33">
        <v>0</v>
      </c>
      <c r="T1389" s="6" t="str">
        <f t="shared" si="462"/>
        <v/>
      </c>
      <c r="U1389" s="6" t="str">
        <f t="shared" si="463"/>
        <v/>
      </c>
      <c r="V1389" s="23" t="str">
        <f>VLOOKUP(G1389,角色!AW:BC,主动技能!F1389+1,FALSE)</f>
        <v>skill_32</v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62</v>
      </c>
      <c r="AE1389" s="33">
        <f>(VLOOKUP(G1389,角色!V:AE,主动技能!F1389+7,FALSE))</f>
        <v>0</v>
      </c>
      <c r="AF1389" s="23">
        <f t="shared" si="456"/>
        <v>0</v>
      </c>
      <c r="AG1389" s="23">
        <f t="shared" si="457"/>
        <v>0</v>
      </c>
      <c r="AH1389" s="33" t="str">
        <f>VLOOKUP(F1389,特效对应!F:G,2,FALSE)</f>
        <v>attack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琅琊主动技能1等级4</v>
      </c>
      <c r="B1390" s="8">
        <f t="shared" si="454"/>
        <v>10240104</v>
      </c>
      <c r="C1390" s="8" t="str">
        <f>VLOOKUP(G1390,角色!A:B,2,FALSE)</f>
        <v>琅琊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511</v>
      </c>
      <c r="I1390" s="24" t="str">
        <f t="shared" si="466"/>
        <v>对敌方单体攻击，造成100%攻击力（+100）点伤害。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P1390" s="33" t="str">
        <f>_xlfn.IFNA(VLOOKUP(G1390,角色!V:AE,主动技能!F1390+1,FALSE),"")</f>
        <v>eff_yixingguangquan|||</v>
      </c>
      <c r="Q1390" s="33">
        <f>(VLOOKUP(G1390,角色!V:AE,主动技能!F1390+4,FALSE))</f>
        <v>1</v>
      </c>
      <c r="R1390" s="33">
        <v>0</v>
      </c>
      <c r="S1390" s="33">
        <v>0</v>
      </c>
      <c r="T1390" s="6" t="str">
        <f t="shared" si="462"/>
        <v/>
      </c>
      <c r="U1390" s="6" t="str">
        <f t="shared" si="463"/>
        <v/>
      </c>
      <c r="V1390" s="23" t="str">
        <f>VLOOKUP(G1390,角色!AW:BC,主动技能!F1390+1,FALSE)</f>
        <v>skill_32</v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100</v>
      </c>
      <c r="AE1390" s="33">
        <f>(VLOOKUP(G1390,角色!V:AE,主动技能!F1390+7,FALSE))</f>
        <v>0</v>
      </c>
      <c r="AF1390" s="23">
        <f t="shared" si="456"/>
        <v>0</v>
      </c>
      <c r="AG1390" s="23">
        <f t="shared" si="457"/>
        <v>0</v>
      </c>
      <c r="AH1390" s="33" t="str">
        <f>VLOOKUP(F1390,特效对应!F:G,2,FALSE)</f>
        <v>attack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琅琊主动技能1等级5</v>
      </c>
      <c r="B1391" s="8">
        <f t="shared" si="454"/>
        <v>10240105</v>
      </c>
      <c r="C1391" s="8" t="str">
        <f>VLOOKUP(G1391,角色!A:B,2,FALSE)</f>
        <v>琅琊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511</v>
      </c>
      <c r="I1391" s="24" t="str">
        <f t="shared" si="466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P1391" s="33" t="str">
        <f>_xlfn.IFNA(VLOOKUP(G1391,角色!V:AE,主动技能!F1391+1,FALSE),"")</f>
        <v>eff_yixingguangquan|||</v>
      </c>
      <c r="Q1391" s="33">
        <f>(VLOOKUP(G1391,角色!V:AE,主动技能!F1391+4,FALSE))</f>
        <v>1</v>
      </c>
      <c r="R1391" s="33">
        <v>0</v>
      </c>
      <c r="S1391" s="33">
        <v>0</v>
      </c>
      <c r="T1391" s="6" t="str">
        <f t="shared" si="462"/>
        <v/>
      </c>
      <c r="U1391" s="6" t="str">
        <f t="shared" si="463"/>
        <v/>
      </c>
      <c r="V1391" s="23" t="str">
        <f>VLOOKUP(G1391,角色!AW:BC,主动技能!F1391+1,FALSE)</f>
        <v>skill_32</v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 s="33">
        <f>(VLOOKUP(G1391,角色!V:AE,主动技能!F1391+7,FALSE))</f>
        <v>0</v>
      </c>
      <c r="AF1391" s="23">
        <f t="shared" si="456"/>
        <v>0</v>
      </c>
      <c r="AG1391" s="23">
        <f t="shared" si="457"/>
        <v>0</v>
      </c>
      <c r="AH1391" s="33" t="str">
        <f>VLOOKUP(F1391,特效对应!F:G,2,FALSE)</f>
        <v>attack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琅琊主动技能1等级6</v>
      </c>
      <c r="B1392" s="8">
        <f t="shared" si="454"/>
        <v>10240106</v>
      </c>
      <c r="C1392" s="8" t="str">
        <f>VLOOKUP(G1392,角色!A:B,2,FALSE)</f>
        <v>琅琊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511</v>
      </c>
      <c r="I1392" s="24" t="str">
        <f t="shared" si="466"/>
        <v>对敌方单体攻击，造成100%攻击力（+200）点伤害。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P1392" s="33" t="str">
        <f>_xlfn.IFNA(VLOOKUP(G1392,角色!V:AE,主动技能!F1392+1,FALSE),"")</f>
        <v>eff_yixingguangquan|||</v>
      </c>
      <c r="Q1392" s="33">
        <f>(VLOOKUP(G1392,角色!V:AE,主动技能!F1392+4,FALSE))</f>
        <v>1</v>
      </c>
      <c r="R1392" s="33">
        <v>0</v>
      </c>
      <c r="S1392" s="33">
        <v>0</v>
      </c>
      <c r="T1392" s="6" t="str">
        <f t="shared" si="462"/>
        <v/>
      </c>
      <c r="U1392" s="6" t="str">
        <f t="shared" si="463"/>
        <v/>
      </c>
      <c r="V1392" s="23" t="str">
        <f>VLOOKUP(G1392,角色!AW:BC,主动技能!F1392+1,FALSE)</f>
        <v>skill_32</v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200</v>
      </c>
      <c r="AE1392" s="33">
        <f>(VLOOKUP(G1392,角色!V:AE,主动技能!F1392+7,FALSE))</f>
        <v>0</v>
      </c>
      <c r="AF1392" s="23">
        <f t="shared" si="456"/>
        <v>0</v>
      </c>
      <c r="AG1392" s="23">
        <f t="shared" si="457"/>
        <v>0</v>
      </c>
      <c r="AH1392" s="33" t="str">
        <f>VLOOKUP(F1392,特效对应!F:G,2,FALSE)</f>
        <v>attack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琅琊主动技能1等级7</v>
      </c>
      <c r="B1393" s="8">
        <f t="shared" si="454"/>
        <v>10240107</v>
      </c>
      <c r="C1393" s="8" t="str">
        <f>VLOOKUP(G1393,角色!A:B,2,FALSE)</f>
        <v>琅琊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511</v>
      </c>
      <c r="I1393" s="24" t="str">
        <f t="shared" si="466"/>
        <v>对敌方单体攻击，造成100%攻击力（+283）点伤害。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P1393" s="33" t="str">
        <f>_xlfn.IFNA(VLOOKUP(G1393,角色!V:AE,主动技能!F1393+1,FALSE),"")</f>
        <v>eff_yixingguangquan|||</v>
      </c>
      <c r="Q1393" s="33">
        <f>(VLOOKUP(G1393,角色!V:AE,主动技能!F1393+4,FALSE))</f>
        <v>1</v>
      </c>
      <c r="R1393" s="33">
        <v>0</v>
      </c>
      <c r="S1393" s="33">
        <v>0</v>
      </c>
      <c r="T1393" s="6" t="str">
        <f t="shared" si="462"/>
        <v/>
      </c>
      <c r="U1393" s="6" t="str">
        <f t="shared" si="463"/>
        <v/>
      </c>
      <c r="V1393" s="23" t="str">
        <f>VLOOKUP(G1393,角色!AW:BC,主动技能!F1393+1,FALSE)</f>
        <v>skill_32</v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283</v>
      </c>
      <c r="AE1393" s="33">
        <f>(VLOOKUP(G1393,角色!V:AE,主动技能!F1393+7,FALSE))</f>
        <v>0</v>
      </c>
      <c r="AF1393" s="23">
        <f t="shared" si="456"/>
        <v>0</v>
      </c>
      <c r="AG1393" s="23">
        <f t="shared" si="457"/>
        <v>0</v>
      </c>
      <c r="AH1393" s="33" t="str">
        <f>VLOOKUP(F1393,特效对应!F:G,2,FALSE)</f>
        <v>attack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琅琊主动技能1等级8</v>
      </c>
      <c r="B1394" s="8">
        <f t="shared" si="454"/>
        <v>10240108</v>
      </c>
      <c r="C1394" s="8" t="str">
        <f>VLOOKUP(G1394,角色!A:B,2,FALSE)</f>
        <v>琅琊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511</v>
      </c>
      <c r="I1394" s="24" t="str">
        <f t="shared" si="466"/>
        <v>对敌方单体攻击，造成100%攻击力（+400）点伤害。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P1394" s="33" t="str">
        <f>_xlfn.IFNA(VLOOKUP(G1394,角色!V:AE,主动技能!F1394+1,FALSE),"")</f>
        <v>eff_yixingguangquan|||</v>
      </c>
      <c r="Q1394" s="33">
        <f>(VLOOKUP(G1394,角色!V:AE,主动技能!F1394+4,FALSE))</f>
        <v>1</v>
      </c>
      <c r="R1394" s="33">
        <v>0</v>
      </c>
      <c r="S1394" s="33">
        <v>0</v>
      </c>
      <c r="T1394" s="6" t="str">
        <f t="shared" si="462"/>
        <v/>
      </c>
      <c r="U1394" s="6" t="str">
        <f t="shared" si="463"/>
        <v/>
      </c>
      <c r="V1394" s="23" t="str">
        <f>VLOOKUP(G1394,角色!AW:BC,主动技能!F1394+1,FALSE)</f>
        <v>skill_32</v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400</v>
      </c>
      <c r="AE1394" s="33">
        <f>(VLOOKUP(G1394,角色!V:AE,主动技能!F1394+7,FALSE))</f>
        <v>0</v>
      </c>
      <c r="AF1394" s="23">
        <f t="shared" si="456"/>
        <v>0</v>
      </c>
      <c r="AG1394" s="23">
        <f t="shared" si="457"/>
        <v>0</v>
      </c>
      <c r="AH1394" s="33" t="str">
        <f>VLOOKUP(F1394,特效对应!F:G,2,FALSE)</f>
        <v>attack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琅琊主动技能1等级9</v>
      </c>
      <c r="B1395" s="8">
        <f t="shared" si="454"/>
        <v>10240109</v>
      </c>
      <c r="C1395" s="8" t="str">
        <f>VLOOKUP(G1395,角色!A:B,2,FALSE)</f>
        <v>琅琊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对敌方单体攻击，造成100%攻击力（+566）点伤害。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33" t="str">
        <f>_xlfn.IFNA(VLOOKUP(G1395,角色!V:AE,主动技能!F1395+1,FALSE),"")</f>
        <v>eff_yixingguangquan|||</v>
      </c>
      <c r="Q1395" s="33">
        <f>(VLOOKUP(G1395,角色!V:AE,主动技能!F1395+4,FALSE))</f>
        <v>1</v>
      </c>
      <c r="R1395" s="33">
        <v>0</v>
      </c>
      <c r="S1395" s="33">
        <v>0</v>
      </c>
      <c r="T1395" s="23" t="str">
        <f t="shared" si="462"/>
        <v/>
      </c>
      <c r="U1395" s="23" t="str">
        <f t="shared" si="463"/>
        <v/>
      </c>
      <c r="V1395" s="23" t="str">
        <f>VLOOKUP(G1395,角色!AW:BC,主动技能!F1395+1,FALSE)</f>
        <v>skill_32</v>
      </c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566</v>
      </c>
      <c r="AC1395" s="23"/>
      <c r="AD1395" s="23"/>
      <c r="AE1395" s="33">
        <f>(VLOOKUP(G1395,角色!V:AE,主动技能!F1395+7,FALSE))</f>
        <v>0</v>
      </c>
      <c r="AF1395" s="23">
        <f t="shared" si="456"/>
        <v>0</v>
      </c>
      <c r="AG1395" s="23">
        <f t="shared" si="457"/>
        <v>0</v>
      </c>
      <c r="AH1395" s="33" t="str">
        <f>VLOOKUP(F1395,特效对应!F:G,2,FALSE)</f>
        <v>attack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琅琊主动技能1等级10</v>
      </c>
      <c r="B1396" s="8">
        <f t="shared" si="454"/>
        <v>10240110</v>
      </c>
      <c r="C1396" s="8" t="str">
        <f>VLOOKUP(G1396,角色!A:B,2,FALSE)</f>
        <v>琅琊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511</v>
      </c>
      <c r="I1396" s="24" t="str">
        <f t="shared" ref="I1396:I1406" si="467">"对敌方单体攻击，造成100%攻击力（+"&amp;AB1396&amp;"）点伤害。"</f>
        <v>对敌方单体攻击，造成100%攻击力（+800）点伤害。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P1396" s="33" t="str">
        <f>_xlfn.IFNA(VLOOKUP(G1396,角色!V:AE,主动技能!F1396+1,FALSE),"")</f>
        <v>eff_yixingguangquan|||</v>
      </c>
      <c r="Q1396" s="33">
        <f>(VLOOKUP(G1396,角色!V:AE,主动技能!F1396+4,FALSE))</f>
        <v>1</v>
      </c>
      <c r="R1396" s="33">
        <v>0</v>
      </c>
      <c r="S1396" s="33">
        <v>0</v>
      </c>
      <c r="T1396" s="6" t="str">
        <f t="shared" si="462"/>
        <v/>
      </c>
      <c r="U1396" s="6" t="str">
        <f t="shared" si="463"/>
        <v/>
      </c>
      <c r="V1396" s="23" t="str">
        <f>VLOOKUP(G1396,角色!AW:BC,主动技能!F1396+1,FALSE)</f>
        <v>skill_32</v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800</v>
      </c>
      <c r="AE1396" s="33">
        <f>(VLOOKUP(G1396,角色!V:AE,主动技能!F1396+7,FALSE))</f>
        <v>0</v>
      </c>
      <c r="AF1396" s="23">
        <f t="shared" si="456"/>
        <v>0</v>
      </c>
      <c r="AG1396" s="23">
        <f t="shared" si="457"/>
        <v>0</v>
      </c>
      <c r="AH1396" s="33" t="str">
        <f>VLOOKUP(F1396,特效对应!F:G,2,FALSE)</f>
        <v>attack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琅琊主动技能1等级11</v>
      </c>
      <c r="B1397" s="8">
        <f t="shared" si="454"/>
        <v>10240111</v>
      </c>
      <c r="C1397" s="8" t="str">
        <f>VLOOKUP(G1397,角色!A:B,2,FALSE)</f>
        <v>琅琊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511</v>
      </c>
      <c r="I1397" s="24" t="str">
        <f t="shared" si="467"/>
        <v>对敌方单体攻击，造成100%攻击力（+1132）点伤害。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P1397" s="33" t="str">
        <f>_xlfn.IFNA(VLOOKUP(G1397,角色!V:AE,主动技能!F1397+1,FALSE),"")</f>
        <v>eff_yixingguangquan|||</v>
      </c>
      <c r="Q1397" s="33">
        <f>(VLOOKUP(G1397,角色!V:AE,主动技能!F1397+4,FALSE))</f>
        <v>1</v>
      </c>
      <c r="R1397" s="33">
        <v>0</v>
      </c>
      <c r="S1397" s="33">
        <v>0</v>
      </c>
      <c r="T1397" s="6" t="str">
        <f t="shared" si="462"/>
        <v/>
      </c>
      <c r="U1397" s="6" t="str">
        <f t="shared" si="463"/>
        <v/>
      </c>
      <c r="V1397" s="23" t="str">
        <f>VLOOKUP(G1397,角色!AW:BC,主动技能!F1397+1,FALSE)</f>
        <v>skill_32</v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1132</v>
      </c>
      <c r="AE1397" s="33">
        <f>(VLOOKUP(G1397,角色!V:AE,主动技能!F1397+7,FALSE))</f>
        <v>0</v>
      </c>
      <c r="AF1397" s="23">
        <f t="shared" si="456"/>
        <v>0</v>
      </c>
      <c r="AG1397" s="23">
        <f t="shared" si="457"/>
        <v>0</v>
      </c>
      <c r="AH1397" s="33" t="str">
        <f>VLOOKUP(F1397,特效对应!F:G,2,FALSE)</f>
        <v>attack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琅琊主动技能1等级12</v>
      </c>
      <c r="B1398" s="8">
        <f t="shared" si="454"/>
        <v>10240112</v>
      </c>
      <c r="C1398" s="8" t="str">
        <f>VLOOKUP(G1398,角色!A:B,2,FALSE)</f>
        <v>琅琊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511</v>
      </c>
      <c r="I1398" s="24" t="str">
        <f t="shared" si="467"/>
        <v>对敌方单体攻击，造成100%攻击力（+1601）点伤害。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P1398" s="33" t="str">
        <f>_xlfn.IFNA(VLOOKUP(G1398,角色!V:AE,主动技能!F1398+1,FALSE),"")</f>
        <v>eff_yixingguangquan|||</v>
      </c>
      <c r="Q1398" s="33">
        <f>(VLOOKUP(G1398,角色!V:AE,主动技能!F1398+4,FALSE))</f>
        <v>1</v>
      </c>
      <c r="R1398" s="33">
        <v>0</v>
      </c>
      <c r="S1398" s="33">
        <v>0</v>
      </c>
      <c r="T1398" s="6" t="str">
        <f t="shared" si="462"/>
        <v/>
      </c>
      <c r="U1398" s="6" t="str">
        <f t="shared" si="463"/>
        <v/>
      </c>
      <c r="V1398" s="23" t="str">
        <f>VLOOKUP(G1398,角色!AW:BC,主动技能!F1398+1,FALSE)</f>
        <v>skill_32</v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1601</v>
      </c>
      <c r="AE1398" s="33">
        <f>(VLOOKUP(G1398,角色!V:AE,主动技能!F1398+7,FALSE))</f>
        <v>0</v>
      </c>
      <c r="AF1398" s="23">
        <f t="shared" si="456"/>
        <v>0</v>
      </c>
      <c r="AG1398" s="23">
        <f t="shared" si="457"/>
        <v>0</v>
      </c>
      <c r="AH1398" s="33" t="str">
        <f>VLOOKUP(F1398,特效对应!F:G,2,FALSE)</f>
        <v>attack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琅琊主动技能1等级13</v>
      </c>
      <c r="B1399" s="8">
        <f t="shared" si="454"/>
        <v>10240113</v>
      </c>
      <c r="C1399" s="8" t="str">
        <f>VLOOKUP(G1399,角色!A:B,2,FALSE)</f>
        <v>琅琊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511</v>
      </c>
      <c r="I1399" s="24" t="str">
        <f t="shared" si="467"/>
        <v>对敌方单体攻击，造成100%攻击力（+2265）点伤害。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P1399" s="33" t="str">
        <f>_xlfn.IFNA(VLOOKUP(G1399,角色!V:AE,主动技能!F1399+1,FALSE),"")</f>
        <v>eff_yixingguangquan|||</v>
      </c>
      <c r="Q1399" s="33">
        <f>(VLOOKUP(G1399,角色!V:AE,主动技能!F1399+4,FALSE))</f>
        <v>1</v>
      </c>
      <c r="R1399" s="33">
        <v>0</v>
      </c>
      <c r="S1399" s="33">
        <v>0</v>
      </c>
      <c r="T1399" s="6" t="str">
        <f t="shared" si="462"/>
        <v/>
      </c>
      <c r="U1399" s="6" t="str">
        <f t="shared" si="463"/>
        <v/>
      </c>
      <c r="V1399" s="23" t="str">
        <f>VLOOKUP(G1399,角色!AW:BC,主动技能!F1399+1,FALSE)</f>
        <v>skill_32</v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2265</v>
      </c>
      <c r="AE1399" s="33">
        <f>(VLOOKUP(G1399,角色!V:AE,主动技能!F1399+7,FALSE))</f>
        <v>0</v>
      </c>
      <c r="AF1399" s="23">
        <f t="shared" si="456"/>
        <v>0</v>
      </c>
      <c r="AG1399" s="23">
        <f t="shared" si="457"/>
        <v>0</v>
      </c>
      <c r="AH1399" s="33" t="str">
        <f>VLOOKUP(F1399,特效对应!F:G,2,FALSE)</f>
        <v>attack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琅琊主动技能1等级14</v>
      </c>
      <c r="B1400" s="8">
        <f t="shared" si="454"/>
        <v>10240114</v>
      </c>
      <c r="C1400" s="8" t="str">
        <f>VLOOKUP(G1400,角色!A:B,2,FALSE)</f>
        <v>琅琊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511</v>
      </c>
      <c r="I1400" s="24" t="str">
        <f t="shared" si="467"/>
        <v>对敌方单体攻击，造成100%攻击力（+3204）点伤害。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P1400" s="33" t="str">
        <f>_xlfn.IFNA(VLOOKUP(G1400,角色!V:AE,主动技能!F1400+1,FALSE),"")</f>
        <v>eff_yixingguangquan|||</v>
      </c>
      <c r="Q1400" s="33">
        <f>(VLOOKUP(G1400,角色!V:AE,主动技能!F1400+4,FALSE))</f>
        <v>1</v>
      </c>
      <c r="R1400" s="33">
        <v>0</v>
      </c>
      <c r="S1400" s="33">
        <v>0</v>
      </c>
      <c r="T1400" s="6" t="str">
        <f t="shared" si="462"/>
        <v/>
      </c>
      <c r="U1400" s="6" t="str">
        <f t="shared" si="463"/>
        <v/>
      </c>
      <c r="V1400" s="23" t="str">
        <f>VLOOKUP(G1400,角色!AW:BC,主动技能!F1400+1,FALSE)</f>
        <v>skill_32</v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3204</v>
      </c>
      <c r="AE1400" s="33">
        <f>(VLOOKUP(G1400,角色!V:AE,主动技能!F1400+7,FALSE))</f>
        <v>0</v>
      </c>
      <c r="AF1400" s="23">
        <f t="shared" si="456"/>
        <v>0</v>
      </c>
      <c r="AG1400" s="23">
        <f t="shared" si="457"/>
        <v>0</v>
      </c>
      <c r="AH1400" s="33" t="str">
        <f>VLOOKUP(F1400,特效对应!F:G,2,FALSE)</f>
        <v>attack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琅琊主动技能1等级15</v>
      </c>
      <c r="B1401" s="8">
        <f t="shared" si="454"/>
        <v>10240115</v>
      </c>
      <c r="C1401" s="8" t="str">
        <f>VLOOKUP(G1401,角色!A:B,2,FALSE)</f>
        <v>琅琊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511</v>
      </c>
      <c r="I1401" s="24" t="str">
        <f t="shared" si="467"/>
        <v>对敌方单体攻击，造成100%攻击力（+4532）点伤害。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P1401" s="33" t="str">
        <f>_xlfn.IFNA(VLOOKUP(G1401,角色!V:AE,主动技能!F1401+1,FALSE),"")</f>
        <v>eff_yixingguangquan|||</v>
      </c>
      <c r="Q1401" s="33">
        <f>(VLOOKUP(G1401,角色!V:AE,主动技能!F1401+4,FALSE))</f>
        <v>1</v>
      </c>
      <c r="R1401" s="33">
        <v>0</v>
      </c>
      <c r="S1401" s="33">
        <v>0</v>
      </c>
      <c r="T1401" s="6" t="str">
        <f t="shared" si="462"/>
        <v/>
      </c>
      <c r="U1401" s="6" t="str">
        <f t="shared" si="463"/>
        <v/>
      </c>
      <c r="V1401" s="23" t="str">
        <f>VLOOKUP(G1401,角色!AW:BC,主动技能!F1401+1,FALSE)</f>
        <v>skill_32</v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4532</v>
      </c>
      <c r="AE1401" s="33">
        <f>(VLOOKUP(G1401,角色!V:AE,主动技能!F1401+7,FALSE))</f>
        <v>0</v>
      </c>
      <c r="AF1401" s="23">
        <f t="shared" si="456"/>
        <v>0</v>
      </c>
      <c r="AG1401" s="23">
        <f t="shared" si="457"/>
        <v>0</v>
      </c>
      <c r="AH1401" s="33" t="str">
        <f>VLOOKUP(F1401,特效对应!F:G,2,FALSE)</f>
        <v>attack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琅琊主动技能1等级16</v>
      </c>
      <c r="B1402" s="8">
        <f t="shared" si="454"/>
        <v>10240116</v>
      </c>
      <c r="C1402" s="8" t="str">
        <f>VLOOKUP(G1402,角色!A:B,2,FALSE)</f>
        <v>琅琊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511</v>
      </c>
      <c r="I1402" s="24" t="str">
        <f t="shared" si="467"/>
        <v>对敌方单体攻击，造成100%攻击力（+6411）点伤害。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P1402" s="33" t="str">
        <f>_xlfn.IFNA(VLOOKUP(G1402,角色!V:AE,主动技能!F1402+1,FALSE),"")</f>
        <v>eff_yixingguangquan|||</v>
      </c>
      <c r="Q1402" s="33">
        <f>(VLOOKUP(G1402,角色!V:AE,主动技能!F1402+4,FALSE))</f>
        <v>1</v>
      </c>
      <c r="R1402" s="33">
        <v>0</v>
      </c>
      <c r="S1402" s="33">
        <v>0</v>
      </c>
      <c r="T1402" s="6" t="str">
        <f t="shared" si="462"/>
        <v/>
      </c>
      <c r="U1402" s="6" t="str">
        <f t="shared" si="463"/>
        <v/>
      </c>
      <c r="V1402" s="23" t="str">
        <f>VLOOKUP(G1402,角色!AW:BC,主动技能!F1402+1,FALSE)</f>
        <v>skill_32</v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6411</v>
      </c>
      <c r="AE1402" s="33">
        <f>(VLOOKUP(G1402,角色!V:AE,主动技能!F1402+7,FALSE))</f>
        <v>0</v>
      </c>
      <c r="AF1402" s="23">
        <f t="shared" si="456"/>
        <v>0</v>
      </c>
      <c r="AG1402" s="23">
        <f t="shared" si="457"/>
        <v>0</v>
      </c>
      <c r="AH1402" s="33" t="str">
        <f>VLOOKUP(F1402,特效对应!F:G,2,FALSE)</f>
        <v>attack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琅琊主动技能1等级17</v>
      </c>
      <c r="B1403" s="8">
        <f t="shared" si="454"/>
        <v>10240117</v>
      </c>
      <c r="C1403" s="8" t="str">
        <f>VLOOKUP(G1403,角色!A:B,2,FALSE)</f>
        <v>琅琊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511</v>
      </c>
      <c r="I1403" s="24" t="str">
        <f t="shared" si="467"/>
        <v>对敌方单体攻击，造成100%攻击力（+9067）点伤害。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P1403" s="33" t="str">
        <f>_xlfn.IFNA(VLOOKUP(G1403,角色!V:AE,主动技能!F1403+1,FALSE),"")</f>
        <v>eff_yixingguangquan|||</v>
      </c>
      <c r="Q1403" s="33">
        <f>(VLOOKUP(G1403,角色!V:AE,主动技能!F1403+4,FALSE))</f>
        <v>1</v>
      </c>
      <c r="R1403" s="33">
        <v>0</v>
      </c>
      <c r="S1403" s="33">
        <v>0</v>
      </c>
      <c r="T1403" s="6" t="str">
        <f t="shared" si="462"/>
        <v/>
      </c>
      <c r="U1403" s="6" t="str">
        <f t="shared" si="463"/>
        <v/>
      </c>
      <c r="V1403" s="23" t="str">
        <f>VLOOKUP(G1403,角色!AW:BC,主动技能!F1403+1,FALSE)</f>
        <v>skill_32</v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9067</v>
      </c>
      <c r="AE1403" s="33">
        <f>(VLOOKUP(G1403,角色!V:AE,主动技能!F1403+7,FALSE))</f>
        <v>0</v>
      </c>
      <c r="AF1403" s="23">
        <f t="shared" si="456"/>
        <v>0</v>
      </c>
      <c r="AG1403" s="23">
        <f t="shared" si="457"/>
        <v>0</v>
      </c>
      <c r="AH1403" s="33" t="str">
        <f>VLOOKUP(F1403,特效对应!F:G,2,FALSE)</f>
        <v>attack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琅琊主动技能1等级18</v>
      </c>
      <c r="B1404" s="8">
        <f t="shared" si="454"/>
        <v>10240118</v>
      </c>
      <c r="C1404" s="8" t="str">
        <f>VLOOKUP(G1404,角色!A:B,2,FALSE)</f>
        <v>琅琊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511</v>
      </c>
      <c r="I1404" s="24" t="str">
        <f t="shared" si="467"/>
        <v>对敌方单体攻击，造成100%攻击力（+12825）点伤害。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P1404" s="33" t="str">
        <f>_xlfn.IFNA(VLOOKUP(G1404,角色!V:AE,主动技能!F1404+1,FALSE),"")</f>
        <v>eff_yixingguangquan|||</v>
      </c>
      <c r="Q1404" s="33">
        <f>(VLOOKUP(G1404,角色!V:AE,主动技能!F1404+4,FALSE))</f>
        <v>1</v>
      </c>
      <c r="R1404" s="33">
        <v>0</v>
      </c>
      <c r="S1404" s="33">
        <v>0</v>
      </c>
      <c r="T1404" s="6" t="str">
        <f t="shared" si="462"/>
        <v/>
      </c>
      <c r="U1404" s="6" t="str">
        <f t="shared" si="463"/>
        <v/>
      </c>
      <c r="V1404" s="23" t="str">
        <f>VLOOKUP(G1404,角色!AW:BC,主动技能!F1404+1,FALSE)</f>
        <v>skill_32</v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12825</v>
      </c>
      <c r="AE1404" s="33">
        <f>(VLOOKUP(G1404,角色!V:AE,主动技能!F1404+7,FALSE))</f>
        <v>0</v>
      </c>
      <c r="AF1404" s="23">
        <f t="shared" si="456"/>
        <v>0</v>
      </c>
      <c r="AG1404" s="23">
        <f t="shared" si="457"/>
        <v>0</v>
      </c>
      <c r="AH1404" s="33" t="str">
        <f>VLOOKUP(F1404,特效对应!F:G,2,FALSE)</f>
        <v>attack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琅琊主动技能1等级19</v>
      </c>
      <c r="B1405" s="8">
        <f t="shared" si="454"/>
        <v>10240119</v>
      </c>
      <c r="C1405" s="8" t="str">
        <f>VLOOKUP(G1405,角色!A:B,2,FALSE)</f>
        <v>琅琊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511</v>
      </c>
      <c r="I1405" s="24" t="str">
        <f t="shared" si="467"/>
        <v>对敌方单体攻击，造成100%攻击力（+18140）点伤害。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P1405" s="33" t="str">
        <f>_xlfn.IFNA(VLOOKUP(G1405,角色!V:AE,主动技能!F1405+1,FALSE),"")</f>
        <v>eff_yixingguangquan|||</v>
      </c>
      <c r="Q1405" s="33">
        <f>(VLOOKUP(G1405,角色!V:AE,主动技能!F1405+4,FALSE))</f>
        <v>1</v>
      </c>
      <c r="R1405" s="33">
        <v>0</v>
      </c>
      <c r="S1405" s="33">
        <v>0</v>
      </c>
      <c r="T1405" s="6" t="str">
        <f t="shared" si="462"/>
        <v/>
      </c>
      <c r="U1405" s="6" t="str">
        <f t="shared" si="463"/>
        <v/>
      </c>
      <c r="V1405" s="23" t="str">
        <f>VLOOKUP(G1405,角色!AW:BC,主动技能!F1405+1,FALSE)</f>
        <v>skill_32</v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18140</v>
      </c>
      <c r="AE1405" s="33">
        <f>(VLOOKUP(G1405,角色!V:AE,主动技能!F1405+7,FALSE))</f>
        <v>0</v>
      </c>
      <c r="AF1405" s="23">
        <f t="shared" si="456"/>
        <v>0</v>
      </c>
      <c r="AG1405" s="23">
        <f t="shared" si="457"/>
        <v>0</v>
      </c>
      <c r="AH1405" s="33" t="str">
        <f>VLOOKUP(F1405,特效对应!F:G,2,FALSE)</f>
        <v>attack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琅琊主动技能1等级20</v>
      </c>
      <c r="B1406" s="8">
        <f t="shared" si="454"/>
        <v>10240120</v>
      </c>
      <c r="C1406" s="8" t="str">
        <f>VLOOKUP(G1406,角色!A:B,2,FALSE)</f>
        <v>琅琊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511</v>
      </c>
      <c r="I1406" s="24" t="str">
        <f t="shared" si="467"/>
        <v>对敌方单体攻击，造成100%攻击力（+25657）点伤害。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P1406" s="33" t="str">
        <f>_xlfn.IFNA(VLOOKUP(G1406,角色!V:AE,主动技能!F1406+1,FALSE),"")</f>
        <v>eff_yixingguangquan|||</v>
      </c>
      <c r="Q1406" s="33">
        <f>(VLOOKUP(G1406,角色!V:AE,主动技能!F1406+4,FALSE))</f>
        <v>1</v>
      </c>
      <c r="R1406" s="33">
        <v>0</v>
      </c>
      <c r="S1406" s="33">
        <v>0</v>
      </c>
      <c r="T1406" s="6" t="str">
        <f t="shared" si="462"/>
        <v/>
      </c>
      <c r="U1406" s="6" t="str">
        <f t="shared" si="463"/>
        <v/>
      </c>
      <c r="V1406" s="23" t="str">
        <f>VLOOKUP(G1406,角色!AW:BC,主动技能!F1406+1,FALSE)</f>
        <v>skill_32</v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25657</v>
      </c>
      <c r="AE1406" s="33">
        <f>(VLOOKUP(G1406,角色!V:AE,主动技能!F1406+7,FALSE))</f>
        <v>0</v>
      </c>
      <c r="AF1406" s="23">
        <f t="shared" si="456"/>
        <v>0</v>
      </c>
      <c r="AG1406" s="23">
        <f t="shared" si="457"/>
        <v>0</v>
      </c>
      <c r="AH1406" s="33" t="str">
        <f>VLOOKUP(F1406,特效对应!F:G,2,FALSE)</f>
        <v>attack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琅琊主动技能2等级1</v>
      </c>
      <c r="B1407" s="8">
        <f t="shared" si="454"/>
        <v>10240201</v>
      </c>
      <c r="C1407" s="8" t="str">
        <f>VLOOKUP(G1407,角色!A:B,2,FALSE)</f>
        <v>琅琊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512</v>
      </c>
      <c r="I1407" s="26" t="str">
        <f>"对己方随机3个单位回复生命"&amp;BA1407</f>
        <v>对己方随机3个单位回复生命83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P1407" s="33" t="str">
        <f>_xlfn.IFNA(VLOOKUP(G1407,角色!V:AE,主动技能!F1407+1,FALSE),"")</f>
        <v>eff_erxingguangquan||eff_huichunshu|</v>
      </c>
      <c r="Q1407" s="33">
        <f>(VLOOKUP(G1407,角色!V:AE,主动技能!F1407+4,FALSE))</f>
        <v>1</v>
      </c>
      <c r="R1407" s="33">
        <v>0</v>
      </c>
      <c r="S1407" s="33">
        <v>0</v>
      </c>
      <c r="T1407" s="6" t="str">
        <f t="shared" si="462"/>
        <v>100092:100:3:3</v>
      </c>
      <c r="U1407" s="6" t="str">
        <f t="shared" si="463"/>
        <v/>
      </c>
      <c r="V1407" s="23" t="str">
        <f>VLOOKUP(G1407,角色!AW:BC,主动技能!F1407+1,FALSE)</f>
        <v>skill_19</v>
      </c>
      <c r="Y1407">
        <f t="shared" ref="Y1407:Y1438" si="469">VLOOKUP(D1407,BF:BG,2,FALSE)</f>
        <v>50</v>
      </c>
      <c r="Z1407">
        <v>0</v>
      </c>
      <c r="AE1407" s="33">
        <f>(VLOOKUP(G1407,角色!V:AE,主动技能!F1407+7,FALSE))</f>
        <v>1</v>
      </c>
      <c r="AF1407" s="23">
        <f t="shared" si="456"/>
        <v>2</v>
      </c>
      <c r="AG1407" s="23">
        <f t="shared" si="457"/>
        <v>1</v>
      </c>
      <c r="AH1407" s="33" t="str">
        <f>VLOOKUP(F1407,特效对应!F:G,2,FALSE)</f>
        <v>attackex</v>
      </c>
      <c r="AJ1407">
        <f t="shared" si="458"/>
        <v>1</v>
      </c>
      <c r="AK1407" s="1" t="s">
        <v>118</v>
      </c>
      <c r="AL1407" s="4" t="s">
        <v>1694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83</v>
      </c>
      <c r="BB1407">
        <f t="shared" si="459"/>
        <v>83</v>
      </c>
      <c r="BC1407">
        <f t="shared" si="459"/>
        <v>83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琅琊主动技能2等级2</v>
      </c>
      <c r="B1408" s="8">
        <f t="shared" si="454"/>
        <v>10240202</v>
      </c>
      <c r="C1408" s="8" t="str">
        <f>VLOOKUP(G1408,角色!A:B,2,FALSE)</f>
        <v>琅琊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512</v>
      </c>
      <c r="I1408" s="26" t="str">
        <f t="shared" ref="I1408:I1426" si="470">"对己方随机3个单位回复生命"&amp;BA1408</f>
        <v>对己方随机3个单位回复生命102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P1408" s="33" t="str">
        <f>_xlfn.IFNA(VLOOKUP(G1408,角色!V:AE,主动技能!F1408+1,FALSE),"")</f>
        <v>eff_erxingguangquan||eff_huichunshu|</v>
      </c>
      <c r="Q1408" s="33">
        <f>(VLOOKUP(G1408,角色!V:AE,主动技能!F1408+4,FALSE))</f>
        <v>1</v>
      </c>
      <c r="R1408" s="33">
        <v>0</v>
      </c>
      <c r="S1408" s="33">
        <v>0</v>
      </c>
      <c r="T1408" s="6" t="str">
        <f t="shared" si="462"/>
        <v>100093:100:3:3</v>
      </c>
      <c r="U1408" s="6" t="str">
        <f t="shared" si="463"/>
        <v/>
      </c>
      <c r="V1408" s="23" t="str">
        <f>VLOOKUP(G1408,角色!AW:BC,主动技能!F1408+1,FALSE)</f>
        <v>skill_19</v>
      </c>
      <c r="Y1408">
        <f t="shared" si="469"/>
        <v>50</v>
      </c>
      <c r="Z1408">
        <v>0</v>
      </c>
      <c r="AE1408" s="33">
        <f>(VLOOKUP(G1408,角色!V:AE,主动技能!F1408+7,FALSE))</f>
        <v>1</v>
      </c>
      <c r="AF1408" s="23">
        <f t="shared" si="456"/>
        <v>2</v>
      </c>
      <c r="AG1408" s="23">
        <f t="shared" si="457"/>
        <v>1</v>
      </c>
      <c r="AH1408" s="33" t="str">
        <f>VLOOKUP(F1408,特效对应!F:G,2,FALSE)</f>
        <v>attackex</v>
      </c>
      <c r="AJ1408">
        <f t="shared" si="458"/>
        <v>2</v>
      </c>
      <c r="AK1408" s="1" t="s">
        <v>118</v>
      </c>
      <c r="AL1408" s="4" t="s">
        <v>1695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102</v>
      </c>
      <c r="BB1408">
        <f t="shared" si="459"/>
        <v>102</v>
      </c>
      <c r="BC1408">
        <f t="shared" si="459"/>
        <v>102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琅琊主动技能2等级3</v>
      </c>
      <c r="B1409" s="8">
        <f t="shared" si="454"/>
        <v>10240203</v>
      </c>
      <c r="C1409" s="8" t="str">
        <f>VLOOKUP(G1409,角色!A:B,2,FALSE)</f>
        <v>琅琊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512</v>
      </c>
      <c r="I1409" s="26" t="str">
        <f t="shared" si="470"/>
        <v>对己方随机3个单位回复生命160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P1409" s="33" t="str">
        <f>_xlfn.IFNA(VLOOKUP(G1409,角色!V:AE,主动技能!F1409+1,FALSE),"")</f>
        <v>eff_erxingguangquan||eff_huichunshu|</v>
      </c>
      <c r="Q1409" s="33">
        <f>(VLOOKUP(G1409,角色!V:AE,主动技能!F1409+4,FALSE))</f>
        <v>1</v>
      </c>
      <c r="R1409" s="33">
        <v>0</v>
      </c>
      <c r="S1409" s="33">
        <v>0</v>
      </c>
      <c r="T1409" s="6" t="str">
        <f t="shared" si="462"/>
        <v>100094:100:3:3</v>
      </c>
      <c r="U1409" s="6" t="str">
        <f t="shared" si="463"/>
        <v/>
      </c>
      <c r="V1409" s="23" t="str">
        <f>VLOOKUP(G1409,角色!AW:BC,主动技能!F1409+1,FALSE)</f>
        <v>skill_19</v>
      </c>
      <c r="Y1409">
        <f t="shared" si="469"/>
        <v>50</v>
      </c>
      <c r="Z1409">
        <v>0</v>
      </c>
      <c r="AE1409" s="33">
        <f>(VLOOKUP(G1409,角色!V:AE,主动技能!F1409+7,FALSE))</f>
        <v>1</v>
      </c>
      <c r="AF1409" s="23">
        <f t="shared" si="456"/>
        <v>2</v>
      </c>
      <c r="AG1409" s="23">
        <f t="shared" si="457"/>
        <v>1</v>
      </c>
      <c r="AH1409" s="33" t="str">
        <f>VLOOKUP(F1409,特效对应!F:G,2,FALSE)</f>
        <v>attackex</v>
      </c>
      <c r="AJ1409">
        <f t="shared" si="458"/>
        <v>3</v>
      </c>
      <c r="AK1409" s="1" t="s">
        <v>118</v>
      </c>
      <c r="AL1409" s="4" t="s">
        <v>1696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160</v>
      </c>
      <c r="BB1409">
        <f t="shared" si="459"/>
        <v>160</v>
      </c>
      <c r="BC1409">
        <f t="shared" si="459"/>
        <v>160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琅琊主动技能2等级4</v>
      </c>
      <c r="B1410" s="8">
        <f t="shared" si="454"/>
        <v>10240204</v>
      </c>
      <c r="C1410" s="8" t="str">
        <f>VLOOKUP(G1410,角色!A:B,2,FALSE)</f>
        <v>琅琊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512</v>
      </c>
      <c r="I1410" s="26" t="str">
        <f t="shared" si="470"/>
        <v>对己方随机3个单位回复生命256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P1410" s="33" t="str">
        <f>_xlfn.IFNA(VLOOKUP(G1410,角色!V:AE,主动技能!F1410+1,FALSE),"")</f>
        <v>eff_erxingguangquan||eff_huichunshu|</v>
      </c>
      <c r="Q1410" s="33">
        <f>(VLOOKUP(G1410,角色!V:AE,主动技能!F1410+4,FALSE))</f>
        <v>1</v>
      </c>
      <c r="R1410" s="33">
        <v>0</v>
      </c>
      <c r="S1410" s="33">
        <v>0</v>
      </c>
      <c r="T1410" s="6" t="str">
        <f t="shared" si="462"/>
        <v>100095:100:3:3</v>
      </c>
      <c r="U1410" s="6" t="str">
        <f t="shared" si="463"/>
        <v/>
      </c>
      <c r="V1410" s="23" t="str">
        <f>VLOOKUP(G1410,角色!AW:BC,主动技能!F1410+1,FALSE)</f>
        <v>skill_19</v>
      </c>
      <c r="Y1410">
        <f t="shared" si="469"/>
        <v>50</v>
      </c>
      <c r="Z1410">
        <v>0</v>
      </c>
      <c r="AE1410" s="33">
        <f>(VLOOKUP(G1410,角色!V:AE,主动技能!F1410+7,FALSE))</f>
        <v>1</v>
      </c>
      <c r="AF1410" s="23">
        <f t="shared" si="456"/>
        <v>2</v>
      </c>
      <c r="AG1410" s="23">
        <f t="shared" si="457"/>
        <v>1</v>
      </c>
      <c r="AH1410" s="33" t="str">
        <f>VLOOKUP(F1410,特效对应!F:G,2,FALSE)</f>
        <v>attackex</v>
      </c>
      <c r="AJ1410">
        <f t="shared" si="458"/>
        <v>4</v>
      </c>
      <c r="AK1410" s="1" t="s">
        <v>118</v>
      </c>
      <c r="AL1410" s="4" t="s">
        <v>1697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256</v>
      </c>
      <c r="BB1410">
        <f t="shared" si="459"/>
        <v>256</v>
      </c>
      <c r="BC1410">
        <f t="shared" si="459"/>
        <v>256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琅琊主动技能2等级5</v>
      </c>
      <c r="B1411" s="8">
        <f t="shared" si="454"/>
        <v>10240205</v>
      </c>
      <c r="C1411" s="8" t="str">
        <f>VLOOKUP(G1411,角色!A:B,2,FALSE)</f>
        <v>琅琊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512</v>
      </c>
      <c r="I1411" s="26" t="str">
        <f t="shared" si="470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P1411" s="33" t="str">
        <f>_xlfn.IFNA(VLOOKUP(G1411,角色!V:AE,主动技能!F1411+1,FALSE),"")</f>
        <v>eff_erxingguangquan||eff_huichunshu|</v>
      </c>
      <c r="Q1411" s="33">
        <f>(VLOOKUP(G1411,角色!V:AE,主动技能!F1411+4,FALSE))</f>
        <v>1</v>
      </c>
      <c r="R1411" s="33">
        <v>0</v>
      </c>
      <c r="S1411" s="33">
        <v>0</v>
      </c>
      <c r="T1411" s="6" t="str">
        <f t="shared" si="462"/>
        <v>100096:100:3:3</v>
      </c>
      <c r="U1411" s="6" t="str">
        <f t="shared" si="463"/>
        <v/>
      </c>
      <c r="V1411" s="23" t="str">
        <f>VLOOKUP(G1411,角色!AW:BC,主动技能!F1411+1,FALSE)</f>
        <v>skill_19</v>
      </c>
      <c r="Y1411">
        <f t="shared" si="469"/>
        <v>50</v>
      </c>
      <c r="Z1411">
        <v>0</v>
      </c>
      <c r="AE1411" s="33">
        <f>(VLOOKUP(G1411,角色!V:AE,主动技能!F1411+7,FALSE))</f>
        <v>1</v>
      </c>
      <c r="AF1411" s="23">
        <f t="shared" si="456"/>
        <v>2</v>
      </c>
      <c r="AG1411" s="23">
        <f t="shared" si="457"/>
        <v>1</v>
      </c>
      <c r="AH1411" s="33" t="str">
        <f>VLOOKUP(F1411,特效对应!F:G,2,FALSE)</f>
        <v>attackex</v>
      </c>
      <c r="AJ1411">
        <f t="shared" si="458"/>
        <v>5</v>
      </c>
      <c r="AK1411" s="1" t="s">
        <v>118</v>
      </c>
      <c r="AL1411" s="4" t="s">
        <v>1698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琅琊主动技能2等级6</v>
      </c>
      <c r="B1412" s="8">
        <f t="shared" si="454"/>
        <v>10240206</v>
      </c>
      <c r="C1412" s="8" t="str">
        <f>VLOOKUP(G1412,角色!A:B,2,FALSE)</f>
        <v>琅琊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512</v>
      </c>
      <c r="I1412" s="26" t="str">
        <f t="shared" si="470"/>
        <v>对己方随机3个单位回复生命512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P1412" s="33" t="str">
        <f>_xlfn.IFNA(VLOOKUP(G1412,角色!V:AE,主动技能!F1412+1,FALSE),"")</f>
        <v>eff_erxingguangquan||eff_huichunshu|</v>
      </c>
      <c r="Q1412" s="33">
        <f>(VLOOKUP(G1412,角色!V:AE,主动技能!F1412+4,FALSE))</f>
        <v>1</v>
      </c>
      <c r="R1412" s="33">
        <v>0</v>
      </c>
      <c r="S1412" s="33">
        <v>0</v>
      </c>
      <c r="T1412" s="6" t="str">
        <f t="shared" si="462"/>
        <v>100097:100:3:3</v>
      </c>
      <c r="U1412" s="6" t="str">
        <f t="shared" si="463"/>
        <v/>
      </c>
      <c r="V1412" s="23" t="str">
        <f>VLOOKUP(G1412,角色!AW:BC,主动技能!F1412+1,FALSE)</f>
        <v>skill_19</v>
      </c>
      <c r="Y1412">
        <f t="shared" si="469"/>
        <v>50</v>
      </c>
      <c r="Z1412">
        <v>0</v>
      </c>
      <c r="AE1412" s="33">
        <f>(VLOOKUP(G1412,角色!V:AE,主动技能!F1412+7,FALSE))</f>
        <v>1</v>
      </c>
      <c r="AF1412" s="23">
        <f t="shared" si="456"/>
        <v>2</v>
      </c>
      <c r="AG1412" s="23">
        <f t="shared" si="457"/>
        <v>1</v>
      </c>
      <c r="AH1412" s="33" t="str">
        <f>VLOOKUP(F1412,特效对应!F:G,2,FALSE)</f>
        <v>attackex</v>
      </c>
      <c r="AJ1412">
        <f t="shared" si="458"/>
        <v>6</v>
      </c>
      <c r="AK1412" s="1" t="s">
        <v>118</v>
      </c>
      <c r="AL1412" s="4" t="s">
        <v>1699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512</v>
      </c>
      <c r="BB1412">
        <f t="shared" si="459"/>
        <v>512</v>
      </c>
      <c r="BC1412">
        <f t="shared" si="459"/>
        <v>512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琅琊主动技能2等级7</v>
      </c>
      <c r="B1413" s="8">
        <f t="shared" si="454"/>
        <v>10240207</v>
      </c>
      <c r="C1413" s="8" t="str">
        <f>VLOOKUP(G1413,角色!A:B,2,FALSE)</f>
        <v>琅琊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512</v>
      </c>
      <c r="I1413" s="26" t="str">
        <f t="shared" si="470"/>
        <v>对己方随机3个单位回复生命724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P1413" s="33" t="str">
        <f>_xlfn.IFNA(VLOOKUP(G1413,角色!V:AE,主动技能!F1413+1,FALSE),"")</f>
        <v>eff_erxingguangquan||eff_huichunshu|</v>
      </c>
      <c r="Q1413" s="33">
        <f>(VLOOKUP(G1413,角色!V:AE,主动技能!F1413+4,FALSE))</f>
        <v>1</v>
      </c>
      <c r="R1413" s="33">
        <v>0</v>
      </c>
      <c r="S1413" s="33">
        <v>0</v>
      </c>
      <c r="T1413" s="6" t="str">
        <f t="shared" si="462"/>
        <v>100098:100:3:3</v>
      </c>
      <c r="U1413" s="6" t="str">
        <f t="shared" si="463"/>
        <v/>
      </c>
      <c r="V1413" s="23" t="str">
        <f>VLOOKUP(G1413,角色!AW:BC,主动技能!F1413+1,FALSE)</f>
        <v>skill_19</v>
      </c>
      <c r="Y1413">
        <f t="shared" si="469"/>
        <v>50</v>
      </c>
      <c r="Z1413">
        <v>0</v>
      </c>
      <c r="AE1413" s="33">
        <f>(VLOOKUP(G1413,角色!V:AE,主动技能!F1413+7,FALSE))</f>
        <v>1</v>
      </c>
      <c r="AF1413" s="23">
        <f t="shared" si="456"/>
        <v>2</v>
      </c>
      <c r="AG1413" s="23">
        <f t="shared" si="457"/>
        <v>1</v>
      </c>
      <c r="AH1413" s="33" t="str">
        <f>VLOOKUP(F1413,特效对应!F:G,2,FALSE)</f>
        <v>attackex</v>
      </c>
      <c r="AJ1413">
        <f t="shared" si="458"/>
        <v>7</v>
      </c>
      <c r="AK1413" s="1" t="s">
        <v>118</v>
      </c>
      <c r="AL1413" s="4" t="s">
        <v>1700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724</v>
      </c>
      <c r="BB1413">
        <f t="shared" si="459"/>
        <v>724</v>
      </c>
      <c r="BC1413">
        <f t="shared" si="459"/>
        <v>724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琅琊主动技能2等级8</v>
      </c>
      <c r="B1414" s="8">
        <f t="shared" si="454"/>
        <v>10240208</v>
      </c>
      <c r="C1414" s="8" t="str">
        <f>VLOOKUP(G1414,角色!A:B,2,FALSE)</f>
        <v>琅琊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512</v>
      </c>
      <c r="I1414" s="26" t="str">
        <f t="shared" si="470"/>
        <v>对己方随机3个单位回复生命1024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P1414" s="33" t="str">
        <f>_xlfn.IFNA(VLOOKUP(G1414,角色!V:AE,主动技能!F1414+1,FALSE),"")</f>
        <v>eff_erxingguangquan||eff_huichunshu|</v>
      </c>
      <c r="Q1414" s="33">
        <f>(VLOOKUP(G1414,角色!V:AE,主动技能!F1414+4,FALSE))</f>
        <v>1</v>
      </c>
      <c r="R1414" s="33">
        <v>0</v>
      </c>
      <c r="S1414" s="33">
        <v>0</v>
      </c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V1414" s="23" t="str">
        <f>VLOOKUP(G1414,角色!AW:BC,主动技能!F1414+1,FALSE)</f>
        <v>skill_19</v>
      </c>
      <c r="Y1414">
        <f t="shared" si="469"/>
        <v>50</v>
      </c>
      <c r="Z1414">
        <v>0</v>
      </c>
      <c r="AE1414" s="33">
        <f>(VLOOKUP(G1414,角色!V:AE,主动技能!F1414+7,FALSE))</f>
        <v>1</v>
      </c>
      <c r="AF1414" s="23">
        <f t="shared" si="456"/>
        <v>2</v>
      </c>
      <c r="AG1414" s="23">
        <f t="shared" si="457"/>
        <v>1</v>
      </c>
      <c r="AH1414" s="33" t="str">
        <f>VLOOKUP(F1414,特效对应!F:G,2,FALSE)</f>
        <v>attackex</v>
      </c>
      <c r="AJ1414">
        <f t="shared" si="458"/>
        <v>8</v>
      </c>
      <c r="AK1414" s="1" t="s">
        <v>118</v>
      </c>
      <c r="AL1414" s="4" t="s">
        <v>1701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1024</v>
      </c>
      <c r="BB1414">
        <f t="shared" si="459"/>
        <v>1024</v>
      </c>
      <c r="BC1414">
        <f t="shared" si="459"/>
        <v>1024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琅琊主动技能2等级9</v>
      </c>
      <c r="B1415" s="8">
        <f t="shared" si="454"/>
        <v>10240209</v>
      </c>
      <c r="C1415" s="8" t="str">
        <f>VLOOKUP(G1415,角色!A:B,2,FALSE)</f>
        <v>琅琊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512</v>
      </c>
      <c r="I1415" s="26" t="str">
        <f t="shared" si="470"/>
        <v>对己方随机3个单位回复生命1449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P1415" s="33" t="str">
        <f>_xlfn.IFNA(VLOOKUP(G1415,角色!V:AE,主动技能!F1415+1,FALSE),"")</f>
        <v>eff_erxingguangquan||eff_huichunshu|</v>
      </c>
      <c r="Q1415" s="33">
        <f>(VLOOKUP(G1415,角色!V:AE,主动技能!F1415+4,FALSE))</f>
        <v>1</v>
      </c>
      <c r="R1415" s="33">
        <v>0</v>
      </c>
      <c r="S1415" s="33">
        <v>0</v>
      </c>
      <c r="T1415" s="6" t="str">
        <f t="shared" si="475"/>
        <v>100100:100:3:3</v>
      </c>
      <c r="U1415" s="6" t="str">
        <f t="shared" si="476"/>
        <v/>
      </c>
      <c r="V1415" s="23" t="str">
        <f>VLOOKUP(G1415,角色!AW:BC,主动技能!F1415+1,FALSE)</f>
        <v>skill_19</v>
      </c>
      <c r="Y1415">
        <f t="shared" si="469"/>
        <v>50</v>
      </c>
      <c r="Z1415">
        <v>0</v>
      </c>
      <c r="AE1415" s="33">
        <f>(VLOOKUP(G1415,角色!V:AE,主动技能!F1415+7,FALSE))</f>
        <v>1</v>
      </c>
      <c r="AF1415" s="23">
        <f t="shared" si="456"/>
        <v>2</v>
      </c>
      <c r="AG1415" s="23">
        <f t="shared" si="457"/>
        <v>1</v>
      </c>
      <c r="AH1415" s="33" t="str">
        <f>VLOOKUP(F1415,特效对应!F:G,2,FALSE)</f>
        <v>attackex</v>
      </c>
      <c r="AJ1415">
        <f t="shared" si="458"/>
        <v>9</v>
      </c>
      <c r="AK1415" s="1" t="s">
        <v>118</v>
      </c>
      <c r="AL1415" s="4" t="s">
        <v>1702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1449</v>
      </c>
      <c r="BB1415">
        <f t="shared" si="459"/>
        <v>1449</v>
      </c>
      <c r="BC1415">
        <f t="shared" si="459"/>
        <v>1449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琅琊主动技能2等级10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琅琊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512</v>
      </c>
      <c r="I1416" s="26" t="str">
        <f t="shared" si="470"/>
        <v>对己方随机3个单位回复生命2049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P1416" s="33" t="str">
        <f>_xlfn.IFNA(VLOOKUP(G1416,角色!V:AE,主动技能!F1416+1,FALSE),"")</f>
        <v>eff_erxingguangquan||eff_huichunshu|</v>
      </c>
      <c r="Q1416" s="33">
        <f>(VLOOKUP(G1416,角色!V:AE,主动技能!F1416+4,FALSE))</f>
        <v>1</v>
      </c>
      <c r="R1416" s="33">
        <v>0</v>
      </c>
      <c r="S1416" s="33">
        <v>0</v>
      </c>
      <c r="T1416" s="6" t="str">
        <f t="shared" si="475"/>
        <v>100101:100:3:3</v>
      </c>
      <c r="U1416" s="6" t="str">
        <f t="shared" si="476"/>
        <v/>
      </c>
      <c r="V1416" s="23" t="str">
        <f>VLOOKUP(G1416,角色!AW:BC,主动技能!F1416+1,FALSE)</f>
        <v>skill_19</v>
      </c>
      <c r="Y1416">
        <f t="shared" si="469"/>
        <v>50</v>
      </c>
      <c r="Z1416">
        <v>0</v>
      </c>
      <c r="AE1416" s="33">
        <f>(VLOOKUP(G1416,角色!V:AE,主动技能!F1416+7,FALSE))</f>
        <v>1</v>
      </c>
      <c r="AF1416" s="23">
        <f t="shared" ref="AF1416:AF1479" si="479">BD1416</f>
        <v>2</v>
      </c>
      <c r="AG1416" s="23">
        <f t="shared" ref="AG1416:AG1479" si="480">BE1416</f>
        <v>1</v>
      </c>
      <c r="AH1416" s="33" t="str">
        <f>VLOOKUP(F1416,特效对应!F:G,2,FALSE)</f>
        <v>attackex</v>
      </c>
      <c r="AJ1416">
        <f t="shared" ref="AJ1416:AJ1479" si="481">E1416</f>
        <v>10</v>
      </c>
      <c r="AK1416" s="1" t="s">
        <v>118</v>
      </c>
      <c r="AL1416" s="4" t="s">
        <v>1703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2049</v>
      </c>
      <c r="BB1416">
        <f t="shared" ref="BB1416:BC1479" si="482">BA1416</f>
        <v>2049</v>
      </c>
      <c r="BC1416">
        <f t="shared" si="482"/>
        <v>2049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琅琊主动技能2等级11</v>
      </c>
      <c r="B1417" s="8">
        <f t="shared" si="477"/>
        <v>10240211</v>
      </c>
      <c r="C1417" s="8" t="str">
        <f>VLOOKUP(G1417,角色!A:B,2,FALSE)</f>
        <v>琅琊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512</v>
      </c>
      <c r="I1417" s="26" t="str">
        <f t="shared" si="470"/>
        <v>对己方随机3个单位回复生命2899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P1417" s="33" t="str">
        <f>_xlfn.IFNA(VLOOKUP(G1417,角色!V:AE,主动技能!F1417+1,FALSE),"")</f>
        <v>eff_erxingguangquan||eff_huichunshu|</v>
      </c>
      <c r="Q1417" s="33">
        <f>(VLOOKUP(G1417,角色!V:AE,主动技能!F1417+4,FALSE))</f>
        <v>1</v>
      </c>
      <c r="R1417" s="33">
        <v>0</v>
      </c>
      <c r="S1417" s="33">
        <v>0</v>
      </c>
      <c r="T1417" s="6" t="str">
        <f t="shared" si="475"/>
        <v>100102:100:3:3</v>
      </c>
      <c r="U1417" s="6" t="str">
        <f t="shared" si="476"/>
        <v/>
      </c>
      <c r="V1417" s="23" t="str">
        <f>VLOOKUP(G1417,角色!AW:BC,主动技能!F1417+1,FALSE)</f>
        <v>skill_19</v>
      </c>
      <c r="Y1417">
        <f t="shared" si="469"/>
        <v>50</v>
      </c>
      <c r="Z1417">
        <v>0</v>
      </c>
      <c r="AE1417" s="33">
        <f>(VLOOKUP(G1417,角色!V:AE,主动技能!F1417+7,FALSE))</f>
        <v>1</v>
      </c>
      <c r="AF1417" s="23">
        <f t="shared" si="479"/>
        <v>2</v>
      </c>
      <c r="AG1417" s="23">
        <f t="shared" si="480"/>
        <v>1</v>
      </c>
      <c r="AH1417" s="33" t="str">
        <f>VLOOKUP(F1417,特效对应!F:G,2,FALSE)</f>
        <v>attackex</v>
      </c>
      <c r="AJ1417">
        <f t="shared" si="481"/>
        <v>11</v>
      </c>
      <c r="AK1417" s="1" t="s">
        <v>118</v>
      </c>
      <c r="AL1417" s="4" t="s">
        <v>1704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2899</v>
      </c>
      <c r="BB1417">
        <f t="shared" si="482"/>
        <v>2899</v>
      </c>
      <c r="BC1417">
        <f t="shared" si="482"/>
        <v>2899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琅琊主动技能2等级12</v>
      </c>
      <c r="B1418" s="8">
        <f t="shared" si="477"/>
        <v>10240212</v>
      </c>
      <c r="C1418" s="8" t="str">
        <f>VLOOKUP(G1418,角色!A:B,2,FALSE)</f>
        <v>琅琊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512</v>
      </c>
      <c r="I1418" s="26" t="str">
        <f t="shared" si="470"/>
        <v>对己方随机3个单位回复生命4100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P1418" s="33" t="str">
        <f>_xlfn.IFNA(VLOOKUP(G1418,角色!V:AE,主动技能!F1418+1,FALSE),"")</f>
        <v>eff_erxingguangquan||eff_huichunshu|</v>
      </c>
      <c r="Q1418" s="33">
        <f>(VLOOKUP(G1418,角色!V:AE,主动技能!F1418+4,FALSE))</f>
        <v>1</v>
      </c>
      <c r="R1418" s="33">
        <v>0</v>
      </c>
      <c r="S1418" s="33">
        <v>0</v>
      </c>
      <c r="T1418" s="6" t="str">
        <f t="shared" si="475"/>
        <v>100103:100:3:3</v>
      </c>
      <c r="U1418" s="6" t="str">
        <f t="shared" si="476"/>
        <v/>
      </c>
      <c r="V1418" s="23" t="str">
        <f>VLOOKUP(G1418,角色!AW:BC,主动技能!F1418+1,FALSE)</f>
        <v>skill_19</v>
      </c>
      <c r="Y1418">
        <f t="shared" si="469"/>
        <v>50</v>
      </c>
      <c r="Z1418">
        <v>0</v>
      </c>
      <c r="AE1418" s="33">
        <f>(VLOOKUP(G1418,角色!V:AE,主动技能!F1418+7,FALSE))</f>
        <v>1</v>
      </c>
      <c r="AF1418" s="23">
        <f t="shared" si="479"/>
        <v>2</v>
      </c>
      <c r="AG1418" s="23">
        <f t="shared" si="480"/>
        <v>1</v>
      </c>
      <c r="AH1418" s="33" t="str">
        <f>VLOOKUP(F1418,特效对应!F:G,2,FALSE)</f>
        <v>attackex</v>
      </c>
      <c r="AJ1418">
        <f t="shared" si="481"/>
        <v>12</v>
      </c>
      <c r="AK1418" s="1" t="s">
        <v>118</v>
      </c>
      <c r="AL1418" s="4" t="s">
        <v>1705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4100</v>
      </c>
      <c r="BB1418">
        <f t="shared" si="482"/>
        <v>4100</v>
      </c>
      <c r="BC1418">
        <f t="shared" si="482"/>
        <v>4100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琅琊主动技能2等级13</v>
      </c>
      <c r="B1419" s="8">
        <f t="shared" si="477"/>
        <v>10240213</v>
      </c>
      <c r="C1419" s="8" t="str">
        <f>VLOOKUP(G1419,角色!A:B,2,FALSE)</f>
        <v>琅琊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512</v>
      </c>
      <c r="I1419" s="26" t="str">
        <f t="shared" si="470"/>
        <v>对己方随机3个单位回复生命5800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P1419" s="33" t="str">
        <f>_xlfn.IFNA(VLOOKUP(G1419,角色!V:AE,主动技能!F1419+1,FALSE),"")</f>
        <v>eff_erxingguangquan||eff_huichunshu|</v>
      </c>
      <c r="Q1419" s="33">
        <f>(VLOOKUP(G1419,角色!V:AE,主动技能!F1419+4,FALSE))</f>
        <v>1</v>
      </c>
      <c r="R1419" s="33">
        <v>0</v>
      </c>
      <c r="S1419" s="33">
        <v>0</v>
      </c>
      <c r="T1419" s="6" t="str">
        <f t="shared" si="475"/>
        <v>100104:100:3:3</v>
      </c>
      <c r="U1419" s="6" t="str">
        <f t="shared" si="476"/>
        <v/>
      </c>
      <c r="V1419" s="23" t="str">
        <f>VLOOKUP(G1419,角色!AW:BC,主动技能!F1419+1,FALSE)</f>
        <v>skill_19</v>
      </c>
      <c r="Y1419">
        <f t="shared" si="469"/>
        <v>50</v>
      </c>
      <c r="Z1419">
        <v>0</v>
      </c>
      <c r="AE1419" s="33">
        <f>(VLOOKUP(G1419,角色!V:AE,主动技能!F1419+7,FALSE))</f>
        <v>1</v>
      </c>
      <c r="AF1419" s="23">
        <f t="shared" si="479"/>
        <v>2</v>
      </c>
      <c r="AG1419" s="23">
        <f t="shared" si="480"/>
        <v>1</v>
      </c>
      <c r="AH1419" s="33" t="str">
        <f>VLOOKUP(F1419,特效对应!F:G,2,FALSE)</f>
        <v>attackex</v>
      </c>
      <c r="AJ1419">
        <f t="shared" si="481"/>
        <v>13</v>
      </c>
      <c r="AK1419" s="1" t="s">
        <v>118</v>
      </c>
      <c r="AL1419" s="4" t="s">
        <v>1706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5800</v>
      </c>
      <c r="BB1419">
        <f t="shared" si="482"/>
        <v>5800</v>
      </c>
      <c r="BC1419">
        <f t="shared" si="482"/>
        <v>5800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琅琊主动技能2等级14</v>
      </c>
      <c r="B1420" s="8">
        <f t="shared" si="477"/>
        <v>10240214</v>
      </c>
      <c r="C1420" s="8" t="str">
        <f>VLOOKUP(G1420,角色!A:B,2,FALSE)</f>
        <v>琅琊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512</v>
      </c>
      <c r="I1420" s="26" t="str">
        <f t="shared" si="470"/>
        <v>对己方随机3个单位回复生命8204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P1420" s="33" t="str">
        <f>_xlfn.IFNA(VLOOKUP(G1420,角色!V:AE,主动技能!F1420+1,FALSE),"")</f>
        <v>eff_erxingguangquan||eff_huichunshu|</v>
      </c>
      <c r="Q1420" s="33">
        <f>(VLOOKUP(G1420,角色!V:AE,主动技能!F1420+4,FALSE))</f>
        <v>1</v>
      </c>
      <c r="R1420" s="33">
        <v>0</v>
      </c>
      <c r="S1420" s="33">
        <v>0</v>
      </c>
      <c r="T1420" s="6" t="str">
        <f t="shared" si="475"/>
        <v>100105:100:3:3</v>
      </c>
      <c r="U1420" s="6" t="str">
        <f t="shared" si="476"/>
        <v/>
      </c>
      <c r="V1420" s="23" t="str">
        <f>VLOOKUP(G1420,角色!AW:BC,主动技能!F1420+1,FALSE)</f>
        <v>skill_19</v>
      </c>
      <c r="Y1420">
        <f t="shared" si="469"/>
        <v>50</v>
      </c>
      <c r="Z1420">
        <v>0</v>
      </c>
      <c r="AE1420" s="33">
        <f>(VLOOKUP(G1420,角色!V:AE,主动技能!F1420+7,FALSE))</f>
        <v>1</v>
      </c>
      <c r="AF1420" s="23">
        <f t="shared" si="479"/>
        <v>2</v>
      </c>
      <c r="AG1420" s="23">
        <f t="shared" si="480"/>
        <v>1</v>
      </c>
      <c r="AH1420" s="33" t="str">
        <f>VLOOKUP(F1420,特效对应!F:G,2,FALSE)</f>
        <v>attackex</v>
      </c>
      <c r="AJ1420">
        <f t="shared" si="481"/>
        <v>14</v>
      </c>
      <c r="AK1420" s="1" t="s">
        <v>118</v>
      </c>
      <c r="AL1420" s="4" t="s">
        <v>1707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8204</v>
      </c>
      <c r="BB1420">
        <f t="shared" si="482"/>
        <v>8204</v>
      </c>
      <c r="BC1420">
        <f t="shared" si="482"/>
        <v>8204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琅琊主动技能2等级15</v>
      </c>
      <c r="B1421" s="8">
        <f t="shared" si="477"/>
        <v>10240215</v>
      </c>
      <c r="C1421" s="8" t="str">
        <f>VLOOKUP(G1421,角色!A:B,2,FALSE)</f>
        <v>琅琊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512</v>
      </c>
      <c r="I1421" s="26" t="str">
        <f t="shared" si="470"/>
        <v>对己方随机3个单位回复生命11603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P1421" s="33" t="str">
        <f>_xlfn.IFNA(VLOOKUP(G1421,角色!V:AE,主动技能!F1421+1,FALSE),"")</f>
        <v>eff_erxingguangquan||eff_huichunshu|</v>
      </c>
      <c r="Q1421" s="33">
        <f>(VLOOKUP(G1421,角色!V:AE,主动技能!F1421+4,FALSE))</f>
        <v>1</v>
      </c>
      <c r="R1421" s="33">
        <v>0</v>
      </c>
      <c r="S1421" s="33">
        <v>0</v>
      </c>
      <c r="T1421" s="6" t="str">
        <f t="shared" si="475"/>
        <v>100106:100:3:3</v>
      </c>
      <c r="U1421" s="6" t="str">
        <f t="shared" si="476"/>
        <v/>
      </c>
      <c r="V1421" s="23" t="str">
        <f>VLOOKUP(G1421,角色!AW:BC,主动技能!F1421+1,FALSE)</f>
        <v>skill_19</v>
      </c>
      <c r="Y1421">
        <f t="shared" si="469"/>
        <v>50</v>
      </c>
      <c r="Z1421">
        <v>0</v>
      </c>
      <c r="AE1421" s="33">
        <f>(VLOOKUP(G1421,角色!V:AE,主动技能!F1421+7,FALSE))</f>
        <v>1</v>
      </c>
      <c r="AF1421" s="23">
        <f t="shared" si="479"/>
        <v>2</v>
      </c>
      <c r="AG1421" s="23">
        <f t="shared" si="480"/>
        <v>1</v>
      </c>
      <c r="AH1421" s="33" t="str">
        <f>VLOOKUP(F1421,特效对应!F:G,2,FALSE)</f>
        <v>attackex</v>
      </c>
      <c r="AJ1421">
        <f t="shared" si="481"/>
        <v>15</v>
      </c>
      <c r="AK1421" s="1" t="s">
        <v>118</v>
      </c>
      <c r="AL1421" s="4" t="s">
        <v>1708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11603</v>
      </c>
      <c r="BB1421">
        <f t="shared" si="482"/>
        <v>11603</v>
      </c>
      <c r="BC1421">
        <f t="shared" si="482"/>
        <v>11603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琅琊主动技能2等级16</v>
      </c>
      <c r="B1422" s="8">
        <f t="shared" si="477"/>
        <v>10240216</v>
      </c>
      <c r="C1422" s="8" t="str">
        <f>VLOOKUP(G1422,角色!A:B,2,FALSE)</f>
        <v>琅琊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512</v>
      </c>
      <c r="I1422" s="26" t="str">
        <f t="shared" si="470"/>
        <v>对己方随机3个单位回复生命16412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P1422" s="33" t="str">
        <f>_xlfn.IFNA(VLOOKUP(G1422,角色!V:AE,主动技能!F1422+1,FALSE),"")</f>
        <v>eff_erxingguangquan||eff_huichunshu|</v>
      </c>
      <c r="Q1422" s="33">
        <f>(VLOOKUP(G1422,角色!V:AE,主动技能!F1422+4,FALSE))</f>
        <v>1</v>
      </c>
      <c r="R1422" s="33">
        <v>0</v>
      </c>
      <c r="S1422" s="33">
        <v>0</v>
      </c>
      <c r="T1422" s="6" t="str">
        <f t="shared" si="475"/>
        <v>100107:100:3:3</v>
      </c>
      <c r="U1422" s="6" t="str">
        <f t="shared" si="476"/>
        <v/>
      </c>
      <c r="V1422" s="23" t="str">
        <f>VLOOKUP(G1422,角色!AW:BC,主动技能!F1422+1,FALSE)</f>
        <v>skill_19</v>
      </c>
      <c r="Y1422">
        <f t="shared" si="469"/>
        <v>50</v>
      </c>
      <c r="Z1422">
        <v>0</v>
      </c>
      <c r="AE1422" s="33">
        <f>(VLOOKUP(G1422,角色!V:AE,主动技能!F1422+7,FALSE))</f>
        <v>1</v>
      </c>
      <c r="AF1422" s="23">
        <f t="shared" si="479"/>
        <v>2</v>
      </c>
      <c r="AG1422" s="23">
        <f t="shared" si="480"/>
        <v>1</v>
      </c>
      <c r="AH1422" s="33" t="str">
        <f>VLOOKUP(F1422,特效对应!F:G,2,FALSE)</f>
        <v>attackex</v>
      </c>
      <c r="AJ1422">
        <f t="shared" si="481"/>
        <v>16</v>
      </c>
      <c r="AK1422" s="1" t="s">
        <v>118</v>
      </c>
      <c r="AL1422" s="4" t="s">
        <v>1709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16412</v>
      </c>
      <c r="BB1422">
        <f t="shared" si="482"/>
        <v>16412</v>
      </c>
      <c r="BC1422">
        <f t="shared" si="482"/>
        <v>16412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琅琊主动技能2等级17</v>
      </c>
      <c r="B1423" s="8">
        <f t="shared" si="477"/>
        <v>10240217</v>
      </c>
      <c r="C1423" s="8" t="str">
        <f>VLOOKUP(G1423,角色!A:B,2,FALSE)</f>
        <v>琅琊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512</v>
      </c>
      <c r="I1423" s="26" t="str">
        <f t="shared" si="470"/>
        <v>对己方随机3个单位回复生命23213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P1423" s="33" t="str">
        <f>_xlfn.IFNA(VLOOKUP(G1423,角色!V:AE,主动技能!F1423+1,FALSE),"")</f>
        <v>eff_erxingguangquan||eff_huichunshu|</v>
      </c>
      <c r="Q1423" s="33">
        <f>(VLOOKUP(G1423,角色!V:AE,主动技能!F1423+4,FALSE))</f>
        <v>1</v>
      </c>
      <c r="R1423" s="33">
        <v>0</v>
      </c>
      <c r="S1423" s="33">
        <v>0</v>
      </c>
      <c r="T1423" s="6" t="str">
        <f t="shared" si="475"/>
        <v>100108:100:3:3</v>
      </c>
      <c r="U1423" s="6" t="str">
        <f t="shared" si="476"/>
        <v/>
      </c>
      <c r="V1423" s="23" t="str">
        <f>VLOOKUP(G1423,角色!AW:BC,主动技能!F1423+1,FALSE)</f>
        <v>skill_19</v>
      </c>
      <c r="Y1423">
        <f t="shared" si="469"/>
        <v>50</v>
      </c>
      <c r="Z1423">
        <v>0</v>
      </c>
      <c r="AE1423" s="33">
        <f>(VLOOKUP(G1423,角色!V:AE,主动技能!F1423+7,FALSE))</f>
        <v>1</v>
      </c>
      <c r="AF1423" s="23">
        <f t="shared" si="479"/>
        <v>2</v>
      </c>
      <c r="AG1423" s="23">
        <f t="shared" si="480"/>
        <v>1</v>
      </c>
      <c r="AH1423" s="33" t="str">
        <f>VLOOKUP(F1423,特效对应!F:G,2,FALSE)</f>
        <v>attackex</v>
      </c>
      <c r="AJ1423">
        <f t="shared" si="481"/>
        <v>17</v>
      </c>
      <c r="AK1423" s="1" t="s">
        <v>118</v>
      </c>
      <c r="AL1423" s="4" t="s">
        <v>1710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23213</v>
      </c>
      <c r="BB1423">
        <f t="shared" si="482"/>
        <v>23213</v>
      </c>
      <c r="BC1423">
        <f t="shared" si="482"/>
        <v>23213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琅琊主动技能2等级18</v>
      </c>
      <c r="B1424" s="8">
        <f t="shared" si="477"/>
        <v>10240218</v>
      </c>
      <c r="C1424" s="8" t="str">
        <f>VLOOKUP(G1424,角色!A:B,2,FALSE)</f>
        <v>琅琊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512</v>
      </c>
      <c r="I1424" s="26" t="str">
        <f t="shared" si="470"/>
        <v>对己方随机3个单位回复生命32832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P1424" s="33" t="str">
        <f>_xlfn.IFNA(VLOOKUP(G1424,角色!V:AE,主动技能!F1424+1,FALSE),"")</f>
        <v>eff_erxingguangquan||eff_huichunshu|</v>
      </c>
      <c r="Q1424" s="33">
        <f>(VLOOKUP(G1424,角色!V:AE,主动技能!F1424+4,FALSE))</f>
        <v>1</v>
      </c>
      <c r="R1424" s="33">
        <v>0</v>
      </c>
      <c r="S1424" s="33">
        <v>0</v>
      </c>
      <c r="T1424" s="6" t="str">
        <f t="shared" si="475"/>
        <v>100109:100:3:3</v>
      </c>
      <c r="U1424" s="6" t="str">
        <f t="shared" si="476"/>
        <v/>
      </c>
      <c r="V1424" s="23" t="str">
        <f>VLOOKUP(G1424,角色!AW:BC,主动技能!F1424+1,FALSE)</f>
        <v>skill_19</v>
      </c>
      <c r="Y1424">
        <f t="shared" si="469"/>
        <v>50</v>
      </c>
      <c r="Z1424">
        <v>0</v>
      </c>
      <c r="AE1424" s="33">
        <f>(VLOOKUP(G1424,角色!V:AE,主动技能!F1424+7,FALSE))</f>
        <v>1</v>
      </c>
      <c r="AF1424" s="23">
        <f t="shared" si="479"/>
        <v>2</v>
      </c>
      <c r="AG1424" s="23">
        <f t="shared" si="480"/>
        <v>1</v>
      </c>
      <c r="AH1424" s="33" t="str">
        <f>VLOOKUP(F1424,特效对应!F:G,2,FALSE)</f>
        <v>attackex</v>
      </c>
      <c r="AJ1424">
        <f t="shared" si="481"/>
        <v>18</v>
      </c>
      <c r="AK1424" s="1" t="s">
        <v>118</v>
      </c>
      <c r="AL1424" s="4" t="s">
        <v>1711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32832</v>
      </c>
      <c r="BB1424">
        <f t="shared" si="482"/>
        <v>32832</v>
      </c>
      <c r="BC1424">
        <f t="shared" si="482"/>
        <v>32832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琅琊主动技能2等级19</v>
      </c>
      <c r="B1425" s="8">
        <f t="shared" si="477"/>
        <v>10240219</v>
      </c>
      <c r="C1425" s="8" t="str">
        <f>VLOOKUP(G1425,角色!A:B,2,FALSE)</f>
        <v>琅琊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512</v>
      </c>
      <c r="I1425" s="26" t="str">
        <f t="shared" si="470"/>
        <v>对己方随机3个单位回复生命46438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P1425" s="33" t="str">
        <f>_xlfn.IFNA(VLOOKUP(G1425,角色!V:AE,主动技能!F1425+1,FALSE),"")</f>
        <v>eff_erxingguangquan||eff_huichunshu|</v>
      </c>
      <c r="Q1425" s="33">
        <f>(VLOOKUP(G1425,角色!V:AE,主动技能!F1425+4,FALSE))</f>
        <v>1</v>
      </c>
      <c r="R1425" s="33">
        <v>0</v>
      </c>
      <c r="S1425" s="33">
        <v>0</v>
      </c>
      <c r="T1425" s="6" t="str">
        <f t="shared" si="475"/>
        <v>100110:100:3:3</v>
      </c>
      <c r="U1425" s="6" t="str">
        <f t="shared" si="476"/>
        <v/>
      </c>
      <c r="V1425" s="23" t="str">
        <f>VLOOKUP(G1425,角色!AW:BC,主动技能!F1425+1,FALSE)</f>
        <v>skill_19</v>
      </c>
      <c r="Y1425">
        <f t="shared" si="469"/>
        <v>50</v>
      </c>
      <c r="Z1425">
        <v>0</v>
      </c>
      <c r="AE1425" s="33">
        <f>(VLOOKUP(G1425,角色!V:AE,主动技能!F1425+7,FALSE))</f>
        <v>1</v>
      </c>
      <c r="AF1425" s="23">
        <f t="shared" si="479"/>
        <v>2</v>
      </c>
      <c r="AG1425" s="23">
        <f t="shared" si="480"/>
        <v>1</v>
      </c>
      <c r="AH1425" s="33" t="str">
        <f>VLOOKUP(F1425,特效对应!F:G,2,FALSE)</f>
        <v>attackex</v>
      </c>
      <c r="AJ1425">
        <f t="shared" si="481"/>
        <v>19</v>
      </c>
      <c r="AK1425" s="1" t="s">
        <v>118</v>
      </c>
      <c r="AL1425" s="4" t="s">
        <v>1712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46438</v>
      </c>
      <c r="BB1425">
        <f t="shared" si="482"/>
        <v>46438</v>
      </c>
      <c r="BC1425">
        <f t="shared" si="482"/>
        <v>46438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琅琊主动技能2等级20</v>
      </c>
      <c r="B1426" s="8">
        <f t="shared" si="477"/>
        <v>10240220</v>
      </c>
      <c r="C1426" s="8" t="str">
        <f>VLOOKUP(G1426,角色!A:B,2,FALSE)</f>
        <v>琅琊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512</v>
      </c>
      <c r="I1426" s="26" t="str">
        <f t="shared" si="470"/>
        <v>对己方随机3个单位回复生命65681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P1426" s="33" t="str">
        <f>_xlfn.IFNA(VLOOKUP(G1426,角色!V:AE,主动技能!F1426+1,FALSE),"")</f>
        <v>eff_erxingguangquan||eff_huichunshu|</v>
      </c>
      <c r="Q1426" s="33">
        <f>(VLOOKUP(G1426,角色!V:AE,主动技能!F1426+4,FALSE))</f>
        <v>1</v>
      </c>
      <c r="R1426" s="33">
        <v>0</v>
      </c>
      <c r="S1426" s="33">
        <v>0</v>
      </c>
      <c r="T1426" s="6" t="str">
        <f t="shared" si="475"/>
        <v>100111:100:3:3</v>
      </c>
      <c r="U1426" s="6" t="str">
        <f t="shared" si="476"/>
        <v/>
      </c>
      <c r="V1426" s="23" t="str">
        <f>VLOOKUP(G1426,角色!AW:BC,主动技能!F1426+1,FALSE)</f>
        <v>skill_19</v>
      </c>
      <c r="Y1426">
        <f t="shared" si="469"/>
        <v>50</v>
      </c>
      <c r="Z1426">
        <v>0</v>
      </c>
      <c r="AE1426" s="33">
        <f>(VLOOKUP(G1426,角色!V:AE,主动技能!F1426+7,FALSE))</f>
        <v>1</v>
      </c>
      <c r="AF1426" s="23">
        <f t="shared" si="479"/>
        <v>2</v>
      </c>
      <c r="AG1426" s="23">
        <f t="shared" si="480"/>
        <v>1</v>
      </c>
      <c r="AH1426" s="33" t="str">
        <f>VLOOKUP(F1426,特效对应!F:G,2,FALSE)</f>
        <v>attackex</v>
      </c>
      <c r="AJ1426">
        <f t="shared" si="481"/>
        <v>20</v>
      </c>
      <c r="AK1426" s="1" t="s">
        <v>118</v>
      </c>
      <c r="AL1426" s="4" t="s">
        <v>1713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65681</v>
      </c>
      <c r="BB1426">
        <f t="shared" si="482"/>
        <v>65681</v>
      </c>
      <c r="BC1426">
        <f t="shared" si="482"/>
        <v>65681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琅琊主动技能3等级1</v>
      </c>
      <c r="B1427" s="8">
        <f t="shared" si="477"/>
        <v>10240301</v>
      </c>
      <c r="C1427" s="8" t="str">
        <f>VLOOKUP(G1427,角色!A:B,2,FALSE)</f>
        <v>琅琊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513</v>
      </c>
      <c r="I1427" s="4" t="str">
        <f>"对己方全体回复生命"&amp;BA1427&amp;",并每回合回复5%生命"</f>
        <v>对己方全体回复生命83,并每回合回复5%生命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P1427" s="33" t="str">
        <f>_xlfn.IFNA(VLOOKUP(G1427,角色!V:AE,主动技能!F1427+1,FALSE),"")</f>
        <v>eff_erxingguangquan||eff_zirankuizeng|</v>
      </c>
      <c r="Q1427" s="33">
        <f>(VLOOKUP(G1427,角色!V:AE,主动技能!F1427+4,FALSE))</f>
        <v>3</v>
      </c>
      <c r="R1427" s="33">
        <v>0</v>
      </c>
      <c r="S1427" s="33">
        <v>0</v>
      </c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V1427" s="23" t="str">
        <f>VLOOKUP(G1427,角色!AW:BC,主动技能!F1427+1,FALSE)</f>
        <v>skill_29</v>
      </c>
      <c r="Y1427">
        <f t="shared" si="469"/>
        <v>100</v>
      </c>
      <c r="Z1427">
        <v>0</v>
      </c>
      <c r="AE1427" s="33">
        <f>(VLOOKUP(G1427,角色!V:AE,主动技能!F1427+7,FALSE))</f>
        <v>1</v>
      </c>
      <c r="AF1427" s="23">
        <f t="shared" si="479"/>
        <v>3</v>
      </c>
      <c r="AG1427" s="23">
        <f t="shared" si="480"/>
        <v>2</v>
      </c>
      <c r="AH1427" s="33" t="str">
        <f>VLOOKUP(F1427,特效对应!F:G,2,FALSE)</f>
        <v>attackex</v>
      </c>
      <c r="AJ1427">
        <f t="shared" si="481"/>
        <v>1</v>
      </c>
      <c r="AK1427" s="1" t="s">
        <v>118</v>
      </c>
      <c r="AL1427" s="4" t="s">
        <v>1561</v>
      </c>
      <c r="AM1427" s="4" t="s">
        <v>1714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83</v>
      </c>
      <c r="BB1427">
        <f t="shared" si="482"/>
        <v>83</v>
      </c>
      <c r="BC1427">
        <f t="shared" si="482"/>
        <v>83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琅琊主动技能3等级2</v>
      </c>
      <c r="B1428" s="8">
        <f t="shared" si="477"/>
        <v>10240302</v>
      </c>
      <c r="C1428" s="8" t="str">
        <f>VLOOKUP(G1428,角色!A:B,2,FALSE)</f>
        <v>琅琊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513</v>
      </c>
      <c r="I1428" s="4" t="str">
        <f t="shared" ref="I1428:I1446" si="487">"对己方全体回复生命"&amp;BA1428&amp;",并每回合回复5%生命"</f>
        <v>对己方全体回复生命102,并每回合回复5%生命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P1428" s="33" t="str">
        <f>_xlfn.IFNA(VLOOKUP(G1428,角色!V:AE,主动技能!F1428+1,FALSE),"")</f>
        <v>eff_erxingguangquan||eff_zirankuizeng|</v>
      </c>
      <c r="Q1428" s="33">
        <f>(VLOOKUP(G1428,角色!V:AE,主动技能!F1428+4,FALSE))</f>
        <v>3</v>
      </c>
      <c r="R1428" s="33">
        <v>0</v>
      </c>
      <c r="S1428" s="33">
        <v>0</v>
      </c>
      <c r="T1428" s="6" t="str">
        <f t="shared" si="485"/>
        <v>100005:100:2:0|100112:100:2:0</v>
      </c>
      <c r="U1428" s="6" t="str">
        <f t="shared" si="486"/>
        <v/>
      </c>
      <c r="V1428" s="23" t="str">
        <f>VLOOKUP(G1428,角色!AW:BC,主动技能!F1428+1,FALSE)</f>
        <v>skill_29</v>
      </c>
      <c r="Y1428">
        <f t="shared" si="469"/>
        <v>100</v>
      </c>
      <c r="Z1428">
        <v>0</v>
      </c>
      <c r="AE1428" s="33">
        <f>(VLOOKUP(G1428,角色!V:AE,主动技能!F1428+7,FALSE))</f>
        <v>1</v>
      </c>
      <c r="AF1428" s="23">
        <f t="shared" si="479"/>
        <v>3</v>
      </c>
      <c r="AG1428" s="23">
        <f t="shared" si="480"/>
        <v>2</v>
      </c>
      <c r="AH1428" s="33" t="str">
        <f>VLOOKUP(F1428,特效对应!F:G,2,FALSE)</f>
        <v>attackex</v>
      </c>
      <c r="AJ1428">
        <f t="shared" si="481"/>
        <v>2</v>
      </c>
      <c r="AK1428" s="1" t="s">
        <v>118</v>
      </c>
      <c r="AL1428" s="4" t="s">
        <v>1562</v>
      </c>
      <c r="AM1428" s="4" t="s">
        <v>1714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102</v>
      </c>
      <c r="BB1428">
        <f t="shared" si="482"/>
        <v>102</v>
      </c>
      <c r="BC1428">
        <f t="shared" si="482"/>
        <v>102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琅琊主动技能3等级3</v>
      </c>
      <c r="B1429" s="8">
        <f t="shared" si="477"/>
        <v>10240303</v>
      </c>
      <c r="C1429" s="8" t="str">
        <f>VLOOKUP(G1429,角色!A:B,2,FALSE)</f>
        <v>琅琊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513</v>
      </c>
      <c r="I1429" s="4" t="str">
        <f t="shared" si="487"/>
        <v>对己方全体回复生命160,并每回合回复5%生命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P1429" s="33" t="str">
        <f>_xlfn.IFNA(VLOOKUP(G1429,角色!V:AE,主动技能!F1429+1,FALSE),"")</f>
        <v>eff_erxingguangquan||eff_zirankuizeng|</v>
      </c>
      <c r="Q1429" s="33">
        <f>(VLOOKUP(G1429,角色!V:AE,主动技能!F1429+4,FALSE))</f>
        <v>3</v>
      </c>
      <c r="R1429" s="33">
        <v>0</v>
      </c>
      <c r="S1429" s="33">
        <v>0</v>
      </c>
      <c r="T1429" s="6" t="str">
        <f t="shared" si="485"/>
        <v>100006:100:2:0|100112:100:2:0</v>
      </c>
      <c r="U1429" s="6" t="str">
        <f t="shared" si="486"/>
        <v/>
      </c>
      <c r="V1429" s="23" t="str">
        <f>VLOOKUP(G1429,角色!AW:BC,主动技能!F1429+1,FALSE)</f>
        <v>skill_29</v>
      </c>
      <c r="Y1429">
        <f t="shared" si="469"/>
        <v>100</v>
      </c>
      <c r="Z1429">
        <v>0</v>
      </c>
      <c r="AE1429" s="33">
        <f>(VLOOKUP(G1429,角色!V:AE,主动技能!F1429+7,FALSE))</f>
        <v>1</v>
      </c>
      <c r="AF1429" s="23">
        <f t="shared" si="479"/>
        <v>3</v>
      </c>
      <c r="AG1429" s="23">
        <f t="shared" si="480"/>
        <v>2</v>
      </c>
      <c r="AH1429" s="33" t="str">
        <f>VLOOKUP(F1429,特效对应!F:G,2,FALSE)</f>
        <v>attackex</v>
      </c>
      <c r="AJ1429">
        <f t="shared" si="481"/>
        <v>3</v>
      </c>
      <c r="AK1429" s="1" t="s">
        <v>118</v>
      </c>
      <c r="AL1429" s="4" t="s">
        <v>1563</v>
      </c>
      <c r="AM1429" s="4" t="s">
        <v>1714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160</v>
      </c>
      <c r="BB1429">
        <f t="shared" si="482"/>
        <v>160</v>
      </c>
      <c r="BC1429">
        <f t="shared" si="482"/>
        <v>160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琅琊主动技能3等级4</v>
      </c>
      <c r="B1430" s="8">
        <f t="shared" si="477"/>
        <v>10240304</v>
      </c>
      <c r="C1430" s="8" t="str">
        <f>VLOOKUP(G1430,角色!A:B,2,FALSE)</f>
        <v>琅琊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513</v>
      </c>
      <c r="I1430" s="4" t="str">
        <f t="shared" si="487"/>
        <v>对己方全体回复生命256,并每回合回复5%生命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P1430" s="33" t="str">
        <f>_xlfn.IFNA(VLOOKUP(G1430,角色!V:AE,主动技能!F1430+1,FALSE),"")</f>
        <v>eff_erxingguangquan||eff_zirankuizeng|</v>
      </c>
      <c r="Q1430" s="33">
        <f>(VLOOKUP(G1430,角色!V:AE,主动技能!F1430+4,FALSE))</f>
        <v>3</v>
      </c>
      <c r="R1430" s="33">
        <v>0</v>
      </c>
      <c r="S1430" s="33">
        <v>0</v>
      </c>
      <c r="T1430" s="6" t="str">
        <f t="shared" si="485"/>
        <v>100007:100:2:0|100112:100:2:0</v>
      </c>
      <c r="U1430" s="6" t="str">
        <f t="shared" si="486"/>
        <v/>
      </c>
      <c r="V1430" s="23" t="str">
        <f>VLOOKUP(G1430,角色!AW:BC,主动技能!F1430+1,FALSE)</f>
        <v>skill_29</v>
      </c>
      <c r="Y1430">
        <f t="shared" si="469"/>
        <v>100</v>
      </c>
      <c r="Z1430">
        <v>0</v>
      </c>
      <c r="AE1430" s="33">
        <f>(VLOOKUP(G1430,角色!V:AE,主动技能!F1430+7,FALSE))</f>
        <v>1</v>
      </c>
      <c r="AF1430" s="23">
        <f t="shared" si="479"/>
        <v>3</v>
      </c>
      <c r="AG1430" s="23">
        <f t="shared" si="480"/>
        <v>2</v>
      </c>
      <c r="AH1430" s="33" t="str">
        <f>VLOOKUP(F1430,特效对应!F:G,2,FALSE)</f>
        <v>attackex</v>
      </c>
      <c r="AJ1430">
        <f t="shared" si="481"/>
        <v>4</v>
      </c>
      <c r="AK1430" s="1" t="s">
        <v>118</v>
      </c>
      <c r="AL1430" s="4" t="s">
        <v>1564</v>
      </c>
      <c r="AM1430" s="4" t="s">
        <v>1714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256</v>
      </c>
      <c r="BB1430">
        <f t="shared" si="482"/>
        <v>256</v>
      </c>
      <c r="BC1430">
        <f t="shared" si="482"/>
        <v>256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琅琊主动技能3等级5</v>
      </c>
      <c r="B1431" s="8">
        <f t="shared" si="477"/>
        <v>10240305</v>
      </c>
      <c r="C1431" s="8" t="str">
        <f>VLOOKUP(G1431,角色!A:B,2,FALSE)</f>
        <v>琅琊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513</v>
      </c>
      <c r="I1431" s="4" t="str">
        <f t="shared" si="487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P1431" s="33" t="str">
        <f>_xlfn.IFNA(VLOOKUP(G1431,角色!V:AE,主动技能!F1431+1,FALSE),"")</f>
        <v>eff_erxingguangquan||eff_zirankuizeng|</v>
      </c>
      <c r="Q1431" s="33">
        <f>(VLOOKUP(G1431,角色!V:AE,主动技能!F1431+4,FALSE))</f>
        <v>3</v>
      </c>
      <c r="R1431" s="33">
        <v>0</v>
      </c>
      <c r="S1431" s="33">
        <v>0</v>
      </c>
      <c r="T1431" s="6" t="str">
        <f t="shared" si="485"/>
        <v>100008:100:2:0|100112:100:2:0</v>
      </c>
      <c r="U1431" s="6" t="str">
        <f t="shared" si="486"/>
        <v/>
      </c>
      <c r="V1431" s="23" t="str">
        <f>VLOOKUP(G1431,角色!AW:BC,主动技能!F1431+1,FALSE)</f>
        <v>skill_29</v>
      </c>
      <c r="Y1431">
        <f t="shared" si="469"/>
        <v>100</v>
      </c>
      <c r="Z1431">
        <v>0</v>
      </c>
      <c r="AE1431" s="33">
        <f>(VLOOKUP(G1431,角色!V:AE,主动技能!F1431+7,FALSE))</f>
        <v>1</v>
      </c>
      <c r="AF1431" s="23">
        <f t="shared" si="479"/>
        <v>3</v>
      </c>
      <c r="AG1431" s="23">
        <f t="shared" si="480"/>
        <v>2</v>
      </c>
      <c r="AH1431" s="33" t="str">
        <f>VLOOKUP(F1431,特效对应!F:G,2,FALSE)</f>
        <v>attackex</v>
      </c>
      <c r="AJ1431">
        <f t="shared" si="481"/>
        <v>5</v>
      </c>
      <c r="AK1431" s="1" t="s">
        <v>118</v>
      </c>
      <c r="AL1431" s="4" t="s">
        <v>1565</v>
      </c>
      <c r="AM1431" s="4" t="s">
        <v>1714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琅琊主动技能3等级6</v>
      </c>
      <c r="B1432" s="8">
        <f t="shared" si="477"/>
        <v>10240306</v>
      </c>
      <c r="C1432" s="8" t="str">
        <f>VLOOKUP(G1432,角色!A:B,2,FALSE)</f>
        <v>琅琊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513</v>
      </c>
      <c r="I1432" s="4" t="str">
        <f t="shared" si="487"/>
        <v>对己方全体回复生命512,并每回合回复5%生命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P1432" s="33" t="str">
        <f>_xlfn.IFNA(VLOOKUP(G1432,角色!V:AE,主动技能!F1432+1,FALSE),"")</f>
        <v>eff_erxingguangquan||eff_zirankuizeng|</v>
      </c>
      <c r="Q1432" s="33">
        <f>(VLOOKUP(G1432,角色!V:AE,主动技能!F1432+4,FALSE))</f>
        <v>3</v>
      </c>
      <c r="R1432" s="33">
        <v>0</v>
      </c>
      <c r="S1432" s="33">
        <v>0</v>
      </c>
      <c r="T1432" s="6" t="str">
        <f t="shared" si="485"/>
        <v>100009:100:2:0|100112:100:2:0</v>
      </c>
      <c r="U1432" s="6" t="str">
        <f t="shared" si="486"/>
        <v/>
      </c>
      <c r="V1432" s="23" t="str">
        <f>VLOOKUP(G1432,角色!AW:BC,主动技能!F1432+1,FALSE)</f>
        <v>skill_29</v>
      </c>
      <c r="Y1432">
        <f t="shared" si="469"/>
        <v>100</v>
      </c>
      <c r="Z1432">
        <v>0</v>
      </c>
      <c r="AE1432" s="33">
        <f>(VLOOKUP(G1432,角色!V:AE,主动技能!F1432+7,FALSE))</f>
        <v>1</v>
      </c>
      <c r="AF1432" s="23">
        <f t="shared" si="479"/>
        <v>3</v>
      </c>
      <c r="AG1432" s="23">
        <f t="shared" si="480"/>
        <v>2</v>
      </c>
      <c r="AH1432" s="33" t="str">
        <f>VLOOKUP(F1432,特效对应!F:G,2,FALSE)</f>
        <v>attackex</v>
      </c>
      <c r="AJ1432">
        <f t="shared" si="481"/>
        <v>6</v>
      </c>
      <c r="AK1432" s="1" t="s">
        <v>118</v>
      </c>
      <c r="AL1432" s="4" t="s">
        <v>1566</v>
      </c>
      <c r="AM1432" s="4" t="s">
        <v>1714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512</v>
      </c>
      <c r="BB1432">
        <f t="shared" si="482"/>
        <v>512</v>
      </c>
      <c r="BC1432">
        <f t="shared" si="482"/>
        <v>512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琅琊主动技能3等级7</v>
      </c>
      <c r="B1433" s="8">
        <f t="shared" si="477"/>
        <v>10240307</v>
      </c>
      <c r="C1433" s="8" t="str">
        <f>VLOOKUP(G1433,角色!A:B,2,FALSE)</f>
        <v>琅琊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513</v>
      </c>
      <c r="I1433" s="4" t="str">
        <f t="shared" si="487"/>
        <v>对己方全体回复生命724,并每回合回复5%生命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P1433" s="33" t="str">
        <f>_xlfn.IFNA(VLOOKUP(G1433,角色!V:AE,主动技能!F1433+1,FALSE),"")</f>
        <v>eff_erxingguangquan||eff_zirankuizeng|</v>
      </c>
      <c r="Q1433" s="33">
        <f>(VLOOKUP(G1433,角色!V:AE,主动技能!F1433+4,FALSE))</f>
        <v>3</v>
      </c>
      <c r="R1433" s="33">
        <v>0</v>
      </c>
      <c r="S1433" s="33">
        <v>0</v>
      </c>
      <c r="T1433" s="6" t="str">
        <f t="shared" si="485"/>
        <v>100010:100:2:0|100112:100:2:0</v>
      </c>
      <c r="U1433" s="6" t="str">
        <f t="shared" si="486"/>
        <v/>
      </c>
      <c r="V1433" s="23" t="str">
        <f>VLOOKUP(G1433,角色!AW:BC,主动技能!F1433+1,FALSE)</f>
        <v>skill_29</v>
      </c>
      <c r="Y1433">
        <f t="shared" si="469"/>
        <v>100</v>
      </c>
      <c r="Z1433">
        <v>0</v>
      </c>
      <c r="AE1433" s="33">
        <f>(VLOOKUP(G1433,角色!V:AE,主动技能!F1433+7,FALSE))</f>
        <v>1</v>
      </c>
      <c r="AF1433" s="23">
        <f t="shared" si="479"/>
        <v>3</v>
      </c>
      <c r="AG1433" s="23">
        <f t="shared" si="480"/>
        <v>2</v>
      </c>
      <c r="AH1433" s="33" t="str">
        <f>VLOOKUP(F1433,特效对应!F:G,2,FALSE)</f>
        <v>attackex</v>
      </c>
      <c r="AJ1433">
        <f t="shared" si="481"/>
        <v>7</v>
      </c>
      <c r="AK1433" s="1" t="s">
        <v>118</v>
      </c>
      <c r="AL1433" s="4" t="s">
        <v>1567</v>
      </c>
      <c r="AM1433" s="4" t="s">
        <v>1714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724</v>
      </c>
      <c r="BB1433">
        <f t="shared" si="482"/>
        <v>724</v>
      </c>
      <c r="BC1433">
        <f t="shared" si="482"/>
        <v>724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琅琊主动技能3等级8</v>
      </c>
      <c r="B1434" s="8">
        <f t="shared" si="477"/>
        <v>10240308</v>
      </c>
      <c r="C1434" s="8" t="str">
        <f>VLOOKUP(G1434,角色!A:B,2,FALSE)</f>
        <v>琅琊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513</v>
      </c>
      <c r="I1434" s="4" t="str">
        <f t="shared" si="487"/>
        <v>对己方全体回复生命1024,并每回合回复5%生命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P1434" s="33" t="str">
        <f>_xlfn.IFNA(VLOOKUP(G1434,角色!V:AE,主动技能!F1434+1,FALSE),"")</f>
        <v>eff_erxingguangquan||eff_zirankuizeng|</v>
      </c>
      <c r="Q1434" s="33">
        <f>(VLOOKUP(G1434,角色!V:AE,主动技能!F1434+4,FALSE))</f>
        <v>3</v>
      </c>
      <c r="R1434" s="33">
        <v>0</v>
      </c>
      <c r="S1434" s="33">
        <v>0</v>
      </c>
      <c r="T1434" s="6" t="str">
        <f t="shared" si="485"/>
        <v>100011:100:2:0|100112:100:2:0</v>
      </c>
      <c r="U1434" s="6" t="str">
        <f t="shared" si="486"/>
        <v/>
      </c>
      <c r="V1434" s="23" t="str">
        <f>VLOOKUP(G1434,角色!AW:BC,主动技能!F1434+1,FALSE)</f>
        <v>skill_29</v>
      </c>
      <c r="Y1434">
        <f t="shared" si="469"/>
        <v>100</v>
      </c>
      <c r="Z1434">
        <v>0</v>
      </c>
      <c r="AE1434" s="33">
        <f>(VLOOKUP(G1434,角色!V:AE,主动技能!F1434+7,FALSE))</f>
        <v>1</v>
      </c>
      <c r="AF1434" s="23">
        <f t="shared" si="479"/>
        <v>3</v>
      </c>
      <c r="AG1434" s="23">
        <f t="shared" si="480"/>
        <v>2</v>
      </c>
      <c r="AH1434" s="33" t="str">
        <f>VLOOKUP(F1434,特效对应!F:G,2,FALSE)</f>
        <v>attackex</v>
      </c>
      <c r="AJ1434">
        <f t="shared" si="481"/>
        <v>8</v>
      </c>
      <c r="AK1434" s="1" t="s">
        <v>118</v>
      </c>
      <c r="AL1434" s="4" t="s">
        <v>1568</v>
      </c>
      <c r="AM1434" s="4" t="s">
        <v>1714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1024</v>
      </c>
      <c r="BB1434">
        <f t="shared" si="482"/>
        <v>1024</v>
      </c>
      <c r="BC1434">
        <f t="shared" si="482"/>
        <v>1024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琅琊主动技能3等级9</v>
      </c>
      <c r="B1435" s="8">
        <f t="shared" si="477"/>
        <v>10240309</v>
      </c>
      <c r="C1435" s="8" t="str">
        <f>VLOOKUP(G1435,角色!A:B,2,FALSE)</f>
        <v>琅琊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513</v>
      </c>
      <c r="I1435" s="4" t="str">
        <f t="shared" si="487"/>
        <v>对己方全体回复生命1449,并每回合回复5%生命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P1435" s="33" t="str">
        <f>_xlfn.IFNA(VLOOKUP(G1435,角色!V:AE,主动技能!F1435+1,FALSE),"")</f>
        <v>eff_erxingguangquan||eff_zirankuizeng|</v>
      </c>
      <c r="Q1435" s="33">
        <f>(VLOOKUP(G1435,角色!V:AE,主动技能!F1435+4,FALSE))</f>
        <v>3</v>
      </c>
      <c r="R1435" s="33">
        <v>0</v>
      </c>
      <c r="S1435" s="33">
        <v>0</v>
      </c>
      <c r="T1435" s="6" t="str">
        <f t="shared" si="485"/>
        <v>100012:100:2:0|100112:100:2:0</v>
      </c>
      <c r="U1435" s="6" t="str">
        <f t="shared" si="486"/>
        <v/>
      </c>
      <c r="V1435" s="23" t="str">
        <f>VLOOKUP(G1435,角色!AW:BC,主动技能!F1435+1,FALSE)</f>
        <v>skill_29</v>
      </c>
      <c r="Y1435">
        <f t="shared" si="469"/>
        <v>100</v>
      </c>
      <c r="Z1435">
        <v>0</v>
      </c>
      <c r="AE1435" s="33">
        <f>(VLOOKUP(G1435,角色!V:AE,主动技能!F1435+7,FALSE))</f>
        <v>1</v>
      </c>
      <c r="AF1435" s="23">
        <f t="shared" si="479"/>
        <v>3</v>
      </c>
      <c r="AG1435" s="23">
        <f t="shared" si="480"/>
        <v>2</v>
      </c>
      <c r="AH1435" s="33" t="str">
        <f>VLOOKUP(F1435,特效对应!F:G,2,FALSE)</f>
        <v>attackex</v>
      </c>
      <c r="AJ1435">
        <f t="shared" si="481"/>
        <v>9</v>
      </c>
      <c r="AK1435" s="1" t="s">
        <v>118</v>
      </c>
      <c r="AL1435" s="4" t="s">
        <v>1569</v>
      </c>
      <c r="AM1435" s="4" t="s">
        <v>1714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1449</v>
      </c>
      <c r="BB1435">
        <f t="shared" si="482"/>
        <v>1449</v>
      </c>
      <c r="BC1435">
        <f t="shared" si="482"/>
        <v>1449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琅琊主动技能3等级10</v>
      </c>
      <c r="B1436" s="8">
        <f t="shared" si="477"/>
        <v>10240310</v>
      </c>
      <c r="C1436" s="8" t="str">
        <f>VLOOKUP(G1436,角色!A:B,2,FALSE)</f>
        <v>琅琊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513</v>
      </c>
      <c r="I1436" s="4" t="str">
        <f t="shared" si="487"/>
        <v>对己方全体回复生命2049,并每回合回复5%生命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P1436" s="33" t="str">
        <f>_xlfn.IFNA(VLOOKUP(G1436,角色!V:AE,主动技能!F1436+1,FALSE),"")</f>
        <v>eff_erxingguangquan||eff_zirankuizeng|</v>
      </c>
      <c r="Q1436" s="33">
        <f>(VLOOKUP(G1436,角色!V:AE,主动技能!F1436+4,FALSE))</f>
        <v>3</v>
      </c>
      <c r="R1436" s="33">
        <v>0</v>
      </c>
      <c r="S1436" s="33">
        <v>0</v>
      </c>
      <c r="T1436" s="6" t="str">
        <f t="shared" si="485"/>
        <v>100013:100:2:0|100112:100:2:0</v>
      </c>
      <c r="U1436" s="6" t="str">
        <f t="shared" si="486"/>
        <v/>
      </c>
      <c r="V1436" s="23" t="str">
        <f>VLOOKUP(G1436,角色!AW:BC,主动技能!F1436+1,FALSE)</f>
        <v>skill_29</v>
      </c>
      <c r="Y1436">
        <f t="shared" si="469"/>
        <v>100</v>
      </c>
      <c r="Z1436">
        <v>0</v>
      </c>
      <c r="AE1436" s="33">
        <f>(VLOOKUP(G1436,角色!V:AE,主动技能!F1436+7,FALSE))</f>
        <v>1</v>
      </c>
      <c r="AF1436" s="23">
        <f t="shared" si="479"/>
        <v>3</v>
      </c>
      <c r="AG1436" s="23">
        <f t="shared" si="480"/>
        <v>2</v>
      </c>
      <c r="AH1436" s="33" t="str">
        <f>VLOOKUP(F1436,特效对应!F:G,2,FALSE)</f>
        <v>attackex</v>
      </c>
      <c r="AJ1436">
        <f t="shared" si="481"/>
        <v>10</v>
      </c>
      <c r="AK1436" s="1" t="s">
        <v>118</v>
      </c>
      <c r="AL1436" s="4" t="s">
        <v>1570</v>
      </c>
      <c r="AM1436" s="4" t="s">
        <v>1714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2049</v>
      </c>
      <c r="BB1436">
        <f t="shared" si="482"/>
        <v>2049</v>
      </c>
      <c r="BC1436">
        <f t="shared" si="482"/>
        <v>2049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琅琊主动技能3等级11</v>
      </c>
      <c r="B1437" s="8">
        <f t="shared" si="477"/>
        <v>10240311</v>
      </c>
      <c r="C1437" s="8" t="str">
        <f>VLOOKUP(G1437,角色!A:B,2,FALSE)</f>
        <v>琅琊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513</v>
      </c>
      <c r="I1437" s="4" t="str">
        <f t="shared" si="487"/>
        <v>对己方全体回复生命2899,并每回合回复5%生命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P1437" s="33" t="str">
        <f>_xlfn.IFNA(VLOOKUP(G1437,角色!V:AE,主动技能!F1437+1,FALSE),"")</f>
        <v>eff_erxingguangquan||eff_zirankuizeng|</v>
      </c>
      <c r="Q1437" s="33">
        <f>(VLOOKUP(G1437,角色!V:AE,主动技能!F1437+4,FALSE))</f>
        <v>3</v>
      </c>
      <c r="R1437" s="33">
        <v>0</v>
      </c>
      <c r="S1437" s="33">
        <v>0</v>
      </c>
      <c r="T1437" s="6" t="str">
        <f t="shared" si="485"/>
        <v>100014:100:2:0|100112:100:2:0</v>
      </c>
      <c r="U1437" s="6" t="str">
        <f t="shared" si="486"/>
        <v/>
      </c>
      <c r="V1437" s="23" t="str">
        <f>VLOOKUP(G1437,角色!AW:BC,主动技能!F1437+1,FALSE)</f>
        <v>skill_29</v>
      </c>
      <c r="Y1437">
        <f t="shared" si="469"/>
        <v>100</v>
      </c>
      <c r="Z1437">
        <v>0</v>
      </c>
      <c r="AE1437" s="33">
        <f>(VLOOKUP(G1437,角色!V:AE,主动技能!F1437+7,FALSE))</f>
        <v>1</v>
      </c>
      <c r="AF1437" s="23">
        <f t="shared" si="479"/>
        <v>3</v>
      </c>
      <c r="AG1437" s="23">
        <f t="shared" si="480"/>
        <v>2</v>
      </c>
      <c r="AH1437" s="33" t="str">
        <f>VLOOKUP(F1437,特效对应!F:G,2,FALSE)</f>
        <v>attackex</v>
      </c>
      <c r="AJ1437">
        <f t="shared" si="481"/>
        <v>11</v>
      </c>
      <c r="AK1437" s="1" t="s">
        <v>118</v>
      </c>
      <c r="AL1437" s="4" t="s">
        <v>1571</v>
      </c>
      <c r="AM1437" s="4" t="s">
        <v>1714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2899</v>
      </c>
      <c r="BB1437">
        <f t="shared" si="482"/>
        <v>2899</v>
      </c>
      <c r="BC1437">
        <f t="shared" si="482"/>
        <v>2899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琅琊主动技能3等级12</v>
      </c>
      <c r="B1438" s="8">
        <f t="shared" si="477"/>
        <v>10240312</v>
      </c>
      <c r="C1438" s="8" t="str">
        <f>VLOOKUP(G1438,角色!A:B,2,FALSE)</f>
        <v>琅琊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513</v>
      </c>
      <c r="I1438" s="4" t="str">
        <f t="shared" si="487"/>
        <v>对己方全体回复生命4100,并每回合回复5%生命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P1438" s="33" t="str">
        <f>_xlfn.IFNA(VLOOKUP(G1438,角色!V:AE,主动技能!F1438+1,FALSE),"")</f>
        <v>eff_erxingguangquan||eff_zirankuizeng|</v>
      </c>
      <c r="Q1438" s="33">
        <f>(VLOOKUP(G1438,角色!V:AE,主动技能!F1438+4,FALSE))</f>
        <v>3</v>
      </c>
      <c r="R1438" s="33">
        <v>0</v>
      </c>
      <c r="S1438" s="33">
        <v>0</v>
      </c>
      <c r="T1438" s="6" t="str">
        <f t="shared" si="485"/>
        <v>100015:100:2:0|100112:100:2:0</v>
      </c>
      <c r="U1438" s="6" t="str">
        <f t="shared" si="486"/>
        <v/>
      </c>
      <c r="V1438" s="23" t="str">
        <f>VLOOKUP(G1438,角色!AW:BC,主动技能!F1438+1,FALSE)</f>
        <v>skill_29</v>
      </c>
      <c r="Y1438">
        <f t="shared" si="469"/>
        <v>100</v>
      </c>
      <c r="Z1438">
        <v>0</v>
      </c>
      <c r="AE1438" s="33">
        <f>(VLOOKUP(G1438,角色!V:AE,主动技能!F1438+7,FALSE))</f>
        <v>1</v>
      </c>
      <c r="AF1438" s="23">
        <f t="shared" si="479"/>
        <v>3</v>
      </c>
      <c r="AG1438" s="23">
        <f t="shared" si="480"/>
        <v>2</v>
      </c>
      <c r="AH1438" s="33" t="str">
        <f>VLOOKUP(F1438,特效对应!F:G,2,FALSE)</f>
        <v>attackex</v>
      </c>
      <c r="AJ1438">
        <f t="shared" si="481"/>
        <v>12</v>
      </c>
      <c r="AK1438" s="1" t="s">
        <v>118</v>
      </c>
      <c r="AL1438" s="4" t="s">
        <v>1572</v>
      </c>
      <c r="AM1438" s="4" t="s">
        <v>1714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4100</v>
      </c>
      <c r="BB1438">
        <f t="shared" si="482"/>
        <v>4100</v>
      </c>
      <c r="BC1438">
        <f t="shared" si="482"/>
        <v>4100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琅琊主动技能3等级13</v>
      </c>
      <c r="B1439" s="8">
        <f t="shared" si="477"/>
        <v>10240313</v>
      </c>
      <c r="C1439" s="8" t="str">
        <f>VLOOKUP(G1439,角色!A:B,2,FALSE)</f>
        <v>琅琊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513</v>
      </c>
      <c r="I1439" s="4" t="str">
        <f t="shared" si="487"/>
        <v>对己方全体回复生命5800,并每回合回复5%生命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P1439" s="33" t="str">
        <f>_xlfn.IFNA(VLOOKUP(G1439,角色!V:AE,主动技能!F1439+1,FALSE),"")</f>
        <v>eff_erxingguangquan||eff_zirankuizeng|</v>
      </c>
      <c r="Q1439" s="33">
        <f>(VLOOKUP(G1439,角色!V:AE,主动技能!F1439+4,FALSE))</f>
        <v>3</v>
      </c>
      <c r="R1439" s="33">
        <v>0</v>
      </c>
      <c r="S1439" s="33">
        <v>0</v>
      </c>
      <c r="T1439" s="6" t="str">
        <f t="shared" si="485"/>
        <v>100016:100:2:0|100112:100:2:0</v>
      </c>
      <c r="U1439" s="6" t="str">
        <f t="shared" si="486"/>
        <v/>
      </c>
      <c r="V1439" s="23" t="str">
        <f>VLOOKUP(G1439,角色!AW:BC,主动技能!F1439+1,FALSE)</f>
        <v>skill_29</v>
      </c>
      <c r="Y1439">
        <f t="shared" ref="Y1439:Y1461" si="488">VLOOKUP(D1439,BF:BG,2,FALSE)</f>
        <v>100</v>
      </c>
      <c r="Z1439">
        <v>0</v>
      </c>
      <c r="AE1439" s="33">
        <f>(VLOOKUP(G1439,角色!V:AE,主动技能!F1439+7,FALSE))</f>
        <v>1</v>
      </c>
      <c r="AF1439" s="23">
        <f t="shared" si="479"/>
        <v>3</v>
      </c>
      <c r="AG1439" s="23">
        <f t="shared" si="480"/>
        <v>2</v>
      </c>
      <c r="AH1439" s="33" t="str">
        <f>VLOOKUP(F1439,特效对应!F:G,2,FALSE)</f>
        <v>attackex</v>
      </c>
      <c r="AJ1439">
        <f t="shared" si="481"/>
        <v>13</v>
      </c>
      <c r="AK1439" s="1" t="s">
        <v>118</v>
      </c>
      <c r="AL1439" s="4" t="s">
        <v>1573</v>
      </c>
      <c r="AM1439" s="4" t="s">
        <v>1714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5800</v>
      </c>
      <c r="BB1439">
        <f t="shared" si="482"/>
        <v>5800</v>
      </c>
      <c r="BC1439">
        <f t="shared" si="482"/>
        <v>5800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琅琊主动技能3等级14</v>
      </c>
      <c r="B1440" s="8">
        <f t="shared" si="477"/>
        <v>10240314</v>
      </c>
      <c r="C1440" s="8" t="str">
        <f>VLOOKUP(G1440,角色!A:B,2,FALSE)</f>
        <v>琅琊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513</v>
      </c>
      <c r="I1440" s="4" t="str">
        <f t="shared" si="487"/>
        <v>对己方全体回复生命8204,并每回合回复5%生命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P1440" s="33" t="str">
        <f>_xlfn.IFNA(VLOOKUP(G1440,角色!V:AE,主动技能!F1440+1,FALSE),"")</f>
        <v>eff_erxingguangquan||eff_zirankuizeng|</v>
      </c>
      <c r="Q1440" s="33">
        <f>(VLOOKUP(G1440,角色!V:AE,主动技能!F1440+4,FALSE))</f>
        <v>3</v>
      </c>
      <c r="R1440" s="33">
        <v>0</v>
      </c>
      <c r="S1440" s="33">
        <v>0</v>
      </c>
      <c r="T1440" s="6" t="str">
        <f t="shared" si="485"/>
        <v>100017:100:2:0|100112:100:2:0</v>
      </c>
      <c r="U1440" s="6" t="str">
        <f t="shared" si="486"/>
        <v/>
      </c>
      <c r="V1440" s="23" t="str">
        <f>VLOOKUP(G1440,角色!AW:BC,主动技能!F1440+1,FALSE)</f>
        <v>skill_29</v>
      </c>
      <c r="Y1440">
        <f t="shared" si="488"/>
        <v>100</v>
      </c>
      <c r="Z1440">
        <v>0</v>
      </c>
      <c r="AE1440" s="33">
        <f>(VLOOKUP(G1440,角色!V:AE,主动技能!F1440+7,FALSE))</f>
        <v>1</v>
      </c>
      <c r="AF1440" s="23">
        <f t="shared" si="479"/>
        <v>3</v>
      </c>
      <c r="AG1440" s="23">
        <f t="shared" si="480"/>
        <v>2</v>
      </c>
      <c r="AH1440" s="33" t="str">
        <f>VLOOKUP(F1440,特效对应!F:G,2,FALSE)</f>
        <v>attackex</v>
      </c>
      <c r="AJ1440">
        <f t="shared" si="481"/>
        <v>14</v>
      </c>
      <c r="AK1440" s="1" t="s">
        <v>118</v>
      </c>
      <c r="AL1440" s="4" t="s">
        <v>1574</v>
      </c>
      <c r="AM1440" s="4" t="s">
        <v>1714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8204</v>
      </c>
      <c r="BB1440">
        <f t="shared" si="482"/>
        <v>8204</v>
      </c>
      <c r="BC1440">
        <f t="shared" si="482"/>
        <v>8204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琅琊主动技能3等级15</v>
      </c>
      <c r="B1441" s="8">
        <f t="shared" si="477"/>
        <v>10240315</v>
      </c>
      <c r="C1441" s="8" t="str">
        <f>VLOOKUP(G1441,角色!A:B,2,FALSE)</f>
        <v>琅琊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513</v>
      </c>
      <c r="I1441" s="4" t="str">
        <f t="shared" si="487"/>
        <v>对己方全体回复生命11603,并每回合回复5%生命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P1441" s="33" t="str">
        <f>_xlfn.IFNA(VLOOKUP(G1441,角色!V:AE,主动技能!F1441+1,FALSE),"")</f>
        <v>eff_erxingguangquan||eff_zirankuizeng|</v>
      </c>
      <c r="Q1441" s="33">
        <f>(VLOOKUP(G1441,角色!V:AE,主动技能!F1441+4,FALSE))</f>
        <v>3</v>
      </c>
      <c r="R1441" s="33">
        <v>0</v>
      </c>
      <c r="S1441" s="33">
        <v>0</v>
      </c>
      <c r="T1441" s="6" t="str">
        <f t="shared" si="485"/>
        <v>100018:100:2:0|100112:100:2:0</v>
      </c>
      <c r="U1441" s="6" t="str">
        <f t="shared" si="486"/>
        <v/>
      </c>
      <c r="V1441" s="23" t="str">
        <f>VLOOKUP(G1441,角色!AW:BC,主动技能!F1441+1,FALSE)</f>
        <v>skill_29</v>
      </c>
      <c r="Y1441">
        <f t="shared" si="488"/>
        <v>100</v>
      </c>
      <c r="Z1441">
        <v>0</v>
      </c>
      <c r="AE1441" s="33">
        <f>(VLOOKUP(G1441,角色!V:AE,主动技能!F1441+7,FALSE))</f>
        <v>1</v>
      </c>
      <c r="AF1441" s="23">
        <f t="shared" si="479"/>
        <v>3</v>
      </c>
      <c r="AG1441" s="23">
        <f t="shared" si="480"/>
        <v>2</v>
      </c>
      <c r="AH1441" s="33" t="str">
        <f>VLOOKUP(F1441,特效对应!F:G,2,FALSE)</f>
        <v>attackex</v>
      </c>
      <c r="AJ1441">
        <f t="shared" si="481"/>
        <v>15</v>
      </c>
      <c r="AK1441" s="1" t="s">
        <v>118</v>
      </c>
      <c r="AL1441" s="4" t="s">
        <v>1575</v>
      </c>
      <c r="AM1441" s="4" t="s">
        <v>1714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11603</v>
      </c>
      <c r="BB1441">
        <f t="shared" si="482"/>
        <v>11603</v>
      </c>
      <c r="BC1441">
        <f t="shared" si="482"/>
        <v>11603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琅琊主动技能3等级16</v>
      </c>
      <c r="B1442" s="8">
        <f t="shared" si="477"/>
        <v>10240316</v>
      </c>
      <c r="C1442" s="8" t="str">
        <f>VLOOKUP(G1442,角色!A:B,2,FALSE)</f>
        <v>琅琊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513</v>
      </c>
      <c r="I1442" s="4" t="str">
        <f t="shared" si="487"/>
        <v>对己方全体回复生命16412,并每回合回复5%生命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P1442" s="33" t="str">
        <f>_xlfn.IFNA(VLOOKUP(G1442,角色!V:AE,主动技能!F1442+1,FALSE),"")</f>
        <v>eff_erxingguangquan||eff_zirankuizeng|</v>
      </c>
      <c r="Q1442" s="33">
        <f>(VLOOKUP(G1442,角色!V:AE,主动技能!F1442+4,FALSE))</f>
        <v>3</v>
      </c>
      <c r="R1442" s="33">
        <v>0</v>
      </c>
      <c r="S1442" s="33">
        <v>0</v>
      </c>
      <c r="T1442" s="6" t="str">
        <f t="shared" si="485"/>
        <v>100019:100:2:0|100112:100:2:0</v>
      </c>
      <c r="U1442" s="6" t="str">
        <f t="shared" si="486"/>
        <v/>
      </c>
      <c r="V1442" s="23" t="str">
        <f>VLOOKUP(G1442,角色!AW:BC,主动技能!F1442+1,FALSE)</f>
        <v>skill_29</v>
      </c>
      <c r="Y1442">
        <f t="shared" si="488"/>
        <v>100</v>
      </c>
      <c r="Z1442">
        <v>0</v>
      </c>
      <c r="AE1442" s="33">
        <f>(VLOOKUP(G1442,角色!V:AE,主动技能!F1442+7,FALSE))</f>
        <v>1</v>
      </c>
      <c r="AF1442" s="23">
        <f t="shared" si="479"/>
        <v>3</v>
      </c>
      <c r="AG1442" s="23">
        <f t="shared" si="480"/>
        <v>2</v>
      </c>
      <c r="AH1442" s="33" t="str">
        <f>VLOOKUP(F1442,特效对应!F:G,2,FALSE)</f>
        <v>attackex</v>
      </c>
      <c r="AJ1442">
        <f t="shared" si="481"/>
        <v>16</v>
      </c>
      <c r="AK1442" s="1" t="s">
        <v>118</v>
      </c>
      <c r="AL1442" s="4" t="s">
        <v>1576</v>
      </c>
      <c r="AM1442" s="4" t="s">
        <v>1714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16412</v>
      </c>
      <c r="BB1442">
        <f t="shared" si="482"/>
        <v>16412</v>
      </c>
      <c r="BC1442">
        <f t="shared" si="482"/>
        <v>16412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琅琊主动技能3等级17</v>
      </c>
      <c r="B1443" s="8">
        <f t="shared" si="477"/>
        <v>10240317</v>
      </c>
      <c r="C1443" s="8" t="str">
        <f>VLOOKUP(G1443,角色!A:B,2,FALSE)</f>
        <v>琅琊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513</v>
      </c>
      <c r="I1443" s="4" t="str">
        <f t="shared" si="487"/>
        <v>对己方全体回复生命23213,并每回合回复5%生命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P1443" s="33" t="str">
        <f>_xlfn.IFNA(VLOOKUP(G1443,角色!V:AE,主动技能!F1443+1,FALSE),"")</f>
        <v>eff_erxingguangquan||eff_zirankuizeng|</v>
      </c>
      <c r="Q1443" s="33">
        <f>(VLOOKUP(G1443,角色!V:AE,主动技能!F1443+4,FALSE))</f>
        <v>3</v>
      </c>
      <c r="R1443" s="33">
        <v>0</v>
      </c>
      <c r="S1443" s="33">
        <v>0</v>
      </c>
      <c r="T1443" s="6" t="str">
        <f t="shared" si="485"/>
        <v>100020:100:2:0|100112:100:2:0</v>
      </c>
      <c r="U1443" s="6" t="str">
        <f t="shared" si="486"/>
        <v/>
      </c>
      <c r="V1443" s="23" t="str">
        <f>VLOOKUP(G1443,角色!AW:BC,主动技能!F1443+1,FALSE)</f>
        <v>skill_29</v>
      </c>
      <c r="Y1443">
        <f t="shared" si="488"/>
        <v>100</v>
      </c>
      <c r="Z1443">
        <v>0</v>
      </c>
      <c r="AE1443" s="33">
        <f>(VLOOKUP(G1443,角色!V:AE,主动技能!F1443+7,FALSE))</f>
        <v>1</v>
      </c>
      <c r="AF1443" s="23">
        <f t="shared" si="479"/>
        <v>3</v>
      </c>
      <c r="AG1443" s="23">
        <f t="shared" si="480"/>
        <v>2</v>
      </c>
      <c r="AH1443" s="33" t="str">
        <f>VLOOKUP(F1443,特效对应!F:G,2,FALSE)</f>
        <v>attackex</v>
      </c>
      <c r="AJ1443">
        <f t="shared" si="481"/>
        <v>17</v>
      </c>
      <c r="AK1443" s="1" t="s">
        <v>118</v>
      </c>
      <c r="AL1443" s="4" t="s">
        <v>1577</v>
      </c>
      <c r="AM1443" s="4" t="s">
        <v>1714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23213</v>
      </c>
      <c r="BB1443">
        <f t="shared" si="482"/>
        <v>23213</v>
      </c>
      <c r="BC1443">
        <f t="shared" si="482"/>
        <v>23213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琅琊主动技能3等级18</v>
      </c>
      <c r="B1444" s="8">
        <f t="shared" si="477"/>
        <v>10240318</v>
      </c>
      <c r="C1444" s="8" t="str">
        <f>VLOOKUP(G1444,角色!A:B,2,FALSE)</f>
        <v>琅琊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513</v>
      </c>
      <c r="I1444" s="4" t="str">
        <f t="shared" si="487"/>
        <v>对己方全体回复生命32832,并每回合回复5%生命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P1444" s="33" t="str">
        <f>_xlfn.IFNA(VLOOKUP(G1444,角色!V:AE,主动技能!F1444+1,FALSE),"")</f>
        <v>eff_erxingguangquan||eff_zirankuizeng|</v>
      </c>
      <c r="Q1444" s="33">
        <f>(VLOOKUP(G1444,角色!V:AE,主动技能!F1444+4,FALSE))</f>
        <v>3</v>
      </c>
      <c r="R1444" s="33">
        <v>0</v>
      </c>
      <c r="S1444" s="33">
        <v>0</v>
      </c>
      <c r="T1444" s="6" t="str">
        <f t="shared" si="485"/>
        <v>100021:100:2:0|100112:100:2:0</v>
      </c>
      <c r="U1444" s="6" t="str">
        <f t="shared" si="486"/>
        <v/>
      </c>
      <c r="V1444" s="23" t="str">
        <f>VLOOKUP(G1444,角色!AW:BC,主动技能!F1444+1,FALSE)</f>
        <v>skill_29</v>
      </c>
      <c r="Y1444">
        <f t="shared" si="488"/>
        <v>100</v>
      </c>
      <c r="Z1444">
        <v>0</v>
      </c>
      <c r="AE1444" s="33">
        <f>(VLOOKUP(G1444,角色!V:AE,主动技能!F1444+7,FALSE))</f>
        <v>1</v>
      </c>
      <c r="AF1444" s="23">
        <f t="shared" si="479"/>
        <v>3</v>
      </c>
      <c r="AG1444" s="23">
        <f t="shared" si="480"/>
        <v>2</v>
      </c>
      <c r="AH1444" s="33" t="str">
        <f>VLOOKUP(F1444,特效对应!F:G,2,FALSE)</f>
        <v>attackex</v>
      </c>
      <c r="AJ1444">
        <f t="shared" si="481"/>
        <v>18</v>
      </c>
      <c r="AK1444" s="1" t="s">
        <v>118</v>
      </c>
      <c r="AL1444" s="4" t="s">
        <v>1578</v>
      </c>
      <c r="AM1444" s="4" t="s">
        <v>1714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32832</v>
      </c>
      <c r="BB1444">
        <f t="shared" si="482"/>
        <v>32832</v>
      </c>
      <c r="BC1444">
        <f t="shared" si="482"/>
        <v>32832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琅琊主动技能3等级19</v>
      </c>
      <c r="B1445" s="8">
        <f t="shared" si="477"/>
        <v>10240319</v>
      </c>
      <c r="C1445" s="8" t="str">
        <f>VLOOKUP(G1445,角色!A:B,2,FALSE)</f>
        <v>琅琊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513</v>
      </c>
      <c r="I1445" s="4" t="str">
        <f t="shared" si="487"/>
        <v>对己方全体回复生命46438,并每回合回复5%生命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P1445" s="33" t="str">
        <f>_xlfn.IFNA(VLOOKUP(G1445,角色!V:AE,主动技能!F1445+1,FALSE),"")</f>
        <v>eff_erxingguangquan||eff_zirankuizeng|</v>
      </c>
      <c r="Q1445" s="33">
        <f>(VLOOKUP(G1445,角色!V:AE,主动技能!F1445+4,FALSE))</f>
        <v>3</v>
      </c>
      <c r="R1445" s="33">
        <v>0</v>
      </c>
      <c r="S1445" s="33">
        <v>0</v>
      </c>
      <c r="T1445" s="6" t="str">
        <f t="shared" si="485"/>
        <v>100022:100:2:0|100112:100:2:0</v>
      </c>
      <c r="U1445" s="6" t="str">
        <f t="shared" si="486"/>
        <v/>
      </c>
      <c r="V1445" s="23" t="str">
        <f>VLOOKUP(G1445,角色!AW:BC,主动技能!F1445+1,FALSE)</f>
        <v>skill_29</v>
      </c>
      <c r="Y1445">
        <f t="shared" si="488"/>
        <v>100</v>
      </c>
      <c r="Z1445">
        <v>0</v>
      </c>
      <c r="AE1445" s="33">
        <f>(VLOOKUP(G1445,角色!V:AE,主动技能!F1445+7,FALSE))</f>
        <v>1</v>
      </c>
      <c r="AF1445" s="23">
        <f t="shared" si="479"/>
        <v>3</v>
      </c>
      <c r="AG1445" s="23">
        <f t="shared" si="480"/>
        <v>2</v>
      </c>
      <c r="AH1445" s="33" t="str">
        <f>VLOOKUP(F1445,特效对应!F:G,2,FALSE)</f>
        <v>attackex</v>
      </c>
      <c r="AJ1445">
        <f t="shared" si="481"/>
        <v>19</v>
      </c>
      <c r="AK1445" s="1" t="s">
        <v>118</v>
      </c>
      <c r="AL1445" s="4" t="s">
        <v>1579</v>
      </c>
      <c r="AM1445" s="4" t="s">
        <v>1714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46438</v>
      </c>
      <c r="BB1445">
        <f t="shared" si="482"/>
        <v>46438</v>
      </c>
      <c r="BC1445">
        <f t="shared" si="482"/>
        <v>46438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琅琊主动技能3等级20</v>
      </c>
      <c r="B1446" s="8">
        <f t="shared" si="477"/>
        <v>10240320</v>
      </c>
      <c r="C1446" s="8" t="str">
        <f>VLOOKUP(G1446,角色!A:B,2,FALSE)</f>
        <v>琅琊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513</v>
      </c>
      <c r="I1446" s="4" t="str">
        <f t="shared" si="487"/>
        <v>对己方全体回复生命65681,并每回合回复5%生命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P1446" s="33" t="str">
        <f>_xlfn.IFNA(VLOOKUP(G1446,角色!V:AE,主动技能!F1446+1,FALSE),"")</f>
        <v>eff_erxingguangquan||eff_zirankuizeng|</v>
      </c>
      <c r="Q1446" s="33">
        <f>(VLOOKUP(G1446,角色!V:AE,主动技能!F1446+4,FALSE))</f>
        <v>3</v>
      </c>
      <c r="R1446" s="33">
        <v>0</v>
      </c>
      <c r="S1446" s="33">
        <v>0</v>
      </c>
      <c r="T1446" s="6" t="str">
        <f t="shared" si="485"/>
        <v>100023:100:2:0|100112:100:2:0</v>
      </c>
      <c r="U1446" s="6" t="str">
        <f t="shared" si="486"/>
        <v/>
      </c>
      <c r="V1446" s="23" t="str">
        <f>VLOOKUP(G1446,角色!AW:BC,主动技能!F1446+1,FALSE)</f>
        <v>skill_29</v>
      </c>
      <c r="Y1446">
        <f t="shared" si="488"/>
        <v>100</v>
      </c>
      <c r="Z1446">
        <v>0</v>
      </c>
      <c r="AE1446" s="33">
        <f>(VLOOKUP(G1446,角色!V:AE,主动技能!F1446+7,FALSE))</f>
        <v>1</v>
      </c>
      <c r="AF1446" s="23">
        <f t="shared" si="479"/>
        <v>3</v>
      </c>
      <c r="AG1446" s="23">
        <f t="shared" si="480"/>
        <v>2</v>
      </c>
      <c r="AH1446" s="33" t="str">
        <f>VLOOKUP(F1446,特效对应!F:G,2,FALSE)</f>
        <v>attackex</v>
      </c>
      <c r="AJ1446">
        <f t="shared" si="481"/>
        <v>20</v>
      </c>
      <c r="AK1446" s="1" t="s">
        <v>118</v>
      </c>
      <c r="AL1446" s="4" t="s">
        <v>1580</v>
      </c>
      <c r="AM1446" s="4" t="s">
        <v>1714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65681</v>
      </c>
      <c r="BB1446">
        <f t="shared" si="482"/>
        <v>65681</v>
      </c>
      <c r="BC1446">
        <f t="shared" si="482"/>
        <v>65681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乐涯主动技能1等级1</v>
      </c>
      <c r="B1447" s="8">
        <f t="shared" si="477"/>
        <v>10250101</v>
      </c>
      <c r="C1447" s="8" t="str">
        <f>VLOOKUP(G1447,角色!A:B,2,FALSE)</f>
        <v>乐涯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对敌方单体攻击，造成100%攻击力（+32）点伤害。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33" t="str">
        <f>_xlfn.IFNA(VLOOKUP(G1447,角色!V:AE,主动技能!F1447+1,FALSE),"")</f>
        <v>eff_yixingguangquan|||</v>
      </c>
      <c r="Q1447" s="33">
        <f>(VLOOKUP(G1447,角色!V:AE,主动技能!F1447+4,FALSE))</f>
        <v>1</v>
      </c>
      <c r="R1447" s="33">
        <v>0</v>
      </c>
      <c r="S1447" s="33">
        <v>0</v>
      </c>
      <c r="T1447" s="23" t="str">
        <f t="shared" si="485"/>
        <v/>
      </c>
      <c r="U1447" s="23" t="str">
        <f t="shared" si="486"/>
        <v/>
      </c>
      <c r="V1447" s="23" t="str">
        <f>VLOOKUP(G1447,角色!AW:BC,主动技能!F1447+1,FALSE)</f>
        <v>skill_32</v>
      </c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32</v>
      </c>
      <c r="AC1447" s="23"/>
      <c r="AD1447" s="23"/>
      <c r="AE1447" s="33">
        <f>(VLOOKUP(G1447,角色!V:AE,主动技能!F1447+7,FALSE))</f>
        <v>0</v>
      </c>
      <c r="AF1447" s="23">
        <f t="shared" si="479"/>
        <v>0</v>
      </c>
      <c r="AG1447" s="23">
        <f t="shared" si="480"/>
        <v>0</v>
      </c>
      <c r="AH1447" s="33" t="str">
        <f>VLOOKUP(F1447,特效对应!F:G,2,FALSE)</f>
        <v>attack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乐涯主动技能1等级2</v>
      </c>
      <c r="B1448" s="8">
        <f t="shared" si="477"/>
        <v>10250102</v>
      </c>
      <c r="C1448" s="8" t="str">
        <f>VLOOKUP(G1448,角色!A:B,2,FALSE)</f>
        <v>乐涯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515</v>
      </c>
      <c r="I1448" s="24" t="str">
        <f t="shared" ref="I1448:I1454" si="489">"对敌方单体攻击，造成100%攻击力（+"&amp;AB1448&amp;"）点伤害。"</f>
        <v>对敌方单体攻击，造成100%攻击力（+40）点伤害。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P1448" s="33" t="str">
        <f>_xlfn.IFNA(VLOOKUP(G1448,角色!V:AE,主动技能!F1448+1,FALSE),"")</f>
        <v>eff_yixingguangquan|||</v>
      </c>
      <c r="Q1448" s="33">
        <f>(VLOOKUP(G1448,角色!V:AE,主动技能!F1448+4,FALSE))</f>
        <v>1</v>
      </c>
      <c r="R1448" s="33">
        <v>0</v>
      </c>
      <c r="S1448" s="33">
        <v>0</v>
      </c>
      <c r="T1448" s="6" t="str">
        <f t="shared" si="485"/>
        <v/>
      </c>
      <c r="U1448" s="6" t="str">
        <f t="shared" si="486"/>
        <v/>
      </c>
      <c r="V1448" s="23" t="str">
        <f>VLOOKUP(G1448,角色!AW:BC,主动技能!F1448+1,FALSE)</f>
        <v>skill_32</v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40</v>
      </c>
      <c r="AE1448" s="33">
        <f>(VLOOKUP(G1448,角色!V:AE,主动技能!F1448+7,FALSE))</f>
        <v>0</v>
      </c>
      <c r="AF1448" s="23">
        <f t="shared" si="479"/>
        <v>0</v>
      </c>
      <c r="AG1448" s="23">
        <f t="shared" si="480"/>
        <v>0</v>
      </c>
      <c r="AH1448" s="33" t="str">
        <f>VLOOKUP(F1448,特效对应!F:G,2,FALSE)</f>
        <v>attack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乐涯主动技能1等级3</v>
      </c>
      <c r="B1449" s="8">
        <f t="shared" si="477"/>
        <v>10250103</v>
      </c>
      <c r="C1449" s="8" t="str">
        <f>VLOOKUP(G1449,角色!A:B,2,FALSE)</f>
        <v>乐涯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515</v>
      </c>
      <c r="I1449" s="24" t="str">
        <f t="shared" si="489"/>
        <v>对敌方单体攻击，造成100%攻击力（+62）点伤害。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P1449" s="33" t="str">
        <f>_xlfn.IFNA(VLOOKUP(G1449,角色!V:AE,主动技能!F1449+1,FALSE),"")</f>
        <v>eff_yixingguangquan|||</v>
      </c>
      <c r="Q1449" s="33">
        <f>(VLOOKUP(G1449,角色!V:AE,主动技能!F1449+4,FALSE))</f>
        <v>1</v>
      </c>
      <c r="R1449" s="33">
        <v>0</v>
      </c>
      <c r="S1449" s="33">
        <v>0</v>
      </c>
      <c r="T1449" s="6" t="str">
        <f t="shared" si="485"/>
        <v/>
      </c>
      <c r="U1449" s="6" t="str">
        <f t="shared" si="486"/>
        <v/>
      </c>
      <c r="V1449" s="23" t="str">
        <f>VLOOKUP(G1449,角色!AW:BC,主动技能!F1449+1,FALSE)</f>
        <v>skill_32</v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62</v>
      </c>
      <c r="AE1449" s="33">
        <f>(VLOOKUP(G1449,角色!V:AE,主动技能!F1449+7,FALSE))</f>
        <v>0</v>
      </c>
      <c r="AF1449" s="23">
        <f t="shared" si="479"/>
        <v>0</v>
      </c>
      <c r="AG1449" s="23">
        <f t="shared" si="480"/>
        <v>0</v>
      </c>
      <c r="AH1449" s="33" t="str">
        <f>VLOOKUP(F1449,特效对应!F:G,2,FALSE)</f>
        <v>attack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乐涯主动技能1等级4</v>
      </c>
      <c r="B1450" s="8">
        <f t="shared" si="477"/>
        <v>10250104</v>
      </c>
      <c r="C1450" s="8" t="str">
        <f>VLOOKUP(G1450,角色!A:B,2,FALSE)</f>
        <v>乐涯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515</v>
      </c>
      <c r="I1450" s="24" t="str">
        <f t="shared" si="489"/>
        <v>对敌方单体攻击，造成100%攻击力（+100）点伤害。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P1450" s="33" t="str">
        <f>_xlfn.IFNA(VLOOKUP(G1450,角色!V:AE,主动技能!F1450+1,FALSE),"")</f>
        <v>eff_yixingguangquan|||</v>
      </c>
      <c r="Q1450" s="33">
        <f>(VLOOKUP(G1450,角色!V:AE,主动技能!F1450+4,FALSE))</f>
        <v>1</v>
      </c>
      <c r="R1450" s="33">
        <v>0</v>
      </c>
      <c r="S1450" s="33">
        <v>0</v>
      </c>
      <c r="T1450" s="6" t="str">
        <f t="shared" si="485"/>
        <v/>
      </c>
      <c r="U1450" s="6" t="str">
        <f t="shared" si="486"/>
        <v/>
      </c>
      <c r="V1450" s="23" t="str">
        <f>VLOOKUP(G1450,角色!AW:BC,主动技能!F1450+1,FALSE)</f>
        <v>skill_32</v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100</v>
      </c>
      <c r="AE1450" s="33">
        <f>(VLOOKUP(G1450,角色!V:AE,主动技能!F1450+7,FALSE))</f>
        <v>0</v>
      </c>
      <c r="AF1450" s="23">
        <f t="shared" si="479"/>
        <v>0</v>
      </c>
      <c r="AG1450" s="23">
        <f t="shared" si="480"/>
        <v>0</v>
      </c>
      <c r="AH1450" s="33" t="str">
        <f>VLOOKUP(F1450,特效对应!F:G,2,FALSE)</f>
        <v>attack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乐涯主动技能1等级5</v>
      </c>
      <c r="B1451" s="8">
        <f t="shared" si="477"/>
        <v>10250105</v>
      </c>
      <c r="C1451" s="8" t="str">
        <f>VLOOKUP(G1451,角色!A:B,2,FALSE)</f>
        <v>乐涯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515</v>
      </c>
      <c r="I1451" s="24" t="str">
        <f t="shared" si="489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P1451" s="33" t="str">
        <f>_xlfn.IFNA(VLOOKUP(G1451,角色!V:AE,主动技能!F1451+1,FALSE),"")</f>
        <v>eff_yixingguangquan|||</v>
      </c>
      <c r="Q1451" s="33">
        <f>(VLOOKUP(G1451,角色!V:AE,主动技能!F1451+4,FALSE))</f>
        <v>1</v>
      </c>
      <c r="R1451" s="33">
        <v>0</v>
      </c>
      <c r="S1451" s="33">
        <v>0</v>
      </c>
      <c r="T1451" s="6" t="str">
        <f t="shared" si="485"/>
        <v/>
      </c>
      <c r="U1451" s="6" t="str">
        <f t="shared" si="486"/>
        <v/>
      </c>
      <c r="V1451" s="23" t="str">
        <f>VLOOKUP(G1451,角色!AW:BC,主动技能!F1451+1,FALSE)</f>
        <v>skill_32</v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 s="33">
        <f>(VLOOKUP(G1451,角色!V:AE,主动技能!F1451+7,FALSE))</f>
        <v>0</v>
      </c>
      <c r="AF1451" s="23">
        <f t="shared" si="479"/>
        <v>0</v>
      </c>
      <c r="AG1451" s="23">
        <f t="shared" si="480"/>
        <v>0</v>
      </c>
      <c r="AH1451" s="33" t="str">
        <f>VLOOKUP(F1451,特效对应!F:G,2,FALSE)</f>
        <v>attack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乐涯主动技能1等级6</v>
      </c>
      <c r="B1452" s="8">
        <f t="shared" si="477"/>
        <v>10250106</v>
      </c>
      <c r="C1452" s="8" t="str">
        <f>VLOOKUP(G1452,角色!A:B,2,FALSE)</f>
        <v>乐涯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515</v>
      </c>
      <c r="I1452" s="24" t="str">
        <f t="shared" si="489"/>
        <v>对敌方单体攻击，造成100%攻击力（+200）点伤害。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P1452" s="33" t="str">
        <f>_xlfn.IFNA(VLOOKUP(G1452,角色!V:AE,主动技能!F1452+1,FALSE),"")</f>
        <v>eff_yixingguangquan|||</v>
      </c>
      <c r="Q1452" s="33">
        <f>(VLOOKUP(G1452,角色!V:AE,主动技能!F1452+4,FALSE))</f>
        <v>1</v>
      </c>
      <c r="R1452" s="33">
        <v>0</v>
      </c>
      <c r="S1452" s="33">
        <v>0</v>
      </c>
      <c r="T1452" s="6" t="str">
        <f t="shared" si="485"/>
        <v/>
      </c>
      <c r="U1452" s="6" t="str">
        <f t="shared" si="486"/>
        <v/>
      </c>
      <c r="V1452" s="23" t="str">
        <f>VLOOKUP(G1452,角色!AW:BC,主动技能!F1452+1,FALSE)</f>
        <v>skill_32</v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200</v>
      </c>
      <c r="AE1452" s="33">
        <f>(VLOOKUP(G1452,角色!V:AE,主动技能!F1452+7,FALSE))</f>
        <v>0</v>
      </c>
      <c r="AF1452" s="23">
        <f t="shared" si="479"/>
        <v>0</v>
      </c>
      <c r="AG1452" s="23">
        <f t="shared" si="480"/>
        <v>0</v>
      </c>
      <c r="AH1452" s="33" t="str">
        <f>VLOOKUP(F1452,特效对应!F:G,2,FALSE)</f>
        <v>attack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乐涯主动技能1等级7</v>
      </c>
      <c r="B1453" s="8">
        <f t="shared" si="477"/>
        <v>10250107</v>
      </c>
      <c r="C1453" s="8" t="str">
        <f>VLOOKUP(G1453,角色!A:B,2,FALSE)</f>
        <v>乐涯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515</v>
      </c>
      <c r="I1453" s="24" t="str">
        <f t="shared" si="489"/>
        <v>对敌方单体攻击，造成100%攻击力（+283）点伤害。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P1453" s="33" t="str">
        <f>_xlfn.IFNA(VLOOKUP(G1453,角色!V:AE,主动技能!F1453+1,FALSE),"")</f>
        <v>eff_yixingguangquan|||</v>
      </c>
      <c r="Q1453" s="33">
        <f>(VLOOKUP(G1453,角色!V:AE,主动技能!F1453+4,FALSE))</f>
        <v>1</v>
      </c>
      <c r="R1453" s="33">
        <v>0</v>
      </c>
      <c r="S1453" s="33">
        <v>0</v>
      </c>
      <c r="T1453" s="6" t="str">
        <f t="shared" si="485"/>
        <v/>
      </c>
      <c r="U1453" s="6" t="str">
        <f t="shared" si="486"/>
        <v/>
      </c>
      <c r="V1453" s="23" t="str">
        <f>VLOOKUP(G1453,角色!AW:BC,主动技能!F1453+1,FALSE)</f>
        <v>skill_32</v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283</v>
      </c>
      <c r="AE1453" s="33">
        <f>(VLOOKUP(G1453,角色!V:AE,主动技能!F1453+7,FALSE))</f>
        <v>0</v>
      </c>
      <c r="AF1453" s="23">
        <f t="shared" si="479"/>
        <v>0</v>
      </c>
      <c r="AG1453" s="23">
        <f t="shared" si="480"/>
        <v>0</v>
      </c>
      <c r="AH1453" s="33" t="str">
        <f>VLOOKUP(F1453,特效对应!F:G,2,FALSE)</f>
        <v>attack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乐涯主动技能1等级8</v>
      </c>
      <c r="B1454" s="8">
        <f t="shared" si="477"/>
        <v>10250108</v>
      </c>
      <c r="C1454" s="8" t="str">
        <f>VLOOKUP(G1454,角色!A:B,2,FALSE)</f>
        <v>乐涯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515</v>
      </c>
      <c r="I1454" s="24" t="str">
        <f t="shared" si="489"/>
        <v>对敌方单体攻击，造成100%攻击力（+400）点伤害。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P1454" s="33" t="str">
        <f>_xlfn.IFNA(VLOOKUP(G1454,角色!V:AE,主动技能!F1454+1,FALSE),"")</f>
        <v>eff_yixingguangquan|||</v>
      </c>
      <c r="Q1454" s="33">
        <f>(VLOOKUP(G1454,角色!V:AE,主动技能!F1454+4,FALSE))</f>
        <v>1</v>
      </c>
      <c r="R1454" s="33">
        <v>0</v>
      </c>
      <c r="S1454" s="33">
        <v>0</v>
      </c>
      <c r="T1454" s="6" t="str">
        <f t="shared" si="485"/>
        <v/>
      </c>
      <c r="U1454" s="6" t="str">
        <f t="shared" si="486"/>
        <v/>
      </c>
      <c r="V1454" s="23" t="str">
        <f>VLOOKUP(G1454,角色!AW:BC,主动技能!F1454+1,FALSE)</f>
        <v>skill_32</v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400</v>
      </c>
      <c r="AE1454" s="33">
        <f>(VLOOKUP(G1454,角色!V:AE,主动技能!F1454+7,FALSE))</f>
        <v>0</v>
      </c>
      <c r="AF1454" s="23">
        <f t="shared" si="479"/>
        <v>0</v>
      </c>
      <c r="AG1454" s="23">
        <f t="shared" si="480"/>
        <v>0</v>
      </c>
      <c r="AH1454" s="33" t="str">
        <f>VLOOKUP(F1454,特效对应!F:G,2,FALSE)</f>
        <v>attack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乐涯主动技能1等级9</v>
      </c>
      <c r="B1455" s="8">
        <f t="shared" si="477"/>
        <v>10250109</v>
      </c>
      <c r="C1455" s="8" t="str">
        <f>VLOOKUP(G1455,角色!A:B,2,FALSE)</f>
        <v>乐涯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对敌方单体攻击，造成100%攻击力（+566）点伤害。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33" t="str">
        <f>_xlfn.IFNA(VLOOKUP(G1455,角色!V:AE,主动技能!F1455+1,FALSE),"")</f>
        <v>eff_yixingguangquan|||</v>
      </c>
      <c r="Q1455" s="33">
        <f>(VLOOKUP(G1455,角色!V:AE,主动技能!F1455+4,FALSE))</f>
        <v>1</v>
      </c>
      <c r="R1455" s="33">
        <v>0</v>
      </c>
      <c r="S1455" s="33">
        <v>0</v>
      </c>
      <c r="T1455" s="23" t="str">
        <f t="shared" si="485"/>
        <v/>
      </c>
      <c r="U1455" s="23" t="str">
        <f t="shared" si="486"/>
        <v/>
      </c>
      <c r="V1455" s="23" t="str">
        <f>VLOOKUP(G1455,角色!AW:BC,主动技能!F1455+1,FALSE)</f>
        <v>skill_32</v>
      </c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566</v>
      </c>
      <c r="AC1455" s="23"/>
      <c r="AD1455" s="23"/>
      <c r="AE1455" s="33">
        <f>(VLOOKUP(G1455,角色!V:AE,主动技能!F1455+7,FALSE))</f>
        <v>0</v>
      </c>
      <c r="AF1455" s="23">
        <f t="shared" si="479"/>
        <v>0</v>
      </c>
      <c r="AG1455" s="23">
        <f t="shared" si="480"/>
        <v>0</v>
      </c>
      <c r="AH1455" s="33" t="str">
        <f>VLOOKUP(F1455,特效对应!F:G,2,FALSE)</f>
        <v>attack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乐涯主动技能1等级10</v>
      </c>
      <c r="B1456" s="8">
        <f t="shared" si="477"/>
        <v>10250110</v>
      </c>
      <c r="C1456" s="8" t="str">
        <f>VLOOKUP(G1456,角色!A:B,2,FALSE)</f>
        <v>乐涯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515</v>
      </c>
      <c r="I1456" s="24" t="str">
        <f t="shared" ref="I1456:I1466" si="490">"对敌方单体攻击，造成100%攻击力（+"&amp;AB1456&amp;"）点伤害。"</f>
        <v>对敌方单体攻击，造成100%攻击力（+800）点伤害。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P1456" s="33" t="str">
        <f>_xlfn.IFNA(VLOOKUP(G1456,角色!V:AE,主动技能!F1456+1,FALSE),"")</f>
        <v>eff_yixingguangquan|||</v>
      </c>
      <c r="Q1456" s="33">
        <f>(VLOOKUP(G1456,角色!V:AE,主动技能!F1456+4,FALSE))</f>
        <v>1</v>
      </c>
      <c r="R1456" s="33">
        <v>0</v>
      </c>
      <c r="S1456" s="33">
        <v>0</v>
      </c>
      <c r="T1456" s="6" t="str">
        <f t="shared" si="485"/>
        <v/>
      </c>
      <c r="U1456" s="6" t="str">
        <f t="shared" si="486"/>
        <v/>
      </c>
      <c r="V1456" s="23" t="str">
        <f>VLOOKUP(G1456,角色!AW:BC,主动技能!F1456+1,FALSE)</f>
        <v>skill_32</v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800</v>
      </c>
      <c r="AE1456" s="33">
        <f>(VLOOKUP(G1456,角色!V:AE,主动技能!F1456+7,FALSE))</f>
        <v>0</v>
      </c>
      <c r="AF1456" s="23">
        <f t="shared" si="479"/>
        <v>0</v>
      </c>
      <c r="AG1456" s="23">
        <f t="shared" si="480"/>
        <v>0</v>
      </c>
      <c r="AH1456" s="33" t="str">
        <f>VLOOKUP(F1456,特效对应!F:G,2,FALSE)</f>
        <v>attack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乐涯主动技能1等级11</v>
      </c>
      <c r="B1457" s="8">
        <f t="shared" si="477"/>
        <v>10250111</v>
      </c>
      <c r="C1457" s="8" t="str">
        <f>VLOOKUP(G1457,角色!A:B,2,FALSE)</f>
        <v>乐涯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515</v>
      </c>
      <c r="I1457" s="24" t="str">
        <f t="shared" si="490"/>
        <v>对敌方单体攻击，造成100%攻击力（+1132）点伤害。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P1457" s="33" t="str">
        <f>_xlfn.IFNA(VLOOKUP(G1457,角色!V:AE,主动技能!F1457+1,FALSE),"")</f>
        <v>eff_yixingguangquan|||</v>
      </c>
      <c r="Q1457" s="33">
        <f>(VLOOKUP(G1457,角色!V:AE,主动技能!F1457+4,FALSE))</f>
        <v>1</v>
      </c>
      <c r="R1457" s="33">
        <v>0</v>
      </c>
      <c r="S1457" s="33">
        <v>0</v>
      </c>
      <c r="T1457" s="6" t="str">
        <f t="shared" si="485"/>
        <v/>
      </c>
      <c r="U1457" s="6" t="str">
        <f t="shared" si="486"/>
        <v/>
      </c>
      <c r="V1457" s="23" t="str">
        <f>VLOOKUP(G1457,角色!AW:BC,主动技能!F1457+1,FALSE)</f>
        <v>skill_32</v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1132</v>
      </c>
      <c r="AE1457" s="33">
        <f>(VLOOKUP(G1457,角色!V:AE,主动技能!F1457+7,FALSE))</f>
        <v>0</v>
      </c>
      <c r="AF1457" s="23">
        <f t="shared" si="479"/>
        <v>0</v>
      </c>
      <c r="AG1457" s="23">
        <f t="shared" si="480"/>
        <v>0</v>
      </c>
      <c r="AH1457" s="33" t="str">
        <f>VLOOKUP(F1457,特效对应!F:G,2,FALSE)</f>
        <v>attack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乐涯主动技能1等级12</v>
      </c>
      <c r="B1458" s="8">
        <f t="shared" si="477"/>
        <v>10250112</v>
      </c>
      <c r="C1458" s="8" t="str">
        <f>VLOOKUP(G1458,角色!A:B,2,FALSE)</f>
        <v>乐涯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515</v>
      </c>
      <c r="I1458" s="24" t="str">
        <f t="shared" si="490"/>
        <v>对敌方单体攻击，造成100%攻击力（+1601）点伤害。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P1458" s="33" t="str">
        <f>_xlfn.IFNA(VLOOKUP(G1458,角色!V:AE,主动技能!F1458+1,FALSE),"")</f>
        <v>eff_yixingguangquan|||</v>
      </c>
      <c r="Q1458" s="33">
        <f>(VLOOKUP(G1458,角色!V:AE,主动技能!F1458+4,FALSE))</f>
        <v>1</v>
      </c>
      <c r="R1458" s="33">
        <v>0</v>
      </c>
      <c r="S1458" s="33">
        <v>0</v>
      </c>
      <c r="T1458" s="6" t="str">
        <f t="shared" si="485"/>
        <v/>
      </c>
      <c r="U1458" s="6" t="str">
        <f t="shared" si="486"/>
        <v/>
      </c>
      <c r="V1458" s="23" t="str">
        <f>VLOOKUP(G1458,角色!AW:BC,主动技能!F1458+1,FALSE)</f>
        <v>skill_32</v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1601</v>
      </c>
      <c r="AE1458" s="33">
        <f>(VLOOKUP(G1458,角色!V:AE,主动技能!F1458+7,FALSE))</f>
        <v>0</v>
      </c>
      <c r="AF1458" s="23">
        <f t="shared" si="479"/>
        <v>0</v>
      </c>
      <c r="AG1458" s="23">
        <f t="shared" si="480"/>
        <v>0</v>
      </c>
      <c r="AH1458" s="33" t="str">
        <f>VLOOKUP(F1458,特效对应!F:G,2,FALSE)</f>
        <v>attack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乐涯主动技能1等级13</v>
      </c>
      <c r="B1459" s="8">
        <f t="shared" si="477"/>
        <v>10250113</v>
      </c>
      <c r="C1459" s="8" t="str">
        <f>VLOOKUP(G1459,角色!A:B,2,FALSE)</f>
        <v>乐涯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515</v>
      </c>
      <c r="I1459" s="24" t="str">
        <f t="shared" si="490"/>
        <v>对敌方单体攻击，造成100%攻击力（+2265）点伤害。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P1459" s="33" t="str">
        <f>_xlfn.IFNA(VLOOKUP(G1459,角色!V:AE,主动技能!F1459+1,FALSE),"")</f>
        <v>eff_yixingguangquan|||</v>
      </c>
      <c r="Q1459" s="33">
        <f>(VLOOKUP(G1459,角色!V:AE,主动技能!F1459+4,FALSE))</f>
        <v>1</v>
      </c>
      <c r="R1459" s="33">
        <v>0</v>
      </c>
      <c r="S1459" s="33">
        <v>0</v>
      </c>
      <c r="T1459" s="6" t="str">
        <f t="shared" si="485"/>
        <v/>
      </c>
      <c r="U1459" s="6" t="str">
        <f t="shared" si="486"/>
        <v/>
      </c>
      <c r="V1459" s="23" t="str">
        <f>VLOOKUP(G1459,角色!AW:BC,主动技能!F1459+1,FALSE)</f>
        <v>skill_32</v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2265</v>
      </c>
      <c r="AE1459" s="33">
        <f>(VLOOKUP(G1459,角色!V:AE,主动技能!F1459+7,FALSE))</f>
        <v>0</v>
      </c>
      <c r="AF1459" s="23">
        <f t="shared" si="479"/>
        <v>0</v>
      </c>
      <c r="AG1459" s="23">
        <f t="shared" si="480"/>
        <v>0</v>
      </c>
      <c r="AH1459" s="33" t="str">
        <f>VLOOKUP(F1459,特效对应!F:G,2,FALSE)</f>
        <v>attack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乐涯主动技能1等级14</v>
      </c>
      <c r="B1460" s="8">
        <f t="shared" si="477"/>
        <v>10250114</v>
      </c>
      <c r="C1460" s="8" t="str">
        <f>VLOOKUP(G1460,角色!A:B,2,FALSE)</f>
        <v>乐涯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515</v>
      </c>
      <c r="I1460" s="24" t="str">
        <f t="shared" si="490"/>
        <v>对敌方单体攻击，造成100%攻击力（+3204）点伤害。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P1460" s="33" t="str">
        <f>_xlfn.IFNA(VLOOKUP(G1460,角色!V:AE,主动技能!F1460+1,FALSE),"")</f>
        <v>eff_yixingguangquan|||</v>
      </c>
      <c r="Q1460" s="33">
        <f>(VLOOKUP(G1460,角色!V:AE,主动技能!F1460+4,FALSE))</f>
        <v>1</v>
      </c>
      <c r="R1460" s="33">
        <v>0</v>
      </c>
      <c r="S1460" s="33">
        <v>0</v>
      </c>
      <c r="T1460" s="6" t="str">
        <f t="shared" si="485"/>
        <v/>
      </c>
      <c r="U1460" s="6" t="str">
        <f t="shared" si="486"/>
        <v/>
      </c>
      <c r="V1460" s="23" t="str">
        <f>VLOOKUP(G1460,角色!AW:BC,主动技能!F1460+1,FALSE)</f>
        <v>skill_32</v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3204</v>
      </c>
      <c r="AE1460" s="33">
        <f>(VLOOKUP(G1460,角色!V:AE,主动技能!F1460+7,FALSE))</f>
        <v>0</v>
      </c>
      <c r="AF1460" s="23">
        <f t="shared" si="479"/>
        <v>0</v>
      </c>
      <c r="AG1460" s="23">
        <f t="shared" si="480"/>
        <v>0</v>
      </c>
      <c r="AH1460" s="33" t="str">
        <f>VLOOKUP(F1460,特效对应!F:G,2,FALSE)</f>
        <v>attack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乐涯主动技能1等级15</v>
      </c>
      <c r="B1461" s="8">
        <f t="shared" si="477"/>
        <v>10250115</v>
      </c>
      <c r="C1461" s="8" t="str">
        <f>VLOOKUP(G1461,角色!A:B,2,FALSE)</f>
        <v>乐涯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515</v>
      </c>
      <c r="I1461" s="24" t="str">
        <f t="shared" si="490"/>
        <v>对敌方单体攻击，造成100%攻击力（+4532）点伤害。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P1461" s="33" t="str">
        <f>_xlfn.IFNA(VLOOKUP(G1461,角色!V:AE,主动技能!F1461+1,FALSE),"")</f>
        <v>eff_yixingguangquan|||</v>
      </c>
      <c r="Q1461" s="33">
        <f>(VLOOKUP(G1461,角色!V:AE,主动技能!F1461+4,FALSE))</f>
        <v>1</v>
      </c>
      <c r="R1461" s="33">
        <v>0</v>
      </c>
      <c r="S1461" s="33">
        <v>0</v>
      </c>
      <c r="T1461" s="6" t="str">
        <f t="shared" si="485"/>
        <v/>
      </c>
      <c r="U1461" s="6" t="str">
        <f t="shared" si="486"/>
        <v/>
      </c>
      <c r="V1461" s="23" t="str">
        <f>VLOOKUP(G1461,角色!AW:BC,主动技能!F1461+1,FALSE)</f>
        <v>skill_32</v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4532</v>
      </c>
      <c r="AE1461" s="33">
        <f>(VLOOKUP(G1461,角色!V:AE,主动技能!F1461+7,FALSE))</f>
        <v>0</v>
      </c>
      <c r="AF1461" s="23">
        <f t="shared" si="479"/>
        <v>0</v>
      </c>
      <c r="AG1461" s="23">
        <f t="shared" si="480"/>
        <v>0</v>
      </c>
      <c r="AH1461" s="33" t="str">
        <f>VLOOKUP(F1461,特效对应!F:G,2,FALSE)</f>
        <v>attack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乐涯主动技能1等级16</v>
      </c>
      <c r="B1462" s="8">
        <f t="shared" si="477"/>
        <v>10250116</v>
      </c>
      <c r="C1462" s="8" t="str">
        <f>VLOOKUP(G1462,角色!A:B,2,FALSE)</f>
        <v>乐涯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515</v>
      </c>
      <c r="I1462" s="24" t="str">
        <f t="shared" si="490"/>
        <v>对敌方单体攻击，造成100%攻击力（+6411）点伤害。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P1462" s="33" t="str">
        <f>_xlfn.IFNA(VLOOKUP(G1462,角色!V:AE,主动技能!F1462+1,FALSE),"")</f>
        <v>eff_yixingguangquan|||</v>
      </c>
      <c r="Q1462" s="33">
        <f>(VLOOKUP(G1462,角色!V:AE,主动技能!F1462+4,FALSE))</f>
        <v>1</v>
      </c>
      <c r="R1462" s="33">
        <v>0</v>
      </c>
      <c r="S1462" s="33">
        <v>0</v>
      </c>
      <c r="T1462" s="6" t="str">
        <f t="shared" si="485"/>
        <v/>
      </c>
      <c r="U1462" s="6" t="str">
        <f t="shared" si="486"/>
        <v/>
      </c>
      <c r="V1462" s="23" t="str">
        <f>VLOOKUP(G1462,角色!AW:BC,主动技能!F1462+1,FALSE)</f>
        <v>skill_32</v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6411</v>
      </c>
      <c r="AE1462" s="33">
        <f>(VLOOKUP(G1462,角色!V:AE,主动技能!F1462+7,FALSE))</f>
        <v>0</v>
      </c>
      <c r="AF1462" s="23">
        <f t="shared" si="479"/>
        <v>0</v>
      </c>
      <c r="AG1462" s="23">
        <f t="shared" si="480"/>
        <v>0</v>
      </c>
      <c r="AH1462" s="33" t="str">
        <f>VLOOKUP(F1462,特效对应!F:G,2,FALSE)</f>
        <v>attack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乐涯主动技能1等级17</v>
      </c>
      <c r="B1463" s="8">
        <f t="shared" si="477"/>
        <v>10250117</v>
      </c>
      <c r="C1463" s="8" t="str">
        <f>VLOOKUP(G1463,角色!A:B,2,FALSE)</f>
        <v>乐涯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515</v>
      </c>
      <c r="I1463" s="24" t="str">
        <f t="shared" si="490"/>
        <v>对敌方单体攻击，造成100%攻击力（+9067）点伤害。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P1463" s="33" t="str">
        <f>_xlfn.IFNA(VLOOKUP(G1463,角色!V:AE,主动技能!F1463+1,FALSE),"")</f>
        <v>eff_yixingguangquan|||</v>
      </c>
      <c r="Q1463" s="33">
        <f>(VLOOKUP(G1463,角色!V:AE,主动技能!F1463+4,FALSE))</f>
        <v>1</v>
      </c>
      <c r="R1463" s="33">
        <v>0</v>
      </c>
      <c r="S1463" s="33">
        <v>0</v>
      </c>
      <c r="T1463" s="6" t="str">
        <f t="shared" si="485"/>
        <v/>
      </c>
      <c r="U1463" s="6" t="str">
        <f t="shared" si="486"/>
        <v/>
      </c>
      <c r="V1463" s="23" t="str">
        <f>VLOOKUP(G1463,角色!AW:BC,主动技能!F1463+1,FALSE)</f>
        <v>skill_32</v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9067</v>
      </c>
      <c r="AE1463" s="33">
        <f>(VLOOKUP(G1463,角色!V:AE,主动技能!F1463+7,FALSE))</f>
        <v>0</v>
      </c>
      <c r="AF1463" s="23">
        <f t="shared" si="479"/>
        <v>0</v>
      </c>
      <c r="AG1463" s="23">
        <f t="shared" si="480"/>
        <v>0</v>
      </c>
      <c r="AH1463" s="33" t="str">
        <f>VLOOKUP(F1463,特效对应!F:G,2,FALSE)</f>
        <v>attack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乐涯主动技能1等级18</v>
      </c>
      <c r="B1464" s="8">
        <f t="shared" si="477"/>
        <v>10250118</v>
      </c>
      <c r="C1464" s="8" t="str">
        <f>VLOOKUP(G1464,角色!A:B,2,FALSE)</f>
        <v>乐涯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515</v>
      </c>
      <c r="I1464" s="24" t="str">
        <f t="shared" si="490"/>
        <v>对敌方单体攻击，造成100%攻击力（+12825）点伤害。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P1464" s="33" t="str">
        <f>_xlfn.IFNA(VLOOKUP(G1464,角色!V:AE,主动技能!F1464+1,FALSE),"")</f>
        <v>eff_yixingguangquan|||</v>
      </c>
      <c r="Q1464" s="33">
        <f>(VLOOKUP(G1464,角色!V:AE,主动技能!F1464+4,FALSE))</f>
        <v>1</v>
      </c>
      <c r="R1464" s="33">
        <v>0</v>
      </c>
      <c r="S1464" s="33">
        <v>0</v>
      </c>
      <c r="T1464" s="6" t="str">
        <f t="shared" si="485"/>
        <v/>
      </c>
      <c r="U1464" s="6" t="str">
        <f t="shared" si="486"/>
        <v/>
      </c>
      <c r="V1464" s="23" t="str">
        <f>VLOOKUP(G1464,角色!AW:BC,主动技能!F1464+1,FALSE)</f>
        <v>skill_32</v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12825</v>
      </c>
      <c r="AE1464" s="33">
        <f>(VLOOKUP(G1464,角色!V:AE,主动技能!F1464+7,FALSE))</f>
        <v>0</v>
      </c>
      <c r="AF1464" s="23">
        <f t="shared" si="479"/>
        <v>0</v>
      </c>
      <c r="AG1464" s="23">
        <f t="shared" si="480"/>
        <v>0</v>
      </c>
      <c r="AH1464" s="33" t="str">
        <f>VLOOKUP(F1464,特效对应!F:G,2,FALSE)</f>
        <v>attack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乐涯主动技能1等级19</v>
      </c>
      <c r="B1465" s="8">
        <f t="shared" si="477"/>
        <v>10250119</v>
      </c>
      <c r="C1465" s="8" t="str">
        <f>VLOOKUP(G1465,角色!A:B,2,FALSE)</f>
        <v>乐涯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515</v>
      </c>
      <c r="I1465" s="24" t="str">
        <f t="shared" si="490"/>
        <v>对敌方单体攻击，造成100%攻击力（+18140）点伤害。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P1465" s="33" t="str">
        <f>_xlfn.IFNA(VLOOKUP(G1465,角色!V:AE,主动技能!F1465+1,FALSE),"")</f>
        <v>eff_yixingguangquan|||</v>
      </c>
      <c r="Q1465" s="33">
        <f>(VLOOKUP(G1465,角色!V:AE,主动技能!F1465+4,FALSE))</f>
        <v>1</v>
      </c>
      <c r="R1465" s="33">
        <v>0</v>
      </c>
      <c r="S1465" s="33">
        <v>0</v>
      </c>
      <c r="T1465" s="6" t="str">
        <f t="shared" si="485"/>
        <v/>
      </c>
      <c r="U1465" s="6" t="str">
        <f t="shared" si="486"/>
        <v/>
      </c>
      <c r="V1465" s="23" t="str">
        <f>VLOOKUP(G1465,角色!AW:BC,主动技能!F1465+1,FALSE)</f>
        <v>skill_32</v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18140</v>
      </c>
      <c r="AE1465" s="33">
        <f>(VLOOKUP(G1465,角色!V:AE,主动技能!F1465+7,FALSE))</f>
        <v>0</v>
      </c>
      <c r="AF1465" s="23">
        <f t="shared" si="479"/>
        <v>0</v>
      </c>
      <c r="AG1465" s="23">
        <f t="shared" si="480"/>
        <v>0</v>
      </c>
      <c r="AH1465" s="33" t="str">
        <f>VLOOKUP(F1465,特效对应!F:G,2,FALSE)</f>
        <v>attack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乐涯主动技能1等级20</v>
      </c>
      <c r="B1466" s="8">
        <f t="shared" si="477"/>
        <v>10250120</v>
      </c>
      <c r="C1466" s="8" t="str">
        <f>VLOOKUP(G1466,角色!A:B,2,FALSE)</f>
        <v>乐涯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515</v>
      </c>
      <c r="I1466" s="24" t="str">
        <f t="shared" si="490"/>
        <v>对敌方单体攻击，造成100%攻击力（+25657）点伤害。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P1466" s="33" t="str">
        <f>_xlfn.IFNA(VLOOKUP(G1466,角色!V:AE,主动技能!F1466+1,FALSE),"")</f>
        <v>eff_yixingguangquan|||</v>
      </c>
      <c r="Q1466" s="33">
        <f>(VLOOKUP(G1466,角色!V:AE,主动技能!F1466+4,FALSE))</f>
        <v>1</v>
      </c>
      <c r="R1466" s="33">
        <v>0</v>
      </c>
      <c r="S1466" s="33">
        <v>0</v>
      </c>
      <c r="T1466" s="6" t="str">
        <f t="shared" si="485"/>
        <v/>
      </c>
      <c r="U1466" s="6" t="str">
        <f t="shared" si="486"/>
        <v/>
      </c>
      <c r="V1466" s="23" t="str">
        <f>VLOOKUP(G1466,角色!AW:BC,主动技能!F1466+1,FALSE)</f>
        <v>skill_32</v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25657</v>
      </c>
      <c r="AE1466" s="33">
        <f>(VLOOKUP(G1466,角色!V:AE,主动技能!F1466+7,FALSE))</f>
        <v>0</v>
      </c>
      <c r="AF1466" s="23">
        <f t="shared" si="479"/>
        <v>0</v>
      </c>
      <c r="AG1466" s="23">
        <f t="shared" si="480"/>
        <v>0</v>
      </c>
      <c r="AH1466" s="33" t="str">
        <f>VLOOKUP(F1466,特效对应!F:G,2,FALSE)</f>
        <v>attack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乐涯主动技能2等级1</v>
      </c>
      <c r="B1467" s="8">
        <f t="shared" si="477"/>
        <v>10250201</v>
      </c>
      <c r="C1467" s="8" t="str">
        <f>VLOOKUP(G1467,角色!A:B,2,FALSE)</f>
        <v>乐涯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516</v>
      </c>
      <c r="I1467" s="4" t="str">
        <f>"对敌方全体速度-20%,防御"&amp;BA1467</f>
        <v>对敌方全体速度-20%,防御-52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P1467" s="33" t="str">
        <f>_xlfn.IFNA(VLOOKUP(G1467,角色!V:AE,主动技能!F1467+1,FALSE),"")</f>
        <v>eff_sixingguangquan||eff_zuzhou|</v>
      </c>
      <c r="Q1467" s="33">
        <f>(VLOOKUP(G1467,角色!V:AE,主动技能!F1467+4,FALSE))</f>
        <v>3</v>
      </c>
      <c r="R1467" s="33">
        <v>0</v>
      </c>
      <c r="S1467" s="33">
        <v>0</v>
      </c>
      <c r="T1467" s="6" t="str">
        <f t="shared" si="485"/>
        <v>100113:100:2:0|100003:100:2:0</v>
      </c>
      <c r="U1467" s="6" t="str">
        <f t="shared" si="486"/>
        <v/>
      </c>
      <c r="V1467" s="23" t="str">
        <f>VLOOKUP(G1467,角色!AW:BC,主动技能!F1467+1,FALSE)</f>
        <v>skill_33</v>
      </c>
      <c r="Y1467">
        <f t="shared" ref="Y1467:Y1498" si="492">VLOOKUP(D1467,BF:BG,2,FALSE)</f>
        <v>50</v>
      </c>
      <c r="Z1467">
        <v>0</v>
      </c>
      <c r="AE1467" s="33">
        <f>(VLOOKUP(G1467,角色!V:AE,主动技能!F1467+7,FALSE))</f>
        <v>1</v>
      </c>
      <c r="AF1467" s="23">
        <f t="shared" si="479"/>
        <v>2</v>
      </c>
      <c r="AG1467" s="23">
        <f t="shared" si="480"/>
        <v>1</v>
      </c>
      <c r="AH1467" s="33" t="str">
        <f>VLOOKUP(F1467,特效对应!F:G,2,FALSE)</f>
        <v>attackex</v>
      </c>
      <c r="AJ1467">
        <f t="shared" si="481"/>
        <v>1</v>
      </c>
      <c r="AK1467" t="s">
        <v>118</v>
      </c>
      <c r="AL1467" s="4" t="s">
        <v>1715</v>
      </c>
      <c r="AM1467" t="s">
        <v>1560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-52</v>
      </c>
      <c r="BB1467">
        <f t="shared" si="482"/>
        <v>-52</v>
      </c>
      <c r="BC1467">
        <f t="shared" si="482"/>
        <v>-52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乐涯主动技能2等级2</v>
      </c>
      <c r="B1468" s="8">
        <f t="shared" si="477"/>
        <v>10250202</v>
      </c>
      <c r="C1468" s="8" t="str">
        <f>VLOOKUP(G1468,角色!A:B,2,FALSE)</f>
        <v>乐涯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516</v>
      </c>
      <c r="I1468" s="4" t="str">
        <f t="shared" ref="I1468:I1486" si="493">"对敌方全体速度-20%,防御"&amp;BA1468</f>
        <v>对敌方全体速度-20%,防御-64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P1468" s="33" t="str">
        <f>_xlfn.IFNA(VLOOKUP(G1468,角色!V:AE,主动技能!F1468+1,FALSE),"")</f>
        <v>eff_sixingguangquan||eff_zuzhou|</v>
      </c>
      <c r="Q1468" s="33">
        <f>(VLOOKUP(G1468,角色!V:AE,主动技能!F1468+4,FALSE))</f>
        <v>3</v>
      </c>
      <c r="R1468" s="33">
        <v>0</v>
      </c>
      <c r="S1468" s="33">
        <v>0</v>
      </c>
      <c r="T1468" s="6" t="str">
        <f t="shared" si="485"/>
        <v>100114:100:2:0|100003:100:2:0</v>
      </c>
      <c r="U1468" s="6" t="str">
        <f t="shared" si="486"/>
        <v/>
      </c>
      <c r="V1468" s="23" t="str">
        <f>VLOOKUP(G1468,角色!AW:BC,主动技能!F1468+1,FALSE)</f>
        <v>skill_33</v>
      </c>
      <c r="Y1468">
        <f t="shared" si="492"/>
        <v>50</v>
      </c>
      <c r="Z1468">
        <v>0</v>
      </c>
      <c r="AE1468" s="33">
        <f>(VLOOKUP(G1468,角色!V:AE,主动技能!F1468+7,FALSE))</f>
        <v>1</v>
      </c>
      <c r="AF1468" s="23">
        <f t="shared" si="479"/>
        <v>2</v>
      </c>
      <c r="AG1468" s="23">
        <f t="shared" si="480"/>
        <v>1</v>
      </c>
      <c r="AH1468" s="33" t="str">
        <f>VLOOKUP(F1468,特效对应!F:G,2,FALSE)</f>
        <v>attackex</v>
      </c>
      <c r="AJ1468">
        <f t="shared" si="481"/>
        <v>2</v>
      </c>
      <c r="AK1468" t="s">
        <v>118</v>
      </c>
      <c r="AL1468" s="4" t="s">
        <v>1736</v>
      </c>
      <c r="AM1468" t="s">
        <v>1560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-64</v>
      </c>
      <c r="BB1468">
        <f t="shared" si="482"/>
        <v>-64</v>
      </c>
      <c r="BC1468">
        <f t="shared" si="482"/>
        <v>-64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乐涯主动技能2等级3</v>
      </c>
      <c r="B1469" s="8">
        <f t="shared" si="477"/>
        <v>10250203</v>
      </c>
      <c r="C1469" s="8" t="str">
        <f>VLOOKUP(G1469,角色!A:B,2,FALSE)</f>
        <v>乐涯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516</v>
      </c>
      <c r="I1469" s="4" t="str">
        <f t="shared" si="493"/>
        <v>对敌方全体速度-20%,防御-100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P1469" s="33" t="str">
        <f>_xlfn.IFNA(VLOOKUP(G1469,角色!V:AE,主动技能!F1469+1,FALSE),"")</f>
        <v>eff_sixingguangquan||eff_zuzhou|</v>
      </c>
      <c r="Q1469" s="33">
        <f>(VLOOKUP(G1469,角色!V:AE,主动技能!F1469+4,FALSE))</f>
        <v>3</v>
      </c>
      <c r="R1469" s="33">
        <v>0</v>
      </c>
      <c r="S1469" s="33">
        <v>0</v>
      </c>
      <c r="T1469" s="6" t="str">
        <f t="shared" si="485"/>
        <v>100115:100:2:0|100003:100:2:0</v>
      </c>
      <c r="U1469" s="6" t="str">
        <f t="shared" si="486"/>
        <v/>
      </c>
      <c r="V1469" s="23" t="str">
        <f>VLOOKUP(G1469,角色!AW:BC,主动技能!F1469+1,FALSE)</f>
        <v>skill_33</v>
      </c>
      <c r="Y1469">
        <f t="shared" si="492"/>
        <v>50</v>
      </c>
      <c r="Z1469">
        <v>0</v>
      </c>
      <c r="AE1469" s="33">
        <f>(VLOOKUP(G1469,角色!V:AE,主动技能!F1469+7,FALSE))</f>
        <v>1</v>
      </c>
      <c r="AF1469" s="23">
        <f t="shared" si="479"/>
        <v>2</v>
      </c>
      <c r="AG1469" s="23">
        <f t="shared" si="480"/>
        <v>1</v>
      </c>
      <c r="AH1469" s="33" t="str">
        <f>VLOOKUP(F1469,特效对应!F:G,2,FALSE)</f>
        <v>attackex</v>
      </c>
      <c r="AJ1469">
        <f t="shared" si="481"/>
        <v>3</v>
      </c>
      <c r="AK1469" t="s">
        <v>118</v>
      </c>
      <c r="AL1469" s="4" t="s">
        <v>1737</v>
      </c>
      <c r="AM1469" t="s">
        <v>1560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-100</v>
      </c>
      <c r="BB1469">
        <f t="shared" si="482"/>
        <v>-100</v>
      </c>
      <c r="BC1469">
        <f t="shared" si="482"/>
        <v>-100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乐涯主动技能2等级4</v>
      </c>
      <c r="B1470" s="8">
        <f t="shared" si="477"/>
        <v>10250204</v>
      </c>
      <c r="C1470" s="8" t="str">
        <f>VLOOKUP(G1470,角色!A:B,2,FALSE)</f>
        <v>乐涯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516</v>
      </c>
      <c r="I1470" s="4" t="str">
        <f t="shared" si="493"/>
        <v>对敌方全体速度-20%,防御-160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P1470" s="33" t="str">
        <f>_xlfn.IFNA(VLOOKUP(G1470,角色!V:AE,主动技能!F1470+1,FALSE),"")</f>
        <v>eff_sixingguangquan||eff_zuzhou|</v>
      </c>
      <c r="Q1470" s="33">
        <f>(VLOOKUP(G1470,角色!V:AE,主动技能!F1470+4,FALSE))</f>
        <v>3</v>
      </c>
      <c r="R1470" s="33">
        <v>0</v>
      </c>
      <c r="S1470" s="33">
        <v>0</v>
      </c>
      <c r="T1470" s="6" t="str">
        <f t="shared" si="485"/>
        <v>100116:100:2:0|100003:100:2:0</v>
      </c>
      <c r="U1470" s="6" t="str">
        <f t="shared" si="486"/>
        <v/>
      </c>
      <c r="V1470" s="23" t="str">
        <f>VLOOKUP(G1470,角色!AW:BC,主动技能!F1470+1,FALSE)</f>
        <v>skill_33</v>
      </c>
      <c r="Y1470">
        <f t="shared" si="492"/>
        <v>50</v>
      </c>
      <c r="Z1470">
        <v>0</v>
      </c>
      <c r="AE1470" s="33">
        <f>(VLOOKUP(G1470,角色!V:AE,主动技能!F1470+7,FALSE))</f>
        <v>1</v>
      </c>
      <c r="AF1470" s="23">
        <f t="shared" si="479"/>
        <v>2</v>
      </c>
      <c r="AG1470" s="23">
        <f t="shared" si="480"/>
        <v>1</v>
      </c>
      <c r="AH1470" s="33" t="str">
        <f>VLOOKUP(F1470,特效对应!F:G,2,FALSE)</f>
        <v>attackex</v>
      </c>
      <c r="AJ1470">
        <f t="shared" si="481"/>
        <v>4</v>
      </c>
      <c r="AK1470" t="s">
        <v>118</v>
      </c>
      <c r="AL1470" s="4" t="s">
        <v>1738</v>
      </c>
      <c r="AM1470" t="s">
        <v>1560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-160</v>
      </c>
      <c r="BB1470">
        <f t="shared" si="482"/>
        <v>-160</v>
      </c>
      <c r="BC1470">
        <f t="shared" si="482"/>
        <v>-160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乐涯主动技能2等级5</v>
      </c>
      <c r="B1471" s="8">
        <f t="shared" si="477"/>
        <v>10250205</v>
      </c>
      <c r="C1471" s="8" t="str">
        <f>VLOOKUP(G1471,角色!A:B,2,FALSE)</f>
        <v>乐涯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516</v>
      </c>
      <c r="I1471" s="4" t="str">
        <f t="shared" si="493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P1471" s="33" t="str">
        <f>_xlfn.IFNA(VLOOKUP(G1471,角色!V:AE,主动技能!F1471+1,FALSE),"")</f>
        <v>eff_sixingguangquan||eff_zuzhou|</v>
      </c>
      <c r="Q1471" s="33">
        <f>(VLOOKUP(G1471,角色!V:AE,主动技能!F1471+4,FALSE))</f>
        <v>3</v>
      </c>
      <c r="R1471" s="33">
        <v>0</v>
      </c>
      <c r="S1471" s="33">
        <v>0</v>
      </c>
      <c r="T1471" s="6" t="str">
        <f t="shared" si="485"/>
        <v>100117:100:2:0|100003:100:2:0</v>
      </c>
      <c r="U1471" s="6" t="str">
        <f t="shared" si="486"/>
        <v/>
      </c>
      <c r="V1471" s="23" t="str">
        <f>VLOOKUP(G1471,角色!AW:BC,主动技能!F1471+1,FALSE)</f>
        <v>skill_33</v>
      </c>
      <c r="Y1471">
        <f t="shared" si="492"/>
        <v>50</v>
      </c>
      <c r="Z1471">
        <v>0</v>
      </c>
      <c r="AE1471" s="33">
        <f>(VLOOKUP(G1471,角色!V:AE,主动技能!F1471+7,FALSE))</f>
        <v>1</v>
      </c>
      <c r="AF1471" s="23">
        <f t="shared" si="479"/>
        <v>2</v>
      </c>
      <c r="AG1471" s="23">
        <f t="shared" si="480"/>
        <v>1</v>
      </c>
      <c r="AH1471" s="33" t="str">
        <f>VLOOKUP(F1471,特效对应!F:G,2,FALSE)</f>
        <v>attackex</v>
      </c>
      <c r="AJ1471">
        <f t="shared" si="481"/>
        <v>5</v>
      </c>
      <c r="AK1471" t="s">
        <v>118</v>
      </c>
      <c r="AL1471" s="4" t="s">
        <v>1739</v>
      </c>
      <c r="AM1471" t="s">
        <v>1560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乐涯主动技能2等级6</v>
      </c>
      <c r="B1472" s="8">
        <f t="shared" si="477"/>
        <v>10250206</v>
      </c>
      <c r="C1472" s="8" t="str">
        <f>VLOOKUP(G1472,角色!A:B,2,FALSE)</f>
        <v>乐涯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516</v>
      </c>
      <c r="I1472" s="4" t="str">
        <f t="shared" si="493"/>
        <v>对敌方全体速度-20%,防御-320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P1472" s="33" t="str">
        <f>_xlfn.IFNA(VLOOKUP(G1472,角色!V:AE,主动技能!F1472+1,FALSE),"")</f>
        <v>eff_sixingguangquan||eff_zuzhou|</v>
      </c>
      <c r="Q1472" s="33">
        <f>(VLOOKUP(G1472,角色!V:AE,主动技能!F1472+4,FALSE))</f>
        <v>3</v>
      </c>
      <c r="R1472" s="33">
        <v>0</v>
      </c>
      <c r="S1472" s="33">
        <v>0</v>
      </c>
      <c r="T1472" s="6" t="str">
        <f t="shared" si="485"/>
        <v>100118:100:2:0|100003:100:2:0</v>
      </c>
      <c r="U1472" s="6" t="str">
        <f t="shared" si="486"/>
        <v/>
      </c>
      <c r="V1472" s="23" t="str">
        <f>VLOOKUP(G1472,角色!AW:BC,主动技能!F1472+1,FALSE)</f>
        <v>skill_33</v>
      </c>
      <c r="Y1472">
        <f t="shared" si="492"/>
        <v>50</v>
      </c>
      <c r="Z1472">
        <v>0</v>
      </c>
      <c r="AE1472" s="33">
        <f>(VLOOKUP(G1472,角色!V:AE,主动技能!F1472+7,FALSE))</f>
        <v>1</v>
      </c>
      <c r="AF1472" s="23">
        <f t="shared" si="479"/>
        <v>2</v>
      </c>
      <c r="AG1472" s="23">
        <f t="shared" si="480"/>
        <v>1</v>
      </c>
      <c r="AH1472" s="33" t="str">
        <f>VLOOKUP(F1472,特效对应!F:G,2,FALSE)</f>
        <v>attackex</v>
      </c>
      <c r="AJ1472">
        <f t="shared" si="481"/>
        <v>6</v>
      </c>
      <c r="AK1472" t="s">
        <v>118</v>
      </c>
      <c r="AL1472" s="4" t="s">
        <v>1740</v>
      </c>
      <c r="AM1472" t="s">
        <v>1560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-320</v>
      </c>
      <c r="BB1472">
        <f t="shared" si="482"/>
        <v>-320</v>
      </c>
      <c r="BC1472">
        <f t="shared" si="482"/>
        <v>-320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乐涯主动技能2等级7</v>
      </c>
      <c r="B1473" s="8">
        <f t="shared" si="477"/>
        <v>10250207</v>
      </c>
      <c r="C1473" s="8" t="str">
        <f>VLOOKUP(G1473,角色!A:B,2,FALSE)</f>
        <v>乐涯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516</v>
      </c>
      <c r="I1473" s="4" t="str">
        <f t="shared" si="493"/>
        <v>对敌方全体速度-20%,防御-453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P1473" s="33" t="str">
        <f>_xlfn.IFNA(VLOOKUP(G1473,角色!V:AE,主动技能!F1473+1,FALSE),"")</f>
        <v>eff_sixingguangquan||eff_zuzhou|</v>
      </c>
      <c r="Q1473" s="33">
        <f>(VLOOKUP(G1473,角色!V:AE,主动技能!F1473+4,FALSE))</f>
        <v>3</v>
      </c>
      <c r="R1473" s="33">
        <v>0</v>
      </c>
      <c r="S1473" s="33">
        <v>0</v>
      </c>
      <c r="T1473" s="6" t="str">
        <f t="shared" si="485"/>
        <v>100119:100:2:0|100003:100:2:0</v>
      </c>
      <c r="U1473" s="6" t="str">
        <f t="shared" si="486"/>
        <v/>
      </c>
      <c r="V1473" s="23" t="str">
        <f>VLOOKUP(G1473,角色!AW:BC,主动技能!F1473+1,FALSE)</f>
        <v>skill_33</v>
      </c>
      <c r="Y1473">
        <f t="shared" si="492"/>
        <v>50</v>
      </c>
      <c r="Z1473">
        <v>0</v>
      </c>
      <c r="AE1473" s="33">
        <f>(VLOOKUP(G1473,角色!V:AE,主动技能!F1473+7,FALSE))</f>
        <v>1</v>
      </c>
      <c r="AF1473" s="23">
        <f t="shared" si="479"/>
        <v>2</v>
      </c>
      <c r="AG1473" s="23">
        <f t="shared" si="480"/>
        <v>1</v>
      </c>
      <c r="AH1473" s="33" t="str">
        <f>VLOOKUP(F1473,特效对应!F:G,2,FALSE)</f>
        <v>attackex</v>
      </c>
      <c r="AJ1473">
        <f t="shared" si="481"/>
        <v>7</v>
      </c>
      <c r="AK1473" t="s">
        <v>118</v>
      </c>
      <c r="AL1473" s="4" t="s">
        <v>1741</v>
      </c>
      <c r="AM1473" t="s">
        <v>1560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-453</v>
      </c>
      <c r="BB1473">
        <f t="shared" si="482"/>
        <v>-453</v>
      </c>
      <c r="BC1473">
        <f t="shared" si="482"/>
        <v>-453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乐涯主动技能2等级8</v>
      </c>
      <c r="B1474" s="8">
        <f t="shared" si="477"/>
        <v>10250208</v>
      </c>
      <c r="C1474" s="8" t="str">
        <f>VLOOKUP(G1474,角色!A:B,2,FALSE)</f>
        <v>乐涯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516</v>
      </c>
      <c r="I1474" s="4" t="str">
        <f t="shared" si="493"/>
        <v>对敌方全体速度-20%,防御-641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P1474" s="33" t="str">
        <f>_xlfn.IFNA(VLOOKUP(G1474,角色!V:AE,主动技能!F1474+1,FALSE),"")</f>
        <v>eff_sixingguangquan||eff_zuzhou|</v>
      </c>
      <c r="Q1474" s="33">
        <f>(VLOOKUP(G1474,角色!V:AE,主动技能!F1474+4,FALSE))</f>
        <v>3</v>
      </c>
      <c r="R1474" s="33">
        <v>0</v>
      </c>
      <c r="S1474" s="33">
        <v>0</v>
      </c>
      <c r="T1474" s="6" t="str">
        <f t="shared" si="485"/>
        <v>100120:100:2:0|100003:100:2:0</v>
      </c>
      <c r="U1474" s="6" t="str">
        <f t="shared" si="486"/>
        <v/>
      </c>
      <c r="V1474" s="23" t="str">
        <f>VLOOKUP(G1474,角色!AW:BC,主动技能!F1474+1,FALSE)</f>
        <v>skill_33</v>
      </c>
      <c r="Y1474">
        <f t="shared" si="492"/>
        <v>50</v>
      </c>
      <c r="Z1474">
        <v>0</v>
      </c>
      <c r="AE1474" s="33">
        <f>(VLOOKUP(G1474,角色!V:AE,主动技能!F1474+7,FALSE))</f>
        <v>1</v>
      </c>
      <c r="AF1474" s="23">
        <f t="shared" si="479"/>
        <v>2</v>
      </c>
      <c r="AG1474" s="23">
        <f t="shared" si="480"/>
        <v>1</v>
      </c>
      <c r="AH1474" s="33" t="str">
        <f>VLOOKUP(F1474,特效对应!F:G,2,FALSE)</f>
        <v>attackex</v>
      </c>
      <c r="AJ1474">
        <f t="shared" si="481"/>
        <v>8</v>
      </c>
      <c r="AK1474" t="s">
        <v>118</v>
      </c>
      <c r="AL1474" s="4" t="s">
        <v>1742</v>
      </c>
      <c r="AM1474" t="s">
        <v>1560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-641</v>
      </c>
      <c r="BB1474">
        <f t="shared" si="482"/>
        <v>-641</v>
      </c>
      <c r="BC1474">
        <f t="shared" si="482"/>
        <v>-641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乐涯主动技能2等级9</v>
      </c>
      <c r="B1475" s="8">
        <f t="shared" si="477"/>
        <v>10250209</v>
      </c>
      <c r="C1475" s="8" t="str">
        <f>VLOOKUP(G1475,角色!A:B,2,FALSE)</f>
        <v>乐涯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516</v>
      </c>
      <c r="I1475" s="4" t="str">
        <f t="shared" si="493"/>
        <v>对敌方全体速度-20%,防御-906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P1475" s="33" t="str">
        <f>_xlfn.IFNA(VLOOKUP(G1475,角色!V:AE,主动技能!F1475+1,FALSE),"")</f>
        <v>eff_sixingguangquan||eff_zuzhou|</v>
      </c>
      <c r="Q1475" s="33">
        <f>(VLOOKUP(G1475,角色!V:AE,主动技能!F1475+4,FALSE))</f>
        <v>3</v>
      </c>
      <c r="R1475" s="33">
        <v>0</v>
      </c>
      <c r="S1475" s="33">
        <v>0</v>
      </c>
      <c r="T1475" s="6" t="str">
        <f t="shared" si="485"/>
        <v>100121:100:2:0|100003:100:2:0</v>
      </c>
      <c r="U1475" s="6" t="str">
        <f t="shared" si="486"/>
        <v/>
      </c>
      <c r="V1475" s="23" t="str">
        <f>VLOOKUP(G1475,角色!AW:BC,主动技能!F1475+1,FALSE)</f>
        <v>skill_33</v>
      </c>
      <c r="Y1475">
        <f t="shared" si="492"/>
        <v>50</v>
      </c>
      <c r="Z1475">
        <v>0</v>
      </c>
      <c r="AE1475" s="33">
        <f>(VLOOKUP(G1475,角色!V:AE,主动技能!F1475+7,FALSE))</f>
        <v>1</v>
      </c>
      <c r="AF1475" s="23">
        <f t="shared" si="479"/>
        <v>2</v>
      </c>
      <c r="AG1475" s="23">
        <f t="shared" si="480"/>
        <v>1</v>
      </c>
      <c r="AH1475" s="33" t="str">
        <f>VLOOKUP(F1475,特效对应!F:G,2,FALSE)</f>
        <v>attackex</v>
      </c>
      <c r="AJ1475">
        <f t="shared" si="481"/>
        <v>9</v>
      </c>
      <c r="AK1475" t="s">
        <v>118</v>
      </c>
      <c r="AL1475" s="4" t="s">
        <v>1743</v>
      </c>
      <c r="AM1475" t="s">
        <v>1560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-906</v>
      </c>
      <c r="BB1475">
        <f t="shared" si="482"/>
        <v>-906</v>
      </c>
      <c r="BC1475">
        <f t="shared" si="482"/>
        <v>-906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乐涯主动技能2等级10</v>
      </c>
      <c r="B1476" s="8">
        <f t="shared" si="477"/>
        <v>10250210</v>
      </c>
      <c r="C1476" s="8" t="str">
        <f>VLOOKUP(G1476,角色!A:B,2,FALSE)</f>
        <v>乐涯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516</v>
      </c>
      <c r="I1476" s="4" t="str">
        <f t="shared" si="493"/>
        <v>对敌方全体速度-20%,防御-1282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P1476" s="33" t="str">
        <f>_xlfn.IFNA(VLOOKUP(G1476,角色!V:AE,主动技能!F1476+1,FALSE),"")</f>
        <v>eff_sixingguangquan||eff_zuzhou|</v>
      </c>
      <c r="Q1476" s="33">
        <f>(VLOOKUP(G1476,角色!V:AE,主动技能!F1476+4,FALSE))</f>
        <v>3</v>
      </c>
      <c r="R1476" s="33">
        <v>0</v>
      </c>
      <c r="S1476" s="33">
        <v>0</v>
      </c>
      <c r="T1476" s="6" t="str">
        <f t="shared" si="485"/>
        <v>100122:100:2:0|100003:100:2:0</v>
      </c>
      <c r="U1476" s="6" t="str">
        <f t="shared" si="486"/>
        <v/>
      </c>
      <c r="V1476" s="23" t="str">
        <f>VLOOKUP(G1476,角色!AW:BC,主动技能!F1476+1,FALSE)</f>
        <v>skill_33</v>
      </c>
      <c r="Y1476">
        <f t="shared" si="492"/>
        <v>50</v>
      </c>
      <c r="Z1476">
        <v>0</v>
      </c>
      <c r="AE1476" s="33">
        <f>(VLOOKUP(G1476,角色!V:AE,主动技能!F1476+7,FALSE))</f>
        <v>1</v>
      </c>
      <c r="AF1476" s="23">
        <f t="shared" si="479"/>
        <v>2</v>
      </c>
      <c r="AG1476" s="23">
        <f t="shared" si="480"/>
        <v>1</v>
      </c>
      <c r="AH1476" s="33" t="str">
        <f>VLOOKUP(F1476,特效对应!F:G,2,FALSE)</f>
        <v>attackex</v>
      </c>
      <c r="AJ1476">
        <f t="shared" si="481"/>
        <v>10</v>
      </c>
      <c r="AK1476" t="s">
        <v>118</v>
      </c>
      <c r="AL1476" s="4" t="s">
        <v>1744</v>
      </c>
      <c r="AM1476" t="s">
        <v>1560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-1282</v>
      </c>
      <c r="BB1476">
        <f t="shared" si="482"/>
        <v>-1282</v>
      </c>
      <c r="BC1476">
        <f t="shared" si="482"/>
        <v>-1282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乐涯主动技能2等级11</v>
      </c>
      <c r="B1477" s="8">
        <f t="shared" si="477"/>
        <v>10250211</v>
      </c>
      <c r="C1477" s="8" t="str">
        <f>VLOOKUP(G1477,角色!A:B,2,FALSE)</f>
        <v>乐涯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516</v>
      </c>
      <c r="I1477" s="4" t="str">
        <f t="shared" si="493"/>
        <v>对敌方全体速度-20%,防御-1813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P1477" s="33" t="str">
        <f>_xlfn.IFNA(VLOOKUP(G1477,角色!V:AE,主动技能!F1477+1,FALSE),"")</f>
        <v>eff_sixingguangquan||eff_zuzhou|</v>
      </c>
      <c r="Q1477" s="33">
        <f>(VLOOKUP(G1477,角色!V:AE,主动技能!F1477+4,FALSE))</f>
        <v>3</v>
      </c>
      <c r="R1477" s="33">
        <v>0</v>
      </c>
      <c r="S1477" s="33">
        <v>0</v>
      </c>
      <c r="T1477" s="6" t="str">
        <f t="shared" si="485"/>
        <v>100123:100:2:0|100003:100:2:0</v>
      </c>
      <c r="U1477" s="6" t="str">
        <f t="shared" si="486"/>
        <v/>
      </c>
      <c r="V1477" s="23" t="str">
        <f>VLOOKUP(G1477,角色!AW:BC,主动技能!F1477+1,FALSE)</f>
        <v>skill_33</v>
      </c>
      <c r="Y1477">
        <f t="shared" si="492"/>
        <v>50</v>
      </c>
      <c r="Z1477">
        <v>0</v>
      </c>
      <c r="AE1477" s="33">
        <f>(VLOOKUP(G1477,角色!V:AE,主动技能!F1477+7,FALSE))</f>
        <v>1</v>
      </c>
      <c r="AF1477" s="23">
        <f t="shared" si="479"/>
        <v>2</v>
      </c>
      <c r="AG1477" s="23">
        <f t="shared" si="480"/>
        <v>1</v>
      </c>
      <c r="AH1477" s="33" t="str">
        <f>VLOOKUP(F1477,特效对应!F:G,2,FALSE)</f>
        <v>attackex</v>
      </c>
      <c r="AJ1477">
        <f t="shared" si="481"/>
        <v>11</v>
      </c>
      <c r="AK1477" t="s">
        <v>118</v>
      </c>
      <c r="AL1477" s="4" t="s">
        <v>1745</v>
      </c>
      <c r="AM1477" t="s">
        <v>1560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-1813</v>
      </c>
      <c r="BB1477">
        <f t="shared" si="482"/>
        <v>-1813</v>
      </c>
      <c r="BC1477">
        <f t="shared" si="482"/>
        <v>-1813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乐涯主动技能2等级12</v>
      </c>
      <c r="B1478" s="8">
        <f t="shared" si="477"/>
        <v>10250212</v>
      </c>
      <c r="C1478" s="8" t="str">
        <f>VLOOKUP(G1478,角色!A:B,2,FALSE)</f>
        <v>乐涯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516</v>
      </c>
      <c r="I1478" s="4" t="str">
        <f t="shared" si="493"/>
        <v>对敌方全体速度-20%,防御-2563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P1478" s="33" t="str">
        <f>_xlfn.IFNA(VLOOKUP(G1478,角色!V:AE,主动技能!F1478+1,FALSE),"")</f>
        <v>eff_sixingguangquan||eff_zuzhou|</v>
      </c>
      <c r="Q1478" s="33">
        <f>(VLOOKUP(G1478,角色!V:AE,主动技能!F1478+4,FALSE))</f>
        <v>3</v>
      </c>
      <c r="R1478" s="33">
        <v>0</v>
      </c>
      <c r="S1478" s="33">
        <v>0</v>
      </c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V1478" s="23" t="str">
        <f>VLOOKUP(G1478,角色!AW:BC,主动技能!F1478+1,FALSE)</f>
        <v>skill_33</v>
      </c>
      <c r="Y1478">
        <f t="shared" si="492"/>
        <v>50</v>
      </c>
      <c r="Z1478">
        <v>0</v>
      </c>
      <c r="AE1478" s="33">
        <f>(VLOOKUP(G1478,角色!V:AE,主动技能!F1478+7,FALSE))</f>
        <v>1</v>
      </c>
      <c r="AF1478" s="23">
        <f t="shared" si="479"/>
        <v>2</v>
      </c>
      <c r="AG1478" s="23">
        <f t="shared" si="480"/>
        <v>1</v>
      </c>
      <c r="AH1478" s="33" t="str">
        <f>VLOOKUP(F1478,特效对应!F:G,2,FALSE)</f>
        <v>attackex</v>
      </c>
      <c r="AJ1478">
        <f t="shared" si="481"/>
        <v>12</v>
      </c>
      <c r="AK1478" t="s">
        <v>118</v>
      </c>
      <c r="AL1478" s="4" t="s">
        <v>1746</v>
      </c>
      <c r="AM1478" t="s">
        <v>1560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-2563</v>
      </c>
      <c r="BB1478">
        <f t="shared" si="482"/>
        <v>-2563</v>
      </c>
      <c r="BC1478">
        <f t="shared" si="482"/>
        <v>-2563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乐涯主动技能2等级13</v>
      </c>
      <c r="B1479" s="8">
        <f t="shared" si="477"/>
        <v>10250213</v>
      </c>
      <c r="C1479" s="8" t="str">
        <f>VLOOKUP(G1479,角色!A:B,2,FALSE)</f>
        <v>乐涯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516</v>
      </c>
      <c r="I1479" s="4" t="str">
        <f t="shared" si="493"/>
        <v>对敌方全体速度-20%,防御-3626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P1479" s="33" t="str">
        <f>_xlfn.IFNA(VLOOKUP(G1479,角色!V:AE,主动技能!F1479+1,FALSE),"")</f>
        <v>eff_sixingguangquan||eff_zuzhou|</v>
      </c>
      <c r="Q1479" s="33">
        <f>(VLOOKUP(G1479,角色!V:AE,主动技能!F1479+4,FALSE))</f>
        <v>3</v>
      </c>
      <c r="R1479" s="33">
        <v>0</v>
      </c>
      <c r="S1479" s="33">
        <v>0</v>
      </c>
      <c r="T1479" s="6" t="str">
        <f t="shared" si="498"/>
        <v>100125:100:2:0|100003:100:2:0</v>
      </c>
      <c r="U1479" s="6" t="str">
        <f t="shared" si="499"/>
        <v/>
      </c>
      <c r="V1479" s="23" t="str">
        <f>VLOOKUP(G1479,角色!AW:BC,主动技能!F1479+1,FALSE)</f>
        <v>skill_33</v>
      </c>
      <c r="Y1479">
        <f t="shared" si="492"/>
        <v>50</v>
      </c>
      <c r="Z1479">
        <v>0</v>
      </c>
      <c r="AE1479" s="33">
        <f>(VLOOKUP(G1479,角色!V:AE,主动技能!F1479+7,FALSE))</f>
        <v>1</v>
      </c>
      <c r="AF1479" s="23">
        <f t="shared" si="479"/>
        <v>2</v>
      </c>
      <c r="AG1479" s="23">
        <f t="shared" si="480"/>
        <v>1</v>
      </c>
      <c r="AH1479" s="33" t="str">
        <f>VLOOKUP(F1479,特效对应!F:G,2,FALSE)</f>
        <v>attackex</v>
      </c>
      <c r="AJ1479">
        <f t="shared" si="481"/>
        <v>13</v>
      </c>
      <c r="AK1479" t="s">
        <v>118</v>
      </c>
      <c r="AL1479" s="4" t="s">
        <v>1747</v>
      </c>
      <c r="AM1479" t="s">
        <v>1560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-3626</v>
      </c>
      <c r="BB1479">
        <f t="shared" si="482"/>
        <v>-3626</v>
      </c>
      <c r="BC1479">
        <f t="shared" si="482"/>
        <v>-3626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乐涯主动技能2等级14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乐涯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516</v>
      </c>
      <c r="I1480" s="4" t="str">
        <f t="shared" si="493"/>
        <v>对敌方全体速度-20%,防御-5128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P1480" s="33" t="str">
        <f>_xlfn.IFNA(VLOOKUP(G1480,角色!V:AE,主动技能!F1480+1,FALSE),"")</f>
        <v>eff_sixingguangquan||eff_zuzhou|</v>
      </c>
      <c r="Q1480" s="33">
        <f>(VLOOKUP(G1480,角色!V:AE,主动技能!F1480+4,FALSE))</f>
        <v>3</v>
      </c>
      <c r="R1480" s="33">
        <v>0</v>
      </c>
      <c r="S1480" s="33">
        <v>0</v>
      </c>
      <c r="T1480" s="6" t="str">
        <f t="shared" si="498"/>
        <v>100126:100:2:0|100003:100:2:0</v>
      </c>
      <c r="U1480" s="6" t="str">
        <f t="shared" si="499"/>
        <v/>
      </c>
      <c r="V1480" s="23" t="str">
        <f>VLOOKUP(G1480,角色!AW:BC,主动技能!F1480+1,FALSE)</f>
        <v>skill_33</v>
      </c>
      <c r="Y1480">
        <f t="shared" si="492"/>
        <v>50</v>
      </c>
      <c r="Z1480">
        <v>0</v>
      </c>
      <c r="AE1480" s="33">
        <f>(VLOOKUP(G1480,角色!V:AE,主动技能!F1480+7,FALSE))</f>
        <v>1</v>
      </c>
      <c r="AF1480" s="23">
        <f t="shared" ref="AF1480:AF1543" si="502">BD1480</f>
        <v>2</v>
      </c>
      <c r="AG1480" s="23">
        <f t="shared" ref="AG1480:AG1543" si="503">BE1480</f>
        <v>1</v>
      </c>
      <c r="AH1480" s="33" t="str">
        <f>VLOOKUP(F1480,特效对应!F:G,2,FALSE)</f>
        <v>attackex</v>
      </c>
      <c r="AJ1480">
        <f t="shared" ref="AJ1480:AJ1543" si="504">E1480</f>
        <v>14</v>
      </c>
      <c r="AK1480" t="s">
        <v>118</v>
      </c>
      <c r="AL1480" s="4" t="s">
        <v>1748</v>
      </c>
      <c r="AM1480" t="s">
        <v>1560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-5128</v>
      </c>
      <c r="BB1480">
        <f t="shared" ref="BB1480:BC1543" si="505">BA1480</f>
        <v>-5128</v>
      </c>
      <c r="BC1480">
        <f t="shared" si="505"/>
        <v>-5128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乐涯主动技能2等级15</v>
      </c>
      <c r="B1481" s="8">
        <f t="shared" si="500"/>
        <v>10250215</v>
      </c>
      <c r="C1481" s="8" t="str">
        <f>VLOOKUP(G1481,角色!A:B,2,FALSE)</f>
        <v>乐涯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516</v>
      </c>
      <c r="I1481" s="4" t="str">
        <f t="shared" si="493"/>
        <v>对敌方全体速度-20%,防御-7253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P1481" s="33" t="str">
        <f>_xlfn.IFNA(VLOOKUP(G1481,角色!V:AE,主动技能!F1481+1,FALSE),"")</f>
        <v>eff_sixingguangquan||eff_zuzhou|</v>
      </c>
      <c r="Q1481" s="33">
        <f>(VLOOKUP(G1481,角色!V:AE,主动技能!F1481+4,FALSE))</f>
        <v>3</v>
      </c>
      <c r="R1481" s="33">
        <v>0</v>
      </c>
      <c r="S1481" s="33">
        <v>0</v>
      </c>
      <c r="T1481" s="6" t="str">
        <f t="shared" si="498"/>
        <v>100127:100:2:0|100003:100:2:0</v>
      </c>
      <c r="U1481" s="6" t="str">
        <f t="shared" si="499"/>
        <v/>
      </c>
      <c r="V1481" s="23" t="str">
        <f>VLOOKUP(G1481,角色!AW:BC,主动技能!F1481+1,FALSE)</f>
        <v>skill_33</v>
      </c>
      <c r="Y1481">
        <f t="shared" si="492"/>
        <v>50</v>
      </c>
      <c r="Z1481">
        <v>0</v>
      </c>
      <c r="AE1481" s="33">
        <f>(VLOOKUP(G1481,角色!V:AE,主动技能!F1481+7,FALSE))</f>
        <v>1</v>
      </c>
      <c r="AF1481" s="23">
        <f t="shared" si="502"/>
        <v>2</v>
      </c>
      <c r="AG1481" s="23">
        <f t="shared" si="503"/>
        <v>1</v>
      </c>
      <c r="AH1481" s="33" t="str">
        <f>VLOOKUP(F1481,特效对应!F:G,2,FALSE)</f>
        <v>attackex</v>
      </c>
      <c r="AJ1481">
        <f t="shared" si="504"/>
        <v>15</v>
      </c>
      <c r="AK1481" t="s">
        <v>118</v>
      </c>
      <c r="AL1481" s="4" t="s">
        <v>1749</v>
      </c>
      <c r="AM1481" t="s">
        <v>1560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-7253</v>
      </c>
      <c r="BB1481">
        <f t="shared" si="505"/>
        <v>-7253</v>
      </c>
      <c r="BC1481">
        <f t="shared" si="505"/>
        <v>-7253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乐涯主动技能2等级16</v>
      </c>
      <c r="B1482" s="8">
        <f t="shared" si="500"/>
        <v>10250216</v>
      </c>
      <c r="C1482" s="8" t="str">
        <f>VLOOKUP(G1482,角色!A:B,2,FALSE)</f>
        <v>乐涯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516</v>
      </c>
      <c r="I1482" s="4" t="str">
        <f t="shared" si="493"/>
        <v>对敌方全体速度-20%,防御-10258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P1482" s="33" t="str">
        <f>_xlfn.IFNA(VLOOKUP(G1482,角色!V:AE,主动技能!F1482+1,FALSE),"")</f>
        <v>eff_sixingguangquan||eff_zuzhou|</v>
      </c>
      <c r="Q1482" s="33">
        <f>(VLOOKUP(G1482,角色!V:AE,主动技能!F1482+4,FALSE))</f>
        <v>3</v>
      </c>
      <c r="R1482" s="33">
        <v>0</v>
      </c>
      <c r="S1482" s="33">
        <v>0</v>
      </c>
      <c r="T1482" s="6" t="str">
        <f t="shared" si="498"/>
        <v>100128:100:2:0|100003:100:2:0</v>
      </c>
      <c r="U1482" s="6" t="str">
        <f t="shared" si="499"/>
        <v/>
      </c>
      <c r="V1482" s="23" t="str">
        <f>VLOOKUP(G1482,角色!AW:BC,主动技能!F1482+1,FALSE)</f>
        <v>skill_33</v>
      </c>
      <c r="Y1482">
        <f t="shared" si="492"/>
        <v>50</v>
      </c>
      <c r="Z1482">
        <v>0</v>
      </c>
      <c r="AE1482" s="33">
        <f>(VLOOKUP(G1482,角色!V:AE,主动技能!F1482+7,FALSE))</f>
        <v>1</v>
      </c>
      <c r="AF1482" s="23">
        <f t="shared" si="502"/>
        <v>2</v>
      </c>
      <c r="AG1482" s="23">
        <f t="shared" si="503"/>
        <v>1</v>
      </c>
      <c r="AH1482" s="33" t="str">
        <f>VLOOKUP(F1482,特效对应!F:G,2,FALSE)</f>
        <v>attackex</v>
      </c>
      <c r="AJ1482">
        <f t="shared" si="504"/>
        <v>16</v>
      </c>
      <c r="AK1482" t="s">
        <v>118</v>
      </c>
      <c r="AL1482" s="4" t="s">
        <v>1750</v>
      </c>
      <c r="AM1482" t="s">
        <v>1560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-10258</v>
      </c>
      <c r="BB1482">
        <f t="shared" si="505"/>
        <v>-10258</v>
      </c>
      <c r="BC1482">
        <f t="shared" si="505"/>
        <v>-10258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乐涯主动技能2等级17</v>
      </c>
      <c r="B1483" s="8">
        <f t="shared" si="500"/>
        <v>10250217</v>
      </c>
      <c r="C1483" s="8" t="str">
        <f>VLOOKUP(G1483,角色!A:B,2,FALSE)</f>
        <v>乐涯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516</v>
      </c>
      <c r="I1483" s="4" t="str">
        <f t="shared" si="493"/>
        <v>对敌方全体速度-20%,防御-14509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P1483" s="33" t="str">
        <f>_xlfn.IFNA(VLOOKUP(G1483,角色!V:AE,主动技能!F1483+1,FALSE),"")</f>
        <v>eff_sixingguangquan||eff_zuzhou|</v>
      </c>
      <c r="Q1483" s="33">
        <f>(VLOOKUP(G1483,角色!V:AE,主动技能!F1483+4,FALSE))</f>
        <v>3</v>
      </c>
      <c r="R1483" s="33">
        <v>0</v>
      </c>
      <c r="S1483" s="33">
        <v>0</v>
      </c>
      <c r="T1483" s="6" t="str">
        <f t="shared" si="498"/>
        <v>100129:100:2:0|100003:100:2:0</v>
      </c>
      <c r="U1483" s="6" t="str">
        <f t="shared" si="499"/>
        <v/>
      </c>
      <c r="V1483" s="23" t="str">
        <f>VLOOKUP(G1483,角色!AW:BC,主动技能!F1483+1,FALSE)</f>
        <v>skill_33</v>
      </c>
      <c r="Y1483">
        <f t="shared" si="492"/>
        <v>50</v>
      </c>
      <c r="Z1483">
        <v>0</v>
      </c>
      <c r="AE1483" s="33">
        <f>(VLOOKUP(G1483,角色!V:AE,主动技能!F1483+7,FALSE))</f>
        <v>1</v>
      </c>
      <c r="AF1483" s="23">
        <f t="shared" si="502"/>
        <v>2</v>
      </c>
      <c r="AG1483" s="23">
        <f t="shared" si="503"/>
        <v>1</v>
      </c>
      <c r="AH1483" s="33" t="str">
        <f>VLOOKUP(F1483,特效对应!F:G,2,FALSE)</f>
        <v>attackex</v>
      </c>
      <c r="AJ1483">
        <f t="shared" si="504"/>
        <v>17</v>
      </c>
      <c r="AK1483" t="s">
        <v>118</v>
      </c>
      <c r="AL1483" s="4" t="s">
        <v>1751</v>
      </c>
      <c r="AM1483" t="s">
        <v>1560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-14509</v>
      </c>
      <c r="BB1483">
        <f t="shared" si="505"/>
        <v>-14509</v>
      </c>
      <c r="BC1483">
        <f t="shared" si="505"/>
        <v>-14509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乐涯主动技能2等级18</v>
      </c>
      <c r="B1484" s="8">
        <f t="shared" si="500"/>
        <v>10250218</v>
      </c>
      <c r="C1484" s="8" t="str">
        <f>VLOOKUP(G1484,角色!A:B,2,FALSE)</f>
        <v>乐涯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516</v>
      </c>
      <c r="I1484" s="4" t="str">
        <f t="shared" si="493"/>
        <v>对敌方全体速度-20%,防御-20521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P1484" s="33" t="str">
        <f>_xlfn.IFNA(VLOOKUP(G1484,角色!V:AE,主动技能!F1484+1,FALSE),"")</f>
        <v>eff_sixingguangquan||eff_zuzhou|</v>
      </c>
      <c r="Q1484" s="33">
        <f>(VLOOKUP(G1484,角色!V:AE,主动技能!F1484+4,FALSE))</f>
        <v>3</v>
      </c>
      <c r="R1484" s="33">
        <v>0</v>
      </c>
      <c r="S1484" s="33">
        <v>0</v>
      </c>
      <c r="T1484" s="6" t="str">
        <f t="shared" si="498"/>
        <v>100130:100:2:0|100003:100:2:0</v>
      </c>
      <c r="U1484" s="6" t="str">
        <f t="shared" si="499"/>
        <v/>
      </c>
      <c r="V1484" s="23" t="str">
        <f>VLOOKUP(G1484,角色!AW:BC,主动技能!F1484+1,FALSE)</f>
        <v>skill_33</v>
      </c>
      <c r="Y1484">
        <f t="shared" si="492"/>
        <v>50</v>
      </c>
      <c r="Z1484">
        <v>0</v>
      </c>
      <c r="AE1484" s="33">
        <f>(VLOOKUP(G1484,角色!V:AE,主动技能!F1484+7,FALSE))</f>
        <v>1</v>
      </c>
      <c r="AF1484" s="23">
        <f t="shared" si="502"/>
        <v>2</v>
      </c>
      <c r="AG1484" s="23">
        <f t="shared" si="503"/>
        <v>1</v>
      </c>
      <c r="AH1484" s="33" t="str">
        <f>VLOOKUP(F1484,特效对应!F:G,2,FALSE)</f>
        <v>attackex</v>
      </c>
      <c r="AJ1484">
        <f t="shared" si="504"/>
        <v>18</v>
      </c>
      <c r="AK1484" t="s">
        <v>118</v>
      </c>
      <c r="AL1484" s="4" t="s">
        <v>1752</v>
      </c>
      <c r="AM1484" t="s">
        <v>1560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-20521</v>
      </c>
      <c r="BB1484">
        <f t="shared" si="505"/>
        <v>-20521</v>
      </c>
      <c r="BC1484">
        <f t="shared" si="505"/>
        <v>-20521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乐涯主动技能2等级19</v>
      </c>
      <c r="B1485" s="8">
        <f t="shared" si="500"/>
        <v>10250219</v>
      </c>
      <c r="C1485" s="8" t="str">
        <f>VLOOKUP(G1485,角色!A:B,2,FALSE)</f>
        <v>乐涯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516</v>
      </c>
      <c r="I1485" s="4" t="str">
        <f t="shared" si="493"/>
        <v>对敌方全体速度-20%,防御-29024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P1485" s="33" t="str">
        <f>_xlfn.IFNA(VLOOKUP(G1485,角色!V:AE,主动技能!F1485+1,FALSE),"")</f>
        <v>eff_sixingguangquan||eff_zuzhou|</v>
      </c>
      <c r="Q1485" s="33">
        <f>(VLOOKUP(G1485,角色!V:AE,主动技能!F1485+4,FALSE))</f>
        <v>3</v>
      </c>
      <c r="R1485" s="33">
        <v>0</v>
      </c>
      <c r="S1485" s="33">
        <v>0</v>
      </c>
      <c r="T1485" s="6" t="str">
        <f t="shared" si="498"/>
        <v>100131:100:2:0|100003:100:2:0</v>
      </c>
      <c r="U1485" s="6" t="str">
        <f t="shared" si="499"/>
        <v/>
      </c>
      <c r="V1485" s="23" t="str">
        <f>VLOOKUP(G1485,角色!AW:BC,主动技能!F1485+1,FALSE)</f>
        <v>skill_33</v>
      </c>
      <c r="Y1485">
        <f t="shared" si="492"/>
        <v>50</v>
      </c>
      <c r="Z1485">
        <v>0</v>
      </c>
      <c r="AE1485" s="33">
        <f>(VLOOKUP(G1485,角色!V:AE,主动技能!F1485+7,FALSE))</f>
        <v>1</v>
      </c>
      <c r="AF1485" s="23">
        <f t="shared" si="502"/>
        <v>2</v>
      </c>
      <c r="AG1485" s="23">
        <f t="shared" si="503"/>
        <v>1</v>
      </c>
      <c r="AH1485" s="33" t="str">
        <f>VLOOKUP(F1485,特效对应!F:G,2,FALSE)</f>
        <v>attackex</v>
      </c>
      <c r="AJ1485">
        <f t="shared" si="504"/>
        <v>19</v>
      </c>
      <c r="AK1485" t="s">
        <v>118</v>
      </c>
      <c r="AL1485" s="4" t="s">
        <v>1753</v>
      </c>
      <c r="AM1485" t="s">
        <v>1560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-29024</v>
      </c>
      <c r="BB1485">
        <f t="shared" si="505"/>
        <v>-29024</v>
      </c>
      <c r="BC1485">
        <f t="shared" si="505"/>
        <v>-29024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乐涯主动技能2等级20</v>
      </c>
      <c r="B1486" s="8">
        <f t="shared" si="500"/>
        <v>10250220</v>
      </c>
      <c r="C1486" s="8" t="str">
        <f>VLOOKUP(G1486,角色!A:B,2,FALSE)</f>
        <v>乐涯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516</v>
      </c>
      <c r="I1486" s="4" t="str">
        <f t="shared" si="493"/>
        <v>对敌方全体速度-20%,防御-41052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P1486" s="33" t="str">
        <f>_xlfn.IFNA(VLOOKUP(G1486,角色!V:AE,主动技能!F1486+1,FALSE),"")</f>
        <v>eff_sixingguangquan||eff_zuzhou|</v>
      </c>
      <c r="Q1486" s="33">
        <f>(VLOOKUP(G1486,角色!V:AE,主动技能!F1486+4,FALSE))</f>
        <v>3</v>
      </c>
      <c r="R1486" s="33">
        <v>0</v>
      </c>
      <c r="S1486" s="33">
        <v>0</v>
      </c>
      <c r="T1486" s="6" t="str">
        <f t="shared" si="498"/>
        <v>100132:100:2:0|100003:100:2:0</v>
      </c>
      <c r="U1486" s="6" t="str">
        <f t="shared" si="499"/>
        <v/>
      </c>
      <c r="V1486" s="23" t="str">
        <f>VLOOKUP(G1486,角色!AW:BC,主动技能!F1486+1,FALSE)</f>
        <v>skill_33</v>
      </c>
      <c r="Y1486">
        <f t="shared" si="492"/>
        <v>50</v>
      </c>
      <c r="Z1486">
        <v>0</v>
      </c>
      <c r="AE1486" s="33">
        <f>(VLOOKUP(G1486,角色!V:AE,主动技能!F1486+7,FALSE))</f>
        <v>1</v>
      </c>
      <c r="AF1486" s="23">
        <f t="shared" si="502"/>
        <v>2</v>
      </c>
      <c r="AG1486" s="23">
        <f t="shared" si="503"/>
        <v>1</v>
      </c>
      <c r="AH1486" s="33" t="str">
        <f>VLOOKUP(F1486,特效对应!F:G,2,FALSE)</f>
        <v>attackex</v>
      </c>
      <c r="AJ1486">
        <f t="shared" si="504"/>
        <v>20</v>
      </c>
      <c r="AK1486" t="s">
        <v>118</v>
      </c>
      <c r="AL1486" s="4" t="s">
        <v>1754</v>
      </c>
      <c r="AM1486" t="s">
        <v>1560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-41052</v>
      </c>
      <c r="BB1486">
        <f t="shared" si="505"/>
        <v>-41052</v>
      </c>
      <c r="BC1486">
        <f t="shared" si="505"/>
        <v>-41052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乐涯主动技能3等级1</v>
      </c>
      <c r="B1487" s="8">
        <f t="shared" si="500"/>
        <v>10250301</v>
      </c>
      <c r="C1487" s="8" t="str">
        <f>VLOOKUP(G1487,角色!A:B,2,FALSE)</f>
        <v>乐涯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517</v>
      </c>
      <c r="I1487" s="4" t="str">
        <f>"对己方全体增加攻击20%防御"&amp;BA1487&amp;"速度20%"</f>
        <v>对己方全体增加攻击20%防御52速度20%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P1487" s="33" t="str">
        <f>_xlfn.IFNA(VLOOKUP(G1487,角色!V:AE,主动技能!F1487+1,FALSE),"")</f>
        <v>eff_sixingguangquan||eff_shenlehuacai|</v>
      </c>
      <c r="Q1487" s="33">
        <f>(VLOOKUP(G1487,角色!V:AE,主动技能!F1487+4,FALSE))</f>
        <v>3</v>
      </c>
      <c r="R1487" s="33">
        <v>0</v>
      </c>
      <c r="S1487" s="33">
        <v>0</v>
      </c>
      <c r="T1487" s="6" t="str">
        <f t="shared" si="498"/>
        <v>100025:100:2:0|100090:100:2:0|100133:100:2:0</v>
      </c>
      <c r="U1487" s="6" t="str">
        <f t="shared" si="499"/>
        <v/>
      </c>
      <c r="V1487" s="23" t="str">
        <f>VLOOKUP(G1487,角色!AW:BC,主动技能!F1487+1,FALSE)</f>
        <v>skill_34</v>
      </c>
      <c r="Y1487">
        <f t="shared" si="492"/>
        <v>100</v>
      </c>
      <c r="Z1487">
        <v>0</v>
      </c>
      <c r="AE1487" s="33">
        <f>(VLOOKUP(G1487,角色!V:AE,主动技能!F1487+7,FALSE))</f>
        <v>1</v>
      </c>
      <c r="AF1487" s="23">
        <f t="shared" si="502"/>
        <v>3</v>
      </c>
      <c r="AG1487" s="23">
        <f t="shared" si="503"/>
        <v>2</v>
      </c>
      <c r="AH1487" s="33" t="str">
        <f>VLOOKUP(F1487,特效对应!F:G,2,FALSE)</f>
        <v>attackex</v>
      </c>
      <c r="AJ1487">
        <f t="shared" si="504"/>
        <v>1</v>
      </c>
      <c r="AK1487" t="s">
        <v>118</v>
      </c>
      <c r="AL1487" s="4" t="s">
        <v>1581</v>
      </c>
      <c r="AM1487" s="4" t="s">
        <v>1692</v>
      </c>
      <c r="AN1487" s="4" t="s">
        <v>1774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52</v>
      </c>
      <c r="BB1487">
        <f t="shared" si="505"/>
        <v>52</v>
      </c>
      <c r="BC1487">
        <f t="shared" si="505"/>
        <v>52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乐涯主动技能3等级2</v>
      </c>
      <c r="B1488" s="8">
        <f t="shared" si="500"/>
        <v>10250302</v>
      </c>
      <c r="C1488" s="8" t="str">
        <f>VLOOKUP(G1488,角色!A:B,2,FALSE)</f>
        <v>乐涯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517</v>
      </c>
      <c r="I1488" s="4" t="str">
        <f t="shared" ref="I1488:I1505" si="508">"对己方全体增加攻击20%防御"&amp;BA1488&amp;"速度20%"</f>
        <v>对己方全体增加攻击20%防御64速度20%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P1488" s="33" t="str">
        <f>_xlfn.IFNA(VLOOKUP(G1488,角色!V:AE,主动技能!F1488+1,FALSE),"")</f>
        <v>eff_sixingguangquan||eff_shenlehuacai|</v>
      </c>
      <c r="Q1488" s="33">
        <f>(VLOOKUP(G1488,角色!V:AE,主动技能!F1488+4,FALSE))</f>
        <v>3</v>
      </c>
      <c r="R1488" s="33">
        <v>0</v>
      </c>
      <c r="S1488" s="33">
        <v>0</v>
      </c>
      <c r="T1488" s="6" t="str">
        <f t="shared" si="498"/>
        <v>100026:100:2:0|100090:100:2:0|100133:100:2:0</v>
      </c>
      <c r="U1488" s="6" t="str">
        <f t="shared" si="499"/>
        <v/>
      </c>
      <c r="V1488" s="23" t="str">
        <f>VLOOKUP(G1488,角色!AW:BC,主动技能!F1488+1,FALSE)</f>
        <v>skill_34</v>
      </c>
      <c r="Y1488">
        <f t="shared" si="492"/>
        <v>100</v>
      </c>
      <c r="Z1488">
        <v>0</v>
      </c>
      <c r="AE1488" s="33">
        <f>(VLOOKUP(G1488,角色!V:AE,主动技能!F1488+7,FALSE))</f>
        <v>1</v>
      </c>
      <c r="AF1488" s="23">
        <f t="shared" si="502"/>
        <v>3</v>
      </c>
      <c r="AG1488" s="23">
        <f t="shared" si="503"/>
        <v>2</v>
      </c>
      <c r="AH1488" s="33" t="str">
        <f>VLOOKUP(F1488,特效对应!F:G,2,FALSE)</f>
        <v>attackex</v>
      </c>
      <c r="AJ1488">
        <f t="shared" si="504"/>
        <v>2</v>
      </c>
      <c r="AK1488" t="s">
        <v>118</v>
      </c>
      <c r="AL1488" s="4" t="s">
        <v>1755</v>
      </c>
      <c r="AM1488" s="4" t="s">
        <v>1692</v>
      </c>
      <c r="AN1488" s="4" t="s">
        <v>1774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64</v>
      </c>
      <c r="BB1488">
        <f t="shared" si="505"/>
        <v>64</v>
      </c>
      <c r="BC1488">
        <f t="shared" si="505"/>
        <v>64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乐涯主动技能3等级3</v>
      </c>
      <c r="B1489" s="8">
        <f t="shared" si="500"/>
        <v>10250303</v>
      </c>
      <c r="C1489" s="8" t="str">
        <f>VLOOKUP(G1489,角色!A:B,2,FALSE)</f>
        <v>乐涯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517</v>
      </c>
      <c r="I1489" s="4" t="str">
        <f>"对己方全体增加攻击20%防御"&amp;BA1489&amp;"速度20%"</f>
        <v>对己方全体增加攻击20%防御100速度20%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P1489" s="33" t="str">
        <f>_xlfn.IFNA(VLOOKUP(G1489,角色!V:AE,主动技能!F1489+1,FALSE),"")</f>
        <v>eff_sixingguangquan||eff_shenlehuacai|</v>
      </c>
      <c r="Q1489" s="33">
        <f>(VLOOKUP(G1489,角色!V:AE,主动技能!F1489+4,FALSE))</f>
        <v>3</v>
      </c>
      <c r="R1489" s="33">
        <v>0</v>
      </c>
      <c r="S1489" s="33">
        <v>0</v>
      </c>
      <c r="T1489" s="6" t="str">
        <f t="shared" si="498"/>
        <v>100027:100:2:0|100090:100:2:0|100133:100:2:0</v>
      </c>
      <c r="U1489" s="6" t="str">
        <f t="shared" si="499"/>
        <v/>
      </c>
      <c r="V1489" s="23" t="str">
        <f>VLOOKUP(G1489,角色!AW:BC,主动技能!F1489+1,FALSE)</f>
        <v>skill_34</v>
      </c>
      <c r="Y1489">
        <f t="shared" si="492"/>
        <v>100</v>
      </c>
      <c r="Z1489">
        <v>0</v>
      </c>
      <c r="AE1489" s="33">
        <f>(VLOOKUP(G1489,角色!V:AE,主动技能!F1489+7,FALSE))</f>
        <v>1</v>
      </c>
      <c r="AF1489" s="23">
        <f t="shared" si="502"/>
        <v>3</v>
      </c>
      <c r="AG1489" s="23">
        <f t="shared" si="503"/>
        <v>2</v>
      </c>
      <c r="AH1489" s="33" t="str">
        <f>VLOOKUP(F1489,特效对应!F:G,2,FALSE)</f>
        <v>attackex</v>
      </c>
      <c r="AJ1489">
        <f t="shared" si="504"/>
        <v>3</v>
      </c>
      <c r="AK1489" t="s">
        <v>118</v>
      </c>
      <c r="AL1489" s="4" t="s">
        <v>1756</v>
      </c>
      <c r="AM1489" s="4" t="s">
        <v>1692</v>
      </c>
      <c r="AN1489" s="4" t="s">
        <v>1774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100</v>
      </c>
      <c r="BB1489">
        <f t="shared" si="505"/>
        <v>100</v>
      </c>
      <c r="BC1489">
        <f t="shared" si="505"/>
        <v>100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乐涯主动技能3等级4</v>
      </c>
      <c r="B1490" s="8">
        <f t="shared" si="500"/>
        <v>10250304</v>
      </c>
      <c r="C1490" s="8" t="str">
        <f>VLOOKUP(G1490,角色!A:B,2,FALSE)</f>
        <v>乐涯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517</v>
      </c>
      <c r="I1490" s="4" t="str">
        <f t="shared" si="508"/>
        <v>对己方全体增加攻击20%防御160速度20%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P1490" s="33" t="str">
        <f>_xlfn.IFNA(VLOOKUP(G1490,角色!V:AE,主动技能!F1490+1,FALSE),"")</f>
        <v>eff_sixingguangquan||eff_shenlehuacai|</v>
      </c>
      <c r="Q1490" s="33">
        <f>(VLOOKUP(G1490,角色!V:AE,主动技能!F1490+4,FALSE))</f>
        <v>3</v>
      </c>
      <c r="R1490" s="33">
        <v>0</v>
      </c>
      <c r="S1490" s="33">
        <v>0</v>
      </c>
      <c r="T1490" s="6" t="str">
        <f t="shared" si="498"/>
        <v>100028:100:2:0|100090:100:2:0|100133:100:2:0</v>
      </c>
      <c r="U1490" s="6" t="str">
        <f t="shared" si="499"/>
        <v/>
      </c>
      <c r="V1490" s="23" t="str">
        <f>VLOOKUP(G1490,角色!AW:BC,主动技能!F1490+1,FALSE)</f>
        <v>skill_34</v>
      </c>
      <c r="Y1490">
        <f t="shared" si="492"/>
        <v>100</v>
      </c>
      <c r="Z1490">
        <v>0</v>
      </c>
      <c r="AE1490" s="33">
        <f>(VLOOKUP(G1490,角色!V:AE,主动技能!F1490+7,FALSE))</f>
        <v>1</v>
      </c>
      <c r="AF1490" s="23">
        <f t="shared" si="502"/>
        <v>3</v>
      </c>
      <c r="AG1490" s="23">
        <f t="shared" si="503"/>
        <v>2</v>
      </c>
      <c r="AH1490" s="33" t="str">
        <f>VLOOKUP(F1490,特效对应!F:G,2,FALSE)</f>
        <v>attackex</v>
      </c>
      <c r="AJ1490">
        <f t="shared" si="504"/>
        <v>4</v>
      </c>
      <c r="AK1490" t="s">
        <v>118</v>
      </c>
      <c r="AL1490" s="4" t="s">
        <v>1757</v>
      </c>
      <c r="AM1490" s="4" t="s">
        <v>1692</v>
      </c>
      <c r="AN1490" s="4" t="s">
        <v>1774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160</v>
      </c>
      <c r="BB1490">
        <f t="shared" si="505"/>
        <v>160</v>
      </c>
      <c r="BC1490">
        <f t="shared" si="505"/>
        <v>160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乐涯主动技能3等级5</v>
      </c>
      <c r="B1491" s="8">
        <f t="shared" si="500"/>
        <v>10250305</v>
      </c>
      <c r="C1491" s="8" t="str">
        <f>VLOOKUP(G1491,角色!A:B,2,FALSE)</f>
        <v>乐涯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517</v>
      </c>
      <c r="I1491" s="4" t="str">
        <f t="shared" si="508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P1491" s="33" t="str">
        <f>_xlfn.IFNA(VLOOKUP(G1491,角色!V:AE,主动技能!F1491+1,FALSE),"")</f>
        <v>eff_sixingguangquan||eff_shenlehuacai|</v>
      </c>
      <c r="Q1491" s="33">
        <f>(VLOOKUP(G1491,角色!V:AE,主动技能!F1491+4,FALSE))</f>
        <v>3</v>
      </c>
      <c r="R1491" s="33">
        <v>0</v>
      </c>
      <c r="S1491" s="33">
        <v>0</v>
      </c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V1491" s="23" t="str">
        <f>VLOOKUP(G1491,角色!AW:BC,主动技能!F1491+1,FALSE)</f>
        <v>skill_34</v>
      </c>
      <c r="Y1491">
        <f t="shared" si="492"/>
        <v>100</v>
      </c>
      <c r="Z1491">
        <v>0</v>
      </c>
      <c r="AE1491" s="33">
        <f>(VLOOKUP(G1491,角色!V:AE,主动技能!F1491+7,FALSE))</f>
        <v>1</v>
      </c>
      <c r="AF1491" s="23">
        <f t="shared" si="502"/>
        <v>3</v>
      </c>
      <c r="AG1491" s="23">
        <f t="shared" si="503"/>
        <v>2</v>
      </c>
      <c r="AH1491" s="33" t="str">
        <f>VLOOKUP(F1491,特效对应!F:G,2,FALSE)</f>
        <v>attackex</v>
      </c>
      <c r="AJ1491">
        <f t="shared" si="504"/>
        <v>5</v>
      </c>
      <c r="AK1491" t="s">
        <v>118</v>
      </c>
      <c r="AL1491" s="4" t="s">
        <v>1758</v>
      </c>
      <c r="AM1491" s="4" t="s">
        <v>1692</v>
      </c>
      <c r="AN1491" s="4" t="s">
        <v>1774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乐涯主动技能3等级6</v>
      </c>
      <c r="B1492" s="8">
        <f t="shared" si="500"/>
        <v>10250306</v>
      </c>
      <c r="C1492" s="8" t="str">
        <f>VLOOKUP(G1492,角色!A:B,2,FALSE)</f>
        <v>乐涯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517</v>
      </c>
      <c r="I1492" s="4" t="str">
        <f t="shared" si="508"/>
        <v>对己方全体增加攻击20%防御320速度20%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P1492" s="33" t="str">
        <f>_xlfn.IFNA(VLOOKUP(G1492,角色!V:AE,主动技能!F1492+1,FALSE),"")</f>
        <v>eff_sixingguangquan||eff_shenlehuacai|</v>
      </c>
      <c r="Q1492" s="33">
        <f>(VLOOKUP(G1492,角色!V:AE,主动技能!F1492+4,FALSE))</f>
        <v>3</v>
      </c>
      <c r="R1492" s="33">
        <v>0</v>
      </c>
      <c r="S1492" s="33">
        <v>0</v>
      </c>
      <c r="T1492" s="6" t="str">
        <f t="shared" si="513"/>
        <v>100030:100:2:0|100090:100:2:0|100133:100:2:0</v>
      </c>
      <c r="U1492" s="6" t="str">
        <f t="shared" si="514"/>
        <v/>
      </c>
      <c r="V1492" s="23" t="str">
        <f>VLOOKUP(G1492,角色!AW:BC,主动技能!F1492+1,FALSE)</f>
        <v>skill_34</v>
      </c>
      <c r="Y1492">
        <f t="shared" si="492"/>
        <v>100</v>
      </c>
      <c r="Z1492">
        <v>0</v>
      </c>
      <c r="AE1492" s="33">
        <f>(VLOOKUP(G1492,角色!V:AE,主动技能!F1492+7,FALSE))</f>
        <v>1</v>
      </c>
      <c r="AF1492" s="23">
        <f t="shared" si="502"/>
        <v>3</v>
      </c>
      <c r="AG1492" s="23">
        <f t="shared" si="503"/>
        <v>2</v>
      </c>
      <c r="AH1492" s="33" t="str">
        <f>VLOOKUP(F1492,特效对应!F:G,2,FALSE)</f>
        <v>attackex</v>
      </c>
      <c r="AJ1492">
        <f t="shared" si="504"/>
        <v>6</v>
      </c>
      <c r="AK1492" t="s">
        <v>118</v>
      </c>
      <c r="AL1492" s="4" t="s">
        <v>1759</v>
      </c>
      <c r="AM1492" s="4" t="s">
        <v>1692</v>
      </c>
      <c r="AN1492" s="4" t="s">
        <v>1774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320</v>
      </c>
      <c r="BB1492">
        <f t="shared" si="505"/>
        <v>320</v>
      </c>
      <c r="BC1492">
        <f t="shared" si="505"/>
        <v>320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乐涯主动技能3等级7</v>
      </c>
      <c r="B1493" s="8">
        <f t="shared" si="500"/>
        <v>10250307</v>
      </c>
      <c r="C1493" s="8" t="str">
        <f>VLOOKUP(G1493,角色!A:B,2,FALSE)</f>
        <v>乐涯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517</v>
      </c>
      <c r="I1493" s="4" t="str">
        <f t="shared" si="508"/>
        <v>对己方全体增加攻击20%防御452速度20%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P1493" s="33" t="str">
        <f>_xlfn.IFNA(VLOOKUP(G1493,角色!V:AE,主动技能!F1493+1,FALSE),"")</f>
        <v>eff_sixingguangquan||eff_shenlehuacai|</v>
      </c>
      <c r="Q1493" s="33">
        <f>(VLOOKUP(G1493,角色!V:AE,主动技能!F1493+4,FALSE))</f>
        <v>3</v>
      </c>
      <c r="R1493" s="33">
        <v>0</v>
      </c>
      <c r="S1493" s="33">
        <v>0</v>
      </c>
      <c r="T1493" s="6" t="str">
        <f t="shared" si="513"/>
        <v>100031:100:2:0|100090:100:2:0|100133:100:2:0</v>
      </c>
      <c r="U1493" s="6" t="str">
        <f t="shared" si="514"/>
        <v/>
      </c>
      <c r="V1493" s="23" t="str">
        <f>VLOOKUP(G1493,角色!AW:BC,主动技能!F1493+1,FALSE)</f>
        <v>skill_34</v>
      </c>
      <c r="Y1493">
        <f t="shared" si="492"/>
        <v>100</v>
      </c>
      <c r="Z1493">
        <v>0</v>
      </c>
      <c r="AE1493" s="33">
        <f>(VLOOKUP(G1493,角色!V:AE,主动技能!F1493+7,FALSE))</f>
        <v>1</v>
      </c>
      <c r="AF1493" s="23">
        <f t="shared" si="502"/>
        <v>3</v>
      </c>
      <c r="AG1493" s="23">
        <f t="shared" si="503"/>
        <v>2</v>
      </c>
      <c r="AH1493" s="33" t="str">
        <f>VLOOKUP(F1493,特效对应!F:G,2,FALSE)</f>
        <v>attackex</v>
      </c>
      <c r="AJ1493">
        <f t="shared" si="504"/>
        <v>7</v>
      </c>
      <c r="AK1493" t="s">
        <v>118</v>
      </c>
      <c r="AL1493" s="4" t="s">
        <v>1760</v>
      </c>
      <c r="AM1493" s="4" t="s">
        <v>1692</v>
      </c>
      <c r="AN1493" s="4" t="s">
        <v>1774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452</v>
      </c>
      <c r="BB1493">
        <f t="shared" si="505"/>
        <v>452</v>
      </c>
      <c r="BC1493">
        <f t="shared" si="505"/>
        <v>452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乐涯主动技能3等级8</v>
      </c>
      <c r="B1494" s="8">
        <f t="shared" si="500"/>
        <v>10250308</v>
      </c>
      <c r="C1494" s="8" t="str">
        <f>VLOOKUP(G1494,角色!A:B,2,FALSE)</f>
        <v>乐涯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517</v>
      </c>
      <c r="I1494" s="4" t="str">
        <f t="shared" si="508"/>
        <v>对己方全体增加攻击20%防御640速度20%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P1494" s="33" t="str">
        <f>_xlfn.IFNA(VLOOKUP(G1494,角色!V:AE,主动技能!F1494+1,FALSE),"")</f>
        <v>eff_sixingguangquan||eff_shenlehuacai|</v>
      </c>
      <c r="Q1494" s="33">
        <f>(VLOOKUP(G1494,角色!V:AE,主动技能!F1494+4,FALSE))</f>
        <v>3</v>
      </c>
      <c r="R1494" s="33">
        <v>0</v>
      </c>
      <c r="S1494" s="33">
        <v>0</v>
      </c>
      <c r="T1494" s="6" t="str">
        <f t="shared" si="513"/>
        <v>100032:100:2:0|100090:100:2:0|100133:100:2:0</v>
      </c>
      <c r="U1494" s="6" t="str">
        <f t="shared" si="514"/>
        <v/>
      </c>
      <c r="V1494" s="23" t="str">
        <f>VLOOKUP(G1494,角色!AW:BC,主动技能!F1494+1,FALSE)</f>
        <v>skill_34</v>
      </c>
      <c r="Y1494">
        <f t="shared" si="492"/>
        <v>100</v>
      </c>
      <c r="Z1494">
        <v>0</v>
      </c>
      <c r="AE1494" s="33">
        <f>(VLOOKUP(G1494,角色!V:AE,主动技能!F1494+7,FALSE))</f>
        <v>1</v>
      </c>
      <c r="AF1494" s="23">
        <f t="shared" si="502"/>
        <v>3</v>
      </c>
      <c r="AG1494" s="23">
        <f t="shared" si="503"/>
        <v>2</v>
      </c>
      <c r="AH1494" s="33" t="str">
        <f>VLOOKUP(F1494,特效对应!F:G,2,FALSE)</f>
        <v>attackex</v>
      </c>
      <c r="AJ1494">
        <f t="shared" si="504"/>
        <v>8</v>
      </c>
      <c r="AK1494" t="s">
        <v>118</v>
      </c>
      <c r="AL1494" s="4" t="s">
        <v>1761</v>
      </c>
      <c r="AM1494" s="4" t="s">
        <v>1692</v>
      </c>
      <c r="AN1494" s="4" t="s">
        <v>1774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640</v>
      </c>
      <c r="BB1494">
        <f t="shared" si="505"/>
        <v>640</v>
      </c>
      <c r="BC1494">
        <f t="shared" si="505"/>
        <v>640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乐涯主动技能3等级9</v>
      </c>
      <c r="B1495" s="8">
        <f t="shared" si="500"/>
        <v>10250309</v>
      </c>
      <c r="C1495" s="8" t="str">
        <f>VLOOKUP(G1495,角色!A:B,2,FALSE)</f>
        <v>乐涯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517</v>
      </c>
      <c r="I1495" s="4" t="str">
        <f t="shared" si="508"/>
        <v>对己方全体增加攻击20%防御905速度20%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P1495" s="33" t="str">
        <f>_xlfn.IFNA(VLOOKUP(G1495,角色!V:AE,主动技能!F1495+1,FALSE),"")</f>
        <v>eff_sixingguangquan||eff_shenlehuacai|</v>
      </c>
      <c r="Q1495" s="33">
        <f>(VLOOKUP(G1495,角色!V:AE,主动技能!F1495+4,FALSE))</f>
        <v>3</v>
      </c>
      <c r="R1495" s="33">
        <v>0</v>
      </c>
      <c r="S1495" s="33">
        <v>0</v>
      </c>
      <c r="T1495" s="6" t="str">
        <f t="shared" si="513"/>
        <v>100033:100:2:0|100090:100:2:0|100133:100:2:0</v>
      </c>
      <c r="U1495" s="6" t="str">
        <f t="shared" si="514"/>
        <v/>
      </c>
      <c r="V1495" s="23" t="str">
        <f>VLOOKUP(G1495,角色!AW:BC,主动技能!F1495+1,FALSE)</f>
        <v>skill_34</v>
      </c>
      <c r="Y1495">
        <f t="shared" si="492"/>
        <v>100</v>
      </c>
      <c r="Z1495">
        <v>0</v>
      </c>
      <c r="AE1495" s="33">
        <f>(VLOOKUP(G1495,角色!V:AE,主动技能!F1495+7,FALSE))</f>
        <v>1</v>
      </c>
      <c r="AF1495" s="23">
        <f t="shared" si="502"/>
        <v>3</v>
      </c>
      <c r="AG1495" s="23">
        <f t="shared" si="503"/>
        <v>2</v>
      </c>
      <c r="AH1495" s="33" t="str">
        <f>VLOOKUP(F1495,特效对应!F:G,2,FALSE)</f>
        <v>attackex</v>
      </c>
      <c r="AJ1495">
        <f t="shared" si="504"/>
        <v>9</v>
      </c>
      <c r="AK1495" t="s">
        <v>118</v>
      </c>
      <c r="AL1495" s="4" t="s">
        <v>1762</v>
      </c>
      <c r="AM1495" s="4" t="s">
        <v>1692</v>
      </c>
      <c r="AN1495" s="4" t="s">
        <v>1774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905</v>
      </c>
      <c r="BB1495">
        <f t="shared" si="505"/>
        <v>905</v>
      </c>
      <c r="BC1495">
        <f t="shared" si="505"/>
        <v>905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乐涯主动技能3等级10</v>
      </c>
      <c r="B1496" s="8">
        <f t="shared" si="500"/>
        <v>10250310</v>
      </c>
      <c r="C1496" s="8" t="str">
        <f>VLOOKUP(G1496,角色!A:B,2,FALSE)</f>
        <v>乐涯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517</v>
      </c>
      <c r="I1496" s="4" t="str">
        <f t="shared" si="508"/>
        <v>对己方全体增加攻击20%防御1281速度20%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P1496" s="33" t="str">
        <f>_xlfn.IFNA(VLOOKUP(G1496,角色!V:AE,主动技能!F1496+1,FALSE),"")</f>
        <v>eff_sixingguangquan||eff_shenlehuacai|</v>
      </c>
      <c r="Q1496" s="33">
        <f>(VLOOKUP(G1496,角色!V:AE,主动技能!F1496+4,FALSE))</f>
        <v>3</v>
      </c>
      <c r="R1496" s="33">
        <v>0</v>
      </c>
      <c r="S1496" s="33">
        <v>0</v>
      </c>
      <c r="T1496" s="6" t="str">
        <f t="shared" si="513"/>
        <v>100034:100:2:0|100090:100:2:0|100133:100:2:0</v>
      </c>
      <c r="U1496" s="6" t="str">
        <f t="shared" si="514"/>
        <v/>
      </c>
      <c r="V1496" s="23" t="str">
        <f>VLOOKUP(G1496,角色!AW:BC,主动技能!F1496+1,FALSE)</f>
        <v>skill_34</v>
      </c>
      <c r="Y1496">
        <f t="shared" si="492"/>
        <v>100</v>
      </c>
      <c r="Z1496">
        <v>0</v>
      </c>
      <c r="AE1496" s="33">
        <f>(VLOOKUP(G1496,角色!V:AE,主动技能!F1496+7,FALSE))</f>
        <v>1</v>
      </c>
      <c r="AF1496" s="23">
        <f t="shared" si="502"/>
        <v>3</v>
      </c>
      <c r="AG1496" s="23">
        <f t="shared" si="503"/>
        <v>2</v>
      </c>
      <c r="AH1496" s="33" t="str">
        <f>VLOOKUP(F1496,特效对应!F:G,2,FALSE)</f>
        <v>attackex</v>
      </c>
      <c r="AJ1496">
        <f t="shared" si="504"/>
        <v>10</v>
      </c>
      <c r="AK1496" t="s">
        <v>118</v>
      </c>
      <c r="AL1496" s="4" t="s">
        <v>1763</v>
      </c>
      <c r="AM1496" s="4" t="s">
        <v>1692</v>
      </c>
      <c r="AN1496" s="4" t="s">
        <v>1774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1281</v>
      </c>
      <c r="BB1496">
        <f t="shared" si="505"/>
        <v>1281</v>
      </c>
      <c r="BC1496">
        <f t="shared" si="505"/>
        <v>1281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乐涯主动技能3等级11</v>
      </c>
      <c r="B1497" s="8">
        <f t="shared" si="500"/>
        <v>10250311</v>
      </c>
      <c r="C1497" s="8" t="str">
        <f>VLOOKUP(G1497,角色!A:B,2,FALSE)</f>
        <v>乐涯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517</v>
      </c>
      <c r="I1497" s="4" t="str">
        <f t="shared" si="508"/>
        <v>对己方全体增加攻击20%防御1812速度20%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P1497" s="33" t="str">
        <f>_xlfn.IFNA(VLOOKUP(G1497,角色!V:AE,主动技能!F1497+1,FALSE),"")</f>
        <v>eff_sixingguangquan||eff_shenlehuacai|</v>
      </c>
      <c r="Q1497" s="33">
        <f>(VLOOKUP(G1497,角色!V:AE,主动技能!F1497+4,FALSE))</f>
        <v>3</v>
      </c>
      <c r="R1497" s="33">
        <v>0</v>
      </c>
      <c r="S1497" s="33">
        <v>0</v>
      </c>
      <c r="T1497" s="6" t="str">
        <f t="shared" si="513"/>
        <v>100035:100:2:0|100090:100:2:0|100133:100:2:0</v>
      </c>
      <c r="U1497" s="6" t="str">
        <f t="shared" si="514"/>
        <v/>
      </c>
      <c r="V1497" s="23" t="str">
        <f>VLOOKUP(G1497,角色!AW:BC,主动技能!F1497+1,FALSE)</f>
        <v>skill_34</v>
      </c>
      <c r="Y1497">
        <f t="shared" si="492"/>
        <v>100</v>
      </c>
      <c r="Z1497">
        <v>0</v>
      </c>
      <c r="AE1497" s="33">
        <f>(VLOOKUP(G1497,角色!V:AE,主动技能!F1497+7,FALSE))</f>
        <v>1</v>
      </c>
      <c r="AF1497" s="23">
        <f t="shared" si="502"/>
        <v>3</v>
      </c>
      <c r="AG1497" s="23">
        <f t="shared" si="503"/>
        <v>2</v>
      </c>
      <c r="AH1497" s="33" t="str">
        <f>VLOOKUP(F1497,特效对应!F:G,2,FALSE)</f>
        <v>attackex</v>
      </c>
      <c r="AJ1497">
        <f t="shared" si="504"/>
        <v>11</v>
      </c>
      <c r="AK1497" t="s">
        <v>118</v>
      </c>
      <c r="AL1497" s="4" t="s">
        <v>1764</v>
      </c>
      <c r="AM1497" s="4" t="s">
        <v>1692</v>
      </c>
      <c r="AN1497" s="4" t="s">
        <v>1774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1812</v>
      </c>
      <c r="BB1497">
        <f t="shared" si="505"/>
        <v>1812</v>
      </c>
      <c r="BC1497">
        <f t="shared" si="505"/>
        <v>1812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乐涯主动技能3等级12</v>
      </c>
      <c r="B1498" s="8">
        <f t="shared" si="500"/>
        <v>10250312</v>
      </c>
      <c r="C1498" s="8" t="str">
        <f>VLOOKUP(G1498,角色!A:B,2,FALSE)</f>
        <v>乐涯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517</v>
      </c>
      <c r="I1498" s="4" t="str">
        <f t="shared" si="508"/>
        <v>对己方全体增加攻击20%防御2563速度20%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P1498" s="33" t="str">
        <f>_xlfn.IFNA(VLOOKUP(G1498,角色!V:AE,主动技能!F1498+1,FALSE),"")</f>
        <v>eff_sixingguangquan||eff_shenlehuacai|</v>
      </c>
      <c r="Q1498" s="33">
        <f>(VLOOKUP(G1498,角色!V:AE,主动技能!F1498+4,FALSE))</f>
        <v>3</v>
      </c>
      <c r="R1498" s="33">
        <v>0</v>
      </c>
      <c r="S1498" s="33">
        <v>0</v>
      </c>
      <c r="T1498" s="6" t="str">
        <f t="shared" si="513"/>
        <v>100036:100:2:0|100090:100:2:0|100133:100:2:0</v>
      </c>
      <c r="U1498" s="6" t="str">
        <f t="shared" si="514"/>
        <v/>
      </c>
      <c r="V1498" s="23" t="str">
        <f>VLOOKUP(G1498,角色!AW:BC,主动技能!F1498+1,FALSE)</f>
        <v>skill_34</v>
      </c>
      <c r="Y1498">
        <f t="shared" si="492"/>
        <v>100</v>
      </c>
      <c r="Z1498">
        <v>0</v>
      </c>
      <c r="AE1498" s="33">
        <f>(VLOOKUP(G1498,角色!V:AE,主动技能!F1498+7,FALSE))</f>
        <v>1</v>
      </c>
      <c r="AF1498" s="23">
        <f t="shared" si="502"/>
        <v>3</v>
      </c>
      <c r="AG1498" s="23">
        <f t="shared" si="503"/>
        <v>2</v>
      </c>
      <c r="AH1498" s="33" t="str">
        <f>VLOOKUP(F1498,特效对应!F:G,2,FALSE)</f>
        <v>attackex</v>
      </c>
      <c r="AJ1498">
        <f t="shared" si="504"/>
        <v>12</v>
      </c>
      <c r="AK1498" t="s">
        <v>118</v>
      </c>
      <c r="AL1498" s="4" t="s">
        <v>1765</v>
      </c>
      <c r="AM1498" s="4" t="s">
        <v>1692</v>
      </c>
      <c r="AN1498" s="4" t="s">
        <v>1774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2563</v>
      </c>
      <c r="BB1498">
        <f t="shared" si="505"/>
        <v>2563</v>
      </c>
      <c r="BC1498">
        <f t="shared" si="505"/>
        <v>2563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乐涯主动技能3等级13</v>
      </c>
      <c r="B1499" s="8">
        <f t="shared" si="500"/>
        <v>10250313</v>
      </c>
      <c r="C1499" s="8" t="str">
        <f>VLOOKUP(G1499,角色!A:B,2,FALSE)</f>
        <v>乐涯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517</v>
      </c>
      <c r="I1499" s="4" t="str">
        <f t="shared" si="508"/>
        <v>对己方全体增加攻击20%防御3625速度20%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P1499" s="33" t="str">
        <f>_xlfn.IFNA(VLOOKUP(G1499,角色!V:AE,主动技能!F1499+1,FALSE),"")</f>
        <v>eff_sixingguangquan||eff_shenlehuacai|</v>
      </c>
      <c r="Q1499" s="33">
        <f>(VLOOKUP(G1499,角色!V:AE,主动技能!F1499+4,FALSE))</f>
        <v>3</v>
      </c>
      <c r="R1499" s="33">
        <v>0</v>
      </c>
      <c r="S1499" s="33">
        <v>0</v>
      </c>
      <c r="T1499" s="6" t="str">
        <f t="shared" si="513"/>
        <v>100037:100:2:0|100090:100:2:0|100133:100:2:0</v>
      </c>
      <c r="U1499" s="6" t="str">
        <f t="shared" si="514"/>
        <v/>
      </c>
      <c r="V1499" s="23" t="str">
        <f>VLOOKUP(G1499,角色!AW:BC,主动技能!F1499+1,FALSE)</f>
        <v>skill_34</v>
      </c>
      <c r="Y1499">
        <f t="shared" ref="Y1499:Y1530" si="515">VLOOKUP(D1499,BF:BG,2,FALSE)</f>
        <v>100</v>
      </c>
      <c r="Z1499">
        <v>0</v>
      </c>
      <c r="AE1499" s="33">
        <f>(VLOOKUP(G1499,角色!V:AE,主动技能!F1499+7,FALSE))</f>
        <v>1</v>
      </c>
      <c r="AF1499" s="23">
        <f t="shared" si="502"/>
        <v>3</v>
      </c>
      <c r="AG1499" s="23">
        <f t="shared" si="503"/>
        <v>2</v>
      </c>
      <c r="AH1499" s="33" t="str">
        <f>VLOOKUP(F1499,特效对应!F:G,2,FALSE)</f>
        <v>attackex</v>
      </c>
      <c r="AJ1499">
        <f t="shared" si="504"/>
        <v>13</v>
      </c>
      <c r="AK1499" t="s">
        <v>118</v>
      </c>
      <c r="AL1499" s="4" t="s">
        <v>1766</v>
      </c>
      <c r="AM1499" s="4" t="s">
        <v>1692</v>
      </c>
      <c r="AN1499" s="4" t="s">
        <v>1774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3625</v>
      </c>
      <c r="BB1499">
        <f t="shared" si="505"/>
        <v>3625</v>
      </c>
      <c r="BC1499">
        <f t="shared" si="505"/>
        <v>3625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乐涯主动技能3等级14</v>
      </c>
      <c r="B1500" s="8">
        <f t="shared" si="500"/>
        <v>10250314</v>
      </c>
      <c r="C1500" s="8" t="str">
        <f>VLOOKUP(G1500,角色!A:B,2,FALSE)</f>
        <v>乐涯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517</v>
      </c>
      <c r="I1500" s="4" t="str">
        <f t="shared" si="508"/>
        <v>对己方全体增加攻击20%防御5127速度20%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P1500" s="33" t="str">
        <f>_xlfn.IFNA(VLOOKUP(G1500,角色!V:AE,主动技能!F1500+1,FALSE),"")</f>
        <v>eff_sixingguangquan||eff_shenlehuacai|</v>
      </c>
      <c r="Q1500" s="33">
        <f>(VLOOKUP(G1500,角色!V:AE,主动技能!F1500+4,FALSE))</f>
        <v>3</v>
      </c>
      <c r="R1500" s="33">
        <v>0</v>
      </c>
      <c r="S1500" s="33">
        <v>0</v>
      </c>
      <c r="T1500" s="6" t="str">
        <f t="shared" si="513"/>
        <v>100038:100:2:0|100090:100:2:0|100133:100:2:0</v>
      </c>
      <c r="U1500" s="6" t="str">
        <f t="shared" si="514"/>
        <v/>
      </c>
      <c r="V1500" s="23" t="str">
        <f>VLOOKUP(G1500,角色!AW:BC,主动技能!F1500+1,FALSE)</f>
        <v>skill_34</v>
      </c>
      <c r="Y1500">
        <f t="shared" si="515"/>
        <v>100</v>
      </c>
      <c r="Z1500">
        <v>0</v>
      </c>
      <c r="AE1500" s="33">
        <f>(VLOOKUP(G1500,角色!V:AE,主动技能!F1500+7,FALSE))</f>
        <v>1</v>
      </c>
      <c r="AF1500" s="23">
        <f t="shared" si="502"/>
        <v>3</v>
      </c>
      <c r="AG1500" s="23">
        <f t="shared" si="503"/>
        <v>2</v>
      </c>
      <c r="AH1500" s="33" t="str">
        <f>VLOOKUP(F1500,特效对应!F:G,2,FALSE)</f>
        <v>attackex</v>
      </c>
      <c r="AJ1500">
        <f t="shared" si="504"/>
        <v>14</v>
      </c>
      <c r="AK1500" t="s">
        <v>118</v>
      </c>
      <c r="AL1500" s="4" t="s">
        <v>1767</v>
      </c>
      <c r="AM1500" s="4" t="s">
        <v>1692</v>
      </c>
      <c r="AN1500" s="4" t="s">
        <v>1774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5127</v>
      </c>
      <c r="BB1500">
        <f t="shared" si="505"/>
        <v>5127</v>
      </c>
      <c r="BC1500">
        <f t="shared" si="505"/>
        <v>5127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乐涯主动技能3等级15</v>
      </c>
      <c r="B1501" s="8">
        <f t="shared" si="500"/>
        <v>10250315</v>
      </c>
      <c r="C1501" s="8" t="str">
        <f>VLOOKUP(G1501,角色!A:B,2,FALSE)</f>
        <v>乐涯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517</v>
      </c>
      <c r="I1501" s="4" t="str">
        <f t="shared" si="508"/>
        <v>对己方全体增加攻击20%防御7252速度20%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P1501" s="33" t="str">
        <f>_xlfn.IFNA(VLOOKUP(G1501,角色!V:AE,主动技能!F1501+1,FALSE),"")</f>
        <v>eff_sixingguangquan||eff_shenlehuacai|</v>
      </c>
      <c r="Q1501" s="33">
        <f>(VLOOKUP(G1501,角色!V:AE,主动技能!F1501+4,FALSE))</f>
        <v>3</v>
      </c>
      <c r="R1501" s="33">
        <v>0</v>
      </c>
      <c r="S1501" s="33">
        <v>0</v>
      </c>
      <c r="T1501" s="6" t="str">
        <f t="shared" si="513"/>
        <v>100039:100:2:0|100090:100:2:0|100133:100:2:0</v>
      </c>
      <c r="U1501" s="6" t="str">
        <f t="shared" si="514"/>
        <v/>
      </c>
      <c r="V1501" s="23" t="str">
        <f>VLOOKUP(G1501,角色!AW:BC,主动技能!F1501+1,FALSE)</f>
        <v>skill_34</v>
      </c>
      <c r="Y1501">
        <f t="shared" si="515"/>
        <v>100</v>
      </c>
      <c r="Z1501">
        <v>0</v>
      </c>
      <c r="AE1501" s="33">
        <f>(VLOOKUP(G1501,角色!V:AE,主动技能!F1501+7,FALSE))</f>
        <v>1</v>
      </c>
      <c r="AF1501" s="23">
        <f t="shared" si="502"/>
        <v>3</v>
      </c>
      <c r="AG1501" s="23">
        <f t="shared" si="503"/>
        <v>2</v>
      </c>
      <c r="AH1501" s="33" t="str">
        <f>VLOOKUP(F1501,特效对应!F:G,2,FALSE)</f>
        <v>attackex</v>
      </c>
      <c r="AJ1501">
        <f t="shared" si="504"/>
        <v>15</v>
      </c>
      <c r="AK1501" t="s">
        <v>118</v>
      </c>
      <c r="AL1501" s="4" t="s">
        <v>1768</v>
      </c>
      <c r="AM1501" s="4" t="s">
        <v>1692</v>
      </c>
      <c r="AN1501" s="4" t="s">
        <v>1774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7252</v>
      </c>
      <c r="BB1501">
        <f t="shared" si="505"/>
        <v>7252</v>
      </c>
      <c r="BC1501">
        <f t="shared" si="505"/>
        <v>7252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乐涯主动技能3等级16</v>
      </c>
      <c r="B1502" s="8">
        <f t="shared" si="500"/>
        <v>10250316</v>
      </c>
      <c r="C1502" s="8" t="str">
        <f>VLOOKUP(G1502,角色!A:B,2,FALSE)</f>
        <v>乐涯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517</v>
      </c>
      <c r="I1502" s="4" t="str">
        <f t="shared" si="508"/>
        <v>对己方全体增加攻击20%防御10257速度20%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P1502" s="33" t="str">
        <f>_xlfn.IFNA(VLOOKUP(G1502,角色!V:AE,主动技能!F1502+1,FALSE),"")</f>
        <v>eff_sixingguangquan||eff_shenlehuacai|</v>
      </c>
      <c r="Q1502" s="33">
        <f>(VLOOKUP(G1502,角色!V:AE,主动技能!F1502+4,FALSE))</f>
        <v>3</v>
      </c>
      <c r="R1502" s="33">
        <v>0</v>
      </c>
      <c r="S1502" s="33">
        <v>0</v>
      </c>
      <c r="T1502" s="6" t="str">
        <f t="shared" si="513"/>
        <v>100040:100:2:0|100090:100:2:0|100133:100:2:0</v>
      </c>
      <c r="U1502" s="6" t="str">
        <f t="shared" si="514"/>
        <v/>
      </c>
      <c r="V1502" s="23" t="str">
        <f>VLOOKUP(G1502,角色!AW:BC,主动技能!F1502+1,FALSE)</f>
        <v>skill_34</v>
      </c>
      <c r="Y1502">
        <f t="shared" si="515"/>
        <v>100</v>
      </c>
      <c r="Z1502">
        <v>0</v>
      </c>
      <c r="AE1502" s="33">
        <f>(VLOOKUP(G1502,角色!V:AE,主动技能!F1502+7,FALSE))</f>
        <v>1</v>
      </c>
      <c r="AF1502" s="23">
        <f t="shared" si="502"/>
        <v>3</v>
      </c>
      <c r="AG1502" s="23">
        <f t="shared" si="503"/>
        <v>2</v>
      </c>
      <c r="AH1502" s="33" t="str">
        <f>VLOOKUP(F1502,特效对应!F:G,2,FALSE)</f>
        <v>attackex</v>
      </c>
      <c r="AJ1502">
        <f t="shared" si="504"/>
        <v>16</v>
      </c>
      <c r="AK1502" t="s">
        <v>118</v>
      </c>
      <c r="AL1502" s="4" t="s">
        <v>1769</v>
      </c>
      <c r="AM1502" s="4" t="s">
        <v>1692</v>
      </c>
      <c r="AN1502" s="4" t="s">
        <v>1774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10257</v>
      </c>
      <c r="BB1502">
        <f t="shared" si="505"/>
        <v>10257</v>
      </c>
      <c r="BC1502">
        <f t="shared" si="505"/>
        <v>10257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乐涯主动技能3等级17</v>
      </c>
      <c r="B1503" s="8">
        <f t="shared" si="500"/>
        <v>10250317</v>
      </c>
      <c r="C1503" s="8" t="str">
        <f>VLOOKUP(G1503,角色!A:B,2,FALSE)</f>
        <v>乐涯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517</v>
      </c>
      <c r="I1503" s="4" t="str">
        <f t="shared" si="508"/>
        <v>对己方全体增加攻击20%防御14508速度20%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P1503" s="33" t="str">
        <f>_xlfn.IFNA(VLOOKUP(G1503,角色!V:AE,主动技能!F1503+1,FALSE),"")</f>
        <v>eff_sixingguangquan||eff_shenlehuacai|</v>
      </c>
      <c r="Q1503" s="33">
        <f>(VLOOKUP(G1503,角色!V:AE,主动技能!F1503+4,FALSE))</f>
        <v>3</v>
      </c>
      <c r="R1503" s="33">
        <v>0</v>
      </c>
      <c r="S1503" s="33">
        <v>0</v>
      </c>
      <c r="T1503" s="6" t="str">
        <f t="shared" si="513"/>
        <v>100041:100:2:0|100090:100:2:0|100133:100:2:0</v>
      </c>
      <c r="U1503" s="6" t="str">
        <f t="shared" si="514"/>
        <v/>
      </c>
      <c r="V1503" s="23" t="str">
        <f>VLOOKUP(G1503,角色!AW:BC,主动技能!F1503+1,FALSE)</f>
        <v>skill_34</v>
      </c>
      <c r="Y1503">
        <f t="shared" si="515"/>
        <v>100</v>
      </c>
      <c r="Z1503">
        <v>0</v>
      </c>
      <c r="AE1503" s="33">
        <f>(VLOOKUP(G1503,角色!V:AE,主动技能!F1503+7,FALSE))</f>
        <v>1</v>
      </c>
      <c r="AF1503" s="23">
        <f t="shared" si="502"/>
        <v>3</v>
      </c>
      <c r="AG1503" s="23">
        <f t="shared" si="503"/>
        <v>2</v>
      </c>
      <c r="AH1503" s="33" t="str">
        <f>VLOOKUP(F1503,特效对应!F:G,2,FALSE)</f>
        <v>attackex</v>
      </c>
      <c r="AJ1503">
        <f t="shared" si="504"/>
        <v>17</v>
      </c>
      <c r="AK1503" t="s">
        <v>118</v>
      </c>
      <c r="AL1503" s="4" t="s">
        <v>1770</v>
      </c>
      <c r="AM1503" s="4" t="s">
        <v>1692</v>
      </c>
      <c r="AN1503" s="4" t="s">
        <v>1774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14508</v>
      </c>
      <c r="BB1503">
        <f t="shared" si="505"/>
        <v>14508</v>
      </c>
      <c r="BC1503">
        <f t="shared" si="505"/>
        <v>14508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乐涯主动技能3等级18</v>
      </c>
      <c r="B1504" s="8">
        <f t="shared" si="500"/>
        <v>10250318</v>
      </c>
      <c r="C1504" s="8" t="str">
        <f>VLOOKUP(G1504,角色!A:B,2,FALSE)</f>
        <v>乐涯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517</v>
      </c>
      <c r="I1504" s="4" t="str">
        <f t="shared" si="508"/>
        <v>对己方全体增加攻击20%防御20520速度20%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P1504" s="33" t="str">
        <f>_xlfn.IFNA(VLOOKUP(G1504,角色!V:AE,主动技能!F1504+1,FALSE),"")</f>
        <v>eff_sixingguangquan||eff_shenlehuacai|</v>
      </c>
      <c r="Q1504" s="33">
        <f>(VLOOKUP(G1504,角色!V:AE,主动技能!F1504+4,FALSE))</f>
        <v>3</v>
      </c>
      <c r="R1504" s="33">
        <v>0</v>
      </c>
      <c r="S1504" s="33">
        <v>0</v>
      </c>
      <c r="T1504" s="6" t="str">
        <f t="shared" si="513"/>
        <v>100042:100:2:0|100090:100:2:0|100133:100:2:0</v>
      </c>
      <c r="U1504" s="6" t="str">
        <f t="shared" si="514"/>
        <v/>
      </c>
      <c r="V1504" s="23" t="str">
        <f>VLOOKUP(G1504,角色!AW:BC,主动技能!F1504+1,FALSE)</f>
        <v>skill_34</v>
      </c>
      <c r="Y1504">
        <f t="shared" si="515"/>
        <v>100</v>
      </c>
      <c r="Z1504">
        <v>0</v>
      </c>
      <c r="AE1504" s="33">
        <f>(VLOOKUP(G1504,角色!V:AE,主动技能!F1504+7,FALSE))</f>
        <v>1</v>
      </c>
      <c r="AF1504" s="23">
        <f t="shared" si="502"/>
        <v>3</v>
      </c>
      <c r="AG1504" s="23">
        <f t="shared" si="503"/>
        <v>2</v>
      </c>
      <c r="AH1504" s="33" t="str">
        <f>VLOOKUP(F1504,特效对应!F:G,2,FALSE)</f>
        <v>attackex</v>
      </c>
      <c r="AJ1504">
        <f t="shared" si="504"/>
        <v>18</v>
      </c>
      <c r="AK1504" t="s">
        <v>118</v>
      </c>
      <c r="AL1504" s="4" t="s">
        <v>1771</v>
      </c>
      <c r="AM1504" s="4" t="s">
        <v>1692</v>
      </c>
      <c r="AN1504" s="4" t="s">
        <v>1774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20520</v>
      </c>
      <c r="BB1504">
        <f t="shared" si="505"/>
        <v>20520</v>
      </c>
      <c r="BC1504">
        <f t="shared" si="505"/>
        <v>20520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乐涯主动技能3等级19</v>
      </c>
      <c r="B1505" s="8">
        <f t="shared" si="500"/>
        <v>10250319</v>
      </c>
      <c r="C1505" s="8" t="str">
        <f>VLOOKUP(G1505,角色!A:B,2,FALSE)</f>
        <v>乐涯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517</v>
      </c>
      <c r="I1505" s="4" t="str">
        <f t="shared" si="508"/>
        <v>对己方全体增加攻击20%防御29024速度20%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P1505" s="33" t="str">
        <f>_xlfn.IFNA(VLOOKUP(G1505,角色!V:AE,主动技能!F1505+1,FALSE),"")</f>
        <v>eff_sixingguangquan||eff_shenlehuacai|</v>
      </c>
      <c r="Q1505" s="33">
        <f>(VLOOKUP(G1505,角色!V:AE,主动技能!F1505+4,FALSE))</f>
        <v>3</v>
      </c>
      <c r="R1505" s="33">
        <v>0</v>
      </c>
      <c r="S1505" s="33">
        <v>0</v>
      </c>
      <c r="T1505" s="6" t="str">
        <f t="shared" si="513"/>
        <v>100043:100:2:0|100090:100:2:0|100133:100:2:0</v>
      </c>
      <c r="U1505" s="6" t="str">
        <f t="shared" si="514"/>
        <v/>
      </c>
      <c r="V1505" s="23" t="str">
        <f>VLOOKUP(G1505,角色!AW:BC,主动技能!F1505+1,FALSE)</f>
        <v>skill_34</v>
      </c>
      <c r="Y1505">
        <f t="shared" si="515"/>
        <v>100</v>
      </c>
      <c r="Z1505">
        <v>0</v>
      </c>
      <c r="AE1505" s="33">
        <f>(VLOOKUP(G1505,角色!V:AE,主动技能!F1505+7,FALSE))</f>
        <v>1</v>
      </c>
      <c r="AF1505" s="23">
        <f t="shared" si="502"/>
        <v>3</v>
      </c>
      <c r="AG1505" s="23">
        <f t="shared" si="503"/>
        <v>2</v>
      </c>
      <c r="AH1505" s="33" t="str">
        <f>VLOOKUP(F1505,特效对应!F:G,2,FALSE)</f>
        <v>attackex</v>
      </c>
      <c r="AJ1505">
        <f t="shared" si="504"/>
        <v>19</v>
      </c>
      <c r="AK1505" t="s">
        <v>118</v>
      </c>
      <c r="AL1505" s="4" t="s">
        <v>1772</v>
      </c>
      <c r="AM1505" s="4" t="s">
        <v>1692</v>
      </c>
      <c r="AN1505" s="4" t="s">
        <v>1774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29024</v>
      </c>
      <c r="BB1505">
        <f t="shared" si="505"/>
        <v>29024</v>
      </c>
      <c r="BC1505">
        <f t="shared" si="505"/>
        <v>29024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乐涯主动技能3等级20</v>
      </c>
      <c r="B1506" s="8">
        <f t="shared" si="500"/>
        <v>10250320</v>
      </c>
      <c r="C1506" s="8" t="str">
        <f>VLOOKUP(G1506,角色!A:B,2,FALSE)</f>
        <v>乐涯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517</v>
      </c>
      <c r="I1506" s="4" t="str">
        <f>"对己方全体增加攻击20%防御"&amp;BA1506&amp;"速度20%"</f>
        <v>对己方全体增加攻击20%防御41051速度20%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P1506" s="33" t="str">
        <f>_xlfn.IFNA(VLOOKUP(G1506,角色!V:AE,主动技能!F1506+1,FALSE),"")</f>
        <v>eff_sixingguangquan||eff_shenlehuacai|</v>
      </c>
      <c r="Q1506" s="33">
        <f>(VLOOKUP(G1506,角色!V:AE,主动技能!F1506+4,FALSE))</f>
        <v>3</v>
      </c>
      <c r="R1506" s="33">
        <v>0</v>
      </c>
      <c r="S1506" s="33">
        <v>0</v>
      </c>
      <c r="T1506" s="6" t="str">
        <f t="shared" si="513"/>
        <v>100044:100:2:0|100090:100:2:0|100133:100:2:0</v>
      </c>
      <c r="U1506" s="6" t="str">
        <f t="shared" si="514"/>
        <v/>
      </c>
      <c r="V1506" s="23" t="str">
        <f>VLOOKUP(G1506,角色!AW:BC,主动技能!F1506+1,FALSE)</f>
        <v>skill_34</v>
      </c>
      <c r="Y1506">
        <f t="shared" si="515"/>
        <v>100</v>
      </c>
      <c r="Z1506">
        <v>0</v>
      </c>
      <c r="AE1506" s="33">
        <f>(VLOOKUP(G1506,角色!V:AE,主动技能!F1506+7,FALSE))</f>
        <v>1</v>
      </c>
      <c r="AF1506" s="23">
        <f t="shared" si="502"/>
        <v>3</v>
      </c>
      <c r="AG1506" s="23">
        <f t="shared" si="503"/>
        <v>2</v>
      </c>
      <c r="AH1506" s="33" t="str">
        <f>VLOOKUP(F1506,特效对应!F:G,2,FALSE)</f>
        <v>attackex</v>
      </c>
      <c r="AJ1506">
        <f t="shared" si="504"/>
        <v>20</v>
      </c>
      <c r="AK1506" t="s">
        <v>118</v>
      </c>
      <c r="AL1506" s="4" t="s">
        <v>1773</v>
      </c>
      <c r="AM1506" s="4" t="s">
        <v>1692</v>
      </c>
      <c r="AN1506" s="4" t="s">
        <v>1774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41051</v>
      </c>
      <c r="BB1506">
        <f t="shared" si="505"/>
        <v>41051</v>
      </c>
      <c r="BC1506">
        <f t="shared" si="505"/>
        <v>41051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辽主动技能1等级1</v>
      </c>
      <c r="B1507" s="8">
        <f t="shared" si="500"/>
        <v>10260101</v>
      </c>
      <c r="C1507" s="8" t="str">
        <f>VLOOKUP(G1507,角色!A:B,2,FALSE)</f>
        <v>辽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对敌方单体攻击，造成100%攻击力（+32）点伤害。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33" t="str">
        <f>_xlfn.IFNA(VLOOKUP(G1507,角色!V:AE,主动技能!F1507+1,FALSE),"")</f>
        <v>eff_yixingguangquan|||</v>
      </c>
      <c r="Q1507" s="33">
        <f>(VLOOKUP(G1507,角色!V:AE,主动技能!F1507+4,FALSE))</f>
        <v>1</v>
      </c>
      <c r="R1507" s="33">
        <v>0</v>
      </c>
      <c r="S1507" s="33">
        <v>0</v>
      </c>
      <c r="T1507" s="23" t="str">
        <f t="shared" si="513"/>
        <v/>
      </c>
      <c r="U1507" s="23" t="str">
        <f t="shared" si="514"/>
        <v/>
      </c>
      <c r="V1507" s="23" t="str">
        <f>VLOOKUP(G1507,角色!AW:BC,主动技能!F1507+1,FALSE)</f>
        <v>skill_32</v>
      </c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32</v>
      </c>
      <c r="AC1507" s="23"/>
      <c r="AD1507" s="23"/>
      <c r="AE1507" s="33">
        <f>(VLOOKUP(G1507,角色!V:AE,主动技能!F1507+7,FALSE))</f>
        <v>0</v>
      </c>
      <c r="AF1507" s="23">
        <f t="shared" si="502"/>
        <v>0</v>
      </c>
      <c r="AG1507" s="23">
        <f t="shared" si="503"/>
        <v>0</v>
      </c>
      <c r="AH1507" s="33" t="str">
        <f>VLOOKUP(F1507,特效对应!F:G,2,FALSE)</f>
        <v>attack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辽主动技能1等级2</v>
      </c>
      <c r="B1508" s="8">
        <f t="shared" si="500"/>
        <v>10260102</v>
      </c>
      <c r="C1508" s="8" t="str">
        <f>VLOOKUP(G1508,角色!A:B,2,FALSE)</f>
        <v>辽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520</v>
      </c>
      <c r="I1508" s="24" t="str">
        <f t="shared" ref="I1508:I1515" si="516">"对敌方单体攻击，造成100%攻击力（+"&amp;AB1508&amp;"）点伤害。"</f>
        <v>对敌方单体攻击，造成100%攻击力（+40）点伤害。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P1508" s="33" t="str">
        <f>_xlfn.IFNA(VLOOKUP(G1508,角色!V:AE,主动技能!F1508+1,FALSE),"")</f>
        <v>eff_yixingguangquan|||</v>
      </c>
      <c r="Q1508" s="33">
        <f>(VLOOKUP(G1508,角色!V:AE,主动技能!F1508+4,FALSE))</f>
        <v>1</v>
      </c>
      <c r="R1508" s="33">
        <v>0</v>
      </c>
      <c r="S1508" s="33">
        <v>0</v>
      </c>
      <c r="T1508" s="6" t="str">
        <f t="shared" si="513"/>
        <v/>
      </c>
      <c r="U1508" s="6" t="str">
        <f t="shared" si="514"/>
        <v/>
      </c>
      <c r="V1508" s="23" t="str">
        <f>VLOOKUP(G1508,角色!AW:BC,主动技能!F1508+1,FALSE)</f>
        <v>skill_32</v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40</v>
      </c>
      <c r="AE1508" s="33">
        <f>(VLOOKUP(G1508,角色!V:AE,主动技能!F1508+7,FALSE))</f>
        <v>0</v>
      </c>
      <c r="AF1508" s="23">
        <f t="shared" si="502"/>
        <v>0</v>
      </c>
      <c r="AG1508" s="23">
        <f t="shared" si="503"/>
        <v>0</v>
      </c>
      <c r="AH1508" s="33" t="str">
        <f>VLOOKUP(F1508,特效对应!F:G,2,FALSE)</f>
        <v>attack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辽主动技能1等级3</v>
      </c>
      <c r="B1509" s="8">
        <f t="shared" si="500"/>
        <v>10260103</v>
      </c>
      <c r="C1509" s="8" t="str">
        <f>VLOOKUP(G1509,角色!A:B,2,FALSE)</f>
        <v>辽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520</v>
      </c>
      <c r="I1509" s="24" t="str">
        <f t="shared" si="516"/>
        <v>对敌方单体攻击，造成100%攻击力（+62）点伤害。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P1509" s="33" t="str">
        <f>_xlfn.IFNA(VLOOKUP(G1509,角色!V:AE,主动技能!F1509+1,FALSE),"")</f>
        <v>eff_yixingguangquan|||</v>
      </c>
      <c r="Q1509" s="33">
        <f>(VLOOKUP(G1509,角色!V:AE,主动技能!F1509+4,FALSE))</f>
        <v>1</v>
      </c>
      <c r="R1509" s="33">
        <v>0</v>
      </c>
      <c r="S1509" s="33">
        <v>0</v>
      </c>
      <c r="T1509" s="6" t="str">
        <f t="shared" si="513"/>
        <v/>
      </c>
      <c r="U1509" s="6" t="str">
        <f t="shared" si="514"/>
        <v/>
      </c>
      <c r="V1509" s="23" t="str">
        <f>VLOOKUP(G1509,角色!AW:BC,主动技能!F1509+1,FALSE)</f>
        <v>skill_32</v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62</v>
      </c>
      <c r="AE1509" s="33">
        <f>(VLOOKUP(G1509,角色!V:AE,主动技能!F1509+7,FALSE))</f>
        <v>0</v>
      </c>
      <c r="AF1509" s="23">
        <f t="shared" si="502"/>
        <v>0</v>
      </c>
      <c r="AG1509" s="23">
        <f t="shared" si="503"/>
        <v>0</v>
      </c>
      <c r="AH1509" s="33" t="str">
        <f>VLOOKUP(F1509,特效对应!F:G,2,FALSE)</f>
        <v>attack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辽主动技能1等级4</v>
      </c>
      <c r="B1510" s="8">
        <f t="shared" si="500"/>
        <v>10260104</v>
      </c>
      <c r="C1510" s="8" t="str">
        <f>VLOOKUP(G1510,角色!A:B,2,FALSE)</f>
        <v>辽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520</v>
      </c>
      <c r="I1510" s="24" t="str">
        <f t="shared" si="516"/>
        <v>对敌方单体攻击，造成100%攻击力（+100）点伤害。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P1510" s="33" t="str">
        <f>_xlfn.IFNA(VLOOKUP(G1510,角色!V:AE,主动技能!F1510+1,FALSE),"")</f>
        <v>eff_yixingguangquan|||</v>
      </c>
      <c r="Q1510" s="33">
        <f>(VLOOKUP(G1510,角色!V:AE,主动技能!F1510+4,FALSE))</f>
        <v>1</v>
      </c>
      <c r="R1510" s="33">
        <v>0</v>
      </c>
      <c r="S1510" s="33">
        <v>0</v>
      </c>
      <c r="T1510" s="6" t="str">
        <f t="shared" si="513"/>
        <v/>
      </c>
      <c r="U1510" s="6" t="str">
        <f t="shared" si="514"/>
        <v/>
      </c>
      <c r="V1510" s="23" t="str">
        <f>VLOOKUP(G1510,角色!AW:BC,主动技能!F1510+1,FALSE)</f>
        <v>skill_32</v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100</v>
      </c>
      <c r="AE1510" s="33">
        <f>(VLOOKUP(G1510,角色!V:AE,主动技能!F1510+7,FALSE))</f>
        <v>0</v>
      </c>
      <c r="AF1510" s="23">
        <f t="shared" si="502"/>
        <v>0</v>
      </c>
      <c r="AG1510" s="23">
        <f t="shared" si="503"/>
        <v>0</v>
      </c>
      <c r="AH1510" s="33" t="str">
        <f>VLOOKUP(F1510,特效对应!F:G,2,FALSE)</f>
        <v>attack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辽主动技能1等级5</v>
      </c>
      <c r="B1511" s="8">
        <f t="shared" si="500"/>
        <v>10260105</v>
      </c>
      <c r="C1511" s="8" t="str">
        <f>VLOOKUP(G1511,角色!A:B,2,FALSE)</f>
        <v>辽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520</v>
      </c>
      <c r="I1511" s="24" t="str">
        <f t="shared" si="516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P1511" s="33" t="str">
        <f>_xlfn.IFNA(VLOOKUP(G1511,角色!V:AE,主动技能!F1511+1,FALSE),"")</f>
        <v>eff_yixingguangquan|||</v>
      </c>
      <c r="Q1511" s="33">
        <f>(VLOOKUP(G1511,角色!V:AE,主动技能!F1511+4,FALSE))</f>
        <v>1</v>
      </c>
      <c r="R1511" s="33">
        <v>0</v>
      </c>
      <c r="S1511" s="33">
        <v>0</v>
      </c>
      <c r="T1511" s="6" t="str">
        <f t="shared" si="513"/>
        <v/>
      </c>
      <c r="U1511" s="6" t="str">
        <f t="shared" si="514"/>
        <v/>
      </c>
      <c r="V1511" s="23" t="str">
        <f>VLOOKUP(G1511,角色!AW:BC,主动技能!F1511+1,FALSE)</f>
        <v>skill_32</v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 s="33">
        <f>(VLOOKUP(G1511,角色!V:AE,主动技能!F1511+7,FALSE))</f>
        <v>0</v>
      </c>
      <c r="AF1511" s="23">
        <f t="shared" si="502"/>
        <v>0</v>
      </c>
      <c r="AG1511" s="23">
        <f t="shared" si="503"/>
        <v>0</v>
      </c>
      <c r="AH1511" s="33" t="str">
        <f>VLOOKUP(F1511,特效对应!F:G,2,FALSE)</f>
        <v>attack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辽主动技能1等级6</v>
      </c>
      <c r="B1512" s="8">
        <f t="shared" si="500"/>
        <v>10260106</v>
      </c>
      <c r="C1512" s="8" t="str">
        <f>VLOOKUP(G1512,角色!A:B,2,FALSE)</f>
        <v>辽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520</v>
      </c>
      <c r="I1512" s="24" t="str">
        <f t="shared" si="516"/>
        <v>对敌方单体攻击，造成100%攻击力（+200）点伤害。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P1512" s="33" t="str">
        <f>_xlfn.IFNA(VLOOKUP(G1512,角色!V:AE,主动技能!F1512+1,FALSE),"")</f>
        <v>eff_yixingguangquan|||</v>
      </c>
      <c r="Q1512" s="33">
        <f>(VLOOKUP(G1512,角色!V:AE,主动技能!F1512+4,FALSE))</f>
        <v>1</v>
      </c>
      <c r="R1512" s="33">
        <v>0</v>
      </c>
      <c r="S1512" s="33">
        <v>0</v>
      </c>
      <c r="T1512" s="6" t="str">
        <f t="shared" si="513"/>
        <v/>
      </c>
      <c r="U1512" s="6" t="str">
        <f t="shared" si="514"/>
        <v/>
      </c>
      <c r="V1512" s="23" t="str">
        <f>VLOOKUP(G1512,角色!AW:BC,主动技能!F1512+1,FALSE)</f>
        <v>skill_32</v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200</v>
      </c>
      <c r="AE1512" s="33">
        <f>(VLOOKUP(G1512,角色!V:AE,主动技能!F1512+7,FALSE))</f>
        <v>0</v>
      </c>
      <c r="AF1512" s="23">
        <f t="shared" si="502"/>
        <v>0</v>
      </c>
      <c r="AG1512" s="23">
        <f t="shared" si="503"/>
        <v>0</v>
      </c>
      <c r="AH1512" s="33" t="str">
        <f>VLOOKUP(F1512,特效对应!F:G,2,FALSE)</f>
        <v>attack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辽主动技能1等级7</v>
      </c>
      <c r="B1513" s="8">
        <f t="shared" si="500"/>
        <v>10260107</v>
      </c>
      <c r="C1513" s="8" t="str">
        <f>VLOOKUP(G1513,角色!A:B,2,FALSE)</f>
        <v>辽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520</v>
      </c>
      <c r="I1513" s="24" t="str">
        <f t="shared" si="516"/>
        <v>对敌方单体攻击，造成100%攻击力（+283）点伤害。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P1513" s="33" t="str">
        <f>_xlfn.IFNA(VLOOKUP(G1513,角色!V:AE,主动技能!F1513+1,FALSE),"")</f>
        <v>eff_yixingguangquan|||</v>
      </c>
      <c r="Q1513" s="33">
        <f>(VLOOKUP(G1513,角色!V:AE,主动技能!F1513+4,FALSE))</f>
        <v>1</v>
      </c>
      <c r="R1513" s="33">
        <v>0</v>
      </c>
      <c r="S1513" s="33">
        <v>0</v>
      </c>
      <c r="T1513" s="6" t="str">
        <f t="shared" si="513"/>
        <v/>
      </c>
      <c r="U1513" s="6" t="str">
        <f t="shared" si="514"/>
        <v/>
      </c>
      <c r="V1513" s="23" t="str">
        <f>VLOOKUP(G1513,角色!AW:BC,主动技能!F1513+1,FALSE)</f>
        <v>skill_32</v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283</v>
      </c>
      <c r="AE1513" s="33">
        <f>(VLOOKUP(G1513,角色!V:AE,主动技能!F1513+7,FALSE))</f>
        <v>0</v>
      </c>
      <c r="AF1513" s="23">
        <f t="shared" si="502"/>
        <v>0</v>
      </c>
      <c r="AG1513" s="23">
        <f t="shared" si="503"/>
        <v>0</v>
      </c>
      <c r="AH1513" s="33" t="str">
        <f>VLOOKUP(F1513,特效对应!F:G,2,FALSE)</f>
        <v>attack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辽主动技能1等级8</v>
      </c>
      <c r="B1514" s="8">
        <f t="shared" si="500"/>
        <v>10260108</v>
      </c>
      <c r="C1514" s="8" t="str">
        <f>VLOOKUP(G1514,角色!A:B,2,FALSE)</f>
        <v>辽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520</v>
      </c>
      <c r="I1514" s="24" t="str">
        <f t="shared" si="516"/>
        <v>对敌方单体攻击，造成100%攻击力（+400）点伤害。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P1514" s="33" t="str">
        <f>_xlfn.IFNA(VLOOKUP(G1514,角色!V:AE,主动技能!F1514+1,FALSE),"")</f>
        <v>eff_yixingguangquan|||</v>
      </c>
      <c r="Q1514" s="33">
        <f>(VLOOKUP(G1514,角色!V:AE,主动技能!F1514+4,FALSE))</f>
        <v>1</v>
      </c>
      <c r="R1514" s="33">
        <v>0</v>
      </c>
      <c r="S1514" s="33">
        <v>0</v>
      </c>
      <c r="T1514" s="6" t="str">
        <f t="shared" si="513"/>
        <v/>
      </c>
      <c r="U1514" s="6" t="str">
        <f t="shared" si="514"/>
        <v/>
      </c>
      <c r="V1514" s="23" t="str">
        <f>VLOOKUP(G1514,角色!AW:BC,主动技能!F1514+1,FALSE)</f>
        <v>skill_32</v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400</v>
      </c>
      <c r="AE1514" s="33">
        <f>(VLOOKUP(G1514,角色!V:AE,主动技能!F1514+7,FALSE))</f>
        <v>0</v>
      </c>
      <c r="AF1514" s="23">
        <f t="shared" si="502"/>
        <v>0</v>
      </c>
      <c r="AG1514" s="23">
        <f t="shared" si="503"/>
        <v>0</v>
      </c>
      <c r="AH1514" s="33" t="str">
        <f>VLOOKUP(F1514,特效对应!F:G,2,FALSE)</f>
        <v>attack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辽主动技能1等级9</v>
      </c>
      <c r="B1515" s="8">
        <f t="shared" si="500"/>
        <v>10260109</v>
      </c>
      <c r="C1515" s="8" t="str">
        <f>VLOOKUP(G1515,角色!A:B,2,FALSE)</f>
        <v>辽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520</v>
      </c>
      <c r="I1515" s="24" t="str">
        <f t="shared" si="516"/>
        <v>对敌方单体攻击，造成100%攻击力（+566）点伤害。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P1515" s="33" t="str">
        <f>_xlfn.IFNA(VLOOKUP(G1515,角色!V:AE,主动技能!F1515+1,FALSE),"")</f>
        <v>eff_yixingguangquan|||</v>
      </c>
      <c r="Q1515" s="33">
        <f>(VLOOKUP(G1515,角色!V:AE,主动技能!F1515+4,FALSE))</f>
        <v>1</v>
      </c>
      <c r="R1515" s="33">
        <v>0</v>
      </c>
      <c r="S1515" s="33">
        <v>0</v>
      </c>
      <c r="T1515" s="6" t="str">
        <f t="shared" si="513"/>
        <v/>
      </c>
      <c r="U1515" s="6" t="str">
        <f t="shared" si="514"/>
        <v/>
      </c>
      <c r="V1515" s="23" t="str">
        <f>VLOOKUP(G1515,角色!AW:BC,主动技能!F1515+1,FALSE)</f>
        <v>skill_32</v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566</v>
      </c>
      <c r="AE1515" s="33">
        <f>(VLOOKUP(G1515,角色!V:AE,主动技能!F1515+7,FALSE))</f>
        <v>0</v>
      </c>
      <c r="AF1515" s="23">
        <f t="shared" si="502"/>
        <v>0</v>
      </c>
      <c r="AG1515" s="23">
        <f t="shared" si="503"/>
        <v>0</v>
      </c>
      <c r="AH1515" s="33" t="str">
        <f>VLOOKUP(F1515,特效对应!F:G,2,FALSE)</f>
        <v>attack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辽主动技能1等级10</v>
      </c>
      <c r="B1516" s="8">
        <f t="shared" si="500"/>
        <v>10260110</v>
      </c>
      <c r="C1516" s="8" t="str">
        <f>VLOOKUP(G1516,角色!A:B,2,FALSE)</f>
        <v>辽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对敌方单体进行横扫攻击，造成100%攻击力（+800）点伤害。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P1516" s="33" t="str">
        <f>_xlfn.IFNA(VLOOKUP(G1516,角色!V:AE,主动技能!F1516+1,FALSE),"")</f>
        <v>eff_yixingguangquan|||</v>
      </c>
      <c r="Q1516" s="33">
        <f>(VLOOKUP(G1516,角色!V:AE,主动技能!F1516+4,FALSE))</f>
        <v>1</v>
      </c>
      <c r="R1516" s="33">
        <v>0</v>
      </c>
      <c r="S1516" s="33">
        <v>0</v>
      </c>
      <c r="T1516" s="6" t="str">
        <f t="shared" si="513"/>
        <v/>
      </c>
      <c r="U1516" s="6" t="str">
        <f t="shared" si="514"/>
        <v/>
      </c>
      <c r="V1516" s="23" t="str">
        <f>VLOOKUP(G1516,角色!AW:BC,主动技能!F1516+1,FALSE)</f>
        <v>skill_32</v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800</v>
      </c>
      <c r="AE1516" s="33">
        <f>(VLOOKUP(G1516,角色!V:AE,主动技能!F1516+7,FALSE))</f>
        <v>0</v>
      </c>
      <c r="AF1516" s="23">
        <f t="shared" si="502"/>
        <v>0</v>
      </c>
      <c r="AG1516" s="23">
        <f t="shared" si="503"/>
        <v>0</v>
      </c>
      <c r="AH1516" s="33" t="str">
        <f>VLOOKUP(F1516,特效对应!F:G,2,FALSE)</f>
        <v>attack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辽主动技能1等级11</v>
      </c>
      <c r="B1517" s="8">
        <f t="shared" si="500"/>
        <v>10260111</v>
      </c>
      <c r="C1517" s="8" t="str">
        <f>VLOOKUP(G1517,角色!A:B,2,FALSE)</f>
        <v>辽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对敌方单体进行横扫攻击，造成100%攻击力（+1132）点伤害。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P1517" s="33" t="str">
        <f>_xlfn.IFNA(VLOOKUP(G1517,角色!V:AE,主动技能!F1517+1,FALSE),"")</f>
        <v>eff_yixingguangquan|||</v>
      </c>
      <c r="Q1517" s="33">
        <f>(VLOOKUP(G1517,角色!V:AE,主动技能!F1517+4,FALSE))</f>
        <v>1</v>
      </c>
      <c r="R1517" s="33">
        <v>0</v>
      </c>
      <c r="S1517" s="33">
        <v>0</v>
      </c>
      <c r="T1517" s="6" t="str">
        <f t="shared" si="513"/>
        <v/>
      </c>
      <c r="U1517" s="6" t="str">
        <f t="shared" si="514"/>
        <v/>
      </c>
      <c r="V1517" s="23" t="str">
        <f>VLOOKUP(G1517,角色!AW:BC,主动技能!F1517+1,FALSE)</f>
        <v>skill_32</v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1132</v>
      </c>
      <c r="AE1517" s="33">
        <f>(VLOOKUP(G1517,角色!V:AE,主动技能!F1517+7,FALSE))</f>
        <v>0</v>
      </c>
      <c r="AF1517" s="23">
        <f t="shared" si="502"/>
        <v>0</v>
      </c>
      <c r="AG1517" s="23">
        <f t="shared" si="503"/>
        <v>0</v>
      </c>
      <c r="AH1517" s="33" t="str">
        <f>VLOOKUP(F1517,特效对应!F:G,2,FALSE)</f>
        <v>attack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辽主动技能1等级12</v>
      </c>
      <c r="B1518" s="8">
        <f t="shared" si="500"/>
        <v>10260112</v>
      </c>
      <c r="C1518" s="8" t="str">
        <f>VLOOKUP(G1518,角色!A:B,2,FALSE)</f>
        <v>辽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对敌方单体进行横扫攻击，造成100%攻击力（+1601）点伤害。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P1518" s="33" t="str">
        <f>_xlfn.IFNA(VLOOKUP(G1518,角色!V:AE,主动技能!F1518+1,FALSE),"")</f>
        <v>eff_yixingguangquan|||</v>
      </c>
      <c r="Q1518" s="33">
        <f>(VLOOKUP(G1518,角色!V:AE,主动技能!F1518+4,FALSE))</f>
        <v>1</v>
      </c>
      <c r="R1518" s="33">
        <v>0</v>
      </c>
      <c r="S1518" s="33">
        <v>0</v>
      </c>
      <c r="T1518" s="6" t="str">
        <f t="shared" si="513"/>
        <v/>
      </c>
      <c r="U1518" s="6" t="str">
        <f t="shared" si="514"/>
        <v/>
      </c>
      <c r="V1518" s="23" t="str">
        <f>VLOOKUP(G1518,角色!AW:BC,主动技能!F1518+1,FALSE)</f>
        <v>skill_32</v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1601</v>
      </c>
      <c r="AE1518" s="33">
        <f>(VLOOKUP(G1518,角色!V:AE,主动技能!F1518+7,FALSE))</f>
        <v>0</v>
      </c>
      <c r="AF1518" s="23">
        <f t="shared" si="502"/>
        <v>0</v>
      </c>
      <c r="AG1518" s="23">
        <f t="shared" si="503"/>
        <v>0</v>
      </c>
      <c r="AH1518" s="33" t="str">
        <f>VLOOKUP(F1518,特效对应!F:G,2,FALSE)</f>
        <v>attack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辽主动技能1等级13</v>
      </c>
      <c r="B1519" s="8">
        <f t="shared" si="500"/>
        <v>10260113</v>
      </c>
      <c r="C1519" s="8" t="str">
        <f>VLOOKUP(G1519,角色!A:B,2,FALSE)</f>
        <v>辽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520</v>
      </c>
      <c r="I1519" s="24" t="str">
        <f t="shared" ref="I1519:I1526" si="517">"对敌方单体进行横扫攻击，造成100%攻击力（+"&amp;AB1519&amp;"）点伤害。"</f>
        <v>对敌方单体进行横扫攻击，造成100%攻击力（+2265）点伤害。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P1519" s="33" t="str">
        <f>_xlfn.IFNA(VLOOKUP(G1519,角色!V:AE,主动技能!F1519+1,FALSE),"")</f>
        <v>eff_yixingguangquan|||</v>
      </c>
      <c r="Q1519" s="33">
        <f>(VLOOKUP(G1519,角色!V:AE,主动技能!F1519+4,FALSE))</f>
        <v>1</v>
      </c>
      <c r="R1519" s="33">
        <v>0</v>
      </c>
      <c r="S1519" s="33">
        <v>0</v>
      </c>
      <c r="T1519" s="6" t="str">
        <f t="shared" si="513"/>
        <v/>
      </c>
      <c r="U1519" s="6" t="str">
        <f t="shared" si="514"/>
        <v/>
      </c>
      <c r="V1519" s="23" t="str">
        <f>VLOOKUP(G1519,角色!AW:BC,主动技能!F1519+1,FALSE)</f>
        <v>skill_32</v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2265</v>
      </c>
      <c r="AE1519" s="33">
        <f>(VLOOKUP(G1519,角色!V:AE,主动技能!F1519+7,FALSE))</f>
        <v>0</v>
      </c>
      <c r="AF1519" s="23">
        <f t="shared" si="502"/>
        <v>0</v>
      </c>
      <c r="AG1519" s="23">
        <f t="shared" si="503"/>
        <v>0</v>
      </c>
      <c r="AH1519" s="33" t="str">
        <f>VLOOKUP(F1519,特效对应!F:G,2,FALSE)</f>
        <v>attack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辽主动技能1等级14</v>
      </c>
      <c r="B1520" s="8">
        <f t="shared" si="500"/>
        <v>10260114</v>
      </c>
      <c r="C1520" s="8" t="str">
        <f>VLOOKUP(G1520,角色!A:B,2,FALSE)</f>
        <v>辽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520</v>
      </c>
      <c r="I1520" s="24" t="str">
        <f t="shared" si="517"/>
        <v>对敌方单体进行横扫攻击，造成100%攻击力（+3204）点伤害。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P1520" s="33" t="str">
        <f>_xlfn.IFNA(VLOOKUP(G1520,角色!V:AE,主动技能!F1520+1,FALSE),"")</f>
        <v>eff_yixingguangquan|||</v>
      </c>
      <c r="Q1520" s="33">
        <f>(VLOOKUP(G1520,角色!V:AE,主动技能!F1520+4,FALSE))</f>
        <v>1</v>
      </c>
      <c r="R1520" s="33">
        <v>0</v>
      </c>
      <c r="S1520" s="33">
        <v>0</v>
      </c>
      <c r="T1520" s="6" t="str">
        <f t="shared" si="513"/>
        <v/>
      </c>
      <c r="U1520" s="6" t="str">
        <f t="shared" si="514"/>
        <v/>
      </c>
      <c r="V1520" s="23" t="str">
        <f>VLOOKUP(G1520,角色!AW:BC,主动技能!F1520+1,FALSE)</f>
        <v>skill_32</v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3204</v>
      </c>
      <c r="AE1520" s="33">
        <f>(VLOOKUP(G1520,角色!V:AE,主动技能!F1520+7,FALSE))</f>
        <v>0</v>
      </c>
      <c r="AF1520" s="23">
        <f t="shared" si="502"/>
        <v>0</v>
      </c>
      <c r="AG1520" s="23">
        <f t="shared" si="503"/>
        <v>0</v>
      </c>
      <c r="AH1520" s="33" t="str">
        <f>VLOOKUP(F1520,特效对应!F:G,2,FALSE)</f>
        <v>attack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辽主动技能1等级15</v>
      </c>
      <c r="B1521" s="8">
        <f t="shared" si="500"/>
        <v>10260115</v>
      </c>
      <c r="C1521" s="8" t="str">
        <f>VLOOKUP(G1521,角色!A:B,2,FALSE)</f>
        <v>辽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520</v>
      </c>
      <c r="I1521" s="24" t="str">
        <f t="shared" si="517"/>
        <v>对敌方单体进行横扫攻击，造成100%攻击力（+4532）点伤害。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P1521" s="33" t="str">
        <f>_xlfn.IFNA(VLOOKUP(G1521,角色!V:AE,主动技能!F1521+1,FALSE),"")</f>
        <v>eff_yixingguangquan|||</v>
      </c>
      <c r="Q1521" s="33">
        <f>(VLOOKUP(G1521,角色!V:AE,主动技能!F1521+4,FALSE))</f>
        <v>1</v>
      </c>
      <c r="R1521" s="33">
        <v>0</v>
      </c>
      <c r="S1521" s="33">
        <v>0</v>
      </c>
      <c r="T1521" s="6" t="str">
        <f t="shared" si="513"/>
        <v/>
      </c>
      <c r="U1521" s="6" t="str">
        <f t="shared" si="514"/>
        <v/>
      </c>
      <c r="V1521" s="23" t="str">
        <f>VLOOKUP(G1521,角色!AW:BC,主动技能!F1521+1,FALSE)</f>
        <v>skill_32</v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4532</v>
      </c>
      <c r="AE1521" s="33">
        <f>(VLOOKUP(G1521,角色!V:AE,主动技能!F1521+7,FALSE))</f>
        <v>0</v>
      </c>
      <c r="AF1521" s="23">
        <f t="shared" si="502"/>
        <v>0</v>
      </c>
      <c r="AG1521" s="23">
        <f t="shared" si="503"/>
        <v>0</v>
      </c>
      <c r="AH1521" s="33" t="str">
        <f>VLOOKUP(F1521,特效对应!F:G,2,FALSE)</f>
        <v>attack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辽主动技能1等级16</v>
      </c>
      <c r="B1522" s="8">
        <f t="shared" si="500"/>
        <v>10260116</v>
      </c>
      <c r="C1522" s="8" t="str">
        <f>VLOOKUP(G1522,角色!A:B,2,FALSE)</f>
        <v>辽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520</v>
      </c>
      <c r="I1522" s="24" t="str">
        <f t="shared" si="517"/>
        <v>对敌方单体进行横扫攻击，造成100%攻击力（+6411）点伤害。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P1522" s="33" t="str">
        <f>_xlfn.IFNA(VLOOKUP(G1522,角色!V:AE,主动技能!F1522+1,FALSE),"")</f>
        <v>eff_yixingguangquan|||</v>
      </c>
      <c r="Q1522" s="33">
        <f>(VLOOKUP(G1522,角色!V:AE,主动技能!F1522+4,FALSE))</f>
        <v>1</v>
      </c>
      <c r="R1522" s="33">
        <v>0</v>
      </c>
      <c r="S1522" s="33">
        <v>0</v>
      </c>
      <c r="T1522" s="6" t="str">
        <f t="shared" si="513"/>
        <v/>
      </c>
      <c r="U1522" s="6" t="str">
        <f t="shared" si="514"/>
        <v/>
      </c>
      <c r="V1522" s="23" t="str">
        <f>VLOOKUP(G1522,角色!AW:BC,主动技能!F1522+1,FALSE)</f>
        <v>skill_32</v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6411</v>
      </c>
      <c r="AE1522" s="33">
        <f>(VLOOKUP(G1522,角色!V:AE,主动技能!F1522+7,FALSE))</f>
        <v>0</v>
      </c>
      <c r="AF1522" s="23">
        <f t="shared" si="502"/>
        <v>0</v>
      </c>
      <c r="AG1522" s="23">
        <f t="shared" si="503"/>
        <v>0</v>
      </c>
      <c r="AH1522" s="33" t="str">
        <f>VLOOKUP(F1522,特效对应!F:G,2,FALSE)</f>
        <v>attack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辽主动技能1等级17</v>
      </c>
      <c r="B1523" s="8">
        <f t="shared" si="500"/>
        <v>10260117</v>
      </c>
      <c r="C1523" s="8" t="str">
        <f>VLOOKUP(G1523,角色!A:B,2,FALSE)</f>
        <v>辽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520</v>
      </c>
      <c r="I1523" s="24" t="str">
        <f t="shared" si="517"/>
        <v>对敌方单体进行横扫攻击，造成100%攻击力（+9067）点伤害。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P1523" s="33" t="str">
        <f>_xlfn.IFNA(VLOOKUP(G1523,角色!V:AE,主动技能!F1523+1,FALSE),"")</f>
        <v>eff_yixingguangquan|||</v>
      </c>
      <c r="Q1523" s="33">
        <f>(VLOOKUP(G1523,角色!V:AE,主动技能!F1523+4,FALSE))</f>
        <v>1</v>
      </c>
      <c r="R1523" s="33">
        <v>0</v>
      </c>
      <c r="S1523" s="33">
        <v>0</v>
      </c>
      <c r="T1523" s="6" t="str">
        <f t="shared" si="513"/>
        <v/>
      </c>
      <c r="U1523" s="6" t="str">
        <f t="shared" si="514"/>
        <v/>
      </c>
      <c r="V1523" s="23" t="str">
        <f>VLOOKUP(G1523,角色!AW:BC,主动技能!F1523+1,FALSE)</f>
        <v>skill_32</v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9067</v>
      </c>
      <c r="AE1523" s="33">
        <f>(VLOOKUP(G1523,角色!V:AE,主动技能!F1523+7,FALSE))</f>
        <v>0</v>
      </c>
      <c r="AF1523" s="23">
        <f t="shared" si="502"/>
        <v>0</v>
      </c>
      <c r="AG1523" s="23">
        <f t="shared" si="503"/>
        <v>0</v>
      </c>
      <c r="AH1523" s="33" t="str">
        <f>VLOOKUP(F1523,特效对应!F:G,2,FALSE)</f>
        <v>attack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辽主动技能1等级18</v>
      </c>
      <c r="B1524" s="8">
        <f t="shared" si="500"/>
        <v>10260118</v>
      </c>
      <c r="C1524" s="8" t="str">
        <f>VLOOKUP(G1524,角色!A:B,2,FALSE)</f>
        <v>辽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520</v>
      </c>
      <c r="I1524" s="24" t="str">
        <f t="shared" si="517"/>
        <v>对敌方单体进行横扫攻击，造成100%攻击力（+12825）点伤害。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P1524" s="33" t="str">
        <f>_xlfn.IFNA(VLOOKUP(G1524,角色!V:AE,主动技能!F1524+1,FALSE),"")</f>
        <v>eff_yixingguangquan|||</v>
      </c>
      <c r="Q1524" s="33">
        <f>(VLOOKUP(G1524,角色!V:AE,主动技能!F1524+4,FALSE))</f>
        <v>1</v>
      </c>
      <c r="R1524" s="33">
        <v>0</v>
      </c>
      <c r="S1524" s="33">
        <v>0</v>
      </c>
      <c r="T1524" s="6" t="str">
        <f t="shared" si="513"/>
        <v/>
      </c>
      <c r="U1524" s="6" t="str">
        <f t="shared" si="514"/>
        <v/>
      </c>
      <c r="V1524" s="23" t="str">
        <f>VLOOKUP(G1524,角色!AW:BC,主动技能!F1524+1,FALSE)</f>
        <v>skill_32</v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12825</v>
      </c>
      <c r="AE1524" s="33">
        <f>(VLOOKUP(G1524,角色!V:AE,主动技能!F1524+7,FALSE))</f>
        <v>0</v>
      </c>
      <c r="AF1524" s="23">
        <f t="shared" si="502"/>
        <v>0</v>
      </c>
      <c r="AG1524" s="23">
        <f t="shared" si="503"/>
        <v>0</v>
      </c>
      <c r="AH1524" s="33" t="str">
        <f>VLOOKUP(F1524,特效对应!F:G,2,FALSE)</f>
        <v>attack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辽主动技能1等级19</v>
      </c>
      <c r="B1525" s="8">
        <f t="shared" si="500"/>
        <v>10260119</v>
      </c>
      <c r="C1525" s="8" t="str">
        <f>VLOOKUP(G1525,角色!A:B,2,FALSE)</f>
        <v>辽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520</v>
      </c>
      <c r="I1525" s="24" t="str">
        <f t="shared" si="517"/>
        <v>对敌方单体进行横扫攻击，造成100%攻击力（+18140）点伤害。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P1525" s="33" t="str">
        <f>_xlfn.IFNA(VLOOKUP(G1525,角色!V:AE,主动技能!F1525+1,FALSE),"")</f>
        <v>eff_yixingguangquan|||</v>
      </c>
      <c r="Q1525" s="33">
        <f>(VLOOKUP(G1525,角色!V:AE,主动技能!F1525+4,FALSE))</f>
        <v>1</v>
      </c>
      <c r="R1525" s="33">
        <v>0</v>
      </c>
      <c r="S1525" s="33">
        <v>0</v>
      </c>
      <c r="T1525" s="6" t="str">
        <f t="shared" si="513"/>
        <v/>
      </c>
      <c r="U1525" s="6" t="str">
        <f t="shared" si="514"/>
        <v/>
      </c>
      <c r="V1525" s="23" t="str">
        <f>VLOOKUP(G1525,角色!AW:BC,主动技能!F1525+1,FALSE)</f>
        <v>skill_32</v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18140</v>
      </c>
      <c r="AE1525" s="33">
        <f>(VLOOKUP(G1525,角色!V:AE,主动技能!F1525+7,FALSE))</f>
        <v>0</v>
      </c>
      <c r="AF1525" s="23">
        <f t="shared" si="502"/>
        <v>0</v>
      </c>
      <c r="AG1525" s="23">
        <f t="shared" si="503"/>
        <v>0</v>
      </c>
      <c r="AH1525" s="33" t="str">
        <f>VLOOKUP(F1525,特效对应!F:G,2,FALSE)</f>
        <v>attack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辽主动技能1等级20</v>
      </c>
      <c r="B1526" s="8">
        <f t="shared" si="500"/>
        <v>10260120</v>
      </c>
      <c r="C1526" s="8" t="str">
        <f>VLOOKUP(G1526,角色!A:B,2,FALSE)</f>
        <v>辽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520</v>
      </c>
      <c r="I1526" s="24" t="str">
        <f t="shared" si="517"/>
        <v>对敌方单体进行横扫攻击，造成100%攻击力（+25657）点伤害。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P1526" s="33" t="str">
        <f>_xlfn.IFNA(VLOOKUP(G1526,角色!V:AE,主动技能!F1526+1,FALSE),"")</f>
        <v>eff_yixingguangquan|||</v>
      </c>
      <c r="Q1526" s="33">
        <f>(VLOOKUP(G1526,角色!V:AE,主动技能!F1526+4,FALSE))</f>
        <v>1</v>
      </c>
      <c r="R1526" s="33">
        <v>0</v>
      </c>
      <c r="S1526" s="33">
        <v>0</v>
      </c>
      <c r="T1526" s="6" t="str">
        <f t="shared" si="513"/>
        <v/>
      </c>
      <c r="U1526" s="6" t="str">
        <f t="shared" si="514"/>
        <v/>
      </c>
      <c r="V1526" s="23" t="str">
        <f>VLOOKUP(G1526,角色!AW:BC,主动技能!F1526+1,FALSE)</f>
        <v>skill_32</v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25657</v>
      </c>
      <c r="AE1526" s="33">
        <f>(VLOOKUP(G1526,角色!V:AE,主动技能!F1526+7,FALSE))</f>
        <v>0</v>
      </c>
      <c r="AF1526" s="23">
        <f t="shared" si="502"/>
        <v>0</v>
      </c>
      <c r="AG1526" s="23">
        <f t="shared" si="503"/>
        <v>0</v>
      </c>
      <c r="AH1526" s="33" t="str">
        <f>VLOOKUP(F1526,特效对应!F:G,2,FALSE)</f>
        <v>attack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辽主动技能2等级1</v>
      </c>
      <c r="B1527" s="8">
        <f t="shared" si="500"/>
        <v>10260201</v>
      </c>
      <c r="C1527" s="8" t="str">
        <f>VLOOKUP(G1527,角色!A:B,2,FALSE)</f>
        <v>辽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455</v>
      </c>
      <c r="I1527" s="26" t="str">
        <f>"对敌方1排单位造成125%攻击力（+"&amp;AB1527&amp;"）伤害"</f>
        <v>对敌方1排单位造成125%攻击力（+81）伤害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P1527" s="33" t="str">
        <f>_xlfn.IFNA(VLOOKUP(G1527,角色!V:AE,主动技能!F1527+1,FALSE),"")</f>
        <v>eff_sixingguangquan|eff_wanyuezhan_0|eff_wanyuezhan_1|</v>
      </c>
      <c r="Q1527" s="33">
        <f>(VLOOKUP(G1527,角色!V:AE,主动技能!F1527+4,FALSE))</f>
        <v>2</v>
      </c>
      <c r="R1527" s="33">
        <v>0</v>
      </c>
      <c r="S1527" s="33">
        <v>0</v>
      </c>
      <c r="T1527" s="6" t="str">
        <f t="shared" si="513"/>
        <v/>
      </c>
      <c r="U1527" s="6" t="str">
        <f t="shared" si="514"/>
        <v/>
      </c>
      <c r="V1527" s="23" t="str">
        <f>VLOOKUP(G1527,角色!AW:BC,主动技能!F1527+1,FALSE)</f>
        <v>skill_20</v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81</v>
      </c>
      <c r="AE1527" s="33">
        <f>(VLOOKUP(G1527,角色!V:AE,主动技能!F1527+7,FALSE))</f>
        <v>1</v>
      </c>
      <c r="AF1527" s="23">
        <f t="shared" si="502"/>
        <v>2</v>
      </c>
      <c r="AG1527" s="23">
        <f t="shared" si="503"/>
        <v>1</v>
      </c>
      <c r="AH1527" s="33" t="str">
        <f>VLOOKUP(F1527,特效对应!F:G,2,FALSE)</f>
        <v>attackex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辽主动技能2等级2</v>
      </c>
      <c r="B1528" s="8">
        <f t="shared" si="500"/>
        <v>10260202</v>
      </c>
      <c r="C1528" s="8" t="str">
        <f>VLOOKUP(G1528,角色!A:B,2,FALSE)</f>
        <v>辽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455</v>
      </c>
      <c r="I1528" s="26" t="str">
        <f t="shared" ref="I1528:I1546" si="518">"对敌方1排单位造成125%攻击力（+"&amp;AB1528&amp;"）伤害"</f>
        <v>对敌方1排单位造成125%攻击力（+100）伤害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P1528" s="33" t="str">
        <f>_xlfn.IFNA(VLOOKUP(G1528,角色!V:AE,主动技能!F1528+1,FALSE),"")</f>
        <v>eff_sixingguangquan|eff_wanyuezhan_0|eff_wanyuezhan_1|</v>
      </c>
      <c r="Q1528" s="33">
        <f>(VLOOKUP(G1528,角色!V:AE,主动技能!F1528+4,FALSE))</f>
        <v>2</v>
      </c>
      <c r="R1528" s="33">
        <v>0</v>
      </c>
      <c r="S1528" s="33">
        <v>0</v>
      </c>
      <c r="T1528" s="6" t="str">
        <f t="shared" si="513"/>
        <v/>
      </c>
      <c r="U1528" s="6" t="str">
        <f t="shared" si="514"/>
        <v/>
      </c>
      <c r="V1528" s="23" t="str">
        <f>VLOOKUP(G1528,角色!AW:BC,主动技能!F1528+1,FALSE)</f>
        <v>skill_20</v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100</v>
      </c>
      <c r="AE1528" s="33">
        <f>(VLOOKUP(G1528,角色!V:AE,主动技能!F1528+7,FALSE))</f>
        <v>1</v>
      </c>
      <c r="AF1528" s="23">
        <f t="shared" si="502"/>
        <v>2</v>
      </c>
      <c r="AG1528" s="23">
        <f t="shared" si="503"/>
        <v>1</v>
      </c>
      <c r="AH1528" s="33" t="str">
        <f>VLOOKUP(F1528,特效对应!F:G,2,FALSE)</f>
        <v>attackex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辽主动技能2等级3</v>
      </c>
      <c r="B1529" s="8">
        <f t="shared" si="500"/>
        <v>10260203</v>
      </c>
      <c r="C1529" s="8" t="str">
        <f>VLOOKUP(G1529,角色!A:B,2,FALSE)</f>
        <v>辽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455</v>
      </c>
      <c r="I1529" s="26" t="str">
        <f t="shared" si="518"/>
        <v>对敌方1排单位造成125%攻击力（+156）伤害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P1529" s="33" t="str">
        <f>_xlfn.IFNA(VLOOKUP(G1529,角色!V:AE,主动技能!F1529+1,FALSE),"")</f>
        <v>eff_sixingguangquan|eff_wanyuezhan_0|eff_wanyuezhan_1|</v>
      </c>
      <c r="Q1529" s="33">
        <f>(VLOOKUP(G1529,角色!V:AE,主动技能!F1529+4,FALSE))</f>
        <v>2</v>
      </c>
      <c r="R1529" s="33">
        <v>0</v>
      </c>
      <c r="S1529" s="33">
        <v>0</v>
      </c>
      <c r="T1529" s="6" t="str">
        <f t="shared" si="513"/>
        <v/>
      </c>
      <c r="U1529" s="6" t="str">
        <f t="shared" si="514"/>
        <v/>
      </c>
      <c r="V1529" s="23" t="str">
        <f>VLOOKUP(G1529,角色!AW:BC,主动技能!F1529+1,FALSE)</f>
        <v>skill_20</v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156</v>
      </c>
      <c r="AE1529" s="33">
        <f>(VLOOKUP(G1529,角色!V:AE,主动技能!F1529+7,FALSE))</f>
        <v>1</v>
      </c>
      <c r="AF1529" s="23">
        <f t="shared" si="502"/>
        <v>2</v>
      </c>
      <c r="AG1529" s="23">
        <f t="shared" si="503"/>
        <v>1</v>
      </c>
      <c r="AH1529" s="33" t="str">
        <f>VLOOKUP(F1529,特效对应!F:G,2,FALSE)</f>
        <v>attackex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辽主动技能2等级4</v>
      </c>
      <c r="B1530" s="8">
        <f t="shared" si="500"/>
        <v>10260204</v>
      </c>
      <c r="C1530" s="8" t="str">
        <f>VLOOKUP(G1530,角色!A:B,2,FALSE)</f>
        <v>辽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455</v>
      </c>
      <c r="I1530" s="26" t="str">
        <f t="shared" si="518"/>
        <v>对敌方1排单位造成125%攻击力（+250）伤害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P1530" s="33" t="str">
        <f>_xlfn.IFNA(VLOOKUP(G1530,角色!V:AE,主动技能!F1530+1,FALSE),"")</f>
        <v>eff_sixingguangquan|eff_wanyuezhan_0|eff_wanyuezhan_1|</v>
      </c>
      <c r="Q1530" s="33">
        <f>(VLOOKUP(G1530,角色!V:AE,主动技能!F1530+4,FALSE))</f>
        <v>2</v>
      </c>
      <c r="R1530" s="33">
        <v>0</v>
      </c>
      <c r="S1530" s="33">
        <v>0</v>
      </c>
      <c r="T1530" s="6" t="str">
        <f t="shared" si="513"/>
        <v/>
      </c>
      <c r="U1530" s="6" t="str">
        <f t="shared" si="514"/>
        <v/>
      </c>
      <c r="V1530" s="23" t="str">
        <f>VLOOKUP(G1530,角色!AW:BC,主动技能!F1530+1,FALSE)</f>
        <v>skill_20</v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250</v>
      </c>
      <c r="AE1530" s="33">
        <f>(VLOOKUP(G1530,角色!V:AE,主动技能!F1530+7,FALSE))</f>
        <v>1</v>
      </c>
      <c r="AF1530" s="23">
        <f t="shared" si="502"/>
        <v>2</v>
      </c>
      <c r="AG1530" s="23">
        <f t="shared" si="503"/>
        <v>1</v>
      </c>
      <c r="AH1530" s="33" t="str">
        <f>VLOOKUP(F1530,特效对应!F:G,2,FALSE)</f>
        <v>attackex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辽主动技能2等级5</v>
      </c>
      <c r="B1531" s="8">
        <f t="shared" si="500"/>
        <v>10260205</v>
      </c>
      <c r="C1531" s="8" t="str">
        <f>VLOOKUP(G1531,角色!A:B,2,FALSE)</f>
        <v>辽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455</v>
      </c>
      <c r="I1531" s="26" t="str">
        <f t="shared" si="518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P1531" s="33" t="str">
        <f>_xlfn.IFNA(VLOOKUP(G1531,角色!V:AE,主动技能!F1531+1,FALSE),"")</f>
        <v>eff_sixingguangquan|eff_wanyuezhan_0|eff_wanyuezhan_1|</v>
      </c>
      <c r="Q1531" s="33">
        <f>(VLOOKUP(G1531,角色!V:AE,主动技能!F1531+4,FALSE))</f>
        <v>2</v>
      </c>
      <c r="R1531" s="33">
        <v>0</v>
      </c>
      <c r="S1531" s="33">
        <v>0</v>
      </c>
      <c r="T1531" s="6" t="str">
        <f t="shared" si="513"/>
        <v/>
      </c>
      <c r="U1531" s="6" t="str">
        <f t="shared" si="514"/>
        <v/>
      </c>
      <c r="V1531" s="23" t="str">
        <f>VLOOKUP(G1531,角色!AW:BC,主动技能!F1531+1,FALSE)</f>
        <v>skill_20</v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 s="33">
        <f>(VLOOKUP(G1531,角色!V:AE,主动技能!F1531+7,FALSE))</f>
        <v>1</v>
      </c>
      <c r="AF1531" s="23">
        <f t="shared" si="502"/>
        <v>2</v>
      </c>
      <c r="AG1531" s="23">
        <f t="shared" si="503"/>
        <v>1</v>
      </c>
      <c r="AH1531" s="33" t="str">
        <f>VLOOKUP(F1531,特效对应!F:G,2,FALSE)</f>
        <v>attackex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辽主动技能2等级6</v>
      </c>
      <c r="B1532" s="8">
        <f t="shared" si="500"/>
        <v>10260206</v>
      </c>
      <c r="C1532" s="8" t="str">
        <f>VLOOKUP(G1532,角色!A:B,2,FALSE)</f>
        <v>辽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455</v>
      </c>
      <c r="I1532" s="26" t="str">
        <f t="shared" si="518"/>
        <v>对敌方1排单位造成125%攻击力（+500）伤害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P1532" s="33" t="str">
        <f>_xlfn.IFNA(VLOOKUP(G1532,角色!V:AE,主动技能!F1532+1,FALSE),"")</f>
        <v>eff_sixingguangquan|eff_wanyuezhan_0|eff_wanyuezhan_1|</v>
      </c>
      <c r="Q1532" s="33">
        <f>(VLOOKUP(G1532,角色!V:AE,主动技能!F1532+4,FALSE))</f>
        <v>2</v>
      </c>
      <c r="R1532" s="33">
        <v>0</v>
      </c>
      <c r="S1532" s="33">
        <v>0</v>
      </c>
      <c r="T1532" s="6" t="str">
        <f t="shared" si="513"/>
        <v/>
      </c>
      <c r="U1532" s="6" t="str">
        <f t="shared" si="514"/>
        <v/>
      </c>
      <c r="V1532" s="23" t="str">
        <f>VLOOKUP(G1532,角色!AW:BC,主动技能!F1532+1,FALSE)</f>
        <v>skill_20</v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500</v>
      </c>
      <c r="AE1532" s="33">
        <f>(VLOOKUP(G1532,角色!V:AE,主动技能!F1532+7,FALSE))</f>
        <v>1</v>
      </c>
      <c r="AF1532" s="23">
        <f t="shared" si="502"/>
        <v>2</v>
      </c>
      <c r="AG1532" s="23">
        <f t="shared" si="503"/>
        <v>1</v>
      </c>
      <c r="AH1532" s="33" t="str">
        <f>VLOOKUP(F1532,特效对应!F:G,2,FALSE)</f>
        <v>attackex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辽主动技能2等级7</v>
      </c>
      <c r="B1533" s="8">
        <f t="shared" si="500"/>
        <v>10260207</v>
      </c>
      <c r="C1533" s="8" t="str">
        <f>VLOOKUP(G1533,角色!A:B,2,FALSE)</f>
        <v>辽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455</v>
      </c>
      <c r="I1533" s="26" t="str">
        <f t="shared" si="518"/>
        <v>对敌方1排单位造成125%攻击力（+707）伤害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P1533" s="33" t="str">
        <f>_xlfn.IFNA(VLOOKUP(G1533,角色!V:AE,主动技能!F1533+1,FALSE),"")</f>
        <v>eff_sixingguangquan|eff_wanyuezhan_0|eff_wanyuezhan_1|</v>
      </c>
      <c r="Q1533" s="33">
        <f>(VLOOKUP(G1533,角色!V:AE,主动技能!F1533+4,FALSE))</f>
        <v>2</v>
      </c>
      <c r="R1533" s="33">
        <v>0</v>
      </c>
      <c r="S1533" s="33">
        <v>0</v>
      </c>
      <c r="T1533" s="6" t="str">
        <f t="shared" si="513"/>
        <v/>
      </c>
      <c r="U1533" s="6" t="str">
        <f t="shared" si="514"/>
        <v/>
      </c>
      <c r="V1533" s="23" t="str">
        <f>VLOOKUP(G1533,角色!AW:BC,主动技能!F1533+1,FALSE)</f>
        <v>skill_20</v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707</v>
      </c>
      <c r="AE1533" s="33">
        <f>(VLOOKUP(G1533,角色!V:AE,主动技能!F1533+7,FALSE))</f>
        <v>1</v>
      </c>
      <c r="AF1533" s="23">
        <f t="shared" si="502"/>
        <v>2</v>
      </c>
      <c r="AG1533" s="23">
        <f t="shared" si="503"/>
        <v>1</v>
      </c>
      <c r="AH1533" s="33" t="str">
        <f>VLOOKUP(F1533,特效对应!F:G,2,FALSE)</f>
        <v>attackex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辽主动技能2等级8</v>
      </c>
      <c r="B1534" s="8">
        <f t="shared" si="500"/>
        <v>10260208</v>
      </c>
      <c r="C1534" s="8" t="str">
        <f>VLOOKUP(G1534,角色!A:B,2,FALSE)</f>
        <v>辽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455</v>
      </c>
      <c r="I1534" s="26" t="str">
        <f t="shared" si="518"/>
        <v>对敌方1排单位造成125%攻击力（+1000）伤害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P1534" s="33" t="str">
        <f>_xlfn.IFNA(VLOOKUP(G1534,角色!V:AE,主动技能!F1534+1,FALSE),"")</f>
        <v>eff_sixingguangquan|eff_wanyuezhan_0|eff_wanyuezhan_1|</v>
      </c>
      <c r="Q1534" s="33">
        <f>(VLOOKUP(G1534,角色!V:AE,主动技能!F1534+4,FALSE))</f>
        <v>2</v>
      </c>
      <c r="R1534" s="33">
        <v>0</v>
      </c>
      <c r="S1534" s="33">
        <v>0</v>
      </c>
      <c r="T1534" s="6" t="str">
        <f t="shared" si="513"/>
        <v/>
      </c>
      <c r="U1534" s="6" t="str">
        <f t="shared" si="514"/>
        <v/>
      </c>
      <c r="V1534" s="23" t="str">
        <f>VLOOKUP(G1534,角色!AW:BC,主动技能!F1534+1,FALSE)</f>
        <v>skill_20</v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1000</v>
      </c>
      <c r="AE1534" s="33">
        <f>(VLOOKUP(G1534,角色!V:AE,主动技能!F1534+7,FALSE))</f>
        <v>1</v>
      </c>
      <c r="AF1534" s="23">
        <f t="shared" si="502"/>
        <v>2</v>
      </c>
      <c r="AG1534" s="23">
        <f t="shared" si="503"/>
        <v>1</v>
      </c>
      <c r="AH1534" s="33" t="str">
        <f>VLOOKUP(F1534,特效对应!F:G,2,FALSE)</f>
        <v>attackex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辽主动技能2等级9</v>
      </c>
      <c r="B1535" s="8">
        <f t="shared" si="500"/>
        <v>10260209</v>
      </c>
      <c r="C1535" s="8" t="str">
        <f>VLOOKUP(G1535,角色!A:B,2,FALSE)</f>
        <v>辽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455</v>
      </c>
      <c r="I1535" s="26" t="str">
        <f t="shared" si="518"/>
        <v>对敌方1排单位造成125%攻击力（+1415）伤害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P1535" s="33" t="str">
        <f>_xlfn.IFNA(VLOOKUP(G1535,角色!V:AE,主动技能!F1535+1,FALSE),"")</f>
        <v>eff_sixingguangquan|eff_wanyuezhan_0|eff_wanyuezhan_1|</v>
      </c>
      <c r="Q1535" s="33">
        <f>(VLOOKUP(G1535,角色!V:AE,主动技能!F1535+4,FALSE))</f>
        <v>2</v>
      </c>
      <c r="R1535" s="33">
        <v>0</v>
      </c>
      <c r="S1535" s="33">
        <v>0</v>
      </c>
      <c r="T1535" s="6" t="str">
        <f t="shared" si="513"/>
        <v/>
      </c>
      <c r="U1535" s="6" t="str">
        <f t="shared" si="514"/>
        <v/>
      </c>
      <c r="V1535" s="23" t="str">
        <f>VLOOKUP(G1535,角色!AW:BC,主动技能!F1535+1,FALSE)</f>
        <v>skill_20</v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1415</v>
      </c>
      <c r="AE1535" s="33">
        <f>(VLOOKUP(G1535,角色!V:AE,主动技能!F1535+7,FALSE))</f>
        <v>1</v>
      </c>
      <c r="AF1535" s="23">
        <f t="shared" si="502"/>
        <v>2</v>
      </c>
      <c r="AG1535" s="23">
        <f t="shared" si="503"/>
        <v>1</v>
      </c>
      <c r="AH1535" s="33" t="str">
        <f>VLOOKUP(F1535,特效对应!F:G,2,FALSE)</f>
        <v>attackex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辽主动技能2等级10</v>
      </c>
      <c r="B1536" s="8">
        <f t="shared" si="500"/>
        <v>10260210</v>
      </c>
      <c r="C1536" s="8" t="str">
        <f>VLOOKUP(G1536,角色!A:B,2,FALSE)</f>
        <v>辽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455</v>
      </c>
      <c r="I1536" s="26" t="str">
        <f t="shared" si="518"/>
        <v>对敌方1排单位造成125%攻击力（+2001）伤害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P1536" s="33" t="str">
        <f>_xlfn.IFNA(VLOOKUP(G1536,角色!V:AE,主动技能!F1536+1,FALSE),"")</f>
        <v>eff_sixingguangquan|eff_wanyuezhan_0|eff_wanyuezhan_1|</v>
      </c>
      <c r="Q1536" s="33">
        <f>(VLOOKUP(G1536,角色!V:AE,主动技能!F1536+4,FALSE))</f>
        <v>2</v>
      </c>
      <c r="R1536" s="33">
        <v>0</v>
      </c>
      <c r="S1536" s="33">
        <v>0</v>
      </c>
      <c r="T1536" s="6" t="str">
        <f t="shared" si="513"/>
        <v/>
      </c>
      <c r="U1536" s="6" t="str">
        <f t="shared" si="514"/>
        <v/>
      </c>
      <c r="V1536" s="23" t="str">
        <f>VLOOKUP(G1536,角色!AW:BC,主动技能!F1536+1,FALSE)</f>
        <v>skill_20</v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2001</v>
      </c>
      <c r="AE1536" s="33">
        <f>(VLOOKUP(G1536,角色!V:AE,主动技能!F1536+7,FALSE))</f>
        <v>1</v>
      </c>
      <c r="AF1536" s="23">
        <f t="shared" si="502"/>
        <v>2</v>
      </c>
      <c r="AG1536" s="23">
        <f t="shared" si="503"/>
        <v>1</v>
      </c>
      <c r="AH1536" s="33" t="str">
        <f>VLOOKUP(F1536,特效对应!F:G,2,FALSE)</f>
        <v>attackex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辽主动技能2等级11</v>
      </c>
      <c r="B1537" s="8">
        <f t="shared" si="500"/>
        <v>10260211</v>
      </c>
      <c r="C1537" s="8" t="str">
        <f>VLOOKUP(G1537,角色!A:B,2,FALSE)</f>
        <v>辽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455</v>
      </c>
      <c r="I1537" s="26" t="str">
        <f t="shared" si="518"/>
        <v>对敌方1排单位造成125%攻击力（+2831）伤害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P1537" s="33" t="str">
        <f>_xlfn.IFNA(VLOOKUP(G1537,角色!V:AE,主动技能!F1537+1,FALSE),"")</f>
        <v>eff_sixingguangquan|eff_wanyuezhan_0|eff_wanyuezhan_1|</v>
      </c>
      <c r="Q1537" s="33">
        <f>(VLOOKUP(G1537,角色!V:AE,主动技能!F1537+4,FALSE))</f>
        <v>2</v>
      </c>
      <c r="R1537" s="33">
        <v>0</v>
      </c>
      <c r="S1537" s="33">
        <v>0</v>
      </c>
      <c r="T1537" s="6" t="str">
        <f t="shared" si="513"/>
        <v/>
      </c>
      <c r="U1537" s="6" t="str">
        <f t="shared" si="514"/>
        <v/>
      </c>
      <c r="V1537" s="23" t="str">
        <f>VLOOKUP(G1537,角色!AW:BC,主动技能!F1537+1,FALSE)</f>
        <v>skill_20</v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2831</v>
      </c>
      <c r="AE1537" s="33">
        <f>(VLOOKUP(G1537,角色!V:AE,主动技能!F1537+7,FALSE))</f>
        <v>1</v>
      </c>
      <c r="AF1537" s="23">
        <f t="shared" si="502"/>
        <v>2</v>
      </c>
      <c r="AG1537" s="23">
        <f t="shared" si="503"/>
        <v>1</v>
      </c>
      <c r="AH1537" s="33" t="str">
        <f>VLOOKUP(F1537,特效对应!F:G,2,FALSE)</f>
        <v>attackex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辽主动技能2等级12</v>
      </c>
      <c r="B1538" s="8">
        <f t="shared" si="500"/>
        <v>10260212</v>
      </c>
      <c r="C1538" s="8" t="str">
        <f>VLOOKUP(G1538,角色!A:B,2,FALSE)</f>
        <v>辽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455</v>
      </c>
      <c r="I1538" s="26" t="str">
        <f t="shared" si="518"/>
        <v>对敌方1排单位造成125%攻击力（+4004）伤害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P1538" s="33" t="str">
        <f>_xlfn.IFNA(VLOOKUP(G1538,角色!V:AE,主动技能!F1538+1,FALSE),"")</f>
        <v>eff_sixingguangquan|eff_wanyuezhan_0|eff_wanyuezhan_1|</v>
      </c>
      <c r="Q1538" s="33">
        <f>(VLOOKUP(G1538,角色!V:AE,主动技能!F1538+4,FALSE))</f>
        <v>2</v>
      </c>
      <c r="R1538" s="33">
        <v>0</v>
      </c>
      <c r="S1538" s="33">
        <v>0</v>
      </c>
      <c r="T1538" s="6" t="str">
        <f t="shared" si="513"/>
        <v/>
      </c>
      <c r="U1538" s="6" t="str">
        <f t="shared" si="514"/>
        <v/>
      </c>
      <c r="V1538" s="23" t="str">
        <f>VLOOKUP(G1538,角色!AW:BC,主动技能!F1538+1,FALSE)</f>
        <v>skill_20</v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4004</v>
      </c>
      <c r="AE1538" s="33">
        <f>(VLOOKUP(G1538,角色!V:AE,主动技能!F1538+7,FALSE))</f>
        <v>1</v>
      </c>
      <c r="AF1538" s="23">
        <f t="shared" si="502"/>
        <v>2</v>
      </c>
      <c r="AG1538" s="23">
        <f t="shared" si="503"/>
        <v>1</v>
      </c>
      <c r="AH1538" s="33" t="str">
        <f>VLOOKUP(F1538,特效对应!F:G,2,FALSE)</f>
        <v>attackex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辽主动技能2等级13</v>
      </c>
      <c r="B1539" s="8">
        <f t="shared" si="500"/>
        <v>10260213</v>
      </c>
      <c r="C1539" s="8" t="str">
        <f>VLOOKUP(G1539,角色!A:B,2,FALSE)</f>
        <v>辽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455</v>
      </c>
      <c r="I1539" s="26" t="str">
        <f t="shared" si="518"/>
        <v>对敌方1排单位造成125%攻击力（+5664）伤害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P1539" s="33" t="str">
        <f>_xlfn.IFNA(VLOOKUP(G1539,角色!V:AE,主动技能!F1539+1,FALSE),"")</f>
        <v>eff_sixingguangquan|eff_wanyuezhan_0|eff_wanyuezhan_1|</v>
      </c>
      <c r="Q1539" s="33">
        <f>(VLOOKUP(G1539,角色!V:AE,主动技能!F1539+4,FALSE))</f>
        <v>2</v>
      </c>
      <c r="R1539" s="33">
        <v>0</v>
      </c>
      <c r="S1539" s="33">
        <v>0</v>
      </c>
      <c r="T1539" s="6" t="str">
        <f t="shared" si="513"/>
        <v/>
      </c>
      <c r="U1539" s="6" t="str">
        <f t="shared" si="514"/>
        <v/>
      </c>
      <c r="V1539" s="23" t="str">
        <f>VLOOKUP(G1539,角色!AW:BC,主动技能!F1539+1,FALSE)</f>
        <v>skill_20</v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5664</v>
      </c>
      <c r="AE1539" s="33">
        <f>(VLOOKUP(G1539,角色!V:AE,主动技能!F1539+7,FALSE))</f>
        <v>1</v>
      </c>
      <c r="AF1539" s="23">
        <f t="shared" si="502"/>
        <v>2</v>
      </c>
      <c r="AG1539" s="23">
        <f t="shared" si="503"/>
        <v>1</v>
      </c>
      <c r="AH1539" s="33" t="str">
        <f>VLOOKUP(F1539,特效对应!F:G,2,FALSE)</f>
        <v>attackex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辽主动技能2等级14</v>
      </c>
      <c r="B1540" s="8">
        <f t="shared" si="500"/>
        <v>10260214</v>
      </c>
      <c r="C1540" s="8" t="str">
        <f>VLOOKUP(G1540,角色!A:B,2,FALSE)</f>
        <v>辽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455</v>
      </c>
      <c r="I1540" s="26" t="str">
        <f t="shared" si="518"/>
        <v>对敌方1排单位造成125%攻击力（+8011）伤害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P1540" s="33" t="str">
        <f>_xlfn.IFNA(VLOOKUP(G1540,角色!V:AE,主动技能!F1540+1,FALSE),"")</f>
        <v>eff_sixingguangquan|eff_wanyuezhan_0|eff_wanyuezhan_1|</v>
      </c>
      <c r="Q1540" s="33">
        <f>(VLOOKUP(G1540,角色!V:AE,主动技能!F1540+4,FALSE))</f>
        <v>2</v>
      </c>
      <c r="R1540" s="33">
        <v>0</v>
      </c>
      <c r="S1540" s="33">
        <v>0</v>
      </c>
      <c r="T1540" s="6" t="str">
        <f t="shared" si="513"/>
        <v/>
      </c>
      <c r="U1540" s="6" t="str">
        <f t="shared" si="514"/>
        <v/>
      </c>
      <c r="V1540" s="23" t="str">
        <f>VLOOKUP(G1540,角色!AW:BC,主动技能!F1540+1,FALSE)</f>
        <v>skill_20</v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8011</v>
      </c>
      <c r="AE1540" s="33">
        <f>(VLOOKUP(G1540,角色!V:AE,主动技能!F1540+7,FALSE))</f>
        <v>1</v>
      </c>
      <c r="AF1540" s="23">
        <f t="shared" si="502"/>
        <v>2</v>
      </c>
      <c r="AG1540" s="23">
        <f t="shared" si="503"/>
        <v>1</v>
      </c>
      <c r="AH1540" s="33" t="str">
        <f>VLOOKUP(F1540,特效对应!F:G,2,FALSE)</f>
        <v>attackex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辽主动技能2等级15</v>
      </c>
      <c r="B1541" s="8">
        <f t="shared" si="500"/>
        <v>10260215</v>
      </c>
      <c r="C1541" s="8" t="str">
        <f>VLOOKUP(G1541,角色!A:B,2,FALSE)</f>
        <v>辽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455</v>
      </c>
      <c r="I1541" s="26" t="str">
        <f t="shared" si="518"/>
        <v>对敌方1排单位造成125%攻击力（+11331）伤害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P1541" s="33" t="str">
        <f>_xlfn.IFNA(VLOOKUP(G1541,角色!V:AE,主动技能!F1541+1,FALSE),"")</f>
        <v>eff_sixingguangquan|eff_wanyuezhan_0|eff_wanyuezhan_1|</v>
      </c>
      <c r="Q1541" s="33">
        <f>(VLOOKUP(G1541,角色!V:AE,主动技能!F1541+4,FALSE))</f>
        <v>2</v>
      </c>
      <c r="R1541" s="33">
        <v>0</v>
      </c>
      <c r="S1541" s="33">
        <v>0</v>
      </c>
      <c r="T1541" s="6" t="str">
        <f t="shared" si="513"/>
        <v/>
      </c>
      <c r="U1541" s="6" t="str">
        <f t="shared" si="514"/>
        <v/>
      </c>
      <c r="V1541" s="23" t="str">
        <f>VLOOKUP(G1541,角色!AW:BC,主动技能!F1541+1,FALSE)</f>
        <v>skill_20</v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11331</v>
      </c>
      <c r="AE1541" s="33">
        <f>(VLOOKUP(G1541,角色!V:AE,主动技能!F1541+7,FALSE))</f>
        <v>1</v>
      </c>
      <c r="AF1541" s="23">
        <f t="shared" si="502"/>
        <v>2</v>
      </c>
      <c r="AG1541" s="23">
        <f t="shared" si="503"/>
        <v>1</v>
      </c>
      <c r="AH1541" s="33" t="str">
        <f>VLOOKUP(F1541,特效对应!F:G,2,FALSE)</f>
        <v>attackex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辽主动技能2等级16</v>
      </c>
      <c r="B1542" s="8">
        <f t="shared" si="500"/>
        <v>10260216</v>
      </c>
      <c r="C1542" s="8" t="str">
        <f>VLOOKUP(G1542,角色!A:B,2,FALSE)</f>
        <v>辽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455</v>
      </c>
      <c r="I1542" s="26" t="str">
        <f t="shared" si="518"/>
        <v>对敌方1排单位造成125%攻击力（+16027）伤害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P1542" s="33" t="str">
        <f>_xlfn.IFNA(VLOOKUP(G1542,角色!V:AE,主动技能!F1542+1,FALSE),"")</f>
        <v>eff_sixingguangquan|eff_wanyuezhan_0|eff_wanyuezhan_1|</v>
      </c>
      <c r="Q1542" s="33">
        <f>(VLOOKUP(G1542,角色!V:AE,主动技能!F1542+4,FALSE))</f>
        <v>2</v>
      </c>
      <c r="R1542" s="33">
        <v>0</v>
      </c>
      <c r="S1542" s="33">
        <v>0</v>
      </c>
      <c r="T1542" s="6" t="str">
        <f t="shared" si="513"/>
        <v/>
      </c>
      <c r="U1542" s="6" t="str">
        <f t="shared" si="514"/>
        <v/>
      </c>
      <c r="V1542" s="23" t="str">
        <f>VLOOKUP(G1542,角色!AW:BC,主动技能!F1542+1,FALSE)</f>
        <v>skill_20</v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16027</v>
      </c>
      <c r="AE1542" s="33">
        <f>(VLOOKUP(G1542,角色!V:AE,主动技能!F1542+7,FALSE))</f>
        <v>1</v>
      </c>
      <c r="AF1542" s="23">
        <f t="shared" si="502"/>
        <v>2</v>
      </c>
      <c r="AG1542" s="23">
        <f t="shared" si="503"/>
        <v>1</v>
      </c>
      <c r="AH1542" s="33" t="str">
        <f>VLOOKUP(F1542,特效对应!F:G,2,FALSE)</f>
        <v>attackex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辽主动技能2等级17</v>
      </c>
      <c r="B1543" s="8">
        <f t="shared" si="500"/>
        <v>10260217</v>
      </c>
      <c r="C1543" s="8" t="str">
        <f>VLOOKUP(G1543,角色!A:B,2,FALSE)</f>
        <v>辽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455</v>
      </c>
      <c r="I1543" s="26" t="str">
        <f t="shared" si="518"/>
        <v>对敌方1排单位造成125%攻击力（+22669）伤害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P1543" s="33" t="str">
        <f>_xlfn.IFNA(VLOOKUP(G1543,角色!V:AE,主动技能!F1543+1,FALSE),"")</f>
        <v>eff_sixingguangquan|eff_wanyuezhan_0|eff_wanyuezhan_1|</v>
      </c>
      <c r="Q1543" s="33">
        <f>(VLOOKUP(G1543,角色!V:AE,主动技能!F1543+4,FALSE))</f>
        <v>2</v>
      </c>
      <c r="R1543" s="33">
        <v>0</v>
      </c>
      <c r="S1543" s="33">
        <v>0</v>
      </c>
      <c r="T1543" s="6" t="str">
        <f t="shared" si="513"/>
        <v/>
      </c>
      <c r="U1543" s="6" t="str">
        <f t="shared" si="514"/>
        <v/>
      </c>
      <c r="V1543" s="23" t="str">
        <f>VLOOKUP(G1543,角色!AW:BC,主动技能!F1543+1,FALSE)</f>
        <v>skill_20</v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22669</v>
      </c>
      <c r="AE1543" s="33">
        <f>(VLOOKUP(G1543,角色!V:AE,主动技能!F1543+7,FALSE))</f>
        <v>1</v>
      </c>
      <c r="AF1543" s="23">
        <f t="shared" si="502"/>
        <v>2</v>
      </c>
      <c r="AG1543" s="23">
        <f t="shared" si="503"/>
        <v>1</v>
      </c>
      <c r="AH1543" s="33" t="str">
        <f>VLOOKUP(F1543,特效对应!F:G,2,FALSE)</f>
        <v>attackex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辽主动技能2等级18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辽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455</v>
      </c>
      <c r="I1544" s="26" t="str">
        <f t="shared" si="518"/>
        <v>对敌方1排单位造成125%攻击力（+32063）伤害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P1544" s="33" t="str">
        <f>_xlfn.IFNA(VLOOKUP(G1544,角色!V:AE,主动技能!F1544+1,FALSE),"")</f>
        <v>eff_sixingguangquan|eff_wanyuezhan_0|eff_wanyuezhan_1|</v>
      </c>
      <c r="Q1544" s="33">
        <f>(VLOOKUP(G1544,角色!V:AE,主动技能!F1544+4,FALSE))</f>
        <v>2</v>
      </c>
      <c r="R1544" s="33">
        <v>0</v>
      </c>
      <c r="S1544" s="33">
        <v>0</v>
      </c>
      <c r="T1544" s="6" t="str">
        <f t="shared" si="513"/>
        <v/>
      </c>
      <c r="U1544" s="6" t="str">
        <f t="shared" si="514"/>
        <v/>
      </c>
      <c r="V1544" s="23" t="str">
        <f>VLOOKUP(G1544,角色!AW:BC,主动技能!F1544+1,FALSE)</f>
        <v>skill_20</v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32063</v>
      </c>
      <c r="AE1544" s="33">
        <f>(VLOOKUP(G1544,角色!V:AE,主动技能!F1544+7,FALSE))</f>
        <v>1</v>
      </c>
      <c r="AF1544" s="23">
        <f t="shared" ref="AF1544:AF1607" si="522">BD1544</f>
        <v>2</v>
      </c>
      <c r="AG1544" s="23">
        <f t="shared" ref="AG1544:AG1607" si="523">BE1544</f>
        <v>1</v>
      </c>
      <c r="AH1544" s="33" t="str">
        <f>VLOOKUP(F1544,特效对应!F:G,2,FALSE)</f>
        <v>attackex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辽主动技能2等级19</v>
      </c>
      <c r="B1545" s="8">
        <f t="shared" si="520"/>
        <v>10260219</v>
      </c>
      <c r="C1545" s="8" t="str">
        <f>VLOOKUP(G1545,角色!A:B,2,FALSE)</f>
        <v>辽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455</v>
      </c>
      <c r="I1545" s="26" t="str">
        <f t="shared" si="518"/>
        <v>对敌方1排单位造成125%攻击力（+45350）伤害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P1545" s="33" t="str">
        <f>_xlfn.IFNA(VLOOKUP(G1545,角色!V:AE,主动技能!F1545+1,FALSE),"")</f>
        <v>eff_sixingguangquan|eff_wanyuezhan_0|eff_wanyuezhan_1|</v>
      </c>
      <c r="Q1545" s="33">
        <f>(VLOOKUP(G1545,角色!V:AE,主动技能!F1545+4,FALSE))</f>
        <v>2</v>
      </c>
      <c r="R1545" s="33">
        <v>0</v>
      </c>
      <c r="S1545" s="33">
        <v>0</v>
      </c>
      <c r="T1545" s="6" t="str">
        <f t="shared" si="513"/>
        <v/>
      </c>
      <c r="U1545" s="6" t="str">
        <f t="shared" si="514"/>
        <v/>
      </c>
      <c r="V1545" s="23" t="str">
        <f>VLOOKUP(G1545,角色!AW:BC,主动技能!F1545+1,FALSE)</f>
        <v>skill_20</v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45350</v>
      </c>
      <c r="AE1545" s="33">
        <f>(VLOOKUP(G1545,角色!V:AE,主动技能!F1545+7,FALSE))</f>
        <v>1</v>
      </c>
      <c r="AF1545" s="23">
        <f t="shared" si="522"/>
        <v>2</v>
      </c>
      <c r="AG1545" s="23">
        <f t="shared" si="523"/>
        <v>1</v>
      </c>
      <c r="AH1545" s="33" t="str">
        <f>VLOOKUP(F1545,特效对应!F:G,2,FALSE)</f>
        <v>attackex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辽主动技能2等级20</v>
      </c>
      <c r="B1546" s="8">
        <f t="shared" si="520"/>
        <v>10260220</v>
      </c>
      <c r="C1546" s="8" t="str">
        <f>VLOOKUP(G1546,角色!A:B,2,FALSE)</f>
        <v>辽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455</v>
      </c>
      <c r="I1546" s="26" t="str">
        <f t="shared" si="518"/>
        <v>对敌方1排单位造成125%攻击力（+64142）伤害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P1546" s="33" t="str">
        <f>_xlfn.IFNA(VLOOKUP(G1546,角色!V:AE,主动技能!F1546+1,FALSE),"")</f>
        <v>eff_sixingguangquan|eff_wanyuezhan_0|eff_wanyuezhan_1|</v>
      </c>
      <c r="Q1546" s="33">
        <f>(VLOOKUP(G1546,角色!V:AE,主动技能!F1546+4,FALSE))</f>
        <v>2</v>
      </c>
      <c r="R1546" s="33">
        <v>0</v>
      </c>
      <c r="S1546" s="33">
        <v>0</v>
      </c>
      <c r="T1546" s="6" t="str">
        <f t="shared" si="513"/>
        <v/>
      </c>
      <c r="U1546" s="6" t="str">
        <f t="shared" si="514"/>
        <v/>
      </c>
      <c r="V1546" s="23" t="str">
        <f>VLOOKUP(G1546,角色!AW:BC,主动技能!F1546+1,FALSE)</f>
        <v>skill_20</v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64142</v>
      </c>
      <c r="AE1546" s="33">
        <f>(VLOOKUP(G1546,角色!V:AE,主动技能!F1546+7,FALSE))</f>
        <v>1</v>
      </c>
      <c r="AF1546" s="23">
        <f t="shared" si="522"/>
        <v>2</v>
      </c>
      <c r="AG1546" s="23">
        <f t="shared" si="523"/>
        <v>1</v>
      </c>
      <c r="AH1546" s="33" t="str">
        <f>VLOOKUP(F1546,特效对应!F:G,2,FALSE)</f>
        <v>attackex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辽主动技能3等级1</v>
      </c>
      <c r="B1547" s="8">
        <f t="shared" si="520"/>
        <v>10260301</v>
      </c>
      <c r="C1547" s="8" t="str">
        <f>VLOOKUP(G1547,角色!A:B,2,FALSE)</f>
        <v>辽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497</v>
      </c>
      <c r="I1547" s="26" t="str">
        <f>"对敌方造成125%（+"&amp;AB1547&amp;"）贯穿伤害并概率混乱。"</f>
        <v>对敌方造成125%（+81）贯穿伤害并概率混乱。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P1547" s="33" t="str">
        <f>_xlfn.IFNA(VLOOKUP(G1547,角色!V:AE,主动技能!F1547+1,FALSE),"")</f>
        <v>eff_sixingguangquan|eff_kuanglongci||</v>
      </c>
      <c r="Q1547" s="33">
        <f>(VLOOKUP(G1547,角色!V:AE,主动技能!F1547+4,FALSE))</f>
        <v>2</v>
      </c>
      <c r="R1547" s="33">
        <v>0</v>
      </c>
      <c r="S1547" s="33">
        <v>0</v>
      </c>
      <c r="T1547" s="6" t="str">
        <f t="shared" si="513"/>
        <v/>
      </c>
      <c r="U1547" s="6" t="str">
        <f t="shared" si="514"/>
        <v>100087:30:2:0</v>
      </c>
      <c r="V1547" s="23" t="str">
        <f>VLOOKUP(G1547,角色!AW:BC,主动技能!F1547+1,FALSE)</f>
        <v>skill_31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81</v>
      </c>
      <c r="AE1547" s="33">
        <f>(VLOOKUP(G1547,角色!V:AE,主动技能!F1547+7,FALSE))</f>
        <v>1</v>
      </c>
      <c r="AF1547" s="23">
        <f t="shared" si="522"/>
        <v>3</v>
      </c>
      <c r="AG1547" s="23">
        <f t="shared" si="523"/>
        <v>2</v>
      </c>
      <c r="AH1547" s="33" t="str">
        <f>VLOOKUP(F1547,特效对应!F:G,2,FALSE)</f>
        <v>attackex</v>
      </c>
      <c r="AJ1547">
        <f t="shared" si="524"/>
        <v>1</v>
      </c>
      <c r="AK1547" t="s">
        <v>119</v>
      </c>
      <c r="AL1547" s="4" t="s">
        <v>1775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辽主动技能3等级2</v>
      </c>
      <c r="B1548" s="8">
        <f t="shared" si="520"/>
        <v>10260302</v>
      </c>
      <c r="C1548" s="8" t="str">
        <f>VLOOKUP(G1548,角色!A:B,2,FALSE)</f>
        <v>辽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497</v>
      </c>
      <c r="I1548" s="26" t="str">
        <f t="shared" ref="I1548:I1566" si="528">"对敌方造成125%（+"&amp;AB1548&amp;"）贯穿伤害并概率混乱。"</f>
        <v>对敌方造成125%（+100）贯穿伤害并概率混乱。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P1548" s="33" t="str">
        <f>_xlfn.IFNA(VLOOKUP(G1548,角色!V:AE,主动技能!F1548+1,FALSE),"")</f>
        <v>eff_sixingguangquan|eff_kuanglongci||</v>
      </c>
      <c r="Q1548" s="33">
        <f>(VLOOKUP(G1548,角色!V:AE,主动技能!F1548+4,FALSE))</f>
        <v>2</v>
      </c>
      <c r="R1548" s="33">
        <v>0</v>
      </c>
      <c r="S1548" s="33">
        <v>0</v>
      </c>
      <c r="T1548" s="6" t="str">
        <f t="shared" si="513"/>
        <v/>
      </c>
      <c r="U1548" s="6" t="str">
        <f t="shared" si="514"/>
        <v>100087:30:2:0</v>
      </c>
      <c r="V1548" s="23" t="str">
        <f>VLOOKUP(G1548,角色!AW:BC,主动技能!F1548+1,FALSE)</f>
        <v>skill_31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100</v>
      </c>
      <c r="AE1548" s="33">
        <f>(VLOOKUP(G1548,角色!V:AE,主动技能!F1548+7,FALSE))</f>
        <v>1</v>
      </c>
      <c r="AF1548" s="23">
        <f t="shared" si="522"/>
        <v>3</v>
      </c>
      <c r="AG1548" s="23">
        <f t="shared" si="523"/>
        <v>2</v>
      </c>
      <c r="AH1548" s="33" t="str">
        <f>VLOOKUP(F1548,特效对应!F:G,2,FALSE)</f>
        <v>attackex</v>
      </c>
      <c r="AJ1548">
        <f t="shared" si="524"/>
        <v>2</v>
      </c>
      <c r="AK1548" t="s">
        <v>119</v>
      </c>
      <c r="AL1548" s="4" t="s">
        <v>1775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辽主动技能3等级3</v>
      </c>
      <c r="B1549" s="8">
        <f t="shared" si="520"/>
        <v>10260303</v>
      </c>
      <c r="C1549" s="8" t="str">
        <f>VLOOKUP(G1549,角色!A:B,2,FALSE)</f>
        <v>辽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497</v>
      </c>
      <c r="I1549" s="26" t="str">
        <f t="shared" si="528"/>
        <v>对敌方造成125%（+156）贯穿伤害并概率混乱。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P1549" s="33" t="str">
        <f>_xlfn.IFNA(VLOOKUP(G1549,角色!V:AE,主动技能!F1549+1,FALSE),"")</f>
        <v>eff_sixingguangquan|eff_kuanglongci||</v>
      </c>
      <c r="Q1549" s="33">
        <f>(VLOOKUP(G1549,角色!V:AE,主动技能!F1549+4,FALSE))</f>
        <v>2</v>
      </c>
      <c r="R1549" s="33">
        <v>0</v>
      </c>
      <c r="S1549" s="33">
        <v>0</v>
      </c>
      <c r="T1549" s="6" t="str">
        <f t="shared" si="513"/>
        <v/>
      </c>
      <c r="U1549" s="6" t="str">
        <f t="shared" si="514"/>
        <v>100087:30:2:0</v>
      </c>
      <c r="V1549" s="23" t="str">
        <f>VLOOKUP(G1549,角色!AW:BC,主动技能!F1549+1,FALSE)</f>
        <v>skill_31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156</v>
      </c>
      <c r="AE1549" s="33">
        <f>(VLOOKUP(G1549,角色!V:AE,主动技能!F1549+7,FALSE))</f>
        <v>1</v>
      </c>
      <c r="AF1549" s="23">
        <f t="shared" si="522"/>
        <v>3</v>
      </c>
      <c r="AG1549" s="23">
        <f t="shared" si="523"/>
        <v>2</v>
      </c>
      <c r="AH1549" s="33" t="str">
        <f>VLOOKUP(F1549,特效对应!F:G,2,FALSE)</f>
        <v>attackex</v>
      </c>
      <c r="AJ1549">
        <f t="shared" si="524"/>
        <v>3</v>
      </c>
      <c r="AK1549" t="s">
        <v>119</v>
      </c>
      <c r="AL1549" s="4" t="s">
        <v>1775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辽主动技能3等级4</v>
      </c>
      <c r="B1550" s="8">
        <f t="shared" si="520"/>
        <v>10260304</v>
      </c>
      <c r="C1550" s="8" t="str">
        <f>VLOOKUP(G1550,角色!A:B,2,FALSE)</f>
        <v>辽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497</v>
      </c>
      <c r="I1550" s="26" t="str">
        <f t="shared" si="528"/>
        <v>对敌方造成125%（+250）贯穿伤害并概率混乱。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P1550" s="33" t="str">
        <f>_xlfn.IFNA(VLOOKUP(G1550,角色!V:AE,主动技能!F1550+1,FALSE),"")</f>
        <v>eff_sixingguangquan|eff_kuanglongci||</v>
      </c>
      <c r="Q1550" s="33">
        <f>(VLOOKUP(G1550,角色!V:AE,主动技能!F1550+4,FALSE))</f>
        <v>2</v>
      </c>
      <c r="R1550" s="33">
        <v>0</v>
      </c>
      <c r="S1550" s="33">
        <v>0</v>
      </c>
      <c r="T1550" s="6" t="str">
        <f t="shared" si="513"/>
        <v/>
      </c>
      <c r="U1550" s="6" t="str">
        <f t="shared" si="514"/>
        <v>100087:30:2:0</v>
      </c>
      <c r="V1550" s="23" t="str">
        <f>VLOOKUP(G1550,角色!AW:BC,主动技能!F1550+1,FALSE)</f>
        <v>skill_31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250</v>
      </c>
      <c r="AE1550" s="33">
        <f>(VLOOKUP(G1550,角色!V:AE,主动技能!F1550+7,FALSE))</f>
        <v>1</v>
      </c>
      <c r="AF1550" s="23">
        <f t="shared" si="522"/>
        <v>3</v>
      </c>
      <c r="AG1550" s="23">
        <f t="shared" si="523"/>
        <v>2</v>
      </c>
      <c r="AH1550" s="33" t="str">
        <f>VLOOKUP(F1550,特效对应!F:G,2,FALSE)</f>
        <v>attackex</v>
      </c>
      <c r="AJ1550">
        <f t="shared" si="524"/>
        <v>4</v>
      </c>
      <c r="AK1550" t="s">
        <v>119</v>
      </c>
      <c r="AL1550" s="4" t="s">
        <v>1775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辽主动技能3等级5</v>
      </c>
      <c r="B1551" s="8">
        <f t="shared" si="520"/>
        <v>10260305</v>
      </c>
      <c r="C1551" s="8" t="str">
        <f>VLOOKUP(G1551,角色!A:B,2,FALSE)</f>
        <v>辽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497</v>
      </c>
      <c r="I1551" s="26" t="str">
        <f t="shared" si="52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P1551" s="33" t="str">
        <f>_xlfn.IFNA(VLOOKUP(G1551,角色!V:AE,主动技能!F1551+1,FALSE),"")</f>
        <v>eff_sixingguangquan|eff_kuanglongci||</v>
      </c>
      <c r="Q1551" s="33">
        <f>(VLOOKUP(G1551,角色!V:AE,主动技能!F1551+4,FALSE))</f>
        <v>2</v>
      </c>
      <c r="R1551" s="33">
        <v>0</v>
      </c>
      <c r="S1551" s="33">
        <v>0</v>
      </c>
      <c r="T1551" s="6" t="str">
        <f t="shared" si="513"/>
        <v/>
      </c>
      <c r="U1551" s="6" t="str">
        <f t="shared" si="514"/>
        <v>100087:30:2:0</v>
      </c>
      <c r="V1551" s="23" t="str">
        <f>VLOOKUP(G1551,角色!AW:BC,主动技能!F1551+1,FALSE)</f>
        <v>skill_31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 s="33">
        <f>(VLOOKUP(G1551,角色!V:AE,主动技能!F1551+7,FALSE))</f>
        <v>1</v>
      </c>
      <c r="AF1551" s="23">
        <f t="shared" si="522"/>
        <v>3</v>
      </c>
      <c r="AG1551" s="23">
        <f t="shared" si="523"/>
        <v>2</v>
      </c>
      <c r="AH1551" s="33" t="str">
        <f>VLOOKUP(F1551,特效对应!F:G,2,FALSE)</f>
        <v>attackex</v>
      </c>
      <c r="AJ1551">
        <f t="shared" si="524"/>
        <v>5</v>
      </c>
      <c r="AK1551" t="s">
        <v>119</v>
      </c>
      <c r="AL1551" s="4" t="s">
        <v>1775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辽主动技能3等级6</v>
      </c>
      <c r="B1552" s="8">
        <f t="shared" si="520"/>
        <v>10260306</v>
      </c>
      <c r="C1552" s="8" t="str">
        <f>VLOOKUP(G1552,角色!A:B,2,FALSE)</f>
        <v>辽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497</v>
      </c>
      <c r="I1552" s="26" t="str">
        <f t="shared" si="528"/>
        <v>对敌方造成125%（+500）贯穿伤害并概率混乱。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P1552" s="33" t="str">
        <f>_xlfn.IFNA(VLOOKUP(G1552,角色!V:AE,主动技能!F1552+1,FALSE),"")</f>
        <v>eff_sixingguangquan|eff_kuanglongci||</v>
      </c>
      <c r="Q1552" s="33">
        <f>(VLOOKUP(G1552,角色!V:AE,主动技能!F1552+4,FALSE))</f>
        <v>2</v>
      </c>
      <c r="R1552" s="33">
        <v>0</v>
      </c>
      <c r="S1552" s="33">
        <v>0</v>
      </c>
      <c r="T1552" s="6" t="str">
        <f t="shared" si="513"/>
        <v/>
      </c>
      <c r="U1552" s="6" t="str">
        <f t="shared" si="514"/>
        <v>100087:30:2:0</v>
      </c>
      <c r="V1552" s="23" t="str">
        <f>VLOOKUP(G1552,角色!AW:BC,主动技能!F1552+1,FALSE)</f>
        <v>skill_31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500</v>
      </c>
      <c r="AE1552" s="33">
        <f>(VLOOKUP(G1552,角色!V:AE,主动技能!F1552+7,FALSE))</f>
        <v>1</v>
      </c>
      <c r="AF1552" s="23">
        <f t="shared" si="522"/>
        <v>3</v>
      </c>
      <c r="AG1552" s="23">
        <f t="shared" si="523"/>
        <v>2</v>
      </c>
      <c r="AH1552" s="33" t="str">
        <f>VLOOKUP(F1552,特效对应!F:G,2,FALSE)</f>
        <v>attackex</v>
      </c>
      <c r="AJ1552">
        <f t="shared" si="524"/>
        <v>6</v>
      </c>
      <c r="AK1552" t="s">
        <v>119</v>
      </c>
      <c r="AL1552" s="4" t="s">
        <v>1775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辽主动技能3等级7</v>
      </c>
      <c r="B1553" s="8">
        <f t="shared" si="520"/>
        <v>10260307</v>
      </c>
      <c r="C1553" s="8" t="str">
        <f>VLOOKUP(G1553,角色!A:B,2,FALSE)</f>
        <v>辽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497</v>
      </c>
      <c r="I1553" s="26" t="str">
        <f t="shared" si="528"/>
        <v>对敌方造成125%（+707）贯穿伤害并概率混乱。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P1553" s="33" t="str">
        <f>_xlfn.IFNA(VLOOKUP(G1553,角色!V:AE,主动技能!F1553+1,FALSE),"")</f>
        <v>eff_sixingguangquan|eff_kuanglongci||</v>
      </c>
      <c r="Q1553" s="33">
        <f>(VLOOKUP(G1553,角色!V:AE,主动技能!F1553+4,FALSE))</f>
        <v>2</v>
      </c>
      <c r="R1553" s="33">
        <v>0</v>
      </c>
      <c r="S1553" s="33">
        <v>0</v>
      </c>
      <c r="T1553" s="6" t="str">
        <f t="shared" si="513"/>
        <v/>
      </c>
      <c r="U1553" s="6" t="str">
        <f t="shared" si="514"/>
        <v>100087:30:2:0</v>
      </c>
      <c r="V1553" s="23" t="str">
        <f>VLOOKUP(G1553,角色!AW:BC,主动技能!F1553+1,FALSE)</f>
        <v>skill_31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707</v>
      </c>
      <c r="AE1553" s="33">
        <f>(VLOOKUP(G1553,角色!V:AE,主动技能!F1553+7,FALSE))</f>
        <v>1</v>
      </c>
      <c r="AF1553" s="23">
        <f t="shared" si="522"/>
        <v>3</v>
      </c>
      <c r="AG1553" s="23">
        <f t="shared" si="523"/>
        <v>2</v>
      </c>
      <c r="AH1553" s="33" t="str">
        <f>VLOOKUP(F1553,特效对应!F:G,2,FALSE)</f>
        <v>attackex</v>
      </c>
      <c r="AJ1553">
        <f t="shared" si="524"/>
        <v>7</v>
      </c>
      <c r="AK1553" t="s">
        <v>119</v>
      </c>
      <c r="AL1553" s="4" t="s">
        <v>1775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辽主动技能3等级8</v>
      </c>
      <c r="B1554" s="8">
        <f t="shared" si="520"/>
        <v>10260308</v>
      </c>
      <c r="C1554" s="8" t="str">
        <f>VLOOKUP(G1554,角色!A:B,2,FALSE)</f>
        <v>辽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497</v>
      </c>
      <c r="I1554" s="26" t="str">
        <f t="shared" si="528"/>
        <v>对敌方造成125%（+1000）贯穿伤害并概率混乱。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P1554" s="33" t="str">
        <f>_xlfn.IFNA(VLOOKUP(G1554,角色!V:AE,主动技能!F1554+1,FALSE),"")</f>
        <v>eff_sixingguangquan|eff_kuanglongci||</v>
      </c>
      <c r="Q1554" s="33">
        <f>(VLOOKUP(G1554,角色!V:AE,主动技能!F1554+4,FALSE))</f>
        <v>2</v>
      </c>
      <c r="R1554" s="33">
        <v>0</v>
      </c>
      <c r="S1554" s="33">
        <v>0</v>
      </c>
      <c r="T1554" s="6" t="str">
        <f t="shared" si="513"/>
        <v/>
      </c>
      <c r="U1554" s="6" t="str">
        <f t="shared" si="514"/>
        <v>100087:30:2:0</v>
      </c>
      <c r="V1554" s="23" t="str">
        <f>VLOOKUP(G1554,角色!AW:BC,主动技能!F1554+1,FALSE)</f>
        <v>skill_31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1000</v>
      </c>
      <c r="AE1554" s="33">
        <f>(VLOOKUP(G1554,角色!V:AE,主动技能!F1554+7,FALSE))</f>
        <v>1</v>
      </c>
      <c r="AF1554" s="23">
        <f t="shared" si="522"/>
        <v>3</v>
      </c>
      <c r="AG1554" s="23">
        <f t="shared" si="523"/>
        <v>2</v>
      </c>
      <c r="AH1554" s="33" t="str">
        <f>VLOOKUP(F1554,特效对应!F:G,2,FALSE)</f>
        <v>attackex</v>
      </c>
      <c r="AJ1554">
        <f t="shared" si="524"/>
        <v>8</v>
      </c>
      <c r="AK1554" t="s">
        <v>119</v>
      </c>
      <c r="AL1554" s="4" t="s">
        <v>1775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辽主动技能3等级9</v>
      </c>
      <c r="B1555" s="8">
        <f t="shared" si="520"/>
        <v>10260309</v>
      </c>
      <c r="C1555" s="8" t="str">
        <f>VLOOKUP(G1555,角色!A:B,2,FALSE)</f>
        <v>辽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497</v>
      </c>
      <c r="I1555" s="26" t="str">
        <f t="shared" si="528"/>
        <v>对敌方造成125%（+1415）贯穿伤害并概率混乱。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P1555" s="33" t="str">
        <f>_xlfn.IFNA(VLOOKUP(G1555,角色!V:AE,主动技能!F1555+1,FALSE),"")</f>
        <v>eff_sixingguangquan|eff_kuanglongci||</v>
      </c>
      <c r="Q1555" s="33">
        <f>(VLOOKUP(G1555,角色!V:AE,主动技能!F1555+4,FALSE))</f>
        <v>2</v>
      </c>
      <c r="R1555" s="33">
        <v>0</v>
      </c>
      <c r="S1555" s="33">
        <v>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V1555" s="23" t="str">
        <f>VLOOKUP(G1555,角色!AW:BC,主动技能!F1555+1,FALSE)</f>
        <v>skill_31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1415</v>
      </c>
      <c r="AE1555" s="33">
        <f>(VLOOKUP(G1555,角色!V:AE,主动技能!F1555+7,FALSE))</f>
        <v>1</v>
      </c>
      <c r="AF1555" s="23">
        <f t="shared" si="522"/>
        <v>3</v>
      </c>
      <c r="AG1555" s="23">
        <f t="shared" si="523"/>
        <v>2</v>
      </c>
      <c r="AH1555" s="33" t="str">
        <f>VLOOKUP(F1555,特效对应!F:G,2,FALSE)</f>
        <v>attackex</v>
      </c>
      <c r="AJ1555">
        <f t="shared" si="524"/>
        <v>9</v>
      </c>
      <c r="AK1555" t="s">
        <v>119</v>
      </c>
      <c r="AL1555" s="4" t="s">
        <v>1775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辽主动技能3等级10</v>
      </c>
      <c r="B1556" s="8">
        <f t="shared" si="520"/>
        <v>10260310</v>
      </c>
      <c r="C1556" s="8" t="str">
        <f>VLOOKUP(G1556,角色!A:B,2,FALSE)</f>
        <v>辽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497</v>
      </c>
      <c r="I1556" s="26" t="str">
        <f t="shared" si="528"/>
        <v>对敌方造成125%（+2001）贯穿伤害并概率混乱。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P1556" s="33" t="str">
        <f>_xlfn.IFNA(VLOOKUP(G1556,角色!V:AE,主动技能!F1556+1,FALSE),"")</f>
        <v>eff_sixingguangquan|eff_kuanglongci||</v>
      </c>
      <c r="Q1556" s="33">
        <f>(VLOOKUP(G1556,角色!V:AE,主动技能!F1556+4,FALSE))</f>
        <v>2</v>
      </c>
      <c r="R1556" s="33">
        <v>0</v>
      </c>
      <c r="S1556" s="33">
        <v>0</v>
      </c>
      <c r="T1556" s="6" t="str">
        <f t="shared" si="533"/>
        <v/>
      </c>
      <c r="U1556" s="6" t="str">
        <f t="shared" si="534"/>
        <v>100087:30:2:0</v>
      </c>
      <c r="V1556" s="23" t="str">
        <f>VLOOKUP(G1556,角色!AW:BC,主动技能!F1556+1,FALSE)</f>
        <v>skill_31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2001</v>
      </c>
      <c r="AE1556" s="33">
        <f>(VLOOKUP(G1556,角色!V:AE,主动技能!F1556+7,FALSE))</f>
        <v>1</v>
      </c>
      <c r="AF1556" s="23">
        <f t="shared" si="522"/>
        <v>3</v>
      </c>
      <c r="AG1556" s="23">
        <f t="shared" si="523"/>
        <v>2</v>
      </c>
      <c r="AH1556" s="33" t="str">
        <f>VLOOKUP(F1556,特效对应!F:G,2,FALSE)</f>
        <v>attackex</v>
      </c>
      <c r="AJ1556">
        <f t="shared" si="524"/>
        <v>10</v>
      </c>
      <c r="AK1556" t="s">
        <v>119</v>
      </c>
      <c r="AL1556" s="4" t="s">
        <v>1775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辽主动技能3等级11</v>
      </c>
      <c r="B1557" s="8">
        <f t="shared" si="520"/>
        <v>10260311</v>
      </c>
      <c r="C1557" s="8" t="str">
        <f>VLOOKUP(G1557,角色!A:B,2,FALSE)</f>
        <v>辽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497</v>
      </c>
      <c r="I1557" s="26" t="str">
        <f t="shared" si="528"/>
        <v>对敌方造成125%（+2831）贯穿伤害并概率混乱。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P1557" s="33" t="str">
        <f>_xlfn.IFNA(VLOOKUP(G1557,角色!V:AE,主动技能!F1557+1,FALSE),"")</f>
        <v>eff_sixingguangquan|eff_kuanglongci||</v>
      </c>
      <c r="Q1557" s="33">
        <f>(VLOOKUP(G1557,角色!V:AE,主动技能!F1557+4,FALSE))</f>
        <v>2</v>
      </c>
      <c r="R1557" s="33">
        <v>0</v>
      </c>
      <c r="S1557" s="33">
        <v>0</v>
      </c>
      <c r="T1557" s="6" t="str">
        <f t="shared" si="533"/>
        <v/>
      </c>
      <c r="U1557" s="6" t="str">
        <f t="shared" si="534"/>
        <v>100087:30:2:0</v>
      </c>
      <c r="V1557" s="23" t="str">
        <f>VLOOKUP(G1557,角色!AW:BC,主动技能!F1557+1,FALSE)</f>
        <v>skill_31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2831</v>
      </c>
      <c r="AE1557" s="33">
        <f>(VLOOKUP(G1557,角色!V:AE,主动技能!F1557+7,FALSE))</f>
        <v>1</v>
      </c>
      <c r="AF1557" s="23">
        <f t="shared" si="522"/>
        <v>3</v>
      </c>
      <c r="AG1557" s="23">
        <f t="shared" si="523"/>
        <v>2</v>
      </c>
      <c r="AH1557" s="33" t="str">
        <f>VLOOKUP(F1557,特效对应!F:G,2,FALSE)</f>
        <v>attackex</v>
      </c>
      <c r="AJ1557">
        <f t="shared" si="524"/>
        <v>11</v>
      </c>
      <c r="AK1557" t="s">
        <v>119</v>
      </c>
      <c r="AL1557" s="4" t="s">
        <v>1775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辽主动技能3等级12</v>
      </c>
      <c r="B1558" s="8">
        <f t="shared" si="520"/>
        <v>10260312</v>
      </c>
      <c r="C1558" s="8" t="str">
        <f>VLOOKUP(G1558,角色!A:B,2,FALSE)</f>
        <v>辽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497</v>
      </c>
      <c r="I1558" s="26" t="str">
        <f t="shared" si="528"/>
        <v>对敌方造成125%（+4004）贯穿伤害并概率混乱。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P1558" s="33" t="str">
        <f>_xlfn.IFNA(VLOOKUP(G1558,角色!V:AE,主动技能!F1558+1,FALSE),"")</f>
        <v>eff_sixingguangquan|eff_kuanglongci||</v>
      </c>
      <c r="Q1558" s="33">
        <f>(VLOOKUP(G1558,角色!V:AE,主动技能!F1558+4,FALSE))</f>
        <v>2</v>
      </c>
      <c r="R1558" s="33">
        <v>0</v>
      </c>
      <c r="S1558" s="33">
        <v>0</v>
      </c>
      <c r="T1558" s="6" t="str">
        <f t="shared" si="533"/>
        <v/>
      </c>
      <c r="U1558" s="6" t="str">
        <f t="shared" si="534"/>
        <v>100087:30:2:0</v>
      </c>
      <c r="V1558" s="23" t="str">
        <f>VLOOKUP(G1558,角色!AW:BC,主动技能!F1558+1,FALSE)</f>
        <v>skill_31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4004</v>
      </c>
      <c r="AE1558" s="33">
        <f>(VLOOKUP(G1558,角色!V:AE,主动技能!F1558+7,FALSE))</f>
        <v>1</v>
      </c>
      <c r="AF1558" s="23">
        <f t="shared" si="522"/>
        <v>3</v>
      </c>
      <c r="AG1558" s="23">
        <f t="shared" si="523"/>
        <v>2</v>
      </c>
      <c r="AH1558" s="33" t="str">
        <f>VLOOKUP(F1558,特效对应!F:G,2,FALSE)</f>
        <v>attackex</v>
      </c>
      <c r="AJ1558">
        <f t="shared" si="524"/>
        <v>12</v>
      </c>
      <c r="AK1558" t="s">
        <v>119</v>
      </c>
      <c r="AL1558" s="4" t="s">
        <v>1775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辽主动技能3等级13</v>
      </c>
      <c r="B1559" s="8">
        <f t="shared" si="520"/>
        <v>10260313</v>
      </c>
      <c r="C1559" s="8" t="str">
        <f>VLOOKUP(G1559,角色!A:B,2,FALSE)</f>
        <v>辽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497</v>
      </c>
      <c r="I1559" s="26" t="str">
        <f t="shared" si="528"/>
        <v>对敌方造成125%（+5664）贯穿伤害并概率混乱。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P1559" s="33" t="str">
        <f>_xlfn.IFNA(VLOOKUP(G1559,角色!V:AE,主动技能!F1559+1,FALSE),"")</f>
        <v>eff_sixingguangquan|eff_kuanglongci||</v>
      </c>
      <c r="Q1559" s="33">
        <f>(VLOOKUP(G1559,角色!V:AE,主动技能!F1559+4,FALSE))</f>
        <v>2</v>
      </c>
      <c r="R1559" s="33">
        <v>0</v>
      </c>
      <c r="S1559" s="33">
        <v>0</v>
      </c>
      <c r="T1559" s="6" t="str">
        <f t="shared" si="533"/>
        <v/>
      </c>
      <c r="U1559" s="6" t="str">
        <f t="shared" si="534"/>
        <v>100087:30:2:0</v>
      </c>
      <c r="V1559" s="23" t="str">
        <f>VLOOKUP(G1559,角色!AW:BC,主动技能!F1559+1,FALSE)</f>
        <v>skill_31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5664</v>
      </c>
      <c r="AE1559" s="33">
        <f>(VLOOKUP(G1559,角色!V:AE,主动技能!F1559+7,FALSE))</f>
        <v>1</v>
      </c>
      <c r="AF1559" s="23">
        <f t="shared" si="522"/>
        <v>3</v>
      </c>
      <c r="AG1559" s="23">
        <f t="shared" si="523"/>
        <v>2</v>
      </c>
      <c r="AH1559" s="33" t="str">
        <f>VLOOKUP(F1559,特效对应!F:G,2,FALSE)</f>
        <v>attackex</v>
      </c>
      <c r="AJ1559">
        <f t="shared" si="524"/>
        <v>13</v>
      </c>
      <c r="AK1559" t="s">
        <v>119</v>
      </c>
      <c r="AL1559" s="4" t="s">
        <v>1775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辽主动技能3等级14</v>
      </c>
      <c r="B1560" s="8">
        <f t="shared" si="520"/>
        <v>10260314</v>
      </c>
      <c r="C1560" s="8" t="str">
        <f>VLOOKUP(G1560,角色!A:B,2,FALSE)</f>
        <v>辽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497</v>
      </c>
      <c r="I1560" s="26" t="str">
        <f t="shared" si="528"/>
        <v>对敌方造成125%（+8011）贯穿伤害并概率混乱。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P1560" s="33" t="str">
        <f>_xlfn.IFNA(VLOOKUP(G1560,角色!V:AE,主动技能!F1560+1,FALSE),"")</f>
        <v>eff_sixingguangquan|eff_kuanglongci||</v>
      </c>
      <c r="Q1560" s="33">
        <f>(VLOOKUP(G1560,角色!V:AE,主动技能!F1560+4,FALSE))</f>
        <v>2</v>
      </c>
      <c r="R1560" s="33">
        <v>0</v>
      </c>
      <c r="S1560" s="33">
        <v>0</v>
      </c>
      <c r="T1560" s="6" t="str">
        <f t="shared" si="533"/>
        <v/>
      </c>
      <c r="U1560" s="6" t="str">
        <f t="shared" si="534"/>
        <v>100087:30:2:0</v>
      </c>
      <c r="V1560" s="23" t="str">
        <f>VLOOKUP(G1560,角色!AW:BC,主动技能!F1560+1,FALSE)</f>
        <v>skill_31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8011</v>
      </c>
      <c r="AE1560" s="33">
        <f>(VLOOKUP(G1560,角色!V:AE,主动技能!F1560+7,FALSE))</f>
        <v>1</v>
      </c>
      <c r="AF1560" s="23">
        <f t="shared" si="522"/>
        <v>3</v>
      </c>
      <c r="AG1560" s="23">
        <f t="shared" si="523"/>
        <v>2</v>
      </c>
      <c r="AH1560" s="33" t="str">
        <f>VLOOKUP(F1560,特效对应!F:G,2,FALSE)</f>
        <v>attackex</v>
      </c>
      <c r="AJ1560">
        <f t="shared" si="524"/>
        <v>14</v>
      </c>
      <c r="AK1560" t="s">
        <v>119</v>
      </c>
      <c r="AL1560" s="4" t="s">
        <v>1775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辽主动技能3等级15</v>
      </c>
      <c r="B1561" s="8">
        <f t="shared" si="520"/>
        <v>10260315</v>
      </c>
      <c r="C1561" s="8" t="str">
        <f>VLOOKUP(G1561,角色!A:B,2,FALSE)</f>
        <v>辽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497</v>
      </c>
      <c r="I1561" s="26" t="str">
        <f t="shared" si="528"/>
        <v>对敌方造成125%（+11331）贯穿伤害并概率混乱。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P1561" s="33" t="str">
        <f>_xlfn.IFNA(VLOOKUP(G1561,角色!V:AE,主动技能!F1561+1,FALSE),"")</f>
        <v>eff_sixingguangquan|eff_kuanglongci||</v>
      </c>
      <c r="Q1561" s="33">
        <f>(VLOOKUP(G1561,角色!V:AE,主动技能!F1561+4,FALSE))</f>
        <v>2</v>
      </c>
      <c r="R1561" s="33">
        <v>0</v>
      </c>
      <c r="S1561" s="33">
        <v>0</v>
      </c>
      <c r="T1561" s="6" t="str">
        <f t="shared" si="533"/>
        <v/>
      </c>
      <c r="U1561" s="6" t="str">
        <f t="shared" si="534"/>
        <v>100087:30:2:0</v>
      </c>
      <c r="V1561" s="23" t="str">
        <f>VLOOKUP(G1561,角色!AW:BC,主动技能!F1561+1,FALSE)</f>
        <v>skill_31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11331</v>
      </c>
      <c r="AE1561" s="33">
        <f>(VLOOKUP(G1561,角色!V:AE,主动技能!F1561+7,FALSE))</f>
        <v>1</v>
      </c>
      <c r="AF1561" s="23">
        <f t="shared" si="522"/>
        <v>3</v>
      </c>
      <c r="AG1561" s="23">
        <f t="shared" si="523"/>
        <v>2</v>
      </c>
      <c r="AH1561" s="33" t="str">
        <f>VLOOKUP(F1561,特效对应!F:G,2,FALSE)</f>
        <v>attackex</v>
      </c>
      <c r="AJ1561">
        <f t="shared" si="524"/>
        <v>15</v>
      </c>
      <c r="AK1561" t="s">
        <v>119</v>
      </c>
      <c r="AL1561" s="4" t="s">
        <v>1775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辽主动技能3等级16</v>
      </c>
      <c r="B1562" s="8">
        <f t="shared" si="520"/>
        <v>10260316</v>
      </c>
      <c r="C1562" s="8" t="str">
        <f>VLOOKUP(G1562,角色!A:B,2,FALSE)</f>
        <v>辽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497</v>
      </c>
      <c r="I1562" s="26" t="str">
        <f t="shared" si="528"/>
        <v>对敌方造成125%（+16027）贯穿伤害并概率混乱。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P1562" s="33" t="str">
        <f>_xlfn.IFNA(VLOOKUP(G1562,角色!V:AE,主动技能!F1562+1,FALSE),"")</f>
        <v>eff_sixingguangquan|eff_kuanglongci||</v>
      </c>
      <c r="Q1562" s="33">
        <f>(VLOOKUP(G1562,角色!V:AE,主动技能!F1562+4,FALSE))</f>
        <v>2</v>
      </c>
      <c r="R1562" s="33">
        <v>0</v>
      </c>
      <c r="S1562" s="33">
        <v>0</v>
      </c>
      <c r="T1562" s="6" t="str">
        <f t="shared" si="533"/>
        <v/>
      </c>
      <c r="U1562" s="6" t="str">
        <f t="shared" si="534"/>
        <v>100087:30:2:0</v>
      </c>
      <c r="V1562" s="23" t="str">
        <f>VLOOKUP(G1562,角色!AW:BC,主动技能!F1562+1,FALSE)</f>
        <v>skill_31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16027</v>
      </c>
      <c r="AE1562" s="33">
        <f>(VLOOKUP(G1562,角色!V:AE,主动技能!F1562+7,FALSE))</f>
        <v>1</v>
      </c>
      <c r="AF1562" s="23">
        <f t="shared" si="522"/>
        <v>3</v>
      </c>
      <c r="AG1562" s="23">
        <f t="shared" si="523"/>
        <v>2</v>
      </c>
      <c r="AH1562" s="33" t="str">
        <f>VLOOKUP(F1562,特效对应!F:G,2,FALSE)</f>
        <v>attackex</v>
      </c>
      <c r="AJ1562">
        <f t="shared" si="524"/>
        <v>16</v>
      </c>
      <c r="AK1562" t="s">
        <v>119</v>
      </c>
      <c r="AL1562" s="4" t="s">
        <v>1775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辽主动技能3等级17</v>
      </c>
      <c r="B1563" s="8">
        <f t="shared" si="520"/>
        <v>10260317</v>
      </c>
      <c r="C1563" s="8" t="str">
        <f>VLOOKUP(G1563,角色!A:B,2,FALSE)</f>
        <v>辽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497</v>
      </c>
      <c r="I1563" s="26" t="str">
        <f t="shared" si="528"/>
        <v>对敌方造成125%（+22669）贯穿伤害并概率混乱。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P1563" s="33" t="str">
        <f>_xlfn.IFNA(VLOOKUP(G1563,角色!V:AE,主动技能!F1563+1,FALSE),"")</f>
        <v>eff_sixingguangquan|eff_kuanglongci||</v>
      </c>
      <c r="Q1563" s="33">
        <f>(VLOOKUP(G1563,角色!V:AE,主动技能!F1563+4,FALSE))</f>
        <v>2</v>
      </c>
      <c r="R1563" s="33">
        <v>0</v>
      </c>
      <c r="S1563" s="33">
        <v>0</v>
      </c>
      <c r="T1563" s="6" t="str">
        <f t="shared" si="533"/>
        <v/>
      </c>
      <c r="U1563" s="6" t="str">
        <f t="shared" si="534"/>
        <v>100087:30:2:0</v>
      </c>
      <c r="V1563" s="23" t="str">
        <f>VLOOKUP(G1563,角色!AW:BC,主动技能!F1563+1,FALSE)</f>
        <v>skill_31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22669</v>
      </c>
      <c r="AE1563" s="33">
        <f>(VLOOKUP(G1563,角色!V:AE,主动技能!F1563+7,FALSE))</f>
        <v>1</v>
      </c>
      <c r="AF1563" s="23">
        <f t="shared" si="522"/>
        <v>3</v>
      </c>
      <c r="AG1563" s="23">
        <f t="shared" si="523"/>
        <v>2</v>
      </c>
      <c r="AH1563" s="33" t="str">
        <f>VLOOKUP(F1563,特效对应!F:G,2,FALSE)</f>
        <v>attackex</v>
      </c>
      <c r="AJ1563">
        <f t="shared" si="524"/>
        <v>17</v>
      </c>
      <c r="AK1563" t="s">
        <v>119</v>
      </c>
      <c r="AL1563" s="4" t="s">
        <v>1775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辽主动技能3等级18</v>
      </c>
      <c r="B1564" s="8">
        <f t="shared" si="520"/>
        <v>10260318</v>
      </c>
      <c r="C1564" s="8" t="str">
        <f>VLOOKUP(G1564,角色!A:B,2,FALSE)</f>
        <v>辽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497</v>
      </c>
      <c r="I1564" s="26" t="str">
        <f t="shared" si="528"/>
        <v>对敌方造成125%（+32063）贯穿伤害并概率混乱。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P1564" s="33" t="str">
        <f>_xlfn.IFNA(VLOOKUP(G1564,角色!V:AE,主动技能!F1564+1,FALSE),"")</f>
        <v>eff_sixingguangquan|eff_kuanglongci||</v>
      </c>
      <c r="Q1564" s="33">
        <f>(VLOOKUP(G1564,角色!V:AE,主动技能!F1564+4,FALSE))</f>
        <v>2</v>
      </c>
      <c r="R1564" s="33">
        <v>0</v>
      </c>
      <c r="S1564" s="33">
        <v>0</v>
      </c>
      <c r="T1564" s="6" t="str">
        <f t="shared" si="533"/>
        <v/>
      </c>
      <c r="U1564" s="6" t="str">
        <f t="shared" si="534"/>
        <v>100087:30:2:0</v>
      </c>
      <c r="V1564" s="23" t="str">
        <f>VLOOKUP(G1564,角色!AW:BC,主动技能!F1564+1,FALSE)</f>
        <v>skill_31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32063</v>
      </c>
      <c r="AE1564" s="33">
        <f>(VLOOKUP(G1564,角色!V:AE,主动技能!F1564+7,FALSE))</f>
        <v>1</v>
      </c>
      <c r="AF1564" s="23">
        <f t="shared" si="522"/>
        <v>3</v>
      </c>
      <c r="AG1564" s="23">
        <f t="shared" si="523"/>
        <v>2</v>
      </c>
      <c r="AH1564" s="33" t="str">
        <f>VLOOKUP(F1564,特效对应!F:G,2,FALSE)</f>
        <v>attackex</v>
      </c>
      <c r="AJ1564">
        <f t="shared" si="524"/>
        <v>18</v>
      </c>
      <c r="AK1564" t="s">
        <v>119</v>
      </c>
      <c r="AL1564" s="4" t="s">
        <v>1775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辽主动技能3等级19</v>
      </c>
      <c r="B1565" s="8">
        <f t="shared" si="520"/>
        <v>10260319</v>
      </c>
      <c r="C1565" s="8" t="str">
        <f>VLOOKUP(G1565,角色!A:B,2,FALSE)</f>
        <v>辽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497</v>
      </c>
      <c r="I1565" s="26" t="str">
        <f t="shared" si="528"/>
        <v>对敌方造成125%（+45350）贯穿伤害并概率混乱。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P1565" s="33" t="str">
        <f>_xlfn.IFNA(VLOOKUP(G1565,角色!V:AE,主动技能!F1565+1,FALSE),"")</f>
        <v>eff_sixingguangquan|eff_kuanglongci||</v>
      </c>
      <c r="Q1565" s="33">
        <f>(VLOOKUP(G1565,角色!V:AE,主动技能!F1565+4,FALSE))</f>
        <v>2</v>
      </c>
      <c r="R1565" s="33">
        <v>0</v>
      </c>
      <c r="S1565" s="33">
        <v>0</v>
      </c>
      <c r="T1565" s="6" t="str">
        <f t="shared" si="533"/>
        <v/>
      </c>
      <c r="U1565" s="6" t="str">
        <f t="shared" si="534"/>
        <v>100087:30:2:0</v>
      </c>
      <c r="V1565" s="23" t="str">
        <f>VLOOKUP(G1565,角色!AW:BC,主动技能!F1565+1,FALSE)</f>
        <v>skill_31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45350</v>
      </c>
      <c r="AE1565" s="33">
        <f>(VLOOKUP(G1565,角色!V:AE,主动技能!F1565+7,FALSE))</f>
        <v>1</v>
      </c>
      <c r="AF1565" s="23">
        <f t="shared" si="522"/>
        <v>3</v>
      </c>
      <c r="AG1565" s="23">
        <f t="shared" si="523"/>
        <v>2</v>
      </c>
      <c r="AH1565" s="33" t="str">
        <f>VLOOKUP(F1565,特效对应!F:G,2,FALSE)</f>
        <v>attackex</v>
      </c>
      <c r="AJ1565">
        <f t="shared" si="524"/>
        <v>19</v>
      </c>
      <c r="AK1565" t="s">
        <v>119</v>
      </c>
      <c r="AL1565" s="4" t="s">
        <v>1775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辽主动技能3等级20</v>
      </c>
      <c r="B1566" s="8">
        <f t="shared" si="520"/>
        <v>10260320</v>
      </c>
      <c r="C1566" s="8" t="str">
        <f>VLOOKUP(G1566,角色!A:B,2,FALSE)</f>
        <v>辽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497</v>
      </c>
      <c r="I1566" s="26" t="str">
        <f t="shared" si="528"/>
        <v>对敌方造成125%（+64142）贯穿伤害并概率混乱。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P1566" s="33" t="str">
        <f>_xlfn.IFNA(VLOOKUP(G1566,角色!V:AE,主动技能!F1566+1,FALSE),"")</f>
        <v>eff_sixingguangquan|eff_kuanglongci||</v>
      </c>
      <c r="Q1566" s="33">
        <f>(VLOOKUP(G1566,角色!V:AE,主动技能!F1566+4,FALSE))</f>
        <v>2</v>
      </c>
      <c r="R1566" s="33">
        <v>0</v>
      </c>
      <c r="S1566" s="33">
        <v>0</v>
      </c>
      <c r="T1566" s="6" t="str">
        <f t="shared" si="533"/>
        <v/>
      </c>
      <c r="U1566" s="6" t="str">
        <f t="shared" si="534"/>
        <v>100087:30:2:0</v>
      </c>
      <c r="V1566" s="23" t="str">
        <f>VLOOKUP(G1566,角色!AW:BC,主动技能!F1566+1,FALSE)</f>
        <v>skill_31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64142</v>
      </c>
      <c r="AE1566" s="33">
        <f>(VLOOKUP(G1566,角色!V:AE,主动技能!F1566+7,FALSE))</f>
        <v>1</v>
      </c>
      <c r="AF1566" s="23">
        <f t="shared" si="522"/>
        <v>3</v>
      </c>
      <c r="AG1566" s="23">
        <f t="shared" si="523"/>
        <v>2</v>
      </c>
      <c r="AH1566" s="33" t="str">
        <f>VLOOKUP(F1566,特效对应!F:G,2,FALSE)</f>
        <v>attackex</v>
      </c>
      <c r="AJ1566">
        <f t="shared" si="524"/>
        <v>20</v>
      </c>
      <c r="AK1566" t="s">
        <v>119</v>
      </c>
      <c r="AL1566" s="4" t="s">
        <v>1775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星霜主动技能1等级1</v>
      </c>
      <c r="B1567" s="8">
        <f t="shared" si="520"/>
        <v>10270101</v>
      </c>
      <c r="C1567" s="8" t="str">
        <f>VLOOKUP(G1567,角色!A:B,2,FALSE)</f>
        <v>星霜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对敌方单体攻击，造成100%攻击力（+32）点伤害。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33" t="str">
        <f>_xlfn.IFNA(VLOOKUP(G1567,角色!V:AE,主动技能!F1567+1,FALSE),"")</f>
        <v>eff_yixingguangquan|||</v>
      </c>
      <c r="Q1567" s="33">
        <f>(VLOOKUP(G1567,角色!V:AE,主动技能!F1567+4,FALSE))</f>
        <v>1</v>
      </c>
      <c r="R1567" s="33">
        <v>0</v>
      </c>
      <c r="S1567" s="33">
        <v>0</v>
      </c>
      <c r="T1567" s="23" t="str">
        <f t="shared" si="533"/>
        <v/>
      </c>
      <c r="U1567" s="23" t="str">
        <f t="shared" si="534"/>
        <v/>
      </c>
      <c r="V1567" s="23" t="str">
        <f>VLOOKUP(G1567,角色!AW:BC,主动技能!F1567+1,FALSE)</f>
        <v>skill_32</v>
      </c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32</v>
      </c>
      <c r="AC1567" s="23"/>
      <c r="AD1567" s="23"/>
      <c r="AE1567" s="33">
        <f>(VLOOKUP(G1567,角色!V:AE,主动技能!F1567+7,FALSE))</f>
        <v>0</v>
      </c>
      <c r="AF1567" s="23">
        <f t="shared" si="522"/>
        <v>0</v>
      </c>
      <c r="AG1567" s="23">
        <f t="shared" si="523"/>
        <v>0</v>
      </c>
      <c r="AH1567" s="33" t="str">
        <f>VLOOKUP(F1567,特效对应!F:G,2,FALSE)</f>
        <v>attack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星霜主动技能1等级2</v>
      </c>
      <c r="B1568" s="8">
        <f t="shared" si="520"/>
        <v>10270102</v>
      </c>
      <c r="C1568" s="8" t="str">
        <f>VLOOKUP(G1568,角色!A:B,2,FALSE)</f>
        <v>星霜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521</v>
      </c>
      <c r="I1568" s="24" t="str">
        <f t="shared" ref="I1568:I1574" si="536">"对敌方单体攻击，造成100%攻击力（+"&amp;AB1568&amp;"）点伤害。"</f>
        <v>对敌方单体攻击，造成100%攻击力（+40）点伤害。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P1568" s="33" t="str">
        <f>_xlfn.IFNA(VLOOKUP(G1568,角色!V:AE,主动技能!F1568+1,FALSE),"")</f>
        <v>eff_yixingguangquan|||</v>
      </c>
      <c r="Q1568" s="33">
        <f>(VLOOKUP(G1568,角色!V:AE,主动技能!F1568+4,FALSE))</f>
        <v>1</v>
      </c>
      <c r="R1568" s="33">
        <v>0</v>
      </c>
      <c r="S1568" s="33">
        <v>0</v>
      </c>
      <c r="T1568" s="6" t="str">
        <f t="shared" si="533"/>
        <v/>
      </c>
      <c r="U1568" s="6" t="str">
        <f t="shared" si="534"/>
        <v/>
      </c>
      <c r="V1568" s="23" t="str">
        <f>VLOOKUP(G1568,角色!AW:BC,主动技能!F1568+1,FALSE)</f>
        <v>skill_32</v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40</v>
      </c>
      <c r="AE1568" s="33">
        <f>(VLOOKUP(G1568,角色!V:AE,主动技能!F1568+7,FALSE))</f>
        <v>0</v>
      </c>
      <c r="AF1568" s="23">
        <f t="shared" si="522"/>
        <v>0</v>
      </c>
      <c r="AG1568" s="23">
        <f t="shared" si="523"/>
        <v>0</v>
      </c>
      <c r="AH1568" s="33" t="str">
        <f>VLOOKUP(F1568,特效对应!F:G,2,FALSE)</f>
        <v>attack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星霜主动技能1等级3</v>
      </c>
      <c r="B1569" s="8">
        <f t="shared" si="520"/>
        <v>10270103</v>
      </c>
      <c r="C1569" s="8" t="str">
        <f>VLOOKUP(G1569,角色!A:B,2,FALSE)</f>
        <v>星霜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521</v>
      </c>
      <c r="I1569" s="24" t="str">
        <f t="shared" si="536"/>
        <v>对敌方单体攻击，造成100%攻击力（+62）点伤害。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P1569" s="33" t="str">
        <f>_xlfn.IFNA(VLOOKUP(G1569,角色!V:AE,主动技能!F1569+1,FALSE),"")</f>
        <v>eff_yixingguangquan|||</v>
      </c>
      <c r="Q1569" s="33">
        <f>(VLOOKUP(G1569,角色!V:AE,主动技能!F1569+4,FALSE))</f>
        <v>1</v>
      </c>
      <c r="R1569" s="33">
        <v>0</v>
      </c>
      <c r="S1569" s="33">
        <v>0</v>
      </c>
      <c r="T1569" s="6" t="str">
        <f t="shared" si="533"/>
        <v/>
      </c>
      <c r="U1569" s="6" t="str">
        <f t="shared" si="534"/>
        <v/>
      </c>
      <c r="V1569" s="23" t="str">
        <f>VLOOKUP(G1569,角色!AW:BC,主动技能!F1569+1,FALSE)</f>
        <v>skill_32</v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62</v>
      </c>
      <c r="AE1569" s="33">
        <f>(VLOOKUP(G1569,角色!V:AE,主动技能!F1569+7,FALSE))</f>
        <v>0</v>
      </c>
      <c r="AF1569" s="23">
        <f t="shared" si="522"/>
        <v>0</v>
      </c>
      <c r="AG1569" s="23">
        <f t="shared" si="523"/>
        <v>0</v>
      </c>
      <c r="AH1569" s="33" t="str">
        <f>VLOOKUP(F1569,特效对应!F:G,2,FALSE)</f>
        <v>attack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星霜主动技能1等级4</v>
      </c>
      <c r="B1570" s="8">
        <f t="shared" si="520"/>
        <v>10270104</v>
      </c>
      <c r="C1570" s="8" t="str">
        <f>VLOOKUP(G1570,角色!A:B,2,FALSE)</f>
        <v>星霜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521</v>
      </c>
      <c r="I1570" s="24" t="str">
        <f t="shared" si="536"/>
        <v>对敌方单体攻击，造成100%攻击力（+100）点伤害。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P1570" s="33" t="str">
        <f>_xlfn.IFNA(VLOOKUP(G1570,角色!V:AE,主动技能!F1570+1,FALSE),"")</f>
        <v>eff_yixingguangquan|||</v>
      </c>
      <c r="Q1570" s="33">
        <f>(VLOOKUP(G1570,角色!V:AE,主动技能!F1570+4,FALSE))</f>
        <v>1</v>
      </c>
      <c r="R1570" s="33">
        <v>0</v>
      </c>
      <c r="S1570" s="33">
        <v>0</v>
      </c>
      <c r="T1570" s="6" t="str">
        <f t="shared" si="533"/>
        <v/>
      </c>
      <c r="U1570" s="6" t="str">
        <f t="shared" si="534"/>
        <v/>
      </c>
      <c r="V1570" s="23" t="str">
        <f>VLOOKUP(G1570,角色!AW:BC,主动技能!F1570+1,FALSE)</f>
        <v>skill_32</v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100</v>
      </c>
      <c r="AE1570" s="33">
        <f>(VLOOKUP(G1570,角色!V:AE,主动技能!F1570+7,FALSE))</f>
        <v>0</v>
      </c>
      <c r="AF1570" s="23">
        <f t="shared" si="522"/>
        <v>0</v>
      </c>
      <c r="AG1570" s="23">
        <f t="shared" si="523"/>
        <v>0</v>
      </c>
      <c r="AH1570" s="33" t="str">
        <f>VLOOKUP(F1570,特效对应!F:G,2,FALSE)</f>
        <v>attack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星霜主动技能1等级5</v>
      </c>
      <c r="B1571" s="8">
        <f t="shared" si="520"/>
        <v>10270105</v>
      </c>
      <c r="C1571" s="8" t="str">
        <f>VLOOKUP(G1571,角色!A:B,2,FALSE)</f>
        <v>星霜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521</v>
      </c>
      <c r="I1571" s="24" t="str">
        <f t="shared" si="53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P1571" s="33" t="str">
        <f>_xlfn.IFNA(VLOOKUP(G1571,角色!V:AE,主动技能!F1571+1,FALSE),"")</f>
        <v>eff_yixingguangquan|||</v>
      </c>
      <c r="Q1571" s="33">
        <f>(VLOOKUP(G1571,角色!V:AE,主动技能!F1571+4,FALSE))</f>
        <v>1</v>
      </c>
      <c r="R1571" s="33">
        <v>0</v>
      </c>
      <c r="S1571" s="33">
        <v>0</v>
      </c>
      <c r="T1571" s="6" t="str">
        <f t="shared" si="533"/>
        <v/>
      </c>
      <c r="U1571" s="6" t="str">
        <f t="shared" si="534"/>
        <v/>
      </c>
      <c r="V1571" s="23" t="str">
        <f>VLOOKUP(G1571,角色!AW:BC,主动技能!F1571+1,FALSE)</f>
        <v>skill_32</v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 s="33">
        <f>(VLOOKUP(G1571,角色!V:AE,主动技能!F1571+7,FALSE))</f>
        <v>0</v>
      </c>
      <c r="AF1571" s="23">
        <f t="shared" si="522"/>
        <v>0</v>
      </c>
      <c r="AG1571" s="23">
        <f t="shared" si="523"/>
        <v>0</v>
      </c>
      <c r="AH1571" s="33" t="str">
        <f>VLOOKUP(F1571,特效对应!F:G,2,FALSE)</f>
        <v>attack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星霜主动技能1等级6</v>
      </c>
      <c r="B1572" s="8">
        <f t="shared" si="520"/>
        <v>10270106</v>
      </c>
      <c r="C1572" s="8" t="str">
        <f>VLOOKUP(G1572,角色!A:B,2,FALSE)</f>
        <v>星霜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521</v>
      </c>
      <c r="I1572" s="24" t="str">
        <f t="shared" si="536"/>
        <v>对敌方单体攻击，造成100%攻击力（+200）点伤害。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P1572" s="33" t="str">
        <f>_xlfn.IFNA(VLOOKUP(G1572,角色!V:AE,主动技能!F1572+1,FALSE),"")</f>
        <v>eff_yixingguangquan|||</v>
      </c>
      <c r="Q1572" s="33">
        <f>(VLOOKUP(G1572,角色!V:AE,主动技能!F1572+4,FALSE))</f>
        <v>1</v>
      </c>
      <c r="R1572" s="33">
        <v>0</v>
      </c>
      <c r="S1572" s="33">
        <v>0</v>
      </c>
      <c r="T1572" s="6" t="str">
        <f t="shared" si="533"/>
        <v/>
      </c>
      <c r="U1572" s="6" t="str">
        <f t="shared" si="534"/>
        <v/>
      </c>
      <c r="V1572" s="23" t="str">
        <f>VLOOKUP(G1572,角色!AW:BC,主动技能!F1572+1,FALSE)</f>
        <v>skill_32</v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200</v>
      </c>
      <c r="AE1572" s="33">
        <f>(VLOOKUP(G1572,角色!V:AE,主动技能!F1572+7,FALSE))</f>
        <v>0</v>
      </c>
      <c r="AF1572" s="23">
        <f t="shared" si="522"/>
        <v>0</v>
      </c>
      <c r="AG1572" s="23">
        <f t="shared" si="523"/>
        <v>0</v>
      </c>
      <c r="AH1572" s="33" t="str">
        <f>VLOOKUP(F1572,特效对应!F:G,2,FALSE)</f>
        <v>attack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星霜主动技能1等级7</v>
      </c>
      <c r="B1573" s="8">
        <f t="shared" si="520"/>
        <v>10270107</v>
      </c>
      <c r="C1573" s="8" t="str">
        <f>VLOOKUP(G1573,角色!A:B,2,FALSE)</f>
        <v>星霜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521</v>
      </c>
      <c r="I1573" s="24" t="str">
        <f t="shared" si="536"/>
        <v>对敌方单体攻击，造成100%攻击力（+283）点伤害。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P1573" s="33" t="str">
        <f>_xlfn.IFNA(VLOOKUP(G1573,角色!V:AE,主动技能!F1573+1,FALSE),"")</f>
        <v>eff_yixingguangquan|||</v>
      </c>
      <c r="Q1573" s="33">
        <f>(VLOOKUP(G1573,角色!V:AE,主动技能!F1573+4,FALSE))</f>
        <v>1</v>
      </c>
      <c r="R1573" s="33">
        <v>0</v>
      </c>
      <c r="S1573" s="33">
        <v>0</v>
      </c>
      <c r="T1573" s="6" t="str">
        <f t="shared" si="533"/>
        <v/>
      </c>
      <c r="U1573" s="6" t="str">
        <f t="shared" si="534"/>
        <v/>
      </c>
      <c r="V1573" s="23" t="str">
        <f>VLOOKUP(G1573,角色!AW:BC,主动技能!F1573+1,FALSE)</f>
        <v>skill_32</v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283</v>
      </c>
      <c r="AE1573" s="33">
        <f>(VLOOKUP(G1573,角色!V:AE,主动技能!F1573+7,FALSE))</f>
        <v>0</v>
      </c>
      <c r="AF1573" s="23">
        <f t="shared" si="522"/>
        <v>0</v>
      </c>
      <c r="AG1573" s="23">
        <f t="shared" si="523"/>
        <v>0</v>
      </c>
      <c r="AH1573" s="33" t="str">
        <f>VLOOKUP(F1573,特效对应!F:G,2,FALSE)</f>
        <v>attack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星霜主动技能1等级8</v>
      </c>
      <c r="B1574" s="8">
        <f t="shared" si="520"/>
        <v>10270108</v>
      </c>
      <c r="C1574" s="8" t="str">
        <f>VLOOKUP(G1574,角色!A:B,2,FALSE)</f>
        <v>星霜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521</v>
      </c>
      <c r="I1574" s="24" t="str">
        <f t="shared" si="536"/>
        <v>对敌方单体攻击，造成100%攻击力（+400）点伤害。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P1574" s="33" t="str">
        <f>_xlfn.IFNA(VLOOKUP(G1574,角色!V:AE,主动技能!F1574+1,FALSE),"")</f>
        <v>eff_yixingguangquan|||</v>
      </c>
      <c r="Q1574" s="33">
        <f>(VLOOKUP(G1574,角色!V:AE,主动技能!F1574+4,FALSE))</f>
        <v>1</v>
      </c>
      <c r="R1574" s="33">
        <v>0</v>
      </c>
      <c r="S1574" s="33">
        <v>0</v>
      </c>
      <c r="T1574" s="6" t="str">
        <f t="shared" si="533"/>
        <v/>
      </c>
      <c r="U1574" s="6" t="str">
        <f t="shared" si="534"/>
        <v/>
      </c>
      <c r="V1574" s="23" t="str">
        <f>VLOOKUP(G1574,角色!AW:BC,主动技能!F1574+1,FALSE)</f>
        <v>skill_32</v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400</v>
      </c>
      <c r="AE1574" s="33">
        <f>(VLOOKUP(G1574,角色!V:AE,主动技能!F1574+7,FALSE))</f>
        <v>0</v>
      </c>
      <c r="AF1574" s="23">
        <f t="shared" si="522"/>
        <v>0</v>
      </c>
      <c r="AG1574" s="23">
        <f t="shared" si="523"/>
        <v>0</v>
      </c>
      <c r="AH1574" s="33" t="str">
        <f>VLOOKUP(F1574,特效对应!F:G,2,FALSE)</f>
        <v>attack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星霜主动技能1等级9</v>
      </c>
      <c r="B1575" s="8">
        <f t="shared" si="520"/>
        <v>10270109</v>
      </c>
      <c r="C1575" s="8" t="str">
        <f>VLOOKUP(G1575,角色!A:B,2,FALSE)</f>
        <v>星霜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对敌方单体攻击，造成100%攻击力（+566）点伤害。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33" t="str">
        <f>_xlfn.IFNA(VLOOKUP(G1575,角色!V:AE,主动技能!F1575+1,FALSE),"")</f>
        <v>eff_yixingguangquan|||</v>
      </c>
      <c r="Q1575" s="33">
        <f>(VLOOKUP(G1575,角色!V:AE,主动技能!F1575+4,FALSE))</f>
        <v>1</v>
      </c>
      <c r="R1575" s="33">
        <v>0</v>
      </c>
      <c r="S1575" s="33">
        <v>0</v>
      </c>
      <c r="T1575" s="23" t="str">
        <f t="shared" si="533"/>
        <v/>
      </c>
      <c r="U1575" s="23" t="str">
        <f t="shared" si="534"/>
        <v/>
      </c>
      <c r="V1575" s="23" t="str">
        <f>VLOOKUP(G1575,角色!AW:BC,主动技能!F1575+1,FALSE)</f>
        <v>skill_32</v>
      </c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566</v>
      </c>
      <c r="AC1575" s="23"/>
      <c r="AD1575" s="23"/>
      <c r="AE1575" s="33">
        <f>(VLOOKUP(G1575,角色!V:AE,主动技能!F1575+7,FALSE))</f>
        <v>0</v>
      </c>
      <c r="AF1575" s="23">
        <f t="shared" si="522"/>
        <v>0</v>
      </c>
      <c r="AG1575" s="23">
        <f t="shared" si="523"/>
        <v>0</v>
      </c>
      <c r="AH1575" s="33" t="str">
        <f>VLOOKUP(F1575,特效对应!F:G,2,FALSE)</f>
        <v>attack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星霜主动技能1等级10</v>
      </c>
      <c r="B1576" s="8">
        <f t="shared" si="520"/>
        <v>10270110</v>
      </c>
      <c r="C1576" s="8" t="str">
        <f>VLOOKUP(G1576,角色!A:B,2,FALSE)</f>
        <v>星霜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对敌方任意单体攻击，造成100%攻击力（+800）点伤害。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P1576" s="33" t="str">
        <f>_xlfn.IFNA(VLOOKUP(G1576,角色!V:AE,主动技能!F1576+1,FALSE),"")</f>
        <v>eff_yixingguangquan|||</v>
      </c>
      <c r="Q1576" s="33">
        <f>(VLOOKUP(G1576,角色!V:AE,主动技能!F1576+4,FALSE))</f>
        <v>1</v>
      </c>
      <c r="R1576" s="33">
        <v>0</v>
      </c>
      <c r="S1576" s="33">
        <v>0</v>
      </c>
      <c r="T1576" s="6" t="str">
        <f t="shared" si="533"/>
        <v/>
      </c>
      <c r="U1576" s="6" t="str">
        <f t="shared" si="534"/>
        <v/>
      </c>
      <c r="V1576" s="23" t="str">
        <f>VLOOKUP(G1576,角色!AW:BC,主动技能!F1576+1,FALSE)</f>
        <v>skill_32</v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800</v>
      </c>
      <c r="AE1576" s="33">
        <f>(VLOOKUP(G1576,角色!V:AE,主动技能!F1576+7,FALSE))</f>
        <v>0</v>
      </c>
      <c r="AF1576" s="23">
        <f t="shared" si="522"/>
        <v>0</v>
      </c>
      <c r="AG1576" s="23">
        <f t="shared" si="523"/>
        <v>0</v>
      </c>
      <c r="AH1576" s="33" t="str">
        <f>VLOOKUP(F1576,特效对应!F:G,2,FALSE)</f>
        <v>attack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星霜主动技能1等级11</v>
      </c>
      <c r="B1577" s="8">
        <f t="shared" si="520"/>
        <v>10270111</v>
      </c>
      <c r="C1577" s="8" t="str">
        <f>VLOOKUP(G1577,角色!A:B,2,FALSE)</f>
        <v>星霜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521</v>
      </c>
      <c r="I1577" s="24" t="str">
        <f t="shared" ref="I1577:I1586" si="537">"对敌方任意单体攻击，造成100%攻击力（+"&amp;AB1577&amp;"）点伤害。"</f>
        <v>对敌方任意单体攻击，造成100%攻击力（+1132）点伤害。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P1577" s="33" t="str">
        <f>_xlfn.IFNA(VLOOKUP(G1577,角色!V:AE,主动技能!F1577+1,FALSE),"")</f>
        <v>eff_yixingguangquan|||</v>
      </c>
      <c r="Q1577" s="33">
        <f>(VLOOKUP(G1577,角色!V:AE,主动技能!F1577+4,FALSE))</f>
        <v>1</v>
      </c>
      <c r="R1577" s="33">
        <v>0</v>
      </c>
      <c r="S1577" s="33">
        <v>0</v>
      </c>
      <c r="T1577" s="6" t="str">
        <f t="shared" si="533"/>
        <v/>
      </c>
      <c r="U1577" s="6" t="str">
        <f t="shared" si="534"/>
        <v/>
      </c>
      <c r="V1577" s="23" t="str">
        <f>VLOOKUP(G1577,角色!AW:BC,主动技能!F1577+1,FALSE)</f>
        <v>skill_32</v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1132</v>
      </c>
      <c r="AE1577" s="33">
        <f>(VLOOKUP(G1577,角色!V:AE,主动技能!F1577+7,FALSE))</f>
        <v>0</v>
      </c>
      <c r="AF1577" s="23">
        <f t="shared" si="522"/>
        <v>0</v>
      </c>
      <c r="AG1577" s="23">
        <f t="shared" si="523"/>
        <v>0</v>
      </c>
      <c r="AH1577" s="33" t="str">
        <f>VLOOKUP(F1577,特效对应!F:G,2,FALSE)</f>
        <v>attack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星霜主动技能1等级12</v>
      </c>
      <c r="B1578" s="8">
        <f t="shared" si="520"/>
        <v>10270112</v>
      </c>
      <c r="C1578" s="8" t="str">
        <f>VLOOKUP(G1578,角色!A:B,2,FALSE)</f>
        <v>星霜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521</v>
      </c>
      <c r="I1578" s="24" t="str">
        <f t="shared" si="537"/>
        <v>对敌方任意单体攻击，造成100%攻击力（+1601）点伤害。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P1578" s="33" t="str">
        <f>_xlfn.IFNA(VLOOKUP(G1578,角色!V:AE,主动技能!F1578+1,FALSE),"")</f>
        <v>eff_yixingguangquan|||</v>
      </c>
      <c r="Q1578" s="33">
        <f>(VLOOKUP(G1578,角色!V:AE,主动技能!F1578+4,FALSE))</f>
        <v>1</v>
      </c>
      <c r="R1578" s="33">
        <v>0</v>
      </c>
      <c r="S1578" s="33">
        <v>0</v>
      </c>
      <c r="T1578" s="6" t="str">
        <f t="shared" si="533"/>
        <v/>
      </c>
      <c r="U1578" s="6" t="str">
        <f t="shared" si="534"/>
        <v/>
      </c>
      <c r="V1578" s="23" t="str">
        <f>VLOOKUP(G1578,角色!AW:BC,主动技能!F1578+1,FALSE)</f>
        <v>skill_32</v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1601</v>
      </c>
      <c r="AE1578" s="33">
        <f>(VLOOKUP(G1578,角色!V:AE,主动技能!F1578+7,FALSE))</f>
        <v>0</v>
      </c>
      <c r="AF1578" s="23">
        <f t="shared" si="522"/>
        <v>0</v>
      </c>
      <c r="AG1578" s="23">
        <f t="shared" si="523"/>
        <v>0</v>
      </c>
      <c r="AH1578" s="33" t="str">
        <f>VLOOKUP(F1578,特效对应!F:G,2,FALSE)</f>
        <v>attack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星霜主动技能1等级13</v>
      </c>
      <c r="B1579" s="8">
        <f t="shared" si="520"/>
        <v>10270113</v>
      </c>
      <c r="C1579" s="8" t="str">
        <f>VLOOKUP(G1579,角色!A:B,2,FALSE)</f>
        <v>星霜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521</v>
      </c>
      <c r="I1579" s="24" t="str">
        <f t="shared" si="537"/>
        <v>对敌方任意单体攻击，造成100%攻击力（+2265）点伤害。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P1579" s="33" t="str">
        <f>_xlfn.IFNA(VLOOKUP(G1579,角色!V:AE,主动技能!F1579+1,FALSE),"")</f>
        <v>eff_yixingguangquan|||</v>
      </c>
      <c r="Q1579" s="33">
        <f>(VLOOKUP(G1579,角色!V:AE,主动技能!F1579+4,FALSE))</f>
        <v>1</v>
      </c>
      <c r="R1579" s="33">
        <v>0</v>
      </c>
      <c r="S1579" s="33">
        <v>0</v>
      </c>
      <c r="T1579" s="6" t="str">
        <f t="shared" si="533"/>
        <v/>
      </c>
      <c r="U1579" s="6" t="str">
        <f t="shared" si="534"/>
        <v/>
      </c>
      <c r="V1579" s="23" t="str">
        <f>VLOOKUP(G1579,角色!AW:BC,主动技能!F1579+1,FALSE)</f>
        <v>skill_32</v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2265</v>
      </c>
      <c r="AE1579" s="33">
        <f>(VLOOKUP(G1579,角色!V:AE,主动技能!F1579+7,FALSE))</f>
        <v>0</v>
      </c>
      <c r="AF1579" s="23">
        <f t="shared" si="522"/>
        <v>0</v>
      </c>
      <c r="AG1579" s="23">
        <f t="shared" si="523"/>
        <v>0</v>
      </c>
      <c r="AH1579" s="33" t="str">
        <f>VLOOKUP(F1579,特效对应!F:G,2,FALSE)</f>
        <v>attack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星霜主动技能1等级14</v>
      </c>
      <c r="B1580" s="8">
        <f t="shared" si="520"/>
        <v>10270114</v>
      </c>
      <c r="C1580" s="8" t="str">
        <f>VLOOKUP(G1580,角色!A:B,2,FALSE)</f>
        <v>星霜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521</v>
      </c>
      <c r="I1580" s="24" t="str">
        <f t="shared" si="537"/>
        <v>对敌方任意单体攻击，造成100%攻击力（+3204）点伤害。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P1580" s="33" t="str">
        <f>_xlfn.IFNA(VLOOKUP(G1580,角色!V:AE,主动技能!F1580+1,FALSE),"")</f>
        <v>eff_yixingguangquan|||</v>
      </c>
      <c r="Q1580" s="33">
        <f>(VLOOKUP(G1580,角色!V:AE,主动技能!F1580+4,FALSE))</f>
        <v>1</v>
      </c>
      <c r="R1580" s="33">
        <v>0</v>
      </c>
      <c r="S1580" s="33">
        <v>0</v>
      </c>
      <c r="T1580" s="6" t="str">
        <f t="shared" si="533"/>
        <v/>
      </c>
      <c r="U1580" s="6" t="str">
        <f t="shared" si="534"/>
        <v/>
      </c>
      <c r="V1580" s="23" t="str">
        <f>VLOOKUP(G1580,角色!AW:BC,主动技能!F1580+1,FALSE)</f>
        <v>skill_32</v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3204</v>
      </c>
      <c r="AE1580" s="33">
        <f>(VLOOKUP(G1580,角色!V:AE,主动技能!F1580+7,FALSE))</f>
        <v>0</v>
      </c>
      <c r="AF1580" s="23">
        <f t="shared" si="522"/>
        <v>0</v>
      </c>
      <c r="AG1580" s="23">
        <f t="shared" si="523"/>
        <v>0</v>
      </c>
      <c r="AH1580" s="33" t="str">
        <f>VLOOKUP(F1580,特效对应!F:G,2,FALSE)</f>
        <v>attack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星霜主动技能1等级15</v>
      </c>
      <c r="B1581" s="8">
        <f t="shared" si="520"/>
        <v>10270115</v>
      </c>
      <c r="C1581" s="8" t="str">
        <f>VLOOKUP(G1581,角色!A:B,2,FALSE)</f>
        <v>星霜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521</v>
      </c>
      <c r="I1581" s="24" t="str">
        <f t="shared" si="537"/>
        <v>对敌方任意单体攻击，造成100%攻击力（+4532）点伤害。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P1581" s="33" t="str">
        <f>_xlfn.IFNA(VLOOKUP(G1581,角色!V:AE,主动技能!F1581+1,FALSE),"")</f>
        <v>eff_yixingguangquan|||</v>
      </c>
      <c r="Q1581" s="33">
        <f>(VLOOKUP(G1581,角色!V:AE,主动技能!F1581+4,FALSE))</f>
        <v>1</v>
      </c>
      <c r="R1581" s="33">
        <v>0</v>
      </c>
      <c r="S1581" s="33">
        <v>0</v>
      </c>
      <c r="T1581" s="6" t="str">
        <f t="shared" si="533"/>
        <v/>
      </c>
      <c r="U1581" s="6" t="str">
        <f t="shared" si="534"/>
        <v/>
      </c>
      <c r="V1581" s="23" t="str">
        <f>VLOOKUP(G1581,角色!AW:BC,主动技能!F1581+1,FALSE)</f>
        <v>skill_32</v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4532</v>
      </c>
      <c r="AE1581" s="33">
        <f>(VLOOKUP(G1581,角色!V:AE,主动技能!F1581+7,FALSE))</f>
        <v>0</v>
      </c>
      <c r="AF1581" s="23">
        <f t="shared" si="522"/>
        <v>0</v>
      </c>
      <c r="AG1581" s="23">
        <f t="shared" si="523"/>
        <v>0</v>
      </c>
      <c r="AH1581" s="33" t="str">
        <f>VLOOKUP(F1581,特效对应!F:G,2,FALSE)</f>
        <v>attack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星霜主动技能1等级16</v>
      </c>
      <c r="B1582" s="8">
        <f t="shared" si="520"/>
        <v>10270116</v>
      </c>
      <c r="C1582" s="8" t="str">
        <f>VLOOKUP(G1582,角色!A:B,2,FALSE)</f>
        <v>星霜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521</v>
      </c>
      <c r="I1582" s="24" t="str">
        <f t="shared" si="537"/>
        <v>对敌方任意单体攻击，造成100%攻击力（+6411）点伤害。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P1582" s="33" t="str">
        <f>_xlfn.IFNA(VLOOKUP(G1582,角色!V:AE,主动技能!F1582+1,FALSE),"")</f>
        <v>eff_yixingguangquan|||</v>
      </c>
      <c r="Q1582" s="33">
        <f>(VLOOKUP(G1582,角色!V:AE,主动技能!F1582+4,FALSE))</f>
        <v>1</v>
      </c>
      <c r="R1582" s="33">
        <v>0</v>
      </c>
      <c r="S1582" s="33">
        <v>0</v>
      </c>
      <c r="T1582" s="6" t="str">
        <f t="shared" si="533"/>
        <v/>
      </c>
      <c r="U1582" s="6" t="str">
        <f t="shared" si="534"/>
        <v/>
      </c>
      <c r="V1582" s="23" t="str">
        <f>VLOOKUP(G1582,角色!AW:BC,主动技能!F1582+1,FALSE)</f>
        <v>skill_32</v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6411</v>
      </c>
      <c r="AE1582" s="33">
        <f>(VLOOKUP(G1582,角色!V:AE,主动技能!F1582+7,FALSE))</f>
        <v>0</v>
      </c>
      <c r="AF1582" s="23">
        <f t="shared" si="522"/>
        <v>0</v>
      </c>
      <c r="AG1582" s="23">
        <f t="shared" si="523"/>
        <v>0</v>
      </c>
      <c r="AH1582" s="33" t="str">
        <f>VLOOKUP(F1582,特效对应!F:G,2,FALSE)</f>
        <v>attack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星霜主动技能1等级17</v>
      </c>
      <c r="B1583" s="8">
        <f t="shared" si="520"/>
        <v>10270117</v>
      </c>
      <c r="C1583" s="8" t="str">
        <f>VLOOKUP(G1583,角色!A:B,2,FALSE)</f>
        <v>星霜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521</v>
      </c>
      <c r="I1583" s="24" t="str">
        <f t="shared" si="537"/>
        <v>对敌方任意单体攻击，造成100%攻击力（+9067）点伤害。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P1583" s="33" t="str">
        <f>_xlfn.IFNA(VLOOKUP(G1583,角色!V:AE,主动技能!F1583+1,FALSE),"")</f>
        <v>eff_yixingguangquan|||</v>
      </c>
      <c r="Q1583" s="33">
        <f>(VLOOKUP(G1583,角色!V:AE,主动技能!F1583+4,FALSE))</f>
        <v>1</v>
      </c>
      <c r="R1583" s="33">
        <v>0</v>
      </c>
      <c r="S1583" s="33">
        <v>0</v>
      </c>
      <c r="T1583" s="6" t="str">
        <f t="shared" si="533"/>
        <v/>
      </c>
      <c r="U1583" s="6" t="str">
        <f t="shared" si="534"/>
        <v/>
      </c>
      <c r="V1583" s="23" t="str">
        <f>VLOOKUP(G1583,角色!AW:BC,主动技能!F1583+1,FALSE)</f>
        <v>skill_32</v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9067</v>
      </c>
      <c r="AE1583" s="33">
        <f>(VLOOKUP(G1583,角色!V:AE,主动技能!F1583+7,FALSE))</f>
        <v>0</v>
      </c>
      <c r="AF1583" s="23">
        <f t="shared" si="522"/>
        <v>0</v>
      </c>
      <c r="AG1583" s="23">
        <f t="shared" si="523"/>
        <v>0</v>
      </c>
      <c r="AH1583" s="33" t="str">
        <f>VLOOKUP(F1583,特效对应!F:G,2,FALSE)</f>
        <v>attack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星霜主动技能1等级18</v>
      </c>
      <c r="B1584" s="8">
        <f t="shared" si="520"/>
        <v>10270118</v>
      </c>
      <c r="C1584" s="8" t="str">
        <f>VLOOKUP(G1584,角色!A:B,2,FALSE)</f>
        <v>星霜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521</v>
      </c>
      <c r="I1584" s="24" t="str">
        <f t="shared" si="537"/>
        <v>对敌方任意单体攻击，造成100%攻击力（+12825）点伤害。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P1584" s="33" t="str">
        <f>_xlfn.IFNA(VLOOKUP(G1584,角色!V:AE,主动技能!F1584+1,FALSE),"")</f>
        <v>eff_yixingguangquan|||</v>
      </c>
      <c r="Q1584" s="33">
        <f>(VLOOKUP(G1584,角色!V:AE,主动技能!F1584+4,FALSE))</f>
        <v>1</v>
      </c>
      <c r="R1584" s="33">
        <v>0</v>
      </c>
      <c r="S1584" s="33">
        <v>0</v>
      </c>
      <c r="T1584" s="6" t="str">
        <f t="shared" si="533"/>
        <v/>
      </c>
      <c r="U1584" s="6" t="str">
        <f t="shared" si="534"/>
        <v/>
      </c>
      <c r="V1584" s="23" t="str">
        <f>VLOOKUP(G1584,角色!AW:BC,主动技能!F1584+1,FALSE)</f>
        <v>skill_32</v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12825</v>
      </c>
      <c r="AE1584" s="33">
        <f>(VLOOKUP(G1584,角色!V:AE,主动技能!F1584+7,FALSE))</f>
        <v>0</v>
      </c>
      <c r="AF1584" s="23">
        <f t="shared" si="522"/>
        <v>0</v>
      </c>
      <c r="AG1584" s="23">
        <f t="shared" si="523"/>
        <v>0</v>
      </c>
      <c r="AH1584" s="33" t="str">
        <f>VLOOKUP(F1584,特效对应!F:G,2,FALSE)</f>
        <v>attack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星霜主动技能1等级19</v>
      </c>
      <c r="B1585" s="8">
        <f t="shared" si="520"/>
        <v>10270119</v>
      </c>
      <c r="C1585" s="8" t="str">
        <f>VLOOKUP(G1585,角色!A:B,2,FALSE)</f>
        <v>星霜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521</v>
      </c>
      <c r="I1585" s="24" t="str">
        <f t="shared" si="537"/>
        <v>对敌方任意单体攻击，造成100%攻击力（+18140）点伤害。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P1585" s="33" t="str">
        <f>_xlfn.IFNA(VLOOKUP(G1585,角色!V:AE,主动技能!F1585+1,FALSE),"")</f>
        <v>eff_yixingguangquan|||</v>
      </c>
      <c r="Q1585" s="33">
        <f>(VLOOKUP(G1585,角色!V:AE,主动技能!F1585+4,FALSE))</f>
        <v>1</v>
      </c>
      <c r="R1585" s="33">
        <v>0</v>
      </c>
      <c r="S1585" s="33">
        <v>0</v>
      </c>
      <c r="T1585" s="6" t="str">
        <f t="shared" si="533"/>
        <v/>
      </c>
      <c r="U1585" s="6" t="str">
        <f t="shared" si="534"/>
        <v/>
      </c>
      <c r="V1585" s="23" t="str">
        <f>VLOOKUP(G1585,角色!AW:BC,主动技能!F1585+1,FALSE)</f>
        <v>skill_32</v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18140</v>
      </c>
      <c r="AE1585" s="33">
        <f>(VLOOKUP(G1585,角色!V:AE,主动技能!F1585+7,FALSE))</f>
        <v>0</v>
      </c>
      <c r="AF1585" s="23">
        <f t="shared" si="522"/>
        <v>0</v>
      </c>
      <c r="AG1585" s="23">
        <f t="shared" si="523"/>
        <v>0</v>
      </c>
      <c r="AH1585" s="33" t="str">
        <f>VLOOKUP(F1585,特效对应!F:G,2,FALSE)</f>
        <v>attack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星霜主动技能1等级20</v>
      </c>
      <c r="B1586" s="8">
        <f t="shared" si="520"/>
        <v>10270120</v>
      </c>
      <c r="C1586" s="8" t="str">
        <f>VLOOKUP(G1586,角色!A:B,2,FALSE)</f>
        <v>星霜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521</v>
      </c>
      <c r="I1586" s="24" t="str">
        <f t="shared" si="537"/>
        <v>对敌方任意单体攻击，造成100%攻击力（+25657）点伤害。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P1586" s="33" t="str">
        <f>_xlfn.IFNA(VLOOKUP(G1586,角色!V:AE,主动技能!F1586+1,FALSE),"")</f>
        <v>eff_yixingguangquan|||</v>
      </c>
      <c r="Q1586" s="33">
        <f>(VLOOKUP(G1586,角色!V:AE,主动技能!F1586+4,FALSE))</f>
        <v>1</v>
      </c>
      <c r="R1586" s="33">
        <v>0</v>
      </c>
      <c r="S1586" s="33">
        <v>0</v>
      </c>
      <c r="T1586" s="6" t="str">
        <f t="shared" si="533"/>
        <v/>
      </c>
      <c r="U1586" s="6" t="str">
        <f t="shared" si="534"/>
        <v/>
      </c>
      <c r="V1586" s="23" t="str">
        <f>VLOOKUP(G1586,角色!AW:BC,主动技能!F1586+1,FALSE)</f>
        <v>skill_32</v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25657</v>
      </c>
      <c r="AE1586" s="33">
        <f>(VLOOKUP(G1586,角色!V:AE,主动技能!F1586+7,FALSE))</f>
        <v>0</v>
      </c>
      <c r="AF1586" s="23">
        <f t="shared" si="522"/>
        <v>0</v>
      </c>
      <c r="AG1586" s="23">
        <f t="shared" si="523"/>
        <v>0</v>
      </c>
      <c r="AH1586" s="33" t="str">
        <f>VLOOKUP(F1586,特效对应!F:G,2,FALSE)</f>
        <v>attack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星霜主动技能2等级1</v>
      </c>
      <c r="B1587" s="8">
        <f t="shared" si="520"/>
        <v>10270201</v>
      </c>
      <c r="C1587" s="8" t="str">
        <f>VLOOKUP(G1587,角色!A:B,2,FALSE)</f>
        <v>星霜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对敌方全体造成100%攻击力（+81）点伤害。并附带流血。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P1587" s="33" t="str">
        <f>_xlfn.IFNA(VLOOKUP(G1587,角色!V:AE,主动技能!F1587+1,FALSE),"")</f>
        <v>eff_sixingguangquan||eff_jihanbingbao|</v>
      </c>
      <c r="Q1587" s="33">
        <f>(VLOOKUP(G1587,角色!V:AE,主动技能!F1587+4,FALSE))</f>
        <v>1</v>
      </c>
      <c r="R1587" s="33">
        <v>0</v>
      </c>
      <c r="S1587" s="33">
        <v>0</v>
      </c>
      <c r="T1587" s="6" t="str">
        <f t="shared" si="533"/>
        <v>100001:100:2:0</v>
      </c>
      <c r="U1587" s="6" t="str">
        <f t="shared" si="534"/>
        <v/>
      </c>
      <c r="V1587" s="23" t="str">
        <f>VLOOKUP(G1587,角色!AW:BC,主动技能!F1587+1,FALSE)</f>
        <v>skill_30</v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81</v>
      </c>
      <c r="AE1587" s="33">
        <f>(VLOOKUP(G1587,角色!V:AE,主动技能!F1587+7,FALSE))</f>
        <v>1</v>
      </c>
      <c r="AF1587" s="23">
        <f t="shared" si="522"/>
        <v>2</v>
      </c>
      <c r="AG1587" s="23">
        <f t="shared" si="523"/>
        <v>1</v>
      </c>
      <c r="AH1587" s="33" t="str">
        <f>VLOOKUP(F1587,特效对应!F:G,2,FALSE)</f>
        <v>attackex</v>
      </c>
      <c r="AJ1587">
        <f t="shared" si="524"/>
        <v>1</v>
      </c>
      <c r="AK1587" t="s">
        <v>118</v>
      </c>
      <c r="AL1587" t="s">
        <v>1559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星霜主动技能2等级2</v>
      </c>
      <c r="B1588" s="8">
        <f t="shared" si="520"/>
        <v>10270202</v>
      </c>
      <c r="C1588" s="8" t="str">
        <f>VLOOKUP(G1588,角色!A:B,2,FALSE)</f>
        <v>星霜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522</v>
      </c>
      <c r="I1588" s="24" t="str">
        <f t="shared" ref="I1588:I1606" si="540">"对敌方全体造成100%攻击力（+"&amp;AB1588&amp;"）点伤害。并附带流血。"</f>
        <v>对敌方全体造成100%攻击力（+100）点伤害。并附带流血。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P1588" s="33" t="str">
        <f>_xlfn.IFNA(VLOOKUP(G1588,角色!V:AE,主动技能!F1588+1,FALSE),"")</f>
        <v>eff_sixingguangquan||eff_jihanbingbao|</v>
      </c>
      <c r="Q1588" s="33">
        <f>(VLOOKUP(G1588,角色!V:AE,主动技能!F1588+4,FALSE))</f>
        <v>1</v>
      </c>
      <c r="R1588" s="33">
        <v>0</v>
      </c>
      <c r="S1588" s="33">
        <v>0</v>
      </c>
      <c r="T1588" s="6" t="str">
        <f t="shared" si="533"/>
        <v>100001:100:2:0</v>
      </c>
      <c r="U1588" s="6" t="str">
        <f t="shared" si="534"/>
        <v/>
      </c>
      <c r="V1588" s="23" t="str">
        <f>VLOOKUP(G1588,角色!AW:BC,主动技能!F1588+1,FALSE)</f>
        <v>skill_30</v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100</v>
      </c>
      <c r="AE1588" s="33">
        <f>(VLOOKUP(G1588,角色!V:AE,主动技能!F1588+7,FALSE))</f>
        <v>1</v>
      </c>
      <c r="AF1588" s="23">
        <f t="shared" si="522"/>
        <v>2</v>
      </c>
      <c r="AG1588" s="23">
        <f t="shared" si="523"/>
        <v>1</v>
      </c>
      <c r="AH1588" s="33" t="str">
        <f>VLOOKUP(F1588,特效对应!F:G,2,FALSE)</f>
        <v>attackex</v>
      </c>
      <c r="AJ1588">
        <f t="shared" si="524"/>
        <v>2</v>
      </c>
      <c r="AK1588" t="s">
        <v>118</v>
      </c>
      <c r="AL1588" t="s">
        <v>1559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星霜主动技能2等级3</v>
      </c>
      <c r="B1589" s="8">
        <f t="shared" si="520"/>
        <v>10270203</v>
      </c>
      <c r="C1589" s="8" t="str">
        <f>VLOOKUP(G1589,角色!A:B,2,FALSE)</f>
        <v>星霜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522</v>
      </c>
      <c r="I1589" s="24" t="str">
        <f t="shared" si="540"/>
        <v>对敌方全体造成100%攻击力（+156）点伤害。并附带流血。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P1589" s="33" t="str">
        <f>_xlfn.IFNA(VLOOKUP(G1589,角色!V:AE,主动技能!F1589+1,FALSE),"")</f>
        <v>eff_sixingguangquan||eff_jihanbingbao|</v>
      </c>
      <c r="Q1589" s="33">
        <f>(VLOOKUP(G1589,角色!V:AE,主动技能!F1589+4,FALSE))</f>
        <v>1</v>
      </c>
      <c r="R1589" s="33">
        <v>0</v>
      </c>
      <c r="S1589" s="33">
        <v>0</v>
      </c>
      <c r="T1589" s="6" t="str">
        <f t="shared" si="533"/>
        <v>100001:100:2:0</v>
      </c>
      <c r="U1589" s="6" t="str">
        <f t="shared" si="534"/>
        <v/>
      </c>
      <c r="V1589" s="23" t="str">
        <f>VLOOKUP(G1589,角色!AW:BC,主动技能!F1589+1,FALSE)</f>
        <v>skill_30</v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156</v>
      </c>
      <c r="AE1589" s="33">
        <f>(VLOOKUP(G1589,角色!V:AE,主动技能!F1589+7,FALSE))</f>
        <v>1</v>
      </c>
      <c r="AF1589" s="23">
        <f t="shared" si="522"/>
        <v>2</v>
      </c>
      <c r="AG1589" s="23">
        <f t="shared" si="523"/>
        <v>1</v>
      </c>
      <c r="AH1589" s="33" t="str">
        <f>VLOOKUP(F1589,特效对应!F:G,2,FALSE)</f>
        <v>attackex</v>
      </c>
      <c r="AJ1589">
        <f t="shared" si="524"/>
        <v>3</v>
      </c>
      <c r="AK1589" t="s">
        <v>118</v>
      </c>
      <c r="AL1589" t="s">
        <v>1559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星霜主动技能2等级4</v>
      </c>
      <c r="B1590" s="8">
        <f t="shared" si="520"/>
        <v>10270204</v>
      </c>
      <c r="C1590" s="8" t="str">
        <f>VLOOKUP(G1590,角色!A:B,2,FALSE)</f>
        <v>星霜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522</v>
      </c>
      <c r="I1590" s="24" t="str">
        <f t="shared" si="540"/>
        <v>对敌方全体造成100%攻击力（+250）点伤害。并附带流血。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P1590" s="33" t="str">
        <f>_xlfn.IFNA(VLOOKUP(G1590,角色!V:AE,主动技能!F1590+1,FALSE),"")</f>
        <v>eff_sixingguangquan||eff_jihanbingbao|</v>
      </c>
      <c r="Q1590" s="33">
        <f>(VLOOKUP(G1590,角色!V:AE,主动技能!F1590+4,FALSE))</f>
        <v>1</v>
      </c>
      <c r="R1590" s="33">
        <v>0</v>
      </c>
      <c r="S1590" s="33">
        <v>0</v>
      </c>
      <c r="T1590" s="6" t="str">
        <f t="shared" si="533"/>
        <v>100001:100:2:0</v>
      </c>
      <c r="U1590" s="6" t="str">
        <f t="shared" si="534"/>
        <v/>
      </c>
      <c r="V1590" s="23" t="str">
        <f>VLOOKUP(G1590,角色!AW:BC,主动技能!F1590+1,FALSE)</f>
        <v>skill_30</v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250</v>
      </c>
      <c r="AE1590" s="33">
        <f>(VLOOKUP(G1590,角色!V:AE,主动技能!F1590+7,FALSE))</f>
        <v>1</v>
      </c>
      <c r="AF1590" s="23">
        <f t="shared" si="522"/>
        <v>2</v>
      </c>
      <c r="AG1590" s="23">
        <f t="shared" si="523"/>
        <v>1</v>
      </c>
      <c r="AH1590" s="33" t="str">
        <f>VLOOKUP(F1590,特效对应!F:G,2,FALSE)</f>
        <v>attackex</v>
      </c>
      <c r="AJ1590">
        <f t="shared" si="524"/>
        <v>4</v>
      </c>
      <c r="AK1590" t="s">
        <v>118</v>
      </c>
      <c r="AL1590" t="s">
        <v>1559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星霜主动技能2等级5</v>
      </c>
      <c r="B1591" s="8">
        <f t="shared" si="520"/>
        <v>10270205</v>
      </c>
      <c r="C1591" s="8" t="str">
        <f>VLOOKUP(G1591,角色!A:B,2,FALSE)</f>
        <v>星霜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522</v>
      </c>
      <c r="I1591" s="24" t="str">
        <f t="shared" si="54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P1591" s="33" t="str">
        <f>_xlfn.IFNA(VLOOKUP(G1591,角色!V:AE,主动技能!F1591+1,FALSE),"")</f>
        <v>eff_sixingguangquan||eff_jihanbingbao|</v>
      </c>
      <c r="Q1591" s="33">
        <f>(VLOOKUP(G1591,角色!V:AE,主动技能!F1591+4,FALSE))</f>
        <v>1</v>
      </c>
      <c r="R1591" s="33">
        <v>0</v>
      </c>
      <c r="S1591" s="33">
        <v>0</v>
      </c>
      <c r="T1591" s="6" t="str">
        <f t="shared" si="533"/>
        <v>100001:100:2:0</v>
      </c>
      <c r="U1591" s="6" t="str">
        <f t="shared" si="534"/>
        <v/>
      </c>
      <c r="V1591" s="23" t="str">
        <f>VLOOKUP(G1591,角色!AW:BC,主动技能!F1591+1,FALSE)</f>
        <v>skill_30</v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 s="33">
        <f>(VLOOKUP(G1591,角色!V:AE,主动技能!F1591+7,FALSE))</f>
        <v>1</v>
      </c>
      <c r="AF1591" s="23">
        <f t="shared" si="522"/>
        <v>2</v>
      </c>
      <c r="AG1591" s="23">
        <f t="shared" si="523"/>
        <v>1</v>
      </c>
      <c r="AH1591" s="33" t="str">
        <f>VLOOKUP(F1591,特效对应!F:G,2,FALSE)</f>
        <v>attackex</v>
      </c>
      <c r="AJ1591">
        <f t="shared" si="524"/>
        <v>5</v>
      </c>
      <c r="AK1591" t="s">
        <v>118</v>
      </c>
      <c r="AL1591" t="s">
        <v>1559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星霜主动技能2等级6</v>
      </c>
      <c r="B1592" s="8">
        <f t="shared" si="520"/>
        <v>10270206</v>
      </c>
      <c r="C1592" s="8" t="str">
        <f>VLOOKUP(G1592,角色!A:B,2,FALSE)</f>
        <v>星霜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522</v>
      </c>
      <c r="I1592" s="24" t="str">
        <f t="shared" si="540"/>
        <v>对敌方全体造成100%攻击力（+500）点伤害。并附带流血。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P1592" s="33" t="str">
        <f>_xlfn.IFNA(VLOOKUP(G1592,角色!V:AE,主动技能!F1592+1,FALSE),"")</f>
        <v>eff_sixingguangquan||eff_jihanbingbao|</v>
      </c>
      <c r="Q1592" s="33">
        <f>(VLOOKUP(G1592,角色!V:AE,主动技能!F1592+4,FALSE))</f>
        <v>1</v>
      </c>
      <c r="R1592" s="33">
        <v>0</v>
      </c>
      <c r="S1592" s="33">
        <v>0</v>
      </c>
      <c r="T1592" s="6" t="str">
        <f t="shared" si="533"/>
        <v>100001:100:2:0</v>
      </c>
      <c r="U1592" s="6" t="str">
        <f t="shared" si="534"/>
        <v/>
      </c>
      <c r="V1592" s="23" t="str">
        <f>VLOOKUP(G1592,角色!AW:BC,主动技能!F1592+1,FALSE)</f>
        <v>skill_30</v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500</v>
      </c>
      <c r="AE1592" s="33">
        <f>(VLOOKUP(G1592,角色!V:AE,主动技能!F1592+7,FALSE))</f>
        <v>1</v>
      </c>
      <c r="AF1592" s="23">
        <f t="shared" si="522"/>
        <v>2</v>
      </c>
      <c r="AG1592" s="23">
        <f t="shared" si="523"/>
        <v>1</v>
      </c>
      <c r="AH1592" s="33" t="str">
        <f>VLOOKUP(F1592,特效对应!F:G,2,FALSE)</f>
        <v>attackex</v>
      </c>
      <c r="AJ1592">
        <f t="shared" si="524"/>
        <v>6</v>
      </c>
      <c r="AK1592" t="s">
        <v>118</v>
      </c>
      <c r="AL1592" t="s">
        <v>1559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星霜主动技能2等级7</v>
      </c>
      <c r="B1593" s="8">
        <f t="shared" si="520"/>
        <v>10270207</v>
      </c>
      <c r="C1593" s="8" t="str">
        <f>VLOOKUP(G1593,角色!A:B,2,FALSE)</f>
        <v>星霜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522</v>
      </c>
      <c r="I1593" s="24" t="str">
        <f t="shared" si="540"/>
        <v>对敌方全体造成100%攻击力（+707）点伤害。并附带流血。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P1593" s="33" t="str">
        <f>_xlfn.IFNA(VLOOKUP(G1593,角色!V:AE,主动技能!F1593+1,FALSE),"")</f>
        <v>eff_sixingguangquan||eff_jihanbingbao|</v>
      </c>
      <c r="Q1593" s="33">
        <f>(VLOOKUP(G1593,角色!V:AE,主动技能!F1593+4,FALSE))</f>
        <v>1</v>
      </c>
      <c r="R1593" s="33">
        <v>0</v>
      </c>
      <c r="S1593" s="33">
        <v>0</v>
      </c>
      <c r="T1593" s="6" t="str">
        <f t="shared" si="533"/>
        <v>100001:100:2:0</v>
      </c>
      <c r="U1593" s="6" t="str">
        <f t="shared" si="534"/>
        <v/>
      </c>
      <c r="V1593" s="23" t="str">
        <f>VLOOKUP(G1593,角色!AW:BC,主动技能!F1593+1,FALSE)</f>
        <v>skill_30</v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707</v>
      </c>
      <c r="AE1593" s="33">
        <f>(VLOOKUP(G1593,角色!V:AE,主动技能!F1593+7,FALSE))</f>
        <v>1</v>
      </c>
      <c r="AF1593" s="23">
        <f t="shared" si="522"/>
        <v>2</v>
      </c>
      <c r="AG1593" s="23">
        <f t="shared" si="523"/>
        <v>1</v>
      </c>
      <c r="AH1593" s="33" t="str">
        <f>VLOOKUP(F1593,特效对应!F:G,2,FALSE)</f>
        <v>attackex</v>
      </c>
      <c r="AJ1593">
        <f t="shared" si="524"/>
        <v>7</v>
      </c>
      <c r="AK1593" t="s">
        <v>118</v>
      </c>
      <c r="AL1593" t="s">
        <v>1559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星霜主动技能2等级8</v>
      </c>
      <c r="B1594" s="8">
        <f t="shared" si="520"/>
        <v>10270208</v>
      </c>
      <c r="C1594" s="8" t="str">
        <f>VLOOKUP(G1594,角色!A:B,2,FALSE)</f>
        <v>星霜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522</v>
      </c>
      <c r="I1594" s="24" t="str">
        <f t="shared" si="540"/>
        <v>对敌方全体造成100%攻击力（+1000）点伤害。并附带流血。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P1594" s="33" t="str">
        <f>_xlfn.IFNA(VLOOKUP(G1594,角色!V:AE,主动技能!F1594+1,FALSE),"")</f>
        <v>eff_sixingguangquan||eff_jihanbingbao|</v>
      </c>
      <c r="Q1594" s="33">
        <f>(VLOOKUP(G1594,角色!V:AE,主动技能!F1594+4,FALSE))</f>
        <v>1</v>
      </c>
      <c r="R1594" s="33">
        <v>0</v>
      </c>
      <c r="S1594" s="33">
        <v>0</v>
      </c>
      <c r="T1594" s="6" t="str">
        <f t="shared" si="533"/>
        <v>100001:100:2:0</v>
      </c>
      <c r="U1594" s="6" t="str">
        <f t="shared" si="534"/>
        <v/>
      </c>
      <c r="V1594" s="23" t="str">
        <f>VLOOKUP(G1594,角色!AW:BC,主动技能!F1594+1,FALSE)</f>
        <v>skill_30</v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1000</v>
      </c>
      <c r="AE1594" s="33">
        <f>(VLOOKUP(G1594,角色!V:AE,主动技能!F1594+7,FALSE))</f>
        <v>1</v>
      </c>
      <c r="AF1594" s="23">
        <f t="shared" si="522"/>
        <v>2</v>
      </c>
      <c r="AG1594" s="23">
        <f t="shared" si="523"/>
        <v>1</v>
      </c>
      <c r="AH1594" s="33" t="str">
        <f>VLOOKUP(F1594,特效对应!F:G,2,FALSE)</f>
        <v>attackex</v>
      </c>
      <c r="AJ1594">
        <f t="shared" si="524"/>
        <v>8</v>
      </c>
      <c r="AK1594" t="s">
        <v>118</v>
      </c>
      <c r="AL1594" t="s">
        <v>1559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星霜主动技能2等级9</v>
      </c>
      <c r="B1595" s="8">
        <f t="shared" si="520"/>
        <v>10270209</v>
      </c>
      <c r="C1595" s="8" t="str">
        <f>VLOOKUP(G1595,角色!A:B,2,FALSE)</f>
        <v>星霜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522</v>
      </c>
      <c r="I1595" s="24" t="str">
        <f t="shared" si="540"/>
        <v>对敌方全体造成100%攻击力（+1415）点伤害。并附带流血。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P1595" s="33" t="str">
        <f>_xlfn.IFNA(VLOOKUP(G1595,角色!V:AE,主动技能!F1595+1,FALSE),"")</f>
        <v>eff_sixingguangquan||eff_jihanbingbao|</v>
      </c>
      <c r="Q1595" s="33">
        <f>(VLOOKUP(G1595,角色!V:AE,主动技能!F1595+4,FALSE))</f>
        <v>1</v>
      </c>
      <c r="R1595" s="33">
        <v>0</v>
      </c>
      <c r="S1595" s="33">
        <v>0</v>
      </c>
      <c r="T1595" s="6" t="str">
        <f t="shared" si="533"/>
        <v>100001:100:2:0</v>
      </c>
      <c r="U1595" s="6" t="str">
        <f t="shared" si="534"/>
        <v/>
      </c>
      <c r="V1595" s="23" t="str">
        <f>VLOOKUP(G1595,角色!AW:BC,主动技能!F1595+1,FALSE)</f>
        <v>skill_30</v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1415</v>
      </c>
      <c r="AE1595" s="33">
        <f>(VLOOKUP(G1595,角色!V:AE,主动技能!F1595+7,FALSE))</f>
        <v>1</v>
      </c>
      <c r="AF1595" s="23">
        <f t="shared" si="522"/>
        <v>2</v>
      </c>
      <c r="AG1595" s="23">
        <f t="shared" si="523"/>
        <v>1</v>
      </c>
      <c r="AH1595" s="33" t="str">
        <f>VLOOKUP(F1595,特效对应!F:G,2,FALSE)</f>
        <v>attackex</v>
      </c>
      <c r="AJ1595">
        <f t="shared" si="524"/>
        <v>9</v>
      </c>
      <c r="AK1595" t="s">
        <v>118</v>
      </c>
      <c r="AL1595" t="s">
        <v>1559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星霜主动技能2等级10</v>
      </c>
      <c r="B1596" s="8">
        <f t="shared" si="520"/>
        <v>10270210</v>
      </c>
      <c r="C1596" s="8" t="str">
        <f>VLOOKUP(G1596,角色!A:B,2,FALSE)</f>
        <v>星霜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522</v>
      </c>
      <c r="I1596" s="24" t="str">
        <f t="shared" si="540"/>
        <v>对敌方全体造成100%攻击力（+2001）点伤害。并附带流血。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P1596" s="33" t="str">
        <f>_xlfn.IFNA(VLOOKUP(G1596,角色!V:AE,主动技能!F1596+1,FALSE),"")</f>
        <v>eff_sixingguangquan||eff_jihanbingbao|</v>
      </c>
      <c r="Q1596" s="33">
        <f>(VLOOKUP(G1596,角色!V:AE,主动技能!F1596+4,FALSE))</f>
        <v>1</v>
      </c>
      <c r="R1596" s="33">
        <v>0</v>
      </c>
      <c r="S1596" s="33">
        <v>0</v>
      </c>
      <c r="T1596" s="6" t="str">
        <f t="shared" si="533"/>
        <v>100001:100:2:0</v>
      </c>
      <c r="U1596" s="6" t="str">
        <f t="shared" si="534"/>
        <v/>
      </c>
      <c r="V1596" s="23" t="str">
        <f>VLOOKUP(G1596,角色!AW:BC,主动技能!F1596+1,FALSE)</f>
        <v>skill_30</v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2001</v>
      </c>
      <c r="AE1596" s="33">
        <f>(VLOOKUP(G1596,角色!V:AE,主动技能!F1596+7,FALSE))</f>
        <v>1</v>
      </c>
      <c r="AF1596" s="23">
        <f t="shared" si="522"/>
        <v>2</v>
      </c>
      <c r="AG1596" s="23">
        <f t="shared" si="523"/>
        <v>1</v>
      </c>
      <c r="AH1596" s="33" t="str">
        <f>VLOOKUP(F1596,特效对应!F:G,2,FALSE)</f>
        <v>attackex</v>
      </c>
      <c r="AJ1596">
        <f t="shared" si="524"/>
        <v>10</v>
      </c>
      <c r="AK1596" t="s">
        <v>118</v>
      </c>
      <c r="AL1596" t="s">
        <v>1559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星霜主动技能2等级11</v>
      </c>
      <c r="B1597" s="8">
        <f t="shared" si="520"/>
        <v>10270211</v>
      </c>
      <c r="C1597" s="8" t="str">
        <f>VLOOKUP(G1597,角色!A:B,2,FALSE)</f>
        <v>星霜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522</v>
      </c>
      <c r="I1597" s="24" t="str">
        <f t="shared" si="540"/>
        <v>对敌方全体造成100%攻击力（+2831）点伤害。并附带流血。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P1597" s="33" t="str">
        <f>_xlfn.IFNA(VLOOKUP(G1597,角色!V:AE,主动技能!F1597+1,FALSE),"")</f>
        <v>eff_sixingguangquan||eff_jihanbingbao|</v>
      </c>
      <c r="Q1597" s="33">
        <f>(VLOOKUP(G1597,角色!V:AE,主动技能!F1597+4,FALSE))</f>
        <v>1</v>
      </c>
      <c r="R1597" s="33">
        <v>0</v>
      </c>
      <c r="S1597" s="33">
        <v>0</v>
      </c>
      <c r="T1597" s="6" t="str">
        <f t="shared" si="533"/>
        <v>100001:100:2:0</v>
      </c>
      <c r="U1597" s="6" t="str">
        <f t="shared" si="534"/>
        <v/>
      </c>
      <c r="V1597" s="23" t="str">
        <f>VLOOKUP(G1597,角色!AW:BC,主动技能!F1597+1,FALSE)</f>
        <v>skill_30</v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2831</v>
      </c>
      <c r="AE1597" s="33">
        <f>(VLOOKUP(G1597,角色!V:AE,主动技能!F1597+7,FALSE))</f>
        <v>1</v>
      </c>
      <c r="AF1597" s="23">
        <f t="shared" si="522"/>
        <v>2</v>
      </c>
      <c r="AG1597" s="23">
        <f t="shared" si="523"/>
        <v>1</v>
      </c>
      <c r="AH1597" s="33" t="str">
        <f>VLOOKUP(F1597,特效对应!F:G,2,FALSE)</f>
        <v>attackex</v>
      </c>
      <c r="AJ1597">
        <f t="shared" si="524"/>
        <v>11</v>
      </c>
      <c r="AK1597" t="s">
        <v>118</v>
      </c>
      <c r="AL1597" t="s">
        <v>1559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星霜主动技能2等级12</v>
      </c>
      <c r="B1598" s="8">
        <f t="shared" si="520"/>
        <v>10270212</v>
      </c>
      <c r="C1598" s="8" t="str">
        <f>VLOOKUP(G1598,角色!A:B,2,FALSE)</f>
        <v>星霜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522</v>
      </c>
      <c r="I1598" s="24" t="str">
        <f t="shared" si="540"/>
        <v>对敌方全体造成100%攻击力（+4004）点伤害。并附带流血。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P1598" s="33" t="str">
        <f>_xlfn.IFNA(VLOOKUP(G1598,角色!V:AE,主动技能!F1598+1,FALSE),"")</f>
        <v>eff_sixingguangquan||eff_jihanbingbao|</v>
      </c>
      <c r="Q1598" s="33">
        <f>(VLOOKUP(G1598,角色!V:AE,主动技能!F1598+4,FALSE))</f>
        <v>1</v>
      </c>
      <c r="R1598" s="33">
        <v>0</v>
      </c>
      <c r="S1598" s="33">
        <v>0</v>
      </c>
      <c r="T1598" s="6" t="str">
        <f t="shared" si="533"/>
        <v>100001:100:2:0</v>
      </c>
      <c r="U1598" s="6" t="str">
        <f t="shared" si="534"/>
        <v/>
      </c>
      <c r="V1598" s="23" t="str">
        <f>VLOOKUP(G1598,角色!AW:BC,主动技能!F1598+1,FALSE)</f>
        <v>skill_30</v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4004</v>
      </c>
      <c r="AE1598" s="33">
        <f>(VLOOKUP(G1598,角色!V:AE,主动技能!F1598+7,FALSE))</f>
        <v>1</v>
      </c>
      <c r="AF1598" s="23">
        <f t="shared" si="522"/>
        <v>2</v>
      </c>
      <c r="AG1598" s="23">
        <f t="shared" si="523"/>
        <v>1</v>
      </c>
      <c r="AH1598" s="33" t="str">
        <f>VLOOKUP(F1598,特效对应!F:G,2,FALSE)</f>
        <v>attackex</v>
      </c>
      <c r="AJ1598">
        <f t="shared" si="524"/>
        <v>12</v>
      </c>
      <c r="AK1598" t="s">
        <v>118</v>
      </c>
      <c r="AL1598" t="s">
        <v>1559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星霜主动技能2等级13</v>
      </c>
      <c r="B1599" s="8">
        <f t="shared" si="520"/>
        <v>10270213</v>
      </c>
      <c r="C1599" s="8" t="str">
        <f>VLOOKUP(G1599,角色!A:B,2,FALSE)</f>
        <v>星霜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522</v>
      </c>
      <c r="I1599" s="24" t="str">
        <f t="shared" si="540"/>
        <v>对敌方全体造成100%攻击力（+5664）点伤害。并附带流血。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P1599" s="33" t="str">
        <f>_xlfn.IFNA(VLOOKUP(G1599,角色!V:AE,主动技能!F1599+1,FALSE),"")</f>
        <v>eff_sixingguangquan||eff_jihanbingbao|</v>
      </c>
      <c r="Q1599" s="33">
        <f>(VLOOKUP(G1599,角色!V:AE,主动技能!F1599+4,FALSE))</f>
        <v>1</v>
      </c>
      <c r="R1599" s="33">
        <v>0</v>
      </c>
      <c r="S1599" s="33">
        <v>0</v>
      </c>
      <c r="T1599" s="6" t="str">
        <f t="shared" si="533"/>
        <v>100001:100:2:0</v>
      </c>
      <c r="U1599" s="6" t="str">
        <f t="shared" si="534"/>
        <v/>
      </c>
      <c r="V1599" s="23" t="str">
        <f>VLOOKUP(G1599,角色!AW:BC,主动技能!F1599+1,FALSE)</f>
        <v>skill_30</v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5664</v>
      </c>
      <c r="AE1599" s="33">
        <f>(VLOOKUP(G1599,角色!V:AE,主动技能!F1599+7,FALSE))</f>
        <v>1</v>
      </c>
      <c r="AF1599" s="23">
        <f t="shared" si="522"/>
        <v>2</v>
      </c>
      <c r="AG1599" s="23">
        <f t="shared" si="523"/>
        <v>1</v>
      </c>
      <c r="AH1599" s="33" t="str">
        <f>VLOOKUP(F1599,特效对应!F:G,2,FALSE)</f>
        <v>attackex</v>
      </c>
      <c r="AJ1599">
        <f t="shared" si="524"/>
        <v>13</v>
      </c>
      <c r="AK1599" t="s">
        <v>118</v>
      </c>
      <c r="AL1599" t="s">
        <v>1559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星霜主动技能2等级14</v>
      </c>
      <c r="B1600" s="8">
        <f t="shared" si="520"/>
        <v>10270214</v>
      </c>
      <c r="C1600" s="8" t="str">
        <f>VLOOKUP(G1600,角色!A:B,2,FALSE)</f>
        <v>星霜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522</v>
      </c>
      <c r="I1600" s="24" t="str">
        <f t="shared" si="540"/>
        <v>对敌方全体造成100%攻击力（+8011）点伤害。并附带流血。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P1600" s="33" t="str">
        <f>_xlfn.IFNA(VLOOKUP(G1600,角色!V:AE,主动技能!F1600+1,FALSE),"")</f>
        <v>eff_sixingguangquan||eff_jihanbingbao|</v>
      </c>
      <c r="Q1600" s="33">
        <f>(VLOOKUP(G1600,角色!V:AE,主动技能!F1600+4,FALSE))</f>
        <v>1</v>
      </c>
      <c r="R1600" s="33">
        <v>0</v>
      </c>
      <c r="S1600" s="33">
        <v>0</v>
      </c>
      <c r="T1600" s="6" t="str">
        <f t="shared" si="533"/>
        <v>100001:100:2:0</v>
      </c>
      <c r="U1600" s="6" t="str">
        <f t="shared" si="534"/>
        <v/>
      </c>
      <c r="V1600" s="23" t="str">
        <f>VLOOKUP(G1600,角色!AW:BC,主动技能!F1600+1,FALSE)</f>
        <v>skill_30</v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8011</v>
      </c>
      <c r="AE1600" s="33">
        <f>(VLOOKUP(G1600,角色!V:AE,主动技能!F1600+7,FALSE))</f>
        <v>1</v>
      </c>
      <c r="AF1600" s="23">
        <f t="shared" si="522"/>
        <v>2</v>
      </c>
      <c r="AG1600" s="23">
        <f t="shared" si="523"/>
        <v>1</v>
      </c>
      <c r="AH1600" s="33" t="str">
        <f>VLOOKUP(F1600,特效对应!F:G,2,FALSE)</f>
        <v>attackex</v>
      </c>
      <c r="AJ1600">
        <f t="shared" si="524"/>
        <v>14</v>
      </c>
      <c r="AK1600" t="s">
        <v>118</v>
      </c>
      <c r="AL1600" t="s">
        <v>1559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星霜主动技能2等级15</v>
      </c>
      <c r="B1601" s="8">
        <f t="shared" si="520"/>
        <v>10270215</v>
      </c>
      <c r="C1601" s="8" t="str">
        <f>VLOOKUP(G1601,角色!A:B,2,FALSE)</f>
        <v>星霜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522</v>
      </c>
      <c r="I1601" s="24" t="str">
        <f t="shared" si="540"/>
        <v>对敌方全体造成100%攻击力（+11331）点伤害。并附带流血。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P1601" s="33" t="str">
        <f>_xlfn.IFNA(VLOOKUP(G1601,角色!V:AE,主动技能!F1601+1,FALSE),"")</f>
        <v>eff_sixingguangquan||eff_jihanbingbao|</v>
      </c>
      <c r="Q1601" s="33">
        <f>(VLOOKUP(G1601,角色!V:AE,主动技能!F1601+4,FALSE))</f>
        <v>1</v>
      </c>
      <c r="R1601" s="33">
        <v>0</v>
      </c>
      <c r="S1601" s="33">
        <v>0</v>
      </c>
      <c r="T1601" s="6" t="str">
        <f t="shared" si="533"/>
        <v>100001:100:2:0</v>
      </c>
      <c r="U1601" s="6" t="str">
        <f t="shared" si="534"/>
        <v/>
      </c>
      <c r="V1601" s="23" t="str">
        <f>VLOOKUP(G1601,角色!AW:BC,主动技能!F1601+1,FALSE)</f>
        <v>skill_30</v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11331</v>
      </c>
      <c r="AE1601" s="33">
        <f>(VLOOKUP(G1601,角色!V:AE,主动技能!F1601+7,FALSE))</f>
        <v>1</v>
      </c>
      <c r="AF1601" s="23">
        <f t="shared" si="522"/>
        <v>2</v>
      </c>
      <c r="AG1601" s="23">
        <f t="shared" si="523"/>
        <v>1</v>
      </c>
      <c r="AH1601" s="33" t="str">
        <f>VLOOKUP(F1601,特效对应!F:G,2,FALSE)</f>
        <v>attackex</v>
      </c>
      <c r="AJ1601">
        <f t="shared" si="524"/>
        <v>15</v>
      </c>
      <c r="AK1601" t="s">
        <v>118</v>
      </c>
      <c r="AL1601" t="s">
        <v>1559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星霜主动技能2等级16</v>
      </c>
      <c r="B1602" s="8">
        <f t="shared" si="520"/>
        <v>10270216</v>
      </c>
      <c r="C1602" s="8" t="str">
        <f>VLOOKUP(G1602,角色!A:B,2,FALSE)</f>
        <v>星霜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522</v>
      </c>
      <c r="I1602" s="24" t="str">
        <f t="shared" si="540"/>
        <v>对敌方全体造成100%攻击力（+16027）点伤害。并附带流血。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P1602" s="33" t="str">
        <f>_xlfn.IFNA(VLOOKUP(G1602,角色!V:AE,主动技能!F1602+1,FALSE),"")</f>
        <v>eff_sixingguangquan||eff_jihanbingbao|</v>
      </c>
      <c r="Q1602" s="33">
        <f>(VLOOKUP(G1602,角色!V:AE,主动技能!F1602+4,FALSE))</f>
        <v>1</v>
      </c>
      <c r="R1602" s="33">
        <v>0</v>
      </c>
      <c r="S1602" s="33">
        <v>0</v>
      </c>
      <c r="T1602" s="6" t="str">
        <f t="shared" si="533"/>
        <v>100001:100:2:0</v>
      </c>
      <c r="U1602" s="6" t="str">
        <f t="shared" si="534"/>
        <v/>
      </c>
      <c r="V1602" s="23" t="str">
        <f>VLOOKUP(G1602,角色!AW:BC,主动技能!F1602+1,FALSE)</f>
        <v>skill_30</v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16027</v>
      </c>
      <c r="AE1602" s="33">
        <f>(VLOOKUP(G1602,角色!V:AE,主动技能!F1602+7,FALSE))</f>
        <v>1</v>
      </c>
      <c r="AF1602" s="23">
        <f t="shared" si="522"/>
        <v>2</v>
      </c>
      <c r="AG1602" s="23">
        <f t="shared" si="523"/>
        <v>1</v>
      </c>
      <c r="AH1602" s="33" t="str">
        <f>VLOOKUP(F1602,特效对应!F:G,2,FALSE)</f>
        <v>attackex</v>
      </c>
      <c r="AJ1602">
        <f t="shared" si="524"/>
        <v>16</v>
      </c>
      <c r="AK1602" t="s">
        <v>118</v>
      </c>
      <c r="AL1602" t="s">
        <v>1559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星霜主动技能2等级17</v>
      </c>
      <c r="B1603" s="8">
        <f t="shared" si="520"/>
        <v>10270217</v>
      </c>
      <c r="C1603" s="8" t="str">
        <f>VLOOKUP(G1603,角色!A:B,2,FALSE)</f>
        <v>星霜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522</v>
      </c>
      <c r="I1603" s="24" t="str">
        <f t="shared" si="540"/>
        <v>对敌方全体造成100%攻击力（+22669）点伤害。并附带流血。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P1603" s="33" t="str">
        <f>_xlfn.IFNA(VLOOKUP(G1603,角色!V:AE,主动技能!F1603+1,FALSE),"")</f>
        <v>eff_sixingguangquan||eff_jihanbingbao|</v>
      </c>
      <c r="Q1603" s="33">
        <f>(VLOOKUP(G1603,角色!V:AE,主动技能!F1603+4,FALSE))</f>
        <v>1</v>
      </c>
      <c r="R1603" s="33">
        <v>0</v>
      </c>
      <c r="S1603" s="33">
        <v>0</v>
      </c>
      <c r="T1603" s="6" t="str">
        <f t="shared" si="533"/>
        <v>100001:100:2:0</v>
      </c>
      <c r="U1603" s="6" t="str">
        <f t="shared" si="534"/>
        <v/>
      </c>
      <c r="V1603" s="23" t="str">
        <f>VLOOKUP(G1603,角色!AW:BC,主动技能!F1603+1,FALSE)</f>
        <v>skill_30</v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22669</v>
      </c>
      <c r="AE1603" s="33">
        <f>(VLOOKUP(G1603,角色!V:AE,主动技能!F1603+7,FALSE))</f>
        <v>1</v>
      </c>
      <c r="AF1603" s="23">
        <f t="shared" si="522"/>
        <v>2</v>
      </c>
      <c r="AG1603" s="23">
        <f t="shared" si="523"/>
        <v>1</v>
      </c>
      <c r="AH1603" s="33" t="str">
        <f>VLOOKUP(F1603,特效对应!F:G,2,FALSE)</f>
        <v>attackex</v>
      </c>
      <c r="AJ1603">
        <f t="shared" si="524"/>
        <v>17</v>
      </c>
      <c r="AK1603" t="s">
        <v>118</v>
      </c>
      <c r="AL1603" t="s">
        <v>1559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星霜主动技能2等级18</v>
      </c>
      <c r="B1604" s="8">
        <f t="shared" si="520"/>
        <v>10270218</v>
      </c>
      <c r="C1604" s="8" t="str">
        <f>VLOOKUP(G1604,角色!A:B,2,FALSE)</f>
        <v>星霜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522</v>
      </c>
      <c r="I1604" s="24" t="str">
        <f t="shared" si="540"/>
        <v>对敌方全体造成100%攻击力（+32063）点伤害。并附带流血。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P1604" s="33" t="str">
        <f>_xlfn.IFNA(VLOOKUP(G1604,角色!V:AE,主动技能!F1604+1,FALSE),"")</f>
        <v>eff_sixingguangquan||eff_jihanbingbao|</v>
      </c>
      <c r="Q1604" s="33">
        <f>(VLOOKUP(G1604,角色!V:AE,主动技能!F1604+4,FALSE))</f>
        <v>1</v>
      </c>
      <c r="R1604" s="33">
        <v>0</v>
      </c>
      <c r="S1604" s="33">
        <v>0</v>
      </c>
      <c r="T1604" s="6" t="str">
        <f t="shared" si="533"/>
        <v>100001:100:2:0</v>
      </c>
      <c r="U1604" s="6" t="str">
        <f t="shared" si="534"/>
        <v/>
      </c>
      <c r="V1604" s="23" t="str">
        <f>VLOOKUP(G1604,角色!AW:BC,主动技能!F1604+1,FALSE)</f>
        <v>skill_30</v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32063</v>
      </c>
      <c r="AE1604" s="33">
        <f>(VLOOKUP(G1604,角色!V:AE,主动技能!F1604+7,FALSE))</f>
        <v>1</v>
      </c>
      <c r="AF1604" s="23">
        <f t="shared" si="522"/>
        <v>2</v>
      </c>
      <c r="AG1604" s="23">
        <f t="shared" si="523"/>
        <v>1</v>
      </c>
      <c r="AH1604" s="33" t="str">
        <f>VLOOKUP(F1604,特效对应!F:G,2,FALSE)</f>
        <v>attackex</v>
      </c>
      <c r="AJ1604">
        <f t="shared" si="524"/>
        <v>18</v>
      </c>
      <c r="AK1604" t="s">
        <v>118</v>
      </c>
      <c r="AL1604" t="s">
        <v>1559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星霜主动技能2等级19</v>
      </c>
      <c r="B1605" s="8">
        <f t="shared" si="520"/>
        <v>10270219</v>
      </c>
      <c r="C1605" s="8" t="str">
        <f>VLOOKUP(G1605,角色!A:B,2,FALSE)</f>
        <v>星霜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522</v>
      </c>
      <c r="I1605" s="24" t="str">
        <f t="shared" si="540"/>
        <v>对敌方全体造成100%攻击力（+45350）点伤害。并附带流血。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P1605" s="33" t="str">
        <f>_xlfn.IFNA(VLOOKUP(G1605,角色!V:AE,主动技能!F1605+1,FALSE),"")</f>
        <v>eff_sixingguangquan||eff_jihanbingbao|</v>
      </c>
      <c r="Q1605" s="33">
        <f>(VLOOKUP(G1605,角色!V:AE,主动技能!F1605+4,FALSE))</f>
        <v>1</v>
      </c>
      <c r="R1605" s="33">
        <v>0</v>
      </c>
      <c r="S1605" s="33">
        <v>0</v>
      </c>
      <c r="T1605" s="6" t="str">
        <f t="shared" si="533"/>
        <v>100001:100:2:0</v>
      </c>
      <c r="U1605" s="6" t="str">
        <f t="shared" si="534"/>
        <v/>
      </c>
      <c r="V1605" s="23" t="str">
        <f>VLOOKUP(G1605,角色!AW:BC,主动技能!F1605+1,FALSE)</f>
        <v>skill_30</v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45350</v>
      </c>
      <c r="AE1605" s="33">
        <f>(VLOOKUP(G1605,角色!V:AE,主动技能!F1605+7,FALSE))</f>
        <v>1</v>
      </c>
      <c r="AF1605" s="23">
        <f t="shared" si="522"/>
        <v>2</v>
      </c>
      <c r="AG1605" s="23">
        <f t="shared" si="523"/>
        <v>1</v>
      </c>
      <c r="AH1605" s="33" t="str">
        <f>VLOOKUP(F1605,特效对应!F:G,2,FALSE)</f>
        <v>attackex</v>
      </c>
      <c r="AJ1605">
        <f t="shared" si="524"/>
        <v>19</v>
      </c>
      <c r="AK1605" t="s">
        <v>118</v>
      </c>
      <c r="AL1605" t="s">
        <v>1559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星霜主动技能2等级20</v>
      </c>
      <c r="B1606" s="8">
        <f t="shared" si="520"/>
        <v>10270220</v>
      </c>
      <c r="C1606" s="8" t="str">
        <f>VLOOKUP(G1606,角色!A:B,2,FALSE)</f>
        <v>星霜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522</v>
      </c>
      <c r="I1606" s="24" t="str">
        <f t="shared" si="540"/>
        <v>对敌方全体造成100%攻击力（+64142）点伤害。并附带流血。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P1606" s="33" t="str">
        <f>_xlfn.IFNA(VLOOKUP(G1606,角色!V:AE,主动技能!F1606+1,FALSE),"")</f>
        <v>eff_sixingguangquan||eff_jihanbingbao|</v>
      </c>
      <c r="Q1606" s="33">
        <f>(VLOOKUP(G1606,角色!V:AE,主动技能!F1606+4,FALSE))</f>
        <v>1</v>
      </c>
      <c r="R1606" s="33">
        <v>0</v>
      </c>
      <c r="S1606" s="33">
        <v>0</v>
      </c>
      <c r="T1606" s="6" t="str">
        <f t="shared" si="533"/>
        <v>100001:100:2:0</v>
      </c>
      <c r="U1606" s="6" t="str">
        <f t="shared" si="534"/>
        <v/>
      </c>
      <c r="V1606" s="23" t="str">
        <f>VLOOKUP(G1606,角色!AW:BC,主动技能!F1606+1,FALSE)</f>
        <v>skill_30</v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64142</v>
      </c>
      <c r="AE1606" s="33">
        <f>(VLOOKUP(G1606,角色!V:AE,主动技能!F1606+7,FALSE))</f>
        <v>1</v>
      </c>
      <c r="AF1606" s="23">
        <f t="shared" si="522"/>
        <v>2</v>
      </c>
      <c r="AG1606" s="23">
        <f t="shared" si="523"/>
        <v>1</v>
      </c>
      <c r="AH1606" s="33" t="str">
        <f>VLOOKUP(F1606,特效对应!F:G,2,FALSE)</f>
        <v>attackex</v>
      </c>
      <c r="AJ1606">
        <f t="shared" si="524"/>
        <v>20</v>
      </c>
      <c r="AK1606" t="s">
        <v>118</v>
      </c>
      <c r="AL1606" t="s">
        <v>1559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星霜主动技能3等级1</v>
      </c>
      <c r="B1607" s="8">
        <f t="shared" si="520"/>
        <v>10270301</v>
      </c>
      <c r="C1607" s="8" t="str">
        <f>VLOOKUP(G1607,角色!A:B,2,FALSE)</f>
        <v>星霜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对敌方十字单体造成125%攻击伤害（+81)并概率眩晕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P1607" s="33" t="str">
        <f>_xlfn.IFNA(VLOOKUP(G1607,角色!V:AE,主动技能!F1607+1,FALSE),"")</f>
        <v>eff_sixingguangquan||eff_xuanshuijulang|</v>
      </c>
      <c r="Q1607" s="33">
        <f>(VLOOKUP(G1607,角色!V:AE,主动技能!F1607+4,FALSE))</f>
        <v>2</v>
      </c>
      <c r="R1607" s="33">
        <v>0</v>
      </c>
      <c r="S1607" s="33">
        <v>0</v>
      </c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V1607" s="23" t="str">
        <f>VLOOKUP(G1607,角色!AW:BC,主动技能!F1607+1,FALSE)</f>
        <v>skill_10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81</v>
      </c>
      <c r="AE1607" s="33">
        <f>(VLOOKUP(G1607,角色!V:AE,主动技能!F1607+7,FALSE))</f>
        <v>1</v>
      </c>
      <c r="AF1607" s="23">
        <f t="shared" si="522"/>
        <v>3</v>
      </c>
      <c r="AG1607" s="23">
        <f t="shared" si="523"/>
        <v>2</v>
      </c>
      <c r="AH1607" s="33" t="str">
        <f>VLOOKUP(F1607,特效对应!F:G,2,FALSE)</f>
        <v>attackex</v>
      </c>
      <c r="AJ1607">
        <f t="shared" si="524"/>
        <v>1</v>
      </c>
      <c r="AK1607" t="s">
        <v>119</v>
      </c>
      <c r="AL1607" s="4" t="s">
        <v>1776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星霜主动技能3等级2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星霜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523</v>
      </c>
      <c r="I1608" s="4" t="str">
        <f t="shared" ref="I1608:I1626" si="545">"对敌方十字单体造成125%攻击伤害（+"&amp;AB1608&amp;")并概率眩晕"</f>
        <v>对敌方十字单体造成125%攻击伤害（+100)并概率眩晕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P1608" s="33" t="str">
        <f>_xlfn.IFNA(VLOOKUP(G1608,角色!V:AE,主动技能!F1608+1,FALSE),"")</f>
        <v>eff_sixingguangquan||eff_xuanshuijulang|</v>
      </c>
      <c r="Q1608" s="33">
        <f>(VLOOKUP(G1608,角色!V:AE,主动技能!F1608+4,FALSE))</f>
        <v>2</v>
      </c>
      <c r="R1608" s="33">
        <v>0</v>
      </c>
      <c r="S1608" s="33">
        <v>0</v>
      </c>
      <c r="T1608" s="6" t="str">
        <f t="shared" si="541"/>
        <v/>
      </c>
      <c r="U1608" s="6" t="str">
        <f t="shared" si="542"/>
        <v>100134:50:2:0</v>
      </c>
      <c r="V1608" s="23" t="str">
        <f>VLOOKUP(G1608,角色!AW:BC,主动技能!F1608+1,FALSE)</f>
        <v>skill_10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100</v>
      </c>
      <c r="AE1608" s="33">
        <f>(VLOOKUP(G1608,角色!V:AE,主动技能!F1608+7,FALSE))</f>
        <v>1</v>
      </c>
      <c r="AF1608" s="23">
        <f t="shared" ref="AF1608:AF1626" si="546">BD1608</f>
        <v>3</v>
      </c>
      <c r="AG1608" s="23">
        <f t="shared" ref="AG1608:AG1626" si="547">BE1608</f>
        <v>2</v>
      </c>
      <c r="AH1608" s="33" t="str">
        <f>VLOOKUP(F1608,特效对应!F:G,2,FALSE)</f>
        <v>attackex</v>
      </c>
      <c r="AJ1608">
        <f t="shared" ref="AJ1608:AJ1626" si="548">E1608</f>
        <v>2</v>
      </c>
      <c r="AK1608" t="s">
        <v>119</v>
      </c>
      <c r="AL1608" s="4" t="s">
        <v>1776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星霜主动技能3等级3</v>
      </c>
      <c r="B1609" s="8">
        <f t="shared" si="543"/>
        <v>10270303</v>
      </c>
      <c r="C1609" s="8" t="str">
        <f>VLOOKUP(G1609,角色!A:B,2,FALSE)</f>
        <v>星霜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523</v>
      </c>
      <c r="I1609" s="4" t="str">
        <f t="shared" si="545"/>
        <v>对敌方十字单体造成125%攻击伤害（+156)并概率眩晕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P1609" s="33" t="str">
        <f>_xlfn.IFNA(VLOOKUP(G1609,角色!V:AE,主动技能!F1609+1,FALSE),"")</f>
        <v>eff_sixingguangquan||eff_xuanshuijulang|</v>
      </c>
      <c r="Q1609" s="33">
        <f>(VLOOKUP(G1609,角色!V:AE,主动技能!F1609+4,FALSE))</f>
        <v>2</v>
      </c>
      <c r="R1609" s="33">
        <v>0</v>
      </c>
      <c r="S1609" s="33">
        <v>0</v>
      </c>
      <c r="T1609" s="6" t="str">
        <f t="shared" si="541"/>
        <v/>
      </c>
      <c r="U1609" s="6" t="str">
        <f t="shared" si="542"/>
        <v>100134:50:2:0</v>
      </c>
      <c r="V1609" s="23" t="str">
        <f>VLOOKUP(G1609,角色!AW:BC,主动技能!F1609+1,FALSE)</f>
        <v>skill_10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156</v>
      </c>
      <c r="AE1609" s="33">
        <f>(VLOOKUP(G1609,角色!V:AE,主动技能!F1609+7,FALSE))</f>
        <v>1</v>
      </c>
      <c r="AF1609" s="23">
        <f t="shared" si="546"/>
        <v>3</v>
      </c>
      <c r="AG1609" s="23">
        <f t="shared" si="547"/>
        <v>2</v>
      </c>
      <c r="AH1609" s="33" t="str">
        <f>VLOOKUP(F1609,特效对应!F:G,2,FALSE)</f>
        <v>attackex</v>
      </c>
      <c r="AJ1609">
        <f t="shared" si="548"/>
        <v>3</v>
      </c>
      <c r="AK1609" t="s">
        <v>119</v>
      </c>
      <c r="AL1609" s="4" t="s">
        <v>1776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星霜主动技能3等级4</v>
      </c>
      <c r="B1610" s="8">
        <f t="shared" si="543"/>
        <v>10270304</v>
      </c>
      <c r="C1610" s="8" t="str">
        <f>VLOOKUP(G1610,角色!A:B,2,FALSE)</f>
        <v>星霜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523</v>
      </c>
      <c r="I1610" s="4" t="str">
        <f t="shared" si="545"/>
        <v>对敌方十字单体造成125%攻击伤害（+250)并概率眩晕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P1610" s="33" t="str">
        <f>_xlfn.IFNA(VLOOKUP(G1610,角色!V:AE,主动技能!F1610+1,FALSE),"")</f>
        <v>eff_sixingguangquan||eff_xuanshuijulang|</v>
      </c>
      <c r="Q1610" s="33">
        <f>(VLOOKUP(G1610,角色!V:AE,主动技能!F1610+4,FALSE))</f>
        <v>2</v>
      </c>
      <c r="R1610" s="33">
        <v>0</v>
      </c>
      <c r="S1610" s="33">
        <v>0</v>
      </c>
      <c r="T1610" s="6" t="str">
        <f t="shared" si="541"/>
        <v/>
      </c>
      <c r="U1610" s="6" t="str">
        <f t="shared" si="542"/>
        <v>100134:50:2:0</v>
      </c>
      <c r="V1610" s="23" t="str">
        <f>VLOOKUP(G1610,角色!AW:BC,主动技能!F1610+1,FALSE)</f>
        <v>skill_10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250</v>
      </c>
      <c r="AE1610" s="33">
        <f>(VLOOKUP(G1610,角色!V:AE,主动技能!F1610+7,FALSE))</f>
        <v>1</v>
      </c>
      <c r="AF1610" s="23">
        <f t="shared" si="546"/>
        <v>3</v>
      </c>
      <c r="AG1610" s="23">
        <f t="shared" si="547"/>
        <v>2</v>
      </c>
      <c r="AH1610" s="33" t="str">
        <f>VLOOKUP(F1610,特效对应!F:G,2,FALSE)</f>
        <v>attackex</v>
      </c>
      <c r="AJ1610">
        <f t="shared" si="548"/>
        <v>4</v>
      </c>
      <c r="AK1610" t="s">
        <v>119</v>
      </c>
      <c r="AL1610" s="4" t="s">
        <v>1776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星霜主动技能3等级5</v>
      </c>
      <c r="B1611" s="8">
        <f t="shared" si="543"/>
        <v>10270305</v>
      </c>
      <c r="C1611" s="8" t="str">
        <f>VLOOKUP(G1611,角色!A:B,2,FALSE)</f>
        <v>星霜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523</v>
      </c>
      <c r="I1611" s="4" t="str">
        <f t="shared" si="545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P1611" s="33" t="str">
        <f>_xlfn.IFNA(VLOOKUP(G1611,角色!V:AE,主动技能!F1611+1,FALSE),"")</f>
        <v>eff_sixingguangquan||eff_xuanshuijulang|</v>
      </c>
      <c r="Q1611" s="33">
        <f>(VLOOKUP(G1611,角色!V:AE,主动技能!F1611+4,FALSE))</f>
        <v>2</v>
      </c>
      <c r="R1611" s="33">
        <v>0</v>
      </c>
      <c r="S1611" s="33">
        <v>0</v>
      </c>
      <c r="T1611" s="6" t="str">
        <f t="shared" si="541"/>
        <v/>
      </c>
      <c r="U1611" s="6" t="str">
        <f t="shared" si="542"/>
        <v>100134:50:2:0</v>
      </c>
      <c r="V1611" s="23" t="str">
        <f>VLOOKUP(G1611,角色!AW:BC,主动技能!F1611+1,FALSE)</f>
        <v>skill_10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 s="33">
        <f>(VLOOKUP(G1611,角色!V:AE,主动技能!F1611+7,FALSE))</f>
        <v>1</v>
      </c>
      <c r="AF1611" s="23">
        <f t="shared" si="546"/>
        <v>3</v>
      </c>
      <c r="AG1611" s="23">
        <f t="shared" si="547"/>
        <v>2</v>
      </c>
      <c r="AH1611" s="33" t="str">
        <f>VLOOKUP(F1611,特效对应!F:G,2,FALSE)</f>
        <v>attackex</v>
      </c>
      <c r="AJ1611">
        <f t="shared" si="548"/>
        <v>5</v>
      </c>
      <c r="AK1611" t="s">
        <v>119</v>
      </c>
      <c r="AL1611" s="4" t="s">
        <v>1776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星霜主动技能3等级6</v>
      </c>
      <c r="B1612" s="8">
        <f t="shared" si="543"/>
        <v>10270306</v>
      </c>
      <c r="C1612" s="8" t="str">
        <f>VLOOKUP(G1612,角色!A:B,2,FALSE)</f>
        <v>星霜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523</v>
      </c>
      <c r="I1612" s="4" t="str">
        <f t="shared" si="545"/>
        <v>对敌方十字单体造成125%攻击伤害（+500)并概率眩晕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P1612" s="33" t="str">
        <f>_xlfn.IFNA(VLOOKUP(G1612,角色!V:AE,主动技能!F1612+1,FALSE),"")</f>
        <v>eff_sixingguangquan||eff_xuanshuijulang|</v>
      </c>
      <c r="Q1612" s="33">
        <f>(VLOOKUP(G1612,角色!V:AE,主动技能!F1612+4,FALSE))</f>
        <v>2</v>
      </c>
      <c r="R1612" s="33">
        <v>0</v>
      </c>
      <c r="S1612" s="33">
        <v>0</v>
      </c>
      <c r="T1612" s="6" t="str">
        <f t="shared" si="541"/>
        <v/>
      </c>
      <c r="U1612" s="6" t="str">
        <f t="shared" si="542"/>
        <v>100134:50:2:0</v>
      </c>
      <c r="V1612" s="23" t="str">
        <f>VLOOKUP(G1612,角色!AW:BC,主动技能!F1612+1,FALSE)</f>
        <v>skill_10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500</v>
      </c>
      <c r="AE1612" s="33">
        <f>(VLOOKUP(G1612,角色!V:AE,主动技能!F1612+7,FALSE))</f>
        <v>1</v>
      </c>
      <c r="AF1612" s="23">
        <f t="shared" si="546"/>
        <v>3</v>
      </c>
      <c r="AG1612" s="23">
        <f t="shared" si="547"/>
        <v>2</v>
      </c>
      <c r="AH1612" s="33" t="str">
        <f>VLOOKUP(F1612,特效对应!F:G,2,FALSE)</f>
        <v>attackex</v>
      </c>
      <c r="AJ1612">
        <f t="shared" si="548"/>
        <v>6</v>
      </c>
      <c r="AK1612" t="s">
        <v>119</v>
      </c>
      <c r="AL1612" s="4" t="s">
        <v>1776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星霜主动技能3等级7</v>
      </c>
      <c r="B1613" s="8">
        <f t="shared" si="543"/>
        <v>10270307</v>
      </c>
      <c r="C1613" s="8" t="str">
        <f>VLOOKUP(G1613,角色!A:B,2,FALSE)</f>
        <v>星霜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523</v>
      </c>
      <c r="I1613" s="4" t="str">
        <f t="shared" si="545"/>
        <v>对敌方十字单体造成125%攻击伤害（+707)并概率眩晕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P1613" s="33" t="str">
        <f>_xlfn.IFNA(VLOOKUP(G1613,角色!V:AE,主动技能!F1613+1,FALSE),"")</f>
        <v>eff_sixingguangquan||eff_xuanshuijulang|</v>
      </c>
      <c r="Q1613" s="33">
        <f>(VLOOKUP(G1613,角色!V:AE,主动技能!F1613+4,FALSE))</f>
        <v>2</v>
      </c>
      <c r="R1613" s="33">
        <v>0</v>
      </c>
      <c r="S1613" s="33">
        <v>0</v>
      </c>
      <c r="T1613" s="6" t="str">
        <f t="shared" si="541"/>
        <v/>
      </c>
      <c r="U1613" s="6" t="str">
        <f t="shared" si="542"/>
        <v>100134:50:2:0</v>
      </c>
      <c r="V1613" s="23" t="str">
        <f>VLOOKUP(G1613,角色!AW:BC,主动技能!F1613+1,FALSE)</f>
        <v>skill_10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707</v>
      </c>
      <c r="AE1613" s="33">
        <f>(VLOOKUP(G1613,角色!V:AE,主动技能!F1613+7,FALSE))</f>
        <v>1</v>
      </c>
      <c r="AF1613" s="23">
        <f t="shared" si="546"/>
        <v>3</v>
      </c>
      <c r="AG1613" s="23">
        <f t="shared" si="547"/>
        <v>2</v>
      </c>
      <c r="AH1613" s="33" t="str">
        <f>VLOOKUP(F1613,特效对应!F:G,2,FALSE)</f>
        <v>attackex</v>
      </c>
      <c r="AJ1613">
        <f t="shared" si="548"/>
        <v>7</v>
      </c>
      <c r="AK1613" t="s">
        <v>119</v>
      </c>
      <c r="AL1613" s="4" t="s">
        <v>1776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星霜主动技能3等级8</v>
      </c>
      <c r="B1614" s="8">
        <f t="shared" si="543"/>
        <v>10270308</v>
      </c>
      <c r="C1614" s="8" t="str">
        <f>VLOOKUP(G1614,角色!A:B,2,FALSE)</f>
        <v>星霜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523</v>
      </c>
      <c r="I1614" s="4" t="str">
        <f t="shared" si="545"/>
        <v>对敌方十字单体造成125%攻击伤害（+1000)并概率眩晕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P1614" s="33" t="str">
        <f>_xlfn.IFNA(VLOOKUP(G1614,角色!V:AE,主动技能!F1614+1,FALSE),"")</f>
        <v>eff_sixingguangquan||eff_xuanshuijulang|</v>
      </c>
      <c r="Q1614" s="33">
        <f>(VLOOKUP(G1614,角色!V:AE,主动技能!F1614+4,FALSE))</f>
        <v>2</v>
      </c>
      <c r="R1614" s="33">
        <v>0</v>
      </c>
      <c r="S1614" s="33">
        <v>0</v>
      </c>
      <c r="T1614" s="6" t="str">
        <f t="shared" si="541"/>
        <v/>
      </c>
      <c r="U1614" s="6" t="str">
        <f t="shared" si="542"/>
        <v>100134:50:2:0</v>
      </c>
      <c r="V1614" s="23" t="str">
        <f>VLOOKUP(G1614,角色!AW:BC,主动技能!F1614+1,FALSE)</f>
        <v>skill_10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1000</v>
      </c>
      <c r="AE1614" s="33">
        <f>(VLOOKUP(G1614,角色!V:AE,主动技能!F1614+7,FALSE))</f>
        <v>1</v>
      </c>
      <c r="AF1614" s="23">
        <f t="shared" si="546"/>
        <v>3</v>
      </c>
      <c r="AG1614" s="23">
        <f t="shared" si="547"/>
        <v>2</v>
      </c>
      <c r="AH1614" s="33" t="str">
        <f>VLOOKUP(F1614,特效对应!F:G,2,FALSE)</f>
        <v>attackex</v>
      </c>
      <c r="AJ1614">
        <f t="shared" si="548"/>
        <v>8</v>
      </c>
      <c r="AK1614" t="s">
        <v>119</v>
      </c>
      <c r="AL1614" s="4" t="s">
        <v>1776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星霜主动技能3等级9</v>
      </c>
      <c r="B1615" s="8">
        <f t="shared" si="543"/>
        <v>10270309</v>
      </c>
      <c r="C1615" s="8" t="str">
        <f>VLOOKUP(G1615,角色!A:B,2,FALSE)</f>
        <v>星霜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523</v>
      </c>
      <c r="I1615" s="4" t="str">
        <f t="shared" si="545"/>
        <v>对敌方十字单体造成125%攻击伤害（+1415)并概率眩晕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P1615" s="33" t="str">
        <f>_xlfn.IFNA(VLOOKUP(G1615,角色!V:AE,主动技能!F1615+1,FALSE),"")</f>
        <v>eff_sixingguangquan||eff_xuanshuijulang|</v>
      </c>
      <c r="Q1615" s="33">
        <f>(VLOOKUP(G1615,角色!V:AE,主动技能!F1615+4,FALSE))</f>
        <v>2</v>
      </c>
      <c r="R1615" s="33">
        <v>0</v>
      </c>
      <c r="S1615" s="33">
        <v>0</v>
      </c>
      <c r="T1615" s="6" t="str">
        <f t="shared" si="541"/>
        <v/>
      </c>
      <c r="U1615" s="6" t="str">
        <f t="shared" si="542"/>
        <v>100134:50:2:0</v>
      </c>
      <c r="V1615" s="23" t="str">
        <f>VLOOKUP(G1615,角色!AW:BC,主动技能!F1615+1,FALSE)</f>
        <v>skill_10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1415</v>
      </c>
      <c r="AE1615" s="33">
        <f>(VLOOKUP(G1615,角色!V:AE,主动技能!F1615+7,FALSE))</f>
        <v>1</v>
      </c>
      <c r="AF1615" s="23">
        <f t="shared" si="546"/>
        <v>3</v>
      </c>
      <c r="AG1615" s="23">
        <f t="shared" si="547"/>
        <v>2</v>
      </c>
      <c r="AH1615" s="33" t="str">
        <f>VLOOKUP(F1615,特效对应!F:G,2,FALSE)</f>
        <v>attackex</v>
      </c>
      <c r="AJ1615">
        <f t="shared" si="548"/>
        <v>9</v>
      </c>
      <c r="AK1615" t="s">
        <v>119</v>
      </c>
      <c r="AL1615" s="4" t="s">
        <v>1776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星霜主动技能3等级10</v>
      </c>
      <c r="B1616" s="8">
        <f t="shared" si="543"/>
        <v>10270310</v>
      </c>
      <c r="C1616" s="8" t="str">
        <f>VLOOKUP(G1616,角色!A:B,2,FALSE)</f>
        <v>星霜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523</v>
      </c>
      <c r="I1616" s="4" t="str">
        <f t="shared" si="545"/>
        <v>对敌方十字单体造成125%攻击伤害（+2001)并概率眩晕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P1616" s="33" t="str">
        <f>_xlfn.IFNA(VLOOKUP(G1616,角色!V:AE,主动技能!F1616+1,FALSE),"")</f>
        <v>eff_sixingguangquan||eff_xuanshuijulang|</v>
      </c>
      <c r="Q1616" s="33">
        <f>(VLOOKUP(G1616,角色!V:AE,主动技能!F1616+4,FALSE))</f>
        <v>2</v>
      </c>
      <c r="R1616" s="33">
        <v>0</v>
      </c>
      <c r="S1616" s="33">
        <v>0</v>
      </c>
      <c r="T1616" s="6" t="str">
        <f t="shared" si="541"/>
        <v/>
      </c>
      <c r="U1616" s="6" t="str">
        <f t="shared" si="542"/>
        <v>100134:50:2:0</v>
      </c>
      <c r="V1616" s="23" t="str">
        <f>VLOOKUP(G1616,角色!AW:BC,主动技能!F1616+1,FALSE)</f>
        <v>skill_10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2001</v>
      </c>
      <c r="AE1616" s="33">
        <f>(VLOOKUP(G1616,角色!V:AE,主动技能!F1616+7,FALSE))</f>
        <v>1</v>
      </c>
      <c r="AF1616" s="23">
        <f t="shared" si="546"/>
        <v>3</v>
      </c>
      <c r="AG1616" s="23">
        <f t="shared" si="547"/>
        <v>2</v>
      </c>
      <c r="AH1616" s="33" t="str">
        <f>VLOOKUP(F1616,特效对应!F:G,2,FALSE)</f>
        <v>attackex</v>
      </c>
      <c r="AJ1616">
        <f t="shared" si="548"/>
        <v>10</v>
      </c>
      <c r="AK1616" t="s">
        <v>119</v>
      </c>
      <c r="AL1616" s="4" t="s">
        <v>1776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星霜主动技能3等级11</v>
      </c>
      <c r="B1617" s="8">
        <f t="shared" si="543"/>
        <v>10270311</v>
      </c>
      <c r="C1617" s="8" t="str">
        <f>VLOOKUP(G1617,角色!A:B,2,FALSE)</f>
        <v>星霜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523</v>
      </c>
      <c r="I1617" s="4" t="str">
        <f t="shared" si="545"/>
        <v>对敌方十字单体造成125%攻击伤害（+2831)并概率眩晕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P1617" s="33" t="str">
        <f>_xlfn.IFNA(VLOOKUP(G1617,角色!V:AE,主动技能!F1617+1,FALSE),"")</f>
        <v>eff_sixingguangquan||eff_xuanshuijulang|</v>
      </c>
      <c r="Q1617" s="33">
        <f>(VLOOKUP(G1617,角色!V:AE,主动技能!F1617+4,FALSE))</f>
        <v>2</v>
      </c>
      <c r="R1617" s="33">
        <v>0</v>
      </c>
      <c r="S1617" s="33">
        <v>0</v>
      </c>
      <c r="T1617" s="6" t="str">
        <f t="shared" si="541"/>
        <v/>
      </c>
      <c r="U1617" s="6" t="str">
        <f t="shared" si="542"/>
        <v>100134:50:2:0</v>
      </c>
      <c r="V1617" s="23" t="str">
        <f>VLOOKUP(G1617,角色!AW:BC,主动技能!F1617+1,FALSE)</f>
        <v>skill_10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2831</v>
      </c>
      <c r="AE1617" s="33">
        <f>(VLOOKUP(G1617,角色!V:AE,主动技能!F1617+7,FALSE))</f>
        <v>1</v>
      </c>
      <c r="AF1617" s="23">
        <f t="shared" si="546"/>
        <v>3</v>
      </c>
      <c r="AG1617" s="23">
        <f t="shared" si="547"/>
        <v>2</v>
      </c>
      <c r="AH1617" s="33" t="str">
        <f>VLOOKUP(F1617,特效对应!F:G,2,FALSE)</f>
        <v>attackex</v>
      </c>
      <c r="AJ1617">
        <f t="shared" si="548"/>
        <v>11</v>
      </c>
      <c r="AK1617" t="s">
        <v>119</v>
      </c>
      <c r="AL1617" s="4" t="s">
        <v>1776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星霜主动技能3等级12</v>
      </c>
      <c r="B1618" s="8">
        <f t="shared" si="543"/>
        <v>10270312</v>
      </c>
      <c r="C1618" s="8" t="str">
        <f>VLOOKUP(G1618,角色!A:B,2,FALSE)</f>
        <v>星霜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523</v>
      </c>
      <c r="I1618" s="4" t="str">
        <f t="shared" si="545"/>
        <v>对敌方十字单体造成125%攻击伤害（+4004)并概率眩晕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P1618" s="33" t="str">
        <f>_xlfn.IFNA(VLOOKUP(G1618,角色!V:AE,主动技能!F1618+1,FALSE),"")</f>
        <v>eff_sixingguangquan||eff_xuanshuijulang|</v>
      </c>
      <c r="Q1618" s="33">
        <f>(VLOOKUP(G1618,角色!V:AE,主动技能!F1618+4,FALSE))</f>
        <v>2</v>
      </c>
      <c r="R1618" s="33">
        <v>0</v>
      </c>
      <c r="S1618" s="33">
        <v>0</v>
      </c>
      <c r="T1618" s="6" t="str">
        <f t="shared" si="541"/>
        <v/>
      </c>
      <c r="U1618" s="6" t="str">
        <f t="shared" si="542"/>
        <v>100134:50:2:0</v>
      </c>
      <c r="V1618" s="23" t="str">
        <f>VLOOKUP(G1618,角色!AW:BC,主动技能!F1618+1,FALSE)</f>
        <v>skill_10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4004</v>
      </c>
      <c r="AE1618" s="33">
        <f>(VLOOKUP(G1618,角色!V:AE,主动技能!F1618+7,FALSE))</f>
        <v>1</v>
      </c>
      <c r="AF1618" s="23">
        <f t="shared" si="546"/>
        <v>3</v>
      </c>
      <c r="AG1618" s="23">
        <f t="shared" si="547"/>
        <v>2</v>
      </c>
      <c r="AH1618" s="33" t="str">
        <f>VLOOKUP(F1618,特效对应!F:G,2,FALSE)</f>
        <v>attackex</v>
      </c>
      <c r="AJ1618">
        <f t="shared" si="548"/>
        <v>12</v>
      </c>
      <c r="AK1618" t="s">
        <v>119</v>
      </c>
      <c r="AL1618" s="4" t="s">
        <v>1776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星霜主动技能3等级13</v>
      </c>
      <c r="B1619" s="8">
        <f t="shared" si="543"/>
        <v>10270313</v>
      </c>
      <c r="C1619" s="8" t="str">
        <f>VLOOKUP(G1619,角色!A:B,2,FALSE)</f>
        <v>星霜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523</v>
      </c>
      <c r="I1619" s="4" t="str">
        <f t="shared" si="545"/>
        <v>对敌方十字单体造成125%攻击伤害（+5664)并概率眩晕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P1619" s="33" t="str">
        <f>_xlfn.IFNA(VLOOKUP(G1619,角色!V:AE,主动技能!F1619+1,FALSE),"")</f>
        <v>eff_sixingguangquan||eff_xuanshuijulang|</v>
      </c>
      <c r="Q1619" s="33">
        <f>(VLOOKUP(G1619,角色!V:AE,主动技能!F1619+4,FALSE))</f>
        <v>2</v>
      </c>
      <c r="R1619" s="33">
        <v>0</v>
      </c>
      <c r="S1619" s="33">
        <v>0</v>
      </c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V1619" s="23" t="str">
        <f>VLOOKUP(G1619,角色!AW:BC,主动技能!F1619+1,FALSE)</f>
        <v>skill_10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5664</v>
      </c>
      <c r="AE1619" s="33">
        <f>(VLOOKUP(G1619,角色!V:AE,主动技能!F1619+7,FALSE))</f>
        <v>1</v>
      </c>
      <c r="AF1619" s="23">
        <f t="shared" si="546"/>
        <v>3</v>
      </c>
      <c r="AG1619" s="23">
        <f t="shared" si="547"/>
        <v>2</v>
      </c>
      <c r="AH1619" s="33" t="str">
        <f>VLOOKUP(F1619,特效对应!F:G,2,FALSE)</f>
        <v>attackex</v>
      </c>
      <c r="AJ1619">
        <f t="shared" si="548"/>
        <v>13</v>
      </c>
      <c r="AK1619" t="s">
        <v>119</v>
      </c>
      <c r="AL1619" s="4" t="s">
        <v>1776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星霜主动技能3等级14</v>
      </c>
      <c r="B1620" s="8">
        <f t="shared" si="543"/>
        <v>10270314</v>
      </c>
      <c r="C1620" s="8" t="str">
        <f>VLOOKUP(G1620,角色!A:B,2,FALSE)</f>
        <v>星霜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523</v>
      </c>
      <c r="I1620" s="4" t="str">
        <f t="shared" si="545"/>
        <v>对敌方十字单体造成125%攻击伤害（+8011)并概率眩晕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P1620" s="33" t="str">
        <f>_xlfn.IFNA(VLOOKUP(G1620,角色!V:AE,主动技能!F1620+1,FALSE),"")</f>
        <v>eff_sixingguangquan||eff_xuanshuijulang|</v>
      </c>
      <c r="Q1620" s="33">
        <f>(VLOOKUP(G1620,角色!V:AE,主动技能!F1620+4,FALSE))</f>
        <v>2</v>
      </c>
      <c r="R1620" s="33">
        <v>0</v>
      </c>
      <c r="S1620" s="33">
        <v>0</v>
      </c>
      <c r="T1620" s="6" t="str">
        <f t="shared" si="556"/>
        <v/>
      </c>
      <c r="U1620" s="6" t="str">
        <f t="shared" si="557"/>
        <v>100134:50:2:0</v>
      </c>
      <c r="V1620" s="23" t="str">
        <f>VLOOKUP(G1620,角色!AW:BC,主动技能!F1620+1,FALSE)</f>
        <v>skill_10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8011</v>
      </c>
      <c r="AE1620" s="33">
        <f>(VLOOKUP(G1620,角色!V:AE,主动技能!F1620+7,FALSE))</f>
        <v>1</v>
      </c>
      <c r="AF1620" s="23">
        <f t="shared" si="546"/>
        <v>3</v>
      </c>
      <c r="AG1620" s="23">
        <f t="shared" si="547"/>
        <v>2</v>
      </c>
      <c r="AH1620" s="33" t="str">
        <f>VLOOKUP(F1620,特效对应!F:G,2,FALSE)</f>
        <v>attackex</v>
      </c>
      <c r="AJ1620">
        <f t="shared" si="548"/>
        <v>14</v>
      </c>
      <c r="AK1620" t="s">
        <v>119</v>
      </c>
      <c r="AL1620" s="4" t="s">
        <v>1776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星霜主动技能3等级15</v>
      </c>
      <c r="B1621" s="8">
        <f t="shared" si="543"/>
        <v>10270315</v>
      </c>
      <c r="C1621" s="8" t="str">
        <f>VLOOKUP(G1621,角色!A:B,2,FALSE)</f>
        <v>星霜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523</v>
      </c>
      <c r="I1621" s="4" t="str">
        <f t="shared" si="545"/>
        <v>对敌方十字单体造成125%攻击伤害（+11331)并概率眩晕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P1621" s="33" t="str">
        <f>_xlfn.IFNA(VLOOKUP(G1621,角色!V:AE,主动技能!F1621+1,FALSE),"")</f>
        <v>eff_sixingguangquan||eff_xuanshuijulang|</v>
      </c>
      <c r="Q1621" s="33">
        <f>(VLOOKUP(G1621,角色!V:AE,主动技能!F1621+4,FALSE))</f>
        <v>2</v>
      </c>
      <c r="R1621" s="33">
        <v>0</v>
      </c>
      <c r="S1621" s="33">
        <v>0</v>
      </c>
      <c r="T1621" s="6" t="str">
        <f t="shared" si="556"/>
        <v/>
      </c>
      <c r="U1621" s="6" t="str">
        <f t="shared" si="557"/>
        <v>100134:50:2:0</v>
      </c>
      <c r="V1621" s="23" t="str">
        <f>VLOOKUP(G1621,角色!AW:BC,主动技能!F1621+1,FALSE)</f>
        <v>skill_10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11331</v>
      </c>
      <c r="AE1621" s="33">
        <f>(VLOOKUP(G1621,角色!V:AE,主动技能!F1621+7,FALSE))</f>
        <v>1</v>
      </c>
      <c r="AF1621" s="23">
        <f t="shared" si="546"/>
        <v>3</v>
      </c>
      <c r="AG1621" s="23">
        <f t="shared" si="547"/>
        <v>2</v>
      </c>
      <c r="AH1621" s="33" t="str">
        <f>VLOOKUP(F1621,特效对应!F:G,2,FALSE)</f>
        <v>attackex</v>
      </c>
      <c r="AJ1621">
        <f t="shared" si="548"/>
        <v>15</v>
      </c>
      <c r="AK1621" t="s">
        <v>119</v>
      </c>
      <c r="AL1621" s="4" t="s">
        <v>1776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星霜主动技能3等级16</v>
      </c>
      <c r="B1622" s="8">
        <f t="shared" si="543"/>
        <v>10270316</v>
      </c>
      <c r="C1622" s="8" t="str">
        <f>VLOOKUP(G1622,角色!A:B,2,FALSE)</f>
        <v>星霜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523</v>
      </c>
      <c r="I1622" s="4" t="str">
        <f t="shared" si="545"/>
        <v>对敌方十字单体造成125%攻击伤害（+16027)并概率眩晕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P1622" s="33" t="str">
        <f>_xlfn.IFNA(VLOOKUP(G1622,角色!V:AE,主动技能!F1622+1,FALSE),"")</f>
        <v>eff_sixingguangquan||eff_xuanshuijulang|</v>
      </c>
      <c r="Q1622" s="33">
        <f>(VLOOKUP(G1622,角色!V:AE,主动技能!F1622+4,FALSE))</f>
        <v>2</v>
      </c>
      <c r="R1622" s="33">
        <v>0</v>
      </c>
      <c r="S1622" s="33">
        <v>0</v>
      </c>
      <c r="T1622" s="6" t="str">
        <f t="shared" si="556"/>
        <v/>
      </c>
      <c r="U1622" s="6" t="str">
        <f t="shared" si="557"/>
        <v>100134:50:2:0</v>
      </c>
      <c r="V1622" s="23" t="str">
        <f>VLOOKUP(G1622,角色!AW:BC,主动技能!F1622+1,FALSE)</f>
        <v>skill_10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16027</v>
      </c>
      <c r="AE1622" s="33">
        <f>(VLOOKUP(G1622,角色!V:AE,主动技能!F1622+7,FALSE))</f>
        <v>1</v>
      </c>
      <c r="AF1622" s="23">
        <f t="shared" si="546"/>
        <v>3</v>
      </c>
      <c r="AG1622" s="23">
        <f t="shared" si="547"/>
        <v>2</v>
      </c>
      <c r="AH1622" s="33" t="str">
        <f>VLOOKUP(F1622,特效对应!F:G,2,FALSE)</f>
        <v>attackex</v>
      </c>
      <c r="AJ1622">
        <f t="shared" si="548"/>
        <v>16</v>
      </c>
      <c r="AK1622" t="s">
        <v>119</v>
      </c>
      <c r="AL1622" s="4" t="s">
        <v>1776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星霜主动技能3等级17</v>
      </c>
      <c r="B1623" s="8">
        <f t="shared" si="543"/>
        <v>10270317</v>
      </c>
      <c r="C1623" s="8" t="str">
        <f>VLOOKUP(G1623,角色!A:B,2,FALSE)</f>
        <v>星霜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523</v>
      </c>
      <c r="I1623" s="4" t="str">
        <f t="shared" si="545"/>
        <v>对敌方十字单体造成125%攻击伤害（+22669)并概率眩晕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P1623" s="33" t="str">
        <f>_xlfn.IFNA(VLOOKUP(G1623,角色!V:AE,主动技能!F1623+1,FALSE),"")</f>
        <v>eff_sixingguangquan||eff_xuanshuijulang|</v>
      </c>
      <c r="Q1623" s="33">
        <f>(VLOOKUP(G1623,角色!V:AE,主动技能!F1623+4,FALSE))</f>
        <v>2</v>
      </c>
      <c r="R1623" s="33">
        <v>0</v>
      </c>
      <c r="S1623" s="33">
        <v>0</v>
      </c>
      <c r="T1623" s="6" t="str">
        <f t="shared" si="556"/>
        <v/>
      </c>
      <c r="U1623" s="6" t="str">
        <f t="shared" si="557"/>
        <v>100134:50:2:0</v>
      </c>
      <c r="V1623" s="23" t="str">
        <f>VLOOKUP(G1623,角色!AW:BC,主动技能!F1623+1,FALSE)</f>
        <v>skill_10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22669</v>
      </c>
      <c r="AE1623" s="33">
        <f>(VLOOKUP(G1623,角色!V:AE,主动技能!F1623+7,FALSE))</f>
        <v>1</v>
      </c>
      <c r="AF1623" s="23">
        <f t="shared" si="546"/>
        <v>3</v>
      </c>
      <c r="AG1623" s="23">
        <f t="shared" si="547"/>
        <v>2</v>
      </c>
      <c r="AH1623" s="33" t="str">
        <f>VLOOKUP(F1623,特效对应!F:G,2,FALSE)</f>
        <v>attackex</v>
      </c>
      <c r="AJ1623">
        <f t="shared" si="548"/>
        <v>17</v>
      </c>
      <c r="AK1623" t="s">
        <v>119</v>
      </c>
      <c r="AL1623" s="4" t="s">
        <v>1776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星霜主动技能3等级18</v>
      </c>
      <c r="B1624" s="8">
        <f t="shared" si="543"/>
        <v>10270318</v>
      </c>
      <c r="C1624" s="8" t="str">
        <f>VLOOKUP(G1624,角色!A:B,2,FALSE)</f>
        <v>星霜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523</v>
      </c>
      <c r="I1624" s="4" t="str">
        <f t="shared" si="545"/>
        <v>对敌方十字单体造成125%攻击伤害（+32063)并概率眩晕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P1624" s="33" t="str">
        <f>_xlfn.IFNA(VLOOKUP(G1624,角色!V:AE,主动技能!F1624+1,FALSE),"")</f>
        <v>eff_sixingguangquan||eff_xuanshuijulang|</v>
      </c>
      <c r="Q1624" s="33">
        <f>(VLOOKUP(G1624,角色!V:AE,主动技能!F1624+4,FALSE))</f>
        <v>2</v>
      </c>
      <c r="R1624" s="33">
        <v>0</v>
      </c>
      <c r="S1624" s="33">
        <v>0</v>
      </c>
      <c r="T1624" s="6" t="str">
        <f t="shared" si="556"/>
        <v/>
      </c>
      <c r="U1624" s="6" t="str">
        <f t="shared" si="557"/>
        <v>100134:50:2:0</v>
      </c>
      <c r="V1624" s="23" t="str">
        <f>VLOOKUP(G1624,角色!AW:BC,主动技能!F1624+1,FALSE)</f>
        <v>skill_10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32063</v>
      </c>
      <c r="AE1624" s="33">
        <f>(VLOOKUP(G1624,角色!V:AE,主动技能!F1624+7,FALSE))</f>
        <v>1</v>
      </c>
      <c r="AF1624" s="23">
        <f t="shared" si="546"/>
        <v>3</v>
      </c>
      <c r="AG1624" s="23">
        <f t="shared" si="547"/>
        <v>2</v>
      </c>
      <c r="AH1624" s="33" t="str">
        <f>VLOOKUP(F1624,特效对应!F:G,2,FALSE)</f>
        <v>attackex</v>
      </c>
      <c r="AJ1624">
        <f t="shared" si="548"/>
        <v>18</v>
      </c>
      <c r="AK1624" t="s">
        <v>119</v>
      </c>
      <c r="AL1624" s="4" t="s">
        <v>1776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星霜主动技能3等级19</v>
      </c>
      <c r="B1625" s="8">
        <f t="shared" si="543"/>
        <v>10270319</v>
      </c>
      <c r="C1625" s="8" t="str">
        <f>VLOOKUP(G1625,角色!A:B,2,FALSE)</f>
        <v>星霜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523</v>
      </c>
      <c r="I1625" s="4" t="str">
        <f t="shared" si="545"/>
        <v>对敌方十字单体造成125%攻击伤害（+45350)并概率眩晕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P1625" s="33" t="str">
        <f>_xlfn.IFNA(VLOOKUP(G1625,角色!V:AE,主动技能!F1625+1,FALSE),"")</f>
        <v>eff_sixingguangquan||eff_xuanshuijulang|</v>
      </c>
      <c r="Q1625" s="33">
        <f>(VLOOKUP(G1625,角色!V:AE,主动技能!F1625+4,FALSE))</f>
        <v>2</v>
      </c>
      <c r="R1625" s="33">
        <v>0</v>
      </c>
      <c r="S1625" s="33">
        <v>0</v>
      </c>
      <c r="T1625" s="6" t="str">
        <f t="shared" si="556"/>
        <v/>
      </c>
      <c r="U1625" s="6" t="str">
        <f t="shared" si="557"/>
        <v>100134:50:2:0</v>
      </c>
      <c r="V1625" s="23" t="str">
        <f>VLOOKUP(G1625,角色!AW:BC,主动技能!F1625+1,FALSE)</f>
        <v>skill_10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45350</v>
      </c>
      <c r="AE1625" s="33">
        <f>(VLOOKUP(G1625,角色!V:AE,主动技能!F1625+7,FALSE))</f>
        <v>1</v>
      </c>
      <c r="AF1625" s="23">
        <f t="shared" si="546"/>
        <v>3</v>
      </c>
      <c r="AG1625" s="23">
        <f t="shared" si="547"/>
        <v>2</v>
      </c>
      <c r="AH1625" s="33" t="str">
        <f>VLOOKUP(F1625,特效对应!F:G,2,FALSE)</f>
        <v>attackex</v>
      </c>
      <c r="AJ1625">
        <f t="shared" si="548"/>
        <v>19</v>
      </c>
      <c r="AK1625" t="s">
        <v>119</v>
      </c>
      <c r="AL1625" s="4" t="s">
        <v>1776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星霜主动技能3等级20</v>
      </c>
      <c r="B1626" s="8">
        <f t="shared" si="543"/>
        <v>10270320</v>
      </c>
      <c r="C1626" s="8" t="str">
        <f>VLOOKUP(G1626,角色!A:B,2,FALSE)</f>
        <v>星霜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523</v>
      </c>
      <c r="I1626" s="4" t="str">
        <f t="shared" si="545"/>
        <v>对敌方十字单体造成125%攻击伤害（+64142)并概率眩晕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P1626" s="33" t="str">
        <f>_xlfn.IFNA(VLOOKUP(G1626,角色!V:AE,主动技能!F1626+1,FALSE),"")</f>
        <v>eff_sixingguangquan||eff_xuanshuijulang|</v>
      </c>
      <c r="Q1626" s="33">
        <f>(VLOOKUP(G1626,角色!V:AE,主动技能!F1626+4,FALSE))</f>
        <v>2</v>
      </c>
      <c r="R1626" s="33">
        <v>0</v>
      </c>
      <c r="S1626" s="33">
        <v>0</v>
      </c>
      <c r="T1626" s="6" t="str">
        <f t="shared" si="556"/>
        <v/>
      </c>
      <c r="U1626" s="6" t="str">
        <f t="shared" si="557"/>
        <v>100134:50:2:0</v>
      </c>
      <c r="V1626" s="23" t="str">
        <f>VLOOKUP(G1626,角色!AW:BC,主动技能!F1626+1,FALSE)</f>
        <v>skill_10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64142</v>
      </c>
      <c r="AE1626" s="33">
        <f>(VLOOKUP(G1626,角色!V:AE,主动技能!F1626+7,FALSE))</f>
        <v>1</v>
      </c>
      <c r="AF1626" s="23">
        <f t="shared" si="546"/>
        <v>3</v>
      </c>
      <c r="AG1626" s="23">
        <f t="shared" si="547"/>
        <v>2</v>
      </c>
      <c r="AH1626" s="33" t="str">
        <f>VLOOKUP(F1626,特效对应!F:G,2,FALSE)</f>
        <v>attackex</v>
      </c>
      <c r="AJ1626">
        <f t="shared" si="548"/>
        <v>20</v>
      </c>
      <c r="AK1626" t="s">
        <v>119</v>
      </c>
      <c r="AL1626" s="4" t="s">
        <v>1776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625"/>
  <sheetViews>
    <sheetView topLeftCell="G1" workbookViewId="0">
      <pane ySplit="5" topLeftCell="A6" activePane="bottomLeft" state="frozen"/>
      <selection pane="bottomLeft" activeCell="M12" sqref="M12"/>
    </sheetView>
  </sheetViews>
  <sheetFormatPr baseColWidth="10" defaultRowHeight="15" x14ac:dyDescent="0.15"/>
  <cols>
    <col min="1" max="1" width="22.5" style="8" hidden="1" customWidth="1"/>
    <col min="2" max="2" width="12.5" style="8" hidden="1" customWidth="1"/>
    <col min="3" max="5" width="10.83203125" style="8" hidden="1" customWidth="1"/>
    <col min="6" max="6" width="21.5" hidden="1" customWidth="1"/>
    <col min="8" max="8" width="24.83203125" bestFit="1" customWidth="1"/>
    <col min="9" max="9" width="44.5" customWidth="1"/>
    <col min="11" max="11" width="24.5" style="10" customWidth="1"/>
    <col min="12" max="12" width="17.33203125" style="10" customWidth="1"/>
    <col min="13" max="13" width="24.5" style="10" customWidth="1"/>
    <col min="14" max="14" width="21.5" style="20" bestFit="1" customWidth="1"/>
    <col min="15" max="15" width="23.5" style="20" bestFit="1" customWidth="1"/>
    <col min="16" max="18" width="11.5" style="20" customWidth="1"/>
    <col min="19" max="19" width="12.5" style="6" customWidth="1"/>
    <col min="20" max="23" width="10.83203125" style="6" customWidth="1"/>
  </cols>
  <sheetData>
    <row r="1" spans="1:26" x14ac:dyDescent="0.15">
      <c r="C1" s="8" t="s">
        <v>2052</v>
      </c>
      <c r="F1" t="s">
        <v>2051</v>
      </c>
    </row>
    <row r="3" spans="1:26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3" t="s">
        <v>17</v>
      </c>
      <c r="N3" s="1"/>
      <c r="O3" s="1"/>
      <c r="P3" s="1"/>
      <c r="Q3" s="1"/>
      <c r="R3" s="1"/>
    </row>
    <row r="4" spans="1:26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26</v>
      </c>
      <c r="N4" s="1"/>
      <c r="O4" s="1"/>
      <c r="P4" s="1"/>
      <c r="Q4" s="1"/>
      <c r="R4" s="1"/>
    </row>
    <row r="5" spans="1:26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1" t="s">
        <v>44</v>
      </c>
      <c r="N5" s="2" t="s">
        <v>315</v>
      </c>
      <c r="O5" s="2" t="s">
        <v>130</v>
      </c>
      <c r="P5" s="2" t="s">
        <v>135</v>
      </c>
      <c r="Q5" s="2" t="s">
        <v>136</v>
      </c>
      <c r="R5" s="2" t="s">
        <v>137</v>
      </c>
      <c r="S5" s="5" t="s">
        <v>316</v>
      </c>
      <c r="T5" s="5" t="s">
        <v>317</v>
      </c>
      <c r="U5" s="5" t="s">
        <v>318</v>
      </c>
      <c r="V5" s="5" t="s">
        <v>319</v>
      </c>
      <c r="W5" s="5" t="s">
        <v>320</v>
      </c>
      <c r="X5" s="1" t="s">
        <v>425</v>
      </c>
      <c r="Y5" s="1" t="s">
        <v>426</v>
      </c>
      <c r="Z5" s="1" t="s">
        <v>427</v>
      </c>
    </row>
    <row r="6" spans="1:26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"提升自身攻击力"&amp;X6&amp;"。"</f>
        <v>提升自身攻击力39。</v>
      </c>
      <c r="J6" t="s">
        <v>156</v>
      </c>
      <c r="K6" s="10" t="str">
        <f t="shared" ref="K6:K25" si="0">IF(S6="","",S6)&amp;IF(T6="","","|"&amp;T6)&amp;IF(U6="","","|"&amp;U6)&amp;IF(V6="","","|"&amp;V6)&amp;IF(W6="","","|"&amp;W6)</f>
        <v>200001:100:1:0</v>
      </c>
      <c r="L6" s="10">
        <f>C6</f>
        <v>1</v>
      </c>
      <c r="M6" s="10" t="str">
        <f>VLOOKUP(H6,特效对应!L:M,2,FALSE)</f>
        <v>skill_27</v>
      </c>
      <c r="N6" s="4" t="s">
        <v>528</v>
      </c>
      <c r="S6" s="6" t="str">
        <f>IF(_xlfn.IFNA(VLOOKUP(N6,buff!$K:$L,2,FALSE),"")=0,"",_xlfn.IFNA(VLOOKUP(N6,buff!$K:$L,2,FALSE),""))</f>
        <v>200001:100:1:0</v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>
        <f>VLOOKUP(N6,buff!K:P,6,FALSE)</f>
        <v>39</v>
      </c>
      <c r="Y6" t="s">
        <v>1554</v>
      </c>
    </row>
    <row r="7" spans="1:26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"提升自身攻击力"&amp;X7&amp;"。"</f>
        <v>提升自身攻击力48。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10" t="str">
        <f>VLOOKUP(H7,特效对应!L:M,2,FALSE)</f>
        <v>skill_27</v>
      </c>
      <c r="N7" s="4" t="s">
        <v>529</v>
      </c>
      <c r="S7" s="6" t="str">
        <f>IF(_xlfn.IFNA(VLOOKUP(N7,buff!$K:$L,2,FALSE),"")=0,"",_xlfn.IFNA(VLOOKUP(N7,buff!$K:$L,2,FALSE),""))</f>
        <v>200002:100:1:0</v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>
        <f>VLOOKUP(N7,buff!K:P,6,FALSE)</f>
        <v>48</v>
      </c>
      <c r="Y7" t="s">
        <v>1554</v>
      </c>
    </row>
    <row r="8" spans="1:26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提升自身攻击力75。</v>
      </c>
      <c r="J8" t="s">
        <v>156</v>
      </c>
      <c r="K8" s="10" t="str">
        <f t="shared" si="0"/>
        <v>200003:100:1:0</v>
      </c>
      <c r="L8" s="10">
        <f t="shared" si="6"/>
        <v>3</v>
      </c>
      <c r="M8" s="10" t="str">
        <f>VLOOKUP(H8,特效对应!L:M,2,FALSE)</f>
        <v>skill_27</v>
      </c>
      <c r="N8" s="4" t="s">
        <v>530</v>
      </c>
      <c r="S8" s="6" t="str">
        <f>IF(_xlfn.IFNA(VLOOKUP(N8,buff!$K:$L,2,FALSE),"")=0,"",_xlfn.IFNA(VLOOKUP(N8,buff!$K:$L,2,FALSE),""))</f>
        <v>200003:100:1:0</v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>
        <f>VLOOKUP(N8,buff!K:P,6,FALSE)</f>
        <v>75</v>
      </c>
      <c r="Y8" t="s">
        <v>1554</v>
      </c>
    </row>
    <row r="9" spans="1:26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提升自身攻击力120。</v>
      </c>
      <c r="J9" t="s">
        <v>156</v>
      </c>
      <c r="K9" s="10" t="str">
        <f t="shared" si="0"/>
        <v>200004:100:1:0</v>
      </c>
      <c r="L9" s="10">
        <f t="shared" si="6"/>
        <v>4</v>
      </c>
      <c r="M9" s="10" t="str">
        <f>VLOOKUP(H9,特效对应!L:M,2,FALSE)</f>
        <v>skill_27</v>
      </c>
      <c r="N9" s="4" t="s">
        <v>531</v>
      </c>
      <c r="S9" s="6" t="str">
        <f>IF(_xlfn.IFNA(VLOOKUP(N9,buff!$K:$L,2,FALSE),"")=0,"",_xlfn.IFNA(VLOOKUP(N9,buff!$K:$L,2,FALSE),""))</f>
        <v>200004:100:1:0</v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>
        <f>VLOOKUP(N9,buff!K:P,6,FALSE)</f>
        <v>120</v>
      </c>
      <c r="Y9" t="s">
        <v>1554</v>
      </c>
    </row>
    <row r="10" spans="1:26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10" t="str">
        <f>VLOOKUP(H10,特效对应!L:M,2,FALSE)</f>
        <v>skill_27</v>
      </c>
      <c r="N10" s="4" t="s">
        <v>532</v>
      </c>
      <c r="S10" s="6" t="str">
        <f>IF(_xlfn.IFNA(VLOOKUP(N10,buff!$K:$L,2,FALSE),"")=0,"",_xlfn.IFNA(VLOOKUP(N10,buff!$K:$L,2,FALSE),""))</f>
        <v>200005:100:1:0</v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>
        <f>VLOOKUP(N10,buff!K:P,6,FALSE)</f>
        <v>169</v>
      </c>
      <c r="Y10" t="s">
        <v>1554</v>
      </c>
    </row>
    <row r="11" spans="1:26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提升自身攻击力240。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10" t="str">
        <f>VLOOKUP(H11,特效对应!L:M,2,FALSE)</f>
        <v>skill_27</v>
      </c>
      <c r="N11" s="4" t="s">
        <v>533</v>
      </c>
      <c r="S11" s="6" t="str">
        <f>IF(_xlfn.IFNA(VLOOKUP(N11,buff!$K:$L,2,FALSE),"")=0,"",_xlfn.IFNA(VLOOKUP(N11,buff!$K:$L,2,FALSE),""))</f>
        <v>200006:100:1:0</v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>
        <f>VLOOKUP(N11,buff!K:P,6,FALSE)</f>
        <v>240</v>
      </c>
      <c r="Y11" t="s">
        <v>1554</v>
      </c>
    </row>
    <row r="12" spans="1:26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提升自身攻击力339。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10" t="str">
        <f>VLOOKUP(H12,特效对应!L:M,2,FALSE)</f>
        <v>skill_27</v>
      </c>
      <c r="N12" s="4" t="s">
        <v>534</v>
      </c>
      <c r="S12" s="6" t="str">
        <f>IF(_xlfn.IFNA(VLOOKUP(N12,buff!$K:$L,2,FALSE),"")=0,"",_xlfn.IFNA(VLOOKUP(N12,buff!$K:$L,2,FALSE),""))</f>
        <v>200007:100:1:0</v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>
        <f>VLOOKUP(N12,buff!K:P,6,FALSE)</f>
        <v>339</v>
      </c>
      <c r="Y12" t="s">
        <v>1554</v>
      </c>
    </row>
    <row r="13" spans="1:26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提升自身攻击力480。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10" t="str">
        <f>VLOOKUP(H13,特效对应!L:M,2,FALSE)</f>
        <v>skill_27</v>
      </c>
      <c r="N13" s="4" t="s">
        <v>535</v>
      </c>
      <c r="S13" s="6" t="str">
        <f>IF(_xlfn.IFNA(VLOOKUP(N13,buff!$K:$L,2,FALSE),"")=0,"",_xlfn.IFNA(VLOOKUP(N13,buff!$K:$L,2,FALSE),""))</f>
        <v>200008:100:1:0</v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>
        <f>VLOOKUP(N13,buff!K:P,6,FALSE)</f>
        <v>480</v>
      </c>
      <c r="Y13" t="s">
        <v>1554</v>
      </c>
    </row>
    <row r="14" spans="1:26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提升自身攻击力679。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10" t="str">
        <f>VLOOKUP(H14,特效对应!L:M,2,FALSE)</f>
        <v>skill_27</v>
      </c>
      <c r="N14" s="4" t="s">
        <v>536</v>
      </c>
      <c r="S14" s="6" t="str">
        <f>IF(_xlfn.IFNA(VLOOKUP(N14,buff!$K:$L,2,FALSE),"")=0,"",_xlfn.IFNA(VLOOKUP(N14,buff!$K:$L,2,FALSE),""))</f>
        <v>200009:100:1:0</v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>
        <f>VLOOKUP(N14,buff!K:P,6,FALSE)</f>
        <v>679</v>
      </c>
      <c r="Y14" t="s">
        <v>1554</v>
      </c>
    </row>
    <row r="15" spans="1:26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提升自身攻击力960。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10" t="str">
        <f>VLOOKUP(H15,特效对应!L:M,2,FALSE)</f>
        <v>skill_27</v>
      </c>
      <c r="N15" s="4" t="s">
        <v>537</v>
      </c>
      <c r="S15" s="6" t="str">
        <f>IF(_xlfn.IFNA(VLOOKUP(N15,buff!$K:$L,2,FALSE),"")=0,"",_xlfn.IFNA(VLOOKUP(N15,buff!$K:$L,2,FALSE),""))</f>
        <v>200010:100:1:0</v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>
        <f>VLOOKUP(N15,buff!K:P,6,FALSE)</f>
        <v>960</v>
      </c>
      <c r="Y15" t="s">
        <v>1554</v>
      </c>
    </row>
    <row r="16" spans="1:26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提升自身攻击力1359。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10" t="str">
        <f>VLOOKUP(H16,特效对应!L:M,2,FALSE)</f>
        <v>skill_27</v>
      </c>
      <c r="N16" s="4" t="s">
        <v>538</v>
      </c>
      <c r="S16" s="6" t="str">
        <f>IF(_xlfn.IFNA(VLOOKUP(N16,buff!$K:$L,2,FALSE),"")=0,"",_xlfn.IFNA(VLOOKUP(N16,buff!$K:$L,2,FALSE),""))</f>
        <v>200011:100:1:0</v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>
        <f>VLOOKUP(N16,buff!K:P,6,FALSE)</f>
        <v>1359</v>
      </c>
      <c r="Y16" t="s">
        <v>1554</v>
      </c>
    </row>
    <row r="17" spans="1:25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提升自身攻击力1922。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10" t="str">
        <f>VLOOKUP(H17,特效对应!L:M,2,FALSE)</f>
        <v>skill_27</v>
      </c>
      <c r="N17" s="4" t="s">
        <v>539</v>
      </c>
      <c r="S17" s="6" t="str">
        <f>IF(_xlfn.IFNA(VLOOKUP(N17,buff!$K:$L,2,FALSE),"")=0,"",_xlfn.IFNA(VLOOKUP(N17,buff!$K:$L,2,FALSE),""))</f>
        <v>200012:100:1:0</v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>
        <f>VLOOKUP(N17,buff!K:P,6,FALSE)</f>
        <v>1922</v>
      </c>
      <c r="Y17" t="s">
        <v>1554</v>
      </c>
    </row>
    <row r="18" spans="1:25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提升自身攻击力2718。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10" t="str">
        <f>VLOOKUP(H18,特效对应!L:M,2,FALSE)</f>
        <v>skill_27</v>
      </c>
      <c r="N18" s="4" t="s">
        <v>540</v>
      </c>
      <c r="S18" s="6" t="str">
        <f>IF(_xlfn.IFNA(VLOOKUP(N18,buff!$K:$L,2,FALSE),"")=0,"",_xlfn.IFNA(VLOOKUP(N18,buff!$K:$L,2,FALSE),""))</f>
        <v>200013:100:1:0</v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>
        <f>VLOOKUP(N18,buff!K:P,6,FALSE)</f>
        <v>2718</v>
      </c>
      <c r="Y18" t="s">
        <v>1554</v>
      </c>
    </row>
    <row r="19" spans="1:25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提升自身攻击力3845。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10" t="str">
        <f>VLOOKUP(H19,特效对应!L:M,2,FALSE)</f>
        <v>skill_27</v>
      </c>
      <c r="N19" s="4" t="s">
        <v>541</v>
      </c>
      <c r="S19" s="6" t="str">
        <f>IF(_xlfn.IFNA(VLOOKUP(N19,buff!$K:$L,2,FALSE),"")=0,"",_xlfn.IFNA(VLOOKUP(N19,buff!$K:$L,2,FALSE),""))</f>
        <v>200014:100:1:0</v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>
        <f>VLOOKUP(N19,buff!K:P,6,FALSE)</f>
        <v>3845</v>
      </c>
      <c r="Y19" t="s">
        <v>1554</v>
      </c>
    </row>
    <row r="20" spans="1:25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提升自身攻击力5439。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10" t="str">
        <f>VLOOKUP(H20,特效对应!L:M,2,FALSE)</f>
        <v>skill_27</v>
      </c>
      <c r="N20" s="4" t="s">
        <v>542</v>
      </c>
      <c r="S20" s="6" t="str">
        <f>IF(_xlfn.IFNA(VLOOKUP(N20,buff!$K:$L,2,FALSE),"")=0,"",_xlfn.IFNA(VLOOKUP(N20,buff!$K:$L,2,FALSE),""))</f>
        <v>200015:100:1:0</v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>
        <f>VLOOKUP(N20,buff!K:P,6,FALSE)</f>
        <v>5439</v>
      </c>
      <c r="Y20" t="s">
        <v>1554</v>
      </c>
    </row>
    <row r="21" spans="1:25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提升自身攻击力7693。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10" t="str">
        <f>VLOOKUP(H21,特效对应!L:M,2,FALSE)</f>
        <v>skill_27</v>
      </c>
      <c r="N21" s="4" t="s">
        <v>543</v>
      </c>
      <c r="S21" s="6" t="str">
        <f>IF(_xlfn.IFNA(VLOOKUP(N21,buff!$K:$L,2,FALSE),"")=0,"",_xlfn.IFNA(VLOOKUP(N21,buff!$K:$L,2,FALSE),""))</f>
        <v>200016:100:1:0</v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>
        <f>VLOOKUP(N21,buff!K:P,6,FALSE)</f>
        <v>7693</v>
      </c>
      <c r="Y21" t="s">
        <v>1554</v>
      </c>
    </row>
    <row r="22" spans="1:25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提升自身攻击力10881。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10" t="str">
        <f>VLOOKUP(H22,特效对应!L:M,2,FALSE)</f>
        <v>skill_27</v>
      </c>
      <c r="N22" s="4" t="s">
        <v>544</v>
      </c>
      <c r="S22" s="6" t="str">
        <f>IF(_xlfn.IFNA(VLOOKUP(N22,buff!$K:$L,2,FALSE),"")=0,"",_xlfn.IFNA(VLOOKUP(N22,buff!$K:$L,2,FALSE),""))</f>
        <v>200017:100:1:0</v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>
        <f>VLOOKUP(N22,buff!K:P,6,FALSE)</f>
        <v>10881</v>
      </c>
      <c r="Y22" t="s">
        <v>1554</v>
      </c>
    </row>
    <row r="23" spans="1:25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提升自身攻击力15390。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10" t="str">
        <f>VLOOKUP(H23,特效对应!L:M,2,FALSE)</f>
        <v>skill_27</v>
      </c>
      <c r="N23" s="4" t="s">
        <v>545</v>
      </c>
      <c r="S23" s="6" t="str">
        <f>IF(_xlfn.IFNA(VLOOKUP(N23,buff!$K:$L,2,FALSE),"")=0,"",_xlfn.IFNA(VLOOKUP(N23,buff!$K:$L,2,FALSE),""))</f>
        <v>200018:100:1:0</v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>
        <f>VLOOKUP(N23,buff!K:P,6,FALSE)</f>
        <v>15390</v>
      </c>
      <c r="Y23" t="s">
        <v>1554</v>
      </c>
    </row>
    <row r="24" spans="1:25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提升自身攻击力21768。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10" t="str">
        <f>VLOOKUP(H24,特效对应!L:M,2,FALSE)</f>
        <v>skill_27</v>
      </c>
      <c r="N24" s="4" t="s">
        <v>546</v>
      </c>
      <c r="S24" s="6" t="str">
        <f>IF(_xlfn.IFNA(VLOOKUP(N24,buff!$K:$L,2,FALSE),"")=0,"",_xlfn.IFNA(VLOOKUP(N24,buff!$K:$L,2,FALSE),""))</f>
        <v>200019:100:1:0</v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>
        <f>VLOOKUP(N24,buff!K:P,6,FALSE)</f>
        <v>21768</v>
      </c>
      <c r="Y24" t="s">
        <v>1554</v>
      </c>
    </row>
    <row r="25" spans="1:25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提升自身攻击力30788。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10" t="str">
        <f>VLOOKUP(H25,特效对应!L:M,2,FALSE)</f>
        <v>skill_27</v>
      </c>
      <c r="N25" s="4" t="s">
        <v>547</v>
      </c>
      <c r="S25" s="6" t="str">
        <f>IF(_xlfn.IFNA(VLOOKUP(N25,buff!$K:$L,2,FALSE),"")=0,"",_xlfn.IFNA(VLOOKUP(N25,buff!$K:$L,2,FALSE),""))</f>
        <v>200020:100:1:0</v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>
        <f>VLOOKUP(N25,buff!K:P,6,FALSE)</f>
        <v>30788</v>
      </c>
      <c r="Y25" t="s">
        <v>1554</v>
      </c>
    </row>
    <row r="26" spans="1:25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"提升自身攻击力"&amp;X26&amp;"。"</f>
        <v>提升自身攻击力52。</v>
      </c>
      <c r="J26" t="s">
        <v>156</v>
      </c>
      <c r="K26" s="10" t="str">
        <f t="shared" ref="K26:K45" si="8">IF(S26="","",S26)&amp;IF(T26="","","|"&amp;T26)&amp;IF(U26="","","|"&amp;U26)&amp;IF(V26="","","|"&amp;V26)&amp;IF(W26="","","|"&amp;W26)</f>
        <v>200021:100:1:0</v>
      </c>
      <c r="L26" s="10">
        <f t="shared" si="6"/>
        <v>1</v>
      </c>
      <c r="M26" s="10" t="str">
        <f>VLOOKUP(H26,特效对应!L:M,2,FALSE)</f>
        <v>skill_27</v>
      </c>
      <c r="N26" s="4" t="s">
        <v>548</v>
      </c>
      <c r="S26" s="6" t="str">
        <f>IF(_xlfn.IFNA(VLOOKUP(N26,buff!$K:$L,2,FALSE),"")=0,"",_xlfn.IFNA(VLOOKUP(N26,buff!$K:$L,2,FALSE),""))</f>
        <v>200021:100:1:0</v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>
        <f>VLOOKUP(N26,buff!K:P,6,FALSE)</f>
        <v>52</v>
      </c>
      <c r="Y26" t="s">
        <v>1554</v>
      </c>
    </row>
    <row r="27" spans="1:25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9">"提升自身攻击力"&amp;X27&amp;"。"</f>
        <v>提升自身攻击力64。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10" t="str">
        <f>VLOOKUP(H27,特效对应!L:M,2,FALSE)</f>
        <v>skill_27</v>
      </c>
      <c r="N27" s="4" t="s">
        <v>549</v>
      </c>
      <c r="S27" s="6" t="str">
        <f>IF(_xlfn.IFNA(VLOOKUP(N27,buff!$K:$L,2,FALSE),"")=0,"",_xlfn.IFNA(VLOOKUP(N27,buff!$K:$L,2,FALSE),""))</f>
        <v>200022:100:1:0</v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>
        <f>VLOOKUP(N27,buff!K:P,6,FALSE)</f>
        <v>64</v>
      </c>
      <c r="Y27" t="s">
        <v>1554</v>
      </c>
    </row>
    <row r="28" spans="1:25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9"/>
        <v>提升自身攻击力100。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10" t="str">
        <f>VLOOKUP(H28,特效对应!L:M,2,FALSE)</f>
        <v>skill_27</v>
      </c>
      <c r="N28" s="4" t="s">
        <v>550</v>
      </c>
      <c r="S28" s="6" t="str">
        <f>IF(_xlfn.IFNA(VLOOKUP(N28,buff!$K:$L,2,FALSE),"")=0,"",_xlfn.IFNA(VLOOKUP(N28,buff!$K:$L,2,FALSE),""))</f>
        <v>200023:100:1:0</v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>
        <f>VLOOKUP(N28,buff!K:P,6,FALSE)</f>
        <v>100</v>
      </c>
      <c r="Y28" t="s">
        <v>1554</v>
      </c>
    </row>
    <row r="29" spans="1:25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9"/>
        <v>提升自身攻击力160。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10" t="str">
        <f>VLOOKUP(H29,特效对应!L:M,2,FALSE)</f>
        <v>skill_27</v>
      </c>
      <c r="N29" s="4" t="s">
        <v>551</v>
      </c>
      <c r="S29" s="6" t="str">
        <f>IF(_xlfn.IFNA(VLOOKUP(N29,buff!$K:$L,2,FALSE),"")=0,"",_xlfn.IFNA(VLOOKUP(N29,buff!$K:$L,2,FALSE),""))</f>
        <v>200024:100:1:0</v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>
        <f>VLOOKUP(N29,buff!K:P,6,FALSE)</f>
        <v>160</v>
      </c>
      <c r="Y29" t="s">
        <v>1554</v>
      </c>
    </row>
    <row r="30" spans="1:25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10" t="str">
        <f>VLOOKUP(H30,特效对应!L:M,2,FALSE)</f>
        <v>skill_27</v>
      </c>
      <c r="N30" s="4" t="s">
        <v>552</v>
      </c>
      <c r="S30" s="6" t="str">
        <f>IF(_xlfn.IFNA(VLOOKUP(N30,buff!$K:$L,2,FALSE),"")=0,"",_xlfn.IFNA(VLOOKUP(N30,buff!$K:$L,2,FALSE),""))</f>
        <v>200025:100:1:0</v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>
        <f>VLOOKUP(N30,buff!K:P,6,FALSE)</f>
        <v>226</v>
      </c>
      <c r="Y30" t="s">
        <v>1554</v>
      </c>
    </row>
    <row r="31" spans="1:25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9"/>
        <v>提升自身攻击力320。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10" t="str">
        <f>VLOOKUP(H31,特效对应!L:M,2,FALSE)</f>
        <v>skill_27</v>
      </c>
      <c r="N31" s="4" t="s">
        <v>553</v>
      </c>
      <c r="S31" s="6" t="str">
        <f>IF(_xlfn.IFNA(VLOOKUP(N31,buff!$K:$L,2,FALSE),"")=0,"",_xlfn.IFNA(VLOOKUP(N31,buff!$K:$L,2,FALSE),""))</f>
        <v>200026:100:1:0</v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>
        <f>VLOOKUP(N31,buff!K:P,6,FALSE)</f>
        <v>320</v>
      </c>
      <c r="Y31" t="s">
        <v>1554</v>
      </c>
    </row>
    <row r="32" spans="1:25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9"/>
        <v>提升自身攻击力452。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10" t="str">
        <f>VLOOKUP(H32,特效对应!L:M,2,FALSE)</f>
        <v>skill_27</v>
      </c>
      <c r="N32" s="4" t="s">
        <v>554</v>
      </c>
      <c r="S32" s="6" t="str">
        <f>IF(_xlfn.IFNA(VLOOKUP(N32,buff!$K:$L,2,FALSE),"")=0,"",_xlfn.IFNA(VLOOKUP(N32,buff!$K:$L,2,FALSE),""))</f>
        <v>200027:100:1:0</v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>
        <f>VLOOKUP(N32,buff!K:P,6,FALSE)</f>
        <v>452</v>
      </c>
      <c r="Y32" t="s">
        <v>1554</v>
      </c>
    </row>
    <row r="33" spans="1:25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9"/>
        <v>提升自身攻击力640。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10" t="str">
        <f>VLOOKUP(H33,特效对应!L:M,2,FALSE)</f>
        <v>skill_27</v>
      </c>
      <c r="N33" s="4" t="s">
        <v>555</v>
      </c>
      <c r="S33" s="6" t="str">
        <f>IF(_xlfn.IFNA(VLOOKUP(N33,buff!$K:$L,2,FALSE),"")=0,"",_xlfn.IFNA(VLOOKUP(N33,buff!$K:$L,2,FALSE),""))</f>
        <v>200028:100:1:0</v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>
        <f>VLOOKUP(N33,buff!K:P,6,FALSE)</f>
        <v>640</v>
      </c>
      <c r="Y33" t="s">
        <v>1554</v>
      </c>
    </row>
    <row r="34" spans="1:25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9"/>
        <v>提升自身攻击力905。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10" t="str">
        <f>VLOOKUP(H34,特效对应!L:M,2,FALSE)</f>
        <v>skill_27</v>
      </c>
      <c r="N34" s="4" t="s">
        <v>556</v>
      </c>
      <c r="S34" s="6" t="str">
        <f>IF(_xlfn.IFNA(VLOOKUP(N34,buff!$K:$L,2,FALSE),"")=0,"",_xlfn.IFNA(VLOOKUP(N34,buff!$K:$L,2,FALSE),""))</f>
        <v>200029:100:1:0</v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>
        <f>VLOOKUP(N34,buff!K:P,6,FALSE)</f>
        <v>905</v>
      </c>
      <c r="Y34" t="s">
        <v>1554</v>
      </c>
    </row>
    <row r="35" spans="1:25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9"/>
        <v>提升自身攻击力1281。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10" t="str">
        <f>VLOOKUP(H35,特效对应!L:M,2,FALSE)</f>
        <v>skill_27</v>
      </c>
      <c r="N35" s="4" t="s">
        <v>557</v>
      </c>
      <c r="S35" s="6" t="str">
        <f>IF(_xlfn.IFNA(VLOOKUP(N35,buff!$K:$L,2,FALSE),"")=0,"",_xlfn.IFNA(VLOOKUP(N35,buff!$K:$L,2,FALSE),""))</f>
        <v>200030:100:1:0</v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>
        <f>VLOOKUP(N35,buff!K:P,6,FALSE)</f>
        <v>1281</v>
      </c>
      <c r="Y35" t="s">
        <v>1554</v>
      </c>
    </row>
    <row r="36" spans="1:25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9"/>
        <v>提升自身攻击力1812。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10" t="str">
        <f>VLOOKUP(H36,特效对应!L:M,2,FALSE)</f>
        <v>skill_27</v>
      </c>
      <c r="N36" s="4" t="s">
        <v>558</v>
      </c>
      <c r="S36" s="6" t="str">
        <f>IF(_xlfn.IFNA(VLOOKUP(N36,buff!$K:$L,2,FALSE),"")=0,"",_xlfn.IFNA(VLOOKUP(N36,buff!$K:$L,2,FALSE),""))</f>
        <v>200031:100:1:0</v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>
        <f>VLOOKUP(N36,buff!K:P,6,FALSE)</f>
        <v>1812</v>
      </c>
      <c r="Y36" t="s">
        <v>1554</v>
      </c>
    </row>
    <row r="37" spans="1:25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9"/>
        <v>提升自身攻击力2563。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10" t="str">
        <f>VLOOKUP(H37,特效对应!L:M,2,FALSE)</f>
        <v>skill_27</v>
      </c>
      <c r="N37" s="4" t="s">
        <v>559</v>
      </c>
      <c r="S37" s="6" t="str">
        <f>IF(_xlfn.IFNA(VLOOKUP(N37,buff!$K:$L,2,FALSE),"")=0,"",_xlfn.IFNA(VLOOKUP(N37,buff!$K:$L,2,FALSE),""))</f>
        <v>200032:100:1:0</v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>
        <f>VLOOKUP(N37,buff!K:P,6,FALSE)</f>
        <v>2563</v>
      </c>
      <c r="Y37" t="s">
        <v>1554</v>
      </c>
    </row>
    <row r="38" spans="1:25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9"/>
        <v>提升自身攻击力3625。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10" t="str">
        <f>VLOOKUP(H38,特效对应!L:M,2,FALSE)</f>
        <v>skill_27</v>
      </c>
      <c r="N38" s="4" t="s">
        <v>560</v>
      </c>
      <c r="S38" s="6" t="str">
        <f>IF(_xlfn.IFNA(VLOOKUP(N38,buff!$K:$L,2,FALSE),"")=0,"",_xlfn.IFNA(VLOOKUP(N38,buff!$K:$L,2,FALSE),""))</f>
        <v>200033:100:1:0</v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>
        <f>VLOOKUP(N38,buff!K:P,6,FALSE)</f>
        <v>3625</v>
      </c>
      <c r="Y38" t="s">
        <v>1554</v>
      </c>
    </row>
    <row r="39" spans="1:25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9"/>
        <v>提升自身攻击力5127。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10" t="str">
        <f>VLOOKUP(H39,特效对应!L:M,2,FALSE)</f>
        <v>skill_27</v>
      </c>
      <c r="N39" s="4" t="s">
        <v>561</v>
      </c>
      <c r="S39" s="6" t="str">
        <f>IF(_xlfn.IFNA(VLOOKUP(N39,buff!$K:$L,2,FALSE),"")=0,"",_xlfn.IFNA(VLOOKUP(N39,buff!$K:$L,2,FALSE),""))</f>
        <v>200034:100:1:0</v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>
        <f>VLOOKUP(N39,buff!K:P,6,FALSE)</f>
        <v>5127</v>
      </c>
      <c r="Y39" t="s">
        <v>1554</v>
      </c>
    </row>
    <row r="40" spans="1:25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9"/>
        <v>提升自身攻击力7252。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10" t="str">
        <f>VLOOKUP(H40,特效对应!L:M,2,FALSE)</f>
        <v>skill_27</v>
      </c>
      <c r="N40" s="4" t="s">
        <v>562</v>
      </c>
      <c r="S40" s="6" t="str">
        <f>IF(_xlfn.IFNA(VLOOKUP(N40,buff!$K:$L,2,FALSE),"")=0,"",_xlfn.IFNA(VLOOKUP(N40,buff!$K:$L,2,FALSE),""))</f>
        <v>200035:100:1:0</v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>
        <f>VLOOKUP(N40,buff!K:P,6,FALSE)</f>
        <v>7252</v>
      </c>
      <c r="Y40" t="s">
        <v>1554</v>
      </c>
    </row>
    <row r="41" spans="1:25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9"/>
        <v>提升自身攻击力10257。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10" t="str">
        <f>VLOOKUP(H41,特效对应!L:M,2,FALSE)</f>
        <v>skill_27</v>
      </c>
      <c r="N41" s="4" t="s">
        <v>563</v>
      </c>
      <c r="S41" s="6" t="str">
        <f>IF(_xlfn.IFNA(VLOOKUP(N41,buff!$K:$L,2,FALSE),"")=0,"",_xlfn.IFNA(VLOOKUP(N41,buff!$K:$L,2,FALSE),""))</f>
        <v>200036:100:1:0</v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>
        <f>VLOOKUP(N41,buff!K:P,6,FALSE)</f>
        <v>10257</v>
      </c>
      <c r="Y41" t="s">
        <v>1554</v>
      </c>
    </row>
    <row r="42" spans="1:25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9"/>
        <v>提升自身攻击力14508。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10" t="str">
        <f>VLOOKUP(H42,特效对应!L:M,2,FALSE)</f>
        <v>skill_27</v>
      </c>
      <c r="N42" s="4" t="s">
        <v>564</v>
      </c>
      <c r="S42" s="6" t="str">
        <f>IF(_xlfn.IFNA(VLOOKUP(N42,buff!$K:$L,2,FALSE),"")=0,"",_xlfn.IFNA(VLOOKUP(N42,buff!$K:$L,2,FALSE),""))</f>
        <v>200037:100:1:0</v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>
        <f>VLOOKUP(N42,buff!K:P,6,FALSE)</f>
        <v>14508</v>
      </c>
      <c r="Y42" t="s">
        <v>1554</v>
      </c>
    </row>
    <row r="43" spans="1:25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9"/>
        <v>提升自身攻击力20520。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10" t="str">
        <f>VLOOKUP(H43,特效对应!L:M,2,FALSE)</f>
        <v>skill_27</v>
      </c>
      <c r="N43" s="4" t="s">
        <v>565</v>
      </c>
      <c r="S43" s="6" t="str">
        <f>IF(_xlfn.IFNA(VLOOKUP(N43,buff!$K:$L,2,FALSE),"")=0,"",_xlfn.IFNA(VLOOKUP(N43,buff!$K:$L,2,FALSE),""))</f>
        <v>200038:100:1:0</v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>
        <f>VLOOKUP(N43,buff!K:P,6,FALSE)</f>
        <v>20520</v>
      </c>
      <c r="Y43" t="s">
        <v>1554</v>
      </c>
    </row>
    <row r="44" spans="1:25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9"/>
        <v>提升自身攻击力29024。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10" t="str">
        <f>VLOOKUP(H44,特效对应!L:M,2,FALSE)</f>
        <v>skill_27</v>
      </c>
      <c r="N44" s="4" t="s">
        <v>566</v>
      </c>
      <c r="S44" s="6" t="str">
        <f>IF(_xlfn.IFNA(VLOOKUP(N44,buff!$K:$L,2,FALSE),"")=0,"",_xlfn.IFNA(VLOOKUP(N44,buff!$K:$L,2,FALSE),""))</f>
        <v>200039:100:1:0</v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>
        <f>VLOOKUP(N44,buff!K:P,6,FALSE)</f>
        <v>29024</v>
      </c>
      <c r="Y44" t="s">
        <v>1554</v>
      </c>
    </row>
    <row r="45" spans="1:25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9"/>
        <v>提升自身攻击力41051。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10" t="str">
        <f>VLOOKUP(H45,特效对应!L:M,2,FALSE)</f>
        <v>skill_27</v>
      </c>
      <c r="N45" s="4" t="s">
        <v>567</v>
      </c>
      <c r="S45" s="6" t="str">
        <f>IF(_xlfn.IFNA(VLOOKUP(N45,buff!$K:$L,2,FALSE),"")=0,"",_xlfn.IFNA(VLOOKUP(N45,buff!$K:$L,2,FALSE),""))</f>
        <v>200040:100:1:0</v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>
        <f>VLOOKUP(N45,buff!K:P,6,FALSE)</f>
        <v>41051</v>
      </c>
      <c r="Y45" t="s">
        <v>1554</v>
      </c>
    </row>
    <row r="46" spans="1:25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"提升自身攻击力"&amp;X46&amp;"。"</f>
        <v>提升自身攻击力65。</v>
      </c>
      <c r="J46" t="s">
        <v>156</v>
      </c>
      <c r="K46" s="10" t="str">
        <f t="shared" ref="K46:K85" si="10">IF(S46="","",S46)&amp;IF(T46="","","|"&amp;T46)&amp;IF(U46="","","|"&amp;U46)&amp;IF(V46="","","|"&amp;V46)&amp;IF(W46="","","|"&amp;W46)</f>
        <v>200041:100:1:0</v>
      </c>
      <c r="L46" s="10">
        <f t="shared" si="6"/>
        <v>1</v>
      </c>
      <c r="M46" s="10" t="str">
        <f>VLOOKUP(H46,特效对应!L:M,2,FALSE)</f>
        <v>skill_27</v>
      </c>
      <c r="N46" s="4" t="s">
        <v>568</v>
      </c>
      <c r="S46" s="6" t="str">
        <f>IF(_xlfn.IFNA(VLOOKUP(N46,buff!$K:$L,2,FALSE),"")=0,"",_xlfn.IFNA(VLOOKUP(N46,buff!$K:$L,2,FALSE),""))</f>
        <v>200041:100:1:0</v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>
        <f>VLOOKUP(N46,buff!K:P,6,FALSE)</f>
        <v>65</v>
      </c>
      <c r="Y46" t="s">
        <v>1554</v>
      </c>
    </row>
    <row r="47" spans="1:25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1">"提升自身攻击力"&amp;X47&amp;"。"</f>
        <v>提升自身攻击力80。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10" t="str">
        <f>VLOOKUP(H47,特效对应!L:M,2,FALSE)</f>
        <v>skill_27</v>
      </c>
      <c r="N47" s="4" t="s">
        <v>569</v>
      </c>
      <c r="S47" s="6" t="str">
        <f>IF(_xlfn.IFNA(VLOOKUP(N47,buff!$K:$L,2,FALSE),"")=0,"",_xlfn.IFNA(VLOOKUP(N47,buff!$K:$L,2,FALSE),""))</f>
        <v>200042:100:1:0</v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>
        <f>VLOOKUP(N47,buff!K:P,6,FALSE)</f>
        <v>80</v>
      </c>
      <c r="Y47" t="s">
        <v>1554</v>
      </c>
    </row>
    <row r="48" spans="1:25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1"/>
        <v>提升自身攻击力125。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10" t="str">
        <f>VLOOKUP(H48,特效对应!L:M,2,FALSE)</f>
        <v>skill_27</v>
      </c>
      <c r="N48" s="4" t="s">
        <v>570</v>
      </c>
      <c r="S48" s="6" t="str">
        <f>IF(_xlfn.IFNA(VLOOKUP(N48,buff!$K:$L,2,FALSE),"")=0,"",_xlfn.IFNA(VLOOKUP(N48,buff!$K:$L,2,FALSE),""))</f>
        <v>200043:100:1:0</v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>
        <f>VLOOKUP(N48,buff!K:P,6,FALSE)</f>
        <v>125</v>
      </c>
      <c r="Y48" t="s">
        <v>1554</v>
      </c>
    </row>
    <row r="49" spans="1:25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1"/>
        <v>提升自身攻击力200。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10" t="str">
        <f>VLOOKUP(H49,特效对应!L:M,2,FALSE)</f>
        <v>skill_27</v>
      </c>
      <c r="N49" s="4" t="s">
        <v>571</v>
      </c>
      <c r="S49" s="6" t="str">
        <f>IF(_xlfn.IFNA(VLOOKUP(N49,buff!$K:$L,2,FALSE),"")=0,"",_xlfn.IFNA(VLOOKUP(N49,buff!$K:$L,2,FALSE),""))</f>
        <v>200044:100:1:0</v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>
        <f>VLOOKUP(N49,buff!K:P,6,FALSE)</f>
        <v>200</v>
      </c>
      <c r="Y49" t="s">
        <v>1554</v>
      </c>
    </row>
    <row r="50" spans="1:25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10" t="str">
        <f>VLOOKUP(H50,特效对应!L:M,2,FALSE)</f>
        <v>skill_27</v>
      </c>
      <c r="N50" s="4" t="s">
        <v>572</v>
      </c>
      <c r="S50" s="6" t="str">
        <f>IF(_xlfn.IFNA(VLOOKUP(N50,buff!$K:$L,2,FALSE),"")=0,"",_xlfn.IFNA(VLOOKUP(N50,buff!$K:$L,2,FALSE),""))</f>
        <v>200045:100:1:0</v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>
        <f>VLOOKUP(N50,buff!K:P,6,FALSE)</f>
        <v>282</v>
      </c>
      <c r="Y50" t="s">
        <v>1554</v>
      </c>
    </row>
    <row r="51" spans="1:25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1"/>
        <v>提升自身攻击力400。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10" t="str">
        <f>VLOOKUP(H51,特效对应!L:M,2,FALSE)</f>
        <v>skill_27</v>
      </c>
      <c r="N51" s="4" t="s">
        <v>573</v>
      </c>
      <c r="S51" s="6" t="str">
        <f>IF(_xlfn.IFNA(VLOOKUP(N51,buff!$K:$L,2,FALSE),"")=0,"",_xlfn.IFNA(VLOOKUP(N51,buff!$K:$L,2,FALSE),""))</f>
        <v>200046:100:1:0</v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>
        <f>VLOOKUP(N51,buff!K:P,6,FALSE)</f>
        <v>400</v>
      </c>
      <c r="Y51" t="s">
        <v>1554</v>
      </c>
    </row>
    <row r="52" spans="1:25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1"/>
        <v>提升自身攻击力566。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10" t="str">
        <f>VLOOKUP(H52,特效对应!L:M,2,FALSE)</f>
        <v>skill_27</v>
      </c>
      <c r="N52" s="4" t="s">
        <v>574</v>
      </c>
      <c r="S52" s="6" t="str">
        <f>IF(_xlfn.IFNA(VLOOKUP(N52,buff!$K:$L,2,FALSE),"")=0,"",_xlfn.IFNA(VLOOKUP(N52,buff!$K:$L,2,FALSE),""))</f>
        <v>200047:100:1:0</v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>
        <f>VLOOKUP(N52,buff!K:P,6,FALSE)</f>
        <v>566</v>
      </c>
      <c r="Y52" t="s">
        <v>1554</v>
      </c>
    </row>
    <row r="53" spans="1:25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1"/>
        <v>提升自身攻击力800。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10" t="str">
        <f>VLOOKUP(H53,特效对应!L:M,2,FALSE)</f>
        <v>skill_27</v>
      </c>
      <c r="N53" s="4" t="s">
        <v>575</v>
      </c>
      <c r="S53" s="6" t="str">
        <f>IF(_xlfn.IFNA(VLOOKUP(N53,buff!$K:$L,2,FALSE),"")=0,"",_xlfn.IFNA(VLOOKUP(N53,buff!$K:$L,2,FALSE),""))</f>
        <v>200048:100:1:0</v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>
        <f>VLOOKUP(N53,buff!K:P,6,FALSE)</f>
        <v>800</v>
      </c>
      <c r="Y53" t="s">
        <v>1554</v>
      </c>
    </row>
    <row r="54" spans="1:25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1"/>
        <v>提升自身攻击力1132。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10" t="str">
        <f>VLOOKUP(H54,特效对应!L:M,2,FALSE)</f>
        <v>skill_27</v>
      </c>
      <c r="N54" s="4" t="s">
        <v>576</v>
      </c>
      <c r="S54" s="6" t="str">
        <f>IF(_xlfn.IFNA(VLOOKUP(N54,buff!$K:$L,2,FALSE),"")=0,"",_xlfn.IFNA(VLOOKUP(N54,buff!$K:$L,2,FALSE),""))</f>
        <v>200049:100:1:0</v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>
        <f>VLOOKUP(N54,buff!K:P,6,FALSE)</f>
        <v>1132</v>
      </c>
      <c r="Y54" t="s">
        <v>1554</v>
      </c>
    </row>
    <row r="55" spans="1:25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1"/>
        <v>提升自身攻击力1601。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10" t="str">
        <f>VLOOKUP(H55,特效对应!L:M,2,FALSE)</f>
        <v>skill_27</v>
      </c>
      <c r="N55" s="4" t="s">
        <v>577</v>
      </c>
      <c r="S55" s="6" t="str">
        <f>IF(_xlfn.IFNA(VLOOKUP(N55,buff!$K:$L,2,FALSE),"")=0,"",_xlfn.IFNA(VLOOKUP(N55,buff!$K:$L,2,FALSE),""))</f>
        <v>200050:100:1:0</v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>
        <f>VLOOKUP(N55,buff!K:P,6,FALSE)</f>
        <v>1601</v>
      </c>
      <c r="Y55" t="s">
        <v>1554</v>
      </c>
    </row>
    <row r="56" spans="1:25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1"/>
        <v>提升自身攻击力2265。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10" t="str">
        <f>VLOOKUP(H56,特效对应!L:M,2,FALSE)</f>
        <v>skill_27</v>
      </c>
      <c r="N56" s="4" t="s">
        <v>578</v>
      </c>
      <c r="S56" s="6" t="str">
        <f>IF(_xlfn.IFNA(VLOOKUP(N56,buff!$K:$L,2,FALSE),"")=0,"",_xlfn.IFNA(VLOOKUP(N56,buff!$K:$L,2,FALSE),""))</f>
        <v>200051:100:1:0</v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>
        <f>VLOOKUP(N56,buff!K:P,6,FALSE)</f>
        <v>2265</v>
      </c>
      <c r="Y56" t="s">
        <v>1554</v>
      </c>
    </row>
    <row r="57" spans="1:25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1"/>
        <v>提升自身攻击力3203。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10" t="str">
        <f>VLOOKUP(H57,特效对应!L:M,2,FALSE)</f>
        <v>skill_27</v>
      </c>
      <c r="N57" s="4" t="s">
        <v>579</v>
      </c>
      <c r="S57" s="6" t="str">
        <f>IF(_xlfn.IFNA(VLOOKUP(N57,buff!$K:$L,2,FALSE),"")=0,"",_xlfn.IFNA(VLOOKUP(N57,buff!$K:$L,2,FALSE),""))</f>
        <v>200052:100:1:0</v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>
        <f>VLOOKUP(N57,buff!K:P,6,FALSE)</f>
        <v>3203</v>
      </c>
      <c r="Y57" t="s">
        <v>1554</v>
      </c>
    </row>
    <row r="58" spans="1:25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1"/>
        <v>提升自身攻击力4531。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10" t="str">
        <f>VLOOKUP(H58,特效对应!L:M,2,FALSE)</f>
        <v>skill_27</v>
      </c>
      <c r="N58" s="4" t="s">
        <v>580</v>
      </c>
      <c r="S58" s="6" t="str">
        <f>IF(_xlfn.IFNA(VLOOKUP(N58,buff!$K:$L,2,FALSE),"")=0,"",_xlfn.IFNA(VLOOKUP(N58,buff!$K:$L,2,FALSE),""))</f>
        <v>200053:100:1:0</v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>
        <f>VLOOKUP(N58,buff!K:P,6,FALSE)</f>
        <v>4531</v>
      </c>
      <c r="Y58" t="s">
        <v>1554</v>
      </c>
    </row>
    <row r="59" spans="1:25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1"/>
        <v>提升自身攻击力6409。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10" t="str">
        <f>VLOOKUP(H59,特效对应!L:M,2,FALSE)</f>
        <v>skill_27</v>
      </c>
      <c r="N59" s="4" t="s">
        <v>581</v>
      </c>
      <c r="S59" s="6" t="str">
        <f>IF(_xlfn.IFNA(VLOOKUP(N59,buff!$K:$L,2,FALSE),"")=0,"",_xlfn.IFNA(VLOOKUP(N59,buff!$K:$L,2,FALSE),""))</f>
        <v>200054:100:1:0</v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>
        <f>VLOOKUP(N59,buff!K:P,6,FALSE)</f>
        <v>6409</v>
      </c>
      <c r="Y59" t="s">
        <v>1554</v>
      </c>
    </row>
    <row r="60" spans="1:25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1"/>
        <v>提升自身攻击力9065。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10" t="str">
        <f>VLOOKUP(H60,特效对应!L:M,2,FALSE)</f>
        <v>skill_27</v>
      </c>
      <c r="N60" s="4" t="s">
        <v>582</v>
      </c>
      <c r="S60" s="6" t="str">
        <f>IF(_xlfn.IFNA(VLOOKUP(N60,buff!$K:$L,2,FALSE),"")=0,"",_xlfn.IFNA(VLOOKUP(N60,buff!$K:$L,2,FALSE),""))</f>
        <v>200055:100:1:0</v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>
        <f>VLOOKUP(N60,buff!K:P,6,FALSE)</f>
        <v>9065</v>
      </c>
      <c r="Y60" t="s">
        <v>1554</v>
      </c>
    </row>
    <row r="61" spans="1:25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1"/>
        <v>提升自身攻击力12822。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10" t="str">
        <f>VLOOKUP(H61,特效对应!L:M,2,FALSE)</f>
        <v>skill_27</v>
      </c>
      <c r="N61" s="4" t="s">
        <v>583</v>
      </c>
      <c r="S61" s="6" t="str">
        <f>IF(_xlfn.IFNA(VLOOKUP(N61,buff!$K:$L,2,FALSE),"")=0,"",_xlfn.IFNA(VLOOKUP(N61,buff!$K:$L,2,FALSE),""))</f>
        <v>200056:100:1:0</v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>
        <f>VLOOKUP(N61,buff!K:P,6,FALSE)</f>
        <v>12822</v>
      </c>
      <c r="Y61" t="s">
        <v>1554</v>
      </c>
    </row>
    <row r="62" spans="1:25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1"/>
        <v>提升自身攻击力18135。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10" t="str">
        <f>VLOOKUP(H62,特效对应!L:M,2,FALSE)</f>
        <v>skill_27</v>
      </c>
      <c r="N62" s="4" t="s">
        <v>584</v>
      </c>
      <c r="S62" s="6" t="str">
        <f>IF(_xlfn.IFNA(VLOOKUP(N62,buff!$K:$L,2,FALSE),"")=0,"",_xlfn.IFNA(VLOOKUP(N62,buff!$K:$L,2,FALSE),""))</f>
        <v>200057:100:1:0</v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>
        <f>VLOOKUP(N62,buff!K:P,6,FALSE)</f>
        <v>18135</v>
      </c>
      <c r="Y62" t="s">
        <v>1554</v>
      </c>
    </row>
    <row r="63" spans="1:25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1"/>
        <v>提升自身攻击力25650。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10" t="str">
        <f>VLOOKUP(H63,特效对应!L:M,2,FALSE)</f>
        <v>skill_27</v>
      </c>
      <c r="N63" s="4" t="s">
        <v>585</v>
      </c>
      <c r="S63" s="6" t="str">
        <f>IF(_xlfn.IFNA(VLOOKUP(N63,buff!$K:$L,2,FALSE),"")=0,"",_xlfn.IFNA(VLOOKUP(N63,buff!$K:$L,2,FALSE),""))</f>
        <v>200058:100:1:0</v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>
        <f>VLOOKUP(N63,buff!K:P,6,FALSE)</f>
        <v>25650</v>
      </c>
      <c r="Y63" t="s">
        <v>1554</v>
      </c>
    </row>
    <row r="64" spans="1:25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1"/>
        <v>提升自身攻击力36280。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10" t="str">
        <f>VLOOKUP(H64,特效对应!L:M,2,FALSE)</f>
        <v>skill_27</v>
      </c>
      <c r="N64" s="4" t="s">
        <v>586</v>
      </c>
      <c r="S64" s="6" t="str">
        <f>IF(_xlfn.IFNA(VLOOKUP(N64,buff!$K:$L,2,FALSE),"")=0,"",_xlfn.IFNA(VLOOKUP(N64,buff!$K:$L,2,FALSE),""))</f>
        <v>200059:100:1:0</v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>
        <f>VLOOKUP(N64,buff!K:P,6,FALSE)</f>
        <v>36280</v>
      </c>
      <c r="Y64" t="s">
        <v>1554</v>
      </c>
    </row>
    <row r="65" spans="1:25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1"/>
        <v>提升自身攻击力51314。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10" t="str">
        <f>VLOOKUP(H65,特效对应!L:M,2,FALSE)</f>
        <v>skill_27</v>
      </c>
      <c r="N65" s="4" t="s">
        <v>587</v>
      </c>
      <c r="S65" s="6" t="str">
        <f>IF(_xlfn.IFNA(VLOOKUP(N65,buff!$K:$L,2,FALSE),"")=0,"",_xlfn.IFNA(VLOOKUP(N65,buff!$K:$L,2,FALSE),""))</f>
        <v>200060:100:1:0</v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>
        <f>VLOOKUP(N65,buff!K:P,6,FALSE)</f>
        <v>51314</v>
      </c>
      <c r="Y65" t="s">
        <v>1554</v>
      </c>
    </row>
    <row r="66" spans="1:25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"自身防御力提升"&amp;X66</f>
        <v>自身防御力提升39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10" t="str">
        <f>VLOOKUP(H66,特效对应!L:M,2,FALSE)</f>
        <v>skill_27</v>
      </c>
      <c r="N66" s="4" t="s">
        <v>588</v>
      </c>
      <c r="S66" s="6" t="str">
        <f>IF(_xlfn.IFNA(VLOOKUP(N66,buff!$K:$L,2,FALSE),"")=0,"",_xlfn.IFNA(VLOOKUP(N66,buff!$K:$L,2,FALSE),""))</f>
        <v>200061:100:1:0</v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>
        <f>VLOOKUP(N66,buff!K:P,6,FALSE)</f>
        <v>39</v>
      </c>
      <c r="Y66" t="s">
        <v>1554</v>
      </c>
    </row>
    <row r="67" spans="1:25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2">"自身防御力提升"&amp;X67</f>
        <v>自身防御力提升48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10" t="str">
        <f>VLOOKUP(H67,特效对应!L:M,2,FALSE)</f>
        <v>skill_27</v>
      </c>
      <c r="N67" s="4" t="s">
        <v>589</v>
      </c>
      <c r="S67" s="6" t="str">
        <f>IF(_xlfn.IFNA(VLOOKUP(N67,buff!$K:$L,2,FALSE),"")=0,"",_xlfn.IFNA(VLOOKUP(N67,buff!$K:$L,2,FALSE),""))</f>
        <v>200062:100:1:0</v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>
        <f>VLOOKUP(N67,buff!K:P,6,FALSE)</f>
        <v>48</v>
      </c>
      <c r="Y67" t="s">
        <v>1554</v>
      </c>
    </row>
    <row r="68" spans="1:25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2"/>
        <v>自身防御力提升75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10" t="str">
        <f>VLOOKUP(H68,特效对应!L:M,2,FALSE)</f>
        <v>skill_27</v>
      </c>
      <c r="N68" s="4" t="s">
        <v>590</v>
      </c>
      <c r="S68" s="6" t="str">
        <f>IF(_xlfn.IFNA(VLOOKUP(N68,buff!$K:$L,2,FALSE),"")=0,"",_xlfn.IFNA(VLOOKUP(N68,buff!$K:$L,2,FALSE),""))</f>
        <v>200063:100:1:0</v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>
        <f>VLOOKUP(N68,buff!K:P,6,FALSE)</f>
        <v>75</v>
      </c>
      <c r="Y68" t="s">
        <v>1554</v>
      </c>
    </row>
    <row r="69" spans="1:25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2"/>
        <v>自身防御力提升120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10" t="str">
        <f>VLOOKUP(H69,特效对应!L:M,2,FALSE)</f>
        <v>skill_27</v>
      </c>
      <c r="N69" s="4" t="s">
        <v>591</v>
      </c>
      <c r="S69" s="6" t="str">
        <f>IF(_xlfn.IFNA(VLOOKUP(N69,buff!$K:$L,2,FALSE),"")=0,"",_xlfn.IFNA(VLOOKUP(N69,buff!$K:$L,2,FALSE),""))</f>
        <v>200064:100:1:0</v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>
        <f>VLOOKUP(N69,buff!K:P,6,FALSE)</f>
        <v>120</v>
      </c>
      <c r="Y69" t="s">
        <v>1554</v>
      </c>
    </row>
    <row r="70" spans="1:25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10" t="str">
        <f>VLOOKUP(H70,特效对应!L:M,2,FALSE)</f>
        <v>skill_27</v>
      </c>
      <c r="N70" s="4" t="s">
        <v>592</v>
      </c>
      <c r="S70" s="6" t="str">
        <f>IF(_xlfn.IFNA(VLOOKUP(N70,buff!$K:$L,2,FALSE),"")=0,"",_xlfn.IFNA(VLOOKUP(N70,buff!$K:$L,2,FALSE),""))</f>
        <v>200065:100:1:0</v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>
        <f>VLOOKUP(N70,buff!K:P,6,FALSE)</f>
        <v>169</v>
      </c>
      <c r="Y70" t="s">
        <v>1554</v>
      </c>
    </row>
    <row r="71" spans="1:25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452</v>
      </c>
      <c r="I71" s="4" t="str">
        <f t="shared" si="12"/>
        <v>自身防御力提升240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10" t="str">
        <f>VLOOKUP(H71,特效对应!L:M,2,FALSE)</f>
        <v>skill_27</v>
      </c>
      <c r="N71" s="4" t="s">
        <v>593</v>
      </c>
      <c r="S71" s="6" t="str">
        <f>IF(_xlfn.IFNA(VLOOKUP(N71,buff!$K:$L,2,FALSE),"")=0,"",_xlfn.IFNA(VLOOKUP(N71,buff!$K:$L,2,FALSE),""))</f>
        <v>200066:100:1:0</v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>
        <f>VLOOKUP(N71,buff!K:P,6,FALSE)</f>
        <v>240</v>
      </c>
      <c r="Y71" t="s">
        <v>1554</v>
      </c>
    </row>
    <row r="72" spans="1:25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452</v>
      </c>
      <c r="I72" s="4" t="str">
        <f t="shared" si="12"/>
        <v>自身防御力提升339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10" t="str">
        <f>VLOOKUP(H72,特效对应!L:M,2,FALSE)</f>
        <v>skill_27</v>
      </c>
      <c r="N72" s="4" t="s">
        <v>594</v>
      </c>
      <c r="S72" s="6" t="str">
        <f>IF(_xlfn.IFNA(VLOOKUP(N72,buff!$K:$L,2,FALSE),"")=0,"",_xlfn.IFNA(VLOOKUP(N72,buff!$K:$L,2,FALSE),""))</f>
        <v>200067:100:1:0</v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>
        <f>VLOOKUP(N72,buff!K:P,6,FALSE)</f>
        <v>339</v>
      </c>
      <c r="Y72" t="s">
        <v>1554</v>
      </c>
    </row>
    <row r="73" spans="1:25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452</v>
      </c>
      <c r="I73" s="4" t="str">
        <f t="shared" si="12"/>
        <v>自身防御力提升480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10" t="str">
        <f>VLOOKUP(H73,特效对应!L:M,2,FALSE)</f>
        <v>skill_27</v>
      </c>
      <c r="N73" s="4" t="s">
        <v>595</v>
      </c>
      <c r="S73" s="6" t="str">
        <f>IF(_xlfn.IFNA(VLOOKUP(N73,buff!$K:$L,2,FALSE),"")=0,"",_xlfn.IFNA(VLOOKUP(N73,buff!$K:$L,2,FALSE),""))</f>
        <v>200068:100:1:0</v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>
        <f>VLOOKUP(N73,buff!K:P,6,FALSE)</f>
        <v>480</v>
      </c>
      <c r="Y73" t="s">
        <v>1554</v>
      </c>
    </row>
    <row r="74" spans="1:25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452</v>
      </c>
      <c r="I74" s="4" t="str">
        <f t="shared" si="12"/>
        <v>自身防御力提升679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10" t="str">
        <f>VLOOKUP(H74,特效对应!L:M,2,FALSE)</f>
        <v>skill_27</v>
      </c>
      <c r="N74" s="4" t="s">
        <v>596</v>
      </c>
      <c r="S74" s="6" t="str">
        <f>IF(_xlfn.IFNA(VLOOKUP(N74,buff!$K:$L,2,FALSE),"")=0,"",_xlfn.IFNA(VLOOKUP(N74,buff!$K:$L,2,FALSE),""))</f>
        <v>200069:100:1:0</v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>
        <f>VLOOKUP(N74,buff!K:P,6,FALSE)</f>
        <v>679</v>
      </c>
      <c r="Y74" t="s">
        <v>1554</v>
      </c>
    </row>
    <row r="75" spans="1:25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452</v>
      </c>
      <c r="I75" s="4" t="str">
        <f t="shared" si="12"/>
        <v>自身防御力提升960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10" t="str">
        <f>VLOOKUP(H75,特效对应!L:M,2,FALSE)</f>
        <v>skill_27</v>
      </c>
      <c r="N75" s="4" t="s">
        <v>597</v>
      </c>
      <c r="S75" s="6" t="str">
        <f>IF(_xlfn.IFNA(VLOOKUP(N75,buff!$K:$L,2,FALSE),"")=0,"",_xlfn.IFNA(VLOOKUP(N75,buff!$K:$L,2,FALSE),""))</f>
        <v>200070:100:1:0</v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>
        <f>VLOOKUP(N75,buff!K:P,6,FALSE)</f>
        <v>960</v>
      </c>
      <c r="Y75" t="s">
        <v>1554</v>
      </c>
    </row>
    <row r="76" spans="1:25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452</v>
      </c>
      <c r="I76" s="4" t="str">
        <f t="shared" si="12"/>
        <v>自身防御力提升1359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10" t="str">
        <f>VLOOKUP(H76,特效对应!L:M,2,FALSE)</f>
        <v>skill_27</v>
      </c>
      <c r="N76" s="4" t="s">
        <v>598</v>
      </c>
      <c r="S76" s="6" t="str">
        <f>IF(_xlfn.IFNA(VLOOKUP(N76,buff!$K:$L,2,FALSE),"")=0,"",_xlfn.IFNA(VLOOKUP(N76,buff!$K:$L,2,FALSE),""))</f>
        <v>200071:100:1:0</v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>
        <f>VLOOKUP(N76,buff!K:P,6,FALSE)</f>
        <v>1359</v>
      </c>
      <c r="Y76" t="s">
        <v>1554</v>
      </c>
    </row>
    <row r="77" spans="1:25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452</v>
      </c>
      <c r="I77" s="4" t="str">
        <f t="shared" si="12"/>
        <v>自身防御力提升1922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10" t="str">
        <f>VLOOKUP(H77,特效对应!L:M,2,FALSE)</f>
        <v>skill_27</v>
      </c>
      <c r="N77" s="4" t="s">
        <v>599</v>
      </c>
      <c r="S77" s="6" t="str">
        <f>IF(_xlfn.IFNA(VLOOKUP(N77,buff!$K:$L,2,FALSE),"")=0,"",_xlfn.IFNA(VLOOKUP(N77,buff!$K:$L,2,FALSE),""))</f>
        <v>200072:100:1:0</v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>
        <f>VLOOKUP(N77,buff!K:P,6,FALSE)</f>
        <v>1922</v>
      </c>
      <c r="Y77" t="s">
        <v>1554</v>
      </c>
    </row>
    <row r="78" spans="1:25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452</v>
      </c>
      <c r="I78" s="4" t="str">
        <f t="shared" si="12"/>
        <v>自身防御力提升2718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10" t="str">
        <f>VLOOKUP(H78,特效对应!L:M,2,FALSE)</f>
        <v>skill_27</v>
      </c>
      <c r="N78" s="4" t="s">
        <v>600</v>
      </c>
      <c r="S78" s="6" t="str">
        <f>IF(_xlfn.IFNA(VLOOKUP(N78,buff!$K:$L,2,FALSE),"")=0,"",_xlfn.IFNA(VLOOKUP(N78,buff!$K:$L,2,FALSE),""))</f>
        <v>200073:100:1:0</v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>
        <f>VLOOKUP(N78,buff!K:P,6,FALSE)</f>
        <v>2718</v>
      </c>
      <c r="Y78" t="s">
        <v>1554</v>
      </c>
    </row>
    <row r="79" spans="1:25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452</v>
      </c>
      <c r="I79" s="4" t="str">
        <f t="shared" si="12"/>
        <v>自身防御力提升3845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10" t="str">
        <f>VLOOKUP(H79,特效对应!L:M,2,FALSE)</f>
        <v>skill_27</v>
      </c>
      <c r="N79" s="4" t="s">
        <v>601</v>
      </c>
      <c r="S79" s="6" t="str">
        <f>IF(_xlfn.IFNA(VLOOKUP(N79,buff!$K:$L,2,FALSE),"")=0,"",_xlfn.IFNA(VLOOKUP(N79,buff!$K:$L,2,FALSE),""))</f>
        <v>200074:100:1:0</v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>
        <f>VLOOKUP(N79,buff!K:P,6,FALSE)</f>
        <v>3845</v>
      </c>
      <c r="Y79" t="s">
        <v>1554</v>
      </c>
    </row>
    <row r="80" spans="1:25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452</v>
      </c>
      <c r="I80" s="4" t="str">
        <f t="shared" si="12"/>
        <v>自身防御力提升5439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10" t="str">
        <f>VLOOKUP(H80,特效对应!L:M,2,FALSE)</f>
        <v>skill_27</v>
      </c>
      <c r="N80" s="4" t="s">
        <v>602</v>
      </c>
      <c r="S80" s="6" t="str">
        <f>IF(_xlfn.IFNA(VLOOKUP(N80,buff!$K:$L,2,FALSE),"")=0,"",_xlfn.IFNA(VLOOKUP(N80,buff!$K:$L,2,FALSE),""))</f>
        <v>200075:100:1:0</v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>
        <f>VLOOKUP(N80,buff!K:P,6,FALSE)</f>
        <v>5439</v>
      </c>
      <c r="Y80" t="s">
        <v>1554</v>
      </c>
    </row>
    <row r="81" spans="1:25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452</v>
      </c>
      <c r="I81" s="4" t="str">
        <f t="shared" si="12"/>
        <v>自身防御力提升7693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10" t="str">
        <f>VLOOKUP(H81,特效对应!L:M,2,FALSE)</f>
        <v>skill_27</v>
      </c>
      <c r="N81" s="4" t="s">
        <v>603</v>
      </c>
      <c r="S81" s="6" t="str">
        <f>IF(_xlfn.IFNA(VLOOKUP(N81,buff!$K:$L,2,FALSE),"")=0,"",_xlfn.IFNA(VLOOKUP(N81,buff!$K:$L,2,FALSE),""))</f>
        <v>200076:100:1:0</v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>
        <f>VLOOKUP(N81,buff!K:P,6,FALSE)</f>
        <v>7693</v>
      </c>
      <c r="Y81" t="s">
        <v>1554</v>
      </c>
    </row>
    <row r="82" spans="1:25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452</v>
      </c>
      <c r="I82" s="4" t="str">
        <f t="shared" si="12"/>
        <v>自身防御力提升10881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10" t="str">
        <f>VLOOKUP(H82,特效对应!L:M,2,FALSE)</f>
        <v>skill_27</v>
      </c>
      <c r="N82" s="4" t="s">
        <v>604</v>
      </c>
      <c r="S82" s="6" t="str">
        <f>IF(_xlfn.IFNA(VLOOKUP(N82,buff!$K:$L,2,FALSE),"")=0,"",_xlfn.IFNA(VLOOKUP(N82,buff!$K:$L,2,FALSE),""))</f>
        <v>200077:100:1:0</v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>
        <f>VLOOKUP(N82,buff!K:P,6,FALSE)</f>
        <v>10881</v>
      </c>
      <c r="Y82" t="s">
        <v>1554</v>
      </c>
    </row>
    <row r="83" spans="1:25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452</v>
      </c>
      <c r="I83" s="4" t="str">
        <f t="shared" si="12"/>
        <v>自身防御力提升15390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10" t="str">
        <f>VLOOKUP(H83,特效对应!L:M,2,FALSE)</f>
        <v>skill_27</v>
      </c>
      <c r="N83" s="4" t="s">
        <v>605</v>
      </c>
      <c r="S83" s="6" t="str">
        <f>IF(_xlfn.IFNA(VLOOKUP(N83,buff!$K:$L,2,FALSE),"")=0,"",_xlfn.IFNA(VLOOKUP(N83,buff!$K:$L,2,FALSE),""))</f>
        <v>200078:100:1:0</v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>
        <f>VLOOKUP(N83,buff!K:P,6,FALSE)</f>
        <v>15390</v>
      </c>
      <c r="Y83" t="s">
        <v>1554</v>
      </c>
    </row>
    <row r="84" spans="1:25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452</v>
      </c>
      <c r="I84" s="4" t="str">
        <f t="shared" si="12"/>
        <v>自身防御力提升21768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10" t="str">
        <f>VLOOKUP(H84,特效对应!L:M,2,FALSE)</f>
        <v>skill_27</v>
      </c>
      <c r="N84" s="4" t="s">
        <v>606</v>
      </c>
      <c r="S84" s="6" t="str">
        <f>IF(_xlfn.IFNA(VLOOKUP(N84,buff!$K:$L,2,FALSE),"")=0,"",_xlfn.IFNA(VLOOKUP(N84,buff!$K:$L,2,FALSE),""))</f>
        <v>200079:100:1:0</v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>
        <f>VLOOKUP(N84,buff!K:P,6,FALSE)</f>
        <v>21768</v>
      </c>
      <c r="Y84" t="s">
        <v>1554</v>
      </c>
    </row>
    <row r="85" spans="1:25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452</v>
      </c>
      <c r="I85" s="4" t="str">
        <f t="shared" si="12"/>
        <v>自身防御力提升30788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10" t="str">
        <f>VLOOKUP(H85,特效对应!L:M,2,FALSE)</f>
        <v>skill_27</v>
      </c>
      <c r="N85" s="4" t="s">
        <v>607</v>
      </c>
      <c r="S85" s="6" t="str">
        <f>IF(_xlfn.IFNA(VLOOKUP(N85,buff!$K:$L,2,FALSE),"")=0,"",_xlfn.IFNA(VLOOKUP(N85,buff!$K:$L,2,FALSE),""))</f>
        <v>200080:100:1:0</v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>
        <f>VLOOKUP(N85,buff!K:P,6,FALSE)</f>
        <v>30788</v>
      </c>
      <c r="Y85" t="s">
        <v>1554</v>
      </c>
    </row>
    <row r="86" spans="1:25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485</v>
      </c>
      <c r="I86" s="4" t="str">
        <f>"自身防御力提升"&amp;X86</f>
        <v>自身防御力提升52</v>
      </c>
      <c r="J86" t="s">
        <v>156</v>
      </c>
      <c r="K86" s="10" t="str">
        <f t="shared" ref="K86:K105" si="18">IF(S86="","",S86)&amp;IF(T86="","","|"&amp;T86)&amp;IF(U86="","","|"&amp;U86)&amp;IF(V86="","","|"&amp;V86)&amp;IF(W86="","","|"&amp;W86)</f>
        <v>200081:100:1:0</v>
      </c>
      <c r="L86" s="10">
        <f t="shared" si="16"/>
        <v>1</v>
      </c>
      <c r="M86" s="10" t="str">
        <f>VLOOKUP(H86,特效对应!L:M,2,FALSE)</f>
        <v>skill_27</v>
      </c>
      <c r="N86" s="4" t="s">
        <v>608</v>
      </c>
      <c r="S86" s="6" t="str">
        <f>IF(_xlfn.IFNA(VLOOKUP(N86,buff!$K:$L,2,FALSE),"")=0,"",_xlfn.IFNA(VLOOKUP(N86,buff!$K:$L,2,FALSE),""))</f>
        <v>200081:100:1:0</v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>
        <f>VLOOKUP(N86,buff!K:P,6,FALSE)</f>
        <v>52</v>
      </c>
      <c r="Y86" t="s">
        <v>1554</v>
      </c>
    </row>
    <row r="87" spans="1:25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485</v>
      </c>
      <c r="I87" s="4" t="str">
        <f t="shared" ref="I87:I105" si="20">"自身防御力提升"&amp;X87</f>
        <v>自身防御力提升64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10" t="str">
        <f>VLOOKUP(H87,特效对应!L:M,2,FALSE)</f>
        <v>skill_27</v>
      </c>
      <c r="N87" s="4" t="s">
        <v>609</v>
      </c>
      <c r="S87" s="6" t="str">
        <f>IF(_xlfn.IFNA(VLOOKUP(N87,buff!$K:$L,2,FALSE),"")=0,"",_xlfn.IFNA(VLOOKUP(N87,buff!$K:$L,2,FALSE),""))</f>
        <v>200082:100:1:0</v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>
        <f>VLOOKUP(N87,buff!K:P,6,FALSE)</f>
        <v>64</v>
      </c>
      <c r="Y87" t="s">
        <v>1554</v>
      </c>
    </row>
    <row r="88" spans="1:25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485</v>
      </c>
      <c r="I88" s="4" t="str">
        <f t="shared" si="20"/>
        <v>自身防御力提升100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10" t="str">
        <f>VLOOKUP(H88,特效对应!L:M,2,FALSE)</f>
        <v>skill_27</v>
      </c>
      <c r="N88" s="4" t="s">
        <v>610</v>
      </c>
      <c r="S88" s="6" t="str">
        <f>IF(_xlfn.IFNA(VLOOKUP(N88,buff!$K:$L,2,FALSE),"")=0,"",_xlfn.IFNA(VLOOKUP(N88,buff!$K:$L,2,FALSE),""))</f>
        <v>200083:100:1:0</v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>
        <f>VLOOKUP(N88,buff!K:P,6,FALSE)</f>
        <v>100</v>
      </c>
      <c r="Y88" t="s">
        <v>1554</v>
      </c>
    </row>
    <row r="89" spans="1:25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485</v>
      </c>
      <c r="I89" s="4" t="str">
        <f t="shared" si="20"/>
        <v>自身防御力提升160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10" t="str">
        <f>VLOOKUP(H89,特效对应!L:M,2,FALSE)</f>
        <v>skill_27</v>
      </c>
      <c r="N89" s="4" t="s">
        <v>611</v>
      </c>
      <c r="S89" s="6" t="str">
        <f>IF(_xlfn.IFNA(VLOOKUP(N89,buff!$K:$L,2,FALSE),"")=0,"",_xlfn.IFNA(VLOOKUP(N89,buff!$K:$L,2,FALSE),""))</f>
        <v>200084:100:1:0</v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>
        <f>VLOOKUP(N89,buff!K:P,6,FALSE)</f>
        <v>160</v>
      </c>
      <c r="Y89" t="s">
        <v>1554</v>
      </c>
    </row>
    <row r="90" spans="1:25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485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10" t="str">
        <f>VLOOKUP(H90,特效对应!L:M,2,FALSE)</f>
        <v>skill_27</v>
      </c>
      <c r="N90" s="4" t="s">
        <v>612</v>
      </c>
      <c r="S90" s="6" t="str">
        <f>IF(_xlfn.IFNA(VLOOKUP(N90,buff!$K:$L,2,FALSE),"")=0,"",_xlfn.IFNA(VLOOKUP(N90,buff!$K:$L,2,FALSE),""))</f>
        <v>200085:100:1:0</v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>
        <f>VLOOKUP(N90,buff!K:P,6,FALSE)</f>
        <v>226</v>
      </c>
      <c r="Y90" t="s">
        <v>1554</v>
      </c>
    </row>
    <row r="91" spans="1:25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485</v>
      </c>
      <c r="I91" s="4" t="str">
        <f t="shared" si="20"/>
        <v>自身防御力提升320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10" t="str">
        <f>VLOOKUP(H91,特效对应!L:M,2,FALSE)</f>
        <v>skill_27</v>
      </c>
      <c r="N91" s="4" t="s">
        <v>613</v>
      </c>
      <c r="S91" s="6" t="str">
        <f>IF(_xlfn.IFNA(VLOOKUP(N91,buff!$K:$L,2,FALSE),"")=0,"",_xlfn.IFNA(VLOOKUP(N91,buff!$K:$L,2,FALSE),""))</f>
        <v>200086:100:1:0</v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>
        <f>VLOOKUP(N91,buff!K:P,6,FALSE)</f>
        <v>320</v>
      </c>
      <c r="Y91" t="s">
        <v>1554</v>
      </c>
    </row>
    <row r="92" spans="1:25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485</v>
      </c>
      <c r="I92" s="4" t="str">
        <f t="shared" si="20"/>
        <v>自身防御力提升452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10" t="str">
        <f>VLOOKUP(H92,特效对应!L:M,2,FALSE)</f>
        <v>skill_27</v>
      </c>
      <c r="N92" s="4" t="s">
        <v>614</v>
      </c>
      <c r="S92" s="6" t="str">
        <f>IF(_xlfn.IFNA(VLOOKUP(N92,buff!$K:$L,2,FALSE),"")=0,"",_xlfn.IFNA(VLOOKUP(N92,buff!$K:$L,2,FALSE),""))</f>
        <v>200087:100:1:0</v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>
        <f>VLOOKUP(N92,buff!K:P,6,FALSE)</f>
        <v>452</v>
      </c>
      <c r="Y92" t="s">
        <v>1554</v>
      </c>
    </row>
    <row r="93" spans="1:25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485</v>
      </c>
      <c r="I93" s="4" t="str">
        <f t="shared" si="20"/>
        <v>自身防御力提升640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10" t="str">
        <f>VLOOKUP(H93,特效对应!L:M,2,FALSE)</f>
        <v>skill_27</v>
      </c>
      <c r="N93" s="4" t="s">
        <v>615</v>
      </c>
      <c r="S93" s="6" t="str">
        <f>IF(_xlfn.IFNA(VLOOKUP(N93,buff!$K:$L,2,FALSE),"")=0,"",_xlfn.IFNA(VLOOKUP(N93,buff!$K:$L,2,FALSE),""))</f>
        <v>200088:100:1:0</v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>
        <f>VLOOKUP(N93,buff!K:P,6,FALSE)</f>
        <v>640</v>
      </c>
      <c r="Y93" t="s">
        <v>1554</v>
      </c>
    </row>
    <row r="94" spans="1:25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485</v>
      </c>
      <c r="I94" s="4" t="str">
        <f t="shared" si="20"/>
        <v>自身防御力提升905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10" t="str">
        <f>VLOOKUP(H94,特效对应!L:M,2,FALSE)</f>
        <v>skill_27</v>
      </c>
      <c r="N94" s="4" t="s">
        <v>616</v>
      </c>
      <c r="S94" s="6" t="str">
        <f>IF(_xlfn.IFNA(VLOOKUP(N94,buff!$K:$L,2,FALSE),"")=0,"",_xlfn.IFNA(VLOOKUP(N94,buff!$K:$L,2,FALSE),""))</f>
        <v>200089:100:1:0</v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>
        <f>VLOOKUP(N94,buff!K:P,6,FALSE)</f>
        <v>905</v>
      </c>
      <c r="Y94" t="s">
        <v>1554</v>
      </c>
    </row>
    <row r="95" spans="1:25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485</v>
      </c>
      <c r="I95" s="4" t="str">
        <f t="shared" si="20"/>
        <v>自身防御力提升1281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10" t="str">
        <f>VLOOKUP(H95,特效对应!L:M,2,FALSE)</f>
        <v>skill_27</v>
      </c>
      <c r="N95" s="4" t="s">
        <v>617</v>
      </c>
      <c r="S95" s="6" t="str">
        <f>IF(_xlfn.IFNA(VLOOKUP(N95,buff!$K:$L,2,FALSE),"")=0,"",_xlfn.IFNA(VLOOKUP(N95,buff!$K:$L,2,FALSE),""))</f>
        <v>200090:100:1:0</v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>
        <f>VLOOKUP(N95,buff!K:P,6,FALSE)</f>
        <v>1281</v>
      </c>
      <c r="Y95" t="s">
        <v>1554</v>
      </c>
    </row>
    <row r="96" spans="1:25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485</v>
      </c>
      <c r="I96" s="4" t="str">
        <f t="shared" si="20"/>
        <v>自身防御力提升1812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10" t="str">
        <f>VLOOKUP(H96,特效对应!L:M,2,FALSE)</f>
        <v>skill_27</v>
      </c>
      <c r="N96" s="4" t="s">
        <v>618</v>
      </c>
      <c r="S96" s="6" t="str">
        <f>IF(_xlfn.IFNA(VLOOKUP(N96,buff!$K:$L,2,FALSE),"")=0,"",_xlfn.IFNA(VLOOKUP(N96,buff!$K:$L,2,FALSE),""))</f>
        <v>200091:100:1:0</v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>
        <f>VLOOKUP(N96,buff!K:P,6,FALSE)</f>
        <v>1812</v>
      </c>
      <c r="Y96" t="s">
        <v>1554</v>
      </c>
    </row>
    <row r="97" spans="1:25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485</v>
      </c>
      <c r="I97" s="4" t="str">
        <f t="shared" si="20"/>
        <v>自身防御力提升2563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10" t="str">
        <f>VLOOKUP(H97,特效对应!L:M,2,FALSE)</f>
        <v>skill_27</v>
      </c>
      <c r="N97" s="4" t="s">
        <v>619</v>
      </c>
      <c r="S97" s="6" t="str">
        <f>IF(_xlfn.IFNA(VLOOKUP(N97,buff!$K:$L,2,FALSE),"")=0,"",_xlfn.IFNA(VLOOKUP(N97,buff!$K:$L,2,FALSE),""))</f>
        <v>200092:100:1:0</v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>
        <f>VLOOKUP(N97,buff!K:P,6,FALSE)</f>
        <v>2563</v>
      </c>
      <c r="Y97" t="s">
        <v>1554</v>
      </c>
    </row>
    <row r="98" spans="1:25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485</v>
      </c>
      <c r="I98" s="4" t="str">
        <f t="shared" si="20"/>
        <v>自身防御力提升3625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10" t="str">
        <f>VLOOKUP(H98,特效对应!L:M,2,FALSE)</f>
        <v>skill_27</v>
      </c>
      <c r="N98" s="4" t="s">
        <v>620</v>
      </c>
      <c r="S98" s="6" t="str">
        <f>IF(_xlfn.IFNA(VLOOKUP(N98,buff!$K:$L,2,FALSE),"")=0,"",_xlfn.IFNA(VLOOKUP(N98,buff!$K:$L,2,FALSE),""))</f>
        <v>200093:100:1:0</v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>
        <f>VLOOKUP(N98,buff!K:P,6,FALSE)</f>
        <v>3625</v>
      </c>
      <c r="Y98" t="s">
        <v>1554</v>
      </c>
    </row>
    <row r="99" spans="1:25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485</v>
      </c>
      <c r="I99" s="4" t="str">
        <f t="shared" si="20"/>
        <v>自身防御力提升5127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10" t="str">
        <f>VLOOKUP(H99,特效对应!L:M,2,FALSE)</f>
        <v>skill_27</v>
      </c>
      <c r="N99" s="4" t="s">
        <v>621</v>
      </c>
      <c r="S99" s="6" t="str">
        <f>IF(_xlfn.IFNA(VLOOKUP(N99,buff!$K:$L,2,FALSE),"")=0,"",_xlfn.IFNA(VLOOKUP(N99,buff!$K:$L,2,FALSE),""))</f>
        <v>200094:100:1:0</v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>
        <f>VLOOKUP(N99,buff!K:P,6,FALSE)</f>
        <v>5127</v>
      </c>
      <c r="Y99" t="s">
        <v>1554</v>
      </c>
    </row>
    <row r="100" spans="1:25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485</v>
      </c>
      <c r="I100" s="4" t="str">
        <f t="shared" si="20"/>
        <v>自身防御力提升7252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10" t="str">
        <f>VLOOKUP(H100,特效对应!L:M,2,FALSE)</f>
        <v>skill_27</v>
      </c>
      <c r="N100" s="4" t="s">
        <v>622</v>
      </c>
      <c r="S100" s="6" t="str">
        <f>IF(_xlfn.IFNA(VLOOKUP(N100,buff!$K:$L,2,FALSE),"")=0,"",_xlfn.IFNA(VLOOKUP(N100,buff!$K:$L,2,FALSE),""))</f>
        <v>200095:100:1:0</v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>
        <f>VLOOKUP(N100,buff!K:P,6,FALSE)</f>
        <v>7252</v>
      </c>
      <c r="Y100" t="s">
        <v>1554</v>
      </c>
    </row>
    <row r="101" spans="1:25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485</v>
      </c>
      <c r="I101" s="4" t="str">
        <f t="shared" si="20"/>
        <v>自身防御力提升10257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10" t="str">
        <f>VLOOKUP(H101,特效对应!L:M,2,FALSE)</f>
        <v>skill_27</v>
      </c>
      <c r="N101" s="4" t="s">
        <v>623</v>
      </c>
      <c r="S101" s="6" t="str">
        <f>IF(_xlfn.IFNA(VLOOKUP(N101,buff!$K:$L,2,FALSE),"")=0,"",_xlfn.IFNA(VLOOKUP(N101,buff!$K:$L,2,FALSE),""))</f>
        <v>200096:100:1:0</v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>
        <f>VLOOKUP(N101,buff!K:P,6,FALSE)</f>
        <v>10257</v>
      </c>
      <c r="Y101" t="s">
        <v>1554</v>
      </c>
    </row>
    <row r="102" spans="1:25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485</v>
      </c>
      <c r="I102" s="4" t="str">
        <f t="shared" si="20"/>
        <v>自身防御力提升14508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10" t="str">
        <f>VLOOKUP(H102,特效对应!L:M,2,FALSE)</f>
        <v>skill_27</v>
      </c>
      <c r="N102" s="4" t="s">
        <v>624</v>
      </c>
      <c r="S102" s="6" t="str">
        <f>IF(_xlfn.IFNA(VLOOKUP(N102,buff!$K:$L,2,FALSE),"")=0,"",_xlfn.IFNA(VLOOKUP(N102,buff!$K:$L,2,FALSE),""))</f>
        <v>200097:100:1:0</v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>
        <f>VLOOKUP(N102,buff!K:P,6,FALSE)</f>
        <v>14508</v>
      </c>
      <c r="Y102" t="s">
        <v>1554</v>
      </c>
    </row>
    <row r="103" spans="1:25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485</v>
      </c>
      <c r="I103" s="4" t="str">
        <f t="shared" si="20"/>
        <v>自身防御力提升20520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10" t="str">
        <f>VLOOKUP(H103,特效对应!L:M,2,FALSE)</f>
        <v>skill_27</v>
      </c>
      <c r="N103" s="4" t="s">
        <v>625</v>
      </c>
      <c r="S103" s="6" t="str">
        <f>IF(_xlfn.IFNA(VLOOKUP(N103,buff!$K:$L,2,FALSE),"")=0,"",_xlfn.IFNA(VLOOKUP(N103,buff!$K:$L,2,FALSE),""))</f>
        <v>200098:100:1:0</v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>
        <f>VLOOKUP(N103,buff!K:P,6,FALSE)</f>
        <v>20520</v>
      </c>
      <c r="Y103" t="s">
        <v>1554</v>
      </c>
    </row>
    <row r="104" spans="1:25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485</v>
      </c>
      <c r="I104" s="4" t="str">
        <f t="shared" si="20"/>
        <v>自身防御力提升29024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10" t="str">
        <f>VLOOKUP(H104,特效对应!L:M,2,FALSE)</f>
        <v>skill_27</v>
      </c>
      <c r="N104" s="4" t="s">
        <v>626</v>
      </c>
      <c r="S104" s="6" t="str">
        <f>IF(_xlfn.IFNA(VLOOKUP(N104,buff!$K:$L,2,FALSE),"")=0,"",_xlfn.IFNA(VLOOKUP(N104,buff!$K:$L,2,FALSE),""))</f>
        <v>200099:100:1:0</v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>
        <f>VLOOKUP(N104,buff!K:P,6,FALSE)</f>
        <v>29024</v>
      </c>
      <c r="Y104" t="s">
        <v>1554</v>
      </c>
    </row>
    <row r="105" spans="1:25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485</v>
      </c>
      <c r="I105" s="4" t="str">
        <f t="shared" si="20"/>
        <v>自身防御力提升41051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10" t="str">
        <f>VLOOKUP(H105,特效对应!L:M,2,FALSE)</f>
        <v>skill_27</v>
      </c>
      <c r="N105" s="4" t="s">
        <v>627</v>
      </c>
      <c r="S105" s="6" t="str">
        <f>IF(_xlfn.IFNA(VLOOKUP(N105,buff!$K:$L,2,FALSE),"")=0,"",_xlfn.IFNA(VLOOKUP(N105,buff!$K:$L,2,FALSE),""))</f>
        <v>200100:100:1:0</v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>
        <f>VLOOKUP(N105,buff!K:P,6,FALSE)</f>
        <v>41051</v>
      </c>
      <c r="Y105" t="s">
        <v>1554</v>
      </c>
    </row>
    <row r="106" spans="1:25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648</v>
      </c>
      <c r="I106" s="4" t="str">
        <f>"自身防御力提升"&amp;X106</f>
        <v>自身防御力提升65</v>
      </c>
      <c r="J106" t="s">
        <v>156</v>
      </c>
      <c r="K106" s="10" t="str">
        <f t="shared" ref="K106:K145" si="21">IF(S106="","",S106)&amp;IF(T106="","","|"&amp;T106)&amp;IF(U106="","","|"&amp;U106)&amp;IF(V106="","","|"&amp;V106)&amp;IF(W106="","","|"&amp;W106)</f>
        <v>200101:100:1:0</v>
      </c>
      <c r="L106" s="10">
        <f t="shared" si="16"/>
        <v>1</v>
      </c>
      <c r="M106" s="10" t="str">
        <f>VLOOKUP(H106,特效对应!L:M,2,FALSE)</f>
        <v>skill_27</v>
      </c>
      <c r="N106" s="4" t="s">
        <v>628</v>
      </c>
      <c r="S106" s="6" t="str">
        <f>IF(_xlfn.IFNA(VLOOKUP(N106,buff!$K:$L,2,FALSE),"")=0,"",_xlfn.IFNA(VLOOKUP(N106,buff!$K:$L,2,FALSE),""))</f>
        <v>200101:100:1:0</v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>
        <f>VLOOKUP(N106,buff!K:P,6,FALSE)</f>
        <v>65</v>
      </c>
      <c r="Y106" t="s">
        <v>1554</v>
      </c>
    </row>
    <row r="107" spans="1:25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648</v>
      </c>
      <c r="I107" s="4" t="str">
        <f t="shared" ref="I107:I125" si="22">"自身防御力提升"&amp;X107</f>
        <v>自身防御力提升80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10" t="str">
        <f>VLOOKUP(H107,特效对应!L:M,2,FALSE)</f>
        <v>skill_27</v>
      </c>
      <c r="N107" s="4" t="s">
        <v>629</v>
      </c>
      <c r="S107" s="6" t="str">
        <f>IF(_xlfn.IFNA(VLOOKUP(N107,buff!$K:$L,2,FALSE),"")=0,"",_xlfn.IFNA(VLOOKUP(N107,buff!$K:$L,2,FALSE),""))</f>
        <v>200102:100:1:0</v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>
        <f>VLOOKUP(N107,buff!K:P,6,FALSE)</f>
        <v>80</v>
      </c>
      <c r="Y107" t="s">
        <v>1554</v>
      </c>
    </row>
    <row r="108" spans="1:25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648</v>
      </c>
      <c r="I108" s="4" t="str">
        <f t="shared" si="22"/>
        <v>自身防御力提升125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10" t="str">
        <f>VLOOKUP(H108,特效对应!L:M,2,FALSE)</f>
        <v>skill_27</v>
      </c>
      <c r="N108" s="4" t="s">
        <v>630</v>
      </c>
      <c r="S108" s="6" t="str">
        <f>IF(_xlfn.IFNA(VLOOKUP(N108,buff!$K:$L,2,FALSE),"")=0,"",_xlfn.IFNA(VLOOKUP(N108,buff!$K:$L,2,FALSE),""))</f>
        <v>200103:100:1:0</v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>
        <f>VLOOKUP(N108,buff!K:P,6,FALSE)</f>
        <v>125</v>
      </c>
      <c r="Y108" t="s">
        <v>1554</v>
      </c>
    </row>
    <row r="109" spans="1:25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648</v>
      </c>
      <c r="I109" s="4" t="str">
        <f t="shared" si="22"/>
        <v>自身防御力提升200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10" t="str">
        <f>VLOOKUP(H109,特效对应!L:M,2,FALSE)</f>
        <v>skill_27</v>
      </c>
      <c r="N109" s="4" t="s">
        <v>631</v>
      </c>
      <c r="S109" s="6" t="str">
        <f>IF(_xlfn.IFNA(VLOOKUP(N109,buff!$K:$L,2,FALSE),"")=0,"",_xlfn.IFNA(VLOOKUP(N109,buff!$K:$L,2,FALSE),""))</f>
        <v>200104:100:1:0</v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>
        <f>VLOOKUP(N109,buff!K:P,6,FALSE)</f>
        <v>200</v>
      </c>
      <c r="Y109" t="s">
        <v>1554</v>
      </c>
    </row>
    <row r="110" spans="1:25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648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10" t="str">
        <f>VLOOKUP(H110,特效对应!L:M,2,FALSE)</f>
        <v>skill_27</v>
      </c>
      <c r="N110" s="4" t="s">
        <v>632</v>
      </c>
      <c r="S110" s="6" t="str">
        <f>IF(_xlfn.IFNA(VLOOKUP(N110,buff!$K:$L,2,FALSE),"")=0,"",_xlfn.IFNA(VLOOKUP(N110,buff!$K:$L,2,FALSE),""))</f>
        <v>200105:100:1:0</v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>
        <f>VLOOKUP(N110,buff!K:P,6,FALSE)</f>
        <v>282</v>
      </c>
      <c r="Y110" t="s">
        <v>1554</v>
      </c>
    </row>
    <row r="111" spans="1:25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648</v>
      </c>
      <c r="I111" s="4" t="str">
        <f t="shared" si="22"/>
        <v>自身防御力提升400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10" t="str">
        <f>VLOOKUP(H111,特效对应!L:M,2,FALSE)</f>
        <v>skill_27</v>
      </c>
      <c r="N111" s="4" t="s">
        <v>633</v>
      </c>
      <c r="S111" s="6" t="str">
        <f>IF(_xlfn.IFNA(VLOOKUP(N111,buff!$K:$L,2,FALSE),"")=0,"",_xlfn.IFNA(VLOOKUP(N111,buff!$K:$L,2,FALSE),""))</f>
        <v>200106:100:1:0</v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>
        <f>VLOOKUP(N111,buff!K:P,6,FALSE)</f>
        <v>400</v>
      </c>
      <c r="Y111" t="s">
        <v>1554</v>
      </c>
    </row>
    <row r="112" spans="1:25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648</v>
      </c>
      <c r="I112" s="4" t="str">
        <f t="shared" si="22"/>
        <v>自身防御力提升566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10" t="str">
        <f>VLOOKUP(H112,特效对应!L:M,2,FALSE)</f>
        <v>skill_27</v>
      </c>
      <c r="N112" s="4" t="s">
        <v>634</v>
      </c>
      <c r="S112" s="6" t="str">
        <f>IF(_xlfn.IFNA(VLOOKUP(N112,buff!$K:$L,2,FALSE),"")=0,"",_xlfn.IFNA(VLOOKUP(N112,buff!$K:$L,2,FALSE),""))</f>
        <v>200107:100:1:0</v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>
        <f>VLOOKUP(N112,buff!K:P,6,FALSE)</f>
        <v>566</v>
      </c>
      <c r="Y112" t="s">
        <v>1554</v>
      </c>
    </row>
    <row r="113" spans="1:25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648</v>
      </c>
      <c r="I113" s="4" t="str">
        <f t="shared" si="22"/>
        <v>自身防御力提升800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10" t="str">
        <f>VLOOKUP(H113,特效对应!L:M,2,FALSE)</f>
        <v>skill_27</v>
      </c>
      <c r="N113" s="4" t="s">
        <v>635</v>
      </c>
      <c r="S113" s="6" t="str">
        <f>IF(_xlfn.IFNA(VLOOKUP(N113,buff!$K:$L,2,FALSE),"")=0,"",_xlfn.IFNA(VLOOKUP(N113,buff!$K:$L,2,FALSE),""))</f>
        <v>200108:100:1:0</v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>
        <f>VLOOKUP(N113,buff!K:P,6,FALSE)</f>
        <v>800</v>
      </c>
      <c r="Y113" t="s">
        <v>1554</v>
      </c>
    </row>
    <row r="114" spans="1:25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648</v>
      </c>
      <c r="I114" s="4" t="str">
        <f t="shared" si="22"/>
        <v>自身防御力提升1132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10" t="str">
        <f>VLOOKUP(H114,特效对应!L:M,2,FALSE)</f>
        <v>skill_27</v>
      </c>
      <c r="N114" s="4" t="s">
        <v>636</v>
      </c>
      <c r="S114" s="6" t="str">
        <f>IF(_xlfn.IFNA(VLOOKUP(N114,buff!$K:$L,2,FALSE),"")=0,"",_xlfn.IFNA(VLOOKUP(N114,buff!$K:$L,2,FALSE),""))</f>
        <v>200109:100:1:0</v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>
        <f>VLOOKUP(N114,buff!K:P,6,FALSE)</f>
        <v>1132</v>
      </c>
      <c r="Y114" t="s">
        <v>1554</v>
      </c>
    </row>
    <row r="115" spans="1:25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648</v>
      </c>
      <c r="I115" s="4" t="str">
        <f t="shared" si="22"/>
        <v>自身防御力提升1601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10" t="str">
        <f>VLOOKUP(H115,特效对应!L:M,2,FALSE)</f>
        <v>skill_27</v>
      </c>
      <c r="N115" s="4" t="s">
        <v>637</v>
      </c>
      <c r="S115" s="6" t="str">
        <f>IF(_xlfn.IFNA(VLOOKUP(N115,buff!$K:$L,2,FALSE),"")=0,"",_xlfn.IFNA(VLOOKUP(N115,buff!$K:$L,2,FALSE),""))</f>
        <v>200110:100:1:0</v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>
        <f>VLOOKUP(N115,buff!K:P,6,FALSE)</f>
        <v>1601</v>
      </c>
      <c r="Y115" t="s">
        <v>1554</v>
      </c>
    </row>
    <row r="116" spans="1:25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648</v>
      </c>
      <c r="I116" s="4" t="str">
        <f t="shared" si="22"/>
        <v>自身防御力提升2265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10" t="str">
        <f>VLOOKUP(H116,特效对应!L:M,2,FALSE)</f>
        <v>skill_27</v>
      </c>
      <c r="N116" s="4" t="s">
        <v>638</v>
      </c>
      <c r="S116" s="6" t="str">
        <f>IF(_xlfn.IFNA(VLOOKUP(N116,buff!$K:$L,2,FALSE),"")=0,"",_xlfn.IFNA(VLOOKUP(N116,buff!$K:$L,2,FALSE),""))</f>
        <v>200111:100:1:0</v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>
        <f>VLOOKUP(N116,buff!K:P,6,FALSE)</f>
        <v>2265</v>
      </c>
      <c r="Y116" t="s">
        <v>1554</v>
      </c>
    </row>
    <row r="117" spans="1:25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648</v>
      </c>
      <c r="I117" s="4" t="str">
        <f t="shared" si="22"/>
        <v>自身防御力提升3203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10" t="str">
        <f>VLOOKUP(H117,特效对应!L:M,2,FALSE)</f>
        <v>skill_27</v>
      </c>
      <c r="N117" s="4" t="s">
        <v>639</v>
      </c>
      <c r="S117" s="6" t="str">
        <f>IF(_xlfn.IFNA(VLOOKUP(N117,buff!$K:$L,2,FALSE),"")=0,"",_xlfn.IFNA(VLOOKUP(N117,buff!$K:$L,2,FALSE),""))</f>
        <v>200112:100:1:0</v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>
        <f>VLOOKUP(N117,buff!K:P,6,FALSE)</f>
        <v>3203</v>
      </c>
      <c r="Y117" t="s">
        <v>1554</v>
      </c>
    </row>
    <row r="118" spans="1:25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648</v>
      </c>
      <c r="I118" s="4" t="str">
        <f t="shared" si="22"/>
        <v>自身防御力提升4531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10" t="str">
        <f>VLOOKUP(H118,特效对应!L:M,2,FALSE)</f>
        <v>skill_27</v>
      </c>
      <c r="N118" s="4" t="s">
        <v>640</v>
      </c>
      <c r="S118" s="6" t="str">
        <f>IF(_xlfn.IFNA(VLOOKUP(N118,buff!$K:$L,2,FALSE),"")=0,"",_xlfn.IFNA(VLOOKUP(N118,buff!$K:$L,2,FALSE),""))</f>
        <v>200113:100:1:0</v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>
        <f>VLOOKUP(N118,buff!K:P,6,FALSE)</f>
        <v>4531</v>
      </c>
      <c r="Y118" t="s">
        <v>1554</v>
      </c>
    </row>
    <row r="119" spans="1:25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648</v>
      </c>
      <c r="I119" s="4" t="str">
        <f t="shared" si="22"/>
        <v>自身防御力提升6409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10" t="str">
        <f>VLOOKUP(H119,特效对应!L:M,2,FALSE)</f>
        <v>skill_27</v>
      </c>
      <c r="N119" s="4" t="s">
        <v>641</v>
      </c>
      <c r="S119" s="6" t="str">
        <f>IF(_xlfn.IFNA(VLOOKUP(N119,buff!$K:$L,2,FALSE),"")=0,"",_xlfn.IFNA(VLOOKUP(N119,buff!$K:$L,2,FALSE),""))</f>
        <v>200114:100:1:0</v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>
        <f>VLOOKUP(N119,buff!K:P,6,FALSE)</f>
        <v>6409</v>
      </c>
      <c r="Y119" t="s">
        <v>1554</v>
      </c>
    </row>
    <row r="120" spans="1:25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648</v>
      </c>
      <c r="I120" s="4" t="str">
        <f t="shared" si="22"/>
        <v>自身防御力提升9065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10" t="str">
        <f>VLOOKUP(H120,特效对应!L:M,2,FALSE)</f>
        <v>skill_27</v>
      </c>
      <c r="N120" s="4" t="s">
        <v>642</v>
      </c>
      <c r="S120" s="6" t="str">
        <f>IF(_xlfn.IFNA(VLOOKUP(N120,buff!$K:$L,2,FALSE),"")=0,"",_xlfn.IFNA(VLOOKUP(N120,buff!$K:$L,2,FALSE),""))</f>
        <v>200115:100:1:0</v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>
        <f>VLOOKUP(N120,buff!K:P,6,FALSE)</f>
        <v>9065</v>
      </c>
      <c r="Y120" t="s">
        <v>1554</v>
      </c>
    </row>
    <row r="121" spans="1:25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648</v>
      </c>
      <c r="I121" s="4" t="str">
        <f t="shared" si="22"/>
        <v>自身防御力提升12822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10" t="str">
        <f>VLOOKUP(H121,特效对应!L:M,2,FALSE)</f>
        <v>skill_27</v>
      </c>
      <c r="N121" s="4" t="s">
        <v>643</v>
      </c>
      <c r="S121" s="6" t="str">
        <f>IF(_xlfn.IFNA(VLOOKUP(N121,buff!$K:$L,2,FALSE),"")=0,"",_xlfn.IFNA(VLOOKUP(N121,buff!$K:$L,2,FALSE),""))</f>
        <v>200116:100:1:0</v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>
        <f>VLOOKUP(N121,buff!K:P,6,FALSE)</f>
        <v>12822</v>
      </c>
      <c r="Y121" t="s">
        <v>1554</v>
      </c>
    </row>
    <row r="122" spans="1:25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648</v>
      </c>
      <c r="I122" s="4" t="str">
        <f t="shared" si="22"/>
        <v>自身防御力提升18135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10" t="str">
        <f>VLOOKUP(H122,特效对应!L:M,2,FALSE)</f>
        <v>skill_27</v>
      </c>
      <c r="N122" s="4" t="s">
        <v>644</v>
      </c>
      <c r="S122" s="6" t="str">
        <f>IF(_xlfn.IFNA(VLOOKUP(N122,buff!$K:$L,2,FALSE),"")=0,"",_xlfn.IFNA(VLOOKUP(N122,buff!$K:$L,2,FALSE),""))</f>
        <v>200117:100:1:0</v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>
        <f>VLOOKUP(N122,buff!K:P,6,FALSE)</f>
        <v>18135</v>
      </c>
      <c r="Y122" t="s">
        <v>1554</v>
      </c>
    </row>
    <row r="123" spans="1:25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648</v>
      </c>
      <c r="I123" s="4" t="str">
        <f t="shared" si="22"/>
        <v>自身防御力提升25650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10" t="str">
        <f>VLOOKUP(H123,特效对应!L:M,2,FALSE)</f>
        <v>skill_27</v>
      </c>
      <c r="N123" s="4" t="s">
        <v>645</v>
      </c>
      <c r="S123" s="6" t="str">
        <f>IF(_xlfn.IFNA(VLOOKUP(N123,buff!$K:$L,2,FALSE),"")=0,"",_xlfn.IFNA(VLOOKUP(N123,buff!$K:$L,2,FALSE),""))</f>
        <v>200118:100:1:0</v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>
        <f>VLOOKUP(N123,buff!K:P,6,FALSE)</f>
        <v>25650</v>
      </c>
      <c r="Y123" t="s">
        <v>1554</v>
      </c>
    </row>
    <row r="124" spans="1:25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648</v>
      </c>
      <c r="I124" s="4" t="str">
        <f t="shared" si="22"/>
        <v>自身防御力提升36280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10" t="str">
        <f>VLOOKUP(H124,特效对应!L:M,2,FALSE)</f>
        <v>skill_27</v>
      </c>
      <c r="N124" s="4" t="s">
        <v>646</v>
      </c>
      <c r="S124" s="6" t="str">
        <f>IF(_xlfn.IFNA(VLOOKUP(N124,buff!$K:$L,2,FALSE),"")=0,"",_xlfn.IFNA(VLOOKUP(N124,buff!$K:$L,2,FALSE),""))</f>
        <v>200119:100:1:0</v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>
        <f>VLOOKUP(N124,buff!K:P,6,FALSE)</f>
        <v>36280</v>
      </c>
      <c r="Y124" t="s">
        <v>1554</v>
      </c>
    </row>
    <row r="125" spans="1:25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648</v>
      </c>
      <c r="I125" s="4" t="str">
        <f t="shared" si="22"/>
        <v>自身防御力提升51314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10" t="str">
        <f>VLOOKUP(H125,特效对应!L:M,2,FALSE)</f>
        <v>skill_27</v>
      </c>
      <c r="N125" s="4" t="s">
        <v>647</v>
      </c>
      <c r="S125" s="6" t="str">
        <f>IF(_xlfn.IFNA(VLOOKUP(N125,buff!$K:$L,2,FALSE),"")=0,"",_xlfn.IFNA(VLOOKUP(N125,buff!$K:$L,2,FALSE),""))</f>
        <v>200120:100:1:0</v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>
        <f>VLOOKUP(N125,buff!K:P,6,FALSE)</f>
        <v>51314</v>
      </c>
      <c r="Y125" t="s">
        <v>1554</v>
      </c>
    </row>
    <row r="126" spans="1:25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449</v>
      </c>
      <c r="I126" s="4" t="str">
        <f>"提升自身生命值"&amp;X126</f>
        <v>提升自身生命值62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10" t="str">
        <f>VLOOKUP(H126,特效对应!L:M,2,FALSE)</f>
        <v>skill_27</v>
      </c>
      <c r="N126" s="4" t="s">
        <v>649</v>
      </c>
      <c r="S126" s="6" t="str">
        <f>IF(_xlfn.IFNA(VLOOKUP(N126,buff!$K:$L,2,FALSE),"")=0,"",_xlfn.IFNA(VLOOKUP(N126,buff!$K:$L,2,FALSE),""))</f>
        <v>200121:100:1:0</v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>
        <f>VLOOKUP(N126,buff!K:P,6,FALSE)</f>
        <v>62</v>
      </c>
      <c r="Y126" t="s">
        <v>1554</v>
      </c>
    </row>
    <row r="127" spans="1:25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449</v>
      </c>
      <c r="I127" s="4" t="str">
        <f t="shared" ref="I127:I145" si="23">"提升自身生命值"&amp;X127</f>
        <v>提升自身生命值76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10" t="str">
        <f>VLOOKUP(H127,特效对应!L:M,2,FALSE)</f>
        <v>skill_27</v>
      </c>
      <c r="N127" s="4" t="s">
        <v>650</v>
      </c>
      <c r="S127" s="6" t="str">
        <f>IF(_xlfn.IFNA(VLOOKUP(N127,buff!$K:$L,2,FALSE),"")=0,"",_xlfn.IFNA(VLOOKUP(N127,buff!$K:$L,2,FALSE),""))</f>
        <v>200122:100:1:0</v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>
        <f>VLOOKUP(N127,buff!K:P,6,FALSE)</f>
        <v>76</v>
      </c>
      <c r="Y127" t="s">
        <v>1554</v>
      </c>
    </row>
    <row r="128" spans="1:25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449</v>
      </c>
      <c r="I128" s="4" t="str">
        <f t="shared" si="23"/>
        <v>提升自身生命值120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10" t="str">
        <f>VLOOKUP(H128,特效对应!L:M,2,FALSE)</f>
        <v>skill_27</v>
      </c>
      <c r="N128" s="4" t="s">
        <v>651</v>
      </c>
      <c r="S128" s="6" t="str">
        <f>IF(_xlfn.IFNA(VLOOKUP(N128,buff!$K:$L,2,FALSE),"")=0,"",_xlfn.IFNA(VLOOKUP(N128,buff!$K:$L,2,FALSE),""))</f>
        <v>200123:100:1:0</v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>
        <f>VLOOKUP(N128,buff!K:P,6,FALSE)</f>
        <v>120</v>
      </c>
      <c r="Y128" t="s">
        <v>1554</v>
      </c>
    </row>
    <row r="129" spans="1:25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449</v>
      </c>
      <c r="I129" s="4" t="str">
        <f t="shared" si="23"/>
        <v>提升自身生命值192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10" t="str">
        <f>VLOOKUP(H129,特效对应!L:M,2,FALSE)</f>
        <v>skill_27</v>
      </c>
      <c r="N129" s="4" t="s">
        <v>652</v>
      </c>
      <c r="S129" s="6" t="str">
        <f>IF(_xlfn.IFNA(VLOOKUP(N129,buff!$K:$L,2,FALSE),"")=0,"",_xlfn.IFNA(VLOOKUP(N129,buff!$K:$L,2,FALSE),""))</f>
        <v>200124:100:1:0</v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>
        <f>VLOOKUP(N129,buff!K:P,6,FALSE)</f>
        <v>192</v>
      </c>
      <c r="Y129" t="s">
        <v>1554</v>
      </c>
    </row>
    <row r="130" spans="1:25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449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10" t="str">
        <f>VLOOKUP(H130,特效对应!L:M,2,FALSE)</f>
        <v>skill_27</v>
      </c>
      <c r="N130" s="4" t="s">
        <v>653</v>
      </c>
      <c r="S130" s="6" t="str">
        <f>IF(_xlfn.IFNA(VLOOKUP(N130,buff!$K:$L,2,FALSE),"")=0,"",_xlfn.IFNA(VLOOKUP(N130,buff!$K:$L,2,FALSE),""))</f>
        <v>200125:100:1:0</v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>
        <f>VLOOKUP(N130,buff!K:P,6,FALSE)</f>
        <v>271</v>
      </c>
      <c r="Y130" t="s">
        <v>1554</v>
      </c>
    </row>
    <row r="131" spans="1:25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449</v>
      </c>
      <c r="I131" s="4" t="str">
        <f t="shared" si="23"/>
        <v>提升自身生命值384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10" t="str">
        <f>VLOOKUP(H131,特效对应!L:M,2,FALSE)</f>
        <v>skill_27</v>
      </c>
      <c r="N131" s="4" t="s">
        <v>654</v>
      </c>
      <c r="S131" s="6" t="str">
        <f>IF(_xlfn.IFNA(VLOOKUP(N131,buff!$K:$L,2,FALSE),"")=0,"",_xlfn.IFNA(VLOOKUP(N131,buff!$K:$L,2,FALSE),""))</f>
        <v>200126:100:1:0</v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>
        <f>VLOOKUP(N131,buff!K:P,6,FALSE)</f>
        <v>384</v>
      </c>
      <c r="Y131" t="s">
        <v>1554</v>
      </c>
    </row>
    <row r="132" spans="1:25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449</v>
      </c>
      <c r="I132" s="4" t="str">
        <f t="shared" si="23"/>
        <v>提升自身生命值543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10" t="str">
        <f>VLOOKUP(H132,特效对应!L:M,2,FALSE)</f>
        <v>skill_27</v>
      </c>
      <c r="N132" s="4" t="s">
        <v>655</v>
      </c>
      <c r="S132" s="6" t="str">
        <f>IF(_xlfn.IFNA(VLOOKUP(N132,buff!$K:$L,2,FALSE),"")=0,"",_xlfn.IFNA(VLOOKUP(N132,buff!$K:$L,2,FALSE),""))</f>
        <v>200127:100:1:0</v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>
        <f>VLOOKUP(N132,buff!K:P,6,FALSE)</f>
        <v>543</v>
      </c>
      <c r="Y132" t="s">
        <v>1554</v>
      </c>
    </row>
    <row r="133" spans="1:25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449</v>
      </c>
      <c r="I133" s="4" t="str">
        <f t="shared" si="23"/>
        <v>提升自身生命值768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10" t="str">
        <f>VLOOKUP(H133,特效对应!L:M,2,FALSE)</f>
        <v>skill_27</v>
      </c>
      <c r="N133" s="4" t="s">
        <v>656</v>
      </c>
      <c r="S133" s="6" t="str">
        <f>IF(_xlfn.IFNA(VLOOKUP(N133,buff!$K:$L,2,FALSE),"")=0,"",_xlfn.IFNA(VLOOKUP(N133,buff!$K:$L,2,FALSE),""))</f>
        <v>200128:100:1:0</v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>
        <f>VLOOKUP(N133,buff!K:P,6,FALSE)</f>
        <v>768</v>
      </c>
      <c r="Y133" t="s">
        <v>1554</v>
      </c>
    </row>
    <row r="134" spans="1:25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449</v>
      </c>
      <c r="I134" s="4" t="str">
        <f t="shared" si="23"/>
        <v>提升自身生命值1086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10" t="str">
        <f>VLOOKUP(H134,特效对应!L:M,2,FALSE)</f>
        <v>skill_27</v>
      </c>
      <c r="N134" s="4" t="s">
        <v>657</v>
      </c>
      <c r="S134" s="6" t="str">
        <f>IF(_xlfn.IFNA(VLOOKUP(N134,buff!$K:$L,2,FALSE),"")=0,"",_xlfn.IFNA(VLOOKUP(N134,buff!$K:$L,2,FALSE),""))</f>
        <v>200129:100:1:0</v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>
        <f>VLOOKUP(N134,buff!K:P,6,FALSE)</f>
        <v>1086</v>
      </c>
      <c r="Y134" t="s">
        <v>1554</v>
      </c>
    </row>
    <row r="135" spans="1:25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449</v>
      </c>
      <c r="I135" s="4" t="str">
        <f t="shared" si="23"/>
        <v>提升自身生命值1537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10" t="str">
        <f>VLOOKUP(H135,特效对应!L:M,2,FALSE)</f>
        <v>skill_27</v>
      </c>
      <c r="N135" s="4" t="s">
        <v>658</v>
      </c>
      <c r="S135" s="6" t="str">
        <f>IF(_xlfn.IFNA(VLOOKUP(N135,buff!$K:$L,2,FALSE),"")=0,"",_xlfn.IFNA(VLOOKUP(N135,buff!$K:$L,2,FALSE),""))</f>
        <v>200130:100:1:0</v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>
        <f>VLOOKUP(N135,buff!K:P,6,FALSE)</f>
        <v>1537</v>
      </c>
      <c r="Y135" t="s">
        <v>1554</v>
      </c>
    </row>
    <row r="136" spans="1:25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449</v>
      </c>
      <c r="I136" s="4" t="str">
        <f t="shared" si="23"/>
        <v>提升自身生命值2174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10" t="str">
        <f>VLOOKUP(H136,特效对应!L:M,2,FALSE)</f>
        <v>skill_27</v>
      </c>
      <c r="N136" s="4" t="s">
        <v>659</v>
      </c>
      <c r="S136" s="6" t="str">
        <f>IF(_xlfn.IFNA(VLOOKUP(N136,buff!$K:$L,2,FALSE),"")=0,"",_xlfn.IFNA(VLOOKUP(N136,buff!$K:$L,2,FALSE),""))</f>
        <v>200131:100:1:0</v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>
        <f>VLOOKUP(N136,buff!K:P,6,FALSE)</f>
        <v>2174</v>
      </c>
      <c r="Y136" t="s">
        <v>1554</v>
      </c>
    </row>
    <row r="137" spans="1:25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449</v>
      </c>
      <c r="I137" s="4" t="str">
        <f t="shared" si="23"/>
        <v>提升自身生命值3075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10" t="str">
        <f>VLOOKUP(H137,特效对应!L:M,2,FALSE)</f>
        <v>skill_27</v>
      </c>
      <c r="N137" s="4" t="s">
        <v>660</v>
      </c>
      <c r="S137" s="6" t="str">
        <f>IF(_xlfn.IFNA(VLOOKUP(N137,buff!$K:$L,2,FALSE),"")=0,"",_xlfn.IFNA(VLOOKUP(N137,buff!$K:$L,2,FALSE),""))</f>
        <v>200132:100:1:0</v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>
        <f>VLOOKUP(N137,buff!K:P,6,FALSE)</f>
        <v>3075</v>
      </c>
      <c r="Y137" t="s">
        <v>1554</v>
      </c>
    </row>
    <row r="138" spans="1:25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449</v>
      </c>
      <c r="I138" s="4" t="str">
        <f t="shared" si="23"/>
        <v>提升自身生命值4350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10" t="str">
        <f>VLOOKUP(H138,特效对应!L:M,2,FALSE)</f>
        <v>skill_27</v>
      </c>
      <c r="N138" s="4" t="s">
        <v>661</v>
      </c>
      <c r="S138" s="6" t="str">
        <f>IF(_xlfn.IFNA(VLOOKUP(N138,buff!$K:$L,2,FALSE),"")=0,"",_xlfn.IFNA(VLOOKUP(N138,buff!$K:$L,2,FALSE),""))</f>
        <v>200133:100:1:0</v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>
        <f>VLOOKUP(N138,buff!K:P,6,FALSE)</f>
        <v>4350</v>
      </c>
      <c r="Y138" t="s">
        <v>1554</v>
      </c>
    </row>
    <row r="139" spans="1:25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449</v>
      </c>
      <c r="I139" s="4" t="str">
        <f t="shared" si="23"/>
        <v>提升自身生命值6153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10" t="str">
        <f>VLOOKUP(H139,特效对应!L:M,2,FALSE)</f>
        <v>skill_27</v>
      </c>
      <c r="N139" s="4" t="s">
        <v>662</v>
      </c>
      <c r="S139" s="6" t="str">
        <f>IF(_xlfn.IFNA(VLOOKUP(N139,buff!$K:$L,2,FALSE),"")=0,"",_xlfn.IFNA(VLOOKUP(N139,buff!$K:$L,2,FALSE),""))</f>
        <v>200134:100:1:0</v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>
        <f>VLOOKUP(N139,buff!K:P,6,FALSE)</f>
        <v>6153</v>
      </c>
      <c r="Y139" t="s">
        <v>1554</v>
      </c>
    </row>
    <row r="140" spans="1:25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449</v>
      </c>
      <c r="I140" s="4" t="str">
        <f t="shared" si="23"/>
        <v>提升自身生命值8702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10" t="str">
        <f>VLOOKUP(H140,特效对应!L:M,2,FALSE)</f>
        <v>skill_27</v>
      </c>
      <c r="N140" s="4" t="s">
        <v>663</v>
      </c>
      <c r="S140" s="6" t="str">
        <f>IF(_xlfn.IFNA(VLOOKUP(N140,buff!$K:$L,2,FALSE),"")=0,"",_xlfn.IFNA(VLOOKUP(N140,buff!$K:$L,2,FALSE),""))</f>
        <v>200135:100:1:0</v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>
        <f>VLOOKUP(N140,buff!K:P,6,FALSE)</f>
        <v>8702</v>
      </c>
      <c r="Y140" t="s">
        <v>1554</v>
      </c>
    </row>
    <row r="141" spans="1:25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449</v>
      </c>
      <c r="I141" s="4" t="str">
        <f t="shared" si="23"/>
        <v>提升自身生命值12309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10" t="str">
        <f>VLOOKUP(H141,特效对应!L:M,2,FALSE)</f>
        <v>skill_27</v>
      </c>
      <c r="N141" s="4" t="s">
        <v>664</v>
      </c>
      <c r="S141" s="6" t="str">
        <f>IF(_xlfn.IFNA(VLOOKUP(N141,buff!$K:$L,2,FALSE),"")=0,"",_xlfn.IFNA(VLOOKUP(N141,buff!$K:$L,2,FALSE),""))</f>
        <v>200136:100:1:0</v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>
        <f>VLOOKUP(N141,buff!K:P,6,FALSE)</f>
        <v>12309</v>
      </c>
      <c r="Y141" t="s">
        <v>1554</v>
      </c>
    </row>
    <row r="142" spans="1:25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449</v>
      </c>
      <c r="I142" s="4" t="str">
        <f t="shared" si="23"/>
        <v>提升自身生命值17410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10" t="str">
        <f>VLOOKUP(H142,特效对应!L:M,2,FALSE)</f>
        <v>skill_27</v>
      </c>
      <c r="N142" s="4" t="s">
        <v>665</v>
      </c>
      <c r="S142" s="6" t="str">
        <f>IF(_xlfn.IFNA(VLOOKUP(N142,buff!$K:$L,2,FALSE),"")=0,"",_xlfn.IFNA(VLOOKUP(N142,buff!$K:$L,2,FALSE),""))</f>
        <v>200137:100:1:0</v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>
        <f>VLOOKUP(N142,buff!K:P,6,FALSE)</f>
        <v>17410</v>
      </c>
      <c r="Y142" t="s">
        <v>1554</v>
      </c>
    </row>
    <row r="143" spans="1:25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449</v>
      </c>
      <c r="I143" s="4" t="str">
        <f t="shared" si="23"/>
        <v>提升自身生命值24624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10" t="str">
        <f>VLOOKUP(H143,特效对应!L:M,2,FALSE)</f>
        <v>skill_27</v>
      </c>
      <c r="N143" s="4" t="s">
        <v>666</v>
      </c>
      <c r="S143" s="6" t="str">
        <f>IF(_xlfn.IFNA(VLOOKUP(N143,buff!$K:$L,2,FALSE),"")=0,"",_xlfn.IFNA(VLOOKUP(N143,buff!$K:$L,2,FALSE),""))</f>
        <v>200138:100:1:0</v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>
        <f>VLOOKUP(N143,buff!K:P,6,FALSE)</f>
        <v>24624</v>
      </c>
      <c r="Y143" t="s">
        <v>1554</v>
      </c>
    </row>
    <row r="144" spans="1:25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449</v>
      </c>
      <c r="I144" s="4" t="str">
        <f t="shared" si="23"/>
        <v>提升自身生命值34828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10" t="str">
        <f>VLOOKUP(H144,特效对应!L:M,2,FALSE)</f>
        <v>skill_27</v>
      </c>
      <c r="N144" s="4" t="s">
        <v>667</v>
      </c>
      <c r="S144" s="6" t="str">
        <f>IF(_xlfn.IFNA(VLOOKUP(N144,buff!$K:$L,2,FALSE),"")=0,"",_xlfn.IFNA(VLOOKUP(N144,buff!$K:$L,2,FALSE),""))</f>
        <v>200139:100:1:0</v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>
        <f>VLOOKUP(N144,buff!K:P,6,FALSE)</f>
        <v>34828</v>
      </c>
      <c r="Y144" t="s">
        <v>1554</v>
      </c>
    </row>
    <row r="145" spans="1:25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449</v>
      </c>
      <c r="I145" s="4" t="str">
        <f t="shared" si="23"/>
        <v>提升自身生命值49261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10" t="str">
        <f>VLOOKUP(H145,特效对应!L:M,2,FALSE)</f>
        <v>skill_27</v>
      </c>
      <c r="N145" s="4" t="s">
        <v>668</v>
      </c>
      <c r="S145" s="6" t="str">
        <f>IF(_xlfn.IFNA(VLOOKUP(N145,buff!$K:$L,2,FALSE),"")=0,"",_xlfn.IFNA(VLOOKUP(N145,buff!$K:$L,2,FALSE),""))</f>
        <v>200140:100:1:0</v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>
        <f>VLOOKUP(N145,buff!K:P,6,FALSE)</f>
        <v>49261</v>
      </c>
      <c r="Y145" t="s">
        <v>1554</v>
      </c>
    </row>
    <row r="146" spans="1:25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483</v>
      </c>
      <c r="I146" s="4" t="str">
        <f>"提升自身生命值"&amp;X146</f>
        <v>提升自身生命值83</v>
      </c>
      <c r="J146" t="s">
        <v>156</v>
      </c>
      <c r="K146" s="10" t="str">
        <f t="shared" ref="K146:K165" si="29">IF(S146="","",S146)&amp;IF(T146="","","|"&amp;T146)&amp;IF(U146="","","|"&amp;U146)&amp;IF(V146="","","|"&amp;V146)&amp;IF(W146="","","|"&amp;W146)</f>
        <v>200141:100:1:0</v>
      </c>
      <c r="L146" s="10">
        <f t="shared" si="27"/>
        <v>1</v>
      </c>
      <c r="M146" s="10" t="str">
        <f>VLOOKUP(H146,特效对应!L:M,2,FALSE)</f>
        <v>skill_27</v>
      </c>
      <c r="N146" s="4" t="s">
        <v>669</v>
      </c>
      <c r="S146" s="6" t="str">
        <f>IF(_xlfn.IFNA(VLOOKUP(N146,buff!$K:$L,2,FALSE),"")=0,"",_xlfn.IFNA(VLOOKUP(N146,buff!$K:$L,2,FALSE),""))</f>
        <v>200141:100:1:0</v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>
        <f>VLOOKUP(N146,buff!K:P,6,FALSE)</f>
        <v>83</v>
      </c>
      <c r="Y146" t="s">
        <v>1554</v>
      </c>
    </row>
    <row r="147" spans="1:25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483</v>
      </c>
      <c r="I147" s="4" t="str">
        <f t="shared" ref="I147:I165" si="30">"提升自身生命值"&amp;X147</f>
        <v>提升自身生命值102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10" t="str">
        <f>VLOOKUP(H147,特效对应!L:M,2,FALSE)</f>
        <v>skill_27</v>
      </c>
      <c r="N147" s="4" t="s">
        <v>670</v>
      </c>
      <c r="S147" s="6" t="str">
        <f>IF(_xlfn.IFNA(VLOOKUP(N147,buff!$K:$L,2,FALSE),"")=0,"",_xlfn.IFNA(VLOOKUP(N147,buff!$K:$L,2,FALSE),""))</f>
        <v>200142:100:1:0</v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>
        <f>VLOOKUP(N147,buff!K:P,6,FALSE)</f>
        <v>102</v>
      </c>
      <c r="Y147" t="s">
        <v>1554</v>
      </c>
    </row>
    <row r="148" spans="1:25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483</v>
      </c>
      <c r="I148" s="4" t="str">
        <f t="shared" si="30"/>
        <v>提升自身生命值160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10" t="str">
        <f>VLOOKUP(H148,特效对应!L:M,2,FALSE)</f>
        <v>skill_27</v>
      </c>
      <c r="N148" s="4" t="s">
        <v>671</v>
      </c>
      <c r="S148" s="6" t="str">
        <f>IF(_xlfn.IFNA(VLOOKUP(N148,buff!$K:$L,2,FALSE),"")=0,"",_xlfn.IFNA(VLOOKUP(N148,buff!$K:$L,2,FALSE),""))</f>
        <v>200143:100:1:0</v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>
        <f>VLOOKUP(N148,buff!K:P,6,FALSE)</f>
        <v>160</v>
      </c>
      <c r="Y148" t="s">
        <v>1554</v>
      </c>
    </row>
    <row r="149" spans="1:25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483</v>
      </c>
      <c r="I149" s="4" t="str">
        <f t="shared" si="30"/>
        <v>提升自身生命值256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10" t="str">
        <f>VLOOKUP(H149,特效对应!L:M,2,FALSE)</f>
        <v>skill_27</v>
      </c>
      <c r="N149" s="4" t="s">
        <v>672</v>
      </c>
      <c r="S149" s="6" t="str">
        <f>IF(_xlfn.IFNA(VLOOKUP(N149,buff!$K:$L,2,FALSE),"")=0,"",_xlfn.IFNA(VLOOKUP(N149,buff!$K:$L,2,FALSE),""))</f>
        <v>200144:100:1:0</v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>
        <f>VLOOKUP(N149,buff!K:P,6,FALSE)</f>
        <v>256</v>
      </c>
      <c r="Y149" t="s">
        <v>1554</v>
      </c>
    </row>
    <row r="150" spans="1:25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483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10" t="str">
        <f>VLOOKUP(H150,特效对应!L:M,2,FALSE)</f>
        <v>skill_27</v>
      </c>
      <c r="N150" s="4" t="s">
        <v>673</v>
      </c>
      <c r="S150" s="6" t="str">
        <f>IF(_xlfn.IFNA(VLOOKUP(N150,buff!$K:$L,2,FALSE),"")=0,"",_xlfn.IFNA(VLOOKUP(N150,buff!$K:$L,2,FALSE),""))</f>
        <v>200145:100:1:0</v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>
        <f>VLOOKUP(N150,buff!K:P,6,FALSE)</f>
        <v>361</v>
      </c>
      <c r="Y150" t="s">
        <v>1554</v>
      </c>
    </row>
    <row r="151" spans="1:25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483</v>
      </c>
      <c r="I151" s="4" t="str">
        <f t="shared" si="30"/>
        <v>提升自身生命值512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10" t="str">
        <f>VLOOKUP(H151,特效对应!L:M,2,FALSE)</f>
        <v>skill_27</v>
      </c>
      <c r="N151" s="4" t="s">
        <v>674</v>
      </c>
      <c r="S151" s="6" t="str">
        <f>IF(_xlfn.IFNA(VLOOKUP(N151,buff!$K:$L,2,FALSE),"")=0,"",_xlfn.IFNA(VLOOKUP(N151,buff!$K:$L,2,FALSE),""))</f>
        <v>200146:100:1:0</v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>
        <f>VLOOKUP(N151,buff!K:P,6,FALSE)</f>
        <v>512</v>
      </c>
      <c r="Y151" t="s">
        <v>1554</v>
      </c>
    </row>
    <row r="152" spans="1:25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483</v>
      </c>
      <c r="I152" s="4" t="str">
        <f t="shared" si="30"/>
        <v>提升自身生命值724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10" t="str">
        <f>VLOOKUP(H152,特效对应!L:M,2,FALSE)</f>
        <v>skill_27</v>
      </c>
      <c r="N152" s="4" t="s">
        <v>675</v>
      </c>
      <c r="S152" s="6" t="str">
        <f>IF(_xlfn.IFNA(VLOOKUP(N152,buff!$K:$L,2,FALSE),"")=0,"",_xlfn.IFNA(VLOOKUP(N152,buff!$K:$L,2,FALSE),""))</f>
        <v>200147:100:1:0</v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>
        <f>VLOOKUP(N152,buff!K:P,6,FALSE)</f>
        <v>724</v>
      </c>
      <c r="Y152" t="s">
        <v>1554</v>
      </c>
    </row>
    <row r="153" spans="1:25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483</v>
      </c>
      <c r="I153" s="4" t="str">
        <f t="shared" si="30"/>
        <v>提升自身生命值1024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10" t="str">
        <f>VLOOKUP(H153,特效对应!L:M,2,FALSE)</f>
        <v>skill_27</v>
      </c>
      <c r="N153" s="4" t="s">
        <v>676</v>
      </c>
      <c r="S153" s="6" t="str">
        <f>IF(_xlfn.IFNA(VLOOKUP(N153,buff!$K:$L,2,FALSE),"")=0,"",_xlfn.IFNA(VLOOKUP(N153,buff!$K:$L,2,FALSE),""))</f>
        <v>200148:100:1:0</v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>
        <f>VLOOKUP(N153,buff!K:P,6,FALSE)</f>
        <v>1024</v>
      </c>
      <c r="Y153" t="s">
        <v>1554</v>
      </c>
    </row>
    <row r="154" spans="1:25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483</v>
      </c>
      <c r="I154" s="4" t="str">
        <f t="shared" si="30"/>
        <v>提升自身生命值1449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10" t="str">
        <f>VLOOKUP(H154,特效对应!L:M,2,FALSE)</f>
        <v>skill_27</v>
      </c>
      <c r="N154" s="4" t="s">
        <v>677</v>
      </c>
      <c r="S154" s="6" t="str">
        <f>IF(_xlfn.IFNA(VLOOKUP(N154,buff!$K:$L,2,FALSE),"")=0,"",_xlfn.IFNA(VLOOKUP(N154,buff!$K:$L,2,FALSE),""))</f>
        <v>200149:100:1:0</v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>
        <f>VLOOKUP(N154,buff!K:P,6,FALSE)</f>
        <v>1449</v>
      </c>
      <c r="Y154" t="s">
        <v>1554</v>
      </c>
    </row>
    <row r="155" spans="1:25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483</v>
      </c>
      <c r="I155" s="4" t="str">
        <f t="shared" si="30"/>
        <v>提升自身生命值2049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10" t="str">
        <f>VLOOKUP(H155,特效对应!L:M,2,FALSE)</f>
        <v>skill_27</v>
      </c>
      <c r="N155" s="4" t="s">
        <v>678</v>
      </c>
      <c r="S155" s="6" t="str">
        <f>IF(_xlfn.IFNA(VLOOKUP(N155,buff!$K:$L,2,FALSE),"")=0,"",_xlfn.IFNA(VLOOKUP(N155,buff!$K:$L,2,FALSE),""))</f>
        <v>200150:100:1:0</v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>
        <f>VLOOKUP(N155,buff!K:P,6,FALSE)</f>
        <v>2049</v>
      </c>
      <c r="Y155" t="s">
        <v>1554</v>
      </c>
    </row>
    <row r="156" spans="1:25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483</v>
      </c>
      <c r="I156" s="4" t="str">
        <f t="shared" si="30"/>
        <v>提升自身生命值2899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10" t="str">
        <f>VLOOKUP(H156,特效对应!L:M,2,FALSE)</f>
        <v>skill_27</v>
      </c>
      <c r="N156" s="4" t="s">
        <v>679</v>
      </c>
      <c r="S156" s="6" t="str">
        <f>IF(_xlfn.IFNA(VLOOKUP(N156,buff!$K:$L,2,FALSE),"")=0,"",_xlfn.IFNA(VLOOKUP(N156,buff!$K:$L,2,FALSE),""))</f>
        <v>200151:100:1:0</v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>
        <f>VLOOKUP(N156,buff!K:P,6,FALSE)</f>
        <v>2899</v>
      </c>
      <c r="Y156" t="s">
        <v>1554</v>
      </c>
    </row>
    <row r="157" spans="1:25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483</v>
      </c>
      <c r="I157" s="4" t="str">
        <f t="shared" si="30"/>
        <v>提升自身生命值4100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10" t="str">
        <f>VLOOKUP(H157,特效对应!L:M,2,FALSE)</f>
        <v>skill_27</v>
      </c>
      <c r="N157" s="4" t="s">
        <v>680</v>
      </c>
      <c r="S157" s="6" t="str">
        <f>IF(_xlfn.IFNA(VLOOKUP(N157,buff!$K:$L,2,FALSE),"")=0,"",_xlfn.IFNA(VLOOKUP(N157,buff!$K:$L,2,FALSE),""))</f>
        <v>200152:100:1:0</v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>
        <f>VLOOKUP(N157,buff!K:P,6,FALSE)</f>
        <v>4100</v>
      </c>
      <c r="Y157" t="s">
        <v>1554</v>
      </c>
    </row>
    <row r="158" spans="1:25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483</v>
      </c>
      <c r="I158" s="4" t="str">
        <f t="shared" si="30"/>
        <v>提升自身生命值5800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10" t="str">
        <f>VLOOKUP(H158,特效对应!L:M,2,FALSE)</f>
        <v>skill_27</v>
      </c>
      <c r="N158" s="4" t="s">
        <v>681</v>
      </c>
      <c r="S158" s="6" t="str">
        <f>IF(_xlfn.IFNA(VLOOKUP(N158,buff!$K:$L,2,FALSE),"")=0,"",_xlfn.IFNA(VLOOKUP(N158,buff!$K:$L,2,FALSE),""))</f>
        <v>200153:100:1:0</v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>
        <f>VLOOKUP(N158,buff!K:P,6,FALSE)</f>
        <v>5800</v>
      </c>
      <c r="Y158" t="s">
        <v>1554</v>
      </c>
    </row>
    <row r="159" spans="1:25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483</v>
      </c>
      <c r="I159" s="4" t="str">
        <f t="shared" si="30"/>
        <v>提升自身生命值8204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10" t="str">
        <f>VLOOKUP(H159,特效对应!L:M,2,FALSE)</f>
        <v>skill_27</v>
      </c>
      <c r="N159" s="4" t="s">
        <v>682</v>
      </c>
      <c r="S159" s="6" t="str">
        <f>IF(_xlfn.IFNA(VLOOKUP(N159,buff!$K:$L,2,FALSE),"")=0,"",_xlfn.IFNA(VLOOKUP(N159,buff!$K:$L,2,FALSE),""))</f>
        <v>200154:100:1:0</v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>
        <f>VLOOKUP(N159,buff!K:P,6,FALSE)</f>
        <v>8204</v>
      </c>
      <c r="Y159" t="s">
        <v>1554</v>
      </c>
    </row>
    <row r="160" spans="1:25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483</v>
      </c>
      <c r="I160" s="4" t="str">
        <f t="shared" si="30"/>
        <v>提升自身生命值11603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10" t="str">
        <f>VLOOKUP(H160,特效对应!L:M,2,FALSE)</f>
        <v>skill_27</v>
      </c>
      <c r="N160" s="4" t="s">
        <v>683</v>
      </c>
      <c r="S160" s="6" t="str">
        <f>IF(_xlfn.IFNA(VLOOKUP(N160,buff!$K:$L,2,FALSE),"")=0,"",_xlfn.IFNA(VLOOKUP(N160,buff!$K:$L,2,FALSE),""))</f>
        <v>200155:100:1:0</v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>
        <f>VLOOKUP(N160,buff!K:P,6,FALSE)</f>
        <v>11603</v>
      </c>
      <c r="Y160" t="s">
        <v>1554</v>
      </c>
    </row>
    <row r="161" spans="1:25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483</v>
      </c>
      <c r="I161" s="4" t="str">
        <f t="shared" si="30"/>
        <v>提升自身生命值16412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10" t="str">
        <f>VLOOKUP(H161,特效对应!L:M,2,FALSE)</f>
        <v>skill_27</v>
      </c>
      <c r="N161" s="4" t="s">
        <v>684</v>
      </c>
      <c r="S161" s="6" t="str">
        <f>IF(_xlfn.IFNA(VLOOKUP(N161,buff!$K:$L,2,FALSE),"")=0,"",_xlfn.IFNA(VLOOKUP(N161,buff!$K:$L,2,FALSE),""))</f>
        <v>200156:100:1:0</v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>
        <f>VLOOKUP(N161,buff!K:P,6,FALSE)</f>
        <v>16412</v>
      </c>
      <c r="Y161" t="s">
        <v>1554</v>
      </c>
    </row>
    <row r="162" spans="1:25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483</v>
      </c>
      <c r="I162" s="4" t="str">
        <f t="shared" si="30"/>
        <v>提升自身生命值23213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10" t="str">
        <f>VLOOKUP(H162,特效对应!L:M,2,FALSE)</f>
        <v>skill_27</v>
      </c>
      <c r="N162" s="4" t="s">
        <v>685</v>
      </c>
      <c r="S162" s="6" t="str">
        <f>IF(_xlfn.IFNA(VLOOKUP(N162,buff!$K:$L,2,FALSE),"")=0,"",_xlfn.IFNA(VLOOKUP(N162,buff!$K:$L,2,FALSE),""))</f>
        <v>200157:100:1:0</v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>
        <f>VLOOKUP(N162,buff!K:P,6,FALSE)</f>
        <v>23213</v>
      </c>
      <c r="Y162" t="s">
        <v>1554</v>
      </c>
    </row>
    <row r="163" spans="1:25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483</v>
      </c>
      <c r="I163" s="4" t="str">
        <f t="shared" si="30"/>
        <v>提升自身生命值32832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10" t="str">
        <f>VLOOKUP(H163,特效对应!L:M,2,FALSE)</f>
        <v>skill_27</v>
      </c>
      <c r="N163" s="4" t="s">
        <v>686</v>
      </c>
      <c r="S163" s="6" t="str">
        <f>IF(_xlfn.IFNA(VLOOKUP(N163,buff!$K:$L,2,FALSE),"")=0,"",_xlfn.IFNA(VLOOKUP(N163,buff!$K:$L,2,FALSE),""))</f>
        <v>200158:100:1:0</v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>
        <f>VLOOKUP(N163,buff!K:P,6,FALSE)</f>
        <v>32832</v>
      </c>
      <c r="Y163" t="s">
        <v>1554</v>
      </c>
    </row>
    <row r="164" spans="1:25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483</v>
      </c>
      <c r="I164" s="4" t="str">
        <f t="shared" si="30"/>
        <v>提升自身生命值46438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10" t="str">
        <f>VLOOKUP(H164,特效对应!L:M,2,FALSE)</f>
        <v>skill_27</v>
      </c>
      <c r="N164" s="4" t="s">
        <v>687</v>
      </c>
      <c r="S164" s="6" t="str">
        <f>IF(_xlfn.IFNA(VLOOKUP(N164,buff!$K:$L,2,FALSE),"")=0,"",_xlfn.IFNA(VLOOKUP(N164,buff!$K:$L,2,FALSE),""))</f>
        <v>200159:100:1:0</v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>
        <f>VLOOKUP(N164,buff!K:P,6,FALSE)</f>
        <v>46438</v>
      </c>
      <c r="Y164" t="s">
        <v>1554</v>
      </c>
    </row>
    <row r="165" spans="1:25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483</v>
      </c>
      <c r="I165" s="4" t="str">
        <f t="shared" si="30"/>
        <v>提升自身生命值65681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10" t="str">
        <f>VLOOKUP(H165,特效对应!L:M,2,FALSE)</f>
        <v>skill_27</v>
      </c>
      <c r="N165" s="4" t="s">
        <v>688</v>
      </c>
      <c r="S165" s="6" t="str">
        <f>IF(_xlfn.IFNA(VLOOKUP(N165,buff!$K:$L,2,FALSE),"")=0,"",_xlfn.IFNA(VLOOKUP(N165,buff!$K:$L,2,FALSE),""))</f>
        <v>200160:100:1:0</v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>
        <f>VLOOKUP(N165,buff!K:P,6,FALSE)</f>
        <v>65681</v>
      </c>
      <c r="Y165" t="s">
        <v>1554</v>
      </c>
    </row>
    <row r="166" spans="1:25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518</v>
      </c>
      <c r="I166" s="4" t="str">
        <f>"提升自身生命值"&amp;X166</f>
        <v>提升自身生命值104</v>
      </c>
      <c r="J166" t="s">
        <v>156</v>
      </c>
      <c r="K166" s="10" t="str">
        <f t="shared" ref="K166:K229" si="32">IF(S166="","",S166)&amp;IF(T166="","","|"&amp;T166)&amp;IF(U166="","","|"&amp;U166)&amp;IF(V166="","","|"&amp;V166)&amp;IF(W166="","","|"&amp;W166)</f>
        <v>200161:100:1:0</v>
      </c>
      <c r="L166" s="10">
        <f t="shared" si="27"/>
        <v>1</v>
      </c>
      <c r="M166" s="10" t="str">
        <f>VLOOKUP(H166,特效对应!L:M,2,FALSE)</f>
        <v>skill_27</v>
      </c>
      <c r="N166" s="4" t="s">
        <v>689</v>
      </c>
      <c r="S166" s="6" t="str">
        <f>IF(_xlfn.IFNA(VLOOKUP(N166,buff!$K:$L,2,FALSE),"")=0,"",_xlfn.IFNA(VLOOKUP(N166,buff!$K:$L,2,FALSE),""))</f>
        <v>200161:100:1:0</v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>
        <f>VLOOKUP(N166,buff!K:P,6,FALSE)</f>
        <v>104</v>
      </c>
      <c r="Y166" t="s">
        <v>1554</v>
      </c>
    </row>
    <row r="167" spans="1:25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518</v>
      </c>
      <c r="I167" s="4" t="str">
        <f t="shared" ref="I167:I185" si="33">"提升自身生命值"&amp;X167</f>
        <v>提升自身生命值128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10" t="str">
        <f>VLOOKUP(H167,特效对应!L:M,2,FALSE)</f>
        <v>skill_27</v>
      </c>
      <c r="N167" s="4" t="s">
        <v>690</v>
      </c>
      <c r="S167" s="6" t="str">
        <f>IF(_xlfn.IFNA(VLOOKUP(N167,buff!$K:$L,2,FALSE),"")=0,"",_xlfn.IFNA(VLOOKUP(N167,buff!$K:$L,2,FALSE),""))</f>
        <v>200162:100:1:0</v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>
        <f>VLOOKUP(N167,buff!K:P,6,FALSE)</f>
        <v>128</v>
      </c>
      <c r="Y167" t="s">
        <v>1554</v>
      </c>
    </row>
    <row r="168" spans="1:25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518</v>
      </c>
      <c r="I168" s="4" t="str">
        <f t="shared" si="33"/>
        <v>提升自身生命值200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10" t="str">
        <f>VLOOKUP(H168,特效对应!L:M,2,FALSE)</f>
        <v>skill_27</v>
      </c>
      <c r="N168" s="4" t="s">
        <v>691</v>
      </c>
      <c r="S168" s="6" t="str">
        <f>IF(_xlfn.IFNA(VLOOKUP(N168,buff!$K:$L,2,FALSE),"")=0,"",_xlfn.IFNA(VLOOKUP(N168,buff!$K:$L,2,FALSE),""))</f>
        <v>200163:100:1:0</v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>
        <f>VLOOKUP(N168,buff!K:P,6,FALSE)</f>
        <v>200</v>
      </c>
      <c r="Y168" t="s">
        <v>1554</v>
      </c>
    </row>
    <row r="169" spans="1:25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518</v>
      </c>
      <c r="I169" s="4" t="str">
        <f t="shared" si="33"/>
        <v>提升自身生命值320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10" t="str">
        <f>VLOOKUP(H169,特效对应!L:M,2,FALSE)</f>
        <v>skill_27</v>
      </c>
      <c r="N169" s="4" t="s">
        <v>692</v>
      </c>
      <c r="S169" s="6" t="str">
        <f>IF(_xlfn.IFNA(VLOOKUP(N169,buff!$K:$L,2,FALSE),"")=0,"",_xlfn.IFNA(VLOOKUP(N169,buff!$K:$L,2,FALSE),""))</f>
        <v>200164:100:1:0</v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>
        <f>VLOOKUP(N169,buff!K:P,6,FALSE)</f>
        <v>320</v>
      </c>
      <c r="Y169" t="s">
        <v>1554</v>
      </c>
    </row>
    <row r="170" spans="1:25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518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10" t="str">
        <f>VLOOKUP(H170,特效对应!L:M,2,FALSE)</f>
        <v>skill_27</v>
      </c>
      <c r="N170" s="4" t="s">
        <v>693</v>
      </c>
      <c r="S170" s="6" t="str">
        <f>IF(_xlfn.IFNA(VLOOKUP(N170,buff!$K:$L,2,FALSE),"")=0,"",_xlfn.IFNA(VLOOKUP(N170,buff!$K:$L,2,FALSE),""))</f>
        <v>200165:100:1:0</v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>
        <f>VLOOKUP(N170,buff!K:P,6,FALSE)</f>
        <v>452</v>
      </c>
      <c r="Y170" t="s">
        <v>1554</v>
      </c>
    </row>
    <row r="171" spans="1:25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518</v>
      </c>
      <c r="I171" s="4" t="str">
        <f t="shared" si="33"/>
        <v>提升自身生命值640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10" t="str">
        <f>VLOOKUP(H171,特效对应!L:M,2,FALSE)</f>
        <v>skill_27</v>
      </c>
      <c r="N171" s="4" t="s">
        <v>694</v>
      </c>
      <c r="S171" s="6" t="str">
        <f>IF(_xlfn.IFNA(VLOOKUP(N171,buff!$K:$L,2,FALSE),"")=0,"",_xlfn.IFNA(VLOOKUP(N171,buff!$K:$L,2,FALSE),""))</f>
        <v>200166:100:1:0</v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>
        <f>VLOOKUP(N171,buff!K:P,6,FALSE)</f>
        <v>640</v>
      </c>
      <c r="Y171" t="s">
        <v>1554</v>
      </c>
    </row>
    <row r="172" spans="1:25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518</v>
      </c>
      <c r="I172" s="4" t="str">
        <f t="shared" si="33"/>
        <v>提升自身生命值905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10" t="str">
        <f>VLOOKUP(H172,特效对应!L:M,2,FALSE)</f>
        <v>skill_27</v>
      </c>
      <c r="N172" s="4" t="s">
        <v>695</v>
      </c>
      <c r="S172" s="6" t="str">
        <f>IF(_xlfn.IFNA(VLOOKUP(N172,buff!$K:$L,2,FALSE),"")=0,"",_xlfn.IFNA(VLOOKUP(N172,buff!$K:$L,2,FALSE),""))</f>
        <v>200167:100:1:0</v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>
        <f>VLOOKUP(N172,buff!K:P,6,FALSE)</f>
        <v>905</v>
      </c>
      <c r="Y172" t="s">
        <v>1554</v>
      </c>
    </row>
    <row r="173" spans="1:25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518</v>
      </c>
      <c r="I173" s="4" t="str">
        <f t="shared" si="33"/>
        <v>提升自身生命值1280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10" t="str">
        <f>VLOOKUP(H173,特效对应!L:M,2,FALSE)</f>
        <v>skill_27</v>
      </c>
      <c r="N173" s="4" t="s">
        <v>696</v>
      </c>
      <c r="S173" s="6" t="str">
        <f>IF(_xlfn.IFNA(VLOOKUP(N173,buff!$K:$L,2,FALSE),"")=0,"",_xlfn.IFNA(VLOOKUP(N173,buff!$K:$L,2,FALSE),""))</f>
        <v>200168:100:1:0</v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>
        <f>VLOOKUP(N173,buff!K:P,6,FALSE)</f>
        <v>1280</v>
      </c>
      <c r="Y173" t="s">
        <v>1554</v>
      </c>
    </row>
    <row r="174" spans="1:25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518</v>
      </c>
      <c r="I174" s="4" t="str">
        <f t="shared" si="33"/>
        <v>提升自身生命值1811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10" t="str">
        <f>VLOOKUP(H174,特效对应!L:M,2,FALSE)</f>
        <v>skill_27</v>
      </c>
      <c r="N174" s="4" t="s">
        <v>697</v>
      </c>
      <c r="S174" s="6" t="str">
        <f>IF(_xlfn.IFNA(VLOOKUP(N174,buff!$K:$L,2,FALSE),"")=0,"",_xlfn.IFNA(VLOOKUP(N174,buff!$K:$L,2,FALSE),""))</f>
        <v>200169:100:1:0</v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>
        <f>VLOOKUP(N174,buff!K:P,6,FALSE)</f>
        <v>1811</v>
      </c>
      <c r="Y174" t="s">
        <v>1554</v>
      </c>
    </row>
    <row r="175" spans="1:25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518</v>
      </c>
      <c r="I175" s="4" t="str">
        <f t="shared" si="33"/>
        <v>提升自身生命值2562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10" t="str">
        <f>VLOOKUP(H175,特效对应!L:M,2,FALSE)</f>
        <v>skill_27</v>
      </c>
      <c r="N175" s="4" t="s">
        <v>698</v>
      </c>
      <c r="S175" s="6" t="str">
        <f>IF(_xlfn.IFNA(VLOOKUP(N175,buff!$K:$L,2,FALSE),"")=0,"",_xlfn.IFNA(VLOOKUP(N175,buff!$K:$L,2,FALSE),""))</f>
        <v>200170:100:1:0</v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>
        <f>VLOOKUP(N175,buff!K:P,6,FALSE)</f>
        <v>2562</v>
      </c>
      <c r="Y175" t="s">
        <v>1554</v>
      </c>
    </row>
    <row r="176" spans="1:25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518</v>
      </c>
      <c r="I176" s="4" t="str">
        <f t="shared" si="33"/>
        <v>提升自身生命值3624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10" t="str">
        <f>VLOOKUP(H176,特效对应!L:M,2,FALSE)</f>
        <v>skill_27</v>
      </c>
      <c r="N176" s="4" t="s">
        <v>699</v>
      </c>
      <c r="S176" s="6" t="str">
        <f>IF(_xlfn.IFNA(VLOOKUP(N176,buff!$K:$L,2,FALSE),"")=0,"",_xlfn.IFNA(VLOOKUP(N176,buff!$K:$L,2,FALSE),""))</f>
        <v>200171:100:1:0</v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>
        <f>VLOOKUP(N176,buff!K:P,6,FALSE)</f>
        <v>3624</v>
      </c>
      <c r="Y176" t="s">
        <v>1554</v>
      </c>
    </row>
    <row r="177" spans="1:25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518</v>
      </c>
      <c r="I177" s="4" t="str">
        <f t="shared" si="33"/>
        <v>提升自身生命值5126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10" t="str">
        <f>VLOOKUP(H177,特效对应!L:M,2,FALSE)</f>
        <v>skill_27</v>
      </c>
      <c r="N177" s="4" t="s">
        <v>700</v>
      </c>
      <c r="S177" s="6" t="str">
        <f>IF(_xlfn.IFNA(VLOOKUP(N177,buff!$K:$L,2,FALSE),"")=0,"",_xlfn.IFNA(VLOOKUP(N177,buff!$K:$L,2,FALSE),""))</f>
        <v>200172:100:1:0</v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>
        <f>VLOOKUP(N177,buff!K:P,6,FALSE)</f>
        <v>5126</v>
      </c>
      <c r="Y177" t="s">
        <v>1554</v>
      </c>
    </row>
    <row r="178" spans="1:25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518</v>
      </c>
      <c r="I178" s="4" t="str">
        <f t="shared" si="33"/>
        <v>提升自身生命值7250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10" t="str">
        <f>VLOOKUP(H178,特效对应!L:M,2,FALSE)</f>
        <v>skill_27</v>
      </c>
      <c r="N178" s="4" t="s">
        <v>701</v>
      </c>
      <c r="S178" s="6" t="str">
        <f>IF(_xlfn.IFNA(VLOOKUP(N178,buff!$K:$L,2,FALSE),"")=0,"",_xlfn.IFNA(VLOOKUP(N178,buff!$K:$L,2,FALSE),""))</f>
        <v>200173:100:1:0</v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>
        <f>VLOOKUP(N178,buff!K:P,6,FALSE)</f>
        <v>7250</v>
      </c>
      <c r="Y178" t="s">
        <v>1554</v>
      </c>
    </row>
    <row r="179" spans="1:25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518</v>
      </c>
      <c r="I179" s="4" t="str">
        <f t="shared" si="33"/>
        <v>提升自身生命值10255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10" t="str">
        <f>VLOOKUP(H179,特效对应!L:M,2,FALSE)</f>
        <v>skill_27</v>
      </c>
      <c r="N179" s="4" t="s">
        <v>702</v>
      </c>
      <c r="S179" s="6" t="str">
        <f>IF(_xlfn.IFNA(VLOOKUP(N179,buff!$K:$L,2,FALSE),"")=0,"",_xlfn.IFNA(VLOOKUP(N179,buff!$K:$L,2,FALSE),""))</f>
        <v>200174:100:1:0</v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>
        <f>VLOOKUP(N179,buff!K:P,6,FALSE)</f>
        <v>10255</v>
      </c>
      <c r="Y179" t="s">
        <v>1554</v>
      </c>
    </row>
    <row r="180" spans="1:25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518</v>
      </c>
      <c r="I180" s="4" t="str">
        <f t="shared" si="33"/>
        <v>提升自身生命值14504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10" t="str">
        <f>VLOOKUP(H180,特效对应!L:M,2,FALSE)</f>
        <v>skill_27</v>
      </c>
      <c r="N180" s="4" t="s">
        <v>703</v>
      </c>
      <c r="S180" s="6" t="str">
        <f>IF(_xlfn.IFNA(VLOOKUP(N180,buff!$K:$L,2,FALSE),"")=0,"",_xlfn.IFNA(VLOOKUP(N180,buff!$K:$L,2,FALSE),""))</f>
        <v>200175:100:1:0</v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>
        <f>VLOOKUP(N180,buff!K:P,6,FALSE)</f>
        <v>14504</v>
      </c>
      <c r="Y180" t="s">
        <v>1554</v>
      </c>
    </row>
    <row r="181" spans="1:25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518</v>
      </c>
      <c r="I181" s="4" t="str">
        <f t="shared" si="33"/>
        <v>提升自身生命值20515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10" t="str">
        <f>VLOOKUP(H181,特效对应!L:M,2,FALSE)</f>
        <v>skill_27</v>
      </c>
      <c r="N181" s="4" t="s">
        <v>704</v>
      </c>
      <c r="S181" s="6" t="str">
        <f>IF(_xlfn.IFNA(VLOOKUP(N181,buff!$K:$L,2,FALSE),"")=0,"",_xlfn.IFNA(VLOOKUP(N181,buff!$K:$L,2,FALSE),""))</f>
        <v>200176:100:1:0</v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>
        <f>VLOOKUP(N181,buff!K:P,6,FALSE)</f>
        <v>20515</v>
      </c>
      <c r="Y181" t="s">
        <v>1554</v>
      </c>
    </row>
    <row r="182" spans="1:25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518</v>
      </c>
      <c r="I182" s="4" t="str">
        <f t="shared" si="33"/>
        <v>提升自身生命值29016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10" t="str">
        <f>VLOOKUP(H182,特效对应!L:M,2,FALSE)</f>
        <v>skill_27</v>
      </c>
      <c r="N182" s="4" t="s">
        <v>705</v>
      </c>
      <c r="S182" s="6" t="str">
        <f>IF(_xlfn.IFNA(VLOOKUP(N182,buff!$K:$L,2,FALSE),"")=0,"",_xlfn.IFNA(VLOOKUP(N182,buff!$K:$L,2,FALSE),""))</f>
        <v>200177:100:1:0</v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>
        <f>VLOOKUP(N182,buff!K:P,6,FALSE)</f>
        <v>29016</v>
      </c>
      <c r="Y182" t="s">
        <v>1554</v>
      </c>
    </row>
    <row r="183" spans="1:25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518</v>
      </c>
      <c r="I183" s="4" t="str">
        <f t="shared" si="33"/>
        <v>提升自身生命值41041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10" t="str">
        <f>VLOOKUP(H183,特效对应!L:M,2,FALSE)</f>
        <v>skill_27</v>
      </c>
      <c r="N183" s="4" t="s">
        <v>706</v>
      </c>
      <c r="S183" s="6" t="str">
        <f>IF(_xlfn.IFNA(VLOOKUP(N183,buff!$K:$L,2,FALSE),"")=0,"",_xlfn.IFNA(VLOOKUP(N183,buff!$K:$L,2,FALSE),""))</f>
        <v>200178:100:1:0</v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>
        <f>VLOOKUP(N183,buff!K:P,6,FALSE)</f>
        <v>41041</v>
      </c>
      <c r="Y183" t="s">
        <v>1554</v>
      </c>
    </row>
    <row r="184" spans="1:25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518</v>
      </c>
      <c r="I184" s="4" t="str">
        <f t="shared" si="33"/>
        <v>提升自身生命值58048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10" t="str">
        <f>VLOOKUP(H184,特效对应!L:M,2,FALSE)</f>
        <v>skill_27</v>
      </c>
      <c r="N184" s="4" t="s">
        <v>707</v>
      </c>
      <c r="S184" s="6" t="str">
        <f>IF(_xlfn.IFNA(VLOOKUP(N184,buff!$K:$L,2,FALSE),"")=0,"",_xlfn.IFNA(VLOOKUP(N184,buff!$K:$L,2,FALSE),""))</f>
        <v>200179:100:1:0</v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>
        <f>VLOOKUP(N184,buff!K:P,6,FALSE)</f>
        <v>58048</v>
      </c>
      <c r="Y184" t="s">
        <v>1554</v>
      </c>
    </row>
    <row r="185" spans="1:25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518</v>
      </c>
      <c r="I185" s="4" t="str">
        <f t="shared" si="33"/>
        <v>提升自身生命值82102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10" t="str">
        <f>VLOOKUP(H185,特效对应!L:M,2,FALSE)</f>
        <v>skill_27</v>
      </c>
      <c r="N185" s="4" t="s">
        <v>708</v>
      </c>
      <c r="S185" s="6" t="str">
        <f>IF(_xlfn.IFNA(VLOOKUP(N185,buff!$K:$L,2,FALSE),"")=0,"",_xlfn.IFNA(VLOOKUP(N185,buff!$K:$L,2,FALSE),""))</f>
        <v>200180:100:1:0</v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>
        <f>VLOOKUP(N185,buff!K:P,6,FALSE)</f>
        <v>82102</v>
      </c>
      <c r="Y185" t="s">
        <v>1554</v>
      </c>
    </row>
    <row r="186" spans="1:25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423</v>
      </c>
      <c r="I186" s="4" t="str">
        <f>"自身命中增加"&amp;X186&amp;",自身速度增加"&amp;Y186&amp;"%"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10" t="str">
        <f>VLOOKUP(H186,特效对应!L:M,2,FALSE)</f>
        <v>skill_23</v>
      </c>
      <c r="N186" s="4" t="s">
        <v>709</v>
      </c>
      <c r="O186" s="4"/>
      <c r="S186" s="6" t="str">
        <f>IF(_xlfn.IFNA(VLOOKUP(N186,buff!$K:$L,2,FALSE),"")=0,"",_xlfn.IFNA(VLOOKUP(N186,buff!$K:$L,2,FALSE),""))</f>
        <v>200181:100:1:0</v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>
        <f>VLOOKUP(N186,buff!K:P,6,FALSE)</f>
        <v>5</v>
      </c>
      <c r="Y186">
        <v>5</v>
      </c>
    </row>
    <row r="187" spans="1:25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423</v>
      </c>
      <c r="I187" s="4" t="str">
        <f t="shared" ref="I187:I205" si="34">"自身命中增加"&amp;X187&amp;",自身速度增加"&amp;Y187&amp;"%"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10" t="str">
        <f>VLOOKUP(H187,特效对应!L:M,2,FALSE)</f>
        <v>skill_23</v>
      </c>
      <c r="N187" s="4" t="s">
        <v>710</v>
      </c>
      <c r="O187" s="4"/>
      <c r="S187" s="6" t="str">
        <f>IF(_xlfn.IFNA(VLOOKUP(N187,buff!$K:$L,2,FALSE),"")=0,"",_xlfn.IFNA(VLOOKUP(N187,buff!$K:$L,2,FALSE),""))</f>
        <v>200182:100:1:0</v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>
        <f>VLOOKUP(N187,buff!K:P,6,FALSE)</f>
        <v>6</v>
      </c>
      <c r="Y187">
        <v>5</v>
      </c>
    </row>
    <row r="188" spans="1:25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423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10" t="str">
        <f>VLOOKUP(H188,特效对应!L:M,2,FALSE)</f>
        <v>skill_23</v>
      </c>
      <c r="N188" s="4" t="s">
        <v>711</v>
      </c>
      <c r="O188" s="4"/>
      <c r="S188" s="6" t="str">
        <f>IF(_xlfn.IFNA(VLOOKUP(N188,buff!$K:$L,2,FALSE),"")=0,"",_xlfn.IFNA(VLOOKUP(N188,buff!$K:$L,2,FALSE),""))</f>
        <v>200183:100:1:0</v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>
        <f>VLOOKUP(N188,buff!K:P,6,FALSE)</f>
        <v>7</v>
      </c>
      <c r="Y188">
        <v>6</v>
      </c>
    </row>
    <row r="189" spans="1:25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423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10" t="str">
        <f>VLOOKUP(H189,特效对应!L:M,2,FALSE)</f>
        <v>skill_23</v>
      </c>
      <c r="N189" s="4" t="s">
        <v>712</v>
      </c>
      <c r="O189" s="4"/>
      <c r="S189" s="6" t="str">
        <f>IF(_xlfn.IFNA(VLOOKUP(N189,buff!$K:$L,2,FALSE),"")=0,"",_xlfn.IFNA(VLOOKUP(N189,buff!$K:$L,2,FALSE),""))</f>
        <v>200184:100:1:0</v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>
        <f>VLOOKUP(N189,buff!K:P,6,FALSE)</f>
        <v>8</v>
      </c>
      <c r="Y189">
        <v>6</v>
      </c>
    </row>
    <row r="190" spans="1:25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423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10" t="str">
        <f>VLOOKUP(H190,特效对应!L:M,2,FALSE)</f>
        <v>skill_23</v>
      </c>
      <c r="N190" s="4" t="s">
        <v>713</v>
      </c>
      <c r="O190" s="4"/>
      <c r="S190" s="6" t="str">
        <f>IF(_xlfn.IFNA(VLOOKUP(N190,buff!$K:$L,2,FALSE),"")=0,"",_xlfn.IFNA(VLOOKUP(N190,buff!$K:$L,2,FALSE),""))</f>
        <v>200185:100:1:0</v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>
        <f>VLOOKUP(N190,buff!K:P,6,FALSE)</f>
        <v>9</v>
      </c>
      <c r="Y190">
        <v>7</v>
      </c>
    </row>
    <row r="191" spans="1:25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423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10" t="str">
        <f>VLOOKUP(H191,特效对应!L:M,2,FALSE)</f>
        <v>skill_23</v>
      </c>
      <c r="N191" s="4" t="s">
        <v>714</v>
      </c>
      <c r="O191" s="4"/>
      <c r="S191" s="6" t="str">
        <f>IF(_xlfn.IFNA(VLOOKUP(N191,buff!$K:$L,2,FALSE),"")=0,"",_xlfn.IFNA(VLOOKUP(N191,buff!$K:$L,2,FALSE),""))</f>
        <v>200186:100:1:0</v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>
        <f>VLOOKUP(N191,buff!K:P,6,FALSE)</f>
        <v>10</v>
      </c>
      <c r="Y191">
        <v>7</v>
      </c>
    </row>
    <row r="192" spans="1:25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423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10" t="str">
        <f>VLOOKUP(H192,特效对应!L:M,2,FALSE)</f>
        <v>skill_23</v>
      </c>
      <c r="N192" s="4" t="s">
        <v>715</v>
      </c>
      <c r="O192" s="4"/>
      <c r="S192" s="6" t="str">
        <f>IF(_xlfn.IFNA(VLOOKUP(N192,buff!$K:$L,2,FALSE),"")=0,"",_xlfn.IFNA(VLOOKUP(N192,buff!$K:$L,2,FALSE),""))</f>
        <v>200187:100:1:0</v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>
        <f>VLOOKUP(N192,buff!K:P,6,FALSE)</f>
        <v>11</v>
      </c>
      <c r="Y192">
        <v>8</v>
      </c>
    </row>
    <row r="193" spans="1:25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423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10" t="str">
        <f>VLOOKUP(H193,特效对应!L:M,2,FALSE)</f>
        <v>skill_23</v>
      </c>
      <c r="N193" s="4" t="s">
        <v>716</v>
      </c>
      <c r="O193" s="4"/>
      <c r="S193" s="6" t="str">
        <f>IF(_xlfn.IFNA(VLOOKUP(N193,buff!$K:$L,2,FALSE),"")=0,"",_xlfn.IFNA(VLOOKUP(N193,buff!$K:$L,2,FALSE),""))</f>
        <v>200188:100:1:0</v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>
        <f>VLOOKUP(N193,buff!K:P,6,FALSE)</f>
        <v>12</v>
      </c>
      <c r="Y193">
        <v>8</v>
      </c>
    </row>
    <row r="194" spans="1:25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423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10" t="str">
        <f>VLOOKUP(H194,特效对应!L:M,2,FALSE)</f>
        <v>skill_23</v>
      </c>
      <c r="N194" s="4" t="s">
        <v>717</v>
      </c>
      <c r="O194" s="4"/>
      <c r="S194" s="6" t="str">
        <f>IF(_xlfn.IFNA(VLOOKUP(N194,buff!$K:$L,2,FALSE),"")=0,"",_xlfn.IFNA(VLOOKUP(N194,buff!$K:$L,2,FALSE),""))</f>
        <v>200189:100:1:0</v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>
        <f>VLOOKUP(N194,buff!K:P,6,FALSE)</f>
        <v>13</v>
      </c>
      <c r="Y194">
        <v>9</v>
      </c>
    </row>
    <row r="195" spans="1:25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423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10" t="str">
        <f>VLOOKUP(H195,特效对应!L:M,2,FALSE)</f>
        <v>skill_23</v>
      </c>
      <c r="N195" s="4" t="s">
        <v>718</v>
      </c>
      <c r="O195" s="4"/>
      <c r="S195" s="6" t="str">
        <f>IF(_xlfn.IFNA(VLOOKUP(N195,buff!$K:$L,2,FALSE),"")=0,"",_xlfn.IFNA(VLOOKUP(N195,buff!$K:$L,2,FALSE),""))</f>
        <v>200190:100:1:0</v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>
        <f>VLOOKUP(N195,buff!K:P,6,FALSE)</f>
        <v>14</v>
      </c>
      <c r="Y195">
        <v>9</v>
      </c>
    </row>
    <row r="196" spans="1:25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423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10" t="str">
        <f>VLOOKUP(H196,特效对应!L:M,2,FALSE)</f>
        <v>skill_23</v>
      </c>
      <c r="N196" s="4" t="s">
        <v>719</v>
      </c>
      <c r="O196" s="4"/>
      <c r="S196" s="6" t="str">
        <f>IF(_xlfn.IFNA(VLOOKUP(N196,buff!$K:$L,2,FALSE),"")=0,"",_xlfn.IFNA(VLOOKUP(N196,buff!$K:$L,2,FALSE),""))</f>
        <v>200191:100:1:0</v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>
        <f>VLOOKUP(N196,buff!K:P,6,FALSE)</f>
        <v>15</v>
      </c>
      <c r="Y196">
        <v>10</v>
      </c>
    </row>
    <row r="197" spans="1:25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423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10" t="str">
        <f>VLOOKUP(H197,特效对应!L:M,2,FALSE)</f>
        <v>skill_23</v>
      </c>
      <c r="N197" s="4" t="s">
        <v>720</v>
      </c>
      <c r="O197" s="4"/>
      <c r="S197" s="6" t="str">
        <f>IF(_xlfn.IFNA(VLOOKUP(N197,buff!$K:$L,2,FALSE),"")=0,"",_xlfn.IFNA(VLOOKUP(N197,buff!$K:$L,2,FALSE),""))</f>
        <v>200192:100:1:0</v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>
        <f>VLOOKUP(N197,buff!K:P,6,FALSE)</f>
        <v>16</v>
      </c>
      <c r="Y197">
        <v>10</v>
      </c>
    </row>
    <row r="198" spans="1:25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423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10" t="str">
        <f>VLOOKUP(H198,特效对应!L:M,2,FALSE)</f>
        <v>skill_23</v>
      </c>
      <c r="N198" s="4" t="s">
        <v>721</v>
      </c>
      <c r="O198" s="4"/>
      <c r="S198" s="6" t="str">
        <f>IF(_xlfn.IFNA(VLOOKUP(N198,buff!$K:$L,2,FALSE),"")=0,"",_xlfn.IFNA(VLOOKUP(N198,buff!$K:$L,2,FALSE),""))</f>
        <v>200193:100:1:0</v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>
        <f>VLOOKUP(N198,buff!K:P,6,FALSE)</f>
        <v>17</v>
      </c>
      <c r="Y198">
        <v>10</v>
      </c>
    </row>
    <row r="199" spans="1:25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423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10" t="str">
        <f>VLOOKUP(H199,特效对应!L:M,2,FALSE)</f>
        <v>skill_23</v>
      </c>
      <c r="N199" s="4" t="s">
        <v>722</v>
      </c>
      <c r="O199" s="4"/>
      <c r="S199" s="6" t="str">
        <f>IF(_xlfn.IFNA(VLOOKUP(N199,buff!$K:$L,2,FALSE),"")=0,"",_xlfn.IFNA(VLOOKUP(N199,buff!$K:$L,2,FALSE),""))</f>
        <v>200194:100:1:0</v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>
        <f>VLOOKUP(N199,buff!K:P,6,FALSE)</f>
        <v>18</v>
      </c>
      <c r="Y199">
        <v>10</v>
      </c>
    </row>
    <row r="200" spans="1:25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423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10" t="str">
        <f>VLOOKUP(H200,特效对应!L:M,2,FALSE)</f>
        <v>skill_23</v>
      </c>
      <c r="N200" s="4" t="s">
        <v>723</v>
      </c>
      <c r="O200" s="4"/>
      <c r="S200" s="6" t="str">
        <f>IF(_xlfn.IFNA(VLOOKUP(N200,buff!$K:$L,2,FALSE),"")=0,"",_xlfn.IFNA(VLOOKUP(N200,buff!$K:$L,2,FALSE),""))</f>
        <v>200195:100:1:0</v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>
        <f>VLOOKUP(N200,buff!K:P,6,FALSE)</f>
        <v>19</v>
      </c>
      <c r="Y200">
        <v>10</v>
      </c>
    </row>
    <row r="201" spans="1:25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423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10" t="str">
        <f>VLOOKUP(H201,特效对应!L:M,2,FALSE)</f>
        <v>skill_23</v>
      </c>
      <c r="N201" s="4" t="s">
        <v>724</v>
      </c>
      <c r="O201" s="4"/>
      <c r="S201" s="6" t="str">
        <f>IF(_xlfn.IFNA(VLOOKUP(N201,buff!$K:$L,2,FALSE),"")=0,"",_xlfn.IFNA(VLOOKUP(N201,buff!$K:$L,2,FALSE),""))</f>
        <v>200196:100:1:0</v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>
        <f>VLOOKUP(N201,buff!K:P,6,FALSE)</f>
        <v>20</v>
      </c>
      <c r="Y201">
        <v>10</v>
      </c>
    </row>
    <row r="202" spans="1:25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423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10" t="str">
        <f>VLOOKUP(H202,特效对应!L:M,2,FALSE)</f>
        <v>skill_23</v>
      </c>
      <c r="N202" s="4" t="s">
        <v>725</v>
      </c>
      <c r="O202" s="4"/>
      <c r="S202" s="6" t="str">
        <f>IF(_xlfn.IFNA(VLOOKUP(N202,buff!$K:$L,2,FALSE),"")=0,"",_xlfn.IFNA(VLOOKUP(N202,buff!$K:$L,2,FALSE),""))</f>
        <v>200197:100:1:0</v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>
        <f>VLOOKUP(N202,buff!K:P,6,FALSE)</f>
        <v>21</v>
      </c>
      <c r="Y202">
        <v>10</v>
      </c>
    </row>
    <row r="203" spans="1:25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423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10" t="str">
        <f>VLOOKUP(H203,特效对应!L:M,2,FALSE)</f>
        <v>skill_23</v>
      </c>
      <c r="N203" s="4" t="s">
        <v>726</v>
      </c>
      <c r="O203" s="4"/>
      <c r="S203" s="6" t="str">
        <f>IF(_xlfn.IFNA(VLOOKUP(N203,buff!$K:$L,2,FALSE),"")=0,"",_xlfn.IFNA(VLOOKUP(N203,buff!$K:$L,2,FALSE),""))</f>
        <v>200198:100:1:0</v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>
        <f>VLOOKUP(N203,buff!K:P,6,FALSE)</f>
        <v>22</v>
      </c>
      <c r="Y203">
        <v>10</v>
      </c>
    </row>
    <row r="204" spans="1:25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423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10" t="str">
        <f>VLOOKUP(H204,特效对应!L:M,2,FALSE)</f>
        <v>skill_23</v>
      </c>
      <c r="N204" s="4" t="s">
        <v>727</v>
      </c>
      <c r="O204" s="4"/>
      <c r="S204" s="6" t="str">
        <f>IF(_xlfn.IFNA(VLOOKUP(N204,buff!$K:$L,2,FALSE),"")=0,"",_xlfn.IFNA(VLOOKUP(N204,buff!$K:$L,2,FALSE),""))</f>
        <v>200199:100:1:0</v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>
        <f>VLOOKUP(N204,buff!K:P,6,FALSE)</f>
        <v>23</v>
      </c>
      <c r="Y204">
        <v>10</v>
      </c>
    </row>
    <row r="205" spans="1:25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423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10" t="str">
        <f>VLOOKUP(H205,特效对应!L:M,2,FALSE)</f>
        <v>skill_23</v>
      </c>
      <c r="N205" s="4" t="s">
        <v>728</v>
      </c>
      <c r="O205" s="4"/>
      <c r="S205" s="6" t="str">
        <f>IF(_xlfn.IFNA(VLOOKUP(N205,buff!$K:$L,2,FALSE),"")=0,"",_xlfn.IFNA(VLOOKUP(N205,buff!$K:$L,2,FALSE),""))</f>
        <v>200200:100:1:0</v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>
        <f>VLOOKUP(N205,buff!K:P,6,FALSE)</f>
        <v>24</v>
      </c>
      <c r="Y205">
        <v>10</v>
      </c>
    </row>
    <row r="206" spans="1:25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729</v>
      </c>
      <c r="I206" s="4" t="str">
        <f>"提升自身暴伤率"&amp;X206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10" t="str">
        <f>VLOOKUP(H206,特效对应!L:M,2,FALSE)</f>
        <v>skill_21</v>
      </c>
      <c r="N206" s="4" t="s">
        <v>1347</v>
      </c>
      <c r="S206" s="6" t="str">
        <f>IF(_xlfn.IFNA(VLOOKUP(N206,buff!$K:$L,2,FALSE),"")=0,"",_xlfn.IFNA(VLOOKUP(N206,buff!$K:$L,2,FALSE),""))</f>
        <v>200201:100:1:0</v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>
        <f>VLOOKUP(N206,buff!K:P,6,FALSE)</f>
        <v>20</v>
      </c>
      <c r="Y206" t="s">
        <v>1554</v>
      </c>
    </row>
    <row r="207" spans="1:25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729</v>
      </c>
      <c r="I207" s="4" t="str">
        <f t="shared" ref="I207:I225" si="40">"提升自身暴伤率"&amp;X207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10" t="str">
        <f>VLOOKUP(H207,特效对应!L:M,2,FALSE)</f>
        <v>skill_21</v>
      </c>
      <c r="N207" s="4" t="s">
        <v>1348</v>
      </c>
      <c r="S207" s="6" t="str">
        <f>IF(_xlfn.IFNA(VLOOKUP(N207,buff!$K:$L,2,FALSE),"")=0,"",_xlfn.IFNA(VLOOKUP(N207,buff!$K:$L,2,FALSE),""))</f>
        <v>200202:100:1:0</v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>
        <f>VLOOKUP(N207,buff!K:P,6,FALSE)</f>
        <v>21</v>
      </c>
      <c r="Y207" t="s">
        <v>1554</v>
      </c>
    </row>
    <row r="208" spans="1:25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729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10" t="str">
        <f>VLOOKUP(H208,特效对应!L:M,2,FALSE)</f>
        <v>skill_21</v>
      </c>
      <c r="N208" s="4" t="s">
        <v>1349</v>
      </c>
      <c r="S208" s="6" t="str">
        <f>IF(_xlfn.IFNA(VLOOKUP(N208,buff!$K:$L,2,FALSE),"")=0,"",_xlfn.IFNA(VLOOKUP(N208,buff!$K:$L,2,FALSE),""))</f>
        <v>200203:100:1:0</v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>
        <f>VLOOKUP(N208,buff!K:P,6,FALSE)</f>
        <v>22</v>
      </c>
      <c r="Y208" t="s">
        <v>1554</v>
      </c>
    </row>
    <row r="209" spans="1:25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729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10" t="str">
        <f>VLOOKUP(H209,特效对应!L:M,2,FALSE)</f>
        <v>skill_21</v>
      </c>
      <c r="N209" s="4" t="s">
        <v>1350</v>
      </c>
      <c r="S209" s="6" t="str">
        <f>IF(_xlfn.IFNA(VLOOKUP(N209,buff!$K:$L,2,FALSE),"")=0,"",_xlfn.IFNA(VLOOKUP(N209,buff!$K:$L,2,FALSE),""))</f>
        <v>200204:100:1:0</v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>
        <f>VLOOKUP(N209,buff!K:P,6,FALSE)</f>
        <v>23</v>
      </c>
      <c r="Y209" t="s">
        <v>1554</v>
      </c>
    </row>
    <row r="210" spans="1:25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729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10" t="str">
        <f>VLOOKUP(H210,特效对应!L:M,2,FALSE)</f>
        <v>skill_21</v>
      </c>
      <c r="N210" s="4" t="s">
        <v>1351</v>
      </c>
      <c r="S210" s="6" t="str">
        <f>IF(_xlfn.IFNA(VLOOKUP(N210,buff!$K:$L,2,FALSE),"")=0,"",_xlfn.IFNA(VLOOKUP(N210,buff!$K:$L,2,FALSE),""))</f>
        <v>200205:100:1:0</v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>
        <f>VLOOKUP(N210,buff!K:P,6,FALSE)</f>
        <v>24</v>
      </c>
      <c r="Y210" t="s">
        <v>1554</v>
      </c>
    </row>
    <row r="211" spans="1:25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729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10" t="str">
        <f>VLOOKUP(H211,特效对应!L:M,2,FALSE)</f>
        <v>skill_21</v>
      </c>
      <c r="N211" s="4" t="s">
        <v>1352</v>
      </c>
      <c r="S211" s="6" t="str">
        <f>IF(_xlfn.IFNA(VLOOKUP(N211,buff!$K:$L,2,FALSE),"")=0,"",_xlfn.IFNA(VLOOKUP(N211,buff!$K:$L,2,FALSE),""))</f>
        <v>200206:100:1:0</v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>
        <f>VLOOKUP(N211,buff!K:P,6,FALSE)</f>
        <v>25</v>
      </c>
      <c r="Y211" t="s">
        <v>1554</v>
      </c>
    </row>
    <row r="212" spans="1:25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729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10" t="str">
        <f>VLOOKUP(H212,特效对应!L:M,2,FALSE)</f>
        <v>skill_21</v>
      </c>
      <c r="N212" s="4" t="s">
        <v>1353</v>
      </c>
      <c r="S212" s="6" t="str">
        <f>IF(_xlfn.IFNA(VLOOKUP(N212,buff!$K:$L,2,FALSE),"")=0,"",_xlfn.IFNA(VLOOKUP(N212,buff!$K:$L,2,FALSE),""))</f>
        <v>200207:100:1:0</v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>
        <f>VLOOKUP(N212,buff!K:P,6,FALSE)</f>
        <v>26</v>
      </c>
      <c r="Y212" t="s">
        <v>1554</v>
      </c>
    </row>
    <row r="213" spans="1:25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729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10" t="str">
        <f>VLOOKUP(H213,特效对应!L:M,2,FALSE)</f>
        <v>skill_21</v>
      </c>
      <c r="N213" s="4" t="s">
        <v>1354</v>
      </c>
      <c r="S213" s="6" t="str">
        <f>IF(_xlfn.IFNA(VLOOKUP(N213,buff!$K:$L,2,FALSE),"")=0,"",_xlfn.IFNA(VLOOKUP(N213,buff!$K:$L,2,FALSE),""))</f>
        <v>200208:100:1:0</v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>
        <f>VLOOKUP(N213,buff!K:P,6,FALSE)</f>
        <v>27</v>
      </c>
      <c r="Y213" t="s">
        <v>1554</v>
      </c>
    </row>
    <row r="214" spans="1:25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729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10" t="str">
        <f>VLOOKUP(H214,特效对应!L:M,2,FALSE)</f>
        <v>skill_21</v>
      </c>
      <c r="N214" s="4" t="s">
        <v>1355</v>
      </c>
      <c r="S214" s="6" t="str">
        <f>IF(_xlfn.IFNA(VLOOKUP(N214,buff!$K:$L,2,FALSE),"")=0,"",_xlfn.IFNA(VLOOKUP(N214,buff!$K:$L,2,FALSE),""))</f>
        <v>200209:100:1:0</v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>
        <f>VLOOKUP(N214,buff!K:P,6,FALSE)</f>
        <v>28</v>
      </c>
      <c r="Y214" t="s">
        <v>1554</v>
      </c>
    </row>
    <row r="215" spans="1:25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729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10" t="str">
        <f>VLOOKUP(H215,特效对应!L:M,2,FALSE)</f>
        <v>skill_21</v>
      </c>
      <c r="N215" s="4" t="s">
        <v>1356</v>
      </c>
      <c r="S215" s="6" t="str">
        <f>IF(_xlfn.IFNA(VLOOKUP(N215,buff!$K:$L,2,FALSE),"")=0,"",_xlfn.IFNA(VLOOKUP(N215,buff!$K:$L,2,FALSE),""))</f>
        <v>200210:100:1:0</v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>
        <f>VLOOKUP(N215,buff!K:P,6,FALSE)</f>
        <v>29</v>
      </c>
      <c r="Y215" t="s">
        <v>1554</v>
      </c>
    </row>
    <row r="216" spans="1:25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729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10" t="str">
        <f>VLOOKUP(H216,特效对应!L:M,2,FALSE)</f>
        <v>skill_21</v>
      </c>
      <c r="N216" s="4" t="s">
        <v>1357</v>
      </c>
      <c r="S216" s="6" t="str">
        <f>IF(_xlfn.IFNA(VLOOKUP(N216,buff!$K:$L,2,FALSE),"")=0,"",_xlfn.IFNA(VLOOKUP(N216,buff!$K:$L,2,FALSE),""))</f>
        <v>200211:100:1:0</v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>
        <f>VLOOKUP(N216,buff!K:P,6,FALSE)</f>
        <v>30</v>
      </c>
      <c r="Y216" t="s">
        <v>1554</v>
      </c>
    </row>
    <row r="217" spans="1:25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729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10" t="str">
        <f>VLOOKUP(H217,特效对应!L:M,2,FALSE)</f>
        <v>skill_21</v>
      </c>
      <c r="N217" s="4" t="s">
        <v>1358</v>
      </c>
      <c r="S217" s="6" t="str">
        <f>IF(_xlfn.IFNA(VLOOKUP(N217,buff!$K:$L,2,FALSE),"")=0,"",_xlfn.IFNA(VLOOKUP(N217,buff!$K:$L,2,FALSE),""))</f>
        <v>200212:100:1:0</v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>
        <f>VLOOKUP(N217,buff!K:P,6,FALSE)</f>
        <v>31</v>
      </c>
      <c r="Y217" t="s">
        <v>1554</v>
      </c>
    </row>
    <row r="218" spans="1:25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729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10" t="str">
        <f>VLOOKUP(H218,特效对应!L:M,2,FALSE)</f>
        <v>skill_21</v>
      </c>
      <c r="N218" s="4" t="s">
        <v>1359</v>
      </c>
      <c r="S218" s="6" t="str">
        <f>IF(_xlfn.IFNA(VLOOKUP(N218,buff!$K:$L,2,FALSE),"")=0,"",_xlfn.IFNA(VLOOKUP(N218,buff!$K:$L,2,FALSE),""))</f>
        <v>200213:100:1:0</v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>
        <f>VLOOKUP(N218,buff!K:P,6,FALSE)</f>
        <v>32</v>
      </c>
      <c r="Y218" t="s">
        <v>1554</v>
      </c>
    </row>
    <row r="219" spans="1:25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729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10" t="str">
        <f>VLOOKUP(H219,特效对应!L:M,2,FALSE)</f>
        <v>skill_21</v>
      </c>
      <c r="N219" s="4" t="s">
        <v>1360</v>
      </c>
      <c r="S219" s="6" t="str">
        <f>IF(_xlfn.IFNA(VLOOKUP(N219,buff!$K:$L,2,FALSE),"")=0,"",_xlfn.IFNA(VLOOKUP(N219,buff!$K:$L,2,FALSE),""))</f>
        <v>200214:100:1:0</v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>
        <f>VLOOKUP(N219,buff!K:P,6,FALSE)</f>
        <v>33</v>
      </c>
      <c r="Y219" t="s">
        <v>1554</v>
      </c>
    </row>
    <row r="220" spans="1:25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729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10" t="str">
        <f>VLOOKUP(H220,特效对应!L:M,2,FALSE)</f>
        <v>skill_21</v>
      </c>
      <c r="N220" s="4" t="s">
        <v>1361</v>
      </c>
      <c r="S220" s="6" t="str">
        <f>IF(_xlfn.IFNA(VLOOKUP(N220,buff!$K:$L,2,FALSE),"")=0,"",_xlfn.IFNA(VLOOKUP(N220,buff!$K:$L,2,FALSE),""))</f>
        <v>200215:100:1:0</v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>
        <f>VLOOKUP(N220,buff!K:P,6,FALSE)</f>
        <v>34</v>
      </c>
      <c r="Y220" t="s">
        <v>1554</v>
      </c>
    </row>
    <row r="221" spans="1:25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729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10" t="str">
        <f>VLOOKUP(H221,特效对应!L:M,2,FALSE)</f>
        <v>skill_21</v>
      </c>
      <c r="N221" s="4" t="s">
        <v>1362</v>
      </c>
      <c r="S221" s="6" t="str">
        <f>IF(_xlfn.IFNA(VLOOKUP(N221,buff!$K:$L,2,FALSE),"")=0,"",_xlfn.IFNA(VLOOKUP(N221,buff!$K:$L,2,FALSE),""))</f>
        <v>200216:100:1:0</v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>
        <f>VLOOKUP(N221,buff!K:P,6,FALSE)</f>
        <v>35</v>
      </c>
      <c r="Y221" t="s">
        <v>1554</v>
      </c>
    </row>
    <row r="222" spans="1:25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729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10" t="str">
        <f>VLOOKUP(H222,特效对应!L:M,2,FALSE)</f>
        <v>skill_21</v>
      </c>
      <c r="N222" s="4" t="s">
        <v>1363</v>
      </c>
      <c r="S222" s="6" t="str">
        <f>IF(_xlfn.IFNA(VLOOKUP(N222,buff!$K:$L,2,FALSE),"")=0,"",_xlfn.IFNA(VLOOKUP(N222,buff!$K:$L,2,FALSE),""))</f>
        <v>200217:100:1:0</v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>
        <f>VLOOKUP(N222,buff!K:P,6,FALSE)</f>
        <v>36</v>
      </c>
      <c r="Y222" t="s">
        <v>1554</v>
      </c>
    </row>
    <row r="223" spans="1:25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729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10" t="str">
        <f>VLOOKUP(H223,特效对应!L:M,2,FALSE)</f>
        <v>skill_21</v>
      </c>
      <c r="N223" s="4" t="s">
        <v>1364</v>
      </c>
      <c r="S223" s="6" t="str">
        <f>IF(_xlfn.IFNA(VLOOKUP(N223,buff!$K:$L,2,FALSE),"")=0,"",_xlfn.IFNA(VLOOKUP(N223,buff!$K:$L,2,FALSE),""))</f>
        <v>200218:100:1:0</v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>
        <f>VLOOKUP(N223,buff!K:P,6,FALSE)</f>
        <v>37</v>
      </c>
      <c r="Y223" t="s">
        <v>1554</v>
      </c>
    </row>
    <row r="224" spans="1:25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729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10" t="str">
        <f>VLOOKUP(H224,特效对应!L:M,2,FALSE)</f>
        <v>skill_21</v>
      </c>
      <c r="N224" s="4" t="s">
        <v>1365</v>
      </c>
      <c r="S224" s="6" t="str">
        <f>IF(_xlfn.IFNA(VLOOKUP(N224,buff!$K:$L,2,FALSE),"")=0,"",_xlfn.IFNA(VLOOKUP(N224,buff!$K:$L,2,FALSE),""))</f>
        <v>200219:100:1:0</v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>
        <f>VLOOKUP(N224,buff!K:P,6,FALSE)</f>
        <v>38</v>
      </c>
      <c r="Y224" t="s">
        <v>1554</v>
      </c>
    </row>
    <row r="225" spans="1:25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729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10" t="str">
        <f>VLOOKUP(H225,特效对应!L:M,2,FALSE)</f>
        <v>skill_21</v>
      </c>
      <c r="N225" s="4" t="s">
        <v>1366</v>
      </c>
      <c r="S225" s="6" t="str">
        <f>IF(_xlfn.IFNA(VLOOKUP(N225,buff!$K:$L,2,FALSE),"")=0,"",_xlfn.IFNA(VLOOKUP(N225,buff!$K:$L,2,FALSE),""))</f>
        <v>200220:100:1:0</v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>
        <f>VLOOKUP(N225,buff!K:P,6,FALSE)</f>
        <v>39</v>
      </c>
      <c r="Y225" t="s">
        <v>1554</v>
      </c>
    </row>
    <row r="226" spans="1:25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750</v>
      </c>
      <c r="I226" s="4" t="str">
        <f t="shared" ref="I226:I245" si="42">"提升自身暴击率"&amp;X226&amp;"%,爆伤率"&amp;Y226&amp;"%"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10" t="str">
        <f>VLOOKUP(H226,特效对应!L:M,2,FALSE)</f>
        <v>skill_35</v>
      </c>
      <c r="N226" s="4" t="s">
        <v>730</v>
      </c>
      <c r="O226" s="4"/>
      <c r="S226" s="6" t="str">
        <f>IF(_xlfn.IFNA(VLOOKUP(N226,buff!$K:$L,2,FALSE),"")=0,"",_xlfn.IFNA(VLOOKUP(N226,buff!$K:$L,2,FALSE),""))</f>
        <v>200221:100:1:0</v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>
        <f>VLOOKUP(N226,buff!K:P,6,FALSE)</f>
        <v>5</v>
      </c>
      <c r="Y226">
        <v>10</v>
      </c>
    </row>
    <row r="227" spans="1:25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750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10" t="str">
        <f>VLOOKUP(H227,特效对应!L:M,2,FALSE)</f>
        <v>skill_35</v>
      </c>
      <c r="N227" s="4" t="s">
        <v>731</v>
      </c>
      <c r="O227" s="4"/>
      <c r="S227" s="6" t="str">
        <f>IF(_xlfn.IFNA(VLOOKUP(N227,buff!$K:$L,2,FALSE),"")=0,"",_xlfn.IFNA(VLOOKUP(N227,buff!$K:$L,2,FALSE),""))</f>
        <v>200222:100:1:0</v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>
        <f>VLOOKUP(N227,buff!K:P,6,FALSE)</f>
        <v>6</v>
      </c>
      <c r="Y227">
        <v>11</v>
      </c>
    </row>
    <row r="228" spans="1:25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750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10" t="str">
        <f>VLOOKUP(H228,特效对应!L:M,2,FALSE)</f>
        <v>skill_35</v>
      </c>
      <c r="N228" s="4" t="s">
        <v>732</v>
      </c>
      <c r="O228" s="4"/>
      <c r="S228" s="6" t="str">
        <f>IF(_xlfn.IFNA(VLOOKUP(N228,buff!$K:$L,2,FALSE),"")=0,"",_xlfn.IFNA(VLOOKUP(N228,buff!$K:$L,2,FALSE),""))</f>
        <v>200223:100:1:0</v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>
        <f>VLOOKUP(N228,buff!K:P,6,FALSE)</f>
        <v>7</v>
      </c>
      <c r="Y228">
        <v>12</v>
      </c>
    </row>
    <row r="229" spans="1:25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750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10" t="str">
        <f>VLOOKUP(H229,特效对应!L:M,2,FALSE)</f>
        <v>skill_35</v>
      </c>
      <c r="N229" s="4" t="s">
        <v>733</v>
      </c>
      <c r="O229" s="4"/>
      <c r="S229" s="6" t="str">
        <f>IF(_xlfn.IFNA(VLOOKUP(N229,buff!$K:$L,2,FALSE),"")=0,"",_xlfn.IFNA(VLOOKUP(N229,buff!$K:$L,2,FALSE),""))</f>
        <v>200224:100:1:0</v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>
        <f>VLOOKUP(N229,buff!K:P,6,FALSE)</f>
        <v>8</v>
      </c>
      <c r="Y229">
        <v>13</v>
      </c>
    </row>
    <row r="230" spans="1:25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750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IF(S230="","",S230)&amp;IF(T230="","","|"&amp;T230)&amp;IF(U230="","","|"&amp;U230)&amp;IF(V230="","","|"&amp;V230)&amp;IF(W230="","","|"&amp;W230)</f>
        <v>200225:100:1:0</v>
      </c>
      <c r="L230" s="10">
        <f t="shared" si="38"/>
        <v>5</v>
      </c>
      <c r="M230" s="10" t="str">
        <f>VLOOKUP(H230,特效对应!L:M,2,FALSE)</f>
        <v>skill_35</v>
      </c>
      <c r="N230" s="4" t="s">
        <v>734</v>
      </c>
      <c r="O230" s="4"/>
      <c r="S230" s="6" t="str">
        <f>IF(_xlfn.IFNA(VLOOKUP(N230,buff!$K:$L,2,FALSE),"")=0,"",_xlfn.IFNA(VLOOKUP(N230,buff!$K:$L,2,FALSE),""))</f>
        <v>200225:100:1:0</v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>
        <f>VLOOKUP(N230,buff!K:P,6,FALSE)</f>
        <v>9</v>
      </c>
      <c r="Y230">
        <v>14</v>
      </c>
    </row>
    <row r="231" spans="1:25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750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10" t="str">
        <f>VLOOKUP(H231,特效对应!L:M,2,FALSE)</f>
        <v>skill_35</v>
      </c>
      <c r="N231" s="4" t="s">
        <v>735</v>
      </c>
      <c r="O231" s="4"/>
      <c r="S231" s="6" t="str">
        <f>IF(_xlfn.IFNA(VLOOKUP(N231,buff!$K:$L,2,FALSE),"")=0,"",_xlfn.IFNA(VLOOKUP(N231,buff!$K:$L,2,FALSE),""))</f>
        <v>200226:100:1:0</v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>
        <f>VLOOKUP(N231,buff!K:P,6,FALSE)</f>
        <v>10</v>
      </c>
      <c r="Y231">
        <v>15</v>
      </c>
    </row>
    <row r="232" spans="1:25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750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10" t="str">
        <f>VLOOKUP(H232,特效对应!L:M,2,FALSE)</f>
        <v>skill_35</v>
      </c>
      <c r="N232" s="4" t="s">
        <v>736</v>
      </c>
      <c r="O232" s="4"/>
      <c r="S232" s="6" t="str">
        <f>IF(_xlfn.IFNA(VLOOKUP(N232,buff!$K:$L,2,FALSE),"")=0,"",_xlfn.IFNA(VLOOKUP(N232,buff!$K:$L,2,FALSE),""))</f>
        <v>200227:100:1:0</v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>
        <f>VLOOKUP(N232,buff!K:P,6,FALSE)</f>
        <v>11</v>
      </c>
      <c r="Y232">
        <v>16</v>
      </c>
    </row>
    <row r="233" spans="1:25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750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10" t="str">
        <f>VLOOKUP(H233,特效对应!L:M,2,FALSE)</f>
        <v>skill_35</v>
      </c>
      <c r="N233" s="4" t="s">
        <v>737</v>
      </c>
      <c r="O233" s="4"/>
      <c r="S233" s="6" t="str">
        <f>IF(_xlfn.IFNA(VLOOKUP(N233,buff!$K:$L,2,FALSE),"")=0,"",_xlfn.IFNA(VLOOKUP(N233,buff!$K:$L,2,FALSE),""))</f>
        <v>200228:100:1:0</v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>
        <f>VLOOKUP(N233,buff!K:P,6,FALSE)</f>
        <v>12</v>
      </c>
      <c r="Y233">
        <v>17</v>
      </c>
    </row>
    <row r="234" spans="1:25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750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10" t="str">
        <f>VLOOKUP(H234,特效对应!L:M,2,FALSE)</f>
        <v>skill_35</v>
      </c>
      <c r="N234" s="4" t="s">
        <v>738</v>
      </c>
      <c r="O234" s="4"/>
      <c r="S234" s="6" t="str">
        <f>IF(_xlfn.IFNA(VLOOKUP(N234,buff!$K:$L,2,FALSE),"")=0,"",_xlfn.IFNA(VLOOKUP(N234,buff!$K:$L,2,FALSE),""))</f>
        <v>200229:100:1:0</v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>
        <f>VLOOKUP(N234,buff!K:P,6,FALSE)</f>
        <v>13</v>
      </c>
      <c r="Y234">
        <v>18</v>
      </c>
    </row>
    <row r="235" spans="1:25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750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10" t="str">
        <f>VLOOKUP(H235,特效对应!L:M,2,FALSE)</f>
        <v>skill_35</v>
      </c>
      <c r="N235" s="4" t="s">
        <v>739</v>
      </c>
      <c r="O235" s="4"/>
      <c r="S235" s="6" t="str">
        <f>IF(_xlfn.IFNA(VLOOKUP(N235,buff!$K:$L,2,FALSE),"")=0,"",_xlfn.IFNA(VLOOKUP(N235,buff!$K:$L,2,FALSE),""))</f>
        <v>200230:100:1:0</v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>
        <f>VLOOKUP(N235,buff!K:P,6,FALSE)</f>
        <v>14</v>
      </c>
      <c r="Y235">
        <v>19</v>
      </c>
    </row>
    <row r="236" spans="1:25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750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10" t="str">
        <f>VLOOKUP(H236,特效对应!L:M,2,FALSE)</f>
        <v>skill_35</v>
      </c>
      <c r="N236" s="4" t="s">
        <v>740</v>
      </c>
      <c r="O236" s="4"/>
      <c r="S236" s="6" t="str">
        <f>IF(_xlfn.IFNA(VLOOKUP(N236,buff!$K:$L,2,FALSE),"")=0,"",_xlfn.IFNA(VLOOKUP(N236,buff!$K:$L,2,FALSE),""))</f>
        <v>200231:100:1:0</v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>
        <f>VLOOKUP(N236,buff!K:P,6,FALSE)</f>
        <v>15</v>
      </c>
      <c r="Y236">
        <v>20</v>
      </c>
    </row>
    <row r="237" spans="1:25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750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10" t="str">
        <f>VLOOKUP(H237,特效对应!L:M,2,FALSE)</f>
        <v>skill_35</v>
      </c>
      <c r="N237" s="4" t="s">
        <v>741</v>
      </c>
      <c r="O237" s="4"/>
      <c r="S237" s="6" t="str">
        <f>IF(_xlfn.IFNA(VLOOKUP(N237,buff!$K:$L,2,FALSE),"")=0,"",_xlfn.IFNA(VLOOKUP(N237,buff!$K:$L,2,FALSE),""))</f>
        <v>200232:100:1:0</v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>
        <f>VLOOKUP(N237,buff!K:P,6,FALSE)</f>
        <v>16</v>
      </c>
      <c r="Y237">
        <v>21</v>
      </c>
    </row>
    <row r="238" spans="1:25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750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10" t="str">
        <f>VLOOKUP(H238,特效对应!L:M,2,FALSE)</f>
        <v>skill_35</v>
      </c>
      <c r="N238" s="4" t="s">
        <v>742</v>
      </c>
      <c r="O238" s="4"/>
      <c r="S238" s="6" t="str">
        <f>IF(_xlfn.IFNA(VLOOKUP(N238,buff!$K:$L,2,FALSE),"")=0,"",_xlfn.IFNA(VLOOKUP(N238,buff!$K:$L,2,FALSE),""))</f>
        <v>200233:100:1:0</v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>
        <f>VLOOKUP(N238,buff!K:P,6,FALSE)</f>
        <v>17</v>
      </c>
      <c r="Y238">
        <v>22</v>
      </c>
    </row>
    <row r="239" spans="1:25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750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10" t="str">
        <f>VLOOKUP(H239,特效对应!L:M,2,FALSE)</f>
        <v>skill_35</v>
      </c>
      <c r="N239" s="4" t="s">
        <v>743</v>
      </c>
      <c r="O239" s="4"/>
      <c r="S239" s="6" t="str">
        <f>IF(_xlfn.IFNA(VLOOKUP(N239,buff!$K:$L,2,FALSE),"")=0,"",_xlfn.IFNA(VLOOKUP(N239,buff!$K:$L,2,FALSE),""))</f>
        <v>200234:100:1:0</v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>
        <f>VLOOKUP(N239,buff!K:P,6,FALSE)</f>
        <v>18</v>
      </c>
      <c r="Y239">
        <v>23</v>
      </c>
    </row>
    <row r="240" spans="1:25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750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10" t="str">
        <f>VLOOKUP(H240,特效对应!L:M,2,FALSE)</f>
        <v>skill_35</v>
      </c>
      <c r="N240" s="4" t="s">
        <v>744</v>
      </c>
      <c r="O240" s="4"/>
      <c r="S240" s="6" t="str">
        <f>IF(_xlfn.IFNA(VLOOKUP(N240,buff!$K:$L,2,FALSE),"")=0,"",_xlfn.IFNA(VLOOKUP(N240,buff!$K:$L,2,FALSE),""))</f>
        <v>200235:100:1:0</v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>
        <f>VLOOKUP(N240,buff!K:P,6,FALSE)</f>
        <v>19</v>
      </c>
      <c r="Y240">
        <v>24</v>
      </c>
    </row>
    <row r="241" spans="1:25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750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10" t="str">
        <f>VLOOKUP(H241,特效对应!L:M,2,FALSE)</f>
        <v>skill_35</v>
      </c>
      <c r="N241" s="4" t="s">
        <v>745</v>
      </c>
      <c r="O241" s="4"/>
      <c r="S241" s="6" t="str">
        <f>IF(_xlfn.IFNA(VLOOKUP(N241,buff!$K:$L,2,FALSE),"")=0,"",_xlfn.IFNA(VLOOKUP(N241,buff!$K:$L,2,FALSE),""))</f>
        <v>200236:100:1:0</v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>
        <f>VLOOKUP(N241,buff!K:P,6,FALSE)</f>
        <v>20</v>
      </c>
      <c r="Y241">
        <v>25</v>
      </c>
    </row>
    <row r="242" spans="1:25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750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10" t="str">
        <f>VLOOKUP(H242,特效对应!L:M,2,FALSE)</f>
        <v>skill_35</v>
      </c>
      <c r="N242" s="4" t="s">
        <v>746</v>
      </c>
      <c r="O242" s="4"/>
      <c r="S242" s="6" t="str">
        <f>IF(_xlfn.IFNA(VLOOKUP(N242,buff!$K:$L,2,FALSE),"")=0,"",_xlfn.IFNA(VLOOKUP(N242,buff!$K:$L,2,FALSE),""))</f>
        <v>200237:100:1:0</v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>
        <f>VLOOKUP(N242,buff!K:P,6,FALSE)</f>
        <v>21</v>
      </c>
      <c r="Y242">
        <v>26</v>
      </c>
    </row>
    <row r="243" spans="1:25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750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10" t="str">
        <f>VLOOKUP(H243,特效对应!L:M,2,FALSE)</f>
        <v>skill_35</v>
      </c>
      <c r="N243" s="4" t="s">
        <v>747</v>
      </c>
      <c r="O243" s="4"/>
      <c r="S243" s="6" t="str">
        <f>IF(_xlfn.IFNA(VLOOKUP(N243,buff!$K:$L,2,FALSE),"")=0,"",_xlfn.IFNA(VLOOKUP(N243,buff!$K:$L,2,FALSE),""))</f>
        <v>200238:100:1:0</v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>
        <f>VLOOKUP(N243,buff!K:P,6,FALSE)</f>
        <v>22</v>
      </c>
      <c r="Y243">
        <v>27</v>
      </c>
    </row>
    <row r="244" spans="1:25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750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10" t="str">
        <f>VLOOKUP(H244,特效对应!L:M,2,FALSE)</f>
        <v>skill_35</v>
      </c>
      <c r="N244" s="4" t="s">
        <v>748</v>
      </c>
      <c r="O244" s="4"/>
      <c r="S244" s="6" t="str">
        <f>IF(_xlfn.IFNA(VLOOKUP(N244,buff!$K:$L,2,FALSE),"")=0,"",_xlfn.IFNA(VLOOKUP(N244,buff!$K:$L,2,FALSE),""))</f>
        <v>200239:100:1:0</v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>
        <f>VLOOKUP(N244,buff!K:P,6,FALSE)</f>
        <v>23</v>
      </c>
      <c r="Y244">
        <v>28</v>
      </c>
    </row>
    <row r="245" spans="1:25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750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10" t="str">
        <f>VLOOKUP(H245,特效对应!L:M,2,FALSE)</f>
        <v>skill_35</v>
      </c>
      <c r="N245" s="4" t="s">
        <v>749</v>
      </c>
      <c r="O245" s="4"/>
      <c r="S245" s="6" t="str">
        <f>IF(_xlfn.IFNA(VLOOKUP(N245,buff!$K:$L,2,FALSE),"")=0,"",_xlfn.IFNA(VLOOKUP(N245,buff!$K:$L,2,FALSE),""))</f>
        <v>200240:100:1:0</v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>
        <f>VLOOKUP(N245,buff!K:P,6,FALSE)</f>
        <v>24</v>
      </c>
      <c r="Y245">
        <v>29</v>
      </c>
    </row>
    <row r="246" spans="1:25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444</v>
      </c>
      <c r="I246" s="4" t="str">
        <f>"提升自身命中率"&amp;X246&amp;"%,攻击力"&amp;Y246&amp;"%"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10" t="str">
        <f>VLOOKUP(H246,特效对应!L:M,2,FALSE)</f>
        <v>skill_27</v>
      </c>
      <c r="N246" s="4" t="s">
        <v>751</v>
      </c>
      <c r="O246" s="4"/>
      <c r="S246" s="6" t="str">
        <f>IF(_xlfn.IFNA(VLOOKUP(N246,buff!$K:$L,2,FALSE),"")=0,"",_xlfn.IFNA(VLOOKUP(N246,buff!$K:$L,2,FALSE),""))</f>
        <v>200241:100:1:0</v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>
        <f>VLOOKUP(N246,buff!K:P,6,FALSE)</f>
        <v>5</v>
      </c>
      <c r="Y246">
        <v>5</v>
      </c>
    </row>
    <row r="247" spans="1:25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444</v>
      </c>
      <c r="I247" s="4" t="str">
        <f t="shared" ref="I247:I265" si="44">"提升自身命中率"&amp;X247&amp;"%,攻击力"&amp;Y247&amp;"%"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10" t="str">
        <f>VLOOKUP(H247,特效对应!L:M,2,FALSE)</f>
        <v>skill_27</v>
      </c>
      <c r="N247" s="4" t="s">
        <v>752</v>
      </c>
      <c r="O247" s="4"/>
      <c r="S247" s="6" t="str">
        <f>IF(_xlfn.IFNA(VLOOKUP(N247,buff!$K:$L,2,FALSE),"")=0,"",_xlfn.IFNA(VLOOKUP(N247,buff!$K:$L,2,FALSE),""))</f>
        <v>200242:100:1:0</v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>
        <f>VLOOKUP(N247,buff!K:P,6,FALSE)</f>
        <v>6</v>
      </c>
      <c r="Y247">
        <v>5</v>
      </c>
    </row>
    <row r="248" spans="1:25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444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10" t="str">
        <f>VLOOKUP(H248,特效对应!L:M,2,FALSE)</f>
        <v>skill_27</v>
      </c>
      <c r="N248" s="4" t="s">
        <v>753</v>
      </c>
      <c r="O248" s="4"/>
      <c r="S248" s="6" t="str">
        <f>IF(_xlfn.IFNA(VLOOKUP(N248,buff!$K:$L,2,FALSE),"")=0,"",_xlfn.IFNA(VLOOKUP(N248,buff!$K:$L,2,FALSE),""))</f>
        <v>200243:100:1:0</v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>
        <f>VLOOKUP(N248,buff!K:P,6,FALSE)</f>
        <v>7</v>
      </c>
      <c r="Y248">
        <v>6</v>
      </c>
    </row>
    <row r="249" spans="1:25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444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10" t="str">
        <f>VLOOKUP(H249,特效对应!L:M,2,FALSE)</f>
        <v>skill_27</v>
      </c>
      <c r="N249" s="4" t="s">
        <v>754</v>
      </c>
      <c r="O249" s="4"/>
      <c r="S249" s="6" t="str">
        <f>IF(_xlfn.IFNA(VLOOKUP(N249,buff!$K:$L,2,FALSE),"")=0,"",_xlfn.IFNA(VLOOKUP(N249,buff!$K:$L,2,FALSE),""))</f>
        <v>200244:100:1:0</v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>
        <f>VLOOKUP(N249,buff!K:P,6,FALSE)</f>
        <v>8</v>
      </c>
      <c r="Y249">
        <v>6</v>
      </c>
    </row>
    <row r="250" spans="1:25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444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10" t="str">
        <f>VLOOKUP(H250,特效对应!L:M,2,FALSE)</f>
        <v>skill_27</v>
      </c>
      <c r="N250" s="4" t="s">
        <v>755</v>
      </c>
      <c r="O250" s="4"/>
      <c r="S250" s="6" t="str">
        <f>IF(_xlfn.IFNA(VLOOKUP(N250,buff!$K:$L,2,FALSE),"")=0,"",_xlfn.IFNA(VLOOKUP(N250,buff!$K:$L,2,FALSE),""))</f>
        <v>200245:100:1:0</v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>
        <f>VLOOKUP(N250,buff!K:P,6,FALSE)</f>
        <v>9</v>
      </c>
      <c r="Y250">
        <v>7</v>
      </c>
    </row>
    <row r="251" spans="1:25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444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10" t="str">
        <f>VLOOKUP(H251,特效对应!L:M,2,FALSE)</f>
        <v>skill_27</v>
      </c>
      <c r="N251" s="4" t="s">
        <v>756</v>
      </c>
      <c r="O251" s="4"/>
      <c r="S251" s="6" t="str">
        <f>IF(_xlfn.IFNA(VLOOKUP(N251,buff!$K:$L,2,FALSE),"")=0,"",_xlfn.IFNA(VLOOKUP(N251,buff!$K:$L,2,FALSE),""))</f>
        <v>200246:100:1:0</v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>
        <f>VLOOKUP(N251,buff!K:P,6,FALSE)</f>
        <v>10</v>
      </c>
      <c r="Y251">
        <v>7</v>
      </c>
    </row>
    <row r="252" spans="1:25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444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10" t="str">
        <f>VLOOKUP(H252,特效对应!L:M,2,FALSE)</f>
        <v>skill_27</v>
      </c>
      <c r="N252" s="4" t="s">
        <v>757</v>
      </c>
      <c r="O252" s="4"/>
      <c r="S252" s="6" t="str">
        <f>IF(_xlfn.IFNA(VLOOKUP(N252,buff!$K:$L,2,FALSE),"")=0,"",_xlfn.IFNA(VLOOKUP(N252,buff!$K:$L,2,FALSE),""))</f>
        <v>200247:100:1:0</v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>
        <f>VLOOKUP(N252,buff!K:P,6,FALSE)</f>
        <v>11</v>
      </c>
      <c r="Y252">
        <v>8</v>
      </c>
    </row>
    <row r="253" spans="1:25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444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10" t="str">
        <f>VLOOKUP(H253,特效对应!L:M,2,FALSE)</f>
        <v>skill_27</v>
      </c>
      <c r="N253" s="4" t="s">
        <v>758</v>
      </c>
      <c r="O253" s="4"/>
      <c r="S253" s="6" t="str">
        <f>IF(_xlfn.IFNA(VLOOKUP(N253,buff!$K:$L,2,FALSE),"")=0,"",_xlfn.IFNA(VLOOKUP(N253,buff!$K:$L,2,FALSE),""))</f>
        <v>200248:100:1:0</v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>
        <f>VLOOKUP(N253,buff!K:P,6,FALSE)</f>
        <v>12</v>
      </c>
      <c r="Y253">
        <v>8</v>
      </c>
    </row>
    <row r="254" spans="1:25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444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10" t="str">
        <f>VLOOKUP(H254,特效对应!L:M,2,FALSE)</f>
        <v>skill_27</v>
      </c>
      <c r="N254" s="4" t="s">
        <v>759</v>
      </c>
      <c r="O254" s="4"/>
      <c r="S254" s="6" t="str">
        <f>IF(_xlfn.IFNA(VLOOKUP(N254,buff!$K:$L,2,FALSE),"")=0,"",_xlfn.IFNA(VLOOKUP(N254,buff!$K:$L,2,FALSE),""))</f>
        <v>200249:100:1:0</v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>
        <f>VLOOKUP(N254,buff!K:P,6,FALSE)</f>
        <v>13</v>
      </c>
      <c r="Y254">
        <v>9</v>
      </c>
    </row>
    <row r="255" spans="1:25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444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10" t="str">
        <f>VLOOKUP(H255,特效对应!L:M,2,FALSE)</f>
        <v>skill_27</v>
      </c>
      <c r="N255" s="4" t="s">
        <v>760</v>
      </c>
      <c r="O255" s="4"/>
      <c r="S255" s="6" t="str">
        <f>IF(_xlfn.IFNA(VLOOKUP(N255,buff!$K:$L,2,FALSE),"")=0,"",_xlfn.IFNA(VLOOKUP(N255,buff!$K:$L,2,FALSE),""))</f>
        <v>200250:100:1:0</v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>
        <f>VLOOKUP(N255,buff!K:P,6,FALSE)</f>
        <v>14</v>
      </c>
      <c r="Y255">
        <v>9</v>
      </c>
    </row>
    <row r="256" spans="1:25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444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10" t="str">
        <f>VLOOKUP(H256,特效对应!L:M,2,FALSE)</f>
        <v>skill_27</v>
      </c>
      <c r="N256" s="4" t="s">
        <v>761</v>
      </c>
      <c r="O256" s="4"/>
      <c r="S256" s="6" t="str">
        <f>IF(_xlfn.IFNA(VLOOKUP(N256,buff!$K:$L,2,FALSE),"")=0,"",_xlfn.IFNA(VLOOKUP(N256,buff!$K:$L,2,FALSE),""))</f>
        <v>200251:100:1:0</v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>
        <f>VLOOKUP(N256,buff!K:P,6,FALSE)</f>
        <v>15</v>
      </c>
      <c r="Y256">
        <v>10</v>
      </c>
    </row>
    <row r="257" spans="1:25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444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10" t="str">
        <f>VLOOKUP(H257,特效对应!L:M,2,FALSE)</f>
        <v>skill_27</v>
      </c>
      <c r="N257" s="4" t="s">
        <v>762</v>
      </c>
      <c r="O257" s="4"/>
      <c r="S257" s="6" t="str">
        <f>IF(_xlfn.IFNA(VLOOKUP(N257,buff!$K:$L,2,FALSE),"")=0,"",_xlfn.IFNA(VLOOKUP(N257,buff!$K:$L,2,FALSE),""))</f>
        <v>200252:100:1:0</v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>
        <f>VLOOKUP(N257,buff!K:P,6,FALSE)</f>
        <v>16</v>
      </c>
      <c r="Y257">
        <v>10</v>
      </c>
    </row>
    <row r="258" spans="1:25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444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10" t="str">
        <f>VLOOKUP(H258,特效对应!L:M,2,FALSE)</f>
        <v>skill_27</v>
      </c>
      <c r="N258" s="4" t="s">
        <v>763</v>
      </c>
      <c r="O258" s="4"/>
      <c r="S258" s="6" t="str">
        <f>IF(_xlfn.IFNA(VLOOKUP(N258,buff!$K:$L,2,FALSE),"")=0,"",_xlfn.IFNA(VLOOKUP(N258,buff!$K:$L,2,FALSE),""))</f>
        <v>200253:100:1:0</v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>
        <f>VLOOKUP(N258,buff!K:P,6,FALSE)</f>
        <v>17</v>
      </c>
      <c r="Y258">
        <v>10</v>
      </c>
    </row>
    <row r="259" spans="1:25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444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10" t="str">
        <f>VLOOKUP(H259,特效对应!L:M,2,FALSE)</f>
        <v>skill_27</v>
      </c>
      <c r="N259" s="4" t="s">
        <v>764</v>
      </c>
      <c r="O259" s="4"/>
      <c r="S259" s="6" t="str">
        <f>IF(_xlfn.IFNA(VLOOKUP(N259,buff!$K:$L,2,FALSE),"")=0,"",_xlfn.IFNA(VLOOKUP(N259,buff!$K:$L,2,FALSE),""))</f>
        <v>200254:100:1:0</v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>
        <f>VLOOKUP(N259,buff!K:P,6,FALSE)</f>
        <v>18</v>
      </c>
      <c r="Y259">
        <v>10</v>
      </c>
    </row>
    <row r="260" spans="1:25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444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10" t="str">
        <f>VLOOKUP(H260,特效对应!L:M,2,FALSE)</f>
        <v>skill_27</v>
      </c>
      <c r="N260" s="4" t="s">
        <v>765</v>
      </c>
      <c r="O260" s="4"/>
      <c r="S260" s="6" t="str">
        <f>IF(_xlfn.IFNA(VLOOKUP(N260,buff!$K:$L,2,FALSE),"")=0,"",_xlfn.IFNA(VLOOKUP(N260,buff!$K:$L,2,FALSE),""))</f>
        <v>200255:100:1:0</v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>
        <f>VLOOKUP(N260,buff!K:P,6,FALSE)</f>
        <v>19</v>
      </c>
      <c r="Y260">
        <v>10</v>
      </c>
    </row>
    <row r="261" spans="1:25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444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10" t="str">
        <f>VLOOKUP(H261,特效对应!L:M,2,FALSE)</f>
        <v>skill_27</v>
      </c>
      <c r="N261" s="4" t="s">
        <v>766</v>
      </c>
      <c r="O261" s="4"/>
      <c r="S261" s="6" t="str">
        <f>IF(_xlfn.IFNA(VLOOKUP(N261,buff!$K:$L,2,FALSE),"")=0,"",_xlfn.IFNA(VLOOKUP(N261,buff!$K:$L,2,FALSE),""))</f>
        <v>200256:100:1:0</v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>
        <f>VLOOKUP(N261,buff!K:P,6,FALSE)</f>
        <v>20</v>
      </c>
      <c r="Y261">
        <v>10</v>
      </c>
    </row>
    <row r="262" spans="1:25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444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10" t="str">
        <f>VLOOKUP(H262,特效对应!L:M,2,FALSE)</f>
        <v>skill_27</v>
      </c>
      <c r="N262" s="4" t="s">
        <v>767</v>
      </c>
      <c r="O262" s="4"/>
      <c r="S262" s="6" t="str">
        <f>IF(_xlfn.IFNA(VLOOKUP(N262,buff!$K:$L,2,FALSE),"")=0,"",_xlfn.IFNA(VLOOKUP(N262,buff!$K:$L,2,FALSE),""))</f>
        <v>200257:100:1:0</v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>
        <f>VLOOKUP(N262,buff!K:P,6,FALSE)</f>
        <v>21</v>
      </c>
      <c r="Y262">
        <v>10</v>
      </c>
    </row>
    <row r="263" spans="1:25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444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10" t="str">
        <f>VLOOKUP(H263,特效对应!L:M,2,FALSE)</f>
        <v>skill_27</v>
      </c>
      <c r="N263" s="4" t="s">
        <v>768</v>
      </c>
      <c r="O263" s="4"/>
      <c r="S263" s="6" t="str">
        <f>IF(_xlfn.IFNA(VLOOKUP(N263,buff!$K:$L,2,FALSE),"")=0,"",_xlfn.IFNA(VLOOKUP(N263,buff!$K:$L,2,FALSE),""))</f>
        <v>200258:100:1:0</v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>
        <f>VLOOKUP(N263,buff!K:P,6,FALSE)</f>
        <v>22</v>
      </c>
      <c r="Y263">
        <v>10</v>
      </c>
    </row>
    <row r="264" spans="1:25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444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10" t="str">
        <f>VLOOKUP(H264,特效对应!L:M,2,FALSE)</f>
        <v>skill_27</v>
      </c>
      <c r="N264" s="4" t="s">
        <v>769</v>
      </c>
      <c r="O264" s="4"/>
      <c r="S264" s="6" t="str">
        <f>IF(_xlfn.IFNA(VLOOKUP(N264,buff!$K:$L,2,FALSE),"")=0,"",_xlfn.IFNA(VLOOKUP(N264,buff!$K:$L,2,FALSE),""))</f>
        <v>200259:100:1:0</v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>
        <f>VLOOKUP(N264,buff!K:P,6,FALSE)</f>
        <v>23</v>
      </c>
      <c r="Y264">
        <v>10</v>
      </c>
    </row>
    <row r="265" spans="1:25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444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10" t="str">
        <f>VLOOKUP(H265,特效对应!L:M,2,FALSE)</f>
        <v>skill_27</v>
      </c>
      <c r="N265" s="4" t="s">
        <v>770</v>
      </c>
      <c r="O265" s="4"/>
      <c r="S265" s="6" t="str">
        <f>IF(_xlfn.IFNA(VLOOKUP(N265,buff!$K:$L,2,FALSE),"")=0,"",_xlfn.IFNA(VLOOKUP(N265,buff!$K:$L,2,FALSE),""))</f>
        <v>200260:100:1:0</v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>
        <f>VLOOKUP(N265,buff!K:P,6,FALSE)</f>
        <v>24</v>
      </c>
      <c r="Y265">
        <v>10</v>
      </c>
    </row>
    <row r="266" spans="1:25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450</v>
      </c>
      <c r="I266" s="4" t="str">
        <f t="shared" ref="I266:I285" si="50">"提升自身怒气最大值"&amp;X266&amp;",并提升初始怒气"&amp;Y266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10" t="str">
        <f>VLOOKUP(H266,特效对应!L:M,2,FALSE)</f>
        <v>skill_27</v>
      </c>
      <c r="N266" s="4" t="s">
        <v>771</v>
      </c>
      <c r="O266" s="4"/>
      <c r="S266" s="6" t="str">
        <f>IF(_xlfn.IFNA(VLOOKUP(N266,buff!$K:$L,2,FALSE),"")=0,"",_xlfn.IFNA(VLOOKUP(N266,buff!$K:$L,2,FALSE),""))</f>
        <v>200261:100:1:0</v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>
        <f>VLOOKUP(N266,buff!K:P,6,FALSE)</f>
        <v>10</v>
      </c>
      <c r="Y266">
        <v>10</v>
      </c>
    </row>
    <row r="267" spans="1:25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450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10" t="str">
        <f>VLOOKUP(H267,特效对应!L:M,2,FALSE)</f>
        <v>skill_27</v>
      </c>
      <c r="N267" s="4" t="s">
        <v>772</v>
      </c>
      <c r="O267" s="4"/>
      <c r="S267" s="6" t="str">
        <f>IF(_xlfn.IFNA(VLOOKUP(N267,buff!$K:$L,2,FALSE),"")=0,"",_xlfn.IFNA(VLOOKUP(N267,buff!$K:$L,2,FALSE),""))</f>
        <v>200262:100:1:0</v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>
        <f>VLOOKUP(N267,buff!K:P,6,FALSE)</f>
        <v>10</v>
      </c>
      <c r="Y267">
        <v>15</v>
      </c>
    </row>
    <row r="268" spans="1:25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450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10" t="str">
        <f>VLOOKUP(H268,特效对应!L:M,2,FALSE)</f>
        <v>skill_27</v>
      </c>
      <c r="N268" s="4" t="s">
        <v>773</v>
      </c>
      <c r="O268" s="4"/>
      <c r="S268" s="6" t="str">
        <f>IF(_xlfn.IFNA(VLOOKUP(N268,buff!$K:$L,2,FALSE),"")=0,"",_xlfn.IFNA(VLOOKUP(N268,buff!$K:$L,2,FALSE),""))</f>
        <v>200263:100:1:0</v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>
        <f>VLOOKUP(N268,buff!K:P,6,FALSE)</f>
        <v>20</v>
      </c>
      <c r="Y268">
        <v>15</v>
      </c>
    </row>
    <row r="269" spans="1:25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450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10" t="str">
        <f>VLOOKUP(H269,特效对应!L:M,2,FALSE)</f>
        <v>skill_27</v>
      </c>
      <c r="N269" s="4" t="s">
        <v>774</v>
      </c>
      <c r="O269" s="4"/>
      <c r="S269" s="6" t="str">
        <f>IF(_xlfn.IFNA(VLOOKUP(N269,buff!$K:$L,2,FALSE),"")=0,"",_xlfn.IFNA(VLOOKUP(N269,buff!$K:$L,2,FALSE),""))</f>
        <v>200264:100:1:0</v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>
        <f>VLOOKUP(N269,buff!K:P,6,FALSE)</f>
        <v>20</v>
      </c>
      <c r="Y269">
        <v>20</v>
      </c>
    </row>
    <row r="270" spans="1:25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450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10" t="str">
        <f>VLOOKUP(H270,特效对应!L:M,2,FALSE)</f>
        <v>skill_27</v>
      </c>
      <c r="N270" s="4" t="s">
        <v>775</v>
      </c>
      <c r="O270" s="4"/>
      <c r="S270" s="6" t="str">
        <f>IF(_xlfn.IFNA(VLOOKUP(N270,buff!$K:$L,2,FALSE),"")=0,"",_xlfn.IFNA(VLOOKUP(N270,buff!$K:$L,2,FALSE),""))</f>
        <v>200265:100:1:0</v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>
        <f>VLOOKUP(N270,buff!K:P,6,FALSE)</f>
        <v>30</v>
      </c>
      <c r="Y270">
        <v>20</v>
      </c>
    </row>
    <row r="271" spans="1:25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450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10" t="str">
        <f>VLOOKUP(H271,特效对应!L:M,2,FALSE)</f>
        <v>skill_27</v>
      </c>
      <c r="N271" s="4" t="s">
        <v>776</v>
      </c>
      <c r="O271" s="4"/>
      <c r="S271" s="6" t="str">
        <f>IF(_xlfn.IFNA(VLOOKUP(N271,buff!$K:$L,2,FALSE),"")=0,"",_xlfn.IFNA(VLOOKUP(N271,buff!$K:$L,2,FALSE),""))</f>
        <v>200266:100:1:0</v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>
        <f>VLOOKUP(N271,buff!K:P,6,FALSE)</f>
        <v>30</v>
      </c>
      <c r="Y271">
        <v>25</v>
      </c>
    </row>
    <row r="272" spans="1:25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450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10" t="str">
        <f>VLOOKUP(H272,特效对应!L:M,2,FALSE)</f>
        <v>skill_27</v>
      </c>
      <c r="N272" s="4" t="s">
        <v>777</v>
      </c>
      <c r="O272" s="4"/>
      <c r="S272" s="6" t="str">
        <f>IF(_xlfn.IFNA(VLOOKUP(N272,buff!$K:$L,2,FALSE),"")=0,"",_xlfn.IFNA(VLOOKUP(N272,buff!$K:$L,2,FALSE),""))</f>
        <v>200267:100:1:0</v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>
        <f>VLOOKUP(N272,buff!K:P,6,FALSE)</f>
        <v>40</v>
      </c>
      <c r="Y272">
        <v>25</v>
      </c>
    </row>
    <row r="273" spans="1:25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450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10" t="str">
        <f>VLOOKUP(H273,特效对应!L:M,2,FALSE)</f>
        <v>skill_27</v>
      </c>
      <c r="N273" s="4" t="s">
        <v>778</v>
      </c>
      <c r="O273" s="4"/>
      <c r="S273" s="6" t="str">
        <f>IF(_xlfn.IFNA(VLOOKUP(N273,buff!$K:$L,2,FALSE),"")=0,"",_xlfn.IFNA(VLOOKUP(N273,buff!$K:$L,2,FALSE),""))</f>
        <v>200268:100:1:0</v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>
        <f>VLOOKUP(N273,buff!K:P,6,FALSE)</f>
        <v>40</v>
      </c>
      <c r="Y273">
        <v>30</v>
      </c>
    </row>
    <row r="274" spans="1:25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450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10" t="str">
        <f>VLOOKUP(H274,特效对应!L:M,2,FALSE)</f>
        <v>skill_27</v>
      </c>
      <c r="N274" s="4" t="s">
        <v>779</v>
      </c>
      <c r="O274" s="4"/>
      <c r="S274" s="6" t="str">
        <f>IF(_xlfn.IFNA(VLOOKUP(N274,buff!$K:$L,2,FALSE),"")=0,"",_xlfn.IFNA(VLOOKUP(N274,buff!$K:$L,2,FALSE),""))</f>
        <v>200269:100:1:0</v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>
        <f>VLOOKUP(N274,buff!K:P,6,FALSE)</f>
        <v>50</v>
      </c>
      <c r="Y274">
        <v>30</v>
      </c>
    </row>
    <row r="275" spans="1:25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450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10" t="str">
        <f>VLOOKUP(H275,特效对应!L:M,2,FALSE)</f>
        <v>skill_27</v>
      </c>
      <c r="N275" s="4" t="s">
        <v>780</v>
      </c>
      <c r="O275" s="4"/>
      <c r="S275" s="6" t="str">
        <f>IF(_xlfn.IFNA(VLOOKUP(N275,buff!$K:$L,2,FALSE),"")=0,"",_xlfn.IFNA(VLOOKUP(N275,buff!$K:$L,2,FALSE),""))</f>
        <v>200270:100:1:0</v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>
        <f>VLOOKUP(N275,buff!K:P,6,FALSE)</f>
        <v>50</v>
      </c>
      <c r="Y275">
        <v>35</v>
      </c>
    </row>
    <row r="276" spans="1:25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450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10" t="str">
        <f>VLOOKUP(H276,特效对应!L:M,2,FALSE)</f>
        <v>skill_27</v>
      </c>
      <c r="N276" s="4" t="s">
        <v>781</v>
      </c>
      <c r="O276" s="4"/>
      <c r="S276" s="6" t="str">
        <f>IF(_xlfn.IFNA(VLOOKUP(N276,buff!$K:$L,2,FALSE),"")=0,"",_xlfn.IFNA(VLOOKUP(N276,buff!$K:$L,2,FALSE),""))</f>
        <v>200271:100:1:0</v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>
        <f>VLOOKUP(N276,buff!K:P,6,FALSE)</f>
        <v>60</v>
      </c>
      <c r="Y276">
        <v>35</v>
      </c>
    </row>
    <row r="277" spans="1:25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450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10" t="str">
        <f>VLOOKUP(H277,特效对应!L:M,2,FALSE)</f>
        <v>skill_27</v>
      </c>
      <c r="N277" s="4" t="s">
        <v>782</v>
      </c>
      <c r="O277" s="4"/>
      <c r="S277" s="6" t="str">
        <f>IF(_xlfn.IFNA(VLOOKUP(N277,buff!$K:$L,2,FALSE),"")=0,"",_xlfn.IFNA(VLOOKUP(N277,buff!$K:$L,2,FALSE),""))</f>
        <v>200272:100:1:0</v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>
        <f>VLOOKUP(N277,buff!K:P,6,FALSE)</f>
        <v>60</v>
      </c>
      <c r="Y277">
        <v>40</v>
      </c>
    </row>
    <row r="278" spans="1:25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450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10" t="str">
        <f>VLOOKUP(H278,特效对应!L:M,2,FALSE)</f>
        <v>skill_27</v>
      </c>
      <c r="N278" s="4" t="s">
        <v>783</v>
      </c>
      <c r="O278" s="4"/>
      <c r="S278" s="6" t="str">
        <f>IF(_xlfn.IFNA(VLOOKUP(N278,buff!$K:$L,2,FALSE),"")=0,"",_xlfn.IFNA(VLOOKUP(N278,buff!$K:$L,2,FALSE),""))</f>
        <v>200273:100:1:0</v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>
        <f>VLOOKUP(N278,buff!K:P,6,FALSE)</f>
        <v>70</v>
      </c>
      <c r="Y278">
        <v>40</v>
      </c>
    </row>
    <row r="279" spans="1:25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450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10" t="str">
        <f>VLOOKUP(H279,特效对应!L:M,2,FALSE)</f>
        <v>skill_27</v>
      </c>
      <c r="N279" s="4" t="s">
        <v>784</v>
      </c>
      <c r="O279" s="4"/>
      <c r="S279" s="6" t="str">
        <f>IF(_xlfn.IFNA(VLOOKUP(N279,buff!$K:$L,2,FALSE),"")=0,"",_xlfn.IFNA(VLOOKUP(N279,buff!$K:$L,2,FALSE),""))</f>
        <v>200274:100:1:0</v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>
        <f>VLOOKUP(N279,buff!K:P,6,FALSE)</f>
        <v>70</v>
      </c>
      <c r="Y279">
        <v>45</v>
      </c>
    </row>
    <row r="280" spans="1:25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450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10" t="str">
        <f>VLOOKUP(H280,特效对应!L:M,2,FALSE)</f>
        <v>skill_27</v>
      </c>
      <c r="N280" s="4" t="s">
        <v>785</v>
      </c>
      <c r="O280" s="4"/>
      <c r="S280" s="6" t="str">
        <f>IF(_xlfn.IFNA(VLOOKUP(N280,buff!$K:$L,2,FALSE),"")=0,"",_xlfn.IFNA(VLOOKUP(N280,buff!$K:$L,2,FALSE),""))</f>
        <v>200275:100:1:0</v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>
        <f>VLOOKUP(N280,buff!K:P,6,FALSE)</f>
        <v>80</v>
      </c>
      <c r="Y280">
        <v>45</v>
      </c>
    </row>
    <row r="281" spans="1:25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450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10" t="str">
        <f>VLOOKUP(H281,特效对应!L:M,2,FALSE)</f>
        <v>skill_27</v>
      </c>
      <c r="N281" s="4" t="s">
        <v>786</v>
      </c>
      <c r="O281" s="4"/>
      <c r="S281" s="6" t="str">
        <f>IF(_xlfn.IFNA(VLOOKUP(N281,buff!$K:$L,2,FALSE),"")=0,"",_xlfn.IFNA(VLOOKUP(N281,buff!$K:$L,2,FALSE),""))</f>
        <v>200276:100:1:0</v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>
        <f>VLOOKUP(N281,buff!K:P,6,FALSE)</f>
        <v>80</v>
      </c>
      <c r="Y281">
        <v>50</v>
      </c>
    </row>
    <row r="282" spans="1:25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450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10" t="str">
        <f>VLOOKUP(H282,特效对应!L:M,2,FALSE)</f>
        <v>skill_27</v>
      </c>
      <c r="N282" s="4" t="s">
        <v>787</v>
      </c>
      <c r="O282" s="4"/>
      <c r="S282" s="6" t="str">
        <f>IF(_xlfn.IFNA(VLOOKUP(N282,buff!$K:$L,2,FALSE),"")=0,"",_xlfn.IFNA(VLOOKUP(N282,buff!$K:$L,2,FALSE),""))</f>
        <v>200277:100:1:0</v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>
        <f>VLOOKUP(N282,buff!K:P,6,FALSE)</f>
        <v>90</v>
      </c>
      <c r="Y282">
        <v>50</v>
      </c>
    </row>
    <row r="283" spans="1:25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450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10" t="str">
        <f>VLOOKUP(H283,特效对应!L:M,2,FALSE)</f>
        <v>skill_27</v>
      </c>
      <c r="N283" s="4" t="s">
        <v>788</v>
      </c>
      <c r="O283" s="4"/>
      <c r="S283" s="6" t="str">
        <f>IF(_xlfn.IFNA(VLOOKUP(N283,buff!$K:$L,2,FALSE),"")=0,"",_xlfn.IFNA(VLOOKUP(N283,buff!$K:$L,2,FALSE),""))</f>
        <v>200278:100:1:0</v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>
        <f>VLOOKUP(N283,buff!K:P,6,FALSE)</f>
        <v>90</v>
      </c>
      <c r="Y283">
        <v>55</v>
      </c>
    </row>
    <row r="284" spans="1:25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450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10" t="str">
        <f>VLOOKUP(H284,特效对应!L:M,2,FALSE)</f>
        <v>skill_27</v>
      </c>
      <c r="N284" s="4" t="s">
        <v>789</v>
      </c>
      <c r="O284" s="4"/>
      <c r="S284" s="6" t="str">
        <f>IF(_xlfn.IFNA(VLOOKUP(N284,buff!$K:$L,2,FALSE),"")=0,"",_xlfn.IFNA(VLOOKUP(N284,buff!$K:$L,2,FALSE),""))</f>
        <v>200279:100:1:0</v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>
        <f>VLOOKUP(N284,buff!K:P,6,FALSE)</f>
        <v>100</v>
      </c>
      <c r="Y284">
        <v>55</v>
      </c>
    </row>
    <row r="285" spans="1:25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450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10" t="str">
        <f>VLOOKUP(H285,特效对应!L:M,2,FALSE)</f>
        <v>skill_27</v>
      </c>
      <c r="N285" s="4" t="s">
        <v>790</v>
      </c>
      <c r="O285" s="4"/>
      <c r="S285" s="6" t="str">
        <f>IF(_xlfn.IFNA(VLOOKUP(N285,buff!$K:$L,2,FALSE),"")=0,"",_xlfn.IFNA(VLOOKUP(N285,buff!$K:$L,2,FALSE),""))</f>
        <v>200280:100:1:0</v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>
        <f>VLOOKUP(N285,buff!K:P,6,FALSE)</f>
        <v>100</v>
      </c>
      <c r="Y285">
        <v>60</v>
      </c>
    </row>
    <row r="286" spans="1:25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458</v>
      </c>
      <c r="I286" s="4" t="str">
        <f>"自身反击率提升"&amp;X286&amp;"%"</f>
        <v>自身反击率提升10%</v>
      </c>
      <c r="J286" t="s">
        <v>156</v>
      </c>
      <c r="K286" s="10" t="str">
        <f t="shared" ref="K286:K296" si="52">IF(S286="","",S286)&amp;IF(T286="","","|"&amp;T286)&amp;IF(U286="","","|"&amp;U286)&amp;IF(V286="","","|"&amp;V286)&amp;IF(W286="","","|"&amp;W286)</f>
        <v>200281:100:1:0</v>
      </c>
      <c r="L286" s="10">
        <f t="shared" si="48"/>
        <v>1</v>
      </c>
      <c r="M286" s="10" t="str">
        <f>VLOOKUP(H286,特效对应!L:M,2,FALSE)</f>
        <v>skill_27</v>
      </c>
      <c r="N286" s="4" t="s">
        <v>791</v>
      </c>
      <c r="S286" s="6" t="str">
        <f>IF(_xlfn.IFNA(VLOOKUP(N286,buff!$K:$L,2,FALSE),"")=0,"",_xlfn.IFNA(VLOOKUP(N286,buff!$K:$L,2,FALSE),""))</f>
        <v>200281:100:1:0</v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>
        <f>VLOOKUP(N286,buff!K:P,6,FALSE)</f>
        <v>10</v>
      </c>
      <c r="Y286" t="s">
        <v>1554</v>
      </c>
    </row>
    <row r="287" spans="1:25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458</v>
      </c>
      <c r="I287" s="4" t="str">
        <f t="shared" ref="I287:I305" si="53">"自身反击率提升"&amp;X287&amp;"%"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10" t="str">
        <f>VLOOKUP(H287,特效对应!L:M,2,FALSE)</f>
        <v>skill_27</v>
      </c>
      <c r="N287" s="4" t="s">
        <v>792</v>
      </c>
      <c r="S287" s="6" t="str">
        <f>IF(_xlfn.IFNA(VLOOKUP(N287,buff!$K:$L,2,FALSE),"")=0,"",_xlfn.IFNA(VLOOKUP(N287,buff!$K:$L,2,FALSE),""))</f>
        <v>200282:100:1:0</v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>
        <f>VLOOKUP(N287,buff!K:P,6,FALSE)</f>
        <v>11</v>
      </c>
      <c r="Y287" t="s">
        <v>1554</v>
      </c>
    </row>
    <row r="288" spans="1:25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458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10" t="str">
        <f>VLOOKUP(H288,特效对应!L:M,2,FALSE)</f>
        <v>skill_27</v>
      </c>
      <c r="N288" s="4" t="s">
        <v>793</v>
      </c>
      <c r="S288" s="6" t="str">
        <f>IF(_xlfn.IFNA(VLOOKUP(N288,buff!$K:$L,2,FALSE),"")=0,"",_xlfn.IFNA(VLOOKUP(N288,buff!$K:$L,2,FALSE),""))</f>
        <v>200283:100:1:0</v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>
        <f>VLOOKUP(N288,buff!K:P,6,FALSE)</f>
        <v>12</v>
      </c>
      <c r="Y288" t="s">
        <v>1554</v>
      </c>
    </row>
    <row r="289" spans="1:25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458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10" t="str">
        <f>VLOOKUP(H289,特效对应!L:M,2,FALSE)</f>
        <v>skill_27</v>
      </c>
      <c r="N289" s="4" t="s">
        <v>794</v>
      </c>
      <c r="S289" s="6" t="str">
        <f>IF(_xlfn.IFNA(VLOOKUP(N289,buff!$K:$L,2,FALSE),"")=0,"",_xlfn.IFNA(VLOOKUP(N289,buff!$K:$L,2,FALSE),""))</f>
        <v>200284:100:1:0</v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>
        <f>VLOOKUP(N289,buff!K:P,6,FALSE)</f>
        <v>13</v>
      </c>
      <c r="Y289" t="s">
        <v>1554</v>
      </c>
    </row>
    <row r="290" spans="1:25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458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10" t="str">
        <f>VLOOKUP(H290,特效对应!L:M,2,FALSE)</f>
        <v>skill_27</v>
      </c>
      <c r="N290" s="4" t="s">
        <v>795</v>
      </c>
      <c r="S290" s="6" t="str">
        <f>IF(_xlfn.IFNA(VLOOKUP(N290,buff!$K:$L,2,FALSE),"")=0,"",_xlfn.IFNA(VLOOKUP(N290,buff!$K:$L,2,FALSE),""))</f>
        <v>200285:100:1:0</v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>
        <f>VLOOKUP(N290,buff!K:P,6,FALSE)</f>
        <v>14</v>
      </c>
      <c r="Y290" t="s">
        <v>1554</v>
      </c>
    </row>
    <row r="291" spans="1:25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458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10" t="str">
        <f>VLOOKUP(H291,特效对应!L:M,2,FALSE)</f>
        <v>skill_27</v>
      </c>
      <c r="N291" s="4" t="s">
        <v>796</v>
      </c>
      <c r="S291" s="6" t="str">
        <f>IF(_xlfn.IFNA(VLOOKUP(N291,buff!$K:$L,2,FALSE),"")=0,"",_xlfn.IFNA(VLOOKUP(N291,buff!$K:$L,2,FALSE),""))</f>
        <v>200286:100:1:0</v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>
        <f>VLOOKUP(N291,buff!K:P,6,FALSE)</f>
        <v>15</v>
      </c>
      <c r="Y291" t="s">
        <v>1554</v>
      </c>
    </row>
    <row r="292" spans="1:25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458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10" t="str">
        <f>VLOOKUP(H292,特效对应!L:M,2,FALSE)</f>
        <v>skill_27</v>
      </c>
      <c r="N292" s="4" t="s">
        <v>797</v>
      </c>
      <c r="S292" s="6" t="str">
        <f>IF(_xlfn.IFNA(VLOOKUP(N292,buff!$K:$L,2,FALSE),"")=0,"",_xlfn.IFNA(VLOOKUP(N292,buff!$K:$L,2,FALSE),""))</f>
        <v>200287:100:1:0</v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>
        <f>VLOOKUP(N292,buff!K:P,6,FALSE)</f>
        <v>16</v>
      </c>
      <c r="Y292" t="s">
        <v>1554</v>
      </c>
    </row>
    <row r="293" spans="1:25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458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10" t="str">
        <f>VLOOKUP(H293,特效对应!L:M,2,FALSE)</f>
        <v>skill_27</v>
      </c>
      <c r="N293" s="4" t="s">
        <v>798</v>
      </c>
      <c r="S293" s="6" t="str">
        <f>IF(_xlfn.IFNA(VLOOKUP(N293,buff!$K:$L,2,FALSE),"")=0,"",_xlfn.IFNA(VLOOKUP(N293,buff!$K:$L,2,FALSE),""))</f>
        <v>200288:100:1:0</v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>
        <f>VLOOKUP(N293,buff!K:P,6,FALSE)</f>
        <v>17</v>
      </c>
      <c r="Y293" t="s">
        <v>1554</v>
      </c>
    </row>
    <row r="294" spans="1:25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458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10" t="str">
        <f>VLOOKUP(H294,特效对应!L:M,2,FALSE)</f>
        <v>skill_27</v>
      </c>
      <c r="N294" s="4" t="s">
        <v>799</v>
      </c>
      <c r="S294" s="6" t="str">
        <f>IF(_xlfn.IFNA(VLOOKUP(N294,buff!$K:$L,2,FALSE),"")=0,"",_xlfn.IFNA(VLOOKUP(N294,buff!$K:$L,2,FALSE),""))</f>
        <v>200289:100:1:0</v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>
        <f>VLOOKUP(N294,buff!K:P,6,FALSE)</f>
        <v>18</v>
      </c>
      <c r="Y294" t="s">
        <v>1554</v>
      </c>
    </row>
    <row r="295" spans="1:25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458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10" t="str">
        <f>VLOOKUP(H295,特效对应!L:M,2,FALSE)</f>
        <v>skill_27</v>
      </c>
      <c r="N295" s="4" t="s">
        <v>800</v>
      </c>
      <c r="S295" s="6" t="str">
        <f>IF(_xlfn.IFNA(VLOOKUP(N295,buff!$K:$L,2,FALSE),"")=0,"",_xlfn.IFNA(VLOOKUP(N295,buff!$K:$L,2,FALSE),""))</f>
        <v>200290:100:1:0</v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>
        <f>VLOOKUP(N295,buff!K:P,6,FALSE)</f>
        <v>19</v>
      </c>
      <c r="Y295" t="s">
        <v>1554</v>
      </c>
    </row>
    <row r="296" spans="1:25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458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10" t="str">
        <f>VLOOKUP(H296,特效对应!L:M,2,FALSE)</f>
        <v>skill_27</v>
      </c>
      <c r="N296" s="4" t="s">
        <v>801</v>
      </c>
      <c r="S296" s="6" t="str">
        <f>IF(_xlfn.IFNA(VLOOKUP(N296,buff!$K:$L,2,FALSE),"")=0,"",_xlfn.IFNA(VLOOKUP(N296,buff!$K:$L,2,FALSE),""))</f>
        <v>200291:100:1:0</v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>
        <f>VLOOKUP(N296,buff!K:P,6,FALSE)</f>
        <v>20</v>
      </c>
      <c r="Y296" t="s">
        <v>1554</v>
      </c>
    </row>
    <row r="297" spans="1:25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458</v>
      </c>
      <c r="I297" s="4" t="str">
        <f t="shared" si="53"/>
        <v>自身反击率提升21%</v>
      </c>
      <c r="J297" t="s">
        <v>156</v>
      </c>
      <c r="K297" s="10" t="str">
        <f t="shared" ref="K297:K305" si="54">IF(S297="","",S297)&amp;IF(T297="","","|"&amp;T297)&amp;IF(U297="","","|"&amp;U297)&amp;IF(V297="","","|"&amp;V297)&amp;IF(W297="","","|"&amp;W297)</f>
        <v>200292:100:1:0</v>
      </c>
      <c r="L297" s="10">
        <f t="shared" si="48"/>
        <v>12</v>
      </c>
      <c r="M297" s="10" t="str">
        <f>VLOOKUP(H297,特效对应!L:M,2,FALSE)</f>
        <v>skill_27</v>
      </c>
      <c r="N297" s="4" t="s">
        <v>802</v>
      </c>
      <c r="S297" s="6" t="str">
        <f>IF(_xlfn.IFNA(VLOOKUP(N297,buff!$K:$L,2,FALSE),"")=0,"",_xlfn.IFNA(VLOOKUP(N297,buff!$K:$L,2,FALSE),""))</f>
        <v>200292:100:1:0</v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>
        <f>VLOOKUP(N297,buff!K:P,6,FALSE)</f>
        <v>21</v>
      </c>
      <c r="Y297" t="s">
        <v>1554</v>
      </c>
    </row>
    <row r="298" spans="1:25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458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10" t="str">
        <f>VLOOKUP(H298,特效对应!L:M,2,FALSE)</f>
        <v>skill_27</v>
      </c>
      <c r="N298" s="4" t="s">
        <v>803</v>
      </c>
      <c r="S298" s="6" t="str">
        <f>IF(_xlfn.IFNA(VLOOKUP(N298,buff!$K:$L,2,FALSE),"")=0,"",_xlfn.IFNA(VLOOKUP(N298,buff!$K:$L,2,FALSE),""))</f>
        <v>200293:100:1:0</v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>
        <f>VLOOKUP(N298,buff!K:P,6,FALSE)</f>
        <v>22</v>
      </c>
      <c r="Y298" t="s">
        <v>1554</v>
      </c>
    </row>
    <row r="299" spans="1:25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458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10" t="str">
        <f>VLOOKUP(H299,特效对应!L:M,2,FALSE)</f>
        <v>skill_27</v>
      </c>
      <c r="N299" s="4" t="s">
        <v>804</v>
      </c>
      <c r="S299" s="6" t="str">
        <f>IF(_xlfn.IFNA(VLOOKUP(N299,buff!$K:$L,2,FALSE),"")=0,"",_xlfn.IFNA(VLOOKUP(N299,buff!$K:$L,2,FALSE),""))</f>
        <v>200294:100:1:0</v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>
        <f>VLOOKUP(N299,buff!K:P,6,FALSE)</f>
        <v>23</v>
      </c>
      <c r="Y299" t="s">
        <v>1554</v>
      </c>
    </row>
    <row r="300" spans="1:25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458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10" t="str">
        <f>VLOOKUP(H300,特效对应!L:M,2,FALSE)</f>
        <v>skill_27</v>
      </c>
      <c r="N300" s="4" t="s">
        <v>805</v>
      </c>
      <c r="S300" s="6" t="str">
        <f>IF(_xlfn.IFNA(VLOOKUP(N300,buff!$K:$L,2,FALSE),"")=0,"",_xlfn.IFNA(VLOOKUP(N300,buff!$K:$L,2,FALSE),""))</f>
        <v>200295:100:1:0</v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>
        <f>VLOOKUP(N300,buff!K:P,6,FALSE)</f>
        <v>24</v>
      </c>
      <c r="Y300" t="s">
        <v>1554</v>
      </c>
    </row>
    <row r="301" spans="1:25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458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10" t="str">
        <f>VLOOKUP(H301,特效对应!L:M,2,FALSE)</f>
        <v>skill_27</v>
      </c>
      <c r="N301" s="4" t="s">
        <v>806</v>
      </c>
      <c r="S301" s="6" t="str">
        <f>IF(_xlfn.IFNA(VLOOKUP(N301,buff!$K:$L,2,FALSE),"")=0,"",_xlfn.IFNA(VLOOKUP(N301,buff!$K:$L,2,FALSE),""))</f>
        <v>200296:100:1:0</v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>
        <f>VLOOKUP(N301,buff!K:P,6,FALSE)</f>
        <v>25</v>
      </c>
      <c r="Y301" t="s">
        <v>1554</v>
      </c>
    </row>
    <row r="302" spans="1:25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458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10" t="str">
        <f>VLOOKUP(H302,特效对应!L:M,2,FALSE)</f>
        <v>skill_27</v>
      </c>
      <c r="N302" s="4" t="s">
        <v>807</v>
      </c>
      <c r="S302" s="6" t="str">
        <f>IF(_xlfn.IFNA(VLOOKUP(N302,buff!$K:$L,2,FALSE),"")=0,"",_xlfn.IFNA(VLOOKUP(N302,buff!$K:$L,2,FALSE),""))</f>
        <v>200297:100:1:0</v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>
        <f>VLOOKUP(N302,buff!K:P,6,FALSE)</f>
        <v>26</v>
      </c>
      <c r="Y302" t="s">
        <v>1554</v>
      </c>
    </row>
    <row r="303" spans="1:25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458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10" t="str">
        <f>VLOOKUP(H303,特效对应!L:M,2,FALSE)</f>
        <v>skill_27</v>
      </c>
      <c r="N303" s="4" t="s">
        <v>808</v>
      </c>
      <c r="S303" s="6" t="str">
        <f>IF(_xlfn.IFNA(VLOOKUP(N303,buff!$K:$L,2,FALSE),"")=0,"",_xlfn.IFNA(VLOOKUP(N303,buff!$K:$L,2,FALSE),""))</f>
        <v>200298:100:1:0</v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>
        <f>VLOOKUP(N303,buff!K:P,6,FALSE)</f>
        <v>27</v>
      </c>
      <c r="Y303" t="s">
        <v>1554</v>
      </c>
    </row>
    <row r="304" spans="1:25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458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10" t="str">
        <f>VLOOKUP(H304,特效对应!L:M,2,FALSE)</f>
        <v>skill_27</v>
      </c>
      <c r="N304" s="4" t="s">
        <v>809</v>
      </c>
      <c r="S304" s="6" t="str">
        <f>IF(_xlfn.IFNA(VLOOKUP(N304,buff!$K:$L,2,FALSE),"")=0,"",_xlfn.IFNA(VLOOKUP(N304,buff!$K:$L,2,FALSE),""))</f>
        <v>200299:100:1:0</v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>
        <f>VLOOKUP(N304,buff!K:P,6,FALSE)</f>
        <v>28</v>
      </c>
      <c r="Y304" t="s">
        <v>1554</v>
      </c>
    </row>
    <row r="305" spans="1:25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458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10" t="str">
        <f>VLOOKUP(H305,特效对应!L:M,2,FALSE)</f>
        <v>skill_27</v>
      </c>
      <c r="N305" s="4" t="s">
        <v>810</v>
      </c>
      <c r="S305" s="6" t="str">
        <f>IF(_xlfn.IFNA(VLOOKUP(N305,buff!$K:$L,2,FALSE),"")=0,"",_xlfn.IFNA(VLOOKUP(N305,buff!$K:$L,2,FALSE),""))</f>
        <v>200300:100:1:0</v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>
        <f>VLOOKUP(N305,buff!K:P,6,FALSE)</f>
        <v>29</v>
      </c>
      <c r="Y305" t="s">
        <v>1554</v>
      </c>
    </row>
    <row r="306" spans="1:25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953</v>
      </c>
      <c r="I306" s="4" t="str">
        <f>"己方全体增加血量最大值"&amp;X306</f>
        <v>己方全体增加血量最大值33</v>
      </c>
      <c r="J306" t="s">
        <v>156</v>
      </c>
      <c r="K306" s="10" t="str">
        <f t="shared" ref="K306:K384" si="55">IF(S306="","",S306)&amp;IF(T306="","","|"&amp;T306)&amp;IF(U306="","","|"&amp;U306)&amp;IF(V306="","","|"&amp;V306)&amp;IF(W306="","","|"&amp;W306)</f>
        <v>200301:100:3:9</v>
      </c>
      <c r="L306" s="10">
        <f t="shared" si="48"/>
        <v>1</v>
      </c>
      <c r="M306" s="10" t="str">
        <f>VLOOKUP(H306,特效对应!L:M,2,FALSE)</f>
        <v>skill_27</v>
      </c>
      <c r="N306" s="4" t="s">
        <v>954</v>
      </c>
      <c r="S306" s="6" t="str">
        <f>IF(_xlfn.IFNA(VLOOKUP(N306,buff!$K:$L,2,FALSE),"")=0,"",_xlfn.IFNA(VLOOKUP(N306,buff!$K:$L,2,FALSE),""))</f>
        <v>200301:100:3:9</v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>
        <f>VLOOKUP(N306,buff!K:P,6,FALSE)</f>
        <v>33</v>
      </c>
      <c r="Y306" t="s">
        <v>1554</v>
      </c>
    </row>
    <row r="307" spans="1:25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953</v>
      </c>
      <c r="I307" s="4" t="str">
        <f t="shared" ref="I307:I325" si="56">"己方全体增加血量最大值"&amp;X307</f>
        <v>己方全体增加血量最大值40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10" t="str">
        <f>VLOOKUP(H307,特效对应!L:M,2,FALSE)</f>
        <v>skill_27</v>
      </c>
      <c r="N307" s="4" t="s">
        <v>955</v>
      </c>
      <c r="S307" s="6" t="str">
        <f>IF(_xlfn.IFNA(VLOOKUP(N307,buff!$K:$L,2,FALSE),"")=0,"",_xlfn.IFNA(VLOOKUP(N307,buff!$K:$L,2,FALSE),""))</f>
        <v>200302:100:3:9</v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>
        <f>VLOOKUP(N307,buff!K:P,6,FALSE)</f>
        <v>40</v>
      </c>
      <c r="Y307" t="s">
        <v>1554</v>
      </c>
    </row>
    <row r="308" spans="1:25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953</v>
      </c>
      <c r="I308" s="4" t="str">
        <f t="shared" si="56"/>
        <v>己方全体增加血量最大值64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10" t="str">
        <f>VLOOKUP(H308,特效对应!L:M,2,FALSE)</f>
        <v>skill_27</v>
      </c>
      <c r="N308" s="4" t="s">
        <v>956</v>
      </c>
      <c r="S308" s="6" t="str">
        <f>IF(_xlfn.IFNA(VLOOKUP(N308,buff!$K:$L,2,FALSE),"")=0,"",_xlfn.IFNA(VLOOKUP(N308,buff!$K:$L,2,FALSE),""))</f>
        <v>200303:100:3:9</v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>
        <f>VLOOKUP(N308,buff!K:P,6,FALSE)</f>
        <v>64</v>
      </c>
      <c r="Y308" t="s">
        <v>1554</v>
      </c>
    </row>
    <row r="309" spans="1:25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953</v>
      </c>
      <c r="I309" s="4" t="str">
        <f t="shared" si="56"/>
        <v>己方全体增加血量最大值102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10" t="str">
        <f>VLOOKUP(H309,特效对应!L:M,2,FALSE)</f>
        <v>skill_27</v>
      </c>
      <c r="N309" s="4" t="s">
        <v>957</v>
      </c>
      <c r="S309" s="6" t="str">
        <f>IF(_xlfn.IFNA(VLOOKUP(N309,buff!$K:$L,2,FALSE),"")=0,"",_xlfn.IFNA(VLOOKUP(N309,buff!$K:$L,2,FALSE),""))</f>
        <v>200304:100:3:9</v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>
        <f>VLOOKUP(N309,buff!K:P,6,FALSE)</f>
        <v>102</v>
      </c>
      <c r="Y309" t="s">
        <v>1554</v>
      </c>
    </row>
    <row r="310" spans="1:25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953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10" t="str">
        <f>VLOOKUP(H310,特效对应!L:M,2,FALSE)</f>
        <v>skill_27</v>
      </c>
      <c r="N310" s="4" t="s">
        <v>958</v>
      </c>
      <c r="S310" s="6" t="str">
        <f>IF(_xlfn.IFNA(VLOOKUP(N310,buff!$K:$L,2,FALSE),"")=0,"",_xlfn.IFNA(VLOOKUP(N310,buff!$K:$L,2,FALSE),""))</f>
        <v>200305:100:3:9</v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>
        <f>VLOOKUP(N310,buff!K:P,6,FALSE)</f>
        <v>144</v>
      </c>
      <c r="Y310" t="s">
        <v>1554</v>
      </c>
    </row>
    <row r="311" spans="1:25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953</v>
      </c>
      <c r="I311" s="4" t="str">
        <f t="shared" si="56"/>
        <v>己方全体增加血量最大值204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10" t="str">
        <f>VLOOKUP(H311,特效对应!L:M,2,FALSE)</f>
        <v>skill_27</v>
      </c>
      <c r="N311" s="4" t="s">
        <v>959</v>
      </c>
      <c r="S311" s="6" t="str">
        <f>IF(_xlfn.IFNA(VLOOKUP(N311,buff!$K:$L,2,FALSE),"")=0,"",_xlfn.IFNA(VLOOKUP(N311,buff!$K:$L,2,FALSE),""))</f>
        <v>200306:100:3:9</v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>
        <f>VLOOKUP(N311,buff!K:P,6,FALSE)</f>
        <v>204</v>
      </c>
      <c r="Y311" t="s">
        <v>1554</v>
      </c>
    </row>
    <row r="312" spans="1:25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953</v>
      </c>
      <c r="I312" s="4" t="str">
        <f t="shared" si="56"/>
        <v>己方全体增加血量最大值289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10" t="str">
        <f>VLOOKUP(H312,特效对应!L:M,2,FALSE)</f>
        <v>skill_27</v>
      </c>
      <c r="N312" s="4" t="s">
        <v>960</v>
      </c>
      <c r="S312" s="6" t="str">
        <f>IF(_xlfn.IFNA(VLOOKUP(N312,buff!$K:$L,2,FALSE),"")=0,"",_xlfn.IFNA(VLOOKUP(N312,buff!$K:$L,2,FALSE),""))</f>
        <v>200307:100:3:9</v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>
        <f>VLOOKUP(N312,buff!K:P,6,FALSE)</f>
        <v>289</v>
      </c>
      <c r="Y312" t="s">
        <v>1554</v>
      </c>
    </row>
    <row r="313" spans="1:25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953</v>
      </c>
      <c r="I313" s="4" t="str">
        <f t="shared" si="56"/>
        <v>己方全体增加血量最大值409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10" t="str">
        <f>VLOOKUP(H313,特效对应!L:M,2,FALSE)</f>
        <v>skill_27</v>
      </c>
      <c r="N313" s="4" t="s">
        <v>961</v>
      </c>
      <c r="S313" s="6" t="str">
        <f>IF(_xlfn.IFNA(VLOOKUP(N313,buff!$K:$L,2,FALSE),"")=0,"",_xlfn.IFNA(VLOOKUP(N313,buff!$K:$L,2,FALSE),""))</f>
        <v>200308:100:3:9</v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>
        <f>VLOOKUP(N313,buff!K:P,6,FALSE)</f>
        <v>409</v>
      </c>
      <c r="Y313" t="s">
        <v>1554</v>
      </c>
    </row>
    <row r="314" spans="1:25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953</v>
      </c>
      <c r="I314" s="4" t="str">
        <f t="shared" si="56"/>
        <v>己方全体增加血量最大值579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10" t="str">
        <f>VLOOKUP(H314,特效对应!L:M,2,FALSE)</f>
        <v>skill_27</v>
      </c>
      <c r="N314" s="4" t="s">
        <v>962</v>
      </c>
      <c r="S314" s="6" t="str">
        <f>IF(_xlfn.IFNA(VLOOKUP(N314,buff!$K:$L,2,FALSE),"")=0,"",_xlfn.IFNA(VLOOKUP(N314,buff!$K:$L,2,FALSE),""))</f>
        <v>200309:100:3:9</v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>
        <f>VLOOKUP(N314,buff!K:P,6,FALSE)</f>
        <v>579</v>
      </c>
      <c r="Y314" t="s">
        <v>1554</v>
      </c>
    </row>
    <row r="315" spans="1:25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953</v>
      </c>
      <c r="I315" s="4" t="str">
        <f t="shared" si="56"/>
        <v>己方全体增加血量最大值819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10" t="str">
        <f>VLOOKUP(H315,特效对应!L:M,2,FALSE)</f>
        <v>skill_27</v>
      </c>
      <c r="N315" s="4" t="s">
        <v>963</v>
      </c>
      <c r="S315" s="6" t="str">
        <f>IF(_xlfn.IFNA(VLOOKUP(N315,buff!$K:$L,2,FALSE),"")=0,"",_xlfn.IFNA(VLOOKUP(N315,buff!$K:$L,2,FALSE),""))</f>
        <v>200310:100:3:9</v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>
        <f>VLOOKUP(N315,buff!K:P,6,FALSE)</f>
        <v>819</v>
      </c>
      <c r="Y315" t="s">
        <v>1554</v>
      </c>
    </row>
    <row r="316" spans="1:25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953</v>
      </c>
      <c r="I316" s="4" t="str">
        <f t="shared" si="56"/>
        <v>己方全体增加血量最大值1159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10" t="str">
        <f>VLOOKUP(H316,特效对应!L:M,2,FALSE)</f>
        <v>skill_27</v>
      </c>
      <c r="N316" s="4" t="s">
        <v>964</v>
      </c>
      <c r="S316" s="6" t="str">
        <f>IF(_xlfn.IFNA(VLOOKUP(N316,buff!$K:$L,2,FALSE),"")=0,"",_xlfn.IFNA(VLOOKUP(N316,buff!$K:$L,2,FALSE),""))</f>
        <v>200311:100:3:9</v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>
        <f>VLOOKUP(N316,buff!K:P,6,FALSE)</f>
        <v>1159</v>
      </c>
      <c r="Y316" t="s">
        <v>1554</v>
      </c>
    </row>
    <row r="317" spans="1:25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953</v>
      </c>
      <c r="I317" s="4" t="str">
        <f t="shared" si="56"/>
        <v>己方全体增加血量最大值1640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10" t="str">
        <f>VLOOKUP(H317,特效对应!L:M,2,FALSE)</f>
        <v>skill_27</v>
      </c>
      <c r="N317" s="4" t="s">
        <v>965</v>
      </c>
      <c r="S317" s="6" t="str">
        <f>IF(_xlfn.IFNA(VLOOKUP(N317,buff!$K:$L,2,FALSE),"")=0,"",_xlfn.IFNA(VLOOKUP(N317,buff!$K:$L,2,FALSE),""))</f>
        <v>200312:100:3:9</v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>
        <f>VLOOKUP(N317,buff!K:P,6,FALSE)</f>
        <v>1640</v>
      </c>
      <c r="Y317" t="s">
        <v>1554</v>
      </c>
    </row>
    <row r="318" spans="1:25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953</v>
      </c>
      <c r="I318" s="4" t="str">
        <f t="shared" si="56"/>
        <v>己方全体增加血量最大值2320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10" t="str">
        <f>VLOOKUP(H318,特效对应!L:M,2,FALSE)</f>
        <v>skill_27</v>
      </c>
      <c r="N318" s="4" t="s">
        <v>966</v>
      </c>
      <c r="S318" s="6" t="str">
        <f>IF(_xlfn.IFNA(VLOOKUP(N318,buff!$K:$L,2,FALSE),"")=0,"",_xlfn.IFNA(VLOOKUP(N318,buff!$K:$L,2,FALSE),""))</f>
        <v>200313:100:3:9</v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>
        <f>VLOOKUP(N318,buff!K:P,6,FALSE)</f>
        <v>2320</v>
      </c>
      <c r="Y318" t="s">
        <v>1554</v>
      </c>
    </row>
    <row r="319" spans="1:25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953</v>
      </c>
      <c r="I319" s="4" t="str">
        <f t="shared" si="56"/>
        <v>己方全体增加血量最大值3281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10" t="str">
        <f>VLOOKUP(H319,特效对应!L:M,2,FALSE)</f>
        <v>skill_27</v>
      </c>
      <c r="N319" s="4" t="s">
        <v>967</v>
      </c>
      <c r="S319" s="6" t="str">
        <f>IF(_xlfn.IFNA(VLOOKUP(N319,buff!$K:$L,2,FALSE),"")=0,"",_xlfn.IFNA(VLOOKUP(N319,buff!$K:$L,2,FALSE),""))</f>
        <v>200314:100:3:9</v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>
        <f>VLOOKUP(N319,buff!K:P,6,FALSE)</f>
        <v>3281</v>
      </c>
      <c r="Y319" t="s">
        <v>1554</v>
      </c>
    </row>
    <row r="320" spans="1:25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953</v>
      </c>
      <c r="I320" s="4" t="str">
        <f t="shared" si="56"/>
        <v>己方全体增加血量最大值4641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10" t="str">
        <f>VLOOKUP(H320,特效对应!L:M,2,FALSE)</f>
        <v>skill_27</v>
      </c>
      <c r="N320" s="4" t="s">
        <v>968</v>
      </c>
      <c r="S320" s="6" t="str">
        <f>IF(_xlfn.IFNA(VLOOKUP(N320,buff!$K:$L,2,FALSE),"")=0,"",_xlfn.IFNA(VLOOKUP(N320,buff!$K:$L,2,FALSE),""))</f>
        <v>200315:100:3:9</v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>
        <f>VLOOKUP(N320,buff!K:P,6,FALSE)</f>
        <v>4641</v>
      </c>
      <c r="Y320" t="s">
        <v>1554</v>
      </c>
    </row>
    <row r="321" spans="1:25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953</v>
      </c>
      <c r="I321" s="4" t="str">
        <f t="shared" si="56"/>
        <v>己方全体增加血量最大值6564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10" t="str">
        <f>VLOOKUP(H321,特效对应!L:M,2,FALSE)</f>
        <v>skill_27</v>
      </c>
      <c r="N321" s="4" t="s">
        <v>969</v>
      </c>
      <c r="S321" s="6" t="str">
        <f>IF(_xlfn.IFNA(VLOOKUP(N321,buff!$K:$L,2,FALSE),"")=0,"",_xlfn.IFNA(VLOOKUP(N321,buff!$K:$L,2,FALSE),""))</f>
        <v>200316:100:3:9</v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>
        <f>VLOOKUP(N321,buff!K:P,6,FALSE)</f>
        <v>6564</v>
      </c>
      <c r="Y321" t="s">
        <v>1554</v>
      </c>
    </row>
    <row r="322" spans="1:25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953</v>
      </c>
      <c r="I322" s="4" t="str">
        <f t="shared" si="56"/>
        <v>己方全体增加血量最大值9285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10" t="str">
        <f>VLOOKUP(H322,特效对应!L:M,2,FALSE)</f>
        <v>skill_27</v>
      </c>
      <c r="N322" s="4" t="s">
        <v>970</v>
      </c>
      <c r="S322" s="6" t="str">
        <f>IF(_xlfn.IFNA(VLOOKUP(N322,buff!$K:$L,2,FALSE),"")=0,"",_xlfn.IFNA(VLOOKUP(N322,buff!$K:$L,2,FALSE),""))</f>
        <v>200317:100:3:9</v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>
        <f>VLOOKUP(N322,buff!K:P,6,FALSE)</f>
        <v>9285</v>
      </c>
      <c r="Y322" t="s">
        <v>1554</v>
      </c>
    </row>
    <row r="323" spans="1:25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953</v>
      </c>
      <c r="I323" s="4" t="str">
        <f t="shared" si="56"/>
        <v>己方全体增加血量最大值13133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10" t="str">
        <f>VLOOKUP(H323,特效对应!L:M,2,FALSE)</f>
        <v>skill_27</v>
      </c>
      <c r="N323" s="4" t="s">
        <v>971</v>
      </c>
      <c r="S323" s="6" t="str">
        <f>IF(_xlfn.IFNA(VLOOKUP(N323,buff!$K:$L,2,FALSE),"")=0,"",_xlfn.IFNA(VLOOKUP(N323,buff!$K:$L,2,FALSE),""))</f>
        <v>200318:100:3:9</v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>
        <f>VLOOKUP(N323,buff!K:P,6,FALSE)</f>
        <v>13133</v>
      </c>
      <c r="Y323" t="s">
        <v>1554</v>
      </c>
    </row>
    <row r="324" spans="1:25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953</v>
      </c>
      <c r="I324" s="4" t="str">
        <f t="shared" si="56"/>
        <v>己方全体增加血量最大值18575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10" t="str">
        <f>VLOOKUP(H324,特效对应!L:M,2,FALSE)</f>
        <v>skill_27</v>
      </c>
      <c r="N324" s="4" t="s">
        <v>972</v>
      </c>
      <c r="S324" s="6" t="str">
        <f>IF(_xlfn.IFNA(VLOOKUP(N324,buff!$K:$L,2,FALSE),"")=0,"",_xlfn.IFNA(VLOOKUP(N324,buff!$K:$L,2,FALSE),""))</f>
        <v>200319:100:3:9</v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>
        <f>VLOOKUP(N324,buff!K:P,6,FALSE)</f>
        <v>18575</v>
      </c>
      <c r="Y324" t="s">
        <v>1554</v>
      </c>
    </row>
    <row r="325" spans="1:25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953</v>
      </c>
      <c r="I325" s="4" t="str">
        <f t="shared" si="56"/>
        <v>己方全体增加血量最大值26272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10" t="str">
        <f>VLOOKUP(H325,特效对应!L:M,2,FALSE)</f>
        <v>skill_27</v>
      </c>
      <c r="N325" s="4" t="s">
        <v>973</v>
      </c>
      <c r="S325" s="6" t="str">
        <f>IF(_xlfn.IFNA(VLOOKUP(N325,buff!$K:$L,2,FALSE),"")=0,"",_xlfn.IFNA(VLOOKUP(N325,buff!$K:$L,2,FALSE),""))</f>
        <v>200320:100:3:9</v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>
        <f>VLOOKUP(N325,buff!K:P,6,FALSE)</f>
        <v>26272</v>
      </c>
      <c r="Y325" t="s">
        <v>1554</v>
      </c>
    </row>
    <row r="326" spans="1:25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502</v>
      </c>
      <c r="I326" s="4" t="str">
        <f>"己方全体增加血量最大值"&amp;X326</f>
        <v>己方全体增加血量最大值41</v>
      </c>
      <c r="J326" t="s">
        <v>156</v>
      </c>
      <c r="K326" s="10" t="str">
        <f t="shared" ref="K326:K365" si="57">IF(S326="","",S326)&amp;IF(T326="","","|"&amp;T326)&amp;IF(U326="","","|"&amp;U326)&amp;IF(V326="","","|"&amp;V326)&amp;IF(W326="","","|"&amp;W326)</f>
        <v>200321:100:3:9</v>
      </c>
      <c r="L326" s="10">
        <f t="shared" si="48"/>
        <v>1</v>
      </c>
      <c r="M326" s="10" t="str">
        <f>VLOOKUP(H326,特效对应!L:M,2,FALSE)</f>
        <v>skill_16</v>
      </c>
      <c r="N326" s="4" t="s">
        <v>974</v>
      </c>
      <c r="S326" s="6" t="str">
        <f>IF(_xlfn.IFNA(VLOOKUP(N326,buff!$K:$L,2,FALSE),"")=0,"",_xlfn.IFNA(VLOOKUP(N326,buff!$K:$L,2,FALSE),""))</f>
        <v>200321:100:3:9</v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>
        <f>VLOOKUP(N326,buff!K:P,6,FALSE)</f>
        <v>41</v>
      </c>
      <c r="Y326" t="s">
        <v>1554</v>
      </c>
    </row>
    <row r="327" spans="1:25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502</v>
      </c>
      <c r="I327" s="4" t="str">
        <f t="shared" ref="I327:I345" si="61">"己方全体增加血量最大值"&amp;X327</f>
        <v>己方全体增加血量最大值51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10" t="str">
        <f>VLOOKUP(H327,特效对应!L:M,2,FALSE)</f>
        <v>skill_16</v>
      </c>
      <c r="N327" s="4" t="s">
        <v>975</v>
      </c>
      <c r="S327" s="6" t="str">
        <f>IF(_xlfn.IFNA(VLOOKUP(N327,buff!$K:$L,2,FALSE),"")=0,"",_xlfn.IFNA(VLOOKUP(N327,buff!$K:$L,2,FALSE),""))</f>
        <v>200322:100:3:9</v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>
        <f>VLOOKUP(N327,buff!K:P,6,FALSE)</f>
        <v>51</v>
      </c>
      <c r="Y327" t="s">
        <v>1554</v>
      </c>
    </row>
    <row r="328" spans="1:25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502</v>
      </c>
      <c r="I328" s="4" t="str">
        <f t="shared" si="61"/>
        <v>己方全体增加血量最大值80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10" t="str">
        <f>VLOOKUP(H328,特效对应!L:M,2,FALSE)</f>
        <v>skill_16</v>
      </c>
      <c r="N328" s="4" t="s">
        <v>976</v>
      </c>
      <c r="S328" s="6" t="str">
        <f>IF(_xlfn.IFNA(VLOOKUP(N328,buff!$K:$L,2,FALSE),"")=0,"",_xlfn.IFNA(VLOOKUP(N328,buff!$K:$L,2,FALSE),""))</f>
        <v>200323:100:3:9</v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>
        <f>VLOOKUP(N328,buff!K:P,6,FALSE)</f>
        <v>80</v>
      </c>
      <c r="Y328" t="s">
        <v>1554</v>
      </c>
    </row>
    <row r="329" spans="1:25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502</v>
      </c>
      <c r="I329" s="4" t="str">
        <f t="shared" si="61"/>
        <v>己方全体增加血量最大值128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10" t="str">
        <f>VLOOKUP(H329,特效对应!L:M,2,FALSE)</f>
        <v>skill_16</v>
      </c>
      <c r="N329" s="4" t="s">
        <v>977</v>
      </c>
      <c r="S329" s="6" t="str">
        <f>IF(_xlfn.IFNA(VLOOKUP(N329,buff!$K:$L,2,FALSE),"")=0,"",_xlfn.IFNA(VLOOKUP(N329,buff!$K:$L,2,FALSE),""))</f>
        <v>200324:100:3:9</v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>
        <f>VLOOKUP(N329,buff!K:P,6,FALSE)</f>
        <v>128</v>
      </c>
      <c r="Y329" t="s">
        <v>1554</v>
      </c>
    </row>
    <row r="330" spans="1:25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502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10" t="str">
        <f>VLOOKUP(H330,特效对应!L:M,2,FALSE)</f>
        <v>skill_16</v>
      </c>
      <c r="N330" s="4" t="s">
        <v>978</v>
      </c>
      <c r="S330" s="6" t="str">
        <f>IF(_xlfn.IFNA(VLOOKUP(N330,buff!$K:$L,2,FALSE),"")=0,"",_xlfn.IFNA(VLOOKUP(N330,buff!$K:$L,2,FALSE),""))</f>
        <v>200325:100:3:9</v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>
        <f>VLOOKUP(N330,buff!K:P,6,FALSE)</f>
        <v>180</v>
      </c>
      <c r="Y330" t="s">
        <v>1554</v>
      </c>
    </row>
    <row r="331" spans="1:25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502</v>
      </c>
      <c r="I331" s="4" t="str">
        <f t="shared" si="61"/>
        <v>己方全体增加血量最大值256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10" t="str">
        <f>VLOOKUP(H331,特效对应!L:M,2,FALSE)</f>
        <v>skill_16</v>
      </c>
      <c r="N331" s="4" t="s">
        <v>979</v>
      </c>
      <c r="S331" s="6" t="str">
        <f>IF(_xlfn.IFNA(VLOOKUP(N331,buff!$K:$L,2,FALSE),"")=0,"",_xlfn.IFNA(VLOOKUP(N331,buff!$K:$L,2,FALSE),""))</f>
        <v>200326:100:3:9</v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>
        <f>VLOOKUP(N331,buff!K:P,6,FALSE)</f>
        <v>256</v>
      </c>
      <c r="Y331" t="s">
        <v>1554</v>
      </c>
    </row>
    <row r="332" spans="1:25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502</v>
      </c>
      <c r="I332" s="4" t="str">
        <f t="shared" si="61"/>
        <v>己方全体增加血量最大值362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10" t="str">
        <f>VLOOKUP(H332,特效对应!L:M,2,FALSE)</f>
        <v>skill_16</v>
      </c>
      <c r="N332" s="4" t="s">
        <v>980</v>
      </c>
      <c r="S332" s="6" t="str">
        <f>IF(_xlfn.IFNA(VLOOKUP(N332,buff!$K:$L,2,FALSE),"")=0,"",_xlfn.IFNA(VLOOKUP(N332,buff!$K:$L,2,FALSE),""))</f>
        <v>200327:100:3:9</v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>
        <f>VLOOKUP(N332,buff!K:P,6,FALSE)</f>
        <v>362</v>
      </c>
      <c r="Y332" t="s">
        <v>1554</v>
      </c>
    </row>
    <row r="333" spans="1:25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502</v>
      </c>
      <c r="I333" s="4" t="str">
        <f t="shared" si="61"/>
        <v>己方全体增加血量最大值512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10" t="str">
        <f>VLOOKUP(H333,特效对应!L:M,2,FALSE)</f>
        <v>skill_16</v>
      </c>
      <c r="N333" s="4" t="s">
        <v>981</v>
      </c>
      <c r="S333" s="6" t="str">
        <f>IF(_xlfn.IFNA(VLOOKUP(N333,buff!$K:$L,2,FALSE),"")=0,"",_xlfn.IFNA(VLOOKUP(N333,buff!$K:$L,2,FALSE),""))</f>
        <v>200328:100:3:9</v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>
        <f>VLOOKUP(N333,buff!K:P,6,FALSE)</f>
        <v>512</v>
      </c>
      <c r="Y333" t="s">
        <v>1554</v>
      </c>
    </row>
    <row r="334" spans="1:25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502</v>
      </c>
      <c r="I334" s="4" t="str">
        <f t="shared" si="61"/>
        <v>己方全体增加血量最大值724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10" t="str">
        <f>VLOOKUP(H334,特效对应!L:M,2,FALSE)</f>
        <v>skill_16</v>
      </c>
      <c r="N334" s="4" t="s">
        <v>982</v>
      </c>
      <c r="S334" s="6" t="str">
        <f>IF(_xlfn.IFNA(VLOOKUP(N334,buff!$K:$L,2,FALSE),"")=0,"",_xlfn.IFNA(VLOOKUP(N334,buff!$K:$L,2,FALSE),""))</f>
        <v>200329:100:3:9</v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>
        <f>VLOOKUP(N334,buff!K:P,6,FALSE)</f>
        <v>724</v>
      </c>
      <c r="Y334" t="s">
        <v>1554</v>
      </c>
    </row>
    <row r="335" spans="1:25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502</v>
      </c>
      <c r="I335" s="4" t="str">
        <f t="shared" si="61"/>
        <v>己方全体增加血量最大值1024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10" t="str">
        <f>VLOOKUP(H335,特效对应!L:M,2,FALSE)</f>
        <v>skill_16</v>
      </c>
      <c r="N335" s="4" t="s">
        <v>983</v>
      </c>
      <c r="S335" s="6" t="str">
        <f>IF(_xlfn.IFNA(VLOOKUP(N335,buff!$K:$L,2,FALSE),"")=0,"",_xlfn.IFNA(VLOOKUP(N335,buff!$K:$L,2,FALSE),""))</f>
        <v>200330:100:3:9</v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>
        <f>VLOOKUP(N335,buff!K:P,6,FALSE)</f>
        <v>1024</v>
      </c>
      <c r="Y335" t="s">
        <v>1554</v>
      </c>
    </row>
    <row r="336" spans="1:25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502</v>
      </c>
      <c r="I336" s="4" t="str">
        <f t="shared" si="61"/>
        <v>己方全体增加血量最大值1449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10" t="str">
        <f>VLOOKUP(H336,特效对应!L:M,2,FALSE)</f>
        <v>skill_16</v>
      </c>
      <c r="N336" s="4" t="s">
        <v>984</v>
      </c>
      <c r="S336" s="6" t="str">
        <f>IF(_xlfn.IFNA(VLOOKUP(N336,buff!$K:$L,2,FALSE),"")=0,"",_xlfn.IFNA(VLOOKUP(N336,buff!$K:$L,2,FALSE),""))</f>
        <v>200331:100:3:9</v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>
        <f>VLOOKUP(N336,buff!K:P,6,FALSE)</f>
        <v>1449</v>
      </c>
      <c r="Y336" t="s">
        <v>1554</v>
      </c>
    </row>
    <row r="337" spans="1:25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502</v>
      </c>
      <c r="I337" s="4" t="str">
        <f t="shared" si="61"/>
        <v>己方全体增加血量最大值2050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10" t="str">
        <f>VLOOKUP(H337,特效对应!L:M,2,FALSE)</f>
        <v>skill_16</v>
      </c>
      <c r="N337" s="4" t="s">
        <v>985</v>
      </c>
      <c r="S337" s="6" t="str">
        <f>IF(_xlfn.IFNA(VLOOKUP(N337,buff!$K:$L,2,FALSE),"")=0,"",_xlfn.IFNA(VLOOKUP(N337,buff!$K:$L,2,FALSE),""))</f>
        <v>200332:100:3:9</v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>
        <f>VLOOKUP(N337,buff!K:P,6,FALSE)</f>
        <v>2050</v>
      </c>
      <c r="Y337" t="s">
        <v>1554</v>
      </c>
    </row>
    <row r="338" spans="1:25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502</v>
      </c>
      <c r="I338" s="4" t="str">
        <f t="shared" si="61"/>
        <v>己方全体增加血量最大值2900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10" t="str">
        <f>VLOOKUP(H338,特效对应!L:M,2,FALSE)</f>
        <v>skill_16</v>
      </c>
      <c r="N338" s="4" t="s">
        <v>986</v>
      </c>
      <c r="S338" s="6" t="str">
        <f>IF(_xlfn.IFNA(VLOOKUP(N338,buff!$K:$L,2,FALSE),"")=0,"",_xlfn.IFNA(VLOOKUP(N338,buff!$K:$L,2,FALSE),""))</f>
        <v>200333:100:3:9</v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>
        <f>VLOOKUP(N338,buff!K:P,6,FALSE)</f>
        <v>2900</v>
      </c>
      <c r="Y338" t="s">
        <v>1554</v>
      </c>
    </row>
    <row r="339" spans="1:25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502</v>
      </c>
      <c r="I339" s="4" t="str">
        <f t="shared" si="61"/>
        <v>己方全体增加血量最大值4102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10" t="str">
        <f>VLOOKUP(H339,特效对应!L:M,2,FALSE)</f>
        <v>skill_16</v>
      </c>
      <c r="N339" s="4" t="s">
        <v>987</v>
      </c>
      <c r="S339" s="6" t="str">
        <f>IF(_xlfn.IFNA(VLOOKUP(N339,buff!$K:$L,2,FALSE),"")=0,"",_xlfn.IFNA(VLOOKUP(N339,buff!$K:$L,2,FALSE),""))</f>
        <v>200334:100:3:9</v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>
        <f>VLOOKUP(N339,buff!K:P,6,FALSE)</f>
        <v>4102</v>
      </c>
      <c r="Y339" t="s">
        <v>1554</v>
      </c>
    </row>
    <row r="340" spans="1:25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502</v>
      </c>
      <c r="I340" s="4" t="str">
        <f t="shared" si="61"/>
        <v>己方全体增加血量最大值5801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10" t="str">
        <f>VLOOKUP(H340,特效对应!L:M,2,FALSE)</f>
        <v>skill_16</v>
      </c>
      <c r="N340" s="4" t="s">
        <v>988</v>
      </c>
      <c r="S340" s="6" t="str">
        <f>IF(_xlfn.IFNA(VLOOKUP(N340,buff!$K:$L,2,FALSE),"")=0,"",_xlfn.IFNA(VLOOKUP(N340,buff!$K:$L,2,FALSE),""))</f>
        <v>200335:100:3:9</v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>
        <f>VLOOKUP(N340,buff!K:P,6,FALSE)</f>
        <v>5801</v>
      </c>
      <c r="Y340" t="s">
        <v>1554</v>
      </c>
    </row>
    <row r="341" spans="1:25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502</v>
      </c>
      <c r="I341" s="4" t="str">
        <f t="shared" si="61"/>
        <v>己方全体增加血量最大值8206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10" t="str">
        <f>VLOOKUP(H341,特效对应!L:M,2,FALSE)</f>
        <v>skill_16</v>
      </c>
      <c r="N341" s="4" t="s">
        <v>989</v>
      </c>
      <c r="S341" s="6" t="str">
        <f>IF(_xlfn.IFNA(VLOOKUP(N341,buff!$K:$L,2,FALSE),"")=0,"",_xlfn.IFNA(VLOOKUP(N341,buff!$K:$L,2,FALSE),""))</f>
        <v>200336:100:3:9</v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>
        <f>VLOOKUP(N341,buff!K:P,6,FALSE)</f>
        <v>8206</v>
      </c>
      <c r="Y341" t="s">
        <v>1554</v>
      </c>
    </row>
    <row r="342" spans="1:25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502</v>
      </c>
      <c r="I342" s="4" t="str">
        <f t="shared" si="61"/>
        <v>己方全体增加血量最大值11606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10" t="str">
        <f>VLOOKUP(H342,特效对应!L:M,2,FALSE)</f>
        <v>skill_16</v>
      </c>
      <c r="N342" s="4" t="s">
        <v>990</v>
      </c>
      <c r="S342" s="6" t="str">
        <f>IF(_xlfn.IFNA(VLOOKUP(N342,buff!$K:$L,2,FALSE),"")=0,"",_xlfn.IFNA(VLOOKUP(N342,buff!$K:$L,2,FALSE),""))</f>
        <v>200337:100:3:9</v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>
        <f>VLOOKUP(N342,buff!K:P,6,FALSE)</f>
        <v>11606</v>
      </c>
      <c r="Y342" t="s">
        <v>1554</v>
      </c>
    </row>
    <row r="343" spans="1:25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502</v>
      </c>
      <c r="I343" s="4" t="str">
        <f t="shared" si="61"/>
        <v>己方全体增加血量最大值16416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10" t="str">
        <f>VLOOKUP(H343,特效对应!L:M,2,FALSE)</f>
        <v>skill_16</v>
      </c>
      <c r="N343" s="4" t="s">
        <v>991</v>
      </c>
      <c r="S343" s="6" t="str">
        <f>IF(_xlfn.IFNA(VLOOKUP(N343,buff!$K:$L,2,FALSE),"")=0,"",_xlfn.IFNA(VLOOKUP(N343,buff!$K:$L,2,FALSE),""))</f>
        <v>200338:100:3:9</v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>
        <f>VLOOKUP(N343,buff!K:P,6,FALSE)</f>
        <v>16416</v>
      </c>
      <c r="Y343" t="s">
        <v>1554</v>
      </c>
    </row>
    <row r="344" spans="1:25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502</v>
      </c>
      <c r="I344" s="4" t="str">
        <f t="shared" si="61"/>
        <v>己方全体增加血量最大值23219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10" t="str">
        <f>VLOOKUP(H344,特效对应!L:M,2,FALSE)</f>
        <v>skill_16</v>
      </c>
      <c r="N344" s="4" t="s">
        <v>992</v>
      </c>
      <c r="S344" s="6" t="str">
        <f>IF(_xlfn.IFNA(VLOOKUP(N344,buff!$K:$L,2,FALSE),"")=0,"",_xlfn.IFNA(VLOOKUP(N344,buff!$K:$L,2,FALSE),""))</f>
        <v>200339:100:3:9</v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>
        <f>VLOOKUP(N344,buff!K:P,6,FALSE)</f>
        <v>23219</v>
      </c>
      <c r="Y344" t="s">
        <v>1554</v>
      </c>
    </row>
    <row r="345" spans="1:25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502</v>
      </c>
      <c r="I345" s="4" t="str">
        <f t="shared" si="61"/>
        <v>己方全体增加血量最大值32840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10" t="str">
        <f>VLOOKUP(H345,特效对应!L:M,2,FALSE)</f>
        <v>skill_16</v>
      </c>
      <c r="N345" s="4" t="s">
        <v>993</v>
      </c>
      <c r="S345" s="6" t="str">
        <f>IF(_xlfn.IFNA(VLOOKUP(N345,buff!$K:$L,2,FALSE),"")=0,"",_xlfn.IFNA(VLOOKUP(N345,buff!$K:$L,2,FALSE),""))</f>
        <v>200340:100:3:9</v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>
        <f>VLOOKUP(N345,buff!K:P,6,FALSE)</f>
        <v>32840</v>
      </c>
      <c r="Y345" t="s">
        <v>1554</v>
      </c>
    </row>
    <row r="346" spans="1:25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514</v>
      </c>
      <c r="I346" s="4" t="str">
        <f>"己方全体增加血量最大值"&amp;X346</f>
        <v>己方全体增加血量最大值52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10" t="str">
        <f>VLOOKUP(H346,特效对应!L:M,2,FALSE)</f>
        <v>skill_16</v>
      </c>
      <c r="N346" s="4" t="s">
        <v>994</v>
      </c>
      <c r="S346" s="6" t="str">
        <f>IF(_xlfn.IFNA(VLOOKUP(N346,buff!$K:$L,2,FALSE),"")=0,"",_xlfn.IFNA(VLOOKUP(N346,buff!$K:$L,2,FALSE),""))</f>
        <v>200341:100:3:9</v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>
        <f>VLOOKUP(N346,buff!K:P,6,FALSE)</f>
        <v>52</v>
      </c>
      <c r="Y346" t="s">
        <v>1554</v>
      </c>
    </row>
    <row r="347" spans="1:25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514</v>
      </c>
      <c r="I347" s="4" t="str">
        <f t="shared" ref="I347:I365" si="65">"己方全体增加血量最大值"&amp;X347</f>
        <v>己方全体增加血量最大值64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10" t="str">
        <f>VLOOKUP(H347,特效对应!L:M,2,FALSE)</f>
        <v>skill_16</v>
      </c>
      <c r="N347" s="4" t="s">
        <v>995</v>
      </c>
      <c r="S347" s="6" t="str">
        <f>IF(_xlfn.IFNA(VLOOKUP(N347,buff!$K:$L,2,FALSE),"")=0,"",_xlfn.IFNA(VLOOKUP(N347,buff!$K:$L,2,FALSE),""))</f>
        <v>200342:100:3:9</v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>
        <f>VLOOKUP(N347,buff!K:P,6,FALSE)</f>
        <v>64</v>
      </c>
      <c r="Y347" t="s">
        <v>1554</v>
      </c>
    </row>
    <row r="348" spans="1:25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514</v>
      </c>
      <c r="I348" s="4" t="str">
        <f t="shared" si="65"/>
        <v>己方全体增加血量最大值100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10" t="str">
        <f>VLOOKUP(H348,特效对应!L:M,2,FALSE)</f>
        <v>skill_16</v>
      </c>
      <c r="N348" s="4" t="s">
        <v>996</v>
      </c>
      <c r="S348" s="6" t="str">
        <f>IF(_xlfn.IFNA(VLOOKUP(N348,buff!$K:$L,2,FALSE),"")=0,"",_xlfn.IFNA(VLOOKUP(N348,buff!$K:$L,2,FALSE),""))</f>
        <v>200343:100:3:9</v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>
        <f>VLOOKUP(N348,buff!K:P,6,FALSE)</f>
        <v>100</v>
      </c>
      <c r="Y348" t="s">
        <v>1554</v>
      </c>
    </row>
    <row r="349" spans="1:25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514</v>
      </c>
      <c r="I349" s="4" t="str">
        <f t="shared" si="65"/>
        <v>己方全体增加血量最大值160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10" t="str">
        <f>VLOOKUP(H349,特效对应!L:M,2,FALSE)</f>
        <v>skill_16</v>
      </c>
      <c r="N349" s="4" t="s">
        <v>997</v>
      </c>
      <c r="S349" s="6" t="str">
        <f>IF(_xlfn.IFNA(VLOOKUP(N349,buff!$K:$L,2,FALSE),"")=0,"",_xlfn.IFNA(VLOOKUP(N349,buff!$K:$L,2,FALSE),""))</f>
        <v>200344:100:3:9</v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>
        <f>VLOOKUP(N349,buff!K:P,6,FALSE)</f>
        <v>160</v>
      </c>
      <c r="Y349" t="s">
        <v>1554</v>
      </c>
    </row>
    <row r="350" spans="1:25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514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10" t="str">
        <f>VLOOKUP(H350,特效对应!L:M,2,FALSE)</f>
        <v>skill_16</v>
      </c>
      <c r="N350" s="4" t="s">
        <v>998</v>
      </c>
      <c r="S350" s="6" t="str">
        <f>IF(_xlfn.IFNA(VLOOKUP(N350,buff!$K:$L,2,FALSE),"")=0,"",_xlfn.IFNA(VLOOKUP(N350,buff!$K:$L,2,FALSE),""))</f>
        <v>200345:100:3:9</v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>
        <f>VLOOKUP(N350,buff!K:P,6,FALSE)</f>
        <v>226</v>
      </c>
      <c r="Y350" t="s">
        <v>1554</v>
      </c>
    </row>
    <row r="351" spans="1:25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514</v>
      </c>
      <c r="I351" s="4" t="str">
        <f t="shared" si="65"/>
        <v>己方全体增加血量最大值320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10" t="str">
        <f>VLOOKUP(H351,特效对应!L:M,2,FALSE)</f>
        <v>skill_16</v>
      </c>
      <c r="N351" s="4" t="s">
        <v>999</v>
      </c>
      <c r="S351" s="6" t="str">
        <f>IF(_xlfn.IFNA(VLOOKUP(N351,buff!$K:$L,2,FALSE),"")=0,"",_xlfn.IFNA(VLOOKUP(N351,buff!$K:$L,2,FALSE),""))</f>
        <v>200346:100:3:9</v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>
        <f>VLOOKUP(N351,buff!K:P,6,FALSE)</f>
        <v>320</v>
      </c>
      <c r="Y351" t="s">
        <v>1554</v>
      </c>
    </row>
    <row r="352" spans="1:25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514</v>
      </c>
      <c r="I352" s="4" t="str">
        <f t="shared" si="65"/>
        <v>己方全体增加血量最大值452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10" t="str">
        <f>VLOOKUP(H352,特效对应!L:M,2,FALSE)</f>
        <v>skill_16</v>
      </c>
      <c r="N352" s="4" t="s">
        <v>1000</v>
      </c>
      <c r="S352" s="6" t="str">
        <f>IF(_xlfn.IFNA(VLOOKUP(N352,buff!$K:$L,2,FALSE),"")=0,"",_xlfn.IFNA(VLOOKUP(N352,buff!$K:$L,2,FALSE),""))</f>
        <v>200347:100:3:9</v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>
        <f>VLOOKUP(N352,buff!K:P,6,FALSE)</f>
        <v>452</v>
      </c>
      <c r="Y352" t="s">
        <v>1554</v>
      </c>
    </row>
    <row r="353" spans="1:25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514</v>
      </c>
      <c r="I353" s="4" t="str">
        <f t="shared" si="65"/>
        <v>己方全体增加血量最大值640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10" t="str">
        <f>VLOOKUP(H353,特效对应!L:M,2,FALSE)</f>
        <v>skill_16</v>
      </c>
      <c r="N353" s="4" t="s">
        <v>1001</v>
      </c>
      <c r="S353" s="6" t="str">
        <f>IF(_xlfn.IFNA(VLOOKUP(N353,buff!$K:$L,2,FALSE),"")=0,"",_xlfn.IFNA(VLOOKUP(N353,buff!$K:$L,2,FALSE),""))</f>
        <v>200348:100:3:9</v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>
        <f>VLOOKUP(N353,buff!K:P,6,FALSE)</f>
        <v>640</v>
      </c>
      <c r="Y353" t="s">
        <v>1554</v>
      </c>
    </row>
    <row r="354" spans="1:25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514</v>
      </c>
      <c r="I354" s="4" t="str">
        <f t="shared" si="65"/>
        <v>己方全体增加血量最大值905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10" t="str">
        <f>VLOOKUP(H354,特效对应!L:M,2,FALSE)</f>
        <v>skill_16</v>
      </c>
      <c r="N354" s="4" t="s">
        <v>1002</v>
      </c>
      <c r="S354" s="6" t="str">
        <f>IF(_xlfn.IFNA(VLOOKUP(N354,buff!$K:$L,2,FALSE),"")=0,"",_xlfn.IFNA(VLOOKUP(N354,buff!$K:$L,2,FALSE),""))</f>
        <v>200349:100:3:9</v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>
        <f>VLOOKUP(N354,buff!K:P,6,FALSE)</f>
        <v>905</v>
      </c>
      <c r="Y354" t="s">
        <v>1554</v>
      </c>
    </row>
    <row r="355" spans="1:25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514</v>
      </c>
      <c r="I355" s="4" t="str">
        <f t="shared" si="65"/>
        <v>己方全体增加血量最大值1281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10" t="str">
        <f>VLOOKUP(H355,特效对应!L:M,2,FALSE)</f>
        <v>skill_16</v>
      </c>
      <c r="N355" s="4" t="s">
        <v>1003</v>
      </c>
      <c r="S355" s="6" t="str">
        <f>IF(_xlfn.IFNA(VLOOKUP(N355,buff!$K:$L,2,FALSE),"")=0,"",_xlfn.IFNA(VLOOKUP(N355,buff!$K:$L,2,FALSE),""))</f>
        <v>200350:100:3:9</v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>
        <f>VLOOKUP(N355,buff!K:P,6,FALSE)</f>
        <v>1281</v>
      </c>
      <c r="Y355" t="s">
        <v>1554</v>
      </c>
    </row>
    <row r="356" spans="1:25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514</v>
      </c>
      <c r="I356" s="4" t="str">
        <f t="shared" si="65"/>
        <v>己方全体增加血量最大值1812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10" t="str">
        <f>VLOOKUP(H356,特效对应!L:M,2,FALSE)</f>
        <v>skill_16</v>
      </c>
      <c r="N356" s="4" t="s">
        <v>1004</v>
      </c>
      <c r="S356" s="6" t="str">
        <f>IF(_xlfn.IFNA(VLOOKUP(N356,buff!$K:$L,2,FALSE),"")=0,"",_xlfn.IFNA(VLOOKUP(N356,buff!$K:$L,2,FALSE),""))</f>
        <v>200351:100:3:9</v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>
        <f>VLOOKUP(N356,buff!K:P,6,FALSE)</f>
        <v>1812</v>
      </c>
      <c r="Y356" t="s">
        <v>1554</v>
      </c>
    </row>
    <row r="357" spans="1:25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514</v>
      </c>
      <c r="I357" s="4" t="str">
        <f t="shared" si="65"/>
        <v>己方全体增加血量最大值2563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10" t="str">
        <f>VLOOKUP(H357,特效对应!L:M,2,FALSE)</f>
        <v>skill_16</v>
      </c>
      <c r="N357" s="4" t="s">
        <v>1005</v>
      </c>
      <c r="S357" s="6" t="str">
        <f>IF(_xlfn.IFNA(VLOOKUP(N357,buff!$K:$L,2,FALSE),"")=0,"",_xlfn.IFNA(VLOOKUP(N357,buff!$K:$L,2,FALSE),""))</f>
        <v>200352:100:3:9</v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>
        <f>VLOOKUP(N357,buff!K:P,6,FALSE)</f>
        <v>2563</v>
      </c>
      <c r="Y357" t="s">
        <v>1554</v>
      </c>
    </row>
    <row r="358" spans="1:25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514</v>
      </c>
      <c r="I358" s="4" t="str">
        <f t="shared" si="65"/>
        <v>己方全体增加血量最大值3625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10" t="str">
        <f>VLOOKUP(H358,特效对应!L:M,2,FALSE)</f>
        <v>skill_16</v>
      </c>
      <c r="N358" s="4" t="s">
        <v>1006</v>
      </c>
      <c r="S358" s="6" t="str">
        <f>IF(_xlfn.IFNA(VLOOKUP(N358,buff!$K:$L,2,FALSE),"")=0,"",_xlfn.IFNA(VLOOKUP(N358,buff!$K:$L,2,FALSE),""))</f>
        <v>200353:100:3:9</v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>
        <f>VLOOKUP(N358,buff!K:P,6,FALSE)</f>
        <v>3625</v>
      </c>
      <c r="Y358" t="s">
        <v>1554</v>
      </c>
    </row>
    <row r="359" spans="1:25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514</v>
      </c>
      <c r="I359" s="4" t="str">
        <f t="shared" si="65"/>
        <v>己方全体增加血量最大值5127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10" t="str">
        <f>VLOOKUP(H359,特效对应!L:M,2,FALSE)</f>
        <v>skill_16</v>
      </c>
      <c r="N359" s="4" t="s">
        <v>1007</v>
      </c>
      <c r="S359" s="6" t="str">
        <f>IF(_xlfn.IFNA(VLOOKUP(N359,buff!$K:$L,2,FALSE),"")=0,"",_xlfn.IFNA(VLOOKUP(N359,buff!$K:$L,2,FALSE),""))</f>
        <v>200354:100:3:9</v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>
        <f>VLOOKUP(N359,buff!K:P,6,FALSE)</f>
        <v>5127</v>
      </c>
      <c r="Y359" t="s">
        <v>1554</v>
      </c>
    </row>
    <row r="360" spans="1:25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514</v>
      </c>
      <c r="I360" s="4" t="str">
        <f t="shared" si="65"/>
        <v>己方全体增加血量最大值7252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10" t="str">
        <f>VLOOKUP(H360,特效对应!L:M,2,FALSE)</f>
        <v>skill_16</v>
      </c>
      <c r="N360" s="4" t="s">
        <v>1008</v>
      </c>
      <c r="S360" s="6" t="str">
        <f>IF(_xlfn.IFNA(VLOOKUP(N360,buff!$K:$L,2,FALSE),"")=0,"",_xlfn.IFNA(VLOOKUP(N360,buff!$K:$L,2,FALSE),""))</f>
        <v>200355:100:3:9</v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>
        <f>VLOOKUP(N360,buff!K:P,6,FALSE)</f>
        <v>7252</v>
      </c>
      <c r="Y360" t="s">
        <v>1554</v>
      </c>
    </row>
    <row r="361" spans="1:25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514</v>
      </c>
      <c r="I361" s="4" t="str">
        <f t="shared" si="65"/>
        <v>己方全体增加血量最大值10257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10" t="str">
        <f>VLOOKUP(H361,特效对应!L:M,2,FALSE)</f>
        <v>skill_16</v>
      </c>
      <c r="N361" s="4" t="s">
        <v>1009</v>
      </c>
      <c r="S361" s="6" t="str">
        <f>IF(_xlfn.IFNA(VLOOKUP(N361,buff!$K:$L,2,FALSE),"")=0,"",_xlfn.IFNA(VLOOKUP(N361,buff!$K:$L,2,FALSE),""))</f>
        <v>200356:100:3:9</v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>
        <f>VLOOKUP(N361,buff!K:P,6,FALSE)</f>
        <v>10257</v>
      </c>
      <c r="Y361" t="s">
        <v>1554</v>
      </c>
    </row>
    <row r="362" spans="1:25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514</v>
      </c>
      <c r="I362" s="4" t="str">
        <f t="shared" si="65"/>
        <v>己方全体增加血量最大值14508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10" t="str">
        <f>VLOOKUP(H362,特效对应!L:M,2,FALSE)</f>
        <v>skill_16</v>
      </c>
      <c r="N362" s="4" t="s">
        <v>1010</v>
      </c>
      <c r="S362" s="6" t="str">
        <f>IF(_xlfn.IFNA(VLOOKUP(N362,buff!$K:$L,2,FALSE),"")=0,"",_xlfn.IFNA(VLOOKUP(N362,buff!$K:$L,2,FALSE),""))</f>
        <v>200357:100:3:9</v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>
        <f>VLOOKUP(N362,buff!K:P,6,FALSE)</f>
        <v>14508</v>
      </c>
      <c r="Y362" t="s">
        <v>1554</v>
      </c>
    </row>
    <row r="363" spans="1:25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514</v>
      </c>
      <c r="I363" s="4" t="str">
        <f t="shared" si="65"/>
        <v>己方全体增加血量最大值20520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10" t="str">
        <f>VLOOKUP(H363,特效对应!L:M,2,FALSE)</f>
        <v>skill_16</v>
      </c>
      <c r="N363" s="4" t="s">
        <v>1011</v>
      </c>
      <c r="S363" s="6" t="str">
        <f>IF(_xlfn.IFNA(VLOOKUP(N363,buff!$K:$L,2,FALSE),"")=0,"",_xlfn.IFNA(VLOOKUP(N363,buff!$K:$L,2,FALSE),""))</f>
        <v>200358:100:3:9</v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>
        <f>VLOOKUP(N363,buff!K:P,6,FALSE)</f>
        <v>20520</v>
      </c>
      <c r="Y363" t="s">
        <v>1554</v>
      </c>
    </row>
    <row r="364" spans="1:25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514</v>
      </c>
      <c r="I364" s="4" t="str">
        <f t="shared" si="65"/>
        <v>己方全体增加血量最大值29024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10" t="str">
        <f>VLOOKUP(H364,特效对应!L:M,2,FALSE)</f>
        <v>skill_16</v>
      </c>
      <c r="N364" s="4" t="s">
        <v>1012</v>
      </c>
      <c r="S364" s="6" t="str">
        <f>IF(_xlfn.IFNA(VLOOKUP(N364,buff!$K:$L,2,FALSE),"")=0,"",_xlfn.IFNA(VLOOKUP(N364,buff!$K:$L,2,FALSE),""))</f>
        <v>200359:100:3:9</v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>
        <f>VLOOKUP(N364,buff!K:P,6,FALSE)</f>
        <v>29024</v>
      </c>
      <c r="Y364" t="s">
        <v>1554</v>
      </c>
    </row>
    <row r="365" spans="1:25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514</v>
      </c>
      <c r="I365" s="4" t="str">
        <f t="shared" si="65"/>
        <v>己方全体增加血量最大值41051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10" t="str">
        <f>VLOOKUP(H365,特效对应!L:M,2,FALSE)</f>
        <v>skill_16</v>
      </c>
      <c r="N365" s="4" t="s">
        <v>1013</v>
      </c>
      <c r="S365" s="6" t="str">
        <f>IF(_xlfn.IFNA(VLOOKUP(N365,buff!$K:$L,2,FALSE),"")=0,"",_xlfn.IFNA(VLOOKUP(N365,buff!$K:$L,2,FALSE),""))</f>
        <v>200360:100:3:9</v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>
        <f>VLOOKUP(N365,buff!K:P,6,FALSE)</f>
        <v>41051</v>
      </c>
      <c r="Y365" t="s">
        <v>1554</v>
      </c>
    </row>
    <row r="366" spans="1:25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811</v>
      </c>
      <c r="I366" s="4" t="str">
        <f>"提升自身回避率"&amp;X366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10" t="str">
        <f>VLOOKUP(H366,特效对应!L:M,2,FALSE)</f>
        <v>skill_27</v>
      </c>
      <c r="N366" s="4" t="s">
        <v>812</v>
      </c>
      <c r="S366" s="6" t="str">
        <f>IF(_xlfn.IFNA(VLOOKUP(N366,buff!$K:$L,2,FALSE),"")=0,"",_xlfn.IFNA(VLOOKUP(N366,buff!$K:$L,2,FALSE),""))</f>
        <v>200361:100:1:0</v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>
        <f>VLOOKUP(N366,buff!K:P,6,FALSE)</f>
        <v>5</v>
      </c>
      <c r="Y366" t="s">
        <v>1554</v>
      </c>
    </row>
    <row r="367" spans="1:25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811</v>
      </c>
      <c r="I367" s="4" t="str">
        <f t="shared" ref="I367:I385" si="66">"提升自身回避率"&amp;X367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10" t="str">
        <f>VLOOKUP(H367,特效对应!L:M,2,FALSE)</f>
        <v>skill_27</v>
      </c>
      <c r="N367" s="4" t="s">
        <v>813</v>
      </c>
      <c r="S367" s="6" t="str">
        <f>IF(_xlfn.IFNA(VLOOKUP(N367,buff!$K:$L,2,FALSE),"")=0,"",_xlfn.IFNA(VLOOKUP(N367,buff!$K:$L,2,FALSE),""))</f>
        <v>200362:100:1:0</v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>
        <f>VLOOKUP(N367,buff!K:P,6,FALSE)</f>
        <v>6</v>
      </c>
      <c r="Y367" t="s">
        <v>1554</v>
      </c>
    </row>
    <row r="368" spans="1:25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811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10" t="str">
        <f>VLOOKUP(H368,特效对应!L:M,2,FALSE)</f>
        <v>skill_27</v>
      </c>
      <c r="N368" s="4" t="s">
        <v>814</v>
      </c>
      <c r="S368" s="6" t="str">
        <f>IF(_xlfn.IFNA(VLOOKUP(N368,buff!$K:$L,2,FALSE),"")=0,"",_xlfn.IFNA(VLOOKUP(N368,buff!$K:$L,2,FALSE),""))</f>
        <v>200363:100:1:0</v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>
        <f>VLOOKUP(N368,buff!K:P,6,FALSE)</f>
        <v>7</v>
      </c>
      <c r="Y368" t="s">
        <v>1554</v>
      </c>
    </row>
    <row r="369" spans="1:25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811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10" t="str">
        <f>VLOOKUP(H369,特效对应!L:M,2,FALSE)</f>
        <v>skill_27</v>
      </c>
      <c r="N369" s="4" t="s">
        <v>815</v>
      </c>
      <c r="S369" s="6" t="str">
        <f>IF(_xlfn.IFNA(VLOOKUP(N369,buff!$K:$L,2,FALSE),"")=0,"",_xlfn.IFNA(VLOOKUP(N369,buff!$K:$L,2,FALSE),""))</f>
        <v>200364:100:1:0</v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>
        <f>VLOOKUP(N369,buff!K:P,6,FALSE)</f>
        <v>8</v>
      </c>
      <c r="Y369" t="s">
        <v>1554</v>
      </c>
    </row>
    <row r="370" spans="1:25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811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10" t="str">
        <f>VLOOKUP(H370,特效对应!L:M,2,FALSE)</f>
        <v>skill_27</v>
      </c>
      <c r="N370" s="4" t="s">
        <v>816</v>
      </c>
      <c r="S370" s="6" t="str">
        <f>IF(_xlfn.IFNA(VLOOKUP(N370,buff!$K:$L,2,FALSE),"")=0,"",_xlfn.IFNA(VLOOKUP(N370,buff!$K:$L,2,FALSE),""))</f>
        <v>200365:100:1:0</v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>
        <f>VLOOKUP(N370,buff!K:P,6,FALSE)</f>
        <v>9</v>
      </c>
      <c r="Y370" t="s">
        <v>1554</v>
      </c>
    </row>
    <row r="371" spans="1:25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811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10" t="str">
        <f>VLOOKUP(H371,特效对应!L:M,2,FALSE)</f>
        <v>skill_27</v>
      </c>
      <c r="N371" s="4" t="s">
        <v>817</v>
      </c>
      <c r="S371" s="6" t="str">
        <f>IF(_xlfn.IFNA(VLOOKUP(N371,buff!$K:$L,2,FALSE),"")=0,"",_xlfn.IFNA(VLOOKUP(N371,buff!$K:$L,2,FALSE),""))</f>
        <v>200366:100:1:0</v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>
        <f>VLOOKUP(N371,buff!K:P,6,FALSE)</f>
        <v>10</v>
      </c>
      <c r="Y371" t="s">
        <v>1554</v>
      </c>
    </row>
    <row r="372" spans="1:25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811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10" t="str">
        <f>VLOOKUP(H372,特效对应!L:M,2,FALSE)</f>
        <v>skill_27</v>
      </c>
      <c r="N372" s="4" t="s">
        <v>818</v>
      </c>
      <c r="S372" s="6" t="str">
        <f>IF(_xlfn.IFNA(VLOOKUP(N372,buff!$K:$L,2,FALSE),"")=0,"",_xlfn.IFNA(VLOOKUP(N372,buff!$K:$L,2,FALSE),""))</f>
        <v>200367:100:1:0</v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>
        <f>VLOOKUP(N372,buff!K:P,6,FALSE)</f>
        <v>11</v>
      </c>
      <c r="Y372" t="s">
        <v>1554</v>
      </c>
    </row>
    <row r="373" spans="1:25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811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10" t="str">
        <f>VLOOKUP(H373,特效对应!L:M,2,FALSE)</f>
        <v>skill_27</v>
      </c>
      <c r="N373" s="4" t="s">
        <v>819</v>
      </c>
      <c r="S373" s="6" t="str">
        <f>IF(_xlfn.IFNA(VLOOKUP(N373,buff!$K:$L,2,FALSE),"")=0,"",_xlfn.IFNA(VLOOKUP(N373,buff!$K:$L,2,FALSE),""))</f>
        <v>200368:100:1:0</v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>
        <f>VLOOKUP(N373,buff!K:P,6,FALSE)</f>
        <v>12</v>
      </c>
      <c r="Y373" t="s">
        <v>1554</v>
      </c>
    </row>
    <row r="374" spans="1:25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811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10" t="str">
        <f>VLOOKUP(H374,特效对应!L:M,2,FALSE)</f>
        <v>skill_27</v>
      </c>
      <c r="N374" s="4" t="s">
        <v>820</v>
      </c>
      <c r="S374" s="6" t="str">
        <f>IF(_xlfn.IFNA(VLOOKUP(N374,buff!$K:$L,2,FALSE),"")=0,"",_xlfn.IFNA(VLOOKUP(N374,buff!$K:$L,2,FALSE),""))</f>
        <v>200369:100:1:0</v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>
        <f>VLOOKUP(N374,buff!K:P,6,FALSE)</f>
        <v>13</v>
      </c>
      <c r="Y374" t="s">
        <v>1554</v>
      </c>
    </row>
    <row r="375" spans="1:25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811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10" t="str">
        <f>VLOOKUP(H375,特效对应!L:M,2,FALSE)</f>
        <v>skill_27</v>
      </c>
      <c r="N375" s="4" t="s">
        <v>821</v>
      </c>
      <c r="S375" s="6" t="str">
        <f>IF(_xlfn.IFNA(VLOOKUP(N375,buff!$K:$L,2,FALSE),"")=0,"",_xlfn.IFNA(VLOOKUP(N375,buff!$K:$L,2,FALSE),""))</f>
        <v>200370:100:1:0</v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>
        <f>VLOOKUP(N375,buff!K:P,6,FALSE)</f>
        <v>14</v>
      </c>
      <c r="Y375" t="s">
        <v>1554</v>
      </c>
    </row>
    <row r="376" spans="1:25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811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10" t="str">
        <f>VLOOKUP(H376,特效对应!L:M,2,FALSE)</f>
        <v>skill_27</v>
      </c>
      <c r="N376" s="4" t="s">
        <v>822</v>
      </c>
      <c r="S376" s="6" t="str">
        <f>IF(_xlfn.IFNA(VLOOKUP(N376,buff!$K:$L,2,FALSE),"")=0,"",_xlfn.IFNA(VLOOKUP(N376,buff!$K:$L,2,FALSE),""))</f>
        <v>200371:100:1:0</v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>
        <f>VLOOKUP(N376,buff!K:P,6,FALSE)</f>
        <v>15</v>
      </c>
      <c r="Y376" t="s">
        <v>1554</v>
      </c>
    </row>
    <row r="377" spans="1:25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811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10" t="str">
        <f>VLOOKUP(H377,特效对应!L:M,2,FALSE)</f>
        <v>skill_27</v>
      </c>
      <c r="N377" s="4" t="s">
        <v>823</v>
      </c>
      <c r="S377" s="6" t="str">
        <f>IF(_xlfn.IFNA(VLOOKUP(N377,buff!$K:$L,2,FALSE),"")=0,"",_xlfn.IFNA(VLOOKUP(N377,buff!$K:$L,2,FALSE),""))</f>
        <v>200372:100:1:0</v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>
        <f>VLOOKUP(N377,buff!K:P,6,FALSE)</f>
        <v>16</v>
      </c>
      <c r="Y377" t="s">
        <v>1554</v>
      </c>
    </row>
    <row r="378" spans="1:25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811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10" t="str">
        <f>VLOOKUP(H378,特效对应!L:M,2,FALSE)</f>
        <v>skill_27</v>
      </c>
      <c r="N378" s="4" t="s">
        <v>824</v>
      </c>
      <c r="S378" s="6" t="str">
        <f>IF(_xlfn.IFNA(VLOOKUP(N378,buff!$K:$L,2,FALSE),"")=0,"",_xlfn.IFNA(VLOOKUP(N378,buff!$K:$L,2,FALSE),""))</f>
        <v>200373:100:1:0</v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>
        <f>VLOOKUP(N378,buff!K:P,6,FALSE)</f>
        <v>17</v>
      </c>
      <c r="Y378" t="s">
        <v>1554</v>
      </c>
    </row>
    <row r="379" spans="1:25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811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10" t="str">
        <f>VLOOKUP(H379,特效对应!L:M,2,FALSE)</f>
        <v>skill_27</v>
      </c>
      <c r="N379" s="4" t="s">
        <v>825</v>
      </c>
      <c r="S379" s="6" t="str">
        <f>IF(_xlfn.IFNA(VLOOKUP(N379,buff!$K:$L,2,FALSE),"")=0,"",_xlfn.IFNA(VLOOKUP(N379,buff!$K:$L,2,FALSE),""))</f>
        <v>200374:100:1:0</v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>
        <f>VLOOKUP(N379,buff!K:P,6,FALSE)</f>
        <v>18</v>
      </c>
      <c r="Y379" t="s">
        <v>1554</v>
      </c>
    </row>
    <row r="380" spans="1:25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811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10" t="str">
        <f>VLOOKUP(H380,特效对应!L:M,2,FALSE)</f>
        <v>skill_27</v>
      </c>
      <c r="N380" s="4" t="s">
        <v>826</v>
      </c>
      <c r="S380" s="6" t="str">
        <f>IF(_xlfn.IFNA(VLOOKUP(N380,buff!$K:$L,2,FALSE),"")=0,"",_xlfn.IFNA(VLOOKUP(N380,buff!$K:$L,2,FALSE),""))</f>
        <v>200375:100:1:0</v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>
        <f>VLOOKUP(N380,buff!K:P,6,FALSE)</f>
        <v>19</v>
      </c>
      <c r="Y380" t="s">
        <v>1554</v>
      </c>
    </row>
    <row r="381" spans="1:25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811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10" t="str">
        <f>VLOOKUP(H381,特效对应!L:M,2,FALSE)</f>
        <v>skill_27</v>
      </c>
      <c r="N381" s="4" t="s">
        <v>827</v>
      </c>
      <c r="S381" s="6" t="str">
        <f>IF(_xlfn.IFNA(VLOOKUP(N381,buff!$K:$L,2,FALSE),"")=0,"",_xlfn.IFNA(VLOOKUP(N381,buff!$K:$L,2,FALSE),""))</f>
        <v>200376:100:1:0</v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>
        <f>VLOOKUP(N381,buff!K:P,6,FALSE)</f>
        <v>20</v>
      </c>
      <c r="Y381" t="s">
        <v>1554</v>
      </c>
    </row>
    <row r="382" spans="1:25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811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10" t="str">
        <f>VLOOKUP(H382,特效对应!L:M,2,FALSE)</f>
        <v>skill_27</v>
      </c>
      <c r="N382" s="4" t="s">
        <v>828</v>
      </c>
      <c r="S382" s="6" t="str">
        <f>IF(_xlfn.IFNA(VLOOKUP(N382,buff!$K:$L,2,FALSE),"")=0,"",_xlfn.IFNA(VLOOKUP(N382,buff!$K:$L,2,FALSE),""))</f>
        <v>200377:100:1:0</v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>
        <f>VLOOKUP(N382,buff!K:P,6,FALSE)</f>
        <v>21</v>
      </c>
      <c r="Y382" t="s">
        <v>1554</v>
      </c>
    </row>
    <row r="383" spans="1:25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811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10" t="str">
        <f>VLOOKUP(H383,特效对应!L:M,2,FALSE)</f>
        <v>skill_27</v>
      </c>
      <c r="N383" s="4" t="s">
        <v>829</v>
      </c>
      <c r="S383" s="6" t="str">
        <f>IF(_xlfn.IFNA(VLOOKUP(N383,buff!$K:$L,2,FALSE),"")=0,"",_xlfn.IFNA(VLOOKUP(N383,buff!$K:$L,2,FALSE),""))</f>
        <v>200378:100:1:0</v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>
        <f>VLOOKUP(N383,buff!K:P,6,FALSE)</f>
        <v>22</v>
      </c>
      <c r="Y383" t="s">
        <v>1554</v>
      </c>
    </row>
    <row r="384" spans="1:25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811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10" t="str">
        <f>VLOOKUP(H384,特效对应!L:M,2,FALSE)</f>
        <v>skill_27</v>
      </c>
      <c r="N384" s="4" t="s">
        <v>830</v>
      </c>
      <c r="S384" s="6" t="str">
        <f>IF(_xlfn.IFNA(VLOOKUP(N384,buff!$K:$L,2,FALSE),"")=0,"",_xlfn.IFNA(VLOOKUP(N384,buff!$K:$L,2,FALSE),""))</f>
        <v>200379:100:1:0</v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>
        <f>VLOOKUP(N384,buff!K:P,6,FALSE)</f>
        <v>23</v>
      </c>
      <c r="Y384" t="s">
        <v>1554</v>
      </c>
    </row>
    <row r="385" spans="1:25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811</v>
      </c>
      <c r="I385" s="4" t="str">
        <f t="shared" si="66"/>
        <v>提升自身回避率24</v>
      </c>
      <c r="J385" t="s">
        <v>156</v>
      </c>
      <c r="K385" s="10" t="str">
        <f t="shared" ref="K385:K405" si="67">IF(S385="","",S385)&amp;IF(T385="","","|"&amp;T385)&amp;IF(U385="","","|"&amp;U385)&amp;IF(V385="","","|"&amp;V385)&amp;IF(W385="","","|"&amp;W385)</f>
        <v>200380:100:1:0</v>
      </c>
      <c r="L385" s="10">
        <f t="shared" si="62"/>
        <v>20</v>
      </c>
      <c r="M385" s="10" t="str">
        <f>VLOOKUP(H385,特效对应!L:M,2,FALSE)</f>
        <v>skill_27</v>
      </c>
      <c r="N385" s="4" t="s">
        <v>831</v>
      </c>
      <c r="S385" s="6" t="str">
        <f>IF(_xlfn.IFNA(VLOOKUP(N385,buff!$K:$L,2,FALSE),"")=0,"",_xlfn.IFNA(VLOOKUP(N385,buff!$K:$L,2,FALSE),""))</f>
        <v>200380:100:1:0</v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>
        <f>VLOOKUP(N385,buff!K:P,6,FALSE)</f>
        <v>24</v>
      </c>
      <c r="Y385" t="s">
        <v>1554</v>
      </c>
    </row>
    <row r="386" spans="1:25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468</v>
      </c>
      <c r="I386" s="4" t="str">
        <f>"提升自身防御力"&amp;X386&amp;",并提升免伤率"&amp;Y386&amp;"%"</f>
        <v>提升自身防御力32,并提升免伤率5%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10" t="str">
        <f>VLOOKUP(H386,特效对应!L:M,2,FALSE)</f>
        <v>skill_27</v>
      </c>
      <c r="N386" s="4" t="s">
        <v>832</v>
      </c>
      <c r="O386" s="4"/>
      <c r="S386" s="6" t="str">
        <f>IF(_xlfn.IFNA(VLOOKUP(N386,buff!$K:$L,2,FALSE),"")=0,"",_xlfn.IFNA(VLOOKUP(N386,buff!$K:$L,2,FALSE),""))</f>
        <v>200381:100:1:0</v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>
        <f>VLOOKUP(N386,buff!K:P,6,FALSE)</f>
        <v>32</v>
      </c>
      <c r="Y386">
        <v>5</v>
      </c>
    </row>
    <row r="387" spans="1:25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468</v>
      </c>
      <c r="I387" s="4" t="str">
        <f t="shared" ref="I387:I405" si="68">"提升自身防御力"&amp;X387&amp;",并提升免伤率"&amp;Y387&amp;"%"</f>
        <v>提升自身防御力38,并提升免伤率5%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10" t="str">
        <f>VLOOKUP(H387,特效对应!L:M,2,FALSE)</f>
        <v>skill_27</v>
      </c>
      <c r="N387" s="4" t="s">
        <v>833</v>
      </c>
      <c r="O387" s="4"/>
      <c r="S387" s="6" t="str">
        <f>IF(_xlfn.IFNA(VLOOKUP(N387,buff!$K:$L,2,FALSE),"")=0,"",_xlfn.IFNA(VLOOKUP(N387,buff!$K:$L,2,FALSE),""))</f>
        <v>200382:100:1:0</v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>
        <f>VLOOKUP(N387,buff!K:P,6,FALSE)</f>
        <v>38</v>
      </c>
      <c r="Y387">
        <v>5</v>
      </c>
    </row>
    <row r="388" spans="1:25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468</v>
      </c>
      <c r="I388" s="4" t="str">
        <f t="shared" si="68"/>
        <v>提升自身防御力57,并提升免伤率6%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10" t="str">
        <f>VLOOKUP(H388,特效对应!L:M,2,FALSE)</f>
        <v>skill_27</v>
      </c>
      <c r="N388" s="4" t="s">
        <v>834</v>
      </c>
      <c r="O388" s="4"/>
      <c r="S388" s="6" t="str">
        <f>IF(_xlfn.IFNA(VLOOKUP(N388,buff!$K:$L,2,FALSE),"")=0,"",_xlfn.IFNA(VLOOKUP(N388,buff!$K:$L,2,FALSE),""))</f>
        <v>200383:100:1:0</v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>
        <f>VLOOKUP(N388,buff!K:P,6,FALSE)</f>
        <v>57</v>
      </c>
      <c r="Y388">
        <v>6</v>
      </c>
    </row>
    <row r="389" spans="1:25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468</v>
      </c>
      <c r="I389" s="4" t="str">
        <f t="shared" si="68"/>
        <v>提升自身防御力88,并提升免伤率6%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10" t="str">
        <f>VLOOKUP(H389,特效对应!L:M,2,FALSE)</f>
        <v>skill_27</v>
      </c>
      <c r="N389" s="4" t="s">
        <v>835</v>
      </c>
      <c r="O389" s="4"/>
      <c r="S389" s="6" t="str">
        <f>IF(_xlfn.IFNA(VLOOKUP(N389,buff!$K:$L,2,FALSE),"")=0,"",_xlfn.IFNA(VLOOKUP(N389,buff!$K:$L,2,FALSE),""))</f>
        <v>200384:100:1:0</v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>
        <f>VLOOKUP(N389,buff!K:P,6,FALSE)</f>
        <v>88</v>
      </c>
      <c r="Y389">
        <v>6</v>
      </c>
    </row>
    <row r="390" spans="1:25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468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10" t="str">
        <f>VLOOKUP(H390,特效对应!L:M,2,FALSE)</f>
        <v>skill_27</v>
      </c>
      <c r="N390" s="4" t="s">
        <v>836</v>
      </c>
      <c r="O390" s="4"/>
      <c r="S390" s="6" t="str">
        <f>IF(_xlfn.IFNA(VLOOKUP(N390,buff!$K:$L,2,FALSE),"")=0,"",_xlfn.IFNA(VLOOKUP(N390,buff!$K:$L,2,FALSE),""))</f>
        <v>200385:100:1:0</v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>
        <f>VLOOKUP(N390,buff!K:P,6,FALSE)</f>
        <v>118</v>
      </c>
      <c r="Y390">
        <v>7</v>
      </c>
    </row>
    <row r="391" spans="1:25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468</v>
      </c>
      <c r="I391" s="4" t="str">
        <f t="shared" si="68"/>
        <v>提升自身防御力160,并提升免伤率7%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10" t="str">
        <f>VLOOKUP(H391,特效对应!L:M,2,FALSE)</f>
        <v>skill_27</v>
      </c>
      <c r="N391" s="4" t="s">
        <v>837</v>
      </c>
      <c r="O391" s="4"/>
      <c r="S391" s="6" t="str">
        <f>IF(_xlfn.IFNA(VLOOKUP(N391,buff!$K:$L,2,FALSE),"")=0,"",_xlfn.IFNA(VLOOKUP(N391,buff!$K:$L,2,FALSE),""))</f>
        <v>200386:100:1:0</v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>
        <f>VLOOKUP(N391,buff!K:P,6,FALSE)</f>
        <v>160</v>
      </c>
      <c r="Y391">
        <v>7</v>
      </c>
    </row>
    <row r="392" spans="1:25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468</v>
      </c>
      <c r="I392" s="4" t="str">
        <f t="shared" si="68"/>
        <v>提升自身防御力226,并提升免伤率8%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10" t="str">
        <f>VLOOKUP(H392,特效对应!L:M,2,FALSE)</f>
        <v>skill_27</v>
      </c>
      <c r="N392" s="4" t="s">
        <v>838</v>
      </c>
      <c r="O392" s="4"/>
      <c r="S392" s="6" t="str">
        <f>IF(_xlfn.IFNA(VLOOKUP(N392,buff!$K:$L,2,FALSE),"")=0,"",_xlfn.IFNA(VLOOKUP(N392,buff!$K:$L,2,FALSE),""))</f>
        <v>200387:100:1:0</v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>
        <f>VLOOKUP(N392,buff!K:P,6,FALSE)</f>
        <v>226</v>
      </c>
      <c r="Y392">
        <v>8</v>
      </c>
    </row>
    <row r="393" spans="1:25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468</v>
      </c>
      <c r="I393" s="4" t="str">
        <f t="shared" si="68"/>
        <v>提升自身防御力320,并提升免伤率8%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10" t="str">
        <f>VLOOKUP(H393,特效对应!L:M,2,FALSE)</f>
        <v>skill_27</v>
      </c>
      <c r="N393" s="4" t="s">
        <v>839</v>
      </c>
      <c r="O393" s="4"/>
      <c r="S393" s="6" t="str">
        <f>IF(_xlfn.IFNA(VLOOKUP(N393,buff!$K:$L,2,FALSE),"")=0,"",_xlfn.IFNA(VLOOKUP(N393,buff!$K:$L,2,FALSE),""))</f>
        <v>200388:100:1:0</v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>
        <f>VLOOKUP(N393,buff!K:P,6,FALSE)</f>
        <v>320</v>
      </c>
      <c r="Y393">
        <v>8</v>
      </c>
    </row>
    <row r="394" spans="1:25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468</v>
      </c>
      <c r="I394" s="4" t="str">
        <f t="shared" si="68"/>
        <v>提升自身防御力452,并提升免伤率9%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10" t="str">
        <f>VLOOKUP(H394,特效对应!L:M,2,FALSE)</f>
        <v>skill_27</v>
      </c>
      <c r="N394" s="4" t="s">
        <v>840</v>
      </c>
      <c r="O394" s="4"/>
      <c r="S394" s="6" t="str">
        <f>IF(_xlfn.IFNA(VLOOKUP(N394,buff!$K:$L,2,FALSE),"")=0,"",_xlfn.IFNA(VLOOKUP(N394,buff!$K:$L,2,FALSE),""))</f>
        <v>200389:100:1:0</v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>
        <f>VLOOKUP(N394,buff!K:P,6,FALSE)</f>
        <v>452</v>
      </c>
      <c r="Y394">
        <v>9</v>
      </c>
    </row>
    <row r="395" spans="1:25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468</v>
      </c>
      <c r="I395" s="4" t="str">
        <f t="shared" si="68"/>
        <v>提升自身防御力640,并提升免伤率9%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10" t="str">
        <f>VLOOKUP(H395,特效对应!L:M,2,FALSE)</f>
        <v>skill_27</v>
      </c>
      <c r="N395" s="4" t="s">
        <v>841</v>
      </c>
      <c r="O395" s="4"/>
      <c r="S395" s="6" t="str">
        <f>IF(_xlfn.IFNA(VLOOKUP(N395,buff!$K:$L,2,FALSE),"")=0,"",_xlfn.IFNA(VLOOKUP(N395,buff!$K:$L,2,FALSE),""))</f>
        <v>200390:100:1:0</v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>
        <f>VLOOKUP(N395,buff!K:P,6,FALSE)</f>
        <v>640</v>
      </c>
      <c r="Y395">
        <v>9</v>
      </c>
    </row>
    <row r="396" spans="1:25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468</v>
      </c>
      <c r="I396" s="4" t="str">
        <f t="shared" si="68"/>
        <v>提升自身防御力906,并提升免伤率10%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10" t="str">
        <f>VLOOKUP(H396,特效对应!L:M,2,FALSE)</f>
        <v>skill_27</v>
      </c>
      <c r="N396" s="4" t="s">
        <v>842</v>
      </c>
      <c r="O396" s="4"/>
      <c r="S396" s="6" t="str">
        <f>IF(_xlfn.IFNA(VLOOKUP(N396,buff!$K:$L,2,FALSE),"")=0,"",_xlfn.IFNA(VLOOKUP(N396,buff!$K:$L,2,FALSE),""))</f>
        <v>200391:100:1:0</v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>
        <f>VLOOKUP(N396,buff!K:P,6,FALSE)</f>
        <v>906</v>
      </c>
      <c r="Y396">
        <v>10</v>
      </c>
    </row>
    <row r="397" spans="1:25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468</v>
      </c>
      <c r="I397" s="4" t="str">
        <f t="shared" si="68"/>
        <v>提升自身防御力1281,并提升免伤率10%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10" t="str">
        <f>VLOOKUP(H397,特效对应!L:M,2,FALSE)</f>
        <v>skill_27</v>
      </c>
      <c r="N397" s="4" t="s">
        <v>843</v>
      </c>
      <c r="O397" s="4"/>
      <c r="S397" s="6" t="str">
        <f>IF(_xlfn.IFNA(VLOOKUP(N397,buff!$K:$L,2,FALSE),"")=0,"",_xlfn.IFNA(VLOOKUP(N397,buff!$K:$L,2,FALSE),""))</f>
        <v>200392:100:1:0</v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>
        <f>VLOOKUP(N397,buff!K:P,6,FALSE)</f>
        <v>1281</v>
      </c>
      <c r="Y397">
        <v>10</v>
      </c>
    </row>
    <row r="398" spans="1:25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468</v>
      </c>
      <c r="I398" s="4" t="str">
        <f t="shared" si="68"/>
        <v>提升自身防御力1812,并提升免伤率11%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10" t="str">
        <f>VLOOKUP(H398,特效对应!L:M,2,FALSE)</f>
        <v>skill_27</v>
      </c>
      <c r="N398" s="4" t="s">
        <v>844</v>
      </c>
      <c r="O398" s="4"/>
      <c r="S398" s="6" t="str">
        <f>IF(_xlfn.IFNA(VLOOKUP(N398,buff!$K:$L,2,FALSE),"")=0,"",_xlfn.IFNA(VLOOKUP(N398,buff!$K:$L,2,FALSE),""))</f>
        <v>200393:100:1:0</v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>
        <f>VLOOKUP(N398,buff!K:P,6,FALSE)</f>
        <v>1812</v>
      </c>
      <c r="Y398">
        <v>11</v>
      </c>
    </row>
    <row r="399" spans="1:25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468</v>
      </c>
      <c r="I399" s="4" t="str">
        <f t="shared" si="68"/>
        <v>提升自身防御力2563,并提升免伤率11%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10" t="str">
        <f>VLOOKUP(H399,特效对应!L:M,2,FALSE)</f>
        <v>skill_27</v>
      </c>
      <c r="N399" s="4" t="s">
        <v>845</v>
      </c>
      <c r="O399" s="4"/>
      <c r="S399" s="6" t="str">
        <f>IF(_xlfn.IFNA(VLOOKUP(N399,buff!$K:$L,2,FALSE),"")=0,"",_xlfn.IFNA(VLOOKUP(N399,buff!$K:$L,2,FALSE),""))</f>
        <v>200394:100:1:0</v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>
        <f>VLOOKUP(N399,buff!K:P,6,FALSE)</f>
        <v>2563</v>
      </c>
      <c r="Y399">
        <v>11</v>
      </c>
    </row>
    <row r="400" spans="1:25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468</v>
      </c>
      <c r="I400" s="4" t="str">
        <f t="shared" si="68"/>
        <v>提升自身防御力3626,并提升免伤率12%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10" t="str">
        <f>VLOOKUP(H400,特效对应!L:M,2,FALSE)</f>
        <v>skill_27</v>
      </c>
      <c r="N400" s="4" t="s">
        <v>846</v>
      </c>
      <c r="O400" s="4"/>
      <c r="S400" s="6" t="str">
        <f>IF(_xlfn.IFNA(VLOOKUP(N400,buff!$K:$L,2,FALSE),"")=0,"",_xlfn.IFNA(VLOOKUP(N400,buff!$K:$L,2,FALSE),""))</f>
        <v>200395:100:1:0</v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>
        <f>VLOOKUP(N400,buff!K:P,6,FALSE)</f>
        <v>3626</v>
      </c>
      <c r="Y400">
        <v>12</v>
      </c>
    </row>
    <row r="401" spans="1:25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468</v>
      </c>
      <c r="I401" s="4" t="str">
        <f t="shared" si="68"/>
        <v>提升自身防御力5128,并提升免伤率12%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10" t="str">
        <f>VLOOKUP(H401,特效对应!L:M,2,FALSE)</f>
        <v>skill_27</v>
      </c>
      <c r="N401" s="4" t="s">
        <v>847</v>
      </c>
      <c r="O401" s="4"/>
      <c r="S401" s="6" t="str">
        <f>IF(_xlfn.IFNA(VLOOKUP(N401,buff!$K:$L,2,FALSE),"")=0,"",_xlfn.IFNA(VLOOKUP(N401,buff!$K:$L,2,FALSE),""))</f>
        <v>200396:100:1:0</v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>
        <f>VLOOKUP(N401,buff!K:P,6,FALSE)</f>
        <v>5128</v>
      </c>
      <c r="Y401">
        <v>12</v>
      </c>
    </row>
    <row r="402" spans="1:25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468</v>
      </c>
      <c r="I402" s="4" t="str">
        <f t="shared" si="68"/>
        <v>提升自身防御力7254,并提升免伤率13%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10" t="str">
        <f>VLOOKUP(H402,特效对应!L:M,2,FALSE)</f>
        <v>skill_27</v>
      </c>
      <c r="N402" s="4" t="s">
        <v>848</v>
      </c>
      <c r="O402" s="4"/>
      <c r="S402" s="6" t="str">
        <f>IF(_xlfn.IFNA(VLOOKUP(N402,buff!$K:$L,2,FALSE),"")=0,"",_xlfn.IFNA(VLOOKUP(N402,buff!$K:$L,2,FALSE),""))</f>
        <v>200397:100:1:0</v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>
        <f>VLOOKUP(N402,buff!K:P,6,FALSE)</f>
        <v>7254</v>
      </c>
      <c r="Y402">
        <v>13</v>
      </c>
    </row>
    <row r="403" spans="1:25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468</v>
      </c>
      <c r="I403" s="4" t="str">
        <f t="shared" si="68"/>
        <v>提升自身防御力10260,并提升免伤率13%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10" t="str">
        <f>VLOOKUP(H403,特效对应!L:M,2,FALSE)</f>
        <v>skill_27</v>
      </c>
      <c r="N403" s="4" t="s">
        <v>849</v>
      </c>
      <c r="O403" s="4"/>
      <c r="S403" s="6" t="str">
        <f>IF(_xlfn.IFNA(VLOOKUP(N403,buff!$K:$L,2,FALSE),"")=0,"",_xlfn.IFNA(VLOOKUP(N403,buff!$K:$L,2,FALSE),""))</f>
        <v>200398:100:1:0</v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>
        <f>VLOOKUP(N403,buff!K:P,6,FALSE)</f>
        <v>10260</v>
      </c>
      <c r="Y403">
        <v>13</v>
      </c>
    </row>
    <row r="404" spans="1:25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468</v>
      </c>
      <c r="I404" s="4" t="str">
        <f t="shared" si="68"/>
        <v>提升自身防御力14512,并提升免伤率14%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10" t="str">
        <f>VLOOKUP(H404,特效对应!L:M,2,FALSE)</f>
        <v>skill_27</v>
      </c>
      <c r="N404" s="4" t="s">
        <v>850</v>
      </c>
      <c r="O404" s="4"/>
      <c r="S404" s="6" t="str">
        <f>IF(_xlfn.IFNA(VLOOKUP(N404,buff!$K:$L,2,FALSE),"")=0,"",_xlfn.IFNA(VLOOKUP(N404,buff!$K:$L,2,FALSE),""))</f>
        <v>200399:100:1:0</v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>
        <f>VLOOKUP(N404,buff!K:P,6,FALSE)</f>
        <v>14512</v>
      </c>
      <c r="Y404">
        <v>14</v>
      </c>
    </row>
    <row r="405" spans="1:25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468</v>
      </c>
      <c r="I405" s="4" t="str">
        <f t="shared" si="68"/>
        <v>提升自身防御力20525,并提升免伤率14%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10" t="str">
        <f>VLOOKUP(H405,特效对应!L:M,2,FALSE)</f>
        <v>skill_27</v>
      </c>
      <c r="N405" s="4" t="s">
        <v>851</v>
      </c>
      <c r="O405" s="4"/>
      <c r="S405" s="6" t="str">
        <f>IF(_xlfn.IFNA(VLOOKUP(N405,buff!$K:$L,2,FALSE),"")=0,"",_xlfn.IFNA(VLOOKUP(N405,buff!$K:$L,2,FALSE),""))</f>
        <v>200400:100:1:0</v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>
        <f>VLOOKUP(N405,buff!K:P,6,FALSE)</f>
        <v>20525</v>
      </c>
      <c r="Y405">
        <v>14</v>
      </c>
    </row>
    <row r="406" spans="1:25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471</v>
      </c>
      <c r="I406" s="4" t="str">
        <f>"提升自身爆伤率"&amp;X406&amp;",并提升速度"&amp;Y406&amp;"%"</f>
        <v>提升自身爆伤率15,并提升速度5%</v>
      </c>
      <c r="J406" t="s">
        <v>156</v>
      </c>
      <c r="K406" s="10" t="str">
        <f t="shared" ref="K406:K412" si="74">IF(S406="","",S406)&amp;IF(T406="","","|"&amp;T406)&amp;IF(U406="","","|"&amp;U406)&amp;IF(V406="","","|"&amp;V406)&amp;IF(W406="","","|"&amp;W406)</f>
        <v>200401:100:1:0</v>
      </c>
      <c r="L406" s="10">
        <f t="shared" si="72"/>
        <v>1</v>
      </c>
      <c r="M406" s="10" t="str">
        <f>VLOOKUP(H406,特效对应!L:M,2,FALSE)</f>
        <v>skill_27</v>
      </c>
      <c r="N406" s="4" t="s">
        <v>852</v>
      </c>
      <c r="O406" s="4"/>
      <c r="S406" s="6" t="str">
        <f>IF(_xlfn.IFNA(VLOOKUP(N406,buff!$K:$L,2,FALSE),"")=0,"",_xlfn.IFNA(VLOOKUP(N406,buff!$K:$L,2,FALSE),""))</f>
        <v>200401:100:1:0</v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 s="6" t="str">
        <f>IF(_xlfn.IFNA(VLOOKUP(R406,buff!$K:$L,2,FALSE),"")=0,"",_xlfn.IFNA(VLOOKUP(R406,buff!$K:$L,2,FALSE),""))</f>
        <v/>
      </c>
      <c r="X406">
        <f>VLOOKUP(N406,buff!K:P,6,FALSE)</f>
        <v>15</v>
      </c>
      <c r="Y406">
        <v>5</v>
      </c>
    </row>
    <row r="407" spans="1:25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471</v>
      </c>
      <c r="I407" s="4" t="str">
        <f t="shared" ref="I407:I424" si="76">"提升自身爆伤率"&amp;X407&amp;",并提升速度"&amp;Y407&amp;"%"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10" t="str">
        <f>VLOOKUP(H407,特效对应!L:M,2,FALSE)</f>
        <v>skill_27</v>
      </c>
      <c r="N407" s="4" t="s">
        <v>853</v>
      </c>
      <c r="O407" s="4"/>
      <c r="S407" s="6" t="str">
        <f>IF(_xlfn.IFNA(VLOOKUP(N407,buff!$K:$L,2,FALSE),"")=0,"",_xlfn.IFNA(VLOOKUP(N407,buff!$K:$L,2,FALSE),""))</f>
        <v>200402:100:1:0</v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 s="6" t="str">
        <f>IF(_xlfn.IFNA(VLOOKUP(R407,buff!$K:$L,2,FALSE),"")=0,"",_xlfn.IFNA(VLOOKUP(R407,buff!$K:$L,2,FALSE),""))</f>
        <v/>
      </c>
      <c r="X407">
        <f>VLOOKUP(N407,buff!K:P,6,FALSE)</f>
        <v>16</v>
      </c>
      <c r="Y407">
        <v>5</v>
      </c>
    </row>
    <row r="408" spans="1:25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471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10" t="str">
        <f>VLOOKUP(H408,特效对应!L:M,2,FALSE)</f>
        <v>skill_27</v>
      </c>
      <c r="N408" s="4" t="s">
        <v>854</v>
      </c>
      <c r="O408" s="4"/>
      <c r="S408" s="6" t="str">
        <f>IF(_xlfn.IFNA(VLOOKUP(N408,buff!$K:$L,2,FALSE),"")=0,"",_xlfn.IFNA(VLOOKUP(N408,buff!$K:$L,2,FALSE),""))</f>
        <v>200403:100:1:0</v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 s="6" t="str">
        <f>IF(_xlfn.IFNA(VLOOKUP(R408,buff!$K:$L,2,FALSE),"")=0,"",_xlfn.IFNA(VLOOKUP(R408,buff!$K:$L,2,FALSE),""))</f>
        <v/>
      </c>
      <c r="X408">
        <f>VLOOKUP(N408,buff!K:P,6,FALSE)</f>
        <v>17</v>
      </c>
      <c r="Y408">
        <v>6</v>
      </c>
    </row>
    <row r="409" spans="1:25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471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10" t="str">
        <f>VLOOKUP(H409,特效对应!L:M,2,FALSE)</f>
        <v>skill_27</v>
      </c>
      <c r="N409" s="4" t="s">
        <v>855</v>
      </c>
      <c r="O409" s="4"/>
      <c r="S409" s="6" t="str">
        <f>IF(_xlfn.IFNA(VLOOKUP(N409,buff!$K:$L,2,FALSE),"")=0,"",_xlfn.IFNA(VLOOKUP(N409,buff!$K:$L,2,FALSE),""))</f>
        <v>200404:100:1:0</v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 s="6" t="str">
        <f>IF(_xlfn.IFNA(VLOOKUP(R409,buff!$K:$L,2,FALSE),"")=0,"",_xlfn.IFNA(VLOOKUP(R409,buff!$K:$L,2,FALSE),""))</f>
        <v/>
      </c>
      <c r="X409">
        <f>VLOOKUP(N409,buff!K:P,6,FALSE)</f>
        <v>18</v>
      </c>
      <c r="Y409">
        <v>6</v>
      </c>
    </row>
    <row r="410" spans="1:25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471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10" t="str">
        <f>VLOOKUP(H410,特效对应!L:M,2,FALSE)</f>
        <v>skill_27</v>
      </c>
      <c r="N410" s="4" t="s">
        <v>856</v>
      </c>
      <c r="O410" s="4"/>
      <c r="S410" s="6" t="str">
        <f>IF(_xlfn.IFNA(VLOOKUP(N410,buff!$K:$L,2,FALSE),"")=0,"",_xlfn.IFNA(VLOOKUP(N410,buff!$K:$L,2,FALSE),""))</f>
        <v>200405:100:1:0</v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 s="6" t="str">
        <f>IF(_xlfn.IFNA(VLOOKUP(R410,buff!$K:$L,2,FALSE),"")=0,"",_xlfn.IFNA(VLOOKUP(R410,buff!$K:$L,2,FALSE),""))</f>
        <v/>
      </c>
      <c r="X410">
        <f>VLOOKUP(N410,buff!K:P,6,FALSE)</f>
        <v>19</v>
      </c>
      <c r="Y410">
        <v>7</v>
      </c>
    </row>
    <row r="411" spans="1:25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471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10" t="str">
        <f>VLOOKUP(H411,特效对应!L:M,2,FALSE)</f>
        <v>skill_27</v>
      </c>
      <c r="N411" s="4" t="s">
        <v>857</v>
      </c>
      <c r="O411" s="4"/>
      <c r="S411" s="6" t="str">
        <f>IF(_xlfn.IFNA(VLOOKUP(N411,buff!$K:$L,2,FALSE),"")=0,"",_xlfn.IFNA(VLOOKUP(N411,buff!$K:$L,2,FALSE),""))</f>
        <v>200406:100:1:0</v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 s="6" t="str">
        <f>IF(_xlfn.IFNA(VLOOKUP(R411,buff!$K:$L,2,FALSE),"")=0,"",_xlfn.IFNA(VLOOKUP(R411,buff!$K:$L,2,FALSE),""))</f>
        <v/>
      </c>
      <c r="X411">
        <f>VLOOKUP(N411,buff!K:P,6,FALSE)</f>
        <v>20</v>
      </c>
      <c r="Y411">
        <v>7</v>
      </c>
    </row>
    <row r="412" spans="1:25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471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10" t="str">
        <f>VLOOKUP(H412,特效对应!L:M,2,FALSE)</f>
        <v>skill_27</v>
      </c>
      <c r="N412" s="4" t="s">
        <v>858</v>
      </c>
      <c r="O412" s="4"/>
      <c r="S412" s="6" t="str">
        <f>IF(_xlfn.IFNA(VLOOKUP(N412,buff!$K:$L,2,FALSE),"")=0,"",_xlfn.IFNA(VLOOKUP(N412,buff!$K:$L,2,FALSE),""))</f>
        <v>200407:100:1:0</v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 s="6" t="str">
        <f>IF(_xlfn.IFNA(VLOOKUP(R412,buff!$K:$L,2,FALSE),"")=0,"",_xlfn.IFNA(VLOOKUP(R412,buff!$K:$L,2,FALSE),""))</f>
        <v/>
      </c>
      <c r="X412">
        <f>VLOOKUP(N412,buff!K:P,6,FALSE)</f>
        <v>21</v>
      </c>
      <c r="Y412">
        <v>8</v>
      </c>
    </row>
    <row r="413" spans="1:25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471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IF(S413="","",S413)&amp;IF(T413="","","|"&amp;T413)&amp;IF(U413="","","|"&amp;U413)&amp;IF(V413="","","|"&amp;V413)&amp;IF(W413="","","|"&amp;W413)</f>
        <v>200408:100:1:0</v>
      </c>
      <c r="L413" s="10">
        <f t="shared" si="72"/>
        <v>8</v>
      </c>
      <c r="M413" s="10" t="str">
        <f>VLOOKUP(H413,特效对应!L:M,2,FALSE)</f>
        <v>skill_27</v>
      </c>
      <c r="N413" s="4" t="s">
        <v>859</v>
      </c>
      <c r="O413" s="4"/>
      <c r="S413" s="6" t="str">
        <f>IF(_xlfn.IFNA(VLOOKUP(N413,buff!$K:$L,2,FALSE),"")=0,"",_xlfn.IFNA(VLOOKUP(N413,buff!$K:$L,2,FALSE),""))</f>
        <v>200408:100:1:0</v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 s="6" t="str">
        <f>IF(_xlfn.IFNA(VLOOKUP(R413,buff!$K:$L,2,FALSE),"")=0,"",_xlfn.IFNA(VLOOKUP(R413,buff!$K:$L,2,FALSE),""))</f>
        <v/>
      </c>
      <c r="X413">
        <f>VLOOKUP(N413,buff!K:P,6,FALSE)</f>
        <v>22</v>
      </c>
      <c r="Y413">
        <v>8</v>
      </c>
    </row>
    <row r="414" spans="1:25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471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10" t="str">
        <f>VLOOKUP(H414,特效对应!L:M,2,FALSE)</f>
        <v>skill_27</v>
      </c>
      <c r="N414" s="4" t="s">
        <v>860</v>
      </c>
      <c r="O414" s="4"/>
      <c r="S414" s="6" t="str">
        <f>IF(_xlfn.IFNA(VLOOKUP(N414,buff!$K:$L,2,FALSE),"")=0,"",_xlfn.IFNA(VLOOKUP(N414,buff!$K:$L,2,FALSE),""))</f>
        <v>200409:100:1:0</v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 s="6" t="str">
        <f>IF(_xlfn.IFNA(VLOOKUP(R414,buff!$K:$L,2,FALSE),"")=0,"",_xlfn.IFNA(VLOOKUP(R414,buff!$K:$L,2,FALSE),""))</f>
        <v/>
      </c>
      <c r="X414">
        <f>VLOOKUP(N414,buff!K:P,6,FALSE)</f>
        <v>23</v>
      </c>
      <c r="Y414">
        <v>9</v>
      </c>
    </row>
    <row r="415" spans="1:25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471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10" t="str">
        <f>VLOOKUP(H415,特效对应!L:M,2,FALSE)</f>
        <v>skill_27</v>
      </c>
      <c r="N415" s="4" t="s">
        <v>861</v>
      </c>
      <c r="O415" s="4"/>
      <c r="S415" s="6" t="str">
        <f>IF(_xlfn.IFNA(VLOOKUP(N415,buff!$K:$L,2,FALSE),"")=0,"",_xlfn.IFNA(VLOOKUP(N415,buff!$K:$L,2,FALSE),""))</f>
        <v>200410:100:1:0</v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 s="6" t="str">
        <f>IF(_xlfn.IFNA(VLOOKUP(R415,buff!$K:$L,2,FALSE),"")=0,"",_xlfn.IFNA(VLOOKUP(R415,buff!$K:$L,2,FALSE),""))</f>
        <v/>
      </c>
      <c r="X415">
        <f>VLOOKUP(N415,buff!K:P,6,FALSE)</f>
        <v>24</v>
      </c>
      <c r="Y415">
        <v>9</v>
      </c>
    </row>
    <row r="416" spans="1:25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471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10" t="str">
        <f>VLOOKUP(H416,特效对应!L:M,2,FALSE)</f>
        <v>skill_27</v>
      </c>
      <c r="N416" s="4" t="s">
        <v>862</v>
      </c>
      <c r="O416" s="4"/>
      <c r="S416" s="6" t="str">
        <f>IF(_xlfn.IFNA(VLOOKUP(N416,buff!$K:$L,2,FALSE),"")=0,"",_xlfn.IFNA(VLOOKUP(N416,buff!$K:$L,2,FALSE),""))</f>
        <v>200411:100:1:0</v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 s="6" t="str">
        <f>IF(_xlfn.IFNA(VLOOKUP(R416,buff!$K:$L,2,FALSE),"")=0,"",_xlfn.IFNA(VLOOKUP(R416,buff!$K:$L,2,FALSE),""))</f>
        <v/>
      </c>
      <c r="X416">
        <f>VLOOKUP(N416,buff!K:P,6,FALSE)</f>
        <v>25</v>
      </c>
      <c r="Y416">
        <v>10</v>
      </c>
    </row>
    <row r="417" spans="1:25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471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10" t="str">
        <f>VLOOKUP(H417,特效对应!L:M,2,FALSE)</f>
        <v>skill_27</v>
      </c>
      <c r="N417" s="4" t="s">
        <v>863</v>
      </c>
      <c r="O417" s="4"/>
      <c r="S417" s="6" t="str">
        <f>IF(_xlfn.IFNA(VLOOKUP(N417,buff!$K:$L,2,FALSE),"")=0,"",_xlfn.IFNA(VLOOKUP(N417,buff!$K:$L,2,FALSE),""))</f>
        <v>200412:100:1:0</v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 s="6" t="str">
        <f>IF(_xlfn.IFNA(VLOOKUP(R417,buff!$K:$L,2,FALSE),"")=0,"",_xlfn.IFNA(VLOOKUP(R417,buff!$K:$L,2,FALSE),""))</f>
        <v/>
      </c>
      <c r="X417">
        <f>VLOOKUP(N417,buff!K:P,6,FALSE)</f>
        <v>26</v>
      </c>
      <c r="Y417">
        <v>10</v>
      </c>
    </row>
    <row r="418" spans="1:25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471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10" t="str">
        <f>VLOOKUP(H418,特效对应!L:M,2,FALSE)</f>
        <v>skill_27</v>
      </c>
      <c r="N418" s="4" t="s">
        <v>864</v>
      </c>
      <c r="O418" s="4"/>
      <c r="S418" s="6" t="str">
        <f>IF(_xlfn.IFNA(VLOOKUP(N418,buff!$K:$L,2,FALSE),"")=0,"",_xlfn.IFNA(VLOOKUP(N418,buff!$K:$L,2,FALSE),""))</f>
        <v>200413:100:1:0</v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 s="6" t="str">
        <f>IF(_xlfn.IFNA(VLOOKUP(R418,buff!$K:$L,2,FALSE),"")=0,"",_xlfn.IFNA(VLOOKUP(R418,buff!$K:$L,2,FALSE),""))</f>
        <v/>
      </c>
      <c r="X418">
        <f>VLOOKUP(N418,buff!K:P,6,FALSE)</f>
        <v>27</v>
      </c>
      <c r="Y418">
        <v>10</v>
      </c>
    </row>
    <row r="419" spans="1:25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471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10" t="str">
        <f>VLOOKUP(H419,特效对应!L:M,2,FALSE)</f>
        <v>skill_27</v>
      </c>
      <c r="N419" s="4" t="s">
        <v>865</v>
      </c>
      <c r="O419" s="4"/>
      <c r="S419" s="6" t="str">
        <f>IF(_xlfn.IFNA(VLOOKUP(N419,buff!$K:$L,2,FALSE),"")=0,"",_xlfn.IFNA(VLOOKUP(N419,buff!$K:$L,2,FALSE),""))</f>
        <v>200414:100:1:0</v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 s="6" t="str">
        <f>IF(_xlfn.IFNA(VLOOKUP(R419,buff!$K:$L,2,FALSE),"")=0,"",_xlfn.IFNA(VLOOKUP(R419,buff!$K:$L,2,FALSE),""))</f>
        <v/>
      </c>
      <c r="X419">
        <f>VLOOKUP(N419,buff!K:P,6,FALSE)</f>
        <v>28</v>
      </c>
      <c r="Y419">
        <v>10</v>
      </c>
    </row>
    <row r="420" spans="1:25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471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10" t="str">
        <f>VLOOKUP(H420,特效对应!L:M,2,FALSE)</f>
        <v>skill_27</v>
      </c>
      <c r="N420" s="4" t="s">
        <v>866</v>
      </c>
      <c r="O420" s="4"/>
      <c r="S420" s="6" t="str">
        <f>IF(_xlfn.IFNA(VLOOKUP(N420,buff!$K:$L,2,FALSE),"")=0,"",_xlfn.IFNA(VLOOKUP(N420,buff!$K:$L,2,FALSE),""))</f>
        <v>200415:100:1:0</v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 s="6" t="str">
        <f>IF(_xlfn.IFNA(VLOOKUP(R420,buff!$K:$L,2,FALSE),"")=0,"",_xlfn.IFNA(VLOOKUP(R420,buff!$K:$L,2,FALSE),""))</f>
        <v/>
      </c>
      <c r="X420">
        <f>VLOOKUP(N420,buff!K:P,6,FALSE)</f>
        <v>29</v>
      </c>
      <c r="Y420">
        <v>10</v>
      </c>
    </row>
    <row r="421" spans="1:25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471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10" t="str">
        <f>VLOOKUP(H421,特效对应!L:M,2,FALSE)</f>
        <v>skill_27</v>
      </c>
      <c r="N421" s="4" t="s">
        <v>867</v>
      </c>
      <c r="O421" s="4"/>
      <c r="S421" s="6" t="str">
        <f>IF(_xlfn.IFNA(VLOOKUP(N421,buff!$K:$L,2,FALSE),"")=0,"",_xlfn.IFNA(VLOOKUP(N421,buff!$K:$L,2,FALSE),""))</f>
        <v>200416:100:1:0</v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 s="6" t="str">
        <f>IF(_xlfn.IFNA(VLOOKUP(R421,buff!$K:$L,2,FALSE),"")=0,"",_xlfn.IFNA(VLOOKUP(R421,buff!$K:$L,2,FALSE),""))</f>
        <v/>
      </c>
      <c r="X421">
        <f>VLOOKUP(N421,buff!K:P,6,FALSE)</f>
        <v>30</v>
      </c>
      <c r="Y421">
        <v>10</v>
      </c>
    </row>
    <row r="422" spans="1:25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471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10" t="str">
        <f>VLOOKUP(H422,特效对应!L:M,2,FALSE)</f>
        <v>skill_27</v>
      </c>
      <c r="N422" s="4" t="s">
        <v>868</v>
      </c>
      <c r="O422" s="4"/>
      <c r="S422" s="6" t="str">
        <f>IF(_xlfn.IFNA(VLOOKUP(N422,buff!$K:$L,2,FALSE),"")=0,"",_xlfn.IFNA(VLOOKUP(N422,buff!$K:$L,2,FALSE),""))</f>
        <v>200417:100:1:0</v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 s="6" t="str">
        <f>IF(_xlfn.IFNA(VLOOKUP(R422,buff!$K:$L,2,FALSE),"")=0,"",_xlfn.IFNA(VLOOKUP(R422,buff!$K:$L,2,FALSE),""))</f>
        <v/>
      </c>
      <c r="X422">
        <f>VLOOKUP(N422,buff!K:P,6,FALSE)</f>
        <v>31</v>
      </c>
      <c r="Y422">
        <v>10</v>
      </c>
    </row>
    <row r="423" spans="1:25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471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10" t="str">
        <f>VLOOKUP(H423,特效对应!L:M,2,FALSE)</f>
        <v>skill_27</v>
      </c>
      <c r="N423" s="4" t="s">
        <v>869</v>
      </c>
      <c r="O423" s="4"/>
      <c r="S423" s="6" t="str">
        <f>IF(_xlfn.IFNA(VLOOKUP(N423,buff!$K:$L,2,FALSE),"")=0,"",_xlfn.IFNA(VLOOKUP(N423,buff!$K:$L,2,FALSE),""))</f>
        <v>200418:100:1:0</v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 s="6" t="str">
        <f>IF(_xlfn.IFNA(VLOOKUP(R423,buff!$K:$L,2,FALSE),"")=0,"",_xlfn.IFNA(VLOOKUP(R423,buff!$K:$L,2,FALSE),""))</f>
        <v/>
      </c>
      <c r="X423">
        <f>VLOOKUP(N423,buff!K:P,6,FALSE)</f>
        <v>32</v>
      </c>
      <c r="Y423">
        <v>10</v>
      </c>
    </row>
    <row r="424" spans="1:25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471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10" t="str">
        <f>VLOOKUP(H424,特效对应!L:M,2,FALSE)</f>
        <v>skill_27</v>
      </c>
      <c r="N424" s="4" t="s">
        <v>870</v>
      </c>
      <c r="O424" s="4"/>
      <c r="S424" s="6" t="str">
        <f>IF(_xlfn.IFNA(VLOOKUP(N424,buff!$K:$L,2,FALSE),"")=0,"",_xlfn.IFNA(VLOOKUP(N424,buff!$K:$L,2,FALSE),""))</f>
        <v>200419:100:1:0</v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 s="6" t="str">
        <f>IF(_xlfn.IFNA(VLOOKUP(R424,buff!$K:$L,2,FALSE),"")=0,"",_xlfn.IFNA(VLOOKUP(R424,buff!$K:$L,2,FALSE),""))</f>
        <v/>
      </c>
      <c r="X424">
        <f>VLOOKUP(N424,buff!K:P,6,FALSE)</f>
        <v>33</v>
      </c>
      <c r="Y424">
        <v>10</v>
      </c>
    </row>
    <row r="425" spans="1:25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471</v>
      </c>
      <c r="I425" s="4" t="str">
        <f>"提升自身爆伤率"&amp;X425&amp;",并提升速度"&amp;Y425&amp;"%"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10" t="str">
        <f>VLOOKUP(H425,特效对应!L:M,2,FALSE)</f>
        <v>skill_27</v>
      </c>
      <c r="N425" s="4" t="s">
        <v>871</v>
      </c>
      <c r="O425" s="4"/>
      <c r="S425" s="6" t="str">
        <f>IF(_xlfn.IFNA(VLOOKUP(N425,buff!$K:$L,2,FALSE),"")=0,"",_xlfn.IFNA(VLOOKUP(N425,buff!$K:$L,2,FALSE),""))</f>
        <v>200420:100:1:0</v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 s="6" t="str">
        <f>IF(_xlfn.IFNA(VLOOKUP(R425,buff!$K:$L,2,FALSE),"")=0,"",_xlfn.IFNA(VLOOKUP(R425,buff!$K:$L,2,FALSE),""))</f>
        <v/>
      </c>
      <c r="X425">
        <f>VLOOKUP(N425,buff!K:P,6,FALSE)</f>
        <v>34</v>
      </c>
      <c r="Y425">
        <v>10</v>
      </c>
    </row>
    <row r="426" spans="1:25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484</v>
      </c>
      <c r="I426" s="4" t="str">
        <f t="shared" ref="I426:I445" si="78">"提升自身格挡率"&amp;X426</f>
        <v>提升自身格挡率10</v>
      </c>
      <c r="J426" t="s">
        <v>156</v>
      </c>
      <c r="K426" s="10" t="str">
        <f t="shared" ref="K426:K445" si="79">IF(S426="","",S426)&amp;IF(T426="","","|"&amp;T426)&amp;IF(U426="","","|"&amp;U426)&amp;IF(V426="","","|"&amp;V426)&amp;IF(W426="","","|"&amp;W426)</f>
        <v>200421:100:1:0</v>
      </c>
      <c r="L426" s="10">
        <f t="shared" si="72"/>
        <v>1</v>
      </c>
      <c r="M426" s="10" t="str">
        <f>VLOOKUP(H426,特效对应!L:M,2,FALSE)</f>
        <v>skill_27</v>
      </c>
      <c r="N426" s="4" t="s">
        <v>872</v>
      </c>
      <c r="S426" s="6" t="str">
        <f>IF(_xlfn.IFNA(VLOOKUP(N426,buff!$K:$L,2,FALSE),"")=0,"",_xlfn.IFNA(VLOOKUP(N426,buff!$K:$L,2,FALSE),""))</f>
        <v>200421:100:1:0</v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 s="6" t="str">
        <f>IF(_xlfn.IFNA(VLOOKUP(R426,buff!$K:$L,2,FALSE),"")=0,"",_xlfn.IFNA(VLOOKUP(R426,buff!$K:$L,2,FALSE),""))</f>
        <v/>
      </c>
      <c r="X426">
        <f>VLOOKUP(N426,buff!K:P,6,FALSE)</f>
        <v>10</v>
      </c>
      <c r="Y426" t="s">
        <v>1554</v>
      </c>
    </row>
    <row r="427" spans="1:25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484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10" t="str">
        <f>VLOOKUP(H427,特效对应!L:M,2,FALSE)</f>
        <v>skill_27</v>
      </c>
      <c r="N427" s="4" t="s">
        <v>873</v>
      </c>
      <c r="S427" s="6" t="str">
        <f>IF(_xlfn.IFNA(VLOOKUP(N427,buff!$K:$L,2,FALSE),"")=0,"",_xlfn.IFNA(VLOOKUP(N427,buff!$K:$L,2,FALSE),""))</f>
        <v>200422:100:1:0</v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 s="6" t="str">
        <f>IF(_xlfn.IFNA(VLOOKUP(R427,buff!$K:$L,2,FALSE),"")=0,"",_xlfn.IFNA(VLOOKUP(R427,buff!$K:$L,2,FALSE),""))</f>
        <v/>
      </c>
      <c r="X427">
        <f>VLOOKUP(N427,buff!K:P,6,FALSE)</f>
        <v>11</v>
      </c>
      <c r="Y427" t="s">
        <v>1554</v>
      </c>
    </row>
    <row r="428" spans="1:25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484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10" t="str">
        <f>VLOOKUP(H428,特效对应!L:M,2,FALSE)</f>
        <v>skill_27</v>
      </c>
      <c r="N428" s="4" t="s">
        <v>874</v>
      </c>
      <c r="S428" s="6" t="str">
        <f>IF(_xlfn.IFNA(VLOOKUP(N428,buff!$K:$L,2,FALSE),"")=0,"",_xlfn.IFNA(VLOOKUP(N428,buff!$K:$L,2,FALSE),""))</f>
        <v>200423:100:1:0</v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 s="6" t="str">
        <f>IF(_xlfn.IFNA(VLOOKUP(R428,buff!$K:$L,2,FALSE),"")=0,"",_xlfn.IFNA(VLOOKUP(R428,buff!$K:$L,2,FALSE),""))</f>
        <v/>
      </c>
      <c r="X428">
        <f>VLOOKUP(N428,buff!K:P,6,FALSE)</f>
        <v>12</v>
      </c>
      <c r="Y428" t="s">
        <v>1554</v>
      </c>
    </row>
    <row r="429" spans="1:25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484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10" t="str">
        <f>VLOOKUP(H429,特效对应!L:M,2,FALSE)</f>
        <v>skill_27</v>
      </c>
      <c r="N429" s="4" t="s">
        <v>875</v>
      </c>
      <c r="S429" s="6" t="str">
        <f>IF(_xlfn.IFNA(VLOOKUP(N429,buff!$K:$L,2,FALSE),"")=0,"",_xlfn.IFNA(VLOOKUP(N429,buff!$K:$L,2,FALSE),""))</f>
        <v>200424:100:1:0</v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 s="6" t="str">
        <f>IF(_xlfn.IFNA(VLOOKUP(R429,buff!$K:$L,2,FALSE),"")=0,"",_xlfn.IFNA(VLOOKUP(R429,buff!$K:$L,2,FALSE),""))</f>
        <v/>
      </c>
      <c r="X429">
        <f>VLOOKUP(N429,buff!K:P,6,FALSE)</f>
        <v>13</v>
      </c>
      <c r="Y429" t="s">
        <v>1554</v>
      </c>
    </row>
    <row r="430" spans="1:25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484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10" t="str">
        <f>VLOOKUP(H430,特效对应!L:M,2,FALSE)</f>
        <v>skill_27</v>
      </c>
      <c r="N430" s="4" t="s">
        <v>876</v>
      </c>
      <c r="S430" s="6" t="str">
        <f>IF(_xlfn.IFNA(VLOOKUP(N430,buff!$K:$L,2,FALSE),"")=0,"",_xlfn.IFNA(VLOOKUP(N430,buff!$K:$L,2,FALSE),""))</f>
        <v>200425:100:1:0</v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 s="6" t="str">
        <f>IF(_xlfn.IFNA(VLOOKUP(R430,buff!$K:$L,2,FALSE),"")=0,"",_xlfn.IFNA(VLOOKUP(R430,buff!$K:$L,2,FALSE),""))</f>
        <v/>
      </c>
      <c r="X430">
        <f>VLOOKUP(N430,buff!K:P,6,FALSE)</f>
        <v>14</v>
      </c>
      <c r="Y430" t="s">
        <v>1554</v>
      </c>
    </row>
    <row r="431" spans="1:25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484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10" t="str">
        <f>VLOOKUP(H431,特效对应!L:M,2,FALSE)</f>
        <v>skill_27</v>
      </c>
      <c r="N431" s="4" t="s">
        <v>877</v>
      </c>
      <c r="S431" s="6" t="str">
        <f>IF(_xlfn.IFNA(VLOOKUP(N431,buff!$K:$L,2,FALSE),"")=0,"",_xlfn.IFNA(VLOOKUP(N431,buff!$K:$L,2,FALSE),""))</f>
        <v>200426:100:1:0</v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 s="6" t="str">
        <f>IF(_xlfn.IFNA(VLOOKUP(R431,buff!$K:$L,2,FALSE),"")=0,"",_xlfn.IFNA(VLOOKUP(R431,buff!$K:$L,2,FALSE),""))</f>
        <v/>
      </c>
      <c r="X431">
        <f>VLOOKUP(N431,buff!K:P,6,FALSE)</f>
        <v>15</v>
      </c>
      <c r="Y431" t="s">
        <v>1554</v>
      </c>
    </row>
    <row r="432" spans="1:25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484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10" t="str">
        <f>VLOOKUP(H432,特效对应!L:M,2,FALSE)</f>
        <v>skill_27</v>
      </c>
      <c r="N432" s="4" t="s">
        <v>878</v>
      </c>
      <c r="S432" s="6" t="str">
        <f>IF(_xlfn.IFNA(VLOOKUP(N432,buff!$K:$L,2,FALSE),"")=0,"",_xlfn.IFNA(VLOOKUP(N432,buff!$K:$L,2,FALSE),""))</f>
        <v>200427:100:1:0</v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 s="6" t="str">
        <f>IF(_xlfn.IFNA(VLOOKUP(R432,buff!$K:$L,2,FALSE),"")=0,"",_xlfn.IFNA(VLOOKUP(R432,buff!$K:$L,2,FALSE),""))</f>
        <v/>
      </c>
      <c r="X432">
        <f>VLOOKUP(N432,buff!K:P,6,FALSE)</f>
        <v>16</v>
      </c>
      <c r="Y432" t="s">
        <v>1554</v>
      </c>
    </row>
    <row r="433" spans="1:25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484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10" t="str">
        <f>VLOOKUP(H433,特效对应!L:M,2,FALSE)</f>
        <v>skill_27</v>
      </c>
      <c r="N433" s="4" t="s">
        <v>879</v>
      </c>
      <c r="S433" s="6" t="str">
        <f>IF(_xlfn.IFNA(VLOOKUP(N433,buff!$K:$L,2,FALSE),"")=0,"",_xlfn.IFNA(VLOOKUP(N433,buff!$K:$L,2,FALSE),""))</f>
        <v>200428:100:1:0</v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 s="6" t="str">
        <f>IF(_xlfn.IFNA(VLOOKUP(R433,buff!$K:$L,2,FALSE),"")=0,"",_xlfn.IFNA(VLOOKUP(R433,buff!$K:$L,2,FALSE),""))</f>
        <v/>
      </c>
      <c r="X433">
        <f>VLOOKUP(N433,buff!K:P,6,FALSE)</f>
        <v>17</v>
      </c>
      <c r="Y433" t="s">
        <v>1554</v>
      </c>
    </row>
    <row r="434" spans="1:25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484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10" t="str">
        <f>VLOOKUP(H434,特效对应!L:M,2,FALSE)</f>
        <v>skill_27</v>
      </c>
      <c r="N434" s="4" t="s">
        <v>880</v>
      </c>
      <c r="S434" s="6" t="str">
        <f>IF(_xlfn.IFNA(VLOOKUP(N434,buff!$K:$L,2,FALSE),"")=0,"",_xlfn.IFNA(VLOOKUP(N434,buff!$K:$L,2,FALSE),""))</f>
        <v>200429:100:1:0</v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 s="6" t="str">
        <f>IF(_xlfn.IFNA(VLOOKUP(R434,buff!$K:$L,2,FALSE),"")=0,"",_xlfn.IFNA(VLOOKUP(R434,buff!$K:$L,2,FALSE),""))</f>
        <v/>
      </c>
      <c r="X434">
        <f>VLOOKUP(N434,buff!K:P,6,FALSE)</f>
        <v>18</v>
      </c>
      <c r="Y434" t="s">
        <v>1554</v>
      </c>
    </row>
    <row r="435" spans="1:25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484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10" t="str">
        <f>VLOOKUP(H435,特效对应!L:M,2,FALSE)</f>
        <v>skill_27</v>
      </c>
      <c r="N435" s="4" t="s">
        <v>881</v>
      </c>
      <c r="S435" s="6" t="str">
        <f>IF(_xlfn.IFNA(VLOOKUP(N435,buff!$K:$L,2,FALSE),"")=0,"",_xlfn.IFNA(VLOOKUP(N435,buff!$K:$L,2,FALSE),""))</f>
        <v>200430:100:1:0</v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 s="6" t="str">
        <f>IF(_xlfn.IFNA(VLOOKUP(R435,buff!$K:$L,2,FALSE),"")=0,"",_xlfn.IFNA(VLOOKUP(R435,buff!$K:$L,2,FALSE),""))</f>
        <v/>
      </c>
      <c r="X435">
        <f>VLOOKUP(N435,buff!K:P,6,FALSE)</f>
        <v>19</v>
      </c>
      <c r="Y435" t="s">
        <v>1554</v>
      </c>
    </row>
    <row r="436" spans="1:25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484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10" t="str">
        <f>VLOOKUP(H436,特效对应!L:M,2,FALSE)</f>
        <v>skill_27</v>
      </c>
      <c r="N436" s="4" t="s">
        <v>882</v>
      </c>
      <c r="S436" s="6" t="str">
        <f>IF(_xlfn.IFNA(VLOOKUP(N436,buff!$K:$L,2,FALSE),"")=0,"",_xlfn.IFNA(VLOOKUP(N436,buff!$K:$L,2,FALSE),""))</f>
        <v>200431:100:1:0</v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 s="6" t="str">
        <f>IF(_xlfn.IFNA(VLOOKUP(R436,buff!$K:$L,2,FALSE),"")=0,"",_xlfn.IFNA(VLOOKUP(R436,buff!$K:$L,2,FALSE),""))</f>
        <v/>
      </c>
      <c r="X436">
        <f>VLOOKUP(N436,buff!K:P,6,FALSE)</f>
        <v>20</v>
      </c>
      <c r="Y436" t="s">
        <v>1554</v>
      </c>
    </row>
    <row r="437" spans="1:25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484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10" t="str">
        <f>VLOOKUP(H437,特效对应!L:M,2,FALSE)</f>
        <v>skill_27</v>
      </c>
      <c r="N437" s="4" t="s">
        <v>883</v>
      </c>
      <c r="S437" s="6" t="str">
        <f>IF(_xlfn.IFNA(VLOOKUP(N437,buff!$K:$L,2,FALSE),"")=0,"",_xlfn.IFNA(VLOOKUP(N437,buff!$K:$L,2,FALSE),""))</f>
        <v>200432:100:1:0</v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 s="6" t="str">
        <f>IF(_xlfn.IFNA(VLOOKUP(R437,buff!$K:$L,2,FALSE),"")=0,"",_xlfn.IFNA(VLOOKUP(R437,buff!$K:$L,2,FALSE),""))</f>
        <v/>
      </c>
      <c r="X437">
        <f>VLOOKUP(N437,buff!K:P,6,FALSE)</f>
        <v>21</v>
      </c>
      <c r="Y437" t="s">
        <v>1554</v>
      </c>
    </row>
    <row r="438" spans="1:25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484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10" t="str">
        <f>VLOOKUP(H438,特效对应!L:M,2,FALSE)</f>
        <v>skill_27</v>
      </c>
      <c r="N438" s="4" t="s">
        <v>884</v>
      </c>
      <c r="S438" s="6" t="str">
        <f>IF(_xlfn.IFNA(VLOOKUP(N438,buff!$K:$L,2,FALSE),"")=0,"",_xlfn.IFNA(VLOOKUP(N438,buff!$K:$L,2,FALSE),""))</f>
        <v>200433:100:1:0</v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 s="6" t="str">
        <f>IF(_xlfn.IFNA(VLOOKUP(R438,buff!$K:$L,2,FALSE),"")=0,"",_xlfn.IFNA(VLOOKUP(R438,buff!$K:$L,2,FALSE),""))</f>
        <v/>
      </c>
      <c r="X438">
        <f>VLOOKUP(N438,buff!K:P,6,FALSE)</f>
        <v>22</v>
      </c>
      <c r="Y438" t="s">
        <v>1554</v>
      </c>
    </row>
    <row r="439" spans="1:25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484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10" t="str">
        <f>VLOOKUP(H439,特效对应!L:M,2,FALSE)</f>
        <v>skill_27</v>
      </c>
      <c r="N439" s="4" t="s">
        <v>885</v>
      </c>
      <c r="S439" s="6" t="str">
        <f>IF(_xlfn.IFNA(VLOOKUP(N439,buff!$K:$L,2,FALSE),"")=0,"",_xlfn.IFNA(VLOOKUP(N439,buff!$K:$L,2,FALSE),""))</f>
        <v>200434:100:1:0</v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 s="6" t="str">
        <f>IF(_xlfn.IFNA(VLOOKUP(R439,buff!$K:$L,2,FALSE),"")=0,"",_xlfn.IFNA(VLOOKUP(R439,buff!$K:$L,2,FALSE),""))</f>
        <v/>
      </c>
      <c r="X439">
        <f>VLOOKUP(N439,buff!K:P,6,FALSE)</f>
        <v>23</v>
      </c>
      <c r="Y439" t="s">
        <v>1554</v>
      </c>
    </row>
    <row r="440" spans="1:25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484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10" t="str">
        <f>VLOOKUP(H440,特效对应!L:M,2,FALSE)</f>
        <v>skill_27</v>
      </c>
      <c r="N440" s="4" t="s">
        <v>886</v>
      </c>
      <c r="S440" s="6" t="str">
        <f>IF(_xlfn.IFNA(VLOOKUP(N440,buff!$K:$L,2,FALSE),"")=0,"",_xlfn.IFNA(VLOOKUP(N440,buff!$K:$L,2,FALSE),""))</f>
        <v>200435:100:1:0</v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 s="6" t="str">
        <f>IF(_xlfn.IFNA(VLOOKUP(R440,buff!$K:$L,2,FALSE),"")=0,"",_xlfn.IFNA(VLOOKUP(R440,buff!$K:$L,2,FALSE),""))</f>
        <v/>
      </c>
      <c r="X440">
        <f>VLOOKUP(N440,buff!K:P,6,FALSE)</f>
        <v>24</v>
      </c>
      <c r="Y440" t="s">
        <v>1554</v>
      </c>
    </row>
    <row r="441" spans="1:25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484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10" t="str">
        <f>VLOOKUP(H441,特效对应!L:M,2,FALSE)</f>
        <v>skill_27</v>
      </c>
      <c r="N441" s="4" t="s">
        <v>887</v>
      </c>
      <c r="S441" s="6" t="str">
        <f>IF(_xlfn.IFNA(VLOOKUP(N441,buff!$K:$L,2,FALSE),"")=0,"",_xlfn.IFNA(VLOOKUP(N441,buff!$K:$L,2,FALSE),""))</f>
        <v>200436:100:1:0</v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 s="6" t="str">
        <f>IF(_xlfn.IFNA(VLOOKUP(R441,buff!$K:$L,2,FALSE),"")=0,"",_xlfn.IFNA(VLOOKUP(R441,buff!$K:$L,2,FALSE),""))</f>
        <v/>
      </c>
      <c r="X441">
        <f>VLOOKUP(N441,buff!K:P,6,FALSE)</f>
        <v>25</v>
      </c>
      <c r="Y441" t="s">
        <v>1554</v>
      </c>
    </row>
    <row r="442" spans="1:25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484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10" t="str">
        <f>VLOOKUP(H442,特效对应!L:M,2,FALSE)</f>
        <v>skill_27</v>
      </c>
      <c r="N442" s="4" t="s">
        <v>888</v>
      </c>
      <c r="S442" s="6" t="str">
        <f>IF(_xlfn.IFNA(VLOOKUP(N442,buff!$K:$L,2,FALSE),"")=0,"",_xlfn.IFNA(VLOOKUP(N442,buff!$K:$L,2,FALSE),""))</f>
        <v>200437:100:1:0</v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 s="6" t="str">
        <f>IF(_xlfn.IFNA(VLOOKUP(R442,buff!$K:$L,2,FALSE),"")=0,"",_xlfn.IFNA(VLOOKUP(R442,buff!$K:$L,2,FALSE),""))</f>
        <v/>
      </c>
      <c r="X442">
        <f>VLOOKUP(N442,buff!K:P,6,FALSE)</f>
        <v>26</v>
      </c>
      <c r="Y442" t="s">
        <v>1554</v>
      </c>
    </row>
    <row r="443" spans="1:25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484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10" t="str">
        <f>VLOOKUP(H443,特效对应!L:M,2,FALSE)</f>
        <v>skill_27</v>
      </c>
      <c r="N443" s="4" t="s">
        <v>889</v>
      </c>
      <c r="S443" s="6" t="str">
        <f>IF(_xlfn.IFNA(VLOOKUP(N443,buff!$K:$L,2,FALSE),"")=0,"",_xlfn.IFNA(VLOOKUP(N443,buff!$K:$L,2,FALSE),""))</f>
        <v>200438:100:1:0</v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 s="6" t="str">
        <f>IF(_xlfn.IFNA(VLOOKUP(R443,buff!$K:$L,2,FALSE),"")=0,"",_xlfn.IFNA(VLOOKUP(R443,buff!$K:$L,2,FALSE),""))</f>
        <v/>
      </c>
      <c r="X443">
        <f>VLOOKUP(N443,buff!K:P,6,FALSE)</f>
        <v>27</v>
      </c>
      <c r="Y443" t="s">
        <v>1554</v>
      </c>
    </row>
    <row r="444" spans="1:25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484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10" t="str">
        <f>VLOOKUP(H444,特效对应!L:M,2,FALSE)</f>
        <v>skill_27</v>
      </c>
      <c r="N444" s="4" t="s">
        <v>890</v>
      </c>
      <c r="S444" s="6" t="str">
        <f>IF(_xlfn.IFNA(VLOOKUP(N444,buff!$K:$L,2,FALSE),"")=0,"",_xlfn.IFNA(VLOOKUP(N444,buff!$K:$L,2,FALSE),""))</f>
        <v>200439:100:1:0</v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 s="6" t="str">
        <f>IF(_xlfn.IFNA(VLOOKUP(R444,buff!$K:$L,2,FALSE),"")=0,"",_xlfn.IFNA(VLOOKUP(R444,buff!$K:$L,2,FALSE),""))</f>
        <v/>
      </c>
      <c r="X444">
        <f>VLOOKUP(N444,buff!K:P,6,FALSE)</f>
        <v>28</v>
      </c>
      <c r="Y444" t="s">
        <v>1554</v>
      </c>
    </row>
    <row r="445" spans="1:25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484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10" t="str">
        <f>VLOOKUP(H445,特效对应!L:M,2,FALSE)</f>
        <v>skill_27</v>
      </c>
      <c r="N445" s="4" t="s">
        <v>891</v>
      </c>
      <c r="S445" s="6" t="str">
        <f>IF(_xlfn.IFNA(VLOOKUP(N445,buff!$K:$L,2,FALSE),"")=0,"",_xlfn.IFNA(VLOOKUP(N445,buff!$K:$L,2,FALSE),""))</f>
        <v>200440:100:1:0</v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 s="6" t="str">
        <f>IF(_xlfn.IFNA(VLOOKUP(R445,buff!$K:$L,2,FALSE),"")=0,"",_xlfn.IFNA(VLOOKUP(R445,buff!$K:$L,2,FALSE),""))</f>
        <v/>
      </c>
      <c r="X445">
        <f>VLOOKUP(N445,buff!K:P,6,FALSE)</f>
        <v>29</v>
      </c>
      <c r="Y445" t="s">
        <v>1554</v>
      </c>
    </row>
    <row r="446" spans="1:25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892</v>
      </c>
      <c r="I446" s="4" t="str">
        <f>"降低敌方全体防御"&amp;X446</f>
        <v>降低敌方全体防御-78</v>
      </c>
      <c r="J446" t="s">
        <v>156</v>
      </c>
      <c r="K446" s="10" t="str">
        <f t="shared" ref="K446:K485" si="80">IF(S446="","",S446)&amp;IF(T446="","","|"&amp;T446)&amp;IF(U446="","","|"&amp;U446)&amp;IF(V446="","","|"&amp;V446)&amp;IF(W446="","","|"&amp;W446)</f>
        <v>200441:100:4:9</v>
      </c>
      <c r="L446" s="10">
        <f t="shared" si="72"/>
        <v>1</v>
      </c>
      <c r="M446" s="10" t="str">
        <f>VLOOKUP(H446,特效对应!L:M,2,FALSE)</f>
        <v>skill_02</v>
      </c>
      <c r="N446" s="4" t="s">
        <v>893</v>
      </c>
      <c r="S446" s="6" t="str">
        <f>IF(_xlfn.IFNA(VLOOKUP(N446,buff!$K:$L,2,FALSE),"")=0,"",_xlfn.IFNA(VLOOKUP(N446,buff!$K:$L,2,FALSE),""))</f>
        <v>200441:100:4:9</v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 s="6" t="str">
        <f>IF(_xlfn.IFNA(VLOOKUP(R446,buff!$K:$L,2,FALSE),"")=0,"",_xlfn.IFNA(VLOOKUP(R446,buff!$K:$L,2,FALSE),""))</f>
        <v/>
      </c>
      <c r="X446">
        <f>VLOOKUP(N446,buff!K:P,6,FALSE)</f>
        <v>-78</v>
      </c>
      <c r="Y446" t="s">
        <v>1554</v>
      </c>
    </row>
    <row r="447" spans="1:25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892</v>
      </c>
      <c r="I447" s="4" t="str">
        <f t="shared" ref="I447:I465" si="81">"降低敌方全体防御"&amp;X447</f>
        <v>降低敌方全体防御-96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10" t="str">
        <f>VLOOKUP(H447,特效对应!L:M,2,FALSE)</f>
        <v>skill_02</v>
      </c>
      <c r="N447" s="4" t="s">
        <v>894</v>
      </c>
      <c r="S447" s="6" t="str">
        <f>IF(_xlfn.IFNA(VLOOKUP(N447,buff!$K:$L,2,FALSE),"")=0,"",_xlfn.IFNA(VLOOKUP(N447,buff!$K:$L,2,FALSE),""))</f>
        <v>200442:100:4:9</v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 s="6" t="str">
        <f>IF(_xlfn.IFNA(VLOOKUP(R447,buff!$K:$L,2,FALSE),"")=0,"",_xlfn.IFNA(VLOOKUP(R447,buff!$K:$L,2,FALSE),""))</f>
        <v/>
      </c>
      <c r="X447">
        <f>VLOOKUP(N447,buff!K:P,6,FALSE)</f>
        <v>-96</v>
      </c>
      <c r="Y447" t="s">
        <v>1554</v>
      </c>
    </row>
    <row r="448" spans="1:25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892</v>
      </c>
      <c r="I448" s="4" t="str">
        <f t="shared" si="81"/>
        <v>降低敌方全体防御-150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10" t="str">
        <f>VLOOKUP(H448,特效对应!L:M,2,FALSE)</f>
        <v>skill_02</v>
      </c>
      <c r="N448" s="4" t="s">
        <v>895</v>
      </c>
      <c r="S448" s="6" t="str">
        <f>IF(_xlfn.IFNA(VLOOKUP(N448,buff!$K:$L,2,FALSE),"")=0,"",_xlfn.IFNA(VLOOKUP(N448,buff!$K:$L,2,FALSE),""))</f>
        <v>200443:100:4:9</v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 s="6" t="str">
        <f>IF(_xlfn.IFNA(VLOOKUP(R448,buff!$K:$L,2,FALSE),"")=0,"",_xlfn.IFNA(VLOOKUP(R448,buff!$K:$L,2,FALSE),""))</f>
        <v/>
      </c>
      <c r="X448">
        <f>VLOOKUP(N448,buff!K:P,6,FALSE)</f>
        <v>-150</v>
      </c>
      <c r="Y448" t="s">
        <v>1554</v>
      </c>
    </row>
    <row r="449" spans="1:25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892</v>
      </c>
      <c r="I449" s="4" t="str">
        <f t="shared" si="81"/>
        <v>降低敌方全体防御-240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10" t="str">
        <f>VLOOKUP(H449,特效对应!L:M,2,FALSE)</f>
        <v>skill_02</v>
      </c>
      <c r="N449" s="4" t="s">
        <v>896</v>
      </c>
      <c r="S449" s="6" t="str">
        <f>IF(_xlfn.IFNA(VLOOKUP(N449,buff!$K:$L,2,FALSE),"")=0,"",_xlfn.IFNA(VLOOKUP(N449,buff!$K:$L,2,FALSE),""))</f>
        <v>200444:100:4:9</v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 s="6" t="str">
        <f>IF(_xlfn.IFNA(VLOOKUP(R449,buff!$K:$L,2,FALSE),"")=0,"",_xlfn.IFNA(VLOOKUP(R449,buff!$K:$L,2,FALSE),""))</f>
        <v/>
      </c>
      <c r="X449">
        <f>VLOOKUP(N449,buff!K:P,6,FALSE)</f>
        <v>-240</v>
      </c>
      <c r="Y449" t="s">
        <v>1554</v>
      </c>
    </row>
    <row r="450" spans="1:25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892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10" t="str">
        <f>VLOOKUP(H450,特效对应!L:M,2,FALSE)</f>
        <v>skill_02</v>
      </c>
      <c r="N450" s="4" t="s">
        <v>897</v>
      </c>
      <c r="S450" s="6" t="str">
        <f>IF(_xlfn.IFNA(VLOOKUP(N450,buff!$K:$L,2,FALSE),"")=0,"",_xlfn.IFNA(VLOOKUP(N450,buff!$K:$L,2,FALSE),""))</f>
        <v>200445:100:4:9</v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 s="6" t="str">
        <f>IF(_xlfn.IFNA(VLOOKUP(R450,buff!$K:$L,2,FALSE),"")=0,"",_xlfn.IFNA(VLOOKUP(R450,buff!$K:$L,2,FALSE),""))</f>
        <v/>
      </c>
      <c r="X450">
        <f>VLOOKUP(N450,buff!K:P,6,FALSE)</f>
        <v>-340</v>
      </c>
      <c r="Y450" t="s">
        <v>1554</v>
      </c>
    </row>
    <row r="451" spans="1:25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892</v>
      </c>
      <c r="I451" s="4" t="str">
        <f t="shared" si="81"/>
        <v>降低敌方全体防御-480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10" t="str">
        <f>VLOOKUP(H451,特效对应!L:M,2,FALSE)</f>
        <v>skill_02</v>
      </c>
      <c r="N451" s="4" t="s">
        <v>898</v>
      </c>
      <c r="S451" s="6" t="str">
        <f>IF(_xlfn.IFNA(VLOOKUP(N451,buff!$K:$L,2,FALSE),"")=0,"",_xlfn.IFNA(VLOOKUP(N451,buff!$K:$L,2,FALSE),""))</f>
        <v>200446:100:4:9</v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 s="6" t="str">
        <f>IF(_xlfn.IFNA(VLOOKUP(R451,buff!$K:$L,2,FALSE),"")=0,"",_xlfn.IFNA(VLOOKUP(R451,buff!$K:$L,2,FALSE),""))</f>
        <v/>
      </c>
      <c r="X451">
        <f>VLOOKUP(N451,buff!K:P,6,FALSE)</f>
        <v>-480</v>
      </c>
      <c r="Y451" t="s">
        <v>1554</v>
      </c>
    </row>
    <row r="452" spans="1:25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892</v>
      </c>
      <c r="I452" s="4" t="str">
        <f t="shared" si="81"/>
        <v>降低敌方全体防御-680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10" t="str">
        <f>VLOOKUP(H452,特效对应!L:M,2,FALSE)</f>
        <v>skill_02</v>
      </c>
      <c r="N452" s="4" t="s">
        <v>899</v>
      </c>
      <c r="S452" s="6" t="str">
        <f>IF(_xlfn.IFNA(VLOOKUP(N452,buff!$K:$L,2,FALSE),"")=0,"",_xlfn.IFNA(VLOOKUP(N452,buff!$K:$L,2,FALSE),""))</f>
        <v>200447:100:4:9</v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 s="6" t="str">
        <f>IF(_xlfn.IFNA(VLOOKUP(R452,buff!$K:$L,2,FALSE),"")=0,"",_xlfn.IFNA(VLOOKUP(R452,buff!$K:$L,2,FALSE),""))</f>
        <v/>
      </c>
      <c r="X452">
        <f>VLOOKUP(N452,buff!K:P,6,FALSE)</f>
        <v>-680</v>
      </c>
      <c r="Y452" t="s">
        <v>1554</v>
      </c>
    </row>
    <row r="453" spans="1:25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892</v>
      </c>
      <c r="I453" s="4" t="str">
        <f t="shared" si="81"/>
        <v>降低敌方全体防御-961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10" t="str">
        <f>VLOOKUP(H453,特效对应!L:M,2,FALSE)</f>
        <v>skill_02</v>
      </c>
      <c r="N453" s="4" t="s">
        <v>900</v>
      </c>
      <c r="S453" s="6" t="str">
        <f>IF(_xlfn.IFNA(VLOOKUP(N453,buff!$K:$L,2,FALSE),"")=0,"",_xlfn.IFNA(VLOOKUP(N453,buff!$K:$L,2,FALSE),""))</f>
        <v>200448:100:4:9</v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 s="6" t="str">
        <f>IF(_xlfn.IFNA(VLOOKUP(R453,buff!$K:$L,2,FALSE),"")=0,"",_xlfn.IFNA(VLOOKUP(R453,buff!$K:$L,2,FALSE),""))</f>
        <v/>
      </c>
      <c r="X453">
        <f>VLOOKUP(N453,buff!K:P,6,FALSE)</f>
        <v>-961</v>
      </c>
      <c r="Y453" t="s">
        <v>1554</v>
      </c>
    </row>
    <row r="454" spans="1:25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892</v>
      </c>
      <c r="I454" s="4" t="str">
        <f t="shared" si="81"/>
        <v>降低敌方全体防御-1359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10" t="str">
        <f>VLOOKUP(H454,特效对应!L:M,2,FALSE)</f>
        <v>skill_02</v>
      </c>
      <c r="N454" s="4" t="s">
        <v>901</v>
      </c>
      <c r="S454" s="6" t="str">
        <f>IF(_xlfn.IFNA(VLOOKUP(N454,buff!$K:$L,2,FALSE),"")=0,"",_xlfn.IFNA(VLOOKUP(N454,buff!$K:$L,2,FALSE),""))</f>
        <v>200449:100:4:9</v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 s="6" t="str">
        <f>IF(_xlfn.IFNA(VLOOKUP(R454,buff!$K:$L,2,FALSE),"")=0,"",_xlfn.IFNA(VLOOKUP(R454,buff!$K:$L,2,FALSE),""))</f>
        <v/>
      </c>
      <c r="X454">
        <f>VLOOKUP(N454,buff!K:P,6,FALSE)</f>
        <v>-1359</v>
      </c>
      <c r="Y454" t="s">
        <v>1554</v>
      </c>
    </row>
    <row r="455" spans="1:25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892</v>
      </c>
      <c r="I455" s="4" t="str">
        <f t="shared" si="81"/>
        <v>降低敌方全体防御-1922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10" t="str">
        <f>VLOOKUP(H455,特效对应!L:M,2,FALSE)</f>
        <v>skill_02</v>
      </c>
      <c r="N455" s="4" t="s">
        <v>902</v>
      </c>
      <c r="S455" s="6" t="str">
        <f>IF(_xlfn.IFNA(VLOOKUP(N455,buff!$K:$L,2,FALSE),"")=0,"",_xlfn.IFNA(VLOOKUP(N455,buff!$K:$L,2,FALSE),""))</f>
        <v>200450:100:4:9</v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 s="6" t="str">
        <f>IF(_xlfn.IFNA(VLOOKUP(R455,buff!$K:$L,2,FALSE),"")=0,"",_xlfn.IFNA(VLOOKUP(R455,buff!$K:$L,2,FALSE),""))</f>
        <v/>
      </c>
      <c r="X455">
        <f>VLOOKUP(N455,buff!K:P,6,FALSE)</f>
        <v>-1922</v>
      </c>
      <c r="Y455" t="s">
        <v>1554</v>
      </c>
    </row>
    <row r="456" spans="1:25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892</v>
      </c>
      <c r="I456" s="4" t="str">
        <f t="shared" si="81"/>
        <v>降低敌方全体防御-2719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10" t="str">
        <f>VLOOKUP(H456,特效对应!L:M,2,FALSE)</f>
        <v>skill_02</v>
      </c>
      <c r="N456" s="4" t="s">
        <v>903</v>
      </c>
      <c r="S456" s="6" t="str">
        <f>IF(_xlfn.IFNA(VLOOKUP(N456,buff!$K:$L,2,FALSE),"")=0,"",_xlfn.IFNA(VLOOKUP(N456,buff!$K:$L,2,FALSE),""))</f>
        <v>200451:100:4:9</v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 s="6" t="str">
        <f>IF(_xlfn.IFNA(VLOOKUP(R456,buff!$K:$L,2,FALSE),"")=0,"",_xlfn.IFNA(VLOOKUP(R456,buff!$K:$L,2,FALSE),""))</f>
        <v/>
      </c>
      <c r="X456">
        <f>VLOOKUP(N456,buff!K:P,6,FALSE)</f>
        <v>-2719</v>
      </c>
      <c r="Y456" t="s">
        <v>1554</v>
      </c>
    </row>
    <row r="457" spans="1:25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892</v>
      </c>
      <c r="I457" s="4" t="str">
        <f t="shared" si="81"/>
        <v>降低敌方全体防御-3845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10" t="str">
        <f>VLOOKUP(H457,特效对应!L:M,2,FALSE)</f>
        <v>skill_02</v>
      </c>
      <c r="N457" s="4" t="s">
        <v>904</v>
      </c>
      <c r="S457" s="6" t="str">
        <f>IF(_xlfn.IFNA(VLOOKUP(N457,buff!$K:$L,2,FALSE),"")=0,"",_xlfn.IFNA(VLOOKUP(N457,buff!$K:$L,2,FALSE),""))</f>
        <v>200452:100:4:9</v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 s="6" t="str">
        <f>IF(_xlfn.IFNA(VLOOKUP(R457,buff!$K:$L,2,FALSE),"")=0,"",_xlfn.IFNA(VLOOKUP(R457,buff!$K:$L,2,FALSE),""))</f>
        <v/>
      </c>
      <c r="X457">
        <f>VLOOKUP(N457,buff!K:P,6,FALSE)</f>
        <v>-3845</v>
      </c>
      <c r="Y457" t="s">
        <v>1554</v>
      </c>
    </row>
    <row r="458" spans="1:25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892</v>
      </c>
      <c r="I458" s="4" t="str">
        <f t="shared" si="81"/>
        <v>降低敌方全体防御-5438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10" t="str">
        <f>VLOOKUP(H458,特效对应!L:M,2,FALSE)</f>
        <v>skill_02</v>
      </c>
      <c r="N458" s="4" t="s">
        <v>905</v>
      </c>
      <c r="S458" s="6" t="str">
        <f>IF(_xlfn.IFNA(VLOOKUP(N458,buff!$K:$L,2,FALSE),"")=0,"",_xlfn.IFNA(VLOOKUP(N458,buff!$K:$L,2,FALSE),""))</f>
        <v>200453:100:4:9</v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 s="6" t="str">
        <f>IF(_xlfn.IFNA(VLOOKUP(R458,buff!$K:$L,2,FALSE),"")=0,"",_xlfn.IFNA(VLOOKUP(R458,buff!$K:$L,2,FALSE),""))</f>
        <v/>
      </c>
      <c r="X458">
        <f>VLOOKUP(N458,buff!K:P,6,FALSE)</f>
        <v>-5438</v>
      </c>
      <c r="Y458" t="s">
        <v>1554</v>
      </c>
    </row>
    <row r="459" spans="1:25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892</v>
      </c>
      <c r="I459" s="4" t="str">
        <f t="shared" si="81"/>
        <v>降低敌方全体防御-7692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10" t="str">
        <f>VLOOKUP(H459,特效对应!L:M,2,FALSE)</f>
        <v>skill_02</v>
      </c>
      <c r="N459" s="4" t="s">
        <v>906</v>
      </c>
      <c r="S459" s="6" t="str">
        <f>IF(_xlfn.IFNA(VLOOKUP(N459,buff!$K:$L,2,FALSE),"")=0,"",_xlfn.IFNA(VLOOKUP(N459,buff!$K:$L,2,FALSE),""))</f>
        <v>200454:100:4:9</v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 s="6" t="str">
        <f>IF(_xlfn.IFNA(VLOOKUP(R459,buff!$K:$L,2,FALSE),"")=0,"",_xlfn.IFNA(VLOOKUP(R459,buff!$K:$L,2,FALSE),""))</f>
        <v/>
      </c>
      <c r="X459">
        <f>VLOOKUP(N459,buff!K:P,6,FALSE)</f>
        <v>-7692</v>
      </c>
      <c r="Y459" t="s">
        <v>1554</v>
      </c>
    </row>
    <row r="460" spans="1:25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892</v>
      </c>
      <c r="I460" s="4" t="str">
        <f t="shared" si="81"/>
        <v>降低敌方全体防御-10879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10" t="str">
        <f>VLOOKUP(H460,特效对应!L:M,2,FALSE)</f>
        <v>skill_02</v>
      </c>
      <c r="N460" s="4" t="s">
        <v>907</v>
      </c>
      <c r="S460" s="6" t="str">
        <f>IF(_xlfn.IFNA(VLOOKUP(N460,buff!$K:$L,2,FALSE),"")=0,"",_xlfn.IFNA(VLOOKUP(N460,buff!$K:$L,2,FALSE),""))</f>
        <v>200455:100:4:9</v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 s="6" t="str">
        <f>IF(_xlfn.IFNA(VLOOKUP(R460,buff!$K:$L,2,FALSE),"")=0,"",_xlfn.IFNA(VLOOKUP(R460,buff!$K:$L,2,FALSE),""))</f>
        <v/>
      </c>
      <c r="X460">
        <f>VLOOKUP(N460,buff!K:P,6,FALSE)</f>
        <v>-10879</v>
      </c>
      <c r="Y460" t="s">
        <v>1554</v>
      </c>
    </row>
    <row r="461" spans="1:25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892</v>
      </c>
      <c r="I461" s="4" t="str">
        <f t="shared" si="81"/>
        <v>降低敌方全体防御-15387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10" t="str">
        <f>VLOOKUP(H461,特效对应!L:M,2,FALSE)</f>
        <v>skill_02</v>
      </c>
      <c r="N461" s="4" t="s">
        <v>908</v>
      </c>
      <c r="S461" s="6" t="str">
        <f>IF(_xlfn.IFNA(VLOOKUP(N461,buff!$K:$L,2,FALSE),"")=0,"",_xlfn.IFNA(VLOOKUP(N461,buff!$K:$L,2,FALSE),""))</f>
        <v>200456:100:4:9</v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 s="6" t="str">
        <f>IF(_xlfn.IFNA(VLOOKUP(R461,buff!$K:$L,2,FALSE),"")=0,"",_xlfn.IFNA(VLOOKUP(R461,buff!$K:$L,2,FALSE),""))</f>
        <v/>
      </c>
      <c r="X461">
        <f>VLOOKUP(N461,buff!K:P,6,FALSE)</f>
        <v>-15387</v>
      </c>
      <c r="Y461" t="s">
        <v>1554</v>
      </c>
    </row>
    <row r="462" spans="1:25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892</v>
      </c>
      <c r="I462" s="4" t="str">
        <f t="shared" si="81"/>
        <v>降低敌方全体防御-21763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10" t="str">
        <f>VLOOKUP(H462,特效对应!L:M,2,FALSE)</f>
        <v>skill_02</v>
      </c>
      <c r="N462" s="4" t="s">
        <v>909</v>
      </c>
      <c r="S462" s="6" t="str">
        <f>IF(_xlfn.IFNA(VLOOKUP(N462,buff!$K:$L,2,FALSE),"")=0,"",_xlfn.IFNA(VLOOKUP(N462,buff!$K:$L,2,FALSE),""))</f>
        <v>200457:100:4:9</v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 s="6" t="str">
        <f>IF(_xlfn.IFNA(VLOOKUP(R462,buff!$K:$L,2,FALSE),"")=0,"",_xlfn.IFNA(VLOOKUP(R462,buff!$K:$L,2,FALSE),""))</f>
        <v/>
      </c>
      <c r="X462">
        <f>VLOOKUP(N462,buff!K:P,6,FALSE)</f>
        <v>-21763</v>
      </c>
      <c r="Y462" t="s">
        <v>1554</v>
      </c>
    </row>
    <row r="463" spans="1:25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892</v>
      </c>
      <c r="I463" s="4" t="str">
        <f t="shared" si="81"/>
        <v>降低敌方全体防御-30781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10" t="str">
        <f>VLOOKUP(H463,特效对应!L:M,2,FALSE)</f>
        <v>skill_02</v>
      </c>
      <c r="N463" s="4" t="s">
        <v>910</v>
      </c>
      <c r="S463" s="6" t="str">
        <f>IF(_xlfn.IFNA(VLOOKUP(N463,buff!$K:$L,2,FALSE),"")=0,"",_xlfn.IFNA(VLOOKUP(N463,buff!$K:$L,2,FALSE),""))</f>
        <v>200458:100:4:9</v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 s="6" t="str">
        <f>IF(_xlfn.IFNA(VLOOKUP(R463,buff!$K:$L,2,FALSE),"")=0,"",_xlfn.IFNA(VLOOKUP(R463,buff!$K:$L,2,FALSE),""))</f>
        <v/>
      </c>
      <c r="X463">
        <f>VLOOKUP(N463,buff!K:P,6,FALSE)</f>
        <v>-30781</v>
      </c>
      <c r="Y463" t="s">
        <v>1554</v>
      </c>
    </row>
    <row r="464" spans="1:25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892</v>
      </c>
      <c r="I464" s="4" t="str">
        <f t="shared" si="81"/>
        <v>降低敌方全体防御-43536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10" t="str">
        <f>VLOOKUP(H464,特效对应!L:M,2,FALSE)</f>
        <v>skill_02</v>
      </c>
      <c r="N464" s="4" t="s">
        <v>911</v>
      </c>
      <c r="S464" s="6" t="str">
        <f>IF(_xlfn.IFNA(VLOOKUP(N464,buff!$K:$L,2,FALSE),"")=0,"",_xlfn.IFNA(VLOOKUP(N464,buff!$K:$L,2,FALSE),""))</f>
        <v>200459:100:4:9</v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 s="6" t="str">
        <f>IF(_xlfn.IFNA(VLOOKUP(R464,buff!$K:$L,2,FALSE),"")=0,"",_xlfn.IFNA(VLOOKUP(R464,buff!$K:$L,2,FALSE),""))</f>
        <v/>
      </c>
      <c r="X464">
        <f>VLOOKUP(N464,buff!K:P,6,FALSE)</f>
        <v>-43536</v>
      </c>
      <c r="Y464" t="s">
        <v>1554</v>
      </c>
    </row>
    <row r="465" spans="1:25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892</v>
      </c>
      <c r="I465" s="4" t="str">
        <f t="shared" si="81"/>
        <v>降低敌方全体防御-61577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10" t="str">
        <f>VLOOKUP(H465,特效对应!L:M,2,FALSE)</f>
        <v>skill_02</v>
      </c>
      <c r="N465" s="4" t="s">
        <v>912</v>
      </c>
      <c r="S465" s="6" t="str">
        <f>IF(_xlfn.IFNA(VLOOKUP(N465,buff!$K:$L,2,FALSE),"")=0,"",_xlfn.IFNA(VLOOKUP(N465,buff!$K:$L,2,FALSE),""))</f>
        <v>200460:100:4:9</v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 s="6" t="str">
        <f>IF(_xlfn.IFNA(VLOOKUP(R465,buff!$K:$L,2,FALSE),"")=0,"",_xlfn.IFNA(VLOOKUP(R465,buff!$K:$L,2,FALSE),""))</f>
        <v/>
      </c>
      <c r="X465">
        <f>VLOOKUP(N465,buff!K:P,6,FALSE)</f>
        <v>-61577</v>
      </c>
      <c r="Y465" t="s">
        <v>1554</v>
      </c>
    </row>
    <row r="466" spans="1:25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489</v>
      </c>
      <c r="I466" s="4" t="str">
        <f>"提升自身命中率"&amp;X466&amp;"并提升暴击率"&amp;Y466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10" t="str">
        <f>VLOOKUP(H466,特效对应!L:M,2,FALSE)</f>
        <v>skill_27</v>
      </c>
      <c r="N466" s="4" t="s">
        <v>913</v>
      </c>
      <c r="O466" s="4"/>
      <c r="S466" s="6" t="str">
        <f>IF(_xlfn.IFNA(VLOOKUP(N466,buff!$K:$L,2,FALSE),"")=0,"",_xlfn.IFNA(VLOOKUP(N466,buff!$K:$L,2,FALSE),""))</f>
        <v>200461:100:1:0</v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 s="6" t="str">
        <f>IF(_xlfn.IFNA(VLOOKUP(R466,buff!$K:$L,2,FALSE),"")=0,"",_xlfn.IFNA(VLOOKUP(R466,buff!$K:$L,2,FALSE),""))</f>
        <v/>
      </c>
      <c r="X466">
        <f>VLOOKUP(N466,buff!K:P,6,FALSE)</f>
        <v>5</v>
      </c>
      <c r="Y466">
        <v>5</v>
      </c>
    </row>
    <row r="467" spans="1:25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489</v>
      </c>
      <c r="I467" s="4" t="str">
        <f t="shared" ref="I467:I485" si="87">"提升自身命中率"&amp;X467&amp;"并提升暴击率"&amp;Y467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10" t="str">
        <f>VLOOKUP(H467,特效对应!L:M,2,FALSE)</f>
        <v>skill_27</v>
      </c>
      <c r="N467" s="4" t="s">
        <v>914</v>
      </c>
      <c r="O467" s="4"/>
      <c r="S467" s="6" t="str">
        <f>IF(_xlfn.IFNA(VLOOKUP(N467,buff!$K:$L,2,FALSE),"")=0,"",_xlfn.IFNA(VLOOKUP(N467,buff!$K:$L,2,FALSE),""))</f>
        <v>200462:100:1:0</v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 s="6" t="str">
        <f>IF(_xlfn.IFNA(VLOOKUP(R467,buff!$K:$L,2,FALSE),"")=0,"",_xlfn.IFNA(VLOOKUP(R467,buff!$K:$L,2,FALSE),""))</f>
        <v/>
      </c>
      <c r="X467">
        <f>VLOOKUP(N467,buff!K:P,6,FALSE)</f>
        <v>6</v>
      </c>
      <c r="Y467">
        <v>6</v>
      </c>
    </row>
    <row r="468" spans="1:25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489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10" t="str">
        <f>VLOOKUP(H468,特效对应!L:M,2,FALSE)</f>
        <v>skill_27</v>
      </c>
      <c r="N468" s="4" t="s">
        <v>915</v>
      </c>
      <c r="O468" s="4"/>
      <c r="S468" s="6" t="str">
        <f>IF(_xlfn.IFNA(VLOOKUP(N468,buff!$K:$L,2,FALSE),"")=0,"",_xlfn.IFNA(VLOOKUP(N468,buff!$K:$L,2,FALSE),""))</f>
        <v>200463:100:1:0</v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 s="6" t="str">
        <f>IF(_xlfn.IFNA(VLOOKUP(R468,buff!$K:$L,2,FALSE),"")=0,"",_xlfn.IFNA(VLOOKUP(R468,buff!$K:$L,2,FALSE),""))</f>
        <v/>
      </c>
      <c r="X468">
        <f>VLOOKUP(N468,buff!K:P,6,FALSE)</f>
        <v>7</v>
      </c>
      <c r="Y468">
        <v>7</v>
      </c>
    </row>
    <row r="469" spans="1:25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489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10" t="str">
        <f>VLOOKUP(H469,特效对应!L:M,2,FALSE)</f>
        <v>skill_27</v>
      </c>
      <c r="N469" s="4" t="s">
        <v>916</v>
      </c>
      <c r="O469" s="4"/>
      <c r="S469" s="6" t="str">
        <f>IF(_xlfn.IFNA(VLOOKUP(N469,buff!$K:$L,2,FALSE),"")=0,"",_xlfn.IFNA(VLOOKUP(N469,buff!$K:$L,2,FALSE),""))</f>
        <v>200464:100:1:0</v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 s="6" t="str">
        <f>IF(_xlfn.IFNA(VLOOKUP(R469,buff!$K:$L,2,FALSE),"")=0,"",_xlfn.IFNA(VLOOKUP(R469,buff!$K:$L,2,FALSE),""))</f>
        <v/>
      </c>
      <c r="X469">
        <f>VLOOKUP(N469,buff!K:P,6,FALSE)</f>
        <v>8</v>
      </c>
      <c r="Y469">
        <v>8</v>
      </c>
    </row>
    <row r="470" spans="1:25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489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10" t="str">
        <f>VLOOKUP(H470,特效对应!L:M,2,FALSE)</f>
        <v>skill_27</v>
      </c>
      <c r="N470" s="4" t="s">
        <v>917</v>
      </c>
      <c r="O470" s="4"/>
      <c r="S470" s="6" t="str">
        <f>IF(_xlfn.IFNA(VLOOKUP(N470,buff!$K:$L,2,FALSE),"")=0,"",_xlfn.IFNA(VLOOKUP(N470,buff!$K:$L,2,FALSE),""))</f>
        <v>200465:100:1:0</v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 s="6" t="str">
        <f>IF(_xlfn.IFNA(VLOOKUP(R470,buff!$K:$L,2,FALSE),"")=0,"",_xlfn.IFNA(VLOOKUP(R470,buff!$K:$L,2,FALSE),""))</f>
        <v/>
      </c>
      <c r="X470">
        <f>VLOOKUP(N470,buff!K:P,6,FALSE)</f>
        <v>9</v>
      </c>
      <c r="Y470">
        <v>9</v>
      </c>
    </row>
    <row r="471" spans="1:25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489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10" t="str">
        <f>VLOOKUP(H471,特效对应!L:M,2,FALSE)</f>
        <v>skill_27</v>
      </c>
      <c r="N471" s="4" t="s">
        <v>918</v>
      </c>
      <c r="O471" s="4"/>
      <c r="S471" s="6" t="str">
        <f>IF(_xlfn.IFNA(VLOOKUP(N471,buff!$K:$L,2,FALSE),"")=0,"",_xlfn.IFNA(VLOOKUP(N471,buff!$K:$L,2,FALSE),""))</f>
        <v>200466:100:1:0</v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 s="6" t="str">
        <f>IF(_xlfn.IFNA(VLOOKUP(R471,buff!$K:$L,2,FALSE),"")=0,"",_xlfn.IFNA(VLOOKUP(R471,buff!$K:$L,2,FALSE),""))</f>
        <v/>
      </c>
      <c r="X471">
        <f>VLOOKUP(N471,buff!K:P,6,FALSE)</f>
        <v>10</v>
      </c>
      <c r="Y471">
        <v>10</v>
      </c>
    </row>
    <row r="472" spans="1:25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489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10" t="str">
        <f>VLOOKUP(H472,特效对应!L:M,2,FALSE)</f>
        <v>skill_27</v>
      </c>
      <c r="N472" s="4" t="s">
        <v>919</v>
      </c>
      <c r="O472" s="4"/>
      <c r="S472" s="6" t="str">
        <f>IF(_xlfn.IFNA(VLOOKUP(N472,buff!$K:$L,2,FALSE),"")=0,"",_xlfn.IFNA(VLOOKUP(N472,buff!$K:$L,2,FALSE),""))</f>
        <v>200467:100:1:0</v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 s="6" t="str">
        <f>IF(_xlfn.IFNA(VLOOKUP(R472,buff!$K:$L,2,FALSE),"")=0,"",_xlfn.IFNA(VLOOKUP(R472,buff!$K:$L,2,FALSE),""))</f>
        <v/>
      </c>
      <c r="X472">
        <f>VLOOKUP(N472,buff!K:P,6,FALSE)</f>
        <v>11</v>
      </c>
      <c r="Y472">
        <v>11</v>
      </c>
    </row>
    <row r="473" spans="1:25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489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10" t="str">
        <f>VLOOKUP(H473,特效对应!L:M,2,FALSE)</f>
        <v>skill_27</v>
      </c>
      <c r="N473" s="4" t="s">
        <v>920</v>
      </c>
      <c r="O473" s="4"/>
      <c r="S473" s="6" t="str">
        <f>IF(_xlfn.IFNA(VLOOKUP(N473,buff!$K:$L,2,FALSE),"")=0,"",_xlfn.IFNA(VLOOKUP(N473,buff!$K:$L,2,FALSE),""))</f>
        <v>200468:100:1:0</v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 s="6" t="str">
        <f>IF(_xlfn.IFNA(VLOOKUP(R473,buff!$K:$L,2,FALSE),"")=0,"",_xlfn.IFNA(VLOOKUP(R473,buff!$K:$L,2,FALSE),""))</f>
        <v/>
      </c>
      <c r="X473">
        <f>VLOOKUP(N473,buff!K:P,6,FALSE)</f>
        <v>12</v>
      </c>
      <c r="Y473">
        <v>12</v>
      </c>
    </row>
    <row r="474" spans="1:25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489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10" t="str">
        <f>VLOOKUP(H474,特效对应!L:M,2,FALSE)</f>
        <v>skill_27</v>
      </c>
      <c r="N474" s="4" t="s">
        <v>921</v>
      </c>
      <c r="O474" s="4"/>
      <c r="S474" s="6" t="str">
        <f>IF(_xlfn.IFNA(VLOOKUP(N474,buff!$K:$L,2,FALSE),"")=0,"",_xlfn.IFNA(VLOOKUP(N474,buff!$K:$L,2,FALSE),""))</f>
        <v>200469:100:1:0</v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 s="6" t="str">
        <f>IF(_xlfn.IFNA(VLOOKUP(R474,buff!$K:$L,2,FALSE),"")=0,"",_xlfn.IFNA(VLOOKUP(R474,buff!$K:$L,2,FALSE),""))</f>
        <v/>
      </c>
      <c r="X474">
        <f>VLOOKUP(N474,buff!K:P,6,FALSE)</f>
        <v>13</v>
      </c>
      <c r="Y474">
        <v>13</v>
      </c>
    </row>
    <row r="475" spans="1:25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489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10" t="str">
        <f>VLOOKUP(H475,特效对应!L:M,2,FALSE)</f>
        <v>skill_27</v>
      </c>
      <c r="N475" s="4" t="s">
        <v>922</v>
      </c>
      <c r="O475" s="4"/>
      <c r="S475" s="6" t="str">
        <f>IF(_xlfn.IFNA(VLOOKUP(N475,buff!$K:$L,2,FALSE),"")=0,"",_xlfn.IFNA(VLOOKUP(N475,buff!$K:$L,2,FALSE),""))</f>
        <v>200470:100:1:0</v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 s="6" t="str">
        <f>IF(_xlfn.IFNA(VLOOKUP(R475,buff!$K:$L,2,FALSE),"")=0,"",_xlfn.IFNA(VLOOKUP(R475,buff!$K:$L,2,FALSE),""))</f>
        <v/>
      </c>
      <c r="X475">
        <f>VLOOKUP(N475,buff!K:P,6,FALSE)</f>
        <v>14</v>
      </c>
      <c r="Y475">
        <v>14</v>
      </c>
    </row>
    <row r="476" spans="1:25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489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10" t="str">
        <f>VLOOKUP(H476,特效对应!L:M,2,FALSE)</f>
        <v>skill_27</v>
      </c>
      <c r="N476" s="4" t="s">
        <v>923</v>
      </c>
      <c r="O476" s="4"/>
      <c r="S476" s="6" t="str">
        <f>IF(_xlfn.IFNA(VLOOKUP(N476,buff!$K:$L,2,FALSE),"")=0,"",_xlfn.IFNA(VLOOKUP(N476,buff!$K:$L,2,FALSE),""))</f>
        <v>200471:100:1:0</v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 s="6" t="str">
        <f>IF(_xlfn.IFNA(VLOOKUP(R476,buff!$K:$L,2,FALSE),"")=0,"",_xlfn.IFNA(VLOOKUP(R476,buff!$K:$L,2,FALSE),""))</f>
        <v/>
      </c>
      <c r="X476">
        <f>VLOOKUP(N476,buff!K:P,6,FALSE)</f>
        <v>15</v>
      </c>
      <c r="Y476">
        <v>15</v>
      </c>
    </row>
    <row r="477" spans="1:25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489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10" t="str">
        <f>VLOOKUP(H477,特效对应!L:M,2,FALSE)</f>
        <v>skill_27</v>
      </c>
      <c r="N477" s="4" t="s">
        <v>924</v>
      </c>
      <c r="O477" s="4"/>
      <c r="S477" s="6" t="str">
        <f>IF(_xlfn.IFNA(VLOOKUP(N477,buff!$K:$L,2,FALSE),"")=0,"",_xlfn.IFNA(VLOOKUP(N477,buff!$K:$L,2,FALSE),""))</f>
        <v>200472:100:1:0</v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 s="6" t="str">
        <f>IF(_xlfn.IFNA(VLOOKUP(R477,buff!$K:$L,2,FALSE),"")=0,"",_xlfn.IFNA(VLOOKUP(R477,buff!$K:$L,2,FALSE),""))</f>
        <v/>
      </c>
      <c r="X477">
        <f>VLOOKUP(N477,buff!K:P,6,FALSE)</f>
        <v>16</v>
      </c>
      <c r="Y477">
        <v>16</v>
      </c>
    </row>
    <row r="478" spans="1:25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489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10" t="str">
        <f>VLOOKUP(H478,特效对应!L:M,2,FALSE)</f>
        <v>skill_27</v>
      </c>
      <c r="N478" s="4" t="s">
        <v>925</v>
      </c>
      <c r="O478" s="4"/>
      <c r="S478" s="6" t="str">
        <f>IF(_xlfn.IFNA(VLOOKUP(N478,buff!$K:$L,2,FALSE),"")=0,"",_xlfn.IFNA(VLOOKUP(N478,buff!$K:$L,2,FALSE),""))</f>
        <v>200473:100:1:0</v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 s="6" t="str">
        <f>IF(_xlfn.IFNA(VLOOKUP(R478,buff!$K:$L,2,FALSE),"")=0,"",_xlfn.IFNA(VLOOKUP(R478,buff!$K:$L,2,FALSE),""))</f>
        <v/>
      </c>
      <c r="X478">
        <f>VLOOKUP(N478,buff!K:P,6,FALSE)</f>
        <v>17</v>
      </c>
      <c r="Y478">
        <v>17</v>
      </c>
    </row>
    <row r="479" spans="1:25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489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10" t="str">
        <f>VLOOKUP(H479,特效对应!L:M,2,FALSE)</f>
        <v>skill_27</v>
      </c>
      <c r="N479" s="4" t="s">
        <v>926</v>
      </c>
      <c r="O479" s="4"/>
      <c r="S479" s="6" t="str">
        <f>IF(_xlfn.IFNA(VLOOKUP(N479,buff!$K:$L,2,FALSE),"")=0,"",_xlfn.IFNA(VLOOKUP(N479,buff!$K:$L,2,FALSE),""))</f>
        <v>200474:100:1:0</v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 s="6" t="str">
        <f>IF(_xlfn.IFNA(VLOOKUP(R479,buff!$K:$L,2,FALSE),"")=0,"",_xlfn.IFNA(VLOOKUP(R479,buff!$K:$L,2,FALSE),""))</f>
        <v/>
      </c>
      <c r="X479">
        <f>VLOOKUP(N479,buff!K:P,6,FALSE)</f>
        <v>18</v>
      </c>
      <c r="Y479">
        <v>18</v>
      </c>
    </row>
    <row r="480" spans="1:25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489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10" t="str">
        <f>VLOOKUP(H480,特效对应!L:M,2,FALSE)</f>
        <v>skill_27</v>
      </c>
      <c r="N480" s="4" t="s">
        <v>927</v>
      </c>
      <c r="O480" s="4"/>
      <c r="S480" s="6" t="str">
        <f>IF(_xlfn.IFNA(VLOOKUP(N480,buff!$K:$L,2,FALSE),"")=0,"",_xlfn.IFNA(VLOOKUP(N480,buff!$K:$L,2,FALSE),""))</f>
        <v>200475:100:1:0</v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 s="6" t="str">
        <f>IF(_xlfn.IFNA(VLOOKUP(R480,buff!$K:$L,2,FALSE),"")=0,"",_xlfn.IFNA(VLOOKUP(R480,buff!$K:$L,2,FALSE),""))</f>
        <v/>
      </c>
      <c r="X480">
        <f>VLOOKUP(N480,buff!K:P,6,FALSE)</f>
        <v>19</v>
      </c>
      <c r="Y480">
        <v>19</v>
      </c>
    </row>
    <row r="481" spans="1:25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489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10" t="str">
        <f>VLOOKUP(H481,特效对应!L:M,2,FALSE)</f>
        <v>skill_27</v>
      </c>
      <c r="N481" s="4" t="s">
        <v>928</v>
      </c>
      <c r="O481" s="4"/>
      <c r="S481" s="6" t="str">
        <f>IF(_xlfn.IFNA(VLOOKUP(N481,buff!$K:$L,2,FALSE),"")=0,"",_xlfn.IFNA(VLOOKUP(N481,buff!$K:$L,2,FALSE),""))</f>
        <v>200476:100:1:0</v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 s="6" t="str">
        <f>IF(_xlfn.IFNA(VLOOKUP(R481,buff!$K:$L,2,FALSE),"")=0,"",_xlfn.IFNA(VLOOKUP(R481,buff!$K:$L,2,FALSE),""))</f>
        <v/>
      </c>
      <c r="X481">
        <f>VLOOKUP(N481,buff!K:P,6,FALSE)</f>
        <v>20</v>
      </c>
      <c r="Y481">
        <v>20</v>
      </c>
    </row>
    <row r="482" spans="1:25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489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10" t="str">
        <f>VLOOKUP(H482,特效对应!L:M,2,FALSE)</f>
        <v>skill_27</v>
      </c>
      <c r="N482" s="4" t="s">
        <v>929</v>
      </c>
      <c r="O482" s="4"/>
      <c r="S482" s="6" t="str">
        <f>IF(_xlfn.IFNA(VLOOKUP(N482,buff!$K:$L,2,FALSE),"")=0,"",_xlfn.IFNA(VLOOKUP(N482,buff!$K:$L,2,FALSE),""))</f>
        <v>200477:100:1:0</v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 s="6" t="str">
        <f>IF(_xlfn.IFNA(VLOOKUP(R482,buff!$K:$L,2,FALSE),"")=0,"",_xlfn.IFNA(VLOOKUP(R482,buff!$K:$L,2,FALSE),""))</f>
        <v/>
      </c>
      <c r="X482">
        <f>VLOOKUP(N482,buff!K:P,6,FALSE)</f>
        <v>21</v>
      </c>
      <c r="Y482">
        <v>21</v>
      </c>
    </row>
    <row r="483" spans="1:25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489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10" t="str">
        <f>VLOOKUP(H483,特效对应!L:M,2,FALSE)</f>
        <v>skill_27</v>
      </c>
      <c r="N483" s="4" t="s">
        <v>930</v>
      </c>
      <c r="O483" s="4"/>
      <c r="S483" s="6" t="str">
        <f>IF(_xlfn.IFNA(VLOOKUP(N483,buff!$K:$L,2,FALSE),"")=0,"",_xlfn.IFNA(VLOOKUP(N483,buff!$K:$L,2,FALSE),""))</f>
        <v>200478:100:1:0</v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 s="6" t="str">
        <f>IF(_xlfn.IFNA(VLOOKUP(R483,buff!$K:$L,2,FALSE),"")=0,"",_xlfn.IFNA(VLOOKUP(R483,buff!$K:$L,2,FALSE),""))</f>
        <v/>
      </c>
      <c r="X483">
        <f>VLOOKUP(N483,buff!K:P,6,FALSE)</f>
        <v>22</v>
      </c>
      <c r="Y483">
        <v>22</v>
      </c>
    </row>
    <row r="484" spans="1:25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489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10" t="str">
        <f>VLOOKUP(H484,特效对应!L:M,2,FALSE)</f>
        <v>skill_27</v>
      </c>
      <c r="N484" s="4" t="s">
        <v>931</v>
      </c>
      <c r="O484" s="4"/>
      <c r="S484" s="6" t="str">
        <f>IF(_xlfn.IFNA(VLOOKUP(N484,buff!$K:$L,2,FALSE),"")=0,"",_xlfn.IFNA(VLOOKUP(N484,buff!$K:$L,2,FALSE),""))</f>
        <v>200479:100:1:0</v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 s="6" t="str">
        <f>IF(_xlfn.IFNA(VLOOKUP(R484,buff!$K:$L,2,FALSE),"")=0,"",_xlfn.IFNA(VLOOKUP(R484,buff!$K:$L,2,FALSE),""))</f>
        <v/>
      </c>
      <c r="X484">
        <f>VLOOKUP(N484,buff!K:P,6,FALSE)</f>
        <v>23</v>
      </c>
      <c r="Y484">
        <v>23</v>
      </c>
    </row>
    <row r="485" spans="1:25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489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10" t="str">
        <f>VLOOKUP(H485,特效对应!L:M,2,FALSE)</f>
        <v>skill_27</v>
      </c>
      <c r="N485" s="4" t="s">
        <v>932</v>
      </c>
      <c r="O485" s="4"/>
      <c r="S485" s="6" t="str">
        <f>IF(_xlfn.IFNA(VLOOKUP(N485,buff!$K:$L,2,FALSE),"")=0,"",_xlfn.IFNA(VLOOKUP(N485,buff!$K:$L,2,FALSE),""))</f>
        <v>200480:100:1:0</v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 s="6" t="str">
        <f>IF(_xlfn.IFNA(VLOOKUP(R485,buff!$K:$L,2,FALSE),"")=0,"",_xlfn.IFNA(VLOOKUP(R485,buff!$K:$L,2,FALSE),""))</f>
        <v/>
      </c>
      <c r="X485">
        <f>VLOOKUP(N485,buff!K:P,6,FALSE)</f>
        <v>24</v>
      </c>
      <c r="Y485">
        <v>24</v>
      </c>
    </row>
    <row r="486" spans="1:25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499</v>
      </c>
      <c r="I486" s="4" t="str">
        <f>"攻击时吸血"&amp;X486&amp;"%"</f>
        <v>攻击时吸血10%</v>
      </c>
      <c r="J486" t="s">
        <v>156</v>
      </c>
      <c r="K486" s="10" t="str">
        <f t="shared" ref="K486:K500" si="89">IF(S486="","",S486)&amp;IF(T486="","","|"&amp;T486)&amp;IF(U486="","","|"&amp;U486)&amp;IF(V486="","","|"&amp;V486)&amp;IF(W486="","","|"&amp;W486)</f>
        <v>200481:100:1:0</v>
      </c>
      <c r="L486" s="10">
        <f t="shared" si="85"/>
        <v>1</v>
      </c>
      <c r="M486" s="10" t="str">
        <f>VLOOKUP(H486,特效对应!L:M,2,FALSE)</f>
        <v>skill_27</v>
      </c>
      <c r="N486" s="4" t="s">
        <v>933</v>
      </c>
      <c r="S486" s="6" t="str">
        <f>IF(_xlfn.IFNA(VLOOKUP(N486,buff!$K:$L,2,FALSE),"")=0,"",_xlfn.IFNA(VLOOKUP(N486,buff!$K:$L,2,FALSE),""))</f>
        <v>200481:100:1:0</v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 s="6" t="str">
        <f>IF(_xlfn.IFNA(VLOOKUP(R486,buff!$K:$L,2,FALSE),"")=0,"",_xlfn.IFNA(VLOOKUP(R486,buff!$K:$L,2,FALSE),""))</f>
        <v/>
      </c>
      <c r="X486">
        <f>VLOOKUP(N486,buff!K:P,6,FALSE)</f>
        <v>10</v>
      </c>
      <c r="Y486" t="s">
        <v>1554</v>
      </c>
    </row>
    <row r="487" spans="1:25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499</v>
      </c>
      <c r="I487" s="4" t="str">
        <f t="shared" ref="I487:I505" si="90">"攻击时吸血"&amp;X487&amp;"%"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10" t="str">
        <f>VLOOKUP(H487,特效对应!L:M,2,FALSE)</f>
        <v>skill_27</v>
      </c>
      <c r="N487" s="4" t="s">
        <v>934</v>
      </c>
      <c r="S487" s="6" t="str">
        <f>IF(_xlfn.IFNA(VLOOKUP(N487,buff!$K:$L,2,FALSE),"")=0,"",_xlfn.IFNA(VLOOKUP(N487,buff!$K:$L,2,FALSE),""))</f>
        <v>200482:100:1:0</v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 s="6" t="str">
        <f>IF(_xlfn.IFNA(VLOOKUP(R487,buff!$K:$L,2,FALSE),"")=0,"",_xlfn.IFNA(VLOOKUP(R487,buff!$K:$L,2,FALSE),""))</f>
        <v/>
      </c>
      <c r="X487">
        <f>VLOOKUP(N487,buff!K:P,6,FALSE)</f>
        <v>11</v>
      </c>
      <c r="Y487" t="s">
        <v>1554</v>
      </c>
    </row>
    <row r="488" spans="1:25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499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10" t="str">
        <f>VLOOKUP(H488,特效对应!L:M,2,FALSE)</f>
        <v>skill_27</v>
      </c>
      <c r="N488" s="4" t="s">
        <v>935</v>
      </c>
      <c r="S488" s="6" t="str">
        <f>IF(_xlfn.IFNA(VLOOKUP(N488,buff!$K:$L,2,FALSE),"")=0,"",_xlfn.IFNA(VLOOKUP(N488,buff!$K:$L,2,FALSE),""))</f>
        <v>200483:100:1:0</v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 s="6" t="str">
        <f>IF(_xlfn.IFNA(VLOOKUP(R488,buff!$K:$L,2,FALSE),"")=0,"",_xlfn.IFNA(VLOOKUP(R488,buff!$K:$L,2,FALSE),""))</f>
        <v/>
      </c>
      <c r="X488">
        <f>VLOOKUP(N488,buff!K:P,6,FALSE)</f>
        <v>12</v>
      </c>
      <c r="Y488" t="s">
        <v>1554</v>
      </c>
    </row>
    <row r="489" spans="1:25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499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10" t="str">
        <f>VLOOKUP(H489,特效对应!L:M,2,FALSE)</f>
        <v>skill_27</v>
      </c>
      <c r="N489" s="4" t="s">
        <v>936</v>
      </c>
      <c r="S489" s="6" t="str">
        <f>IF(_xlfn.IFNA(VLOOKUP(N489,buff!$K:$L,2,FALSE),"")=0,"",_xlfn.IFNA(VLOOKUP(N489,buff!$K:$L,2,FALSE),""))</f>
        <v>200484:100:1:0</v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 s="6" t="str">
        <f>IF(_xlfn.IFNA(VLOOKUP(R489,buff!$K:$L,2,FALSE),"")=0,"",_xlfn.IFNA(VLOOKUP(R489,buff!$K:$L,2,FALSE),""))</f>
        <v/>
      </c>
      <c r="X489">
        <f>VLOOKUP(N489,buff!K:P,6,FALSE)</f>
        <v>13</v>
      </c>
      <c r="Y489" t="s">
        <v>1554</v>
      </c>
    </row>
    <row r="490" spans="1:25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499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10" t="str">
        <f>VLOOKUP(H490,特效对应!L:M,2,FALSE)</f>
        <v>skill_27</v>
      </c>
      <c r="N490" s="4" t="s">
        <v>937</v>
      </c>
      <c r="S490" s="6" t="str">
        <f>IF(_xlfn.IFNA(VLOOKUP(N490,buff!$K:$L,2,FALSE),"")=0,"",_xlfn.IFNA(VLOOKUP(N490,buff!$K:$L,2,FALSE),""))</f>
        <v>200485:100:1:0</v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 s="6" t="str">
        <f>IF(_xlfn.IFNA(VLOOKUP(R490,buff!$K:$L,2,FALSE),"")=0,"",_xlfn.IFNA(VLOOKUP(R490,buff!$K:$L,2,FALSE),""))</f>
        <v/>
      </c>
      <c r="X490">
        <f>VLOOKUP(N490,buff!K:P,6,FALSE)</f>
        <v>14</v>
      </c>
      <c r="Y490" t="s">
        <v>1554</v>
      </c>
    </row>
    <row r="491" spans="1:25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499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10" t="str">
        <f>VLOOKUP(H491,特效对应!L:M,2,FALSE)</f>
        <v>skill_27</v>
      </c>
      <c r="N491" s="4" t="s">
        <v>938</v>
      </c>
      <c r="S491" s="6" t="str">
        <f>IF(_xlfn.IFNA(VLOOKUP(N491,buff!$K:$L,2,FALSE),"")=0,"",_xlfn.IFNA(VLOOKUP(N491,buff!$K:$L,2,FALSE),""))</f>
        <v>200486:100:1:0</v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 s="6" t="str">
        <f>IF(_xlfn.IFNA(VLOOKUP(R491,buff!$K:$L,2,FALSE),"")=0,"",_xlfn.IFNA(VLOOKUP(R491,buff!$K:$L,2,FALSE),""))</f>
        <v/>
      </c>
      <c r="X491">
        <f>VLOOKUP(N491,buff!K:P,6,FALSE)</f>
        <v>15</v>
      </c>
      <c r="Y491" t="s">
        <v>1554</v>
      </c>
    </row>
    <row r="492" spans="1:25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499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10" t="str">
        <f>VLOOKUP(H492,特效对应!L:M,2,FALSE)</f>
        <v>skill_27</v>
      </c>
      <c r="N492" s="4" t="s">
        <v>939</v>
      </c>
      <c r="S492" s="6" t="str">
        <f>IF(_xlfn.IFNA(VLOOKUP(N492,buff!$K:$L,2,FALSE),"")=0,"",_xlfn.IFNA(VLOOKUP(N492,buff!$K:$L,2,FALSE),""))</f>
        <v>200487:100:1:0</v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 s="6" t="str">
        <f>IF(_xlfn.IFNA(VLOOKUP(R492,buff!$K:$L,2,FALSE),"")=0,"",_xlfn.IFNA(VLOOKUP(R492,buff!$K:$L,2,FALSE),""))</f>
        <v/>
      </c>
      <c r="X492">
        <f>VLOOKUP(N492,buff!K:P,6,FALSE)</f>
        <v>16</v>
      </c>
      <c r="Y492" t="s">
        <v>1554</v>
      </c>
    </row>
    <row r="493" spans="1:25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499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10" t="str">
        <f>VLOOKUP(H493,特效对应!L:M,2,FALSE)</f>
        <v>skill_27</v>
      </c>
      <c r="N493" s="4" t="s">
        <v>940</v>
      </c>
      <c r="S493" s="6" t="str">
        <f>IF(_xlfn.IFNA(VLOOKUP(N493,buff!$K:$L,2,FALSE),"")=0,"",_xlfn.IFNA(VLOOKUP(N493,buff!$K:$L,2,FALSE),""))</f>
        <v>200488:100:1:0</v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 s="6" t="str">
        <f>IF(_xlfn.IFNA(VLOOKUP(R493,buff!$K:$L,2,FALSE),"")=0,"",_xlfn.IFNA(VLOOKUP(R493,buff!$K:$L,2,FALSE),""))</f>
        <v/>
      </c>
      <c r="X493">
        <f>VLOOKUP(N493,buff!K:P,6,FALSE)</f>
        <v>17</v>
      </c>
      <c r="Y493" t="s">
        <v>1554</v>
      </c>
    </row>
    <row r="494" spans="1:25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499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10" t="str">
        <f>VLOOKUP(H494,特效对应!L:M,2,FALSE)</f>
        <v>skill_27</v>
      </c>
      <c r="N494" s="4" t="s">
        <v>941</v>
      </c>
      <c r="S494" s="6" t="str">
        <f>IF(_xlfn.IFNA(VLOOKUP(N494,buff!$K:$L,2,FALSE),"")=0,"",_xlfn.IFNA(VLOOKUP(N494,buff!$K:$L,2,FALSE),""))</f>
        <v>200489:100:1:0</v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 s="6" t="str">
        <f>IF(_xlfn.IFNA(VLOOKUP(R494,buff!$K:$L,2,FALSE),"")=0,"",_xlfn.IFNA(VLOOKUP(R494,buff!$K:$L,2,FALSE),""))</f>
        <v/>
      </c>
      <c r="X494">
        <f>VLOOKUP(N494,buff!K:P,6,FALSE)</f>
        <v>18</v>
      </c>
      <c r="Y494" t="s">
        <v>1554</v>
      </c>
    </row>
    <row r="495" spans="1:25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499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10" t="str">
        <f>VLOOKUP(H495,特效对应!L:M,2,FALSE)</f>
        <v>skill_27</v>
      </c>
      <c r="N495" s="4" t="s">
        <v>942</v>
      </c>
      <c r="S495" s="6" t="str">
        <f>IF(_xlfn.IFNA(VLOOKUP(N495,buff!$K:$L,2,FALSE),"")=0,"",_xlfn.IFNA(VLOOKUP(N495,buff!$K:$L,2,FALSE),""))</f>
        <v>200490:100:1:0</v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 s="6" t="str">
        <f>IF(_xlfn.IFNA(VLOOKUP(R495,buff!$K:$L,2,FALSE),"")=0,"",_xlfn.IFNA(VLOOKUP(R495,buff!$K:$L,2,FALSE),""))</f>
        <v/>
      </c>
      <c r="X495">
        <f>VLOOKUP(N495,buff!K:P,6,FALSE)</f>
        <v>19</v>
      </c>
      <c r="Y495" t="s">
        <v>1554</v>
      </c>
    </row>
    <row r="496" spans="1:25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499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10" t="str">
        <f>VLOOKUP(H496,特效对应!L:M,2,FALSE)</f>
        <v>skill_27</v>
      </c>
      <c r="N496" s="4" t="s">
        <v>943</v>
      </c>
      <c r="S496" s="6" t="str">
        <f>IF(_xlfn.IFNA(VLOOKUP(N496,buff!$K:$L,2,FALSE),"")=0,"",_xlfn.IFNA(VLOOKUP(N496,buff!$K:$L,2,FALSE),""))</f>
        <v>200491:100:1:0</v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 s="6" t="str">
        <f>IF(_xlfn.IFNA(VLOOKUP(R496,buff!$K:$L,2,FALSE),"")=0,"",_xlfn.IFNA(VLOOKUP(R496,buff!$K:$L,2,FALSE),""))</f>
        <v/>
      </c>
      <c r="X496">
        <f>VLOOKUP(N496,buff!K:P,6,FALSE)</f>
        <v>20</v>
      </c>
      <c r="Y496" t="s">
        <v>1554</v>
      </c>
    </row>
    <row r="497" spans="1:25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499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10" t="str">
        <f>VLOOKUP(H497,特效对应!L:M,2,FALSE)</f>
        <v>skill_27</v>
      </c>
      <c r="N497" s="4" t="s">
        <v>944</v>
      </c>
      <c r="S497" s="6" t="str">
        <f>IF(_xlfn.IFNA(VLOOKUP(N497,buff!$K:$L,2,FALSE),"")=0,"",_xlfn.IFNA(VLOOKUP(N497,buff!$K:$L,2,FALSE),""))</f>
        <v>200492:100:1:0</v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 s="6" t="str">
        <f>IF(_xlfn.IFNA(VLOOKUP(R497,buff!$K:$L,2,FALSE),"")=0,"",_xlfn.IFNA(VLOOKUP(R497,buff!$K:$L,2,FALSE),""))</f>
        <v/>
      </c>
      <c r="X497">
        <f>VLOOKUP(N497,buff!K:P,6,FALSE)</f>
        <v>21</v>
      </c>
      <c r="Y497" t="s">
        <v>1554</v>
      </c>
    </row>
    <row r="498" spans="1:25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499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10" t="str">
        <f>VLOOKUP(H498,特效对应!L:M,2,FALSE)</f>
        <v>skill_27</v>
      </c>
      <c r="N498" s="4" t="s">
        <v>945</v>
      </c>
      <c r="S498" s="6" t="str">
        <f>IF(_xlfn.IFNA(VLOOKUP(N498,buff!$K:$L,2,FALSE),"")=0,"",_xlfn.IFNA(VLOOKUP(N498,buff!$K:$L,2,FALSE),""))</f>
        <v>200493:100:1:0</v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 s="6" t="str">
        <f>IF(_xlfn.IFNA(VLOOKUP(R498,buff!$K:$L,2,FALSE),"")=0,"",_xlfn.IFNA(VLOOKUP(R498,buff!$K:$L,2,FALSE),""))</f>
        <v/>
      </c>
      <c r="X498">
        <f>VLOOKUP(N498,buff!K:P,6,FALSE)</f>
        <v>22</v>
      </c>
      <c r="Y498" t="s">
        <v>1554</v>
      </c>
    </row>
    <row r="499" spans="1:25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499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10" t="str">
        <f>VLOOKUP(H499,特效对应!L:M,2,FALSE)</f>
        <v>skill_27</v>
      </c>
      <c r="N499" s="4" t="s">
        <v>946</v>
      </c>
      <c r="S499" s="6" t="str">
        <f>IF(_xlfn.IFNA(VLOOKUP(N499,buff!$K:$L,2,FALSE),"")=0,"",_xlfn.IFNA(VLOOKUP(N499,buff!$K:$L,2,FALSE),""))</f>
        <v>200494:100:1:0</v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 s="6" t="str">
        <f>IF(_xlfn.IFNA(VLOOKUP(R499,buff!$K:$L,2,FALSE),"")=0,"",_xlfn.IFNA(VLOOKUP(R499,buff!$K:$L,2,FALSE),""))</f>
        <v/>
      </c>
      <c r="X499">
        <f>VLOOKUP(N499,buff!K:P,6,FALSE)</f>
        <v>23</v>
      </c>
      <c r="Y499" t="s">
        <v>1554</v>
      </c>
    </row>
    <row r="500" spans="1:25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499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10" t="str">
        <f>VLOOKUP(H500,特效对应!L:M,2,FALSE)</f>
        <v>skill_27</v>
      </c>
      <c r="N500" s="4" t="s">
        <v>947</v>
      </c>
      <c r="S500" s="6" t="str">
        <f>IF(_xlfn.IFNA(VLOOKUP(N500,buff!$K:$L,2,FALSE),"")=0,"",_xlfn.IFNA(VLOOKUP(N500,buff!$K:$L,2,FALSE),""))</f>
        <v>200495:100:1:0</v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 s="6" t="str">
        <f>IF(_xlfn.IFNA(VLOOKUP(R500,buff!$K:$L,2,FALSE),"")=0,"",_xlfn.IFNA(VLOOKUP(R500,buff!$K:$L,2,FALSE),""))</f>
        <v/>
      </c>
      <c r="X500">
        <f>VLOOKUP(N500,buff!K:P,6,FALSE)</f>
        <v>24</v>
      </c>
      <c r="Y500" t="s">
        <v>1554</v>
      </c>
    </row>
    <row r="501" spans="1:25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499</v>
      </c>
      <c r="I501" s="4" t="str">
        <f t="shared" si="90"/>
        <v>攻击时吸血25%</v>
      </c>
      <c r="J501" t="s">
        <v>156</v>
      </c>
      <c r="K501" s="10" t="str">
        <f t="shared" ref="K501:K505" si="91">IF(S501="","",S501)&amp;IF(T501="","","|"&amp;T501)&amp;IF(U501="","","|"&amp;U501)&amp;IF(V501="","","|"&amp;V501)&amp;IF(W501="","","|"&amp;W501)</f>
        <v>200496:100:1:0</v>
      </c>
      <c r="L501" s="10">
        <f t="shared" si="85"/>
        <v>16</v>
      </c>
      <c r="M501" s="10" t="str">
        <f>VLOOKUP(H501,特效对应!L:M,2,FALSE)</f>
        <v>skill_27</v>
      </c>
      <c r="N501" s="4" t="s">
        <v>948</v>
      </c>
      <c r="S501" s="6" t="str">
        <f>IF(_xlfn.IFNA(VLOOKUP(N501,buff!$K:$L,2,FALSE),"")=0,"",_xlfn.IFNA(VLOOKUP(N501,buff!$K:$L,2,FALSE),""))</f>
        <v>200496:100:1:0</v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 s="6" t="str">
        <f>IF(_xlfn.IFNA(VLOOKUP(R501,buff!$K:$L,2,FALSE),"")=0,"",_xlfn.IFNA(VLOOKUP(R501,buff!$K:$L,2,FALSE),""))</f>
        <v/>
      </c>
      <c r="X501">
        <f>VLOOKUP(N501,buff!K:P,6,FALSE)</f>
        <v>25</v>
      </c>
      <c r="Y501" t="s">
        <v>1554</v>
      </c>
    </row>
    <row r="502" spans="1:25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499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10" t="str">
        <f>VLOOKUP(H502,特效对应!L:M,2,FALSE)</f>
        <v>skill_27</v>
      </c>
      <c r="N502" s="4" t="s">
        <v>949</v>
      </c>
      <c r="S502" s="6" t="str">
        <f>IF(_xlfn.IFNA(VLOOKUP(N502,buff!$K:$L,2,FALSE),"")=0,"",_xlfn.IFNA(VLOOKUP(N502,buff!$K:$L,2,FALSE),""))</f>
        <v>200497:100:1:0</v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 s="6" t="str">
        <f>IF(_xlfn.IFNA(VLOOKUP(R502,buff!$K:$L,2,FALSE),"")=0,"",_xlfn.IFNA(VLOOKUP(R502,buff!$K:$L,2,FALSE),""))</f>
        <v/>
      </c>
      <c r="X502">
        <f>VLOOKUP(N502,buff!K:P,6,FALSE)</f>
        <v>26</v>
      </c>
      <c r="Y502" t="s">
        <v>1554</v>
      </c>
    </row>
    <row r="503" spans="1:25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499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10" t="str">
        <f>VLOOKUP(H503,特效对应!L:M,2,FALSE)</f>
        <v>skill_27</v>
      </c>
      <c r="N503" s="4" t="s">
        <v>950</v>
      </c>
      <c r="S503" s="6" t="str">
        <f>IF(_xlfn.IFNA(VLOOKUP(N503,buff!$K:$L,2,FALSE),"")=0,"",_xlfn.IFNA(VLOOKUP(N503,buff!$K:$L,2,FALSE),""))</f>
        <v>200498:100:1:0</v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 s="6" t="str">
        <f>IF(_xlfn.IFNA(VLOOKUP(R503,buff!$K:$L,2,FALSE),"")=0,"",_xlfn.IFNA(VLOOKUP(R503,buff!$K:$L,2,FALSE),""))</f>
        <v/>
      </c>
      <c r="X503">
        <f>VLOOKUP(N503,buff!K:P,6,FALSE)</f>
        <v>27</v>
      </c>
      <c r="Y503" t="s">
        <v>1554</v>
      </c>
    </row>
    <row r="504" spans="1:25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499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10" t="str">
        <f>VLOOKUP(H504,特效对应!L:M,2,FALSE)</f>
        <v>skill_27</v>
      </c>
      <c r="N504" s="4" t="s">
        <v>951</v>
      </c>
      <c r="S504" s="6" t="str">
        <f>IF(_xlfn.IFNA(VLOOKUP(N504,buff!$K:$L,2,FALSE),"")=0,"",_xlfn.IFNA(VLOOKUP(N504,buff!$K:$L,2,FALSE),""))</f>
        <v>200499:100:1:0</v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 s="6" t="str">
        <f>IF(_xlfn.IFNA(VLOOKUP(R504,buff!$K:$L,2,FALSE),"")=0,"",_xlfn.IFNA(VLOOKUP(R504,buff!$K:$L,2,FALSE),""))</f>
        <v/>
      </c>
      <c r="X504">
        <f>VLOOKUP(N504,buff!K:P,6,FALSE)</f>
        <v>28</v>
      </c>
      <c r="Y504" t="s">
        <v>1554</v>
      </c>
    </row>
    <row r="505" spans="1:25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499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10" t="str">
        <f>VLOOKUP(H505,特效对应!L:M,2,FALSE)</f>
        <v>skill_27</v>
      </c>
      <c r="N505" s="4" t="s">
        <v>952</v>
      </c>
      <c r="S505" s="6" t="str">
        <f>IF(_xlfn.IFNA(VLOOKUP(N505,buff!$K:$L,2,FALSE),"")=0,"",_xlfn.IFNA(VLOOKUP(N505,buff!$K:$L,2,FALSE),""))</f>
        <v>200500:100:1:0</v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 s="6" t="str">
        <f>IF(_xlfn.IFNA(VLOOKUP(R505,buff!$K:$L,2,FALSE),"")=0,"",_xlfn.IFNA(VLOOKUP(R505,buff!$K:$L,2,FALSE),""))</f>
        <v/>
      </c>
      <c r="X505">
        <f>VLOOKUP(N505,buff!K:P,6,FALSE)</f>
        <v>29</v>
      </c>
      <c r="Y505" t="s">
        <v>1554</v>
      </c>
    </row>
    <row r="506" spans="1:25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507</v>
      </c>
      <c r="I506" s="4" t="str">
        <f>"提升己方全体速度"&amp;X506</f>
        <v>提升己方全体速度26</v>
      </c>
      <c r="J506" t="s">
        <v>156</v>
      </c>
      <c r="K506" s="10" t="str">
        <f t="shared" ref="K506:K525" si="92">IF(S506="","",S506)&amp;IF(T506="","","|"&amp;T506)&amp;IF(U506="","","|"&amp;U506)&amp;IF(V506="","","|"&amp;V506)&amp;IF(W506="","","|"&amp;W506)</f>
        <v>200501:100:3:9</v>
      </c>
      <c r="L506" s="10">
        <f t="shared" si="85"/>
        <v>1</v>
      </c>
      <c r="M506" s="10" t="str">
        <f>VLOOKUP(H506,特效对应!L:M,2,FALSE)</f>
        <v>skill_27</v>
      </c>
      <c r="N506" s="4" t="s">
        <v>1014</v>
      </c>
      <c r="S506" s="6" t="str">
        <f>IF(_xlfn.IFNA(VLOOKUP(N506,buff!$K:$L,2,FALSE),"")=0,"",_xlfn.IFNA(VLOOKUP(N506,buff!$K:$L,2,FALSE),""))</f>
        <v>200501:100:3:9</v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 s="6" t="str">
        <f>IF(_xlfn.IFNA(VLOOKUP(R506,buff!$K:$L,2,FALSE),"")=0,"",_xlfn.IFNA(VLOOKUP(R506,buff!$K:$L,2,FALSE),""))</f>
        <v/>
      </c>
      <c r="X506">
        <f>VLOOKUP(N506,buff!K:P,6,FALSE)</f>
        <v>26</v>
      </c>
      <c r="Y506" t="s">
        <v>1554</v>
      </c>
    </row>
    <row r="507" spans="1:25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507</v>
      </c>
      <c r="I507" s="4" t="str">
        <f t="shared" ref="I507:I525" si="93">"提升己方全体速度"&amp;X507</f>
        <v>提升己方全体速度32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10" t="str">
        <f>VLOOKUP(H507,特效对应!L:M,2,FALSE)</f>
        <v>skill_27</v>
      </c>
      <c r="N507" s="4" t="s">
        <v>1015</v>
      </c>
      <c r="S507" s="6" t="str">
        <f>IF(_xlfn.IFNA(VLOOKUP(N507,buff!$K:$L,2,FALSE),"")=0,"",_xlfn.IFNA(VLOOKUP(N507,buff!$K:$L,2,FALSE),""))</f>
        <v>200502:100:3:9</v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 s="6" t="str">
        <f>IF(_xlfn.IFNA(VLOOKUP(R507,buff!$K:$L,2,FALSE),"")=0,"",_xlfn.IFNA(VLOOKUP(R507,buff!$K:$L,2,FALSE),""))</f>
        <v/>
      </c>
      <c r="X507">
        <f>VLOOKUP(N507,buff!K:P,6,FALSE)</f>
        <v>32</v>
      </c>
      <c r="Y507" t="s">
        <v>1554</v>
      </c>
    </row>
    <row r="508" spans="1:25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507</v>
      </c>
      <c r="I508" s="4" t="str">
        <f t="shared" si="93"/>
        <v>提升己方全体速度50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10" t="str">
        <f>VLOOKUP(H508,特效对应!L:M,2,FALSE)</f>
        <v>skill_27</v>
      </c>
      <c r="N508" s="4" t="s">
        <v>1016</v>
      </c>
      <c r="S508" s="6" t="str">
        <f>IF(_xlfn.IFNA(VLOOKUP(N508,buff!$K:$L,2,FALSE),"")=0,"",_xlfn.IFNA(VLOOKUP(N508,buff!$K:$L,2,FALSE),""))</f>
        <v>200503:100:3:9</v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 s="6" t="str">
        <f>IF(_xlfn.IFNA(VLOOKUP(R508,buff!$K:$L,2,FALSE),"")=0,"",_xlfn.IFNA(VLOOKUP(R508,buff!$K:$L,2,FALSE),""))</f>
        <v/>
      </c>
      <c r="X508">
        <f>VLOOKUP(N508,buff!K:P,6,FALSE)</f>
        <v>50</v>
      </c>
      <c r="Y508" t="s">
        <v>1554</v>
      </c>
    </row>
    <row r="509" spans="1:25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507</v>
      </c>
      <c r="I509" s="4" t="str">
        <f t="shared" si="93"/>
        <v>提升己方全体速度80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10" t="str">
        <f>VLOOKUP(H509,特效对应!L:M,2,FALSE)</f>
        <v>skill_27</v>
      </c>
      <c r="N509" s="4" t="s">
        <v>1017</v>
      </c>
      <c r="S509" s="6" t="str">
        <f>IF(_xlfn.IFNA(VLOOKUP(N509,buff!$K:$L,2,FALSE),"")=0,"",_xlfn.IFNA(VLOOKUP(N509,buff!$K:$L,2,FALSE),""))</f>
        <v>200504:100:3:9</v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 s="6" t="str">
        <f>IF(_xlfn.IFNA(VLOOKUP(R509,buff!$K:$L,2,FALSE),"")=0,"",_xlfn.IFNA(VLOOKUP(R509,buff!$K:$L,2,FALSE),""))</f>
        <v/>
      </c>
      <c r="X509">
        <f>VLOOKUP(N509,buff!K:P,6,FALSE)</f>
        <v>80</v>
      </c>
      <c r="Y509" t="s">
        <v>1554</v>
      </c>
    </row>
    <row r="510" spans="1:25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507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10" t="str">
        <f>VLOOKUP(H510,特效对应!L:M,2,FALSE)</f>
        <v>skill_27</v>
      </c>
      <c r="N510" s="4" t="s">
        <v>1018</v>
      </c>
      <c r="S510" s="6" t="str">
        <f>IF(_xlfn.IFNA(VLOOKUP(N510,buff!$K:$L,2,FALSE),"")=0,"",_xlfn.IFNA(VLOOKUP(N510,buff!$K:$L,2,FALSE),""))</f>
        <v>200505:100:3:9</v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 s="6" t="str">
        <f>IF(_xlfn.IFNA(VLOOKUP(R510,buff!$K:$L,2,FALSE),"")=0,"",_xlfn.IFNA(VLOOKUP(R510,buff!$K:$L,2,FALSE),""))</f>
        <v/>
      </c>
      <c r="X510">
        <f>VLOOKUP(N510,buff!K:P,6,FALSE)</f>
        <v>113</v>
      </c>
      <c r="Y510" t="s">
        <v>1554</v>
      </c>
    </row>
    <row r="511" spans="1:25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507</v>
      </c>
      <c r="I511" s="4" t="str">
        <f t="shared" si="93"/>
        <v>提升己方全体速度160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10" t="str">
        <f>VLOOKUP(H511,特效对应!L:M,2,FALSE)</f>
        <v>skill_27</v>
      </c>
      <c r="N511" s="4" t="s">
        <v>1019</v>
      </c>
      <c r="S511" s="6" t="str">
        <f>IF(_xlfn.IFNA(VLOOKUP(N511,buff!$K:$L,2,FALSE),"")=0,"",_xlfn.IFNA(VLOOKUP(N511,buff!$K:$L,2,FALSE),""))</f>
        <v>200506:100:3:9</v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 s="6" t="str">
        <f>IF(_xlfn.IFNA(VLOOKUP(R511,buff!$K:$L,2,FALSE),"")=0,"",_xlfn.IFNA(VLOOKUP(R511,buff!$K:$L,2,FALSE),""))</f>
        <v/>
      </c>
      <c r="X511">
        <f>VLOOKUP(N511,buff!K:P,6,FALSE)</f>
        <v>160</v>
      </c>
      <c r="Y511" t="s">
        <v>1554</v>
      </c>
    </row>
    <row r="512" spans="1:25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507</v>
      </c>
      <c r="I512" s="4" t="str">
        <f t="shared" si="93"/>
        <v>提升己方全体速度226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10" t="str">
        <f>VLOOKUP(H512,特效对应!L:M,2,FALSE)</f>
        <v>skill_27</v>
      </c>
      <c r="N512" s="4" t="s">
        <v>1020</v>
      </c>
      <c r="S512" s="6" t="str">
        <f>IF(_xlfn.IFNA(VLOOKUP(N512,buff!$K:$L,2,FALSE),"")=0,"",_xlfn.IFNA(VLOOKUP(N512,buff!$K:$L,2,FALSE),""))</f>
        <v>200507:100:3:9</v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 s="6" t="str">
        <f>IF(_xlfn.IFNA(VLOOKUP(R512,buff!$K:$L,2,FALSE),"")=0,"",_xlfn.IFNA(VLOOKUP(R512,buff!$K:$L,2,FALSE),""))</f>
        <v/>
      </c>
      <c r="X512">
        <f>VLOOKUP(N512,buff!K:P,6,FALSE)</f>
        <v>226</v>
      </c>
      <c r="Y512" t="s">
        <v>1554</v>
      </c>
    </row>
    <row r="513" spans="1:25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507</v>
      </c>
      <c r="I513" s="4" t="str">
        <f t="shared" si="93"/>
        <v>提升己方全体速度320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10" t="str">
        <f>VLOOKUP(H513,特效对应!L:M,2,FALSE)</f>
        <v>skill_27</v>
      </c>
      <c r="N513" s="4" t="s">
        <v>1021</v>
      </c>
      <c r="S513" s="6" t="str">
        <f>IF(_xlfn.IFNA(VLOOKUP(N513,buff!$K:$L,2,FALSE),"")=0,"",_xlfn.IFNA(VLOOKUP(N513,buff!$K:$L,2,FALSE),""))</f>
        <v>200508:100:3:9</v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 s="6" t="str">
        <f>IF(_xlfn.IFNA(VLOOKUP(R513,buff!$K:$L,2,FALSE),"")=0,"",_xlfn.IFNA(VLOOKUP(R513,buff!$K:$L,2,FALSE),""))</f>
        <v/>
      </c>
      <c r="X513">
        <f>VLOOKUP(N513,buff!K:P,6,FALSE)</f>
        <v>320</v>
      </c>
      <c r="Y513" t="s">
        <v>1554</v>
      </c>
    </row>
    <row r="514" spans="1:25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507</v>
      </c>
      <c r="I514" s="4" t="str">
        <f t="shared" si="93"/>
        <v>提升己方全体速度452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10" t="str">
        <f>VLOOKUP(H514,特效对应!L:M,2,FALSE)</f>
        <v>skill_27</v>
      </c>
      <c r="N514" s="4" t="s">
        <v>1022</v>
      </c>
      <c r="S514" s="6" t="str">
        <f>IF(_xlfn.IFNA(VLOOKUP(N514,buff!$K:$L,2,FALSE),"")=0,"",_xlfn.IFNA(VLOOKUP(N514,buff!$K:$L,2,FALSE),""))</f>
        <v>200509:100:3:9</v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 s="6" t="str">
        <f>IF(_xlfn.IFNA(VLOOKUP(R514,buff!$K:$L,2,FALSE),"")=0,"",_xlfn.IFNA(VLOOKUP(R514,buff!$K:$L,2,FALSE),""))</f>
        <v/>
      </c>
      <c r="X514">
        <f>VLOOKUP(N514,buff!K:P,6,FALSE)</f>
        <v>452</v>
      </c>
      <c r="Y514" t="s">
        <v>1554</v>
      </c>
    </row>
    <row r="515" spans="1:25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507</v>
      </c>
      <c r="I515" s="4" t="str">
        <f t="shared" si="93"/>
        <v>提升己方全体速度640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10" t="str">
        <f>VLOOKUP(H515,特效对应!L:M,2,FALSE)</f>
        <v>skill_27</v>
      </c>
      <c r="N515" s="4" t="s">
        <v>1023</v>
      </c>
      <c r="S515" s="6" t="str">
        <f>IF(_xlfn.IFNA(VLOOKUP(N515,buff!$K:$L,2,FALSE),"")=0,"",_xlfn.IFNA(VLOOKUP(N515,buff!$K:$L,2,FALSE),""))</f>
        <v>200510:100:3:9</v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 s="6" t="str">
        <f>IF(_xlfn.IFNA(VLOOKUP(R515,buff!$K:$L,2,FALSE),"")=0,"",_xlfn.IFNA(VLOOKUP(R515,buff!$K:$L,2,FALSE),""))</f>
        <v/>
      </c>
      <c r="X515">
        <f>VLOOKUP(N515,buff!K:P,6,FALSE)</f>
        <v>640</v>
      </c>
      <c r="Y515" t="s">
        <v>1554</v>
      </c>
    </row>
    <row r="516" spans="1:25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507</v>
      </c>
      <c r="I516" s="4" t="str">
        <f t="shared" si="93"/>
        <v>提升己方全体速度906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10" t="str">
        <f>VLOOKUP(H516,特效对应!L:M,2,FALSE)</f>
        <v>skill_27</v>
      </c>
      <c r="N516" s="4" t="s">
        <v>1024</v>
      </c>
      <c r="S516" s="6" t="str">
        <f>IF(_xlfn.IFNA(VLOOKUP(N516,buff!$K:$L,2,FALSE),"")=0,"",_xlfn.IFNA(VLOOKUP(N516,buff!$K:$L,2,FALSE),""))</f>
        <v>200511:100:3:9</v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 s="6" t="str">
        <f>IF(_xlfn.IFNA(VLOOKUP(R516,buff!$K:$L,2,FALSE),"")=0,"",_xlfn.IFNA(VLOOKUP(R516,buff!$K:$L,2,FALSE),""))</f>
        <v/>
      </c>
      <c r="X516">
        <f>VLOOKUP(N516,buff!K:P,6,FALSE)</f>
        <v>906</v>
      </c>
      <c r="Y516" t="s">
        <v>1554</v>
      </c>
    </row>
    <row r="517" spans="1:25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507</v>
      </c>
      <c r="I517" s="4" t="str">
        <f t="shared" si="93"/>
        <v>提升己方全体速度1281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10" t="str">
        <f>VLOOKUP(H517,特效对应!L:M,2,FALSE)</f>
        <v>skill_27</v>
      </c>
      <c r="N517" s="4" t="s">
        <v>1025</v>
      </c>
      <c r="S517" s="6" t="str">
        <f>IF(_xlfn.IFNA(VLOOKUP(N517,buff!$K:$L,2,FALSE),"")=0,"",_xlfn.IFNA(VLOOKUP(N517,buff!$K:$L,2,FALSE),""))</f>
        <v>200512:100:3:9</v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 s="6" t="str">
        <f>IF(_xlfn.IFNA(VLOOKUP(R517,buff!$K:$L,2,FALSE),"")=0,"",_xlfn.IFNA(VLOOKUP(R517,buff!$K:$L,2,FALSE),""))</f>
        <v/>
      </c>
      <c r="X517">
        <f>VLOOKUP(N517,buff!K:P,6,FALSE)</f>
        <v>1281</v>
      </c>
      <c r="Y517" t="s">
        <v>1554</v>
      </c>
    </row>
    <row r="518" spans="1:25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507</v>
      </c>
      <c r="I518" s="4" t="str">
        <f t="shared" si="93"/>
        <v>提升己方全体速度1812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10" t="str">
        <f>VLOOKUP(H518,特效对应!L:M,2,FALSE)</f>
        <v>skill_27</v>
      </c>
      <c r="N518" s="4" t="s">
        <v>1026</v>
      </c>
      <c r="S518" s="6" t="str">
        <f>IF(_xlfn.IFNA(VLOOKUP(N518,buff!$K:$L,2,FALSE),"")=0,"",_xlfn.IFNA(VLOOKUP(N518,buff!$K:$L,2,FALSE),""))</f>
        <v>200513:100:3:9</v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 s="6" t="str">
        <f>IF(_xlfn.IFNA(VLOOKUP(R518,buff!$K:$L,2,FALSE),"")=0,"",_xlfn.IFNA(VLOOKUP(R518,buff!$K:$L,2,FALSE),""))</f>
        <v/>
      </c>
      <c r="X518">
        <f>VLOOKUP(N518,buff!K:P,6,FALSE)</f>
        <v>1812</v>
      </c>
      <c r="Y518" t="s">
        <v>1554</v>
      </c>
    </row>
    <row r="519" spans="1:25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507</v>
      </c>
      <c r="I519" s="4" t="str">
        <f t="shared" si="93"/>
        <v>提升己方全体速度2563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10" t="str">
        <f>VLOOKUP(H519,特效对应!L:M,2,FALSE)</f>
        <v>skill_27</v>
      </c>
      <c r="N519" s="4" t="s">
        <v>1027</v>
      </c>
      <c r="S519" s="6" t="str">
        <f>IF(_xlfn.IFNA(VLOOKUP(N519,buff!$K:$L,2,FALSE),"")=0,"",_xlfn.IFNA(VLOOKUP(N519,buff!$K:$L,2,FALSE),""))</f>
        <v>200514:100:3:9</v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 s="6" t="str">
        <f>IF(_xlfn.IFNA(VLOOKUP(R519,buff!$K:$L,2,FALSE),"")=0,"",_xlfn.IFNA(VLOOKUP(R519,buff!$K:$L,2,FALSE),""))</f>
        <v/>
      </c>
      <c r="X519">
        <f>VLOOKUP(N519,buff!K:P,6,FALSE)</f>
        <v>2563</v>
      </c>
      <c r="Y519" t="s">
        <v>1554</v>
      </c>
    </row>
    <row r="520" spans="1:25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507</v>
      </c>
      <c r="I520" s="4" t="str">
        <f t="shared" si="93"/>
        <v>提升己方全体速度3626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10" t="str">
        <f>VLOOKUP(H520,特效对应!L:M,2,FALSE)</f>
        <v>skill_27</v>
      </c>
      <c r="N520" s="4" t="s">
        <v>1028</v>
      </c>
      <c r="S520" s="6" t="str">
        <f>IF(_xlfn.IFNA(VLOOKUP(N520,buff!$K:$L,2,FALSE),"")=0,"",_xlfn.IFNA(VLOOKUP(N520,buff!$K:$L,2,FALSE),""))</f>
        <v>200515:100:3:9</v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 s="6" t="str">
        <f>IF(_xlfn.IFNA(VLOOKUP(R520,buff!$K:$L,2,FALSE),"")=0,"",_xlfn.IFNA(VLOOKUP(R520,buff!$K:$L,2,FALSE),""))</f>
        <v/>
      </c>
      <c r="X520">
        <f>VLOOKUP(N520,buff!K:P,6,FALSE)</f>
        <v>3626</v>
      </c>
      <c r="Y520" t="s">
        <v>1554</v>
      </c>
    </row>
    <row r="521" spans="1:25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507</v>
      </c>
      <c r="I521" s="4" t="str">
        <f t="shared" si="93"/>
        <v>提升己方全体速度5128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10" t="str">
        <f>VLOOKUP(H521,特效对应!L:M,2,FALSE)</f>
        <v>skill_27</v>
      </c>
      <c r="N521" s="4" t="s">
        <v>1029</v>
      </c>
      <c r="S521" s="6" t="str">
        <f>IF(_xlfn.IFNA(VLOOKUP(N521,buff!$K:$L,2,FALSE),"")=0,"",_xlfn.IFNA(VLOOKUP(N521,buff!$K:$L,2,FALSE),""))</f>
        <v>200516:100:3:9</v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 s="6" t="str">
        <f>IF(_xlfn.IFNA(VLOOKUP(R521,buff!$K:$L,2,FALSE),"")=0,"",_xlfn.IFNA(VLOOKUP(R521,buff!$K:$L,2,FALSE),""))</f>
        <v/>
      </c>
      <c r="X521">
        <f>VLOOKUP(N521,buff!K:P,6,FALSE)</f>
        <v>5128</v>
      </c>
      <c r="Y521" t="s">
        <v>1554</v>
      </c>
    </row>
    <row r="522" spans="1:25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507</v>
      </c>
      <c r="I522" s="4" t="str">
        <f t="shared" si="93"/>
        <v>提升己方全体速度7254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10" t="str">
        <f>VLOOKUP(H522,特效对应!L:M,2,FALSE)</f>
        <v>skill_27</v>
      </c>
      <c r="N522" s="4" t="s">
        <v>1030</v>
      </c>
      <c r="S522" s="6" t="str">
        <f>IF(_xlfn.IFNA(VLOOKUP(N522,buff!$K:$L,2,FALSE),"")=0,"",_xlfn.IFNA(VLOOKUP(N522,buff!$K:$L,2,FALSE),""))</f>
        <v>200517:100:3:9</v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 s="6" t="str">
        <f>IF(_xlfn.IFNA(VLOOKUP(R522,buff!$K:$L,2,FALSE),"")=0,"",_xlfn.IFNA(VLOOKUP(R522,buff!$K:$L,2,FALSE),""))</f>
        <v/>
      </c>
      <c r="X522">
        <f>VLOOKUP(N522,buff!K:P,6,FALSE)</f>
        <v>7254</v>
      </c>
      <c r="Y522" t="s">
        <v>1554</v>
      </c>
    </row>
    <row r="523" spans="1:25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507</v>
      </c>
      <c r="I523" s="4" t="str">
        <f t="shared" si="93"/>
        <v>提升己方全体速度10260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10" t="str">
        <f>VLOOKUP(H523,特效对应!L:M,2,FALSE)</f>
        <v>skill_27</v>
      </c>
      <c r="N523" s="4" t="s">
        <v>1031</v>
      </c>
      <c r="S523" s="6" t="str">
        <f>IF(_xlfn.IFNA(VLOOKUP(N523,buff!$K:$L,2,FALSE),"")=0,"",_xlfn.IFNA(VLOOKUP(N523,buff!$K:$L,2,FALSE),""))</f>
        <v>200518:100:3:9</v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 s="6" t="str">
        <f>IF(_xlfn.IFNA(VLOOKUP(R523,buff!$K:$L,2,FALSE),"")=0,"",_xlfn.IFNA(VLOOKUP(R523,buff!$K:$L,2,FALSE),""))</f>
        <v/>
      </c>
      <c r="X523">
        <f>VLOOKUP(N523,buff!K:P,6,FALSE)</f>
        <v>10260</v>
      </c>
      <c r="Y523" t="s">
        <v>1554</v>
      </c>
    </row>
    <row r="524" spans="1:25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507</v>
      </c>
      <c r="I524" s="4" t="str">
        <f t="shared" si="93"/>
        <v>提升己方全体速度14512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10" t="str">
        <f>VLOOKUP(H524,特效对应!L:M,2,FALSE)</f>
        <v>skill_27</v>
      </c>
      <c r="N524" s="4" t="s">
        <v>1032</v>
      </c>
      <c r="S524" s="6" t="str">
        <f>IF(_xlfn.IFNA(VLOOKUP(N524,buff!$K:$L,2,FALSE),"")=0,"",_xlfn.IFNA(VLOOKUP(N524,buff!$K:$L,2,FALSE),""))</f>
        <v>200519:100:3:9</v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 s="6" t="str">
        <f>IF(_xlfn.IFNA(VLOOKUP(R524,buff!$K:$L,2,FALSE),"")=0,"",_xlfn.IFNA(VLOOKUP(R524,buff!$K:$L,2,FALSE),""))</f>
        <v/>
      </c>
      <c r="X524">
        <f>VLOOKUP(N524,buff!K:P,6,FALSE)</f>
        <v>14512</v>
      </c>
      <c r="Y524" t="s">
        <v>1554</v>
      </c>
    </row>
    <row r="525" spans="1:25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507</v>
      </c>
      <c r="I525" s="4" t="str">
        <f t="shared" si="93"/>
        <v>提升己方全体速度20525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10" t="str">
        <f>VLOOKUP(H525,特效对应!L:M,2,FALSE)</f>
        <v>skill_27</v>
      </c>
      <c r="N525" s="4" t="s">
        <v>1033</v>
      </c>
      <c r="S525" s="6" t="str">
        <f>IF(_xlfn.IFNA(VLOOKUP(N525,buff!$K:$L,2,FALSE),"")=0,"",_xlfn.IFNA(VLOOKUP(N525,buff!$K:$L,2,FALSE),""))</f>
        <v>200520:100:3:9</v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 s="6" t="str">
        <f>IF(_xlfn.IFNA(VLOOKUP(R525,buff!$K:$L,2,FALSE),"")=0,"",_xlfn.IFNA(VLOOKUP(R525,buff!$K:$L,2,FALSE),""))</f>
        <v/>
      </c>
      <c r="X525">
        <f>VLOOKUP(N525,buff!K:P,6,FALSE)</f>
        <v>20525</v>
      </c>
      <c r="Y525" t="s">
        <v>1554</v>
      </c>
    </row>
    <row r="526" spans="1:25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1034</v>
      </c>
      <c r="I526" s="4" t="str">
        <f>"己方全体每回合回复血量"&amp;X526</f>
        <v>己方全体每回合回复血量20</v>
      </c>
      <c r="J526" t="s">
        <v>156</v>
      </c>
      <c r="K526" s="10" t="str">
        <f t="shared" ref="K526:K536" si="99">IF(S526="","",S526)&amp;IF(T526="","","|"&amp;T526)&amp;IF(U526="","","|"&amp;U526)&amp;IF(V526="","","|"&amp;V526)&amp;IF(W526="","","|"&amp;W526)</f>
        <v>200521:100:3:9</v>
      </c>
      <c r="L526" s="10">
        <f t="shared" si="97"/>
        <v>1</v>
      </c>
      <c r="M526" s="10" t="str">
        <f>VLOOKUP(H526,特效对应!L:M,2,FALSE)</f>
        <v>skill_27</v>
      </c>
      <c r="N526" s="4" t="s">
        <v>1035</v>
      </c>
      <c r="S526" s="6" t="str">
        <f>IF(_xlfn.IFNA(VLOOKUP(N526,buff!$K:$L,2,FALSE),"")=0,"",_xlfn.IFNA(VLOOKUP(N526,buff!$K:$L,2,FALSE),""))</f>
        <v>200521:100:3:9</v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 s="6" t="str">
        <f>IF(_xlfn.IFNA(VLOOKUP(R526,buff!$K:$L,2,FALSE),"")=0,"",_xlfn.IFNA(VLOOKUP(R526,buff!$K:$L,2,FALSE),""))</f>
        <v/>
      </c>
      <c r="X526">
        <f>VLOOKUP(N526,buff!K:P,6,FALSE)</f>
        <v>20</v>
      </c>
      <c r="Y526" t="s">
        <v>1554</v>
      </c>
    </row>
    <row r="527" spans="1:25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1034</v>
      </c>
      <c r="I527" s="4" t="str">
        <f t="shared" ref="I527:I545" si="100">"己方全体每回合回复血量"&amp;X527</f>
        <v>己方全体每回合回复血量25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10" t="str">
        <f>VLOOKUP(H527,特效对应!L:M,2,FALSE)</f>
        <v>skill_27</v>
      </c>
      <c r="N527" s="4" t="s">
        <v>1036</v>
      </c>
      <c r="S527" s="6" t="str">
        <f>IF(_xlfn.IFNA(VLOOKUP(N527,buff!$K:$L,2,FALSE),"")=0,"",_xlfn.IFNA(VLOOKUP(N527,buff!$K:$L,2,FALSE),""))</f>
        <v>200522:100:3:9</v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 s="6" t="str">
        <f>IF(_xlfn.IFNA(VLOOKUP(R527,buff!$K:$L,2,FALSE),"")=0,"",_xlfn.IFNA(VLOOKUP(R527,buff!$K:$L,2,FALSE),""))</f>
        <v/>
      </c>
      <c r="X527">
        <f>VLOOKUP(N527,buff!K:P,6,FALSE)</f>
        <v>25</v>
      </c>
      <c r="Y527" t="s">
        <v>1554</v>
      </c>
    </row>
    <row r="528" spans="1:25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1034</v>
      </c>
      <c r="I528" s="4" t="str">
        <f t="shared" si="100"/>
        <v>己方全体每回合回复血量40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10" t="str">
        <f>VLOOKUP(H528,特效对应!L:M,2,FALSE)</f>
        <v>skill_27</v>
      </c>
      <c r="N528" s="4" t="s">
        <v>1037</v>
      </c>
      <c r="S528" s="6" t="str">
        <f>IF(_xlfn.IFNA(VLOOKUP(N528,buff!$K:$L,2,FALSE),"")=0,"",_xlfn.IFNA(VLOOKUP(N528,buff!$K:$L,2,FALSE),""))</f>
        <v>200523:100:3:9</v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 s="6" t="str">
        <f>IF(_xlfn.IFNA(VLOOKUP(R528,buff!$K:$L,2,FALSE),"")=0,"",_xlfn.IFNA(VLOOKUP(R528,buff!$K:$L,2,FALSE),""))</f>
        <v/>
      </c>
      <c r="X528">
        <f>VLOOKUP(N528,buff!K:P,6,FALSE)</f>
        <v>40</v>
      </c>
      <c r="Y528" t="s">
        <v>1554</v>
      </c>
    </row>
    <row r="529" spans="1:25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1034</v>
      </c>
      <c r="I529" s="4" t="str">
        <f t="shared" si="100"/>
        <v>己方全体每回合回复血量64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10" t="str">
        <f>VLOOKUP(H529,特效对应!L:M,2,FALSE)</f>
        <v>skill_27</v>
      </c>
      <c r="N529" s="4" t="s">
        <v>1038</v>
      </c>
      <c r="S529" s="6" t="str">
        <f>IF(_xlfn.IFNA(VLOOKUP(N529,buff!$K:$L,2,FALSE),"")=0,"",_xlfn.IFNA(VLOOKUP(N529,buff!$K:$L,2,FALSE),""))</f>
        <v>200524:100:3:9</v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 s="6" t="str">
        <f>IF(_xlfn.IFNA(VLOOKUP(R529,buff!$K:$L,2,FALSE),"")=0,"",_xlfn.IFNA(VLOOKUP(R529,buff!$K:$L,2,FALSE),""))</f>
        <v/>
      </c>
      <c r="X529">
        <f>VLOOKUP(N529,buff!K:P,6,FALSE)</f>
        <v>64</v>
      </c>
      <c r="Y529" t="s">
        <v>1554</v>
      </c>
    </row>
    <row r="530" spans="1:25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1034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10" t="str">
        <f>VLOOKUP(H530,特效对应!L:M,2,FALSE)</f>
        <v>skill_27</v>
      </c>
      <c r="N530" s="4" t="s">
        <v>1039</v>
      </c>
      <c r="S530" s="6" t="str">
        <f>IF(_xlfn.IFNA(VLOOKUP(N530,buff!$K:$L,2,FALSE),"")=0,"",_xlfn.IFNA(VLOOKUP(N530,buff!$K:$L,2,FALSE),""))</f>
        <v>200525:100:3:9</v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 s="6" t="str">
        <f>IF(_xlfn.IFNA(VLOOKUP(R530,buff!$K:$L,2,FALSE),"")=0,"",_xlfn.IFNA(VLOOKUP(R530,buff!$K:$L,2,FALSE),""))</f>
        <v/>
      </c>
      <c r="X530">
        <f>VLOOKUP(N530,buff!K:P,6,FALSE)</f>
        <v>90</v>
      </c>
      <c r="Y530" t="s">
        <v>1554</v>
      </c>
    </row>
    <row r="531" spans="1:25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1034</v>
      </c>
      <c r="I531" s="4" t="str">
        <f t="shared" si="100"/>
        <v>己方全体每回合回复血量128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10" t="str">
        <f>VLOOKUP(H531,特效对应!L:M,2,FALSE)</f>
        <v>skill_27</v>
      </c>
      <c r="N531" s="4" t="s">
        <v>1040</v>
      </c>
      <c r="S531" s="6" t="str">
        <f>IF(_xlfn.IFNA(VLOOKUP(N531,buff!$K:$L,2,FALSE),"")=0,"",_xlfn.IFNA(VLOOKUP(N531,buff!$K:$L,2,FALSE),""))</f>
        <v>200526:100:3:9</v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 s="6" t="str">
        <f>IF(_xlfn.IFNA(VLOOKUP(R531,buff!$K:$L,2,FALSE),"")=0,"",_xlfn.IFNA(VLOOKUP(R531,buff!$K:$L,2,FALSE),""))</f>
        <v/>
      </c>
      <c r="X531">
        <f>VLOOKUP(N531,buff!K:P,6,FALSE)</f>
        <v>128</v>
      </c>
      <c r="Y531" t="s">
        <v>1554</v>
      </c>
    </row>
    <row r="532" spans="1:25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1034</v>
      </c>
      <c r="I532" s="4" t="str">
        <f t="shared" si="100"/>
        <v>己方全体每回合回复血量181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10" t="str">
        <f>VLOOKUP(H532,特效对应!L:M,2,FALSE)</f>
        <v>skill_27</v>
      </c>
      <c r="N532" s="4" t="s">
        <v>1041</v>
      </c>
      <c r="S532" s="6" t="str">
        <f>IF(_xlfn.IFNA(VLOOKUP(N532,buff!$K:$L,2,FALSE),"")=0,"",_xlfn.IFNA(VLOOKUP(N532,buff!$K:$L,2,FALSE),""))</f>
        <v>200527:100:3:9</v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 s="6" t="str">
        <f>IF(_xlfn.IFNA(VLOOKUP(R532,buff!$K:$L,2,FALSE),"")=0,"",_xlfn.IFNA(VLOOKUP(R532,buff!$K:$L,2,FALSE),""))</f>
        <v/>
      </c>
      <c r="X532">
        <f>VLOOKUP(N532,buff!K:P,6,FALSE)</f>
        <v>181</v>
      </c>
      <c r="Y532" t="s">
        <v>1554</v>
      </c>
    </row>
    <row r="533" spans="1:25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1034</v>
      </c>
      <c r="I533" s="4" t="str">
        <f t="shared" si="100"/>
        <v>己方全体每回合回复血量256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10" t="str">
        <f>VLOOKUP(H533,特效对应!L:M,2,FALSE)</f>
        <v>skill_27</v>
      </c>
      <c r="N533" s="4" t="s">
        <v>1042</v>
      </c>
      <c r="S533" s="6" t="str">
        <f>IF(_xlfn.IFNA(VLOOKUP(N533,buff!$K:$L,2,FALSE),"")=0,"",_xlfn.IFNA(VLOOKUP(N533,buff!$K:$L,2,FALSE),""))</f>
        <v>200528:100:3:9</v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 s="6" t="str">
        <f>IF(_xlfn.IFNA(VLOOKUP(R533,buff!$K:$L,2,FALSE),"")=0,"",_xlfn.IFNA(VLOOKUP(R533,buff!$K:$L,2,FALSE),""))</f>
        <v/>
      </c>
      <c r="X533">
        <f>VLOOKUP(N533,buff!K:P,6,FALSE)</f>
        <v>256</v>
      </c>
      <c r="Y533" t="s">
        <v>1554</v>
      </c>
    </row>
    <row r="534" spans="1:25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1034</v>
      </c>
      <c r="I534" s="4" t="str">
        <f t="shared" si="100"/>
        <v>己方全体每回合回复血量362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10" t="str">
        <f>VLOOKUP(H534,特效对应!L:M,2,FALSE)</f>
        <v>skill_27</v>
      </c>
      <c r="N534" s="4" t="s">
        <v>1043</v>
      </c>
      <c r="S534" s="6" t="str">
        <f>IF(_xlfn.IFNA(VLOOKUP(N534,buff!$K:$L,2,FALSE),"")=0,"",_xlfn.IFNA(VLOOKUP(N534,buff!$K:$L,2,FALSE),""))</f>
        <v>200529:100:3:9</v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 s="6" t="str">
        <f>IF(_xlfn.IFNA(VLOOKUP(R534,buff!$K:$L,2,FALSE),"")=0,"",_xlfn.IFNA(VLOOKUP(R534,buff!$K:$L,2,FALSE),""))</f>
        <v/>
      </c>
      <c r="X534">
        <f>VLOOKUP(N534,buff!K:P,6,FALSE)</f>
        <v>362</v>
      </c>
      <c r="Y534" t="s">
        <v>1554</v>
      </c>
    </row>
    <row r="535" spans="1:25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1034</v>
      </c>
      <c r="I535" s="4" t="str">
        <f t="shared" si="100"/>
        <v>己方全体每回合回复血量512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10" t="str">
        <f>VLOOKUP(H535,特效对应!L:M,2,FALSE)</f>
        <v>skill_27</v>
      </c>
      <c r="N535" s="4" t="s">
        <v>1044</v>
      </c>
      <c r="S535" s="6" t="str">
        <f>IF(_xlfn.IFNA(VLOOKUP(N535,buff!$K:$L,2,FALSE),"")=0,"",_xlfn.IFNA(VLOOKUP(N535,buff!$K:$L,2,FALSE),""))</f>
        <v>200530:100:3:9</v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 s="6" t="str">
        <f>IF(_xlfn.IFNA(VLOOKUP(R535,buff!$K:$L,2,FALSE),"")=0,"",_xlfn.IFNA(VLOOKUP(R535,buff!$K:$L,2,FALSE),""))</f>
        <v/>
      </c>
      <c r="X535">
        <f>VLOOKUP(N535,buff!K:P,6,FALSE)</f>
        <v>512</v>
      </c>
      <c r="Y535" t="s">
        <v>1554</v>
      </c>
    </row>
    <row r="536" spans="1:25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1034</v>
      </c>
      <c r="I536" s="4" t="str">
        <f t="shared" si="100"/>
        <v>己方全体每回合回复血量724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10" t="str">
        <f>VLOOKUP(H536,特效对应!L:M,2,FALSE)</f>
        <v>skill_27</v>
      </c>
      <c r="N536" s="4" t="s">
        <v>1045</v>
      </c>
      <c r="S536" s="6" t="str">
        <f>IF(_xlfn.IFNA(VLOOKUP(N536,buff!$K:$L,2,FALSE),"")=0,"",_xlfn.IFNA(VLOOKUP(N536,buff!$K:$L,2,FALSE),""))</f>
        <v>200531:100:3:9</v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 s="6" t="str">
        <f>IF(_xlfn.IFNA(VLOOKUP(R536,buff!$K:$L,2,FALSE),"")=0,"",_xlfn.IFNA(VLOOKUP(R536,buff!$K:$L,2,FALSE),""))</f>
        <v/>
      </c>
      <c r="X536">
        <f>VLOOKUP(N536,buff!K:P,6,FALSE)</f>
        <v>724</v>
      </c>
      <c r="Y536" t="s">
        <v>1554</v>
      </c>
    </row>
    <row r="537" spans="1:25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1034</v>
      </c>
      <c r="I537" s="4" t="str">
        <f t="shared" si="100"/>
        <v>己方全体每回合回复血量1025</v>
      </c>
      <c r="J537" t="s">
        <v>156</v>
      </c>
      <c r="K537" s="10" t="str">
        <f t="shared" ref="K537:K560" si="102">IF(S537="","",S537)&amp;IF(T537="","","|"&amp;T537)&amp;IF(U537="","","|"&amp;U537)&amp;IF(V537="","","|"&amp;V537)&amp;IF(W537="","","|"&amp;W537)</f>
        <v>200532:100:3:9</v>
      </c>
      <c r="L537" s="10">
        <f t="shared" si="97"/>
        <v>12</v>
      </c>
      <c r="M537" s="10" t="str">
        <f>VLOOKUP(H537,特效对应!L:M,2,FALSE)</f>
        <v>skill_27</v>
      </c>
      <c r="N537" s="4" t="s">
        <v>1046</v>
      </c>
      <c r="S537" s="6" t="str">
        <f>IF(_xlfn.IFNA(VLOOKUP(N537,buff!$K:$L,2,FALSE),"")=0,"",_xlfn.IFNA(VLOOKUP(N537,buff!$K:$L,2,FALSE),""))</f>
        <v>200532:100:3:9</v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 s="6" t="str">
        <f>IF(_xlfn.IFNA(VLOOKUP(R537,buff!$K:$L,2,FALSE),"")=0,"",_xlfn.IFNA(VLOOKUP(R537,buff!$K:$L,2,FALSE),""))</f>
        <v/>
      </c>
      <c r="X537">
        <f>VLOOKUP(N537,buff!K:P,6,FALSE)</f>
        <v>1025</v>
      </c>
      <c r="Y537" t="s">
        <v>1554</v>
      </c>
    </row>
    <row r="538" spans="1:25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1034</v>
      </c>
      <c r="I538" s="4" t="str">
        <f t="shared" si="100"/>
        <v>己方全体每回合回复血量1450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10" t="str">
        <f>VLOOKUP(H538,特效对应!L:M,2,FALSE)</f>
        <v>skill_27</v>
      </c>
      <c r="N538" s="4" t="s">
        <v>1047</v>
      </c>
      <c r="S538" s="6" t="str">
        <f>IF(_xlfn.IFNA(VLOOKUP(N538,buff!$K:$L,2,FALSE),"")=0,"",_xlfn.IFNA(VLOOKUP(N538,buff!$K:$L,2,FALSE),""))</f>
        <v>200533:100:3:9</v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 s="6" t="str">
        <f>IF(_xlfn.IFNA(VLOOKUP(R538,buff!$K:$L,2,FALSE),"")=0,"",_xlfn.IFNA(VLOOKUP(R538,buff!$K:$L,2,FALSE),""))</f>
        <v/>
      </c>
      <c r="X538">
        <f>VLOOKUP(N538,buff!K:P,6,FALSE)</f>
        <v>1450</v>
      </c>
      <c r="Y538" t="s">
        <v>1554</v>
      </c>
    </row>
    <row r="539" spans="1:25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1034</v>
      </c>
      <c r="I539" s="4" t="str">
        <f t="shared" si="100"/>
        <v>己方全体每回合回复血量2051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10" t="str">
        <f>VLOOKUP(H539,特效对应!L:M,2,FALSE)</f>
        <v>skill_27</v>
      </c>
      <c r="N539" s="4" t="s">
        <v>1048</v>
      </c>
      <c r="S539" s="6" t="str">
        <f>IF(_xlfn.IFNA(VLOOKUP(N539,buff!$K:$L,2,FALSE),"")=0,"",_xlfn.IFNA(VLOOKUP(N539,buff!$K:$L,2,FALSE),""))</f>
        <v>200534:100:3:9</v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 s="6" t="str">
        <f>IF(_xlfn.IFNA(VLOOKUP(R539,buff!$K:$L,2,FALSE),"")=0,"",_xlfn.IFNA(VLOOKUP(R539,buff!$K:$L,2,FALSE),""))</f>
        <v/>
      </c>
      <c r="X539">
        <f>VLOOKUP(N539,buff!K:P,6,FALSE)</f>
        <v>2051</v>
      </c>
      <c r="Y539" t="s">
        <v>1554</v>
      </c>
    </row>
    <row r="540" spans="1:25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1034</v>
      </c>
      <c r="I540" s="4" t="str">
        <f t="shared" si="100"/>
        <v>己方全体每回合回复血量2900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10" t="str">
        <f>VLOOKUP(H540,特效对应!L:M,2,FALSE)</f>
        <v>skill_27</v>
      </c>
      <c r="N540" s="4" t="s">
        <v>1049</v>
      </c>
      <c r="S540" s="6" t="str">
        <f>IF(_xlfn.IFNA(VLOOKUP(N540,buff!$K:$L,2,FALSE),"")=0,"",_xlfn.IFNA(VLOOKUP(N540,buff!$K:$L,2,FALSE),""))</f>
        <v>200535:100:3:9</v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 s="6" t="str">
        <f>IF(_xlfn.IFNA(VLOOKUP(R540,buff!$K:$L,2,FALSE),"")=0,"",_xlfn.IFNA(VLOOKUP(R540,buff!$K:$L,2,FALSE),""))</f>
        <v/>
      </c>
      <c r="X540">
        <f>VLOOKUP(N540,buff!K:P,6,FALSE)</f>
        <v>2900</v>
      </c>
      <c r="Y540" t="s">
        <v>1554</v>
      </c>
    </row>
    <row r="541" spans="1:25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1034</v>
      </c>
      <c r="I541" s="4" t="str">
        <f t="shared" si="100"/>
        <v>己方全体每回合回复血量4103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10" t="str">
        <f>VLOOKUP(H541,特效对应!L:M,2,FALSE)</f>
        <v>skill_27</v>
      </c>
      <c r="N541" s="4" t="s">
        <v>1050</v>
      </c>
      <c r="S541" s="6" t="str">
        <f>IF(_xlfn.IFNA(VLOOKUP(N541,buff!$K:$L,2,FALSE),"")=0,"",_xlfn.IFNA(VLOOKUP(N541,buff!$K:$L,2,FALSE),""))</f>
        <v>200536:100:3:9</v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 s="6" t="str">
        <f>IF(_xlfn.IFNA(VLOOKUP(R541,buff!$K:$L,2,FALSE),"")=0,"",_xlfn.IFNA(VLOOKUP(R541,buff!$K:$L,2,FALSE),""))</f>
        <v/>
      </c>
      <c r="X541">
        <f>VLOOKUP(N541,buff!K:P,6,FALSE)</f>
        <v>4103</v>
      </c>
      <c r="Y541" t="s">
        <v>1554</v>
      </c>
    </row>
    <row r="542" spans="1:25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1034</v>
      </c>
      <c r="I542" s="4" t="str">
        <f t="shared" si="100"/>
        <v>己方全体每回合回复血量5803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10" t="str">
        <f>VLOOKUP(H542,特效对应!L:M,2,FALSE)</f>
        <v>skill_27</v>
      </c>
      <c r="N542" s="4" t="s">
        <v>1051</v>
      </c>
      <c r="S542" s="6" t="str">
        <f>IF(_xlfn.IFNA(VLOOKUP(N542,buff!$K:$L,2,FALSE),"")=0,"",_xlfn.IFNA(VLOOKUP(N542,buff!$K:$L,2,FALSE),""))</f>
        <v>200537:100:3:9</v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 s="6" t="str">
        <f>IF(_xlfn.IFNA(VLOOKUP(R542,buff!$K:$L,2,FALSE),"")=0,"",_xlfn.IFNA(VLOOKUP(R542,buff!$K:$L,2,FALSE),""))</f>
        <v/>
      </c>
      <c r="X542">
        <f>VLOOKUP(N542,buff!K:P,6,FALSE)</f>
        <v>5803</v>
      </c>
      <c r="Y542" t="s">
        <v>1554</v>
      </c>
    </row>
    <row r="543" spans="1:25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1034</v>
      </c>
      <c r="I543" s="4" t="str">
        <f t="shared" si="100"/>
        <v>己方全体每回合回复血量8208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10" t="str">
        <f>VLOOKUP(H543,特效对应!L:M,2,FALSE)</f>
        <v>skill_27</v>
      </c>
      <c r="N543" s="4" t="s">
        <v>1052</v>
      </c>
      <c r="S543" s="6" t="str">
        <f>IF(_xlfn.IFNA(VLOOKUP(N543,buff!$K:$L,2,FALSE),"")=0,"",_xlfn.IFNA(VLOOKUP(N543,buff!$K:$L,2,FALSE),""))</f>
        <v>200538:100:3:9</v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 s="6" t="str">
        <f>IF(_xlfn.IFNA(VLOOKUP(R543,buff!$K:$L,2,FALSE),"")=0,"",_xlfn.IFNA(VLOOKUP(R543,buff!$K:$L,2,FALSE),""))</f>
        <v/>
      </c>
      <c r="X543">
        <f>VLOOKUP(N543,buff!K:P,6,FALSE)</f>
        <v>8208</v>
      </c>
      <c r="Y543" t="s">
        <v>1554</v>
      </c>
    </row>
    <row r="544" spans="1:25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1034</v>
      </c>
      <c r="I544" s="4" t="str">
        <f t="shared" si="100"/>
        <v>己方全体每回合回复血量11609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10" t="str">
        <f>VLOOKUP(H544,特效对应!L:M,2,FALSE)</f>
        <v>skill_27</v>
      </c>
      <c r="N544" s="4" t="s">
        <v>1053</v>
      </c>
      <c r="S544" s="6" t="str">
        <f>IF(_xlfn.IFNA(VLOOKUP(N544,buff!$K:$L,2,FALSE),"")=0,"",_xlfn.IFNA(VLOOKUP(N544,buff!$K:$L,2,FALSE),""))</f>
        <v>200539:100:3:9</v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 s="6" t="str">
        <f>IF(_xlfn.IFNA(VLOOKUP(R544,buff!$K:$L,2,FALSE),"")=0,"",_xlfn.IFNA(VLOOKUP(R544,buff!$K:$L,2,FALSE),""))</f>
        <v/>
      </c>
      <c r="X544">
        <f>VLOOKUP(N544,buff!K:P,6,FALSE)</f>
        <v>11609</v>
      </c>
      <c r="Y544" t="s">
        <v>1554</v>
      </c>
    </row>
    <row r="545" spans="1:25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1034</v>
      </c>
      <c r="I545" s="4" t="str">
        <f t="shared" si="100"/>
        <v>己方全体每回合回复血量16420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10" t="str">
        <f>VLOOKUP(H545,特效对应!L:M,2,FALSE)</f>
        <v>skill_27</v>
      </c>
      <c r="N545" s="4" t="s">
        <v>1054</v>
      </c>
      <c r="S545" s="6" t="str">
        <f>IF(_xlfn.IFNA(VLOOKUP(N545,buff!$K:$L,2,FALSE),"")=0,"",_xlfn.IFNA(VLOOKUP(N545,buff!$K:$L,2,FALSE),""))</f>
        <v>200540:100:3:9</v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 s="6" t="str">
        <f>IF(_xlfn.IFNA(VLOOKUP(R545,buff!$K:$L,2,FALSE),"")=0,"",_xlfn.IFNA(VLOOKUP(R545,buff!$K:$L,2,FALSE),""))</f>
        <v/>
      </c>
      <c r="X545">
        <f>VLOOKUP(N545,buff!K:P,6,FALSE)</f>
        <v>16420</v>
      </c>
      <c r="Y545" t="s">
        <v>1554</v>
      </c>
    </row>
    <row r="546" spans="1:25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519</v>
      </c>
      <c r="I546" s="4" t="str">
        <f>"提升自身免伤率"&amp;X546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10" t="str">
        <f>VLOOKUP(H546,特效对应!L:M,2,FALSE)</f>
        <v>skill_27</v>
      </c>
      <c r="N546" s="4" t="s">
        <v>1055</v>
      </c>
      <c r="S546" s="6" t="str">
        <f>IF(_xlfn.IFNA(VLOOKUP(N546,buff!$K:$L,2,FALSE),"")=0,"",_xlfn.IFNA(VLOOKUP(N546,buff!$K:$L,2,FALSE),""))</f>
        <v>200541:100:1:0</v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 s="6" t="str">
        <f>IF(_xlfn.IFNA(VLOOKUP(R546,buff!$K:$L,2,FALSE),"")=0,"",_xlfn.IFNA(VLOOKUP(R546,buff!$K:$L,2,FALSE),""))</f>
        <v/>
      </c>
      <c r="X546">
        <f>VLOOKUP(N546,buff!K:P,6,FALSE)</f>
        <v>5</v>
      </c>
      <c r="Y546" t="s">
        <v>1554</v>
      </c>
    </row>
    <row r="547" spans="1:25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519</v>
      </c>
      <c r="I547" s="4" t="str">
        <f t="shared" ref="I547:I565" si="103">"提升自身免伤率"&amp;X547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10" t="str">
        <f>VLOOKUP(H547,特效对应!L:M,2,FALSE)</f>
        <v>skill_27</v>
      </c>
      <c r="N547" s="4" t="s">
        <v>1056</v>
      </c>
      <c r="S547" s="6" t="str">
        <f>IF(_xlfn.IFNA(VLOOKUP(N547,buff!$K:$L,2,FALSE),"")=0,"",_xlfn.IFNA(VLOOKUP(N547,buff!$K:$L,2,FALSE),""))</f>
        <v>200542:100:1:0</v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 s="6" t="str">
        <f>IF(_xlfn.IFNA(VLOOKUP(R547,buff!$K:$L,2,FALSE),"")=0,"",_xlfn.IFNA(VLOOKUP(R547,buff!$K:$L,2,FALSE),""))</f>
        <v/>
      </c>
      <c r="X547">
        <f>VLOOKUP(N547,buff!K:P,6,FALSE)</f>
        <v>6</v>
      </c>
      <c r="Y547" t="s">
        <v>1554</v>
      </c>
    </row>
    <row r="548" spans="1:25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519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10" t="str">
        <f>VLOOKUP(H548,特效对应!L:M,2,FALSE)</f>
        <v>skill_27</v>
      </c>
      <c r="N548" s="4" t="s">
        <v>1057</v>
      </c>
      <c r="S548" s="6" t="str">
        <f>IF(_xlfn.IFNA(VLOOKUP(N548,buff!$K:$L,2,FALSE),"")=0,"",_xlfn.IFNA(VLOOKUP(N548,buff!$K:$L,2,FALSE),""))</f>
        <v>200543:100:1:0</v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 s="6" t="str">
        <f>IF(_xlfn.IFNA(VLOOKUP(R548,buff!$K:$L,2,FALSE),"")=0,"",_xlfn.IFNA(VLOOKUP(R548,buff!$K:$L,2,FALSE),""))</f>
        <v/>
      </c>
      <c r="X548">
        <f>VLOOKUP(N548,buff!K:P,6,FALSE)</f>
        <v>7</v>
      </c>
      <c r="Y548" t="s">
        <v>1554</v>
      </c>
    </row>
    <row r="549" spans="1:25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519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10" t="str">
        <f>VLOOKUP(H549,特效对应!L:M,2,FALSE)</f>
        <v>skill_27</v>
      </c>
      <c r="N549" s="4" t="s">
        <v>1058</v>
      </c>
      <c r="S549" s="6" t="str">
        <f>IF(_xlfn.IFNA(VLOOKUP(N549,buff!$K:$L,2,FALSE),"")=0,"",_xlfn.IFNA(VLOOKUP(N549,buff!$K:$L,2,FALSE),""))</f>
        <v>200544:100:1:0</v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 s="6" t="str">
        <f>IF(_xlfn.IFNA(VLOOKUP(R549,buff!$K:$L,2,FALSE),"")=0,"",_xlfn.IFNA(VLOOKUP(R549,buff!$K:$L,2,FALSE),""))</f>
        <v/>
      </c>
      <c r="X549">
        <f>VLOOKUP(N549,buff!K:P,6,FALSE)</f>
        <v>8</v>
      </c>
      <c r="Y549" t="s">
        <v>1554</v>
      </c>
    </row>
    <row r="550" spans="1:25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519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10" t="str">
        <f>VLOOKUP(H550,特效对应!L:M,2,FALSE)</f>
        <v>skill_27</v>
      </c>
      <c r="N550" s="4" t="s">
        <v>1059</v>
      </c>
      <c r="S550" s="6" t="str">
        <f>IF(_xlfn.IFNA(VLOOKUP(N550,buff!$K:$L,2,FALSE),"")=0,"",_xlfn.IFNA(VLOOKUP(N550,buff!$K:$L,2,FALSE),""))</f>
        <v>200545:100:1:0</v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 s="6" t="str">
        <f>IF(_xlfn.IFNA(VLOOKUP(R550,buff!$K:$L,2,FALSE),"")=0,"",_xlfn.IFNA(VLOOKUP(R550,buff!$K:$L,2,FALSE),""))</f>
        <v/>
      </c>
      <c r="X550">
        <f>VLOOKUP(N550,buff!K:P,6,FALSE)</f>
        <v>9</v>
      </c>
      <c r="Y550" t="s">
        <v>1554</v>
      </c>
    </row>
    <row r="551" spans="1:25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519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10" t="str">
        <f>VLOOKUP(H551,特效对应!L:M,2,FALSE)</f>
        <v>skill_27</v>
      </c>
      <c r="N551" s="4" t="s">
        <v>1060</v>
      </c>
      <c r="S551" s="6" t="str">
        <f>IF(_xlfn.IFNA(VLOOKUP(N551,buff!$K:$L,2,FALSE),"")=0,"",_xlfn.IFNA(VLOOKUP(N551,buff!$K:$L,2,FALSE),""))</f>
        <v>200546:100:1:0</v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 s="6" t="str">
        <f>IF(_xlfn.IFNA(VLOOKUP(R551,buff!$K:$L,2,FALSE),"")=0,"",_xlfn.IFNA(VLOOKUP(R551,buff!$K:$L,2,FALSE),""))</f>
        <v/>
      </c>
      <c r="X551">
        <f>VLOOKUP(N551,buff!K:P,6,FALSE)</f>
        <v>10</v>
      </c>
      <c r="Y551" t="s">
        <v>1554</v>
      </c>
    </row>
    <row r="552" spans="1:25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519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10" t="str">
        <f>VLOOKUP(H552,特效对应!L:M,2,FALSE)</f>
        <v>skill_27</v>
      </c>
      <c r="N552" s="4" t="s">
        <v>1061</v>
      </c>
      <c r="S552" s="6" t="str">
        <f>IF(_xlfn.IFNA(VLOOKUP(N552,buff!$K:$L,2,FALSE),"")=0,"",_xlfn.IFNA(VLOOKUP(N552,buff!$K:$L,2,FALSE),""))</f>
        <v>200547:100:1:0</v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 s="6" t="str">
        <f>IF(_xlfn.IFNA(VLOOKUP(R552,buff!$K:$L,2,FALSE),"")=0,"",_xlfn.IFNA(VLOOKUP(R552,buff!$K:$L,2,FALSE),""))</f>
        <v/>
      </c>
      <c r="X552">
        <f>VLOOKUP(N552,buff!K:P,6,FALSE)</f>
        <v>11</v>
      </c>
      <c r="Y552" t="s">
        <v>1554</v>
      </c>
    </row>
    <row r="553" spans="1:25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519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10" t="str">
        <f>VLOOKUP(H553,特效对应!L:M,2,FALSE)</f>
        <v>skill_27</v>
      </c>
      <c r="N553" s="4" t="s">
        <v>1062</v>
      </c>
      <c r="S553" s="6" t="str">
        <f>IF(_xlfn.IFNA(VLOOKUP(N553,buff!$K:$L,2,FALSE),"")=0,"",_xlfn.IFNA(VLOOKUP(N553,buff!$K:$L,2,FALSE),""))</f>
        <v>200548:100:1:0</v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 s="6" t="str">
        <f>IF(_xlfn.IFNA(VLOOKUP(R553,buff!$K:$L,2,FALSE),"")=0,"",_xlfn.IFNA(VLOOKUP(R553,buff!$K:$L,2,FALSE),""))</f>
        <v/>
      </c>
      <c r="X553">
        <f>VLOOKUP(N553,buff!K:P,6,FALSE)</f>
        <v>12</v>
      </c>
      <c r="Y553" t="s">
        <v>1554</v>
      </c>
    </row>
    <row r="554" spans="1:25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519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10" t="str">
        <f>VLOOKUP(H554,特效对应!L:M,2,FALSE)</f>
        <v>skill_27</v>
      </c>
      <c r="N554" s="4" t="s">
        <v>1063</v>
      </c>
      <c r="S554" s="6" t="str">
        <f>IF(_xlfn.IFNA(VLOOKUP(N554,buff!$K:$L,2,FALSE),"")=0,"",_xlfn.IFNA(VLOOKUP(N554,buff!$K:$L,2,FALSE),""))</f>
        <v>200549:100:1:0</v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 s="6" t="str">
        <f>IF(_xlfn.IFNA(VLOOKUP(R554,buff!$K:$L,2,FALSE),"")=0,"",_xlfn.IFNA(VLOOKUP(R554,buff!$K:$L,2,FALSE),""))</f>
        <v/>
      </c>
      <c r="X554">
        <f>VLOOKUP(N554,buff!K:P,6,FALSE)</f>
        <v>13</v>
      </c>
      <c r="Y554" t="s">
        <v>1554</v>
      </c>
    </row>
    <row r="555" spans="1:25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519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10" t="str">
        <f>VLOOKUP(H555,特效对应!L:M,2,FALSE)</f>
        <v>skill_27</v>
      </c>
      <c r="N555" s="4" t="s">
        <v>1064</v>
      </c>
      <c r="S555" s="6" t="str">
        <f>IF(_xlfn.IFNA(VLOOKUP(N555,buff!$K:$L,2,FALSE),"")=0,"",_xlfn.IFNA(VLOOKUP(N555,buff!$K:$L,2,FALSE),""))</f>
        <v>200550:100:1:0</v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 s="6" t="str">
        <f>IF(_xlfn.IFNA(VLOOKUP(R555,buff!$K:$L,2,FALSE),"")=0,"",_xlfn.IFNA(VLOOKUP(R555,buff!$K:$L,2,FALSE),""))</f>
        <v/>
      </c>
      <c r="X555">
        <f>VLOOKUP(N555,buff!K:P,6,FALSE)</f>
        <v>14</v>
      </c>
      <c r="Y555" t="s">
        <v>1554</v>
      </c>
    </row>
    <row r="556" spans="1:25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519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10" t="str">
        <f>VLOOKUP(H556,特效对应!L:M,2,FALSE)</f>
        <v>skill_27</v>
      </c>
      <c r="N556" s="4" t="s">
        <v>1065</v>
      </c>
      <c r="S556" s="6" t="str">
        <f>IF(_xlfn.IFNA(VLOOKUP(N556,buff!$K:$L,2,FALSE),"")=0,"",_xlfn.IFNA(VLOOKUP(N556,buff!$K:$L,2,FALSE),""))</f>
        <v>200551:100:1:0</v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 s="6" t="str">
        <f>IF(_xlfn.IFNA(VLOOKUP(R556,buff!$K:$L,2,FALSE),"")=0,"",_xlfn.IFNA(VLOOKUP(R556,buff!$K:$L,2,FALSE),""))</f>
        <v/>
      </c>
      <c r="X556">
        <f>VLOOKUP(N556,buff!K:P,6,FALSE)</f>
        <v>15</v>
      </c>
      <c r="Y556" t="s">
        <v>1554</v>
      </c>
    </row>
    <row r="557" spans="1:25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519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10" t="str">
        <f>VLOOKUP(H557,特效对应!L:M,2,FALSE)</f>
        <v>skill_27</v>
      </c>
      <c r="N557" s="4" t="s">
        <v>1066</v>
      </c>
      <c r="S557" s="6" t="str">
        <f>IF(_xlfn.IFNA(VLOOKUP(N557,buff!$K:$L,2,FALSE),"")=0,"",_xlfn.IFNA(VLOOKUP(N557,buff!$K:$L,2,FALSE),""))</f>
        <v>200552:100:1:0</v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 s="6" t="str">
        <f>IF(_xlfn.IFNA(VLOOKUP(R557,buff!$K:$L,2,FALSE),"")=0,"",_xlfn.IFNA(VLOOKUP(R557,buff!$K:$L,2,FALSE),""))</f>
        <v/>
      </c>
      <c r="X557">
        <f>VLOOKUP(N557,buff!K:P,6,FALSE)</f>
        <v>16</v>
      </c>
      <c r="Y557" t="s">
        <v>1554</v>
      </c>
    </row>
    <row r="558" spans="1:25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519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10" t="str">
        <f>VLOOKUP(H558,特效对应!L:M,2,FALSE)</f>
        <v>skill_27</v>
      </c>
      <c r="N558" s="4" t="s">
        <v>1067</v>
      </c>
      <c r="S558" s="6" t="str">
        <f>IF(_xlfn.IFNA(VLOOKUP(N558,buff!$K:$L,2,FALSE),"")=0,"",_xlfn.IFNA(VLOOKUP(N558,buff!$K:$L,2,FALSE),""))</f>
        <v>200553:100:1:0</v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 s="6" t="str">
        <f>IF(_xlfn.IFNA(VLOOKUP(R558,buff!$K:$L,2,FALSE),"")=0,"",_xlfn.IFNA(VLOOKUP(R558,buff!$K:$L,2,FALSE),""))</f>
        <v/>
      </c>
      <c r="X558">
        <f>VLOOKUP(N558,buff!K:P,6,FALSE)</f>
        <v>17</v>
      </c>
      <c r="Y558" t="s">
        <v>1554</v>
      </c>
    </row>
    <row r="559" spans="1:25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519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10" t="str">
        <f>VLOOKUP(H559,特效对应!L:M,2,FALSE)</f>
        <v>skill_27</v>
      </c>
      <c r="N559" s="4" t="s">
        <v>1068</v>
      </c>
      <c r="S559" s="6" t="str">
        <f>IF(_xlfn.IFNA(VLOOKUP(N559,buff!$K:$L,2,FALSE),"")=0,"",_xlfn.IFNA(VLOOKUP(N559,buff!$K:$L,2,FALSE),""))</f>
        <v>200554:100:1:0</v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 s="6" t="str">
        <f>IF(_xlfn.IFNA(VLOOKUP(R559,buff!$K:$L,2,FALSE),"")=0,"",_xlfn.IFNA(VLOOKUP(R559,buff!$K:$L,2,FALSE),""))</f>
        <v/>
      </c>
      <c r="X559">
        <f>VLOOKUP(N559,buff!K:P,6,FALSE)</f>
        <v>18</v>
      </c>
      <c r="Y559" t="s">
        <v>1554</v>
      </c>
    </row>
    <row r="560" spans="1:25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519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10" t="str">
        <f>VLOOKUP(H560,特效对应!L:M,2,FALSE)</f>
        <v>skill_27</v>
      </c>
      <c r="N560" s="4" t="s">
        <v>1069</v>
      </c>
      <c r="S560" s="6" t="str">
        <f>IF(_xlfn.IFNA(VLOOKUP(N560,buff!$K:$L,2,FALSE),"")=0,"",_xlfn.IFNA(VLOOKUP(N560,buff!$K:$L,2,FALSE),""))</f>
        <v>200555:100:1:0</v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 s="6" t="str">
        <f>IF(_xlfn.IFNA(VLOOKUP(R560,buff!$K:$L,2,FALSE),"")=0,"",_xlfn.IFNA(VLOOKUP(R560,buff!$K:$L,2,FALSE),""))</f>
        <v/>
      </c>
      <c r="X560">
        <f>VLOOKUP(N560,buff!K:P,6,FALSE)</f>
        <v>19</v>
      </c>
      <c r="Y560" t="s">
        <v>1554</v>
      </c>
    </row>
    <row r="561" spans="1:25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519</v>
      </c>
      <c r="I561" s="4" t="str">
        <f t="shared" si="103"/>
        <v>提升自身免伤率20</v>
      </c>
      <c r="J561" t="s">
        <v>156</v>
      </c>
      <c r="K561" s="10" t="str">
        <f t="shared" ref="K561:K565" si="104">IF(S561="","",S561)&amp;IF(T561="","","|"&amp;T561)&amp;IF(U561="","","|"&amp;U561)&amp;IF(V561="","","|"&amp;V561)&amp;IF(W561="","","|"&amp;W561)</f>
        <v>200556:100:1:0</v>
      </c>
      <c r="L561" s="10">
        <f t="shared" si="97"/>
        <v>16</v>
      </c>
      <c r="M561" s="10" t="str">
        <f>VLOOKUP(H561,特效对应!L:M,2,FALSE)</f>
        <v>skill_27</v>
      </c>
      <c r="N561" s="4" t="s">
        <v>1070</v>
      </c>
      <c r="S561" s="6" t="str">
        <f>IF(_xlfn.IFNA(VLOOKUP(N561,buff!$K:$L,2,FALSE),"")=0,"",_xlfn.IFNA(VLOOKUP(N561,buff!$K:$L,2,FALSE),""))</f>
        <v>200556:100:1:0</v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 s="6" t="str">
        <f>IF(_xlfn.IFNA(VLOOKUP(R561,buff!$K:$L,2,FALSE),"")=0,"",_xlfn.IFNA(VLOOKUP(R561,buff!$K:$L,2,FALSE),""))</f>
        <v/>
      </c>
      <c r="X561">
        <f>VLOOKUP(N561,buff!K:P,6,FALSE)</f>
        <v>20</v>
      </c>
      <c r="Y561" t="s">
        <v>1554</v>
      </c>
    </row>
    <row r="562" spans="1:25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519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10" t="str">
        <f>VLOOKUP(H562,特效对应!L:M,2,FALSE)</f>
        <v>skill_27</v>
      </c>
      <c r="N562" s="4" t="s">
        <v>1071</v>
      </c>
      <c r="S562" s="6" t="str">
        <f>IF(_xlfn.IFNA(VLOOKUP(N562,buff!$K:$L,2,FALSE),"")=0,"",_xlfn.IFNA(VLOOKUP(N562,buff!$K:$L,2,FALSE),""))</f>
        <v>200557:100:1:0</v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 s="6" t="str">
        <f>IF(_xlfn.IFNA(VLOOKUP(R562,buff!$K:$L,2,FALSE),"")=0,"",_xlfn.IFNA(VLOOKUP(R562,buff!$K:$L,2,FALSE),""))</f>
        <v/>
      </c>
      <c r="X562">
        <f>VLOOKUP(N562,buff!K:P,6,FALSE)</f>
        <v>21</v>
      </c>
      <c r="Y562" t="s">
        <v>1554</v>
      </c>
    </row>
    <row r="563" spans="1:25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519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10" t="str">
        <f>VLOOKUP(H563,特效对应!L:M,2,FALSE)</f>
        <v>skill_27</v>
      </c>
      <c r="N563" s="4" t="s">
        <v>1072</v>
      </c>
      <c r="S563" s="6" t="str">
        <f>IF(_xlfn.IFNA(VLOOKUP(N563,buff!$K:$L,2,FALSE),"")=0,"",_xlfn.IFNA(VLOOKUP(N563,buff!$K:$L,2,FALSE),""))</f>
        <v>200558:100:1:0</v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 s="6" t="str">
        <f>IF(_xlfn.IFNA(VLOOKUP(R563,buff!$K:$L,2,FALSE),"")=0,"",_xlfn.IFNA(VLOOKUP(R563,buff!$K:$L,2,FALSE),""))</f>
        <v/>
      </c>
      <c r="X563">
        <f>VLOOKUP(N563,buff!K:P,6,FALSE)</f>
        <v>22</v>
      </c>
      <c r="Y563" t="s">
        <v>1554</v>
      </c>
    </row>
    <row r="564" spans="1:25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519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10" t="str">
        <f>VLOOKUP(H564,特效对应!L:M,2,FALSE)</f>
        <v>skill_27</v>
      </c>
      <c r="N564" s="4" t="s">
        <v>1073</v>
      </c>
      <c r="S564" s="6" t="str">
        <f>IF(_xlfn.IFNA(VLOOKUP(N564,buff!$K:$L,2,FALSE),"")=0,"",_xlfn.IFNA(VLOOKUP(N564,buff!$K:$L,2,FALSE),""))</f>
        <v>200559:100:1:0</v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 s="6" t="str">
        <f>IF(_xlfn.IFNA(VLOOKUP(R564,buff!$K:$L,2,FALSE),"")=0,"",_xlfn.IFNA(VLOOKUP(R564,buff!$K:$L,2,FALSE),""))</f>
        <v/>
      </c>
      <c r="X564">
        <f>VLOOKUP(N564,buff!K:P,6,FALSE)</f>
        <v>23</v>
      </c>
      <c r="Y564" t="s">
        <v>1554</v>
      </c>
    </row>
    <row r="565" spans="1:25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519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10" t="str">
        <f>VLOOKUP(H565,特效对应!L:M,2,FALSE)</f>
        <v>skill_27</v>
      </c>
      <c r="N565" s="4" t="s">
        <v>1074</v>
      </c>
      <c r="S565" s="6" t="str">
        <f>IF(_xlfn.IFNA(VLOOKUP(N565,buff!$K:$L,2,FALSE),"")=0,"",_xlfn.IFNA(VLOOKUP(N565,buff!$K:$L,2,FALSE),""))</f>
        <v>200560:100:1:0</v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 s="6" t="str">
        <f>IF(_xlfn.IFNA(VLOOKUP(R565,buff!$K:$L,2,FALSE),"")=0,"",_xlfn.IFNA(VLOOKUP(R565,buff!$K:$L,2,FALSE),""))</f>
        <v/>
      </c>
      <c r="X565">
        <f>VLOOKUP(N565,buff!K:P,6,FALSE)</f>
        <v>24</v>
      </c>
      <c r="Y565" t="s">
        <v>1554</v>
      </c>
    </row>
    <row r="566" spans="1:25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1075</v>
      </c>
      <c r="I566" s="4" t="str">
        <f>"提升己方全体攻击力"&amp;X566</f>
        <v>提升己方全体攻击力26</v>
      </c>
      <c r="J566" t="s">
        <v>156</v>
      </c>
      <c r="K566" s="10" t="str">
        <f t="shared" ref="K566:K608" si="105">IF(S566="","",S566)&amp;IF(T566="","","|"&amp;T566)&amp;IF(U566="","","|"&amp;U566)&amp;IF(V566="","","|"&amp;V566)&amp;IF(W566="","","|"&amp;W566)</f>
        <v>200561:100:3:9</v>
      </c>
      <c r="L566" s="10">
        <f t="shared" si="97"/>
        <v>1</v>
      </c>
      <c r="M566" s="10" t="str">
        <f>VLOOKUP(H566,特效对应!L:M,2,FALSE)</f>
        <v>skill_27</v>
      </c>
      <c r="N566" s="4" t="s">
        <v>1076</v>
      </c>
      <c r="S566" s="6" t="str">
        <f>IF(_xlfn.IFNA(VLOOKUP(N566,buff!$K:$L,2,FALSE),"")=0,"",_xlfn.IFNA(VLOOKUP(N566,buff!$K:$L,2,FALSE),""))</f>
        <v>200561:100:3:9</v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 s="6" t="str">
        <f>IF(_xlfn.IFNA(VLOOKUP(R566,buff!$K:$L,2,FALSE),"")=0,"",_xlfn.IFNA(VLOOKUP(R566,buff!$K:$L,2,FALSE),""))</f>
        <v/>
      </c>
      <c r="X566">
        <f>VLOOKUP(N566,buff!K:P,6,FALSE)</f>
        <v>26</v>
      </c>
      <c r="Y566" t="s">
        <v>1554</v>
      </c>
    </row>
    <row r="567" spans="1:25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1075</v>
      </c>
      <c r="I567" s="4" t="str">
        <f t="shared" ref="I567:I585" si="106">"提升己方全体攻击力"&amp;X567</f>
        <v>提升己方全体攻击力32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10" t="str">
        <f>VLOOKUP(H567,特效对应!L:M,2,FALSE)</f>
        <v>skill_27</v>
      </c>
      <c r="N567" s="4" t="s">
        <v>1077</v>
      </c>
      <c r="S567" s="6" t="str">
        <f>IF(_xlfn.IFNA(VLOOKUP(N567,buff!$K:$L,2,FALSE),"")=0,"",_xlfn.IFNA(VLOOKUP(N567,buff!$K:$L,2,FALSE),""))</f>
        <v>200562:100:3:9</v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 s="6" t="str">
        <f>IF(_xlfn.IFNA(VLOOKUP(R567,buff!$K:$L,2,FALSE),"")=0,"",_xlfn.IFNA(VLOOKUP(R567,buff!$K:$L,2,FALSE),""))</f>
        <v/>
      </c>
      <c r="X567">
        <f>VLOOKUP(N567,buff!K:P,6,FALSE)</f>
        <v>32</v>
      </c>
      <c r="Y567" t="s">
        <v>1554</v>
      </c>
    </row>
    <row r="568" spans="1:25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1075</v>
      </c>
      <c r="I568" s="4" t="str">
        <f t="shared" si="106"/>
        <v>提升己方全体攻击力50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10" t="str">
        <f>VLOOKUP(H568,特效对应!L:M,2,FALSE)</f>
        <v>skill_27</v>
      </c>
      <c r="N568" s="4" t="s">
        <v>1078</v>
      </c>
      <c r="S568" s="6" t="str">
        <f>IF(_xlfn.IFNA(VLOOKUP(N568,buff!$K:$L,2,FALSE),"")=0,"",_xlfn.IFNA(VLOOKUP(N568,buff!$K:$L,2,FALSE),""))</f>
        <v>200563:100:3:9</v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 s="6" t="str">
        <f>IF(_xlfn.IFNA(VLOOKUP(R568,buff!$K:$L,2,FALSE),"")=0,"",_xlfn.IFNA(VLOOKUP(R568,buff!$K:$L,2,FALSE),""))</f>
        <v/>
      </c>
      <c r="X568">
        <f>VLOOKUP(N568,buff!K:P,6,FALSE)</f>
        <v>50</v>
      </c>
      <c r="Y568" t="s">
        <v>1554</v>
      </c>
    </row>
    <row r="569" spans="1:25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1075</v>
      </c>
      <c r="I569" s="4" t="str">
        <f t="shared" si="106"/>
        <v>提升己方全体攻击力80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10" t="str">
        <f>VLOOKUP(H569,特效对应!L:M,2,FALSE)</f>
        <v>skill_27</v>
      </c>
      <c r="N569" s="4" t="s">
        <v>1079</v>
      </c>
      <c r="S569" s="6" t="str">
        <f>IF(_xlfn.IFNA(VLOOKUP(N569,buff!$K:$L,2,FALSE),"")=0,"",_xlfn.IFNA(VLOOKUP(N569,buff!$K:$L,2,FALSE),""))</f>
        <v>200564:100:3:9</v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 s="6" t="str">
        <f>IF(_xlfn.IFNA(VLOOKUP(R569,buff!$K:$L,2,FALSE),"")=0,"",_xlfn.IFNA(VLOOKUP(R569,buff!$K:$L,2,FALSE),""))</f>
        <v/>
      </c>
      <c r="X569">
        <f>VLOOKUP(N569,buff!K:P,6,FALSE)</f>
        <v>80</v>
      </c>
      <c r="Y569" t="s">
        <v>1554</v>
      </c>
    </row>
    <row r="570" spans="1:25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1075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10" t="str">
        <f>VLOOKUP(H570,特效对应!L:M,2,FALSE)</f>
        <v>skill_27</v>
      </c>
      <c r="N570" s="4" t="s">
        <v>1080</v>
      </c>
      <c r="S570" s="6" t="str">
        <f>IF(_xlfn.IFNA(VLOOKUP(N570,buff!$K:$L,2,FALSE),"")=0,"",_xlfn.IFNA(VLOOKUP(N570,buff!$K:$L,2,FALSE),""))</f>
        <v>200565:100:3:9</v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 s="6" t="str">
        <f>IF(_xlfn.IFNA(VLOOKUP(R570,buff!$K:$L,2,FALSE),"")=0,"",_xlfn.IFNA(VLOOKUP(R570,buff!$K:$L,2,FALSE),""))</f>
        <v/>
      </c>
      <c r="X570">
        <f>VLOOKUP(N570,buff!K:P,6,FALSE)</f>
        <v>113</v>
      </c>
      <c r="Y570" t="s">
        <v>1554</v>
      </c>
    </row>
    <row r="571" spans="1:25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1075</v>
      </c>
      <c r="I571" s="4" t="str">
        <f t="shared" si="106"/>
        <v>提升己方全体攻击力160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10" t="str">
        <f>VLOOKUP(H571,特效对应!L:M,2,FALSE)</f>
        <v>skill_27</v>
      </c>
      <c r="N571" s="4" t="s">
        <v>1081</v>
      </c>
      <c r="S571" s="6" t="str">
        <f>IF(_xlfn.IFNA(VLOOKUP(N571,buff!$K:$L,2,FALSE),"")=0,"",_xlfn.IFNA(VLOOKUP(N571,buff!$K:$L,2,FALSE),""))</f>
        <v>200566:100:3:9</v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 s="6" t="str">
        <f>IF(_xlfn.IFNA(VLOOKUP(R571,buff!$K:$L,2,FALSE),"")=0,"",_xlfn.IFNA(VLOOKUP(R571,buff!$K:$L,2,FALSE),""))</f>
        <v/>
      </c>
      <c r="X571">
        <f>VLOOKUP(N571,buff!K:P,6,FALSE)</f>
        <v>160</v>
      </c>
      <c r="Y571" t="s">
        <v>1554</v>
      </c>
    </row>
    <row r="572" spans="1:25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1075</v>
      </c>
      <c r="I572" s="4" t="str">
        <f t="shared" si="106"/>
        <v>提升己方全体攻击力226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10" t="str">
        <f>VLOOKUP(H572,特效对应!L:M,2,FALSE)</f>
        <v>skill_27</v>
      </c>
      <c r="N572" s="4" t="s">
        <v>1082</v>
      </c>
      <c r="S572" s="6" t="str">
        <f>IF(_xlfn.IFNA(VLOOKUP(N572,buff!$K:$L,2,FALSE),"")=0,"",_xlfn.IFNA(VLOOKUP(N572,buff!$K:$L,2,FALSE),""))</f>
        <v>200567:100:3:9</v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 s="6" t="str">
        <f>IF(_xlfn.IFNA(VLOOKUP(R572,buff!$K:$L,2,FALSE),"")=0,"",_xlfn.IFNA(VLOOKUP(R572,buff!$K:$L,2,FALSE),""))</f>
        <v/>
      </c>
      <c r="X572">
        <f>VLOOKUP(N572,buff!K:P,6,FALSE)</f>
        <v>226</v>
      </c>
      <c r="Y572" t="s">
        <v>1554</v>
      </c>
    </row>
    <row r="573" spans="1:25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1075</v>
      </c>
      <c r="I573" s="4" t="str">
        <f t="shared" si="106"/>
        <v>提升己方全体攻击力320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10" t="str">
        <f>VLOOKUP(H573,特效对应!L:M,2,FALSE)</f>
        <v>skill_27</v>
      </c>
      <c r="N573" s="4" t="s">
        <v>1083</v>
      </c>
      <c r="S573" s="6" t="str">
        <f>IF(_xlfn.IFNA(VLOOKUP(N573,buff!$K:$L,2,FALSE),"")=0,"",_xlfn.IFNA(VLOOKUP(N573,buff!$K:$L,2,FALSE),""))</f>
        <v>200568:100:3:9</v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 s="6" t="str">
        <f>IF(_xlfn.IFNA(VLOOKUP(R573,buff!$K:$L,2,FALSE),"")=0,"",_xlfn.IFNA(VLOOKUP(R573,buff!$K:$L,2,FALSE),""))</f>
        <v/>
      </c>
      <c r="X573">
        <f>VLOOKUP(N573,buff!K:P,6,FALSE)</f>
        <v>320</v>
      </c>
      <c r="Y573" t="s">
        <v>1554</v>
      </c>
    </row>
    <row r="574" spans="1:25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1075</v>
      </c>
      <c r="I574" s="4" t="str">
        <f t="shared" si="106"/>
        <v>提升己方全体攻击力452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10" t="str">
        <f>VLOOKUP(H574,特效对应!L:M,2,FALSE)</f>
        <v>skill_27</v>
      </c>
      <c r="N574" s="4" t="s">
        <v>1084</v>
      </c>
      <c r="S574" s="6" t="str">
        <f>IF(_xlfn.IFNA(VLOOKUP(N574,buff!$K:$L,2,FALSE),"")=0,"",_xlfn.IFNA(VLOOKUP(N574,buff!$K:$L,2,FALSE),""))</f>
        <v>200569:100:3:9</v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 s="6" t="str">
        <f>IF(_xlfn.IFNA(VLOOKUP(R574,buff!$K:$L,2,FALSE),"")=0,"",_xlfn.IFNA(VLOOKUP(R574,buff!$K:$L,2,FALSE),""))</f>
        <v/>
      </c>
      <c r="X574">
        <f>VLOOKUP(N574,buff!K:P,6,FALSE)</f>
        <v>452</v>
      </c>
      <c r="Y574" t="s">
        <v>1554</v>
      </c>
    </row>
    <row r="575" spans="1:25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1075</v>
      </c>
      <c r="I575" s="4" t="str">
        <f t="shared" si="106"/>
        <v>提升己方全体攻击力640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10" t="str">
        <f>VLOOKUP(H575,特效对应!L:M,2,FALSE)</f>
        <v>skill_27</v>
      </c>
      <c r="N575" s="4" t="s">
        <v>1085</v>
      </c>
      <c r="S575" s="6" t="str">
        <f>IF(_xlfn.IFNA(VLOOKUP(N575,buff!$K:$L,2,FALSE),"")=0,"",_xlfn.IFNA(VLOOKUP(N575,buff!$K:$L,2,FALSE),""))</f>
        <v>200570:100:3:9</v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 s="6" t="str">
        <f>IF(_xlfn.IFNA(VLOOKUP(R575,buff!$K:$L,2,FALSE),"")=0,"",_xlfn.IFNA(VLOOKUP(R575,buff!$K:$L,2,FALSE),""))</f>
        <v/>
      </c>
      <c r="X575">
        <f>VLOOKUP(N575,buff!K:P,6,FALSE)</f>
        <v>640</v>
      </c>
      <c r="Y575" t="s">
        <v>1554</v>
      </c>
    </row>
    <row r="576" spans="1:25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1075</v>
      </c>
      <c r="I576" s="4" t="str">
        <f t="shared" si="106"/>
        <v>提升己方全体攻击力906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10" t="str">
        <f>VLOOKUP(H576,特效对应!L:M,2,FALSE)</f>
        <v>skill_27</v>
      </c>
      <c r="N576" s="4" t="s">
        <v>1086</v>
      </c>
      <c r="S576" s="6" t="str">
        <f>IF(_xlfn.IFNA(VLOOKUP(N576,buff!$K:$L,2,FALSE),"")=0,"",_xlfn.IFNA(VLOOKUP(N576,buff!$K:$L,2,FALSE),""))</f>
        <v>200571:100:3:9</v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 s="6" t="str">
        <f>IF(_xlfn.IFNA(VLOOKUP(R576,buff!$K:$L,2,FALSE),"")=0,"",_xlfn.IFNA(VLOOKUP(R576,buff!$K:$L,2,FALSE),""))</f>
        <v/>
      </c>
      <c r="X576">
        <f>VLOOKUP(N576,buff!K:P,6,FALSE)</f>
        <v>906</v>
      </c>
      <c r="Y576" t="s">
        <v>1554</v>
      </c>
    </row>
    <row r="577" spans="1:25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1075</v>
      </c>
      <c r="I577" s="4" t="str">
        <f t="shared" si="106"/>
        <v>提升己方全体攻击力1281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10" t="str">
        <f>VLOOKUP(H577,特效对应!L:M,2,FALSE)</f>
        <v>skill_27</v>
      </c>
      <c r="N577" s="4" t="s">
        <v>1087</v>
      </c>
      <c r="S577" s="6" t="str">
        <f>IF(_xlfn.IFNA(VLOOKUP(N577,buff!$K:$L,2,FALSE),"")=0,"",_xlfn.IFNA(VLOOKUP(N577,buff!$K:$L,2,FALSE),""))</f>
        <v>200572:100:3:9</v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 s="6" t="str">
        <f>IF(_xlfn.IFNA(VLOOKUP(R577,buff!$K:$L,2,FALSE),"")=0,"",_xlfn.IFNA(VLOOKUP(R577,buff!$K:$L,2,FALSE),""))</f>
        <v/>
      </c>
      <c r="X577">
        <f>VLOOKUP(N577,buff!K:P,6,FALSE)</f>
        <v>1281</v>
      </c>
      <c r="Y577" t="s">
        <v>1554</v>
      </c>
    </row>
    <row r="578" spans="1:25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1075</v>
      </c>
      <c r="I578" s="4" t="str">
        <f t="shared" si="106"/>
        <v>提升己方全体攻击力1812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10" t="str">
        <f>VLOOKUP(H578,特效对应!L:M,2,FALSE)</f>
        <v>skill_27</v>
      </c>
      <c r="N578" s="4" t="s">
        <v>1088</v>
      </c>
      <c r="S578" s="6" t="str">
        <f>IF(_xlfn.IFNA(VLOOKUP(N578,buff!$K:$L,2,FALSE),"")=0,"",_xlfn.IFNA(VLOOKUP(N578,buff!$K:$L,2,FALSE),""))</f>
        <v>200573:100:3:9</v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 s="6" t="str">
        <f>IF(_xlfn.IFNA(VLOOKUP(R578,buff!$K:$L,2,FALSE),"")=0,"",_xlfn.IFNA(VLOOKUP(R578,buff!$K:$L,2,FALSE),""))</f>
        <v/>
      </c>
      <c r="X578">
        <f>VLOOKUP(N578,buff!K:P,6,FALSE)</f>
        <v>1812</v>
      </c>
      <c r="Y578" t="s">
        <v>1554</v>
      </c>
    </row>
    <row r="579" spans="1:25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1075</v>
      </c>
      <c r="I579" s="4" t="str">
        <f t="shared" si="106"/>
        <v>提升己方全体攻击力2563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10" t="str">
        <f>VLOOKUP(H579,特效对应!L:M,2,FALSE)</f>
        <v>skill_27</v>
      </c>
      <c r="N579" s="4" t="s">
        <v>1089</v>
      </c>
      <c r="S579" s="6" t="str">
        <f>IF(_xlfn.IFNA(VLOOKUP(N579,buff!$K:$L,2,FALSE),"")=0,"",_xlfn.IFNA(VLOOKUP(N579,buff!$K:$L,2,FALSE),""))</f>
        <v>200574:100:3:9</v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 s="6" t="str">
        <f>IF(_xlfn.IFNA(VLOOKUP(R579,buff!$K:$L,2,FALSE),"")=0,"",_xlfn.IFNA(VLOOKUP(R579,buff!$K:$L,2,FALSE),""))</f>
        <v/>
      </c>
      <c r="X579">
        <f>VLOOKUP(N579,buff!K:P,6,FALSE)</f>
        <v>2563</v>
      </c>
      <c r="Y579" t="s">
        <v>1554</v>
      </c>
    </row>
    <row r="580" spans="1:25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1075</v>
      </c>
      <c r="I580" s="4" t="str">
        <f t="shared" si="106"/>
        <v>提升己方全体攻击力3626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10" t="str">
        <f>VLOOKUP(H580,特效对应!L:M,2,FALSE)</f>
        <v>skill_27</v>
      </c>
      <c r="N580" s="4" t="s">
        <v>1090</v>
      </c>
      <c r="S580" s="6" t="str">
        <f>IF(_xlfn.IFNA(VLOOKUP(N580,buff!$K:$L,2,FALSE),"")=0,"",_xlfn.IFNA(VLOOKUP(N580,buff!$K:$L,2,FALSE),""))</f>
        <v>200575:100:3:9</v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 s="6" t="str">
        <f>IF(_xlfn.IFNA(VLOOKUP(R580,buff!$K:$L,2,FALSE),"")=0,"",_xlfn.IFNA(VLOOKUP(R580,buff!$K:$L,2,FALSE),""))</f>
        <v/>
      </c>
      <c r="X580">
        <f>VLOOKUP(N580,buff!K:P,6,FALSE)</f>
        <v>3626</v>
      </c>
      <c r="Y580" t="s">
        <v>1554</v>
      </c>
    </row>
    <row r="581" spans="1:25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1075</v>
      </c>
      <c r="I581" s="4" t="str">
        <f t="shared" si="106"/>
        <v>提升己方全体攻击力5128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10" t="str">
        <f>VLOOKUP(H581,特效对应!L:M,2,FALSE)</f>
        <v>skill_27</v>
      </c>
      <c r="N581" s="4" t="s">
        <v>1091</v>
      </c>
      <c r="S581" s="6" t="str">
        <f>IF(_xlfn.IFNA(VLOOKUP(N581,buff!$K:$L,2,FALSE),"")=0,"",_xlfn.IFNA(VLOOKUP(N581,buff!$K:$L,2,FALSE),""))</f>
        <v>200576:100:3:9</v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 s="6" t="str">
        <f>IF(_xlfn.IFNA(VLOOKUP(R581,buff!$K:$L,2,FALSE),"")=0,"",_xlfn.IFNA(VLOOKUP(R581,buff!$K:$L,2,FALSE),""))</f>
        <v/>
      </c>
      <c r="X581">
        <f>VLOOKUP(N581,buff!K:P,6,FALSE)</f>
        <v>5128</v>
      </c>
      <c r="Y581" t="s">
        <v>1554</v>
      </c>
    </row>
    <row r="582" spans="1:25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1075</v>
      </c>
      <c r="I582" s="4" t="str">
        <f t="shared" si="106"/>
        <v>提升己方全体攻击力7254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10" t="str">
        <f>VLOOKUP(H582,特效对应!L:M,2,FALSE)</f>
        <v>skill_27</v>
      </c>
      <c r="N582" s="4" t="s">
        <v>1092</v>
      </c>
      <c r="S582" s="6" t="str">
        <f>IF(_xlfn.IFNA(VLOOKUP(N582,buff!$K:$L,2,FALSE),"")=0,"",_xlfn.IFNA(VLOOKUP(N582,buff!$K:$L,2,FALSE),""))</f>
        <v>200577:100:3:9</v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 s="6" t="str">
        <f>IF(_xlfn.IFNA(VLOOKUP(R582,buff!$K:$L,2,FALSE),"")=0,"",_xlfn.IFNA(VLOOKUP(R582,buff!$K:$L,2,FALSE),""))</f>
        <v/>
      </c>
      <c r="X582">
        <f>VLOOKUP(N582,buff!K:P,6,FALSE)</f>
        <v>7254</v>
      </c>
      <c r="Y582" t="s">
        <v>1554</v>
      </c>
    </row>
    <row r="583" spans="1:25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1075</v>
      </c>
      <c r="I583" s="4" t="str">
        <f t="shared" si="106"/>
        <v>提升己方全体攻击力10260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10" t="str">
        <f>VLOOKUP(H583,特效对应!L:M,2,FALSE)</f>
        <v>skill_27</v>
      </c>
      <c r="N583" s="4" t="s">
        <v>1093</v>
      </c>
      <c r="S583" s="6" t="str">
        <f>IF(_xlfn.IFNA(VLOOKUP(N583,buff!$K:$L,2,FALSE),"")=0,"",_xlfn.IFNA(VLOOKUP(N583,buff!$K:$L,2,FALSE),""))</f>
        <v>200578:100:3:9</v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 s="6" t="str">
        <f>IF(_xlfn.IFNA(VLOOKUP(R583,buff!$K:$L,2,FALSE),"")=0,"",_xlfn.IFNA(VLOOKUP(R583,buff!$K:$L,2,FALSE),""))</f>
        <v/>
      </c>
      <c r="X583">
        <f>VLOOKUP(N583,buff!K:P,6,FALSE)</f>
        <v>10260</v>
      </c>
      <c r="Y583" t="s">
        <v>1554</v>
      </c>
    </row>
    <row r="584" spans="1:25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1075</v>
      </c>
      <c r="I584" s="4" t="str">
        <f t="shared" si="106"/>
        <v>提升己方全体攻击力14512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10" t="str">
        <f>VLOOKUP(H584,特效对应!L:M,2,FALSE)</f>
        <v>skill_27</v>
      </c>
      <c r="N584" s="4" t="s">
        <v>1094</v>
      </c>
      <c r="S584" s="6" t="str">
        <f>IF(_xlfn.IFNA(VLOOKUP(N584,buff!$K:$L,2,FALSE),"")=0,"",_xlfn.IFNA(VLOOKUP(N584,buff!$K:$L,2,FALSE),""))</f>
        <v>200579:100:3:9</v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 s="6" t="str">
        <f>IF(_xlfn.IFNA(VLOOKUP(R584,buff!$K:$L,2,FALSE),"")=0,"",_xlfn.IFNA(VLOOKUP(R584,buff!$K:$L,2,FALSE),""))</f>
        <v/>
      </c>
      <c r="X584">
        <f>VLOOKUP(N584,buff!K:P,6,FALSE)</f>
        <v>14512</v>
      </c>
      <c r="Y584" t="s">
        <v>1554</v>
      </c>
    </row>
    <row r="585" spans="1:25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1075</v>
      </c>
      <c r="I585" s="4" t="str">
        <f t="shared" si="106"/>
        <v>提升己方全体攻击力20525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10" t="str">
        <f>VLOOKUP(H585,特效对应!L:M,2,FALSE)</f>
        <v>skill_27</v>
      </c>
      <c r="N585" s="4" t="s">
        <v>1095</v>
      </c>
      <c r="S585" s="6" t="str">
        <f>IF(_xlfn.IFNA(VLOOKUP(N585,buff!$K:$L,2,FALSE),"")=0,"",_xlfn.IFNA(VLOOKUP(N585,buff!$K:$L,2,FALSE),""))</f>
        <v>200580:100:3:9</v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 s="6" t="str">
        <f>IF(_xlfn.IFNA(VLOOKUP(R585,buff!$K:$L,2,FALSE),"")=0,"",_xlfn.IFNA(VLOOKUP(R585,buff!$K:$L,2,FALSE),""))</f>
        <v/>
      </c>
      <c r="X585">
        <f>VLOOKUP(N585,buff!K:P,6,FALSE)</f>
        <v>20525</v>
      </c>
      <c r="Y585" t="s">
        <v>1554</v>
      </c>
    </row>
    <row r="586" spans="1:25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524</v>
      </c>
      <c r="I586" s="4" t="str">
        <f>"每回合敌方全体血量"&amp;X586</f>
        <v>每回合敌方全体血量-21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10" t="str">
        <f>VLOOKUP(H586,特效对应!L:M,2,FALSE)</f>
        <v>skill_27</v>
      </c>
      <c r="N586" s="4" t="s">
        <v>1096</v>
      </c>
      <c r="S586" s="6" t="str">
        <f>IF(_xlfn.IFNA(VLOOKUP(N586,buff!$K:$L,2,FALSE),"")=0,"",_xlfn.IFNA(VLOOKUP(N586,buff!$K:$L,2,FALSE),""))</f>
        <v>200581:100:4:9</v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 s="6" t="str">
        <f>IF(_xlfn.IFNA(VLOOKUP(R586,buff!$K:$L,2,FALSE),"")=0,"",_xlfn.IFNA(VLOOKUP(R586,buff!$K:$L,2,FALSE),""))</f>
        <v/>
      </c>
      <c r="X586">
        <f>VLOOKUP(N586,buff!K:P,6,FALSE)</f>
        <v>-21</v>
      </c>
      <c r="Y586" t="s">
        <v>1554</v>
      </c>
    </row>
    <row r="587" spans="1:25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524</v>
      </c>
      <c r="I587" s="4" t="str">
        <f t="shared" ref="I587:I605" si="112">"每回合敌方全体血量"&amp;X587</f>
        <v>每回合敌方全体血量-26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10" t="str">
        <f>VLOOKUP(H587,特效对应!L:M,2,FALSE)</f>
        <v>skill_27</v>
      </c>
      <c r="N587" s="4" t="s">
        <v>1097</v>
      </c>
      <c r="S587" s="6" t="str">
        <f>IF(_xlfn.IFNA(VLOOKUP(N587,buff!$K:$L,2,FALSE),"")=0,"",_xlfn.IFNA(VLOOKUP(N587,buff!$K:$L,2,FALSE),""))</f>
        <v>200582:100:4:9</v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 s="6" t="str">
        <f>IF(_xlfn.IFNA(VLOOKUP(R587,buff!$K:$L,2,FALSE),"")=0,"",_xlfn.IFNA(VLOOKUP(R587,buff!$K:$L,2,FALSE),""))</f>
        <v/>
      </c>
      <c r="X587">
        <f>VLOOKUP(N587,buff!K:P,6,FALSE)</f>
        <v>-26</v>
      </c>
      <c r="Y587" t="s">
        <v>1554</v>
      </c>
    </row>
    <row r="588" spans="1:25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524</v>
      </c>
      <c r="I588" s="4" t="str">
        <f t="shared" si="112"/>
        <v>每回合敌方全体血量-40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10" t="str">
        <f>VLOOKUP(H588,特效对应!L:M,2,FALSE)</f>
        <v>skill_27</v>
      </c>
      <c r="N588" s="4" t="s">
        <v>1098</v>
      </c>
      <c r="S588" s="6" t="str">
        <f>IF(_xlfn.IFNA(VLOOKUP(N588,buff!$K:$L,2,FALSE),"")=0,"",_xlfn.IFNA(VLOOKUP(N588,buff!$K:$L,2,FALSE),""))</f>
        <v>200583:100:4:9</v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 s="6" t="str">
        <f>IF(_xlfn.IFNA(VLOOKUP(R588,buff!$K:$L,2,FALSE),"")=0,"",_xlfn.IFNA(VLOOKUP(R588,buff!$K:$L,2,FALSE),""))</f>
        <v/>
      </c>
      <c r="X588">
        <f>VLOOKUP(N588,buff!K:P,6,FALSE)</f>
        <v>-40</v>
      </c>
      <c r="Y588" t="s">
        <v>1554</v>
      </c>
    </row>
    <row r="589" spans="1:25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524</v>
      </c>
      <c r="I589" s="4" t="str">
        <f t="shared" si="112"/>
        <v>每回合敌方全体血量-64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10" t="str">
        <f>VLOOKUP(H589,特效对应!L:M,2,FALSE)</f>
        <v>skill_27</v>
      </c>
      <c r="N589" s="4" t="s">
        <v>1099</v>
      </c>
      <c r="S589" s="6" t="str">
        <f>IF(_xlfn.IFNA(VLOOKUP(N589,buff!$K:$L,2,FALSE),"")=0,"",_xlfn.IFNA(VLOOKUP(N589,buff!$K:$L,2,FALSE),""))</f>
        <v>200584:100:4:9</v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 s="6" t="str">
        <f>IF(_xlfn.IFNA(VLOOKUP(R589,buff!$K:$L,2,FALSE),"")=0,"",_xlfn.IFNA(VLOOKUP(R589,buff!$K:$L,2,FALSE),""))</f>
        <v/>
      </c>
      <c r="X589">
        <f>VLOOKUP(N589,buff!K:P,6,FALSE)</f>
        <v>-64</v>
      </c>
      <c r="Y589" t="s">
        <v>1554</v>
      </c>
    </row>
    <row r="590" spans="1:25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524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10" t="str">
        <f>VLOOKUP(H590,特效对应!L:M,2,FALSE)</f>
        <v>skill_27</v>
      </c>
      <c r="N590" s="4" t="s">
        <v>1100</v>
      </c>
      <c r="S590" s="6" t="str">
        <f>IF(_xlfn.IFNA(VLOOKUP(N590,buff!$K:$L,2,FALSE),"")=0,"",_xlfn.IFNA(VLOOKUP(N590,buff!$K:$L,2,FALSE),""))</f>
        <v>200585:100:4:9</v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 s="6" t="str">
        <f>IF(_xlfn.IFNA(VLOOKUP(R590,buff!$K:$L,2,FALSE),"")=0,"",_xlfn.IFNA(VLOOKUP(R590,buff!$K:$L,2,FALSE),""))</f>
        <v/>
      </c>
      <c r="X590">
        <f>VLOOKUP(N590,buff!K:P,6,FALSE)</f>
        <v>-91</v>
      </c>
      <c r="Y590" t="s">
        <v>1554</v>
      </c>
    </row>
    <row r="591" spans="1:25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524</v>
      </c>
      <c r="I591" s="4" t="str">
        <f t="shared" si="112"/>
        <v>每回合敌方全体血量-128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10" t="str">
        <f>VLOOKUP(H591,特效对应!L:M,2,FALSE)</f>
        <v>skill_27</v>
      </c>
      <c r="N591" s="4" t="s">
        <v>1101</v>
      </c>
      <c r="S591" s="6" t="str">
        <f>IF(_xlfn.IFNA(VLOOKUP(N591,buff!$K:$L,2,FALSE),"")=0,"",_xlfn.IFNA(VLOOKUP(N591,buff!$K:$L,2,FALSE),""))</f>
        <v>200586:100:4:9</v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 s="6" t="str">
        <f>IF(_xlfn.IFNA(VLOOKUP(R591,buff!$K:$L,2,FALSE),"")=0,"",_xlfn.IFNA(VLOOKUP(R591,buff!$K:$L,2,FALSE),""))</f>
        <v/>
      </c>
      <c r="X591">
        <f>VLOOKUP(N591,buff!K:P,6,FALSE)</f>
        <v>-128</v>
      </c>
      <c r="Y591" t="s">
        <v>1554</v>
      </c>
    </row>
    <row r="592" spans="1:25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524</v>
      </c>
      <c r="I592" s="4" t="str">
        <f t="shared" si="112"/>
        <v>每回合敌方全体血量-182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10" t="str">
        <f>VLOOKUP(H592,特效对应!L:M,2,FALSE)</f>
        <v>skill_27</v>
      </c>
      <c r="N592" s="4" t="s">
        <v>1102</v>
      </c>
      <c r="S592" s="6" t="str">
        <f>IF(_xlfn.IFNA(VLOOKUP(N592,buff!$K:$L,2,FALSE),"")=0,"",_xlfn.IFNA(VLOOKUP(N592,buff!$K:$L,2,FALSE),""))</f>
        <v>200587:100:4:9</v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 s="6" t="str">
        <f>IF(_xlfn.IFNA(VLOOKUP(R592,buff!$K:$L,2,FALSE),"")=0,"",_xlfn.IFNA(VLOOKUP(R592,buff!$K:$L,2,FALSE),""))</f>
        <v/>
      </c>
      <c r="X592">
        <f>VLOOKUP(N592,buff!K:P,6,FALSE)</f>
        <v>-182</v>
      </c>
      <c r="Y592" t="s">
        <v>1554</v>
      </c>
    </row>
    <row r="593" spans="1:25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524</v>
      </c>
      <c r="I593" s="4" t="str">
        <f t="shared" si="112"/>
        <v>每回合敌方全体血量-257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10" t="str">
        <f>VLOOKUP(H593,特效对应!L:M,2,FALSE)</f>
        <v>skill_27</v>
      </c>
      <c r="N593" s="4" t="s">
        <v>1103</v>
      </c>
      <c r="S593" s="6" t="str">
        <f>IF(_xlfn.IFNA(VLOOKUP(N593,buff!$K:$L,2,FALSE),"")=0,"",_xlfn.IFNA(VLOOKUP(N593,buff!$K:$L,2,FALSE),""))</f>
        <v>200588:100:4:9</v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 s="6" t="str">
        <f>IF(_xlfn.IFNA(VLOOKUP(R593,buff!$K:$L,2,FALSE),"")=0,"",_xlfn.IFNA(VLOOKUP(R593,buff!$K:$L,2,FALSE),""))</f>
        <v/>
      </c>
      <c r="X593">
        <f>VLOOKUP(N593,buff!K:P,6,FALSE)</f>
        <v>-257</v>
      </c>
      <c r="Y593" t="s">
        <v>1554</v>
      </c>
    </row>
    <row r="594" spans="1:25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524</v>
      </c>
      <c r="I594" s="4" t="str">
        <f t="shared" si="112"/>
        <v>每回合敌方全体血量-363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10" t="str">
        <f>VLOOKUP(H594,特效对应!L:M,2,FALSE)</f>
        <v>skill_27</v>
      </c>
      <c r="N594" s="4" t="s">
        <v>1104</v>
      </c>
      <c r="S594" s="6" t="str">
        <f>IF(_xlfn.IFNA(VLOOKUP(N594,buff!$K:$L,2,FALSE),"")=0,"",_xlfn.IFNA(VLOOKUP(N594,buff!$K:$L,2,FALSE),""))</f>
        <v>200589:100:4:9</v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 s="6" t="str">
        <f>IF(_xlfn.IFNA(VLOOKUP(R594,buff!$K:$L,2,FALSE),"")=0,"",_xlfn.IFNA(VLOOKUP(R594,buff!$K:$L,2,FALSE),""))</f>
        <v/>
      </c>
      <c r="X594">
        <f>VLOOKUP(N594,buff!K:P,6,FALSE)</f>
        <v>-363</v>
      </c>
      <c r="Y594" t="s">
        <v>1554</v>
      </c>
    </row>
    <row r="595" spans="1:25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524</v>
      </c>
      <c r="I595" s="4" t="str">
        <f t="shared" si="112"/>
        <v>每回合敌方全体血量-513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10" t="str">
        <f>VLOOKUP(H595,特效对应!L:M,2,FALSE)</f>
        <v>skill_27</v>
      </c>
      <c r="N595" s="4" t="s">
        <v>1105</v>
      </c>
      <c r="S595" s="6" t="str">
        <f>IF(_xlfn.IFNA(VLOOKUP(N595,buff!$K:$L,2,FALSE),"")=0,"",_xlfn.IFNA(VLOOKUP(N595,buff!$K:$L,2,FALSE),""))</f>
        <v>200590:100:4:9</v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 s="6" t="str">
        <f>IF(_xlfn.IFNA(VLOOKUP(R595,buff!$K:$L,2,FALSE),"")=0,"",_xlfn.IFNA(VLOOKUP(R595,buff!$K:$L,2,FALSE),""))</f>
        <v/>
      </c>
      <c r="X595">
        <f>VLOOKUP(N595,buff!K:P,6,FALSE)</f>
        <v>-513</v>
      </c>
      <c r="Y595" t="s">
        <v>1554</v>
      </c>
    </row>
    <row r="596" spans="1:25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524</v>
      </c>
      <c r="I596" s="4" t="str">
        <f t="shared" si="112"/>
        <v>每回合敌方全体血量-725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10" t="str">
        <f>VLOOKUP(H596,特效对应!L:M,2,FALSE)</f>
        <v>skill_27</v>
      </c>
      <c r="N596" s="4" t="s">
        <v>1106</v>
      </c>
      <c r="S596" s="6" t="str">
        <f>IF(_xlfn.IFNA(VLOOKUP(N596,buff!$K:$L,2,FALSE),"")=0,"",_xlfn.IFNA(VLOOKUP(N596,buff!$K:$L,2,FALSE),""))</f>
        <v>200591:100:4:9</v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 s="6" t="str">
        <f>IF(_xlfn.IFNA(VLOOKUP(R596,buff!$K:$L,2,FALSE),"")=0,"",_xlfn.IFNA(VLOOKUP(R596,buff!$K:$L,2,FALSE),""))</f>
        <v/>
      </c>
      <c r="X596">
        <f>VLOOKUP(N596,buff!K:P,6,FALSE)</f>
        <v>-725</v>
      </c>
      <c r="Y596" t="s">
        <v>1554</v>
      </c>
    </row>
    <row r="597" spans="1:25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524</v>
      </c>
      <c r="I597" s="4" t="str">
        <f t="shared" si="112"/>
        <v>每回合敌方全体血量-1026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10" t="str">
        <f>VLOOKUP(H597,特效对应!L:M,2,FALSE)</f>
        <v>skill_27</v>
      </c>
      <c r="N597" s="4" t="s">
        <v>1107</v>
      </c>
      <c r="S597" s="6" t="str">
        <f>IF(_xlfn.IFNA(VLOOKUP(N597,buff!$K:$L,2,FALSE),"")=0,"",_xlfn.IFNA(VLOOKUP(N597,buff!$K:$L,2,FALSE),""))</f>
        <v>200592:100:4:9</v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 s="6" t="str">
        <f>IF(_xlfn.IFNA(VLOOKUP(R597,buff!$K:$L,2,FALSE),"")=0,"",_xlfn.IFNA(VLOOKUP(R597,buff!$K:$L,2,FALSE),""))</f>
        <v/>
      </c>
      <c r="X597">
        <f>VLOOKUP(N597,buff!K:P,6,FALSE)</f>
        <v>-1026</v>
      </c>
      <c r="Y597" t="s">
        <v>1554</v>
      </c>
    </row>
    <row r="598" spans="1:25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524</v>
      </c>
      <c r="I598" s="4" t="str">
        <f t="shared" si="112"/>
        <v>每回合敌方全体血量-1451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10" t="str">
        <f>VLOOKUP(H598,特效对应!L:M,2,FALSE)</f>
        <v>skill_27</v>
      </c>
      <c r="N598" s="4" t="s">
        <v>1108</v>
      </c>
      <c r="S598" s="6" t="str">
        <f>IF(_xlfn.IFNA(VLOOKUP(N598,buff!$K:$L,2,FALSE),"")=0,"",_xlfn.IFNA(VLOOKUP(N598,buff!$K:$L,2,FALSE),""))</f>
        <v>200593:100:4:9</v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 s="6" t="str">
        <f>IF(_xlfn.IFNA(VLOOKUP(R598,buff!$K:$L,2,FALSE),"")=0,"",_xlfn.IFNA(VLOOKUP(R598,buff!$K:$L,2,FALSE),""))</f>
        <v/>
      </c>
      <c r="X598">
        <f>VLOOKUP(N598,buff!K:P,6,FALSE)</f>
        <v>-1451</v>
      </c>
      <c r="Y598" t="s">
        <v>1554</v>
      </c>
    </row>
    <row r="599" spans="1:25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524</v>
      </c>
      <c r="I599" s="4" t="str">
        <f t="shared" si="112"/>
        <v>每回合敌方全体血量-2051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10" t="str">
        <f>VLOOKUP(H599,特效对应!L:M,2,FALSE)</f>
        <v>skill_27</v>
      </c>
      <c r="N599" s="4" t="s">
        <v>1109</v>
      </c>
      <c r="S599" s="6" t="str">
        <f>IF(_xlfn.IFNA(VLOOKUP(N599,buff!$K:$L,2,FALSE),"")=0,"",_xlfn.IFNA(VLOOKUP(N599,buff!$K:$L,2,FALSE),""))</f>
        <v>200594:100:4:9</v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 s="6" t="str">
        <f>IF(_xlfn.IFNA(VLOOKUP(R599,buff!$K:$L,2,FALSE),"")=0,"",_xlfn.IFNA(VLOOKUP(R599,buff!$K:$L,2,FALSE),""))</f>
        <v/>
      </c>
      <c r="X599">
        <f>VLOOKUP(N599,buff!K:P,6,FALSE)</f>
        <v>-2051</v>
      </c>
      <c r="Y599" t="s">
        <v>1554</v>
      </c>
    </row>
    <row r="600" spans="1:25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524</v>
      </c>
      <c r="I600" s="4" t="str">
        <f t="shared" si="112"/>
        <v>每回合敌方全体血量-2901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10" t="str">
        <f>VLOOKUP(H600,特效对应!L:M,2,FALSE)</f>
        <v>skill_27</v>
      </c>
      <c r="N600" s="4" t="s">
        <v>1110</v>
      </c>
      <c r="S600" s="6" t="str">
        <f>IF(_xlfn.IFNA(VLOOKUP(N600,buff!$K:$L,2,FALSE),"")=0,"",_xlfn.IFNA(VLOOKUP(N600,buff!$K:$L,2,FALSE),""))</f>
        <v>200595:100:4:9</v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 s="6" t="str">
        <f>IF(_xlfn.IFNA(VLOOKUP(R600,buff!$K:$L,2,FALSE),"")=0,"",_xlfn.IFNA(VLOOKUP(R600,buff!$K:$L,2,FALSE),""))</f>
        <v/>
      </c>
      <c r="X600">
        <f>VLOOKUP(N600,buff!K:P,6,FALSE)</f>
        <v>-2901</v>
      </c>
      <c r="Y600" t="s">
        <v>1554</v>
      </c>
    </row>
    <row r="601" spans="1:25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524</v>
      </c>
      <c r="I601" s="4" t="str">
        <f t="shared" si="112"/>
        <v>每回合敌方全体血量-4103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10" t="str">
        <f>VLOOKUP(H601,特效对应!L:M,2,FALSE)</f>
        <v>skill_27</v>
      </c>
      <c r="N601" s="4" t="s">
        <v>1111</v>
      </c>
      <c r="S601" s="6" t="str">
        <f>IF(_xlfn.IFNA(VLOOKUP(N601,buff!$K:$L,2,FALSE),"")=0,"",_xlfn.IFNA(VLOOKUP(N601,buff!$K:$L,2,FALSE),""))</f>
        <v>200596:100:4:9</v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 s="6" t="str">
        <f>IF(_xlfn.IFNA(VLOOKUP(R601,buff!$K:$L,2,FALSE),"")=0,"",_xlfn.IFNA(VLOOKUP(R601,buff!$K:$L,2,FALSE),""))</f>
        <v/>
      </c>
      <c r="X601">
        <f>VLOOKUP(N601,buff!K:P,6,FALSE)</f>
        <v>-4103</v>
      </c>
      <c r="Y601" t="s">
        <v>1554</v>
      </c>
    </row>
    <row r="602" spans="1:25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524</v>
      </c>
      <c r="I602" s="4" t="str">
        <f t="shared" si="112"/>
        <v>每回合敌方全体血量-5804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10" t="str">
        <f>VLOOKUP(H602,特效对应!L:M,2,FALSE)</f>
        <v>skill_27</v>
      </c>
      <c r="N602" s="4" t="s">
        <v>1112</v>
      </c>
      <c r="S602" s="6" t="str">
        <f>IF(_xlfn.IFNA(VLOOKUP(N602,buff!$K:$L,2,FALSE),"")=0,"",_xlfn.IFNA(VLOOKUP(N602,buff!$K:$L,2,FALSE),""))</f>
        <v>200597:100:4:9</v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 s="6" t="str">
        <f>IF(_xlfn.IFNA(VLOOKUP(R602,buff!$K:$L,2,FALSE),"")=0,"",_xlfn.IFNA(VLOOKUP(R602,buff!$K:$L,2,FALSE),""))</f>
        <v/>
      </c>
      <c r="X602">
        <f>VLOOKUP(N602,buff!K:P,6,FALSE)</f>
        <v>-5804</v>
      </c>
      <c r="Y602" t="s">
        <v>1554</v>
      </c>
    </row>
    <row r="603" spans="1:25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524</v>
      </c>
      <c r="I603" s="4" t="str">
        <f t="shared" si="112"/>
        <v>每回合敌方全体血量-8209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10" t="str">
        <f>VLOOKUP(H603,特效对应!L:M,2,FALSE)</f>
        <v>skill_27</v>
      </c>
      <c r="N603" s="4" t="s">
        <v>1113</v>
      </c>
      <c r="S603" s="6" t="str">
        <f>IF(_xlfn.IFNA(VLOOKUP(N603,buff!$K:$L,2,FALSE),"")=0,"",_xlfn.IFNA(VLOOKUP(N603,buff!$K:$L,2,FALSE),""))</f>
        <v>200598:100:4:9</v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 s="6" t="str">
        <f>IF(_xlfn.IFNA(VLOOKUP(R603,buff!$K:$L,2,FALSE),"")=0,"",_xlfn.IFNA(VLOOKUP(R603,buff!$K:$L,2,FALSE),""))</f>
        <v/>
      </c>
      <c r="X603">
        <f>VLOOKUP(N603,buff!K:P,6,FALSE)</f>
        <v>-8209</v>
      </c>
      <c r="Y603" t="s">
        <v>1554</v>
      </c>
    </row>
    <row r="604" spans="1:25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524</v>
      </c>
      <c r="I604" s="4" t="str">
        <f t="shared" si="112"/>
        <v>每回合敌方全体血量-11610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10" t="str">
        <f>VLOOKUP(H604,特效对应!L:M,2,FALSE)</f>
        <v>skill_27</v>
      </c>
      <c r="N604" s="4" t="s">
        <v>1114</v>
      </c>
      <c r="S604" s="6" t="str">
        <f>IF(_xlfn.IFNA(VLOOKUP(N604,buff!$K:$L,2,FALSE),"")=0,"",_xlfn.IFNA(VLOOKUP(N604,buff!$K:$L,2,FALSE),""))</f>
        <v>200599:100:4:9</v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 s="6" t="str">
        <f>IF(_xlfn.IFNA(VLOOKUP(R604,buff!$K:$L,2,FALSE),"")=0,"",_xlfn.IFNA(VLOOKUP(R604,buff!$K:$L,2,FALSE),""))</f>
        <v/>
      </c>
      <c r="X604">
        <f>VLOOKUP(N604,buff!K:P,6,FALSE)</f>
        <v>-11610</v>
      </c>
      <c r="Y604" t="s">
        <v>1554</v>
      </c>
    </row>
    <row r="605" spans="1:25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524</v>
      </c>
      <c r="I605" s="4" t="str">
        <f t="shared" si="112"/>
        <v>每回合敌方全体血量-16421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10" t="str">
        <f>VLOOKUP(H605,特效对应!L:M,2,FALSE)</f>
        <v>skill_27</v>
      </c>
      <c r="N605" s="4" t="s">
        <v>1115</v>
      </c>
      <c r="S605" s="6" t="str">
        <f>IF(_xlfn.IFNA(VLOOKUP(N605,buff!$K:$L,2,FALSE),"")=0,"",_xlfn.IFNA(VLOOKUP(N605,buff!$K:$L,2,FALSE),""))</f>
        <v>200600:100:4:9</v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 s="6" t="str">
        <f>IF(_xlfn.IFNA(VLOOKUP(R605,buff!$K:$L,2,FALSE),"")=0,"",_xlfn.IFNA(VLOOKUP(R605,buff!$K:$L,2,FALSE),""))</f>
        <v/>
      </c>
      <c r="X605">
        <f>VLOOKUP(N605,buff!K:P,6,FALSE)</f>
        <v>-16421</v>
      </c>
      <c r="Y605" t="s">
        <v>1554</v>
      </c>
    </row>
    <row r="606" spans="1:25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525</v>
      </c>
      <c r="I606" s="4" t="str">
        <f>"敌方全体速度值"&amp;X606</f>
        <v>敌方全体速度值-13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10" t="str">
        <f>VLOOKUP(H606,特效对应!L:M,2,FALSE)</f>
        <v>skill_16</v>
      </c>
      <c r="N606" s="4" t="s">
        <v>1116</v>
      </c>
      <c r="S606" s="6" t="str">
        <f>IF(_xlfn.IFNA(VLOOKUP(N606,buff!$K:$L,2,FALSE),"")=0,"",_xlfn.IFNA(VLOOKUP(N606,buff!$K:$L,2,FALSE),""))</f>
        <v>200601:100:4:9</v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 s="6" t="str">
        <f>IF(_xlfn.IFNA(VLOOKUP(R606,buff!$K:$L,2,FALSE),"")=0,"",_xlfn.IFNA(VLOOKUP(R606,buff!$K:$L,2,FALSE),""))</f>
        <v/>
      </c>
      <c r="X606">
        <f>VLOOKUP(N606,buff!K:P,6,FALSE)</f>
        <v>-13</v>
      </c>
      <c r="Y606" t="s">
        <v>1554</v>
      </c>
    </row>
    <row r="607" spans="1:25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525</v>
      </c>
      <c r="I607" s="4" t="str">
        <f t="shared" ref="I607:I625" si="114">"敌方全体速度值"&amp;X607</f>
        <v>敌方全体速度值-16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10" t="str">
        <f>VLOOKUP(H607,特效对应!L:M,2,FALSE)</f>
        <v>skill_16</v>
      </c>
      <c r="N607" s="4" t="s">
        <v>1117</v>
      </c>
      <c r="S607" s="6" t="str">
        <f>IF(_xlfn.IFNA(VLOOKUP(N607,buff!$K:$L,2,FALSE),"")=0,"",_xlfn.IFNA(VLOOKUP(N607,buff!$K:$L,2,FALSE),""))</f>
        <v>200602:100:4:9</v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 s="6" t="str">
        <f>IF(_xlfn.IFNA(VLOOKUP(R607,buff!$K:$L,2,FALSE),"")=0,"",_xlfn.IFNA(VLOOKUP(R607,buff!$K:$L,2,FALSE),""))</f>
        <v/>
      </c>
      <c r="X607">
        <f>VLOOKUP(N607,buff!K:P,6,FALSE)</f>
        <v>-16</v>
      </c>
      <c r="Y607" t="s">
        <v>1554</v>
      </c>
    </row>
    <row r="608" spans="1:25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525</v>
      </c>
      <c r="I608" s="4" t="str">
        <f t="shared" si="114"/>
        <v>敌方全体速度值-25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10" t="str">
        <f>VLOOKUP(H608,特效对应!L:M,2,FALSE)</f>
        <v>skill_16</v>
      </c>
      <c r="N608" s="4" t="s">
        <v>1118</v>
      </c>
      <c r="S608" s="6" t="str">
        <f>IF(_xlfn.IFNA(VLOOKUP(N608,buff!$K:$L,2,FALSE),"")=0,"",_xlfn.IFNA(VLOOKUP(N608,buff!$K:$L,2,FALSE),""))</f>
        <v>200603:100:4:9</v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 s="6" t="str">
        <f>IF(_xlfn.IFNA(VLOOKUP(R608,buff!$K:$L,2,FALSE),"")=0,"",_xlfn.IFNA(VLOOKUP(R608,buff!$K:$L,2,FALSE),""))</f>
        <v/>
      </c>
      <c r="X608">
        <f>VLOOKUP(N608,buff!K:P,6,FALSE)</f>
        <v>-25</v>
      </c>
      <c r="Y608" t="s">
        <v>1554</v>
      </c>
    </row>
    <row r="609" spans="1:25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525</v>
      </c>
      <c r="I609" s="4" t="str">
        <f t="shared" si="114"/>
        <v>敌方全体速度值-40</v>
      </c>
      <c r="J609" t="s">
        <v>156</v>
      </c>
      <c r="K609" s="10" t="str">
        <f t="shared" ref="K609:K625" si="115">IF(S609="","",S609)&amp;IF(T609="","","|"&amp;T609)&amp;IF(U609="","","|"&amp;U609)&amp;IF(V609="","","|"&amp;V609)&amp;IF(W609="","","|"&amp;W609)</f>
        <v>200604:100:4:9</v>
      </c>
      <c r="L609" s="10">
        <f t="shared" si="110"/>
        <v>4</v>
      </c>
      <c r="M609" s="10" t="str">
        <f>VLOOKUP(H609,特效对应!L:M,2,FALSE)</f>
        <v>skill_16</v>
      </c>
      <c r="N609" s="4" t="s">
        <v>1119</v>
      </c>
      <c r="S609" s="6" t="str">
        <f>IF(_xlfn.IFNA(VLOOKUP(N609,buff!$K:$L,2,FALSE),"")=0,"",_xlfn.IFNA(VLOOKUP(N609,buff!$K:$L,2,FALSE),""))</f>
        <v>200604:100:4:9</v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 s="6" t="str">
        <f>IF(_xlfn.IFNA(VLOOKUP(R609,buff!$K:$L,2,FALSE),"")=0,"",_xlfn.IFNA(VLOOKUP(R609,buff!$K:$L,2,FALSE),""))</f>
        <v/>
      </c>
      <c r="X609">
        <f>VLOOKUP(N609,buff!K:P,6,FALSE)</f>
        <v>-40</v>
      </c>
      <c r="Y609" t="s">
        <v>1554</v>
      </c>
    </row>
    <row r="610" spans="1:25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525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10" t="str">
        <f>VLOOKUP(H610,特效对应!L:M,2,FALSE)</f>
        <v>skill_16</v>
      </c>
      <c r="N610" s="4" t="s">
        <v>1120</v>
      </c>
      <c r="S610" s="6" t="str">
        <f>IF(_xlfn.IFNA(VLOOKUP(N610,buff!$K:$L,2,FALSE),"")=0,"",_xlfn.IFNA(VLOOKUP(N610,buff!$K:$L,2,FALSE),""))</f>
        <v>200605:100:4:9</v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 s="6" t="str">
        <f>IF(_xlfn.IFNA(VLOOKUP(R610,buff!$K:$L,2,FALSE),"")=0,"",_xlfn.IFNA(VLOOKUP(R610,buff!$K:$L,2,FALSE),""))</f>
        <v/>
      </c>
      <c r="X610">
        <f>VLOOKUP(N610,buff!K:P,6,FALSE)</f>
        <v>-57</v>
      </c>
      <c r="Y610" t="s">
        <v>1554</v>
      </c>
    </row>
    <row r="611" spans="1:25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525</v>
      </c>
      <c r="I611" s="4" t="str">
        <f t="shared" si="114"/>
        <v>敌方全体速度值-80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10" t="str">
        <f>VLOOKUP(H611,特效对应!L:M,2,FALSE)</f>
        <v>skill_16</v>
      </c>
      <c r="N611" s="4" t="s">
        <v>1121</v>
      </c>
      <c r="S611" s="6" t="str">
        <f>IF(_xlfn.IFNA(VLOOKUP(N611,buff!$K:$L,2,FALSE),"")=0,"",_xlfn.IFNA(VLOOKUP(N611,buff!$K:$L,2,FALSE),""))</f>
        <v>200606:100:4:9</v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 s="6" t="str">
        <f>IF(_xlfn.IFNA(VLOOKUP(R611,buff!$K:$L,2,FALSE),"")=0,"",_xlfn.IFNA(VLOOKUP(R611,buff!$K:$L,2,FALSE),""))</f>
        <v/>
      </c>
      <c r="X611">
        <f>VLOOKUP(N611,buff!K:P,6,FALSE)</f>
        <v>-80</v>
      </c>
      <c r="Y611" t="s">
        <v>1554</v>
      </c>
    </row>
    <row r="612" spans="1:25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525</v>
      </c>
      <c r="I612" s="4" t="str">
        <f t="shared" si="114"/>
        <v>敌方全体速度值-114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10" t="str">
        <f>VLOOKUP(H612,特效对应!L:M,2,FALSE)</f>
        <v>skill_16</v>
      </c>
      <c r="N612" s="4" t="s">
        <v>1122</v>
      </c>
      <c r="S612" s="6" t="str">
        <f>IF(_xlfn.IFNA(VLOOKUP(N612,buff!$K:$L,2,FALSE),"")=0,"",_xlfn.IFNA(VLOOKUP(N612,buff!$K:$L,2,FALSE),""))</f>
        <v>200607:100:4:9</v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 s="6" t="str">
        <f>IF(_xlfn.IFNA(VLOOKUP(R612,buff!$K:$L,2,FALSE),"")=0,"",_xlfn.IFNA(VLOOKUP(R612,buff!$K:$L,2,FALSE),""))</f>
        <v/>
      </c>
      <c r="X612">
        <f>VLOOKUP(N612,buff!K:P,6,FALSE)</f>
        <v>-114</v>
      </c>
      <c r="Y612" t="s">
        <v>1554</v>
      </c>
    </row>
    <row r="613" spans="1:25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525</v>
      </c>
      <c r="I613" s="4" t="str">
        <f t="shared" si="114"/>
        <v>敌方全体速度值-161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10" t="str">
        <f>VLOOKUP(H613,特效对应!L:M,2,FALSE)</f>
        <v>skill_16</v>
      </c>
      <c r="N613" s="4" t="s">
        <v>1123</v>
      </c>
      <c r="S613" s="6" t="str">
        <f>IF(_xlfn.IFNA(VLOOKUP(N613,buff!$K:$L,2,FALSE),"")=0,"",_xlfn.IFNA(VLOOKUP(N613,buff!$K:$L,2,FALSE),""))</f>
        <v>200608:100:4:9</v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 s="6" t="str">
        <f>IF(_xlfn.IFNA(VLOOKUP(R613,buff!$K:$L,2,FALSE),"")=0,"",_xlfn.IFNA(VLOOKUP(R613,buff!$K:$L,2,FALSE),""))</f>
        <v/>
      </c>
      <c r="X613">
        <f>VLOOKUP(N613,buff!K:P,6,FALSE)</f>
        <v>-161</v>
      </c>
      <c r="Y613" t="s">
        <v>1554</v>
      </c>
    </row>
    <row r="614" spans="1:25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525</v>
      </c>
      <c r="I614" s="4" t="str">
        <f t="shared" si="114"/>
        <v>敌方全体速度值-227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10" t="str">
        <f>VLOOKUP(H614,特效对应!L:M,2,FALSE)</f>
        <v>skill_16</v>
      </c>
      <c r="N614" s="4" t="s">
        <v>1124</v>
      </c>
      <c r="S614" s="6" t="str">
        <f>IF(_xlfn.IFNA(VLOOKUP(N614,buff!$K:$L,2,FALSE),"")=0,"",_xlfn.IFNA(VLOOKUP(N614,buff!$K:$L,2,FALSE),""))</f>
        <v>200609:100:4:9</v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 s="6" t="str">
        <f>IF(_xlfn.IFNA(VLOOKUP(R614,buff!$K:$L,2,FALSE),"")=0,"",_xlfn.IFNA(VLOOKUP(R614,buff!$K:$L,2,FALSE),""))</f>
        <v/>
      </c>
      <c r="X614">
        <f>VLOOKUP(N614,buff!K:P,6,FALSE)</f>
        <v>-227</v>
      </c>
      <c r="Y614" t="s">
        <v>1554</v>
      </c>
    </row>
    <row r="615" spans="1:25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525</v>
      </c>
      <c r="I615" s="4" t="str">
        <f t="shared" si="114"/>
        <v>敌方全体速度值-321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10" t="str">
        <f>VLOOKUP(H615,特效对应!L:M,2,FALSE)</f>
        <v>skill_16</v>
      </c>
      <c r="N615" s="4" t="s">
        <v>1125</v>
      </c>
      <c r="S615" s="6" t="str">
        <f>IF(_xlfn.IFNA(VLOOKUP(N615,buff!$K:$L,2,FALSE),"")=0,"",_xlfn.IFNA(VLOOKUP(N615,buff!$K:$L,2,FALSE),""))</f>
        <v>200610:100:4:9</v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 s="6" t="str">
        <f>IF(_xlfn.IFNA(VLOOKUP(R615,buff!$K:$L,2,FALSE),"")=0,"",_xlfn.IFNA(VLOOKUP(R615,buff!$K:$L,2,FALSE),""))</f>
        <v/>
      </c>
      <c r="X615">
        <f>VLOOKUP(N615,buff!K:P,6,FALSE)</f>
        <v>-321</v>
      </c>
      <c r="Y615" t="s">
        <v>1554</v>
      </c>
    </row>
    <row r="616" spans="1:25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525</v>
      </c>
      <c r="I616" s="4" t="str">
        <f t="shared" si="114"/>
        <v>敌方全体速度值-453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10" t="str">
        <f>VLOOKUP(H616,特效对应!L:M,2,FALSE)</f>
        <v>skill_16</v>
      </c>
      <c r="N616" s="4" t="s">
        <v>1126</v>
      </c>
      <c r="S616" s="6" t="str">
        <f>IF(_xlfn.IFNA(VLOOKUP(N616,buff!$K:$L,2,FALSE),"")=0,"",_xlfn.IFNA(VLOOKUP(N616,buff!$K:$L,2,FALSE),""))</f>
        <v>200611:100:4:9</v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 s="6" t="str">
        <f>IF(_xlfn.IFNA(VLOOKUP(R616,buff!$K:$L,2,FALSE),"")=0,"",_xlfn.IFNA(VLOOKUP(R616,buff!$K:$L,2,FALSE),""))</f>
        <v/>
      </c>
      <c r="X616">
        <f>VLOOKUP(N616,buff!K:P,6,FALSE)</f>
        <v>-453</v>
      </c>
      <c r="Y616" t="s">
        <v>1554</v>
      </c>
    </row>
    <row r="617" spans="1:25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525</v>
      </c>
      <c r="I617" s="4" t="str">
        <f t="shared" si="114"/>
        <v>敌方全体速度值-641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10" t="str">
        <f>VLOOKUP(H617,特效对应!L:M,2,FALSE)</f>
        <v>skill_16</v>
      </c>
      <c r="N617" s="4" t="s">
        <v>1127</v>
      </c>
      <c r="S617" s="6" t="str">
        <f>IF(_xlfn.IFNA(VLOOKUP(N617,buff!$K:$L,2,FALSE),"")=0,"",_xlfn.IFNA(VLOOKUP(N617,buff!$K:$L,2,FALSE),""))</f>
        <v>200612:100:4:9</v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 s="6" t="str">
        <f>IF(_xlfn.IFNA(VLOOKUP(R617,buff!$K:$L,2,FALSE),"")=0,"",_xlfn.IFNA(VLOOKUP(R617,buff!$K:$L,2,FALSE),""))</f>
        <v/>
      </c>
      <c r="X617">
        <f>VLOOKUP(N617,buff!K:P,6,FALSE)</f>
        <v>-641</v>
      </c>
      <c r="Y617" t="s">
        <v>1554</v>
      </c>
    </row>
    <row r="618" spans="1:25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525</v>
      </c>
      <c r="I618" s="4" t="str">
        <f t="shared" si="114"/>
        <v>敌方全体速度值-907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10" t="str">
        <f>VLOOKUP(H618,特效对应!L:M,2,FALSE)</f>
        <v>skill_16</v>
      </c>
      <c r="N618" s="4" t="s">
        <v>1128</v>
      </c>
      <c r="S618" s="6" t="str">
        <f>IF(_xlfn.IFNA(VLOOKUP(N618,buff!$K:$L,2,FALSE),"")=0,"",_xlfn.IFNA(VLOOKUP(N618,buff!$K:$L,2,FALSE),""))</f>
        <v>200613:100:4:9</v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 s="6" t="str">
        <f>IF(_xlfn.IFNA(VLOOKUP(R618,buff!$K:$L,2,FALSE),"")=0,"",_xlfn.IFNA(VLOOKUP(R618,buff!$K:$L,2,FALSE),""))</f>
        <v/>
      </c>
      <c r="X618">
        <f>VLOOKUP(N618,buff!K:P,6,FALSE)</f>
        <v>-907</v>
      </c>
      <c r="Y618" t="s">
        <v>1554</v>
      </c>
    </row>
    <row r="619" spans="1:25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525</v>
      </c>
      <c r="I619" s="4" t="str">
        <f t="shared" si="114"/>
        <v>敌方全体速度值-1282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10" t="str">
        <f>VLOOKUP(H619,特效对应!L:M,2,FALSE)</f>
        <v>skill_16</v>
      </c>
      <c r="N619" s="4" t="s">
        <v>1129</v>
      </c>
      <c r="S619" s="6" t="str">
        <f>IF(_xlfn.IFNA(VLOOKUP(N619,buff!$K:$L,2,FALSE),"")=0,"",_xlfn.IFNA(VLOOKUP(N619,buff!$K:$L,2,FALSE),""))</f>
        <v>200614:100:4:9</v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 s="6" t="str">
        <f>IF(_xlfn.IFNA(VLOOKUP(R619,buff!$K:$L,2,FALSE),"")=0,"",_xlfn.IFNA(VLOOKUP(R619,buff!$K:$L,2,FALSE),""))</f>
        <v/>
      </c>
      <c r="X619">
        <f>VLOOKUP(N619,buff!K:P,6,FALSE)</f>
        <v>-1282</v>
      </c>
      <c r="Y619" t="s">
        <v>1554</v>
      </c>
    </row>
    <row r="620" spans="1:25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525</v>
      </c>
      <c r="I620" s="4" t="str">
        <f t="shared" si="114"/>
        <v>敌方全体速度值-1814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10" t="str">
        <f>VLOOKUP(H620,特效对应!L:M,2,FALSE)</f>
        <v>skill_16</v>
      </c>
      <c r="N620" s="4" t="s">
        <v>1130</v>
      </c>
      <c r="S620" s="6" t="str">
        <f>IF(_xlfn.IFNA(VLOOKUP(N620,buff!$K:$L,2,FALSE),"")=0,"",_xlfn.IFNA(VLOOKUP(N620,buff!$K:$L,2,FALSE),""))</f>
        <v>200615:100:4:9</v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 s="6" t="str">
        <f>IF(_xlfn.IFNA(VLOOKUP(R620,buff!$K:$L,2,FALSE),"")=0,"",_xlfn.IFNA(VLOOKUP(R620,buff!$K:$L,2,FALSE),""))</f>
        <v/>
      </c>
      <c r="X620">
        <f>VLOOKUP(N620,buff!K:P,6,FALSE)</f>
        <v>-1814</v>
      </c>
      <c r="Y620" t="s">
        <v>1554</v>
      </c>
    </row>
    <row r="621" spans="1:25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525</v>
      </c>
      <c r="I621" s="4" t="str">
        <f t="shared" si="114"/>
        <v>敌方全体速度值-2565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10" t="str">
        <f>VLOOKUP(H621,特效对应!L:M,2,FALSE)</f>
        <v>skill_16</v>
      </c>
      <c r="N621" s="4" t="s">
        <v>1131</v>
      </c>
      <c r="S621" s="6" t="str">
        <f>IF(_xlfn.IFNA(VLOOKUP(N621,buff!$K:$L,2,FALSE),"")=0,"",_xlfn.IFNA(VLOOKUP(N621,buff!$K:$L,2,FALSE),""))</f>
        <v>200616:100:4:9</v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 s="6" t="str">
        <f>IF(_xlfn.IFNA(VLOOKUP(R621,buff!$K:$L,2,FALSE),"")=0,"",_xlfn.IFNA(VLOOKUP(R621,buff!$K:$L,2,FALSE),""))</f>
        <v/>
      </c>
      <c r="X621">
        <f>VLOOKUP(N621,buff!K:P,6,FALSE)</f>
        <v>-2565</v>
      </c>
      <c r="Y621" t="s">
        <v>1554</v>
      </c>
    </row>
    <row r="622" spans="1:25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525</v>
      </c>
      <c r="I622" s="4" t="str">
        <f t="shared" si="114"/>
        <v>敌方全体速度值-3628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10" t="str">
        <f>VLOOKUP(H622,特效对应!L:M,2,FALSE)</f>
        <v>skill_16</v>
      </c>
      <c r="N622" s="4" t="s">
        <v>1132</v>
      </c>
      <c r="S622" s="6" t="str">
        <f>IF(_xlfn.IFNA(VLOOKUP(N622,buff!$K:$L,2,FALSE),"")=0,"",_xlfn.IFNA(VLOOKUP(N622,buff!$K:$L,2,FALSE),""))</f>
        <v>200617:100:4:9</v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 s="6" t="str">
        <f>IF(_xlfn.IFNA(VLOOKUP(R622,buff!$K:$L,2,FALSE),"")=0,"",_xlfn.IFNA(VLOOKUP(R622,buff!$K:$L,2,FALSE),""))</f>
        <v/>
      </c>
      <c r="X622">
        <f>VLOOKUP(N622,buff!K:P,6,FALSE)</f>
        <v>-3628</v>
      </c>
      <c r="Y622" t="s">
        <v>1554</v>
      </c>
    </row>
    <row r="623" spans="1:25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525</v>
      </c>
      <c r="I623" s="4" t="str">
        <f t="shared" si="114"/>
        <v>敌方全体速度值-5131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10" t="str">
        <f>VLOOKUP(H623,特效对应!L:M,2,FALSE)</f>
        <v>skill_16</v>
      </c>
      <c r="N623" s="4" t="s">
        <v>1133</v>
      </c>
      <c r="S623" s="6" t="str">
        <f>IF(_xlfn.IFNA(VLOOKUP(N623,buff!$K:$L,2,FALSE),"")=0,"",_xlfn.IFNA(VLOOKUP(N623,buff!$K:$L,2,FALSE),""))</f>
        <v>200618:100:4:9</v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 s="6" t="str">
        <f>IF(_xlfn.IFNA(VLOOKUP(R623,buff!$K:$L,2,FALSE),"")=0,"",_xlfn.IFNA(VLOOKUP(R623,buff!$K:$L,2,FALSE),""))</f>
        <v/>
      </c>
      <c r="X623">
        <f>VLOOKUP(N623,buff!K:P,6,FALSE)</f>
        <v>-5131</v>
      </c>
      <c r="Y623" t="s">
        <v>1554</v>
      </c>
    </row>
    <row r="624" spans="1:25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525</v>
      </c>
      <c r="I624" s="4" t="str">
        <f t="shared" si="114"/>
        <v>敌方全体速度值-7256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10" t="str">
        <f>VLOOKUP(H624,特效对应!L:M,2,FALSE)</f>
        <v>skill_16</v>
      </c>
      <c r="N624" s="4" t="s">
        <v>1134</v>
      </c>
      <c r="S624" s="6" t="str">
        <f>IF(_xlfn.IFNA(VLOOKUP(N624,buff!$K:$L,2,FALSE),"")=0,"",_xlfn.IFNA(VLOOKUP(N624,buff!$K:$L,2,FALSE),""))</f>
        <v>200619:100:4:9</v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 s="6" t="str">
        <f>IF(_xlfn.IFNA(VLOOKUP(R624,buff!$K:$L,2,FALSE),"")=0,"",_xlfn.IFNA(VLOOKUP(R624,buff!$K:$L,2,FALSE),""))</f>
        <v/>
      </c>
      <c r="X624">
        <f>VLOOKUP(N624,buff!K:P,6,FALSE)</f>
        <v>-7256</v>
      </c>
      <c r="Y624" t="s">
        <v>1554</v>
      </c>
    </row>
    <row r="625" spans="1:25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525</v>
      </c>
      <c r="I625" s="4" t="str">
        <f t="shared" si="114"/>
        <v>敌方全体速度值-10263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10" t="str">
        <f>VLOOKUP(H625,特效对应!L:M,2,FALSE)</f>
        <v>skill_16</v>
      </c>
      <c r="N625" s="4" t="s">
        <v>1135</v>
      </c>
      <c r="S625" s="6" t="str">
        <f>IF(_xlfn.IFNA(VLOOKUP(N625,buff!$K:$L,2,FALSE),"")=0,"",_xlfn.IFNA(VLOOKUP(N625,buff!$K:$L,2,FALSE),""))</f>
        <v>200620:100:4:9</v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 s="6" t="str">
        <f>IF(_xlfn.IFNA(VLOOKUP(R625,buff!$K:$L,2,FALSE),"")=0,"",_xlfn.IFNA(VLOOKUP(R625,buff!$K:$L,2,FALSE),""))</f>
        <v/>
      </c>
      <c r="X625">
        <f>VLOOKUP(N625,buff!K:P,6,FALSE)</f>
        <v>-10263</v>
      </c>
      <c r="Y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2"/>
  <sheetViews>
    <sheetView workbookViewId="0">
      <selection activeCell="I4" sqref="I4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BL5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68" si="3">IF(_xlfn.IFNA(VLOOKUP(AU5,$K:$L,2,FALSE),"")=0,"",_xlfn.IFNA(VLOOKUP(AU5,$K:$L,2,FALSE),""))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83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83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83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102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102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102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160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160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160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256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256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256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512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512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512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724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724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724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1024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1024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1024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1449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1449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1449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2049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2049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2049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2899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2899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2899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4100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4100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4100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5800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5800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5800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8204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8204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8204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11603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11603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11603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16412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16412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16412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23213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23213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23213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32832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32832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32832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46438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46438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46438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65681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65681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65681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52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52</v>
      </c>
      <c r="AI29" s="12" t="str">
        <f t="shared" si="33"/>
        <v>DEF:52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DEF:52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52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64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64</v>
      </c>
      <c r="AI30" s="12" t="str">
        <f t="shared" ref="AI30:AI46" si="38">IF(BF30="","",BF30)&amp;IF(BG30="","","|"&amp;BG30)&amp;IF(BH30="","","|"&amp;BH30)&amp;IF(BI30="","","|"&amp;BI30)&amp;IF(BJ30="","","|"&amp;BJ30)</f>
        <v>DEF:64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DEF:64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64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100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100</v>
      </c>
      <c r="AI31" s="12" t="str">
        <f t="shared" si="38"/>
        <v>DEF:100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DEF:100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100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160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160</v>
      </c>
      <c r="AI32" s="12" t="str">
        <f t="shared" si="38"/>
        <v>DEF:160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DEF:160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160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320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320</v>
      </c>
      <c r="AI34" s="12" t="str">
        <f t="shared" si="38"/>
        <v>DEF:320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DEF:320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320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452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452</v>
      </c>
      <c r="AI35" s="12" t="str">
        <f t="shared" si="38"/>
        <v>DEF:452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DEF:452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452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640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640</v>
      </c>
      <c r="AI36" s="12" t="str">
        <f t="shared" si="38"/>
        <v>DEF:640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DEF:640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640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905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905</v>
      </c>
      <c r="AI37" s="12" t="str">
        <f t="shared" si="38"/>
        <v>DEF:905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si="3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>_xlfn.IFNA(VLOOKUP(Y37,对应表!$Z:$AA,2,FALSE)&amp;Z37,"")</f>
        <v>DEF:905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905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1281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1281</v>
      </c>
      <c r="AI38" s="12" t="str">
        <f t="shared" si="38"/>
        <v>DEF:1281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3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>_xlfn.IFNA(VLOOKUP(Y38,对应表!$Z:$AA,2,FALSE)&amp;Z38,"")</f>
        <v>DEF:1281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1281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1812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1812</v>
      </c>
      <c r="AI39" s="12" t="str">
        <f t="shared" si="38"/>
        <v>DEF:1812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3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>_xlfn.IFNA(VLOOKUP(Y39,对应表!$Z:$AA,2,FALSE)&amp;Z39,"")</f>
        <v>DEF:1812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1812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2563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2563</v>
      </c>
      <c r="AI40" s="12" t="str">
        <f t="shared" si="38"/>
        <v>DEF:2563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3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>_xlfn.IFNA(VLOOKUP(Y40,对应表!$Z:$AA,2,FALSE)&amp;Z40,"")</f>
        <v>DEF:2563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2563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3625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3625</v>
      </c>
      <c r="AI41" s="12" t="str">
        <f t="shared" si="38"/>
        <v>DEF:3625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3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>_xlfn.IFNA(VLOOKUP(Y41,对应表!$Z:$AA,2,FALSE)&amp;Z41,"")</f>
        <v>DEF:3625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3625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5127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5127</v>
      </c>
      <c r="AI42" s="12" t="str">
        <f t="shared" si="38"/>
        <v>DEF:5127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3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>_xlfn.IFNA(VLOOKUP(Y42,对应表!$Z:$AA,2,FALSE)&amp;Z42,"")</f>
        <v>DEF:5127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5127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7252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7252</v>
      </c>
      <c r="AI43" s="12" t="str">
        <f t="shared" si="38"/>
        <v>DEF:7252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3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>_xlfn.IFNA(VLOOKUP(Y43,对应表!$Z:$AA,2,FALSE)&amp;Z43,"")</f>
        <v>DEF:7252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7252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10257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10257</v>
      </c>
      <c r="AI44" s="12" t="str">
        <f t="shared" si="38"/>
        <v>DEF:10257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3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>_xlfn.IFNA(VLOOKUP(Y44,对应表!$Z:$AA,2,FALSE)&amp;Z44,"")</f>
        <v>DEF:10257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10257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14508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14508</v>
      </c>
      <c r="AI45" s="12" t="str">
        <f t="shared" si="38"/>
        <v>DEF:14508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3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>_xlfn.IFNA(VLOOKUP(Y45,对应表!$Z:$AA,2,FALSE)&amp;Z45,"")</f>
        <v>DEF:14508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14508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20520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20520</v>
      </c>
      <c r="AI46" s="12" t="str">
        <f t="shared" si="38"/>
        <v>DEF:20520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3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>_xlfn.IFNA(VLOOKUP(Y46,对应表!$Z:$AA,2,FALSE)&amp;Z46,"")</f>
        <v>DEF:20520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20520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29024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29024</v>
      </c>
      <c r="AI47" s="12" t="str">
        <f t="shared" ref="AI47:AI66" si="43">IF(BF47="","",BF47)&amp;IF(BG47="","","|"&amp;BG47)&amp;IF(BH47="","","|"&amp;BH47)&amp;IF(BI47="","","|"&amp;BI47)&amp;IF(BJ47="","","|"&amp;BJ47)</f>
        <v>DEF:29024</v>
      </c>
      <c r="AR47">
        <v>3</v>
      </c>
      <c r="AU47" s="4"/>
      <c r="AV47" s="4"/>
      <c r="AW47" s="4"/>
      <c r="AX47" s="4"/>
      <c r="AZ47" s="12" t="str">
        <f t="shared" ref="AZ47:AZ66" si="44">IF(BA47="","",BA47)&amp;IF(BB47="","","|"&amp;BB47)&amp;IF(BC47="","","|"&amp;BC47)&amp;IF(BD47="","","|"&amp;BD47)&amp;IF(BE47="","","|"&amp;BE47)</f>
        <v/>
      </c>
      <c r="BA47" s="12" t="str">
        <f t="shared" si="3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>_xlfn.IFNA(VLOOKUP(Y47,对应表!$Z:$AA,2,FALSE)&amp;Z47,"")</f>
        <v>DEF:29024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45">IF(Z47="",IF(U47="",AO47,U47),Z47)</f>
        <v>29024</v>
      </c>
      <c r="BM47" t="str">
        <f t="shared" ref="BM47:BM66" si="46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41051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41051</v>
      </c>
      <c r="AI48" s="12" t="str">
        <f t="shared" si="43"/>
        <v>DEF:41051</v>
      </c>
      <c r="AR48">
        <v>3</v>
      </c>
      <c r="AU48" s="4"/>
      <c r="AV48" s="4"/>
      <c r="AW48" s="4"/>
      <c r="AX48" s="4"/>
      <c r="AZ48" s="12" t="str">
        <f t="shared" si="44"/>
        <v/>
      </c>
      <c r="BA48" s="12" t="str">
        <f t="shared" si="3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>_xlfn.IFNA(VLOOKUP(Y48,对应表!$Z:$AA,2,FALSE)&amp;Z48,"")</f>
        <v>DEF:41051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45"/>
        <v>41051</v>
      </c>
      <c r="BM48" t="str">
        <f t="shared" si="46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182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182</v>
      </c>
      <c r="AI49" s="12" t="str">
        <f t="shared" si="43"/>
        <v>DEF:182</v>
      </c>
      <c r="AR49">
        <v>3</v>
      </c>
      <c r="AU49" s="4"/>
      <c r="AV49" s="4"/>
      <c r="AW49" s="4"/>
      <c r="AX49" s="4"/>
      <c r="AZ49" s="12" t="str">
        <f t="shared" si="44"/>
        <v/>
      </c>
      <c r="BA49" s="12" t="str">
        <f t="shared" si="3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>_xlfn.IFNA(VLOOKUP(Y49,对应表!$Z:$AA,2,FALSE)&amp;Z49,"")</f>
        <v>DEF:182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45"/>
        <v>182</v>
      </c>
      <c r="BM49" t="str">
        <f t="shared" si="46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224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224</v>
      </c>
      <c r="AI50" s="12" t="str">
        <f t="shared" si="43"/>
        <v>DEF:224</v>
      </c>
      <c r="AR50">
        <v>3</v>
      </c>
      <c r="AU50" s="4"/>
      <c r="AV50" s="4"/>
      <c r="AW50" s="4"/>
      <c r="AX50" s="4"/>
      <c r="AZ50" s="12" t="str">
        <f t="shared" si="44"/>
        <v/>
      </c>
      <c r="BA50" s="12" t="str">
        <f t="shared" si="3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>_xlfn.IFNA(VLOOKUP(Y50,对应表!$Z:$AA,2,FALSE)&amp;Z50,"")</f>
        <v>DEF:224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45"/>
        <v>224</v>
      </c>
      <c r="BM50" t="str">
        <f t="shared" si="46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350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350</v>
      </c>
      <c r="AI51" s="12" t="str">
        <f t="shared" si="43"/>
        <v>DEF:350</v>
      </c>
      <c r="AR51">
        <v>3</v>
      </c>
      <c r="AU51" s="4"/>
      <c r="AV51" s="4"/>
      <c r="AW51" s="4"/>
      <c r="AX51" s="4"/>
      <c r="AZ51" s="12" t="str">
        <f t="shared" si="44"/>
        <v/>
      </c>
      <c r="BA51" s="12" t="str">
        <f t="shared" si="3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>_xlfn.IFNA(VLOOKUP(Y51,对应表!$Z:$AA,2,FALSE)&amp;Z51,"")</f>
        <v>DEF:350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45"/>
        <v>350</v>
      </c>
      <c r="BM51" t="str">
        <f t="shared" si="46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560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560</v>
      </c>
      <c r="AI52" s="12" t="str">
        <f t="shared" si="43"/>
        <v>DEF:560</v>
      </c>
      <c r="AR52">
        <v>3</v>
      </c>
      <c r="AU52" s="4"/>
      <c r="AV52" s="4"/>
      <c r="AW52" s="4"/>
      <c r="AX52" s="4"/>
      <c r="AZ52" s="12" t="str">
        <f t="shared" si="44"/>
        <v/>
      </c>
      <c r="BA52" s="12" t="str">
        <f t="shared" si="3"/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>_xlfn.IFNA(VLOOKUP(Y52,对应表!$Z:$AA,2,FALSE)&amp;Z52,"")</f>
        <v>DEF:560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45"/>
        <v>560</v>
      </c>
      <c r="BM52" t="str">
        <f t="shared" si="46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3"/>
        <v>DEF:791</v>
      </c>
      <c r="AR53">
        <v>3</v>
      </c>
      <c r="AU53" s="4"/>
      <c r="AV53" s="4"/>
      <c r="AW53" s="4"/>
      <c r="AX53" s="4"/>
      <c r="AZ53" s="12" t="str">
        <f t="shared" si="44"/>
        <v/>
      </c>
      <c r="BA53" s="12" t="str">
        <f t="shared" si="3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45"/>
        <v>791</v>
      </c>
      <c r="BM53" t="str">
        <f t="shared" si="46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1120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1120</v>
      </c>
      <c r="AI54" s="12" t="str">
        <f t="shared" si="43"/>
        <v>DEF:1120</v>
      </c>
      <c r="AR54">
        <v>3</v>
      </c>
      <c r="AU54" s="4"/>
      <c r="AV54" s="4"/>
      <c r="AW54" s="4"/>
      <c r="AX54" s="4"/>
      <c r="AZ54" s="12" t="str">
        <f t="shared" si="44"/>
        <v/>
      </c>
      <c r="BA54" s="12" t="str">
        <f t="shared" si="3"/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>_xlfn.IFNA(VLOOKUP(Y54,对应表!$Z:$AA,2,FALSE)&amp;Z54,"")</f>
        <v>DEF:1120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45"/>
        <v>1120</v>
      </c>
      <c r="BM54" t="str">
        <f t="shared" si="46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1584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1584</v>
      </c>
      <c r="AI55" s="12" t="str">
        <f t="shared" si="43"/>
        <v>DEF:1584</v>
      </c>
      <c r="AR55">
        <v>3</v>
      </c>
      <c r="AU55" s="4"/>
      <c r="AV55" s="4"/>
      <c r="AW55" s="4"/>
      <c r="AX55" s="4"/>
      <c r="AZ55" s="12" t="str">
        <f t="shared" si="44"/>
        <v/>
      </c>
      <c r="BA55" s="12" t="str">
        <f t="shared" si="3"/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>_xlfn.IFNA(VLOOKUP(Y55,对应表!$Z:$AA,2,FALSE)&amp;Z55,"")</f>
        <v>DEF:1584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45"/>
        <v>1584</v>
      </c>
      <c r="BM55" t="str">
        <f t="shared" si="46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2241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2241</v>
      </c>
      <c r="AI56" s="12" t="str">
        <f t="shared" si="43"/>
        <v>DEF:2241</v>
      </c>
      <c r="AR56">
        <v>3</v>
      </c>
      <c r="AU56" s="4"/>
      <c r="AV56" s="4"/>
      <c r="AW56" s="4"/>
      <c r="AX56" s="4"/>
      <c r="AZ56" s="12" t="str">
        <f t="shared" si="44"/>
        <v/>
      </c>
      <c r="BA56" s="12" t="str">
        <f t="shared" si="3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>_xlfn.IFNA(VLOOKUP(Y56,对应表!$Z:$AA,2,FALSE)&amp;Z56,"")</f>
        <v>DEF:2241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45"/>
        <v>2241</v>
      </c>
      <c r="BM56" t="str">
        <f t="shared" si="46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3170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3170</v>
      </c>
      <c r="AI57" s="12" t="str">
        <f t="shared" si="43"/>
        <v>DEF:3170</v>
      </c>
      <c r="AR57">
        <v>3</v>
      </c>
      <c r="AU57" s="4"/>
      <c r="AV57" s="4"/>
      <c r="AW57" s="4"/>
      <c r="AX57" s="4"/>
      <c r="AZ57" s="12" t="str">
        <f t="shared" si="44"/>
        <v/>
      </c>
      <c r="BA57" s="12" t="str">
        <f t="shared" si="3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>_xlfn.IFNA(VLOOKUP(Y57,对应表!$Z:$AA,2,FALSE)&amp;Z57,"")</f>
        <v>DEF:3170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45"/>
        <v>3170</v>
      </c>
      <c r="BM57" t="str">
        <f t="shared" si="46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4484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4484</v>
      </c>
      <c r="AI58" s="12" t="str">
        <f t="shared" si="43"/>
        <v>DEF:4484</v>
      </c>
      <c r="AR58">
        <v>3</v>
      </c>
      <c r="AU58" s="4"/>
      <c r="AV58" s="4"/>
      <c r="AW58" s="4"/>
      <c r="AX58" s="4"/>
      <c r="AZ58" s="12" t="str">
        <f t="shared" si="44"/>
        <v/>
      </c>
      <c r="BA58" s="12" t="str">
        <f t="shared" si="3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>_xlfn.IFNA(VLOOKUP(Y58,对应表!$Z:$AA,2,FALSE)&amp;Z58,"")</f>
        <v>DEF:4484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45"/>
        <v>4484</v>
      </c>
      <c r="BM58" t="str">
        <f t="shared" si="46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6342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6342</v>
      </c>
      <c r="AI59" s="12" t="str">
        <f t="shared" si="43"/>
        <v>DEF:6342</v>
      </c>
      <c r="AR59">
        <v>3</v>
      </c>
      <c r="AU59" s="4"/>
      <c r="AV59" s="4"/>
      <c r="AW59" s="4"/>
      <c r="AX59" s="4"/>
      <c r="AZ59" s="12" t="str">
        <f t="shared" si="44"/>
        <v/>
      </c>
      <c r="BA59" s="12" t="str">
        <f t="shared" si="3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>_xlfn.IFNA(VLOOKUP(Y59,对应表!$Z:$AA,2,FALSE)&amp;Z59,"")</f>
        <v>DEF:6342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45"/>
        <v>6342</v>
      </c>
      <c r="BM59" t="str">
        <f t="shared" si="46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8970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8970</v>
      </c>
      <c r="AI60" s="12" t="str">
        <f t="shared" si="43"/>
        <v>DEF:8970</v>
      </c>
      <c r="AR60">
        <v>3</v>
      </c>
      <c r="AU60" s="4"/>
      <c r="AV60" s="4"/>
      <c r="AW60" s="4"/>
      <c r="AX60" s="4"/>
      <c r="AZ60" s="12" t="str">
        <f t="shared" si="44"/>
        <v/>
      </c>
      <c r="BA60" s="12" t="str">
        <f t="shared" si="3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>_xlfn.IFNA(VLOOKUP(Y60,对应表!$Z:$AA,2,FALSE)&amp;Z60,"")</f>
        <v>DEF:8970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45"/>
        <v>8970</v>
      </c>
      <c r="BM60" t="str">
        <f t="shared" si="46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12688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12688</v>
      </c>
      <c r="AI61" s="12" t="str">
        <f t="shared" si="43"/>
        <v>DEF:12688</v>
      </c>
      <c r="AR61">
        <v>3</v>
      </c>
      <c r="AU61" s="4"/>
      <c r="AV61" s="4"/>
      <c r="AW61" s="4"/>
      <c r="AX61" s="4"/>
      <c r="AZ61" s="12" t="str">
        <f t="shared" si="44"/>
        <v/>
      </c>
      <c r="BA61" s="12" t="str">
        <f t="shared" si="3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>_xlfn.IFNA(VLOOKUP(Y61,对应表!$Z:$AA,2,FALSE)&amp;Z61,"")</f>
        <v>DEF:12688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45"/>
        <v>12688</v>
      </c>
      <c r="BM61" t="str">
        <f t="shared" si="46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17946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17946</v>
      </c>
      <c r="AI62" s="12" t="str">
        <f t="shared" si="43"/>
        <v>DEF:17946</v>
      </c>
      <c r="AR62">
        <v>3</v>
      </c>
      <c r="AU62" s="4"/>
      <c r="AV62" s="4"/>
      <c r="AW62" s="4"/>
      <c r="AX62" s="4"/>
      <c r="AZ62" s="12" t="str">
        <f t="shared" si="44"/>
        <v/>
      </c>
      <c r="BA62" s="12" t="str">
        <f t="shared" si="3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>_xlfn.IFNA(VLOOKUP(Y62,对应表!$Z:$AA,2,FALSE)&amp;Z62,"")</f>
        <v>DEF:17946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45"/>
        <v>17946</v>
      </c>
      <c r="BM62" t="str">
        <f t="shared" si="46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25383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25383</v>
      </c>
      <c r="AI63" s="12" t="str">
        <f t="shared" si="43"/>
        <v>DEF:25383</v>
      </c>
      <c r="AR63">
        <v>3</v>
      </c>
      <c r="AU63" s="4"/>
      <c r="AV63" s="4"/>
      <c r="AW63" s="4"/>
      <c r="AX63" s="4"/>
      <c r="AZ63" s="12" t="str">
        <f t="shared" si="44"/>
        <v/>
      </c>
      <c r="BA63" s="12" t="str">
        <f t="shared" si="3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>_xlfn.IFNA(VLOOKUP(Y63,对应表!$Z:$AA,2,FALSE)&amp;Z63,"")</f>
        <v>DEF:25383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45"/>
        <v>25383</v>
      </c>
      <c r="BM63" t="str">
        <f t="shared" si="46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35901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35901</v>
      </c>
      <c r="AI64" s="12" t="str">
        <f t="shared" si="43"/>
        <v>DEF:35901</v>
      </c>
      <c r="AR64">
        <v>3</v>
      </c>
      <c r="AU64" s="4"/>
      <c r="AV64" s="4"/>
      <c r="AW64" s="4"/>
      <c r="AX64" s="4"/>
      <c r="AZ64" s="12" t="str">
        <f t="shared" si="44"/>
        <v/>
      </c>
      <c r="BA64" s="12" t="str">
        <f t="shared" si="3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>_xlfn.IFNA(VLOOKUP(Y64,对应表!$Z:$AA,2,FALSE)&amp;Z64,"")</f>
        <v>DEF:35901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45"/>
        <v>35901</v>
      </c>
      <c r="BM64" t="str">
        <f t="shared" si="46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50779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50779</v>
      </c>
      <c r="AI65" s="12" t="str">
        <f t="shared" si="43"/>
        <v>DEF:50779</v>
      </c>
      <c r="AR65">
        <v>3</v>
      </c>
      <c r="AU65" s="4"/>
      <c r="AV65" s="4"/>
      <c r="AW65" s="4"/>
      <c r="AX65" s="4"/>
      <c r="AZ65" s="12" t="str">
        <f t="shared" si="44"/>
        <v/>
      </c>
      <c r="BA65" s="12" t="str">
        <f t="shared" si="3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>_xlfn.IFNA(VLOOKUP(Y65,对应表!$Z:$AA,2,FALSE)&amp;Z65,"")</f>
        <v>DEF:50779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45"/>
        <v>50779</v>
      </c>
      <c r="BM65" t="str">
        <f t="shared" si="46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71822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71822</v>
      </c>
      <c r="AI66" s="12" t="str">
        <f t="shared" si="43"/>
        <v>DEF:71822</v>
      </c>
      <c r="AR66">
        <v>3</v>
      </c>
      <c r="AU66" s="4"/>
      <c r="AV66" s="4"/>
      <c r="AW66" s="4"/>
      <c r="AX66" s="4"/>
      <c r="AZ66" s="12" t="str">
        <f t="shared" si="44"/>
        <v/>
      </c>
      <c r="BA66" s="12" t="str">
        <f t="shared" si="3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>_xlfn.IFNA(VLOOKUP(Y66,对应表!$Z:$AA,2,FALSE)&amp;Z66,"")</f>
        <v>DEF:71822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45"/>
        <v>71822</v>
      </c>
      <c r="BM66" t="str">
        <f t="shared" si="46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101584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101584</v>
      </c>
      <c r="AI67" s="12" t="str">
        <f t="shared" ref="AI67:AI68" si="48">IF(BF67="","",BF67)&amp;IF(BG67="","","|"&amp;BG67)&amp;IF(BH67="","","|"&amp;BH67)&amp;IF(BI67="","","|"&amp;BI67)&amp;IF(BJ67="","","|"&amp;BJ67)</f>
        <v>DEF:101584</v>
      </c>
      <c r="AR67">
        <v>3</v>
      </c>
      <c r="AU67" s="4"/>
      <c r="AV67" s="4"/>
      <c r="AW67" s="4"/>
      <c r="AX67" s="4"/>
      <c r="AZ67" s="12" t="str">
        <f t="shared" ref="AZ67:AZ68" si="49">IF(BA67="","",BA67)&amp;IF(BB67="","","|"&amp;BB67)&amp;IF(BC67="","","|"&amp;BC67)&amp;IF(BD67="","","|"&amp;BD67)&amp;IF(BE67="","","|"&amp;BE67)</f>
        <v/>
      </c>
      <c r="BA67" s="12" t="str">
        <f t="shared" si="3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>_xlfn.IFNA(VLOOKUP(Y67,对应表!$Z:$AA,2,FALSE)&amp;Z67,"")</f>
        <v>DEF:101584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0">IF(Z67="",IF(U67="",AO67,U67),Z67)</f>
        <v>101584</v>
      </c>
      <c r="BM67" t="str">
        <f t="shared" ref="BM67:BM68" si="51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143679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143679</v>
      </c>
      <c r="AI68" s="12" t="str">
        <f t="shared" si="48"/>
        <v>DEF:143679</v>
      </c>
      <c r="AR68">
        <v>3</v>
      </c>
      <c r="AU68" s="4"/>
      <c r="AV68" s="4"/>
      <c r="AW68" s="4"/>
      <c r="AX68" s="4"/>
      <c r="AZ68" s="12" t="str">
        <f t="shared" si="49"/>
        <v/>
      </c>
      <c r="BA68" s="12" t="str">
        <f t="shared" si="3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>_xlfn.IFNA(VLOOKUP(Y68,对应表!$Z:$AA,2,FALSE)&amp;Z68,"")</f>
        <v>DEF:143679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0"/>
        <v>143679</v>
      </c>
      <c r="BM68" t="str">
        <f t="shared" si="51"/>
        <v/>
      </c>
    </row>
    <row r="69" spans="8:65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3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4">IF(BA69="","",BA69)&amp;IF(BB69="","","|"&amp;BB69)&amp;IF(BC69="","","|"&amp;BC69)&amp;IF(BD69="","","|"&amp;BD69)&amp;IF(BE69="","","|"&amp;BE69)</f>
        <v/>
      </c>
      <c r="BA69" s="12" t="str">
        <f t="shared" ref="BA69:BA132" si="55">IF(_xlfn.IFNA(VLOOKUP(AU69,$K:$L,2,FALSE),"")=0,"",_xlfn.IFNA(VLOOKUP(AU69,$K:$L,2,FALSE),""))</f>
        <v/>
      </c>
      <c r="BB69" s="12" t="str">
        <f t="shared" ref="BB69:BB132" si="56">IF(_xlfn.IFNA(VLOOKUP(AV69,$K:$L,2,FALSE),"")=0,"",_xlfn.IFNA(VLOOKUP(AV69,$K:$L,2,FALSE),""))</f>
        <v/>
      </c>
      <c r="BC69" s="12" t="str">
        <f t="shared" ref="BC69:BC132" si="57">IF(_xlfn.IFNA(VLOOKUP(AW69,$K:$L,2,FALSE),"")=0,"",_xlfn.IFNA(VLOOKUP(AW69,$K:$L,2,FALSE),""))</f>
        <v/>
      </c>
      <c r="BD69" s="12" t="str">
        <f t="shared" ref="BD69:BD132" si="58">IF(_xlfn.IFNA(VLOOKUP(AX69,$K:$L,2,FALSE),"")=0,"",_xlfn.IFNA(VLOOKUP(AX69,$K:$L,2,FALSE),""))</f>
        <v/>
      </c>
      <c r="BE69" s="12" t="str">
        <f t="shared" ref="BE69:BE132" si="59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0">IF(Z69="",IF(U69="",AO69,U69),Z69)</f>
        <v>-50</v>
      </c>
      <c r="BM69" t="str">
        <f t="shared" ref="BM69" si="61">IF(AB69="","",AB69)</f>
        <v/>
      </c>
    </row>
    <row r="70" spans="8:65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3">BL70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4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65">IF(BA70="","",BA70)&amp;IF(BB70="","","|"&amp;BB70)&amp;IF(BC70="","","|"&amp;BC70)&amp;IF(BD70="","","|"&amp;BD70)&amp;IF(BE70="","","|"&amp;BE70)</f>
        <v/>
      </c>
      <c r="BA70" s="12" t="str">
        <f t="shared" si="55"/>
        <v/>
      </c>
      <c r="BB70" s="12" t="str">
        <f t="shared" si="56"/>
        <v/>
      </c>
      <c r="BC70" s="12" t="str">
        <f t="shared" si="57"/>
        <v/>
      </c>
      <c r="BD70" s="12" t="str">
        <f t="shared" si="58"/>
        <v/>
      </c>
      <c r="BE70" s="12" t="str">
        <f t="shared" si="59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66">IF(Z70="",IF(U70="",AO70,U70),Z70)</f>
        <v>-20</v>
      </c>
      <c r="BM70" t="str">
        <f t="shared" ref="BM70:BM90" si="67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78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78</v>
      </c>
      <c r="AA71" t="s">
        <v>308</v>
      </c>
      <c r="AB71">
        <v>10</v>
      </c>
      <c r="AI71" s="12" t="str">
        <f t="shared" si="64"/>
        <v>DEF:78|ATK_P:10</v>
      </c>
      <c r="AR71">
        <v>3</v>
      </c>
      <c r="AU71" s="4"/>
      <c r="AV71" s="4"/>
      <c r="AW71" s="4"/>
      <c r="AX71" s="4"/>
      <c r="AZ71" s="12" t="str">
        <f t="shared" si="65"/>
        <v/>
      </c>
      <c r="BA71" s="12" t="str">
        <f t="shared" si="55"/>
        <v/>
      </c>
      <c r="BB71" s="12" t="str">
        <f t="shared" si="56"/>
        <v/>
      </c>
      <c r="BC71" s="12" t="str">
        <f t="shared" si="57"/>
        <v/>
      </c>
      <c r="BD71" s="12" t="str">
        <f t="shared" si="58"/>
        <v/>
      </c>
      <c r="BE71" s="12" t="str">
        <f t="shared" si="59"/>
        <v/>
      </c>
      <c r="BF71" s="12" t="str">
        <f>_xlfn.IFNA(VLOOKUP(Y71,对应表!$Z:$AA,2,FALSE)&amp;Z71,"")</f>
        <v>DEF:78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66"/>
        <v>78</v>
      </c>
      <c r="BM71">
        <f t="shared" si="67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96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96</v>
      </c>
      <c r="AA72" t="s">
        <v>308</v>
      </c>
      <c r="AB72">
        <v>10</v>
      </c>
      <c r="AI72" s="12" t="str">
        <f t="shared" si="64"/>
        <v>DEF:96|ATK_P:10</v>
      </c>
      <c r="AR72">
        <v>3</v>
      </c>
      <c r="AU72" s="4"/>
      <c r="AV72" s="4"/>
      <c r="AW72" s="4"/>
      <c r="AX72" s="4"/>
      <c r="AZ72" s="12" t="str">
        <f t="shared" si="65"/>
        <v/>
      </c>
      <c r="BA72" s="12" t="str">
        <f t="shared" si="55"/>
        <v/>
      </c>
      <c r="BB72" s="12" t="str">
        <f t="shared" si="56"/>
        <v/>
      </c>
      <c r="BC72" s="12" t="str">
        <f t="shared" si="57"/>
        <v/>
      </c>
      <c r="BD72" s="12" t="str">
        <f t="shared" si="58"/>
        <v/>
      </c>
      <c r="BE72" s="12" t="str">
        <f t="shared" si="59"/>
        <v/>
      </c>
      <c r="BF72" s="12" t="str">
        <f>_xlfn.IFNA(VLOOKUP(Y72,对应表!$Z:$AA,2,FALSE)&amp;Z72,"")</f>
        <v>DEF:96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66"/>
        <v>96</v>
      </c>
      <c r="BM72">
        <f t="shared" si="67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150</v>
      </c>
      <c r="Q73">
        <v>100069</v>
      </c>
      <c r="R73" s="4" t="s">
        <v>1671</v>
      </c>
      <c r="S73" s="4" t="str">
        <f t="shared" ref="S73:S95" si="68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150</v>
      </c>
      <c r="AA73" t="s">
        <v>308</v>
      </c>
      <c r="AB73">
        <v>10</v>
      </c>
      <c r="AI73" s="12" t="str">
        <f t="shared" si="64"/>
        <v>DEF:150|ATK_P:10</v>
      </c>
      <c r="AR73">
        <v>3</v>
      </c>
      <c r="AU73" s="4"/>
      <c r="AV73" s="4"/>
      <c r="AW73" s="4"/>
      <c r="AX73" s="4"/>
      <c r="AZ73" s="12" t="str">
        <f t="shared" si="65"/>
        <v/>
      </c>
      <c r="BA73" s="12" t="str">
        <f t="shared" si="55"/>
        <v/>
      </c>
      <c r="BB73" s="12" t="str">
        <f t="shared" si="56"/>
        <v/>
      </c>
      <c r="BC73" s="12" t="str">
        <f t="shared" si="57"/>
        <v/>
      </c>
      <c r="BD73" s="12" t="str">
        <f t="shared" si="58"/>
        <v/>
      </c>
      <c r="BE73" s="12" t="str">
        <f t="shared" si="59"/>
        <v/>
      </c>
      <c r="BF73" s="12" t="str">
        <f>_xlfn.IFNA(VLOOKUP(Y73,对应表!$Z:$AA,2,FALSE)&amp;Z73,"")</f>
        <v>DEF:150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66"/>
        <v>150</v>
      </c>
      <c r="BM73">
        <f t="shared" si="67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240</v>
      </c>
      <c r="Q74">
        <v>100070</v>
      </c>
      <c r="R74" s="4" t="s">
        <v>1672</v>
      </c>
      <c r="S74" s="4" t="str">
        <f t="shared" si="68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240</v>
      </c>
      <c r="AA74" t="s">
        <v>308</v>
      </c>
      <c r="AB74">
        <v>10</v>
      </c>
      <c r="AI74" s="12" t="str">
        <f t="shared" si="64"/>
        <v>DEF:240|ATK_P:10</v>
      </c>
      <c r="AR74">
        <v>3</v>
      </c>
      <c r="AU74" s="4"/>
      <c r="AV74" s="4"/>
      <c r="AW74" s="4"/>
      <c r="AX74" s="4"/>
      <c r="AZ74" s="12" t="str">
        <f t="shared" si="65"/>
        <v/>
      </c>
      <c r="BA74" s="12" t="str">
        <f t="shared" si="55"/>
        <v/>
      </c>
      <c r="BB74" s="12" t="str">
        <f t="shared" si="56"/>
        <v/>
      </c>
      <c r="BC74" s="12" t="str">
        <f t="shared" si="57"/>
        <v/>
      </c>
      <c r="BD74" s="12" t="str">
        <f t="shared" si="58"/>
        <v/>
      </c>
      <c r="BE74" s="12" t="str">
        <f t="shared" si="59"/>
        <v/>
      </c>
      <c r="BF74" s="12" t="str">
        <f>_xlfn.IFNA(VLOOKUP(Y74,对应表!$Z:$AA,2,FALSE)&amp;Z74,"")</f>
        <v>DEF:240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66"/>
        <v>240</v>
      </c>
      <c r="BM74">
        <f t="shared" si="67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1673</v>
      </c>
      <c r="S75" s="4" t="str">
        <f t="shared" si="68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4"/>
        <v>DEF:339|ATK_P:10</v>
      </c>
      <c r="AR75">
        <v>3</v>
      </c>
      <c r="AU75" s="4"/>
      <c r="AV75" s="4"/>
      <c r="AW75" s="4"/>
      <c r="AX75" s="4"/>
      <c r="AZ75" s="12" t="str">
        <f t="shared" si="65"/>
        <v/>
      </c>
      <c r="BA75" s="12" t="str">
        <f t="shared" si="55"/>
        <v/>
      </c>
      <c r="BB75" s="12" t="str">
        <f t="shared" si="56"/>
        <v/>
      </c>
      <c r="BC75" s="12" t="str">
        <f t="shared" si="57"/>
        <v/>
      </c>
      <c r="BD75" s="12" t="str">
        <f t="shared" si="58"/>
        <v/>
      </c>
      <c r="BE75" s="12" t="str">
        <f t="shared" si="59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66"/>
        <v>339</v>
      </c>
      <c r="BM75">
        <f t="shared" si="67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480</v>
      </c>
      <c r="Q76">
        <v>100072</v>
      </c>
      <c r="R76" s="4" t="s">
        <v>1674</v>
      </c>
      <c r="S76" s="4" t="str">
        <f t="shared" si="68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480</v>
      </c>
      <c r="AA76" t="s">
        <v>308</v>
      </c>
      <c r="AB76">
        <v>10</v>
      </c>
      <c r="AI76" s="12" t="str">
        <f t="shared" si="64"/>
        <v>DEF:480|ATK_P:10</v>
      </c>
      <c r="AR76">
        <v>3</v>
      </c>
      <c r="AU76" s="4"/>
      <c r="AV76" s="4"/>
      <c r="AW76" s="4"/>
      <c r="AX76" s="4"/>
      <c r="AZ76" s="12" t="str">
        <f t="shared" si="65"/>
        <v/>
      </c>
      <c r="BA76" s="12" t="str">
        <f t="shared" si="55"/>
        <v/>
      </c>
      <c r="BB76" s="12" t="str">
        <f t="shared" si="56"/>
        <v/>
      </c>
      <c r="BC76" s="12" t="str">
        <f t="shared" si="57"/>
        <v/>
      </c>
      <c r="BD76" s="12" t="str">
        <f t="shared" si="58"/>
        <v/>
      </c>
      <c r="BE76" s="12" t="str">
        <f t="shared" si="59"/>
        <v/>
      </c>
      <c r="BF76" s="12" t="str">
        <f>_xlfn.IFNA(VLOOKUP(Y76,对应表!$Z:$AA,2,FALSE)&amp;Z76,"")</f>
        <v>DEF:480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66"/>
        <v>480</v>
      </c>
      <c r="BM76">
        <f t="shared" si="67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679</v>
      </c>
      <c r="Q77">
        <v>100073</v>
      </c>
      <c r="R77" s="4" t="s">
        <v>1675</v>
      </c>
      <c r="S77" s="4" t="str">
        <f t="shared" si="68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679</v>
      </c>
      <c r="AA77" t="s">
        <v>308</v>
      </c>
      <c r="AB77">
        <v>10</v>
      </c>
      <c r="AI77" s="12" t="str">
        <f t="shared" si="64"/>
        <v>DEF:679|ATK_P:10</v>
      </c>
      <c r="AR77">
        <v>3</v>
      </c>
      <c r="AU77" s="4"/>
      <c r="AV77" s="4"/>
      <c r="AW77" s="4"/>
      <c r="AX77" s="4"/>
      <c r="AZ77" s="12" t="str">
        <f t="shared" si="65"/>
        <v/>
      </c>
      <c r="BA77" s="12" t="str">
        <f t="shared" si="55"/>
        <v/>
      </c>
      <c r="BB77" s="12" t="str">
        <f t="shared" si="56"/>
        <v/>
      </c>
      <c r="BC77" s="12" t="str">
        <f t="shared" si="57"/>
        <v/>
      </c>
      <c r="BD77" s="12" t="str">
        <f t="shared" si="58"/>
        <v/>
      </c>
      <c r="BE77" s="12" t="str">
        <f t="shared" si="59"/>
        <v/>
      </c>
      <c r="BF77" s="12" t="str">
        <f>_xlfn.IFNA(VLOOKUP(Y77,对应表!$Z:$AA,2,FALSE)&amp;Z77,"")</f>
        <v>DEF:679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66"/>
        <v>679</v>
      </c>
      <c r="BM77">
        <f t="shared" si="67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960</v>
      </c>
      <c r="Q78">
        <v>100074</v>
      </c>
      <c r="R78" s="4" t="s">
        <v>1676</v>
      </c>
      <c r="S78" s="4" t="str">
        <f t="shared" si="68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960</v>
      </c>
      <c r="AA78" t="s">
        <v>308</v>
      </c>
      <c r="AB78">
        <v>10</v>
      </c>
      <c r="AI78" s="12" t="str">
        <f t="shared" si="64"/>
        <v>DEF:960|ATK_P:10</v>
      </c>
      <c r="AR78">
        <v>3</v>
      </c>
      <c r="AU78" s="4"/>
      <c r="AV78" s="4"/>
      <c r="AW78" s="4"/>
      <c r="AX78" s="4"/>
      <c r="AZ78" s="12" t="str">
        <f t="shared" si="65"/>
        <v/>
      </c>
      <c r="BA78" s="12" t="str">
        <f t="shared" si="55"/>
        <v/>
      </c>
      <c r="BB78" s="12" t="str">
        <f t="shared" si="56"/>
        <v/>
      </c>
      <c r="BC78" s="12" t="str">
        <f t="shared" si="57"/>
        <v/>
      </c>
      <c r="BD78" s="12" t="str">
        <f t="shared" si="58"/>
        <v/>
      </c>
      <c r="BE78" s="12" t="str">
        <f t="shared" si="59"/>
        <v/>
      </c>
      <c r="BF78" s="12" t="str">
        <f>_xlfn.IFNA(VLOOKUP(Y78,对应表!$Z:$AA,2,FALSE)&amp;Z78,"")</f>
        <v>DEF:960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66"/>
        <v>960</v>
      </c>
      <c r="BM78">
        <f t="shared" si="67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1358</v>
      </c>
      <c r="Q79">
        <v>100075</v>
      </c>
      <c r="R79" s="4" t="s">
        <v>1677</v>
      </c>
      <c r="S79" s="4" t="str">
        <f t="shared" si="68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1358</v>
      </c>
      <c r="AA79" t="s">
        <v>308</v>
      </c>
      <c r="AB79">
        <v>10</v>
      </c>
      <c r="AI79" s="12" t="str">
        <f t="shared" si="64"/>
        <v>DEF:1358|ATK_P:10</v>
      </c>
      <c r="AR79">
        <v>3</v>
      </c>
      <c r="AU79" s="4"/>
      <c r="AV79" s="4"/>
      <c r="AW79" s="4"/>
      <c r="AX79" s="4"/>
      <c r="AZ79" s="12" t="str">
        <f t="shared" si="65"/>
        <v/>
      </c>
      <c r="BA79" s="12" t="str">
        <f t="shared" si="55"/>
        <v/>
      </c>
      <c r="BB79" s="12" t="str">
        <f t="shared" si="56"/>
        <v/>
      </c>
      <c r="BC79" s="12" t="str">
        <f t="shared" si="57"/>
        <v/>
      </c>
      <c r="BD79" s="12" t="str">
        <f t="shared" si="58"/>
        <v/>
      </c>
      <c r="BE79" s="12" t="str">
        <f t="shared" si="59"/>
        <v/>
      </c>
      <c r="BF79" s="12" t="str">
        <f>_xlfn.IFNA(VLOOKUP(Y79,对应表!$Z:$AA,2,FALSE)&amp;Z79,"")</f>
        <v>DEF:1358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66"/>
        <v>1358</v>
      </c>
      <c r="BM79">
        <f t="shared" si="67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1921</v>
      </c>
      <c r="Q80">
        <v>100076</v>
      </c>
      <c r="R80" s="4" t="s">
        <v>1678</v>
      </c>
      <c r="S80" s="4" t="str">
        <f t="shared" si="68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1921</v>
      </c>
      <c r="AA80" t="s">
        <v>308</v>
      </c>
      <c r="AB80">
        <v>10</v>
      </c>
      <c r="AI80" s="12" t="str">
        <f t="shared" si="64"/>
        <v>DEF:1921|ATK_P:10</v>
      </c>
      <c r="AR80">
        <v>3</v>
      </c>
      <c r="AU80" s="4"/>
      <c r="AV80" s="4"/>
      <c r="AW80" s="4"/>
      <c r="AX80" s="4"/>
      <c r="AZ80" s="12" t="str">
        <f t="shared" si="65"/>
        <v/>
      </c>
      <c r="BA80" s="12" t="str">
        <f t="shared" si="55"/>
        <v/>
      </c>
      <c r="BB80" s="12" t="str">
        <f t="shared" si="56"/>
        <v/>
      </c>
      <c r="BC80" s="12" t="str">
        <f t="shared" si="57"/>
        <v/>
      </c>
      <c r="BD80" s="12" t="str">
        <f t="shared" si="58"/>
        <v/>
      </c>
      <c r="BE80" s="12" t="str">
        <f t="shared" si="59"/>
        <v/>
      </c>
      <c r="BF80" s="12" t="str">
        <f>_xlfn.IFNA(VLOOKUP(Y80,对应表!$Z:$AA,2,FALSE)&amp;Z80,"")</f>
        <v>DEF:1921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66"/>
        <v>1921</v>
      </c>
      <c r="BM80">
        <f t="shared" si="67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2718</v>
      </c>
      <c r="Q81">
        <v>100077</v>
      </c>
      <c r="R81" s="4" t="s">
        <v>1679</v>
      </c>
      <c r="S81" s="4" t="str">
        <f t="shared" si="68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2718</v>
      </c>
      <c r="AA81" t="s">
        <v>308</v>
      </c>
      <c r="AB81">
        <v>10</v>
      </c>
      <c r="AI81" s="12" t="str">
        <f t="shared" si="64"/>
        <v>DEF:2718|ATK_P:10</v>
      </c>
      <c r="AR81">
        <v>3</v>
      </c>
      <c r="AU81" s="4"/>
      <c r="AV81" s="4"/>
      <c r="AW81" s="4"/>
      <c r="AX81" s="4"/>
      <c r="AZ81" s="12" t="str">
        <f t="shared" si="65"/>
        <v/>
      </c>
      <c r="BA81" s="12" t="str">
        <f t="shared" si="55"/>
        <v/>
      </c>
      <c r="BB81" s="12" t="str">
        <f t="shared" si="56"/>
        <v/>
      </c>
      <c r="BC81" s="12" t="str">
        <f t="shared" si="57"/>
        <v/>
      </c>
      <c r="BD81" s="12" t="str">
        <f t="shared" si="58"/>
        <v/>
      </c>
      <c r="BE81" s="12" t="str">
        <f t="shared" si="59"/>
        <v/>
      </c>
      <c r="BF81" s="12" t="str">
        <f>_xlfn.IFNA(VLOOKUP(Y81,对应表!$Z:$AA,2,FALSE)&amp;Z81,"")</f>
        <v>DEF:2718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66"/>
        <v>2718</v>
      </c>
      <c r="BM81">
        <f t="shared" si="67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3844</v>
      </c>
      <c r="Q82">
        <v>100078</v>
      </c>
      <c r="R82" s="4" t="s">
        <v>1680</v>
      </c>
      <c r="S82" s="4" t="str">
        <f t="shared" si="68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3844</v>
      </c>
      <c r="AA82" t="s">
        <v>308</v>
      </c>
      <c r="AB82">
        <v>10</v>
      </c>
      <c r="AI82" s="12" t="str">
        <f t="shared" si="64"/>
        <v>DEF:3844|ATK_P:10</v>
      </c>
      <c r="AR82">
        <v>3</v>
      </c>
      <c r="AU82" s="4"/>
      <c r="AV82" s="4"/>
      <c r="AW82" s="4"/>
      <c r="AX82" s="4"/>
      <c r="AZ82" s="12" t="str">
        <f t="shared" si="65"/>
        <v/>
      </c>
      <c r="BA82" s="12" t="str">
        <f t="shared" si="55"/>
        <v/>
      </c>
      <c r="BB82" s="12" t="str">
        <f t="shared" si="56"/>
        <v/>
      </c>
      <c r="BC82" s="12" t="str">
        <f t="shared" si="57"/>
        <v/>
      </c>
      <c r="BD82" s="12" t="str">
        <f t="shared" si="58"/>
        <v/>
      </c>
      <c r="BE82" s="12" t="str">
        <f t="shared" si="59"/>
        <v/>
      </c>
      <c r="BF82" s="12" t="str">
        <f>_xlfn.IFNA(VLOOKUP(Y82,对应表!$Z:$AA,2,FALSE)&amp;Z82,"")</f>
        <v>DEF:3844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66"/>
        <v>3844</v>
      </c>
      <c r="BM82">
        <f t="shared" si="67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5437</v>
      </c>
      <c r="Q83">
        <v>100079</v>
      </c>
      <c r="R83" s="4" t="s">
        <v>1681</v>
      </c>
      <c r="S83" s="4" t="str">
        <f t="shared" si="68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5437</v>
      </c>
      <c r="AA83" t="s">
        <v>308</v>
      </c>
      <c r="AB83">
        <v>10</v>
      </c>
      <c r="AI83" s="12" t="str">
        <f t="shared" si="64"/>
        <v>DEF:5437|ATK_P:10</v>
      </c>
      <c r="AR83">
        <v>3</v>
      </c>
      <c r="AU83" s="4"/>
      <c r="AV83" s="4"/>
      <c r="AW83" s="4"/>
      <c r="AX83" s="4"/>
      <c r="AZ83" s="12" t="str">
        <f t="shared" si="65"/>
        <v/>
      </c>
      <c r="BA83" s="12" t="str">
        <f t="shared" si="55"/>
        <v/>
      </c>
      <c r="BB83" s="12" t="str">
        <f t="shared" si="56"/>
        <v/>
      </c>
      <c r="BC83" s="12" t="str">
        <f t="shared" si="57"/>
        <v/>
      </c>
      <c r="BD83" s="12" t="str">
        <f t="shared" si="58"/>
        <v/>
      </c>
      <c r="BE83" s="12" t="str">
        <f t="shared" si="59"/>
        <v/>
      </c>
      <c r="BF83" s="12" t="str">
        <f>_xlfn.IFNA(VLOOKUP(Y83,对应表!$Z:$AA,2,FALSE)&amp;Z83,"")</f>
        <v>DEF:5437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66"/>
        <v>5437</v>
      </c>
      <c r="BM83">
        <f t="shared" si="67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7691</v>
      </c>
      <c r="Q84">
        <v>100080</v>
      </c>
      <c r="R84" s="4" t="s">
        <v>1682</v>
      </c>
      <c r="S84" s="4" t="str">
        <f t="shared" si="68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7691</v>
      </c>
      <c r="AA84" t="s">
        <v>308</v>
      </c>
      <c r="AB84">
        <v>10</v>
      </c>
      <c r="AI84" s="12" t="str">
        <f t="shared" si="64"/>
        <v>DEF:7691|ATK_P:10</v>
      </c>
      <c r="AR84">
        <v>3</v>
      </c>
      <c r="AU84" s="4"/>
      <c r="AV84" s="4"/>
      <c r="AW84" s="4"/>
      <c r="AX84" s="4"/>
      <c r="AZ84" s="12" t="str">
        <f t="shared" si="65"/>
        <v/>
      </c>
      <c r="BA84" s="12" t="str">
        <f t="shared" si="55"/>
        <v/>
      </c>
      <c r="BB84" s="12" t="str">
        <f t="shared" si="56"/>
        <v/>
      </c>
      <c r="BC84" s="12" t="str">
        <f t="shared" si="57"/>
        <v/>
      </c>
      <c r="BD84" s="12" t="str">
        <f t="shared" si="58"/>
        <v/>
      </c>
      <c r="BE84" s="12" t="str">
        <f t="shared" si="59"/>
        <v/>
      </c>
      <c r="BF84" s="12" t="str">
        <f>_xlfn.IFNA(VLOOKUP(Y84,对应表!$Z:$AA,2,FALSE)&amp;Z84,"")</f>
        <v>DEF:7691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66"/>
        <v>7691</v>
      </c>
      <c r="BM84">
        <f t="shared" si="67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10878</v>
      </c>
      <c r="Q85">
        <v>100081</v>
      </c>
      <c r="R85" s="4" t="s">
        <v>1683</v>
      </c>
      <c r="S85" s="4" t="str">
        <f t="shared" si="68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10878</v>
      </c>
      <c r="AA85" t="s">
        <v>308</v>
      </c>
      <c r="AB85">
        <v>10</v>
      </c>
      <c r="AI85" s="12" t="str">
        <f t="shared" si="64"/>
        <v>DEF:10878|ATK_P:10</v>
      </c>
      <c r="AR85">
        <v>3</v>
      </c>
      <c r="AU85" s="4"/>
      <c r="AV85" s="4"/>
      <c r="AW85" s="4"/>
      <c r="AX85" s="4"/>
      <c r="AZ85" s="12" t="str">
        <f t="shared" si="65"/>
        <v/>
      </c>
      <c r="BA85" s="12" t="str">
        <f t="shared" si="55"/>
        <v/>
      </c>
      <c r="BB85" s="12" t="str">
        <f t="shared" si="56"/>
        <v/>
      </c>
      <c r="BC85" s="12" t="str">
        <f t="shared" si="57"/>
        <v/>
      </c>
      <c r="BD85" s="12" t="str">
        <f t="shared" si="58"/>
        <v/>
      </c>
      <c r="BE85" s="12" t="str">
        <f t="shared" si="59"/>
        <v/>
      </c>
      <c r="BF85" s="12" t="str">
        <f>_xlfn.IFNA(VLOOKUP(Y85,对应表!$Z:$AA,2,FALSE)&amp;Z85,"")</f>
        <v>DEF:10878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66"/>
        <v>10878</v>
      </c>
      <c r="BM85">
        <f t="shared" si="67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15386</v>
      </c>
      <c r="Q86">
        <v>100082</v>
      </c>
      <c r="R86" s="4" t="s">
        <v>1684</v>
      </c>
      <c r="S86" s="4" t="str">
        <f t="shared" si="68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15386</v>
      </c>
      <c r="AA86" t="s">
        <v>308</v>
      </c>
      <c r="AB86">
        <v>10</v>
      </c>
      <c r="AI86" s="12" t="str">
        <f t="shared" si="64"/>
        <v>DEF:15386|ATK_P:10</v>
      </c>
      <c r="AR86">
        <v>3</v>
      </c>
      <c r="AU86" s="4"/>
      <c r="AV86" s="4"/>
      <c r="AW86" s="4"/>
      <c r="AX86" s="4"/>
      <c r="AZ86" s="12" t="str">
        <f t="shared" si="65"/>
        <v/>
      </c>
      <c r="BA86" s="12" t="str">
        <f t="shared" si="55"/>
        <v/>
      </c>
      <c r="BB86" s="12" t="str">
        <f t="shared" si="56"/>
        <v/>
      </c>
      <c r="BC86" s="12" t="str">
        <f t="shared" si="57"/>
        <v/>
      </c>
      <c r="BD86" s="12" t="str">
        <f t="shared" si="58"/>
        <v/>
      </c>
      <c r="BE86" s="12" t="str">
        <f t="shared" si="59"/>
        <v/>
      </c>
      <c r="BF86" s="12" t="str">
        <f>_xlfn.IFNA(VLOOKUP(Y86,对应表!$Z:$AA,2,FALSE)&amp;Z86,"")</f>
        <v>DEF:15386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66"/>
        <v>15386</v>
      </c>
      <c r="BM86">
        <f t="shared" si="67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21762</v>
      </c>
      <c r="Q87">
        <v>100083</v>
      </c>
      <c r="R87" s="4" t="s">
        <v>1685</v>
      </c>
      <c r="S87" s="4" t="str">
        <f t="shared" si="68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21762</v>
      </c>
      <c r="AA87" t="s">
        <v>308</v>
      </c>
      <c r="AB87">
        <v>10</v>
      </c>
      <c r="AI87" s="12" t="str">
        <f t="shared" si="64"/>
        <v>DEF:21762|ATK_P:10</v>
      </c>
      <c r="AR87">
        <v>3</v>
      </c>
      <c r="AU87" s="4"/>
      <c r="AV87" s="4"/>
      <c r="AW87" s="4"/>
      <c r="AX87" s="4"/>
      <c r="AZ87" s="12" t="str">
        <f t="shared" si="65"/>
        <v/>
      </c>
      <c r="BA87" s="12" t="str">
        <f t="shared" si="55"/>
        <v/>
      </c>
      <c r="BB87" s="12" t="str">
        <f t="shared" si="56"/>
        <v/>
      </c>
      <c r="BC87" s="12" t="str">
        <f t="shared" si="57"/>
        <v/>
      </c>
      <c r="BD87" s="12" t="str">
        <f t="shared" si="58"/>
        <v/>
      </c>
      <c r="BE87" s="12" t="str">
        <f t="shared" si="59"/>
        <v/>
      </c>
      <c r="BF87" s="12" t="str">
        <f>_xlfn.IFNA(VLOOKUP(Y87,对应表!$Z:$AA,2,FALSE)&amp;Z87,"")</f>
        <v>DEF:21762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66"/>
        <v>21762</v>
      </c>
      <c r="BM87">
        <f t="shared" si="67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30780</v>
      </c>
      <c r="Q88">
        <v>100084</v>
      </c>
      <c r="R88" s="4" t="s">
        <v>1686</v>
      </c>
      <c r="S88" s="4" t="str">
        <f t="shared" si="68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30780</v>
      </c>
      <c r="AA88" t="s">
        <v>308</v>
      </c>
      <c r="AB88">
        <v>10</v>
      </c>
      <c r="AI88" s="12" t="str">
        <f t="shared" si="64"/>
        <v>DEF:30780|ATK_P:10</v>
      </c>
      <c r="AR88">
        <v>3</v>
      </c>
      <c r="AU88" s="4"/>
      <c r="AV88" s="4"/>
      <c r="AW88" s="4"/>
      <c r="AX88" s="4"/>
      <c r="AZ88" s="12" t="str">
        <f t="shared" si="65"/>
        <v/>
      </c>
      <c r="BA88" s="12" t="str">
        <f t="shared" si="55"/>
        <v/>
      </c>
      <c r="BB88" s="12" t="str">
        <f t="shared" si="56"/>
        <v/>
      </c>
      <c r="BC88" s="12" t="str">
        <f t="shared" si="57"/>
        <v/>
      </c>
      <c r="BD88" s="12" t="str">
        <f t="shared" si="58"/>
        <v/>
      </c>
      <c r="BE88" s="12" t="str">
        <f t="shared" si="59"/>
        <v/>
      </c>
      <c r="BF88" s="12" t="str">
        <f>_xlfn.IFNA(VLOOKUP(Y88,对应表!$Z:$AA,2,FALSE)&amp;Z88,"")</f>
        <v>DEF:30780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66"/>
        <v>30780</v>
      </c>
      <c r="BM88">
        <f t="shared" si="67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43536</v>
      </c>
      <c r="Q89">
        <v>100085</v>
      </c>
      <c r="R89" s="4" t="s">
        <v>1687</v>
      </c>
      <c r="S89" s="4" t="str">
        <f t="shared" si="68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43536</v>
      </c>
      <c r="AA89" t="s">
        <v>308</v>
      </c>
      <c r="AB89">
        <v>10</v>
      </c>
      <c r="AI89" s="12" t="str">
        <f t="shared" si="64"/>
        <v>DEF:43536|ATK_P:10</v>
      </c>
      <c r="AR89">
        <v>3</v>
      </c>
      <c r="AU89" s="4"/>
      <c r="AV89" s="4"/>
      <c r="AW89" s="4"/>
      <c r="AX89" s="4"/>
      <c r="AZ89" s="12" t="str">
        <f t="shared" si="65"/>
        <v/>
      </c>
      <c r="BA89" s="12" t="str">
        <f t="shared" si="55"/>
        <v/>
      </c>
      <c r="BB89" s="12" t="str">
        <f t="shared" si="56"/>
        <v/>
      </c>
      <c r="BC89" s="12" t="str">
        <f t="shared" si="57"/>
        <v/>
      </c>
      <c r="BD89" s="12" t="str">
        <f t="shared" si="58"/>
        <v/>
      </c>
      <c r="BE89" s="12" t="str">
        <f t="shared" si="59"/>
        <v/>
      </c>
      <c r="BF89" s="12" t="str">
        <f>_xlfn.IFNA(VLOOKUP(Y89,对应表!$Z:$AA,2,FALSE)&amp;Z89,"")</f>
        <v>DEF:43536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66"/>
        <v>43536</v>
      </c>
      <c r="BM89">
        <f t="shared" si="67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61576</v>
      </c>
      <c r="Q90">
        <v>100086</v>
      </c>
      <c r="R90" s="4" t="s">
        <v>1688</v>
      </c>
      <c r="S90" s="4" t="str">
        <f t="shared" si="68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61576</v>
      </c>
      <c r="AA90" t="s">
        <v>308</v>
      </c>
      <c r="AB90">
        <v>10</v>
      </c>
      <c r="AI90" s="12" t="str">
        <f t="shared" si="64"/>
        <v>DEF:61576|ATK_P:10</v>
      </c>
      <c r="AR90">
        <v>3</v>
      </c>
      <c r="AU90" s="4"/>
      <c r="AV90" s="4"/>
      <c r="AW90" s="4"/>
      <c r="AX90" s="4"/>
      <c r="AZ90" s="12" t="str">
        <f t="shared" si="65"/>
        <v/>
      </c>
      <c r="BA90" s="12" t="str">
        <f t="shared" si="55"/>
        <v/>
      </c>
      <c r="BB90" s="12" t="str">
        <f t="shared" si="56"/>
        <v/>
      </c>
      <c r="BC90" s="12" t="str">
        <f t="shared" si="57"/>
        <v/>
      </c>
      <c r="BD90" s="12" t="str">
        <f t="shared" si="58"/>
        <v/>
      </c>
      <c r="BE90" s="12" t="str">
        <f t="shared" si="59"/>
        <v/>
      </c>
      <c r="BF90" s="12" t="str">
        <f>_xlfn.IFNA(VLOOKUP(Y90,对应表!$Z:$AA,2,FALSE)&amp;Z90,"")</f>
        <v>DEF:61576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66"/>
        <v>61576</v>
      </c>
      <c r="BM90">
        <f t="shared" si="67"/>
        <v>10</v>
      </c>
    </row>
    <row r="91" spans="8:65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3"/>
        <v>0</v>
      </c>
      <c r="Q91">
        <v>100087</v>
      </c>
      <c r="R91" s="4" t="s">
        <v>1689</v>
      </c>
      <c r="S91" s="4" t="str">
        <f t="shared" si="68"/>
        <v>主动概率混乱0.3</v>
      </c>
      <c r="T91" t="s">
        <v>307</v>
      </c>
      <c r="AI91" s="12" t="str">
        <f t="shared" ref="AI91" si="70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1">IF(BA91="","",BA91)&amp;IF(BB91="","","|"&amp;BB91)&amp;IF(BC91="","","|"&amp;BC91)&amp;IF(BD91="","","|"&amp;BD91)&amp;IF(BE91="","","|"&amp;BE91)</f>
        <v/>
      </c>
      <c r="BA91" s="12" t="str">
        <f t="shared" si="55"/>
        <v/>
      </c>
      <c r="BB91" s="12" t="str">
        <f t="shared" si="56"/>
        <v/>
      </c>
      <c r="BC91" s="12" t="str">
        <f t="shared" si="57"/>
        <v/>
      </c>
      <c r="BD91" s="12" t="str">
        <f t="shared" si="58"/>
        <v/>
      </c>
      <c r="BE91" s="12" t="str">
        <f t="shared" si="59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2">IF(Z91="",IF(U91="",AO91,U91),Z91)</f>
        <v>0</v>
      </c>
      <c r="BM91" t="str">
        <f t="shared" ref="BM91" si="73">IF(AB91="","",AB91)</f>
        <v/>
      </c>
    </row>
    <row r="92" spans="8:65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3"/>
        <v>20</v>
      </c>
      <c r="Q92">
        <v>100088</v>
      </c>
      <c r="R92" s="4" t="s">
        <v>1690</v>
      </c>
      <c r="S92" s="4" t="str">
        <f t="shared" si="68"/>
        <v>主动防御增加0.2</v>
      </c>
      <c r="T92" t="s">
        <v>307</v>
      </c>
      <c r="Y92" t="s">
        <v>1644</v>
      </c>
      <c r="Z92">
        <v>20</v>
      </c>
      <c r="AI92" s="12" t="str">
        <f t="shared" ref="AI92" si="75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76">IF(BA92="","",BA92)&amp;IF(BB92="","","|"&amp;BB92)&amp;IF(BC92="","","|"&amp;BC92)&amp;IF(BD92="","","|"&amp;BD92)&amp;IF(BE92="","","|"&amp;BE92)</f>
        <v/>
      </c>
      <c r="BA92" s="12" t="str">
        <f t="shared" si="55"/>
        <v/>
      </c>
      <c r="BB92" s="12" t="str">
        <f t="shared" si="56"/>
        <v/>
      </c>
      <c r="BC92" s="12" t="str">
        <f t="shared" si="57"/>
        <v/>
      </c>
      <c r="BD92" s="12" t="str">
        <f t="shared" si="58"/>
        <v/>
      </c>
      <c r="BE92" s="12" t="str">
        <f t="shared" si="59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77">IF(Z92="",IF(U92="",AO92,U92),Z92)</f>
        <v>20</v>
      </c>
      <c r="BM92" t="str">
        <f t="shared" ref="BM92" si="78">IF(AB92="","",AB92)</f>
        <v/>
      </c>
    </row>
    <row r="93" spans="8:65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3"/>
        <v>10</v>
      </c>
      <c r="Q93">
        <v>100089</v>
      </c>
      <c r="R93" s="4" t="s">
        <v>1691</v>
      </c>
      <c r="S93" s="4" t="str">
        <f t="shared" si="68"/>
        <v>主动攻击增加0.1</v>
      </c>
      <c r="T93" t="s">
        <v>307</v>
      </c>
      <c r="Y93" t="s">
        <v>308</v>
      </c>
      <c r="Z93">
        <v>10</v>
      </c>
      <c r="AI93" s="12" t="str">
        <f t="shared" ref="AI93" si="80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1">IF(BA93="","",BA93)&amp;IF(BB93="","","|"&amp;BB93)&amp;IF(BC93="","","|"&amp;BC93)&amp;IF(BD93="","","|"&amp;BD93)&amp;IF(BE93="","","|"&amp;BE93)</f>
        <v/>
      </c>
      <c r="BA93" s="12" t="str">
        <f t="shared" si="55"/>
        <v/>
      </c>
      <c r="BB93" s="12" t="str">
        <f t="shared" si="56"/>
        <v/>
      </c>
      <c r="BC93" s="12" t="str">
        <f t="shared" si="57"/>
        <v/>
      </c>
      <c r="BD93" s="12" t="str">
        <f t="shared" si="58"/>
        <v/>
      </c>
      <c r="BE93" s="12" t="str">
        <f t="shared" si="59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2">IF(Z93="",IF(U93="",AO93,U93),Z93)</f>
        <v>10</v>
      </c>
      <c r="BM93" t="str">
        <f t="shared" ref="BM93" si="83">IF(AB93="","",AB93)</f>
        <v/>
      </c>
    </row>
    <row r="94" spans="8:65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3"/>
        <v>20</v>
      </c>
      <c r="Q94">
        <v>100090</v>
      </c>
      <c r="R94" s="4" t="s">
        <v>1692</v>
      </c>
      <c r="S94" s="4" t="str">
        <f t="shared" si="68"/>
        <v>主动攻击增加0.2</v>
      </c>
      <c r="T94" t="s">
        <v>307</v>
      </c>
      <c r="Y94" t="s">
        <v>308</v>
      </c>
      <c r="Z94">
        <v>20</v>
      </c>
      <c r="AI94" s="12" t="str">
        <f t="shared" ref="AI94" si="85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86">IF(BA94="","",BA94)&amp;IF(BB94="","","|"&amp;BB94)&amp;IF(BC94="","","|"&amp;BC94)&amp;IF(BD94="","","|"&amp;BD94)&amp;IF(BE94="","","|"&amp;BE94)</f>
        <v/>
      </c>
      <c r="BA94" s="12" t="str">
        <f t="shared" si="55"/>
        <v/>
      </c>
      <c r="BB94" s="12" t="str">
        <f t="shared" si="56"/>
        <v/>
      </c>
      <c r="BC94" s="12" t="str">
        <f t="shared" si="57"/>
        <v/>
      </c>
      <c r="BD94" s="12" t="str">
        <f t="shared" si="58"/>
        <v/>
      </c>
      <c r="BE94" s="12" t="str">
        <f t="shared" si="59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87">IF(Z94="",IF(U94="",AO94,U94),Z94)</f>
        <v>20</v>
      </c>
      <c r="BM94" t="str">
        <f t="shared" ref="BM94" si="88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1693</v>
      </c>
      <c r="S95" s="4" t="str">
        <f t="shared" si="68"/>
        <v>主动死亡回血</v>
      </c>
      <c r="T95" t="s">
        <v>141</v>
      </c>
      <c r="V95">
        <v>25</v>
      </c>
      <c r="AI95" s="12" t="str">
        <f t="shared" ref="AI95" si="89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0">IF(BA95="","",BA95)&amp;IF(BB95="","","|"&amp;BB95)&amp;IF(BC95="","","|"&amp;BC95)&amp;IF(BD95="","","|"&amp;BD95)&amp;IF(BE95="","","|"&amp;BE95)</f>
        <v/>
      </c>
      <c r="BA95" s="12" t="str">
        <f t="shared" si="55"/>
        <v/>
      </c>
      <c r="BB95" s="12" t="str">
        <f t="shared" si="56"/>
        <v/>
      </c>
      <c r="BC95" s="12" t="str">
        <f t="shared" si="57"/>
        <v/>
      </c>
      <c r="BD95" s="12" t="str">
        <f t="shared" si="58"/>
        <v/>
      </c>
      <c r="BE95" s="12" t="str">
        <f t="shared" si="59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1">IF(Z95="",IF(U95="",AO95,U95),Z95)</f>
        <v>0</v>
      </c>
      <c r="BM95" t="str">
        <f t="shared" ref="BM95" si="92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83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83</v>
      </c>
      <c r="AI96" s="12" t="str">
        <f t="shared" ref="AI96:AI115" si="94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95">IF(BA96="","",BA96)&amp;IF(BB96="","","|"&amp;BB96)&amp;IF(BC96="","","|"&amp;BC96)&amp;IF(BD96="","","|"&amp;BD96)&amp;IF(BE96="","","|"&amp;BE96)</f>
        <v/>
      </c>
      <c r="BA96" s="12" t="str">
        <f t="shared" si="55"/>
        <v/>
      </c>
      <c r="BB96" s="12" t="str">
        <f t="shared" si="56"/>
        <v/>
      </c>
      <c r="BC96" s="12" t="str">
        <f t="shared" si="57"/>
        <v/>
      </c>
      <c r="BD96" s="12" t="str">
        <f t="shared" si="58"/>
        <v/>
      </c>
      <c r="BE96" s="12" t="str">
        <f t="shared" si="59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96">IF(Z96="",IF(U96="",AO96,U96),Z96)</f>
        <v>83</v>
      </c>
      <c r="BM96" t="str">
        <f t="shared" ref="BM96:BM115" si="97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102</v>
      </c>
      <c r="Q97">
        <v>100093</v>
      </c>
      <c r="R97" s="4" t="s">
        <v>1695</v>
      </c>
      <c r="S97" s="4" t="str">
        <f t="shared" ref="S97:S136" si="98">R97</f>
        <v>主动随机3体回血lv2</v>
      </c>
      <c r="T97" t="s">
        <v>307</v>
      </c>
      <c r="U97">
        <f>INT(VLOOKUP($I97,角色属性概况!$I:$N,VLOOKUP($H97,对应表!$AD:$AE,2,FALSE),FALSE)*$J97)</f>
        <v>102</v>
      </c>
      <c r="AI97" s="12" t="str">
        <f t="shared" si="94"/>
        <v/>
      </c>
      <c r="AQ97">
        <v>1</v>
      </c>
      <c r="AU97" s="4"/>
      <c r="AV97" s="4"/>
      <c r="AW97" s="4"/>
      <c r="AX97" s="4"/>
      <c r="AZ97" s="12" t="str">
        <f t="shared" si="95"/>
        <v/>
      </c>
      <c r="BA97" s="12" t="str">
        <f t="shared" si="55"/>
        <v/>
      </c>
      <c r="BB97" s="12" t="str">
        <f t="shared" si="56"/>
        <v/>
      </c>
      <c r="BC97" s="12" t="str">
        <f t="shared" si="57"/>
        <v/>
      </c>
      <c r="BD97" s="12" t="str">
        <f t="shared" si="58"/>
        <v/>
      </c>
      <c r="BE97" s="12" t="str">
        <f t="shared" si="59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96"/>
        <v>102</v>
      </c>
      <c r="BM97" t="str">
        <f t="shared" si="97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160</v>
      </c>
      <c r="Q98">
        <v>100094</v>
      </c>
      <c r="R98" s="4" t="s">
        <v>1696</v>
      </c>
      <c r="S98" s="4" t="str">
        <f t="shared" si="98"/>
        <v>主动随机3体回血lv3</v>
      </c>
      <c r="T98" t="s">
        <v>307</v>
      </c>
      <c r="U98">
        <f>INT(VLOOKUP($I98,角色属性概况!$I:$N,VLOOKUP($H98,对应表!$AD:$AE,2,FALSE),FALSE)*$J98)</f>
        <v>160</v>
      </c>
      <c r="AI98" s="12" t="str">
        <f t="shared" si="94"/>
        <v/>
      </c>
      <c r="AQ98">
        <v>1</v>
      </c>
      <c r="AU98" s="4"/>
      <c r="AV98" s="4"/>
      <c r="AW98" s="4"/>
      <c r="AX98" s="4"/>
      <c r="AZ98" s="12" t="str">
        <f t="shared" si="95"/>
        <v/>
      </c>
      <c r="BA98" s="12" t="str">
        <f t="shared" si="55"/>
        <v/>
      </c>
      <c r="BB98" s="12" t="str">
        <f t="shared" si="56"/>
        <v/>
      </c>
      <c r="BC98" s="12" t="str">
        <f t="shared" si="57"/>
        <v/>
      </c>
      <c r="BD98" s="12" t="str">
        <f t="shared" si="58"/>
        <v/>
      </c>
      <c r="BE98" s="12" t="str">
        <f t="shared" si="59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96"/>
        <v>160</v>
      </c>
      <c r="BM98" t="str">
        <f t="shared" si="97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256</v>
      </c>
      <c r="Q99">
        <v>100095</v>
      </c>
      <c r="R99" s="4" t="s">
        <v>1697</v>
      </c>
      <c r="S99" s="4" t="str">
        <f t="shared" si="98"/>
        <v>主动随机3体回血lv4</v>
      </c>
      <c r="T99" t="s">
        <v>307</v>
      </c>
      <c r="U99">
        <f>INT(VLOOKUP($I99,角色属性概况!$I:$N,VLOOKUP($H99,对应表!$AD:$AE,2,FALSE),FALSE)*$J99)</f>
        <v>256</v>
      </c>
      <c r="AI99" s="12" t="str">
        <f t="shared" si="94"/>
        <v/>
      </c>
      <c r="AQ99">
        <v>1</v>
      </c>
      <c r="AU99" s="4"/>
      <c r="AV99" s="4"/>
      <c r="AW99" s="4"/>
      <c r="AX99" s="4"/>
      <c r="AZ99" s="12" t="str">
        <f t="shared" si="95"/>
        <v/>
      </c>
      <c r="BA99" s="12" t="str">
        <f t="shared" si="55"/>
        <v/>
      </c>
      <c r="BB99" s="12" t="str">
        <f t="shared" si="56"/>
        <v/>
      </c>
      <c r="BC99" s="12" t="str">
        <f t="shared" si="57"/>
        <v/>
      </c>
      <c r="BD99" s="12" t="str">
        <f t="shared" si="58"/>
        <v/>
      </c>
      <c r="BE99" s="12" t="str">
        <f t="shared" si="59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96"/>
        <v>256</v>
      </c>
      <c r="BM99" t="str">
        <f t="shared" si="97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1698</v>
      </c>
      <c r="S100" s="4" t="str">
        <f t="shared" si="98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4"/>
        <v/>
      </c>
      <c r="AQ100">
        <v>1</v>
      </c>
      <c r="AU100" s="4"/>
      <c r="AV100" s="4"/>
      <c r="AW100" s="4"/>
      <c r="AX100" s="4"/>
      <c r="AZ100" s="12" t="str">
        <f t="shared" si="95"/>
        <v/>
      </c>
      <c r="BA100" s="12" t="str">
        <f t="shared" si="55"/>
        <v/>
      </c>
      <c r="BB100" s="12" t="str">
        <f t="shared" si="56"/>
        <v/>
      </c>
      <c r="BC100" s="12" t="str">
        <f t="shared" si="57"/>
        <v/>
      </c>
      <c r="BD100" s="12" t="str">
        <f t="shared" si="58"/>
        <v/>
      </c>
      <c r="BE100" s="12" t="str">
        <f t="shared" si="59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96"/>
        <v>361</v>
      </c>
      <c r="BM100" t="str">
        <f t="shared" si="97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512</v>
      </c>
      <c r="Q101">
        <v>100097</v>
      </c>
      <c r="R101" s="4" t="s">
        <v>1699</v>
      </c>
      <c r="S101" s="4" t="str">
        <f t="shared" si="98"/>
        <v>主动随机3体回血lv6</v>
      </c>
      <c r="T101" t="s">
        <v>307</v>
      </c>
      <c r="U101">
        <f>INT(VLOOKUP($I101,角色属性概况!$I:$N,VLOOKUP($H101,对应表!$AD:$AE,2,FALSE),FALSE)*$J101)</f>
        <v>512</v>
      </c>
      <c r="AI101" s="12" t="str">
        <f t="shared" si="94"/>
        <v/>
      </c>
      <c r="AQ101">
        <v>1</v>
      </c>
      <c r="AU101" s="4"/>
      <c r="AV101" s="4"/>
      <c r="AW101" s="4"/>
      <c r="AX101" s="4"/>
      <c r="AZ101" s="12" t="str">
        <f t="shared" si="95"/>
        <v/>
      </c>
      <c r="BA101" s="12" t="str">
        <f t="shared" si="55"/>
        <v/>
      </c>
      <c r="BB101" s="12" t="str">
        <f t="shared" si="56"/>
        <v/>
      </c>
      <c r="BC101" s="12" t="str">
        <f t="shared" si="57"/>
        <v/>
      </c>
      <c r="BD101" s="12" t="str">
        <f t="shared" si="58"/>
        <v/>
      </c>
      <c r="BE101" s="12" t="str">
        <f t="shared" si="59"/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96"/>
        <v>512</v>
      </c>
      <c r="BM101" t="str">
        <f t="shared" si="97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724</v>
      </c>
      <c r="Q102">
        <v>100098</v>
      </c>
      <c r="R102" s="4" t="s">
        <v>1700</v>
      </c>
      <c r="S102" s="4" t="str">
        <f t="shared" si="98"/>
        <v>主动随机3体回血lv7</v>
      </c>
      <c r="T102" t="s">
        <v>307</v>
      </c>
      <c r="U102">
        <f>INT(VLOOKUP($I102,角色属性概况!$I:$N,VLOOKUP($H102,对应表!$AD:$AE,2,FALSE),FALSE)*$J102)</f>
        <v>724</v>
      </c>
      <c r="AI102" s="12" t="str">
        <f t="shared" si="94"/>
        <v/>
      </c>
      <c r="AQ102">
        <v>1</v>
      </c>
      <c r="AU102" s="4"/>
      <c r="AV102" s="4"/>
      <c r="AW102" s="4"/>
      <c r="AX102" s="4"/>
      <c r="AZ102" s="12" t="str">
        <f t="shared" si="95"/>
        <v/>
      </c>
      <c r="BA102" s="12" t="str">
        <f t="shared" si="55"/>
        <v/>
      </c>
      <c r="BB102" s="12" t="str">
        <f t="shared" si="56"/>
        <v/>
      </c>
      <c r="BC102" s="12" t="str">
        <f t="shared" si="57"/>
        <v/>
      </c>
      <c r="BD102" s="12" t="str">
        <f t="shared" si="58"/>
        <v/>
      </c>
      <c r="BE102" s="12" t="str">
        <f t="shared" si="59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96"/>
        <v>724</v>
      </c>
      <c r="BM102" t="str">
        <f t="shared" si="97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1024</v>
      </c>
      <c r="Q103">
        <v>100099</v>
      </c>
      <c r="R103" s="4" t="s">
        <v>1701</v>
      </c>
      <c r="S103" s="4" t="str">
        <f t="shared" si="98"/>
        <v>主动随机3体回血lv8</v>
      </c>
      <c r="T103" t="s">
        <v>307</v>
      </c>
      <c r="U103">
        <f>INT(VLOOKUP($I103,角色属性概况!$I:$N,VLOOKUP($H103,对应表!$AD:$AE,2,FALSE),FALSE)*$J103)</f>
        <v>1024</v>
      </c>
      <c r="AI103" s="12" t="str">
        <f t="shared" si="94"/>
        <v/>
      </c>
      <c r="AQ103">
        <v>1</v>
      </c>
      <c r="AU103" s="4"/>
      <c r="AV103" s="4"/>
      <c r="AW103" s="4"/>
      <c r="AX103" s="4"/>
      <c r="AZ103" s="12" t="str">
        <f t="shared" si="95"/>
        <v/>
      </c>
      <c r="BA103" s="12" t="str">
        <f t="shared" si="55"/>
        <v/>
      </c>
      <c r="BB103" s="12" t="str">
        <f t="shared" si="56"/>
        <v/>
      </c>
      <c r="BC103" s="12" t="str">
        <f t="shared" si="57"/>
        <v/>
      </c>
      <c r="BD103" s="12" t="str">
        <f t="shared" si="58"/>
        <v/>
      </c>
      <c r="BE103" s="12" t="str">
        <f t="shared" si="59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96"/>
        <v>1024</v>
      </c>
      <c r="BM103" t="str">
        <f t="shared" si="97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1449</v>
      </c>
      <c r="Q104">
        <v>100100</v>
      </c>
      <c r="R104" s="4" t="s">
        <v>1702</v>
      </c>
      <c r="S104" s="4" t="str">
        <f t="shared" si="98"/>
        <v>主动随机3体回血lv9</v>
      </c>
      <c r="T104" t="s">
        <v>307</v>
      </c>
      <c r="U104">
        <f>INT(VLOOKUP($I104,角色属性概况!$I:$N,VLOOKUP($H104,对应表!$AD:$AE,2,FALSE),FALSE)*$J104)</f>
        <v>1449</v>
      </c>
      <c r="AI104" s="12" t="str">
        <f t="shared" si="94"/>
        <v/>
      </c>
      <c r="AQ104">
        <v>1</v>
      </c>
      <c r="AU104" s="4"/>
      <c r="AV104" s="4"/>
      <c r="AW104" s="4"/>
      <c r="AX104" s="4"/>
      <c r="AZ104" s="12" t="str">
        <f t="shared" si="95"/>
        <v/>
      </c>
      <c r="BA104" s="12" t="str">
        <f t="shared" si="55"/>
        <v/>
      </c>
      <c r="BB104" s="12" t="str">
        <f t="shared" si="56"/>
        <v/>
      </c>
      <c r="BC104" s="12" t="str">
        <f t="shared" si="57"/>
        <v/>
      </c>
      <c r="BD104" s="12" t="str">
        <f t="shared" si="58"/>
        <v/>
      </c>
      <c r="BE104" s="12" t="str">
        <f t="shared" si="59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96"/>
        <v>1449</v>
      </c>
      <c r="BM104" t="str">
        <f t="shared" si="97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2049</v>
      </c>
      <c r="Q105">
        <v>100101</v>
      </c>
      <c r="R105" s="4" t="s">
        <v>1703</v>
      </c>
      <c r="S105" s="4" t="str">
        <f t="shared" si="98"/>
        <v>主动随机3体回血lv10</v>
      </c>
      <c r="T105" t="s">
        <v>307</v>
      </c>
      <c r="U105">
        <f>INT(VLOOKUP($I105,角色属性概况!$I:$N,VLOOKUP($H105,对应表!$AD:$AE,2,FALSE),FALSE)*$J105)</f>
        <v>2049</v>
      </c>
      <c r="AI105" s="12" t="str">
        <f t="shared" si="94"/>
        <v/>
      </c>
      <c r="AQ105">
        <v>1</v>
      </c>
      <c r="AU105" s="4"/>
      <c r="AV105" s="4"/>
      <c r="AW105" s="4"/>
      <c r="AX105" s="4"/>
      <c r="AZ105" s="12" t="str">
        <f t="shared" si="95"/>
        <v/>
      </c>
      <c r="BA105" s="12" t="str">
        <f t="shared" si="55"/>
        <v/>
      </c>
      <c r="BB105" s="12" t="str">
        <f t="shared" si="56"/>
        <v/>
      </c>
      <c r="BC105" s="12" t="str">
        <f t="shared" si="57"/>
        <v/>
      </c>
      <c r="BD105" s="12" t="str">
        <f t="shared" si="58"/>
        <v/>
      </c>
      <c r="BE105" s="12" t="str">
        <f t="shared" si="59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96"/>
        <v>2049</v>
      </c>
      <c r="BM105" t="str">
        <f t="shared" si="97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2899</v>
      </c>
      <c r="Q106">
        <v>100102</v>
      </c>
      <c r="R106" s="4" t="s">
        <v>1704</v>
      </c>
      <c r="S106" s="4" t="str">
        <f t="shared" si="98"/>
        <v>主动随机3体回血lv11</v>
      </c>
      <c r="T106" t="s">
        <v>307</v>
      </c>
      <c r="U106">
        <f>INT(VLOOKUP($I106,角色属性概况!$I:$N,VLOOKUP($H106,对应表!$AD:$AE,2,FALSE),FALSE)*$J106)</f>
        <v>2899</v>
      </c>
      <c r="AI106" s="12" t="str">
        <f t="shared" si="94"/>
        <v/>
      </c>
      <c r="AQ106">
        <v>1</v>
      </c>
      <c r="AU106" s="4"/>
      <c r="AV106" s="4"/>
      <c r="AW106" s="4"/>
      <c r="AX106" s="4"/>
      <c r="AZ106" s="12" t="str">
        <f t="shared" si="95"/>
        <v/>
      </c>
      <c r="BA106" s="12" t="str">
        <f t="shared" si="55"/>
        <v/>
      </c>
      <c r="BB106" s="12" t="str">
        <f t="shared" si="56"/>
        <v/>
      </c>
      <c r="BC106" s="12" t="str">
        <f t="shared" si="57"/>
        <v/>
      </c>
      <c r="BD106" s="12" t="str">
        <f t="shared" si="58"/>
        <v/>
      </c>
      <c r="BE106" s="12" t="str">
        <f t="shared" si="59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96"/>
        <v>2899</v>
      </c>
      <c r="BM106" t="str">
        <f t="shared" si="97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4100</v>
      </c>
      <c r="Q107">
        <v>100103</v>
      </c>
      <c r="R107" s="4" t="s">
        <v>1705</v>
      </c>
      <c r="S107" s="4" t="str">
        <f t="shared" si="98"/>
        <v>主动随机3体回血lv12</v>
      </c>
      <c r="T107" t="s">
        <v>307</v>
      </c>
      <c r="U107">
        <f>INT(VLOOKUP($I107,角色属性概况!$I:$N,VLOOKUP($H107,对应表!$AD:$AE,2,FALSE),FALSE)*$J107)</f>
        <v>4100</v>
      </c>
      <c r="AI107" s="12" t="str">
        <f t="shared" si="94"/>
        <v/>
      </c>
      <c r="AQ107">
        <v>1</v>
      </c>
      <c r="AU107" s="4"/>
      <c r="AV107" s="4"/>
      <c r="AW107" s="4"/>
      <c r="AX107" s="4"/>
      <c r="AZ107" s="12" t="str">
        <f t="shared" si="95"/>
        <v/>
      </c>
      <c r="BA107" s="12" t="str">
        <f t="shared" si="55"/>
        <v/>
      </c>
      <c r="BB107" s="12" t="str">
        <f t="shared" si="56"/>
        <v/>
      </c>
      <c r="BC107" s="12" t="str">
        <f t="shared" si="57"/>
        <v/>
      </c>
      <c r="BD107" s="12" t="str">
        <f t="shared" si="58"/>
        <v/>
      </c>
      <c r="BE107" s="12" t="str">
        <f t="shared" si="59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96"/>
        <v>4100</v>
      </c>
      <c r="BM107" t="str">
        <f t="shared" si="97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5800</v>
      </c>
      <c r="Q108">
        <v>100104</v>
      </c>
      <c r="R108" s="4" t="s">
        <v>1706</v>
      </c>
      <c r="S108" s="4" t="str">
        <f t="shared" si="98"/>
        <v>主动随机3体回血lv13</v>
      </c>
      <c r="T108" t="s">
        <v>307</v>
      </c>
      <c r="U108">
        <f>INT(VLOOKUP($I108,角色属性概况!$I:$N,VLOOKUP($H108,对应表!$AD:$AE,2,FALSE),FALSE)*$J108)</f>
        <v>5800</v>
      </c>
      <c r="AI108" s="12" t="str">
        <f t="shared" si="94"/>
        <v/>
      </c>
      <c r="AQ108">
        <v>1</v>
      </c>
      <c r="AU108" s="4"/>
      <c r="AV108" s="4"/>
      <c r="AW108" s="4"/>
      <c r="AX108" s="4"/>
      <c r="AZ108" s="12" t="str">
        <f t="shared" si="95"/>
        <v/>
      </c>
      <c r="BA108" s="12" t="str">
        <f t="shared" si="55"/>
        <v/>
      </c>
      <c r="BB108" s="12" t="str">
        <f t="shared" si="56"/>
        <v/>
      </c>
      <c r="BC108" s="12" t="str">
        <f t="shared" si="57"/>
        <v/>
      </c>
      <c r="BD108" s="12" t="str">
        <f t="shared" si="58"/>
        <v/>
      </c>
      <c r="BE108" s="12" t="str">
        <f t="shared" si="59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96"/>
        <v>5800</v>
      </c>
      <c r="BM108" t="str">
        <f t="shared" si="97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8204</v>
      </c>
      <c r="Q109">
        <v>100105</v>
      </c>
      <c r="R109" s="4" t="s">
        <v>1707</v>
      </c>
      <c r="S109" s="4" t="str">
        <f t="shared" si="98"/>
        <v>主动随机3体回血lv14</v>
      </c>
      <c r="T109" t="s">
        <v>307</v>
      </c>
      <c r="U109">
        <f>INT(VLOOKUP($I109,角色属性概况!$I:$N,VLOOKUP($H109,对应表!$AD:$AE,2,FALSE),FALSE)*$J109)</f>
        <v>8204</v>
      </c>
      <c r="AI109" s="12" t="str">
        <f t="shared" si="94"/>
        <v/>
      </c>
      <c r="AQ109">
        <v>1</v>
      </c>
      <c r="AU109" s="4"/>
      <c r="AV109" s="4"/>
      <c r="AW109" s="4"/>
      <c r="AX109" s="4"/>
      <c r="AZ109" s="12" t="str">
        <f t="shared" si="95"/>
        <v/>
      </c>
      <c r="BA109" s="12" t="str">
        <f t="shared" si="55"/>
        <v/>
      </c>
      <c r="BB109" s="12" t="str">
        <f t="shared" si="56"/>
        <v/>
      </c>
      <c r="BC109" s="12" t="str">
        <f t="shared" si="57"/>
        <v/>
      </c>
      <c r="BD109" s="12" t="str">
        <f t="shared" si="58"/>
        <v/>
      </c>
      <c r="BE109" s="12" t="str">
        <f t="shared" si="59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96"/>
        <v>8204</v>
      </c>
      <c r="BM109" t="str">
        <f t="shared" si="97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11603</v>
      </c>
      <c r="Q110">
        <v>100106</v>
      </c>
      <c r="R110" s="4" t="s">
        <v>1708</v>
      </c>
      <c r="S110" s="4" t="str">
        <f t="shared" si="98"/>
        <v>主动随机3体回血lv15</v>
      </c>
      <c r="T110" t="s">
        <v>307</v>
      </c>
      <c r="U110">
        <f>INT(VLOOKUP($I110,角色属性概况!$I:$N,VLOOKUP($H110,对应表!$AD:$AE,2,FALSE),FALSE)*$J110)</f>
        <v>11603</v>
      </c>
      <c r="AI110" s="12" t="str">
        <f t="shared" si="94"/>
        <v/>
      </c>
      <c r="AQ110">
        <v>1</v>
      </c>
      <c r="AU110" s="4"/>
      <c r="AV110" s="4"/>
      <c r="AW110" s="4"/>
      <c r="AX110" s="4"/>
      <c r="AZ110" s="12" t="str">
        <f t="shared" si="95"/>
        <v/>
      </c>
      <c r="BA110" s="12" t="str">
        <f t="shared" si="55"/>
        <v/>
      </c>
      <c r="BB110" s="12" t="str">
        <f t="shared" si="56"/>
        <v/>
      </c>
      <c r="BC110" s="12" t="str">
        <f t="shared" si="57"/>
        <v/>
      </c>
      <c r="BD110" s="12" t="str">
        <f t="shared" si="58"/>
        <v/>
      </c>
      <c r="BE110" s="12" t="str">
        <f t="shared" si="59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96"/>
        <v>11603</v>
      </c>
      <c r="BM110" t="str">
        <f t="shared" si="97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16412</v>
      </c>
      <c r="Q111">
        <v>100107</v>
      </c>
      <c r="R111" s="4" t="s">
        <v>1709</v>
      </c>
      <c r="S111" s="4" t="str">
        <f t="shared" si="98"/>
        <v>主动随机3体回血lv16</v>
      </c>
      <c r="T111" t="s">
        <v>307</v>
      </c>
      <c r="U111">
        <f>INT(VLOOKUP($I111,角色属性概况!$I:$N,VLOOKUP($H111,对应表!$AD:$AE,2,FALSE),FALSE)*$J111)</f>
        <v>16412</v>
      </c>
      <c r="AI111" s="12" t="str">
        <f t="shared" si="94"/>
        <v/>
      </c>
      <c r="AQ111">
        <v>1</v>
      </c>
      <c r="AU111" s="4"/>
      <c r="AV111" s="4"/>
      <c r="AW111" s="4"/>
      <c r="AX111" s="4"/>
      <c r="AZ111" s="12" t="str">
        <f t="shared" si="95"/>
        <v/>
      </c>
      <c r="BA111" s="12" t="str">
        <f t="shared" si="55"/>
        <v/>
      </c>
      <c r="BB111" s="12" t="str">
        <f t="shared" si="56"/>
        <v/>
      </c>
      <c r="BC111" s="12" t="str">
        <f t="shared" si="57"/>
        <v/>
      </c>
      <c r="BD111" s="12" t="str">
        <f t="shared" si="58"/>
        <v/>
      </c>
      <c r="BE111" s="12" t="str">
        <f t="shared" si="59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96"/>
        <v>16412</v>
      </c>
      <c r="BM111" t="str">
        <f t="shared" si="97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23213</v>
      </c>
      <c r="Q112">
        <v>100108</v>
      </c>
      <c r="R112" s="4" t="s">
        <v>1710</v>
      </c>
      <c r="S112" s="4" t="str">
        <f t="shared" si="98"/>
        <v>主动随机3体回血lv17</v>
      </c>
      <c r="T112" t="s">
        <v>307</v>
      </c>
      <c r="U112">
        <f>INT(VLOOKUP($I112,角色属性概况!$I:$N,VLOOKUP($H112,对应表!$AD:$AE,2,FALSE),FALSE)*$J112)</f>
        <v>23213</v>
      </c>
      <c r="AI112" s="12" t="str">
        <f t="shared" si="94"/>
        <v/>
      </c>
      <c r="AQ112">
        <v>1</v>
      </c>
      <c r="AU112" s="4"/>
      <c r="AV112" s="4"/>
      <c r="AW112" s="4"/>
      <c r="AX112" s="4"/>
      <c r="AZ112" s="12" t="str">
        <f t="shared" si="95"/>
        <v/>
      </c>
      <c r="BA112" s="12" t="str">
        <f t="shared" si="55"/>
        <v/>
      </c>
      <c r="BB112" s="12" t="str">
        <f t="shared" si="56"/>
        <v/>
      </c>
      <c r="BC112" s="12" t="str">
        <f t="shared" si="57"/>
        <v/>
      </c>
      <c r="BD112" s="12" t="str">
        <f t="shared" si="58"/>
        <v/>
      </c>
      <c r="BE112" s="12" t="str">
        <f t="shared" si="59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96"/>
        <v>23213</v>
      </c>
      <c r="BM112" t="str">
        <f t="shared" si="97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32832</v>
      </c>
      <c r="Q113">
        <v>100109</v>
      </c>
      <c r="R113" s="4" t="s">
        <v>1711</v>
      </c>
      <c r="S113" s="4" t="str">
        <f t="shared" si="98"/>
        <v>主动随机3体回血lv18</v>
      </c>
      <c r="T113" t="s">
        <v>307</v>
      </c>
      <c r="U113">
        <f>INT(VLOOKUP($I113,角色属性概况!$I:$N,VLOOKUP($H113,对应表!$AD:$AE,2,FALSE),FALSE)*$J113)</f>
        <v>32832</v>
      </c>
      <c r="AI113" s="12" t="str">
        <f t="shared" si="94"/>
        <v/>
      </c>
      <c r="AQ113">
        <v>1</v>
      </c>
      <c r="AU113" s="4"/>
      <c r="AV113" s="4"/>
      <c r="AW113" s="4"/>
      <c r="AX113" s="4"/>
      <c r="AZ113" s="12" t="str">
        <f t="shared" si="95"/>
        <v/>
      </c>
      <c r="BA113" s="12" t="str">
        <f t="shared" si="55"/>
        <v/>
      </c>
      <c r="BB113" s="12" t="str">
        <f t="shared" si="56"/>
        <v/>
      </c>
      <c r="BC113" s="12" t="str">
        <f t="shared" si="57"/>
        <v/>
      </c>
      <c r="BD113" s="12" t="str">
        <f t="shared" si="58"/>
        <v/>
      </c>
      <c r="BE113" s="12" t="str">
        <f t="shared" si="59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96"/>
        <v>32832</v>
      </c>
      <c r="BM113" t="str">
        <f t="shared" si="97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46438</v>
      </c>
      <c r="Q114">
        <v>100110</v>
      </c>
      <c r="R114" s="4" t="s">
        <v>1712</v>
      </c>
      <c r="S114" s="4" t="str">
        <f t="shared" si="98"/>
        <v>主动随机3体回血lv19</v>
      </c>
      <c r="T114" t="s">
        <v>307</v>
      </c>
      <c r="U114">
        <f>INT(VLOOKUP($I114,角色属性概况!$I:$N,VLOOKUP($H114,对应表!$AD:$AE,2,FALSE),FALSE)*$J114)</f>
        <v>46438</v>
      </c>
      <c r="AI114" s="12" t="str">
        <f t="shared" si="94"/>
        <v/>
      </c>
      <c r="AQ114">
        <v>1</v>
      </c>
      <c r="AU114" s="4"/>
      <c r="AV114" s="4"/>
      <c r="AW114" s="4"/>
      <c r="AX114" s="4"/>
      <c r="AZ114" s="12" t="str">
        <f t="shared" si="95"/>
        <v/>
      </c>
      <c r="BA114" s="12" t="str">
        <f t="shared" si="55"/>
        <v/>
      </c>
      <c r="BB114" s="12" t="str">
        <f t="shared" si="56"/>
        <v/>
      </c>
      <c r="BC114" s="12" t="str">
        <f t="shared" si="57"/>
        <v/>
      </c>
      <c r="BD114" s="12" t="str">
        <f t="shared" si="58"/>
        <v/>
      </c>
      <c r="BE114" s="12" t="str">
        <f t="shared" si="59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96"/>
        <v>46438</v>
      </c>
      <c r="BM114" t="str">
        <f t="shared" si="97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65681</v>
      </c>
      <c r="Q115">
        <v>100111</v>
      </c>
      <c r="R115" s="4" t="s">
        <v>1713</v>
      </c>
      <c r="S115" s="4" t="str">
        <f t="shared" si="98"/>
        <v>主动随机3体回血lv20</v>
      </c>
      <c r="T115" t="s">
        <v>307</v>
      </c>
      <c r="U115">
        <f>INT(VLOOKUP($I115,角色属性概况!$I:$N,VLOOKUP($H115,对应表!$AD:$AE,2,FALSE),FALSE)*$J115)</f>
        <v>65681</v>
      </c>
      <c r="AI115" s="12" t="str">
        <f t="shared" si="94"/>
        <v/>
      </c>
      <c r="AQ115">
        <v>1</v>
      </c>
      <c r="AU115" s="4"/>
      <c r="AV115" s="4"/>
      <c r="AW115" s="4"/>
      <c r="AX115" s="4"/>
      <c r="AZ115" s="12" t="str">
        <f t="shared" si="95"/>
        <v/>
      </c>
      <c r="BA115" s="12" t="str">
        <f t="shared" si="55"/>
        <v/>
      </c>
      <c r="BB115" s="12" t="str">
        <f t="shared" si="56"/>
        <v/>
      </c>
      <c r="BC115" s="12" t="str">
        <f t="shared" si="57"/>
        <v/>
      </c>
      <c r="BD115" s="12" t="str">
        <f t="shared" si="58"/>
        <v/>
      </c>
      <c r="BE115" s="12" t="str">
        <f t="shared" si="59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96"/>
        <v>65681</v>
      </c>
      <c r="BM115" t="str">
        <f t="shared" si="97"/>
        <v/>
      </c>
    </row>
    <row r="116" spans="8:65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3"/>
        <v>0</v>
      </c>
      <c r="Q116">
        <v>100112</v>
      </c>
      <c r="R116" s="4" t="s">
        <v>1714</v>
      </c>
      <c r="S116" s="4" t="str">
        <f t="shared" si="98"/>
        <v>主动每回合回血0.05</v>
      </c>
      <c r="T116" t="s">
        <v>1824</v>
      </c>
      <c r="V116">
        <v>5</v>
      </c>
      <c r="AI116" s="12" t="str">
        <f t="shared" ref="AI116:AI138" si="10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01">IF(BA116="","",BA116)&amp;IF(BB116="","","|"&amp;BB116)&amp;IF(BC116="","","|"&amp;BC116)&amp;IF(BD116="","","|"&amp;BD116)&amp;IF(BE116="","","|"&amp;BE116)</f>
        <v/>
      </c>
      <c r="BA116" s="12" t="str">
        <f t="shared" si="55"/>
        <v/>
      </c>
      <c r="BB116" s="12" t="str">
        <f t="shared" si="56"/>
        <v/>
      </c>
      <c r="BC116" s="12" t="str">
        <f t="shared" si="57"/>
        <v/>
      </c>
      <c r="BD116" s="12" t="str">
        <f t="shared" si="58"/>
        <v/>
      </c>
      <c r="BE116" s="12" t="str">
        <f t="shared" si="59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02">IF(Z116="",IF(U116="",AO116,U116),Z116)</f>
        <v>0</v>
      </c>
      <c r="BM116" t="str">
        <f t="shared" ref="BM116:BM138" si="10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3"/>
        <v>-52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-52</v>
      </c>
      <c r="AI117" s="12" t="str">
        <f t="shared" si="100"/>
        <v>DEF:-52</v>
      </c>
      <c r="AR117">
        <v>3</v>
      </c>
      <c r="AU117" s="4"/>
      <c r="AV117" s="4"/>
      <c r="AW117" s="4"/>
      <c r="AX117" s="4"/>
      <c r="AZ117" s="12" t="str">
        <f t="shared" si="101"/>
        <v/>
      </c>
      <c r="BA117" s="12" t="str">
        <f t="shared" si="55"/>
        <v/>
      </c>
      <c r="BB117" s="12" t="str">
        <f t="shared" si="56"/>
        <v/>
      </c>
      <c r="BC117" s="12" t="str">
        <f t="shared" si="57"/>
        <v/>
      </c>
      <c r="BD117" s="12" t="str">
        <f t="shared" si="58"/>
        <v/>
      </c>
      <c r="BE117" s="12" t="str">
        <f t="shared" si="59"/>
        <v/>
      </c>
      <c r="BF117" s="12" t="str">
        <f>_xlfn.IFNA(VLOOKUP(Y117,对应表!$Z:$AA,2,FALSE)&amp;Z117,"")</f>
        <v>DEF:-52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02"/>
        <v>-52</v>
      </c>
      <c r="BM117" t="str">
        <f t="shared" si="10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BL118</f>
        <v>-64</v>
      </c>
      <c r="Q118">
        <v>100114</v>
      </c>
      <c r="R118" s="4" t="s">
        <v>1717</v>
      </c>
      <c r="S118" s="4" t="str">
        <f t="shared" si="98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-64</v>
      </c>
      <c r="AI118" s="12" t="str">
        <f t="shared" si="100"/>
        <v>DEF:-64</v>
      </c>
      <c r="AR118">
        <v>3</v>
      </c>
      <c r="AU118" s="4"/>
      <c r="AV118" s="4"/>
      <c r="AW118" s="4"/>
      <c r="AX118" s="4"/>
      <c r="AZ118" s="12" t="str">
        <f t="shared" si="101"/>
        <v/>
      </c>
      <c r="BA118" s="12" t="str">
        <f t="shared" si="55"/>
        <v/>
      </c>
      <c r="BB118" s="12" t="str">
        <f t="shared" si="56"/>
        <v/>
      </c>
      <c r="BC118" s="12" t="str">
        <f t="shared" si="57"/>
        <v/>
      </c>
      <c r="BD118" s="12" t="str">
        <f t="shared" si="58"/>
        <v/>
      </c>
      <c r="BE118" s="12" t="str">
        <f t="shared" si="59"/>
        <v/>
      </c>
      <c r="BF118" s="12" t="str">
        <f>_xlfn.IFNA(VLOOKUP(Y118,对应表!$Z:$AA,2,FALSE)&amp;Z118,"")</f>
        <v>DEF:-64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02"/>
        <v>-64</v>
      </c>
      <c r="BM118" t="str">
        <f t="shared" si="10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82" si="104">BL119</f>
        <v>-100</v>
      </c>
      <c r="Q119">
        <v>100115</v>
      </c>
      <c r="R119" s="4" t="s">
        <v>1718</v>
      </c>
      <c r="S119" s="4" t="str">
        <f t="shared" si="98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-100</v>
      </c>
      <c r="AI119" s="12" t="str">
        <f t="shared" si="100"/>
        <v>DEF:-100</v>
      </c>
      <c r="AR119">
        <v>3</v>
      </c>
      <c r="AU119" s="4"/>
      <c r="AV119" s="4"/>
      <c r="AW119" s="4"/>
      <c r="AX119" s="4"/>
      <c r="AZ119" s="12" t="str">
        <f t="shared" si="101"/>
        <v/>
      </c>
      <c r="BA119" s="12" t="str">
        <f t="shared" si="55"/>
        <v/>
      </c>
      <c r="BB119" s="12" t="str">
        <f t="shared" si="56"/>
        <v/>
      </c>
      <c r="BC119" s="12" t="str">
        <f t="shared" si="57"/>
        <v/>
      </c>
      <c r="BD119" s="12" t="str">
        <f t="shared" si="58"/>
        <v/>
      </c>
      <c r="BE119" s="12" t="str">
        <f t="shared" si="59"/>
        <v/>
      </c>
      <c r="BF119" s="12" t="str">
        <f>_xlfn.IFNA(VLOOKUP(Y119,对应表!$Z:$AA,2,FALSE)&amp;Z119,"")</f>
        <v>DEF:-100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02"/>
        <v>-100</v>
      </c>
      <c r="BM119" t="str">
        <f t="shared" si="10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04"/>
        <v>-160</v>
      </c>
      <c r="Q120">
        <v>100116</v>
      </c>
      <c r="R120" s="4" t="s">
        <v>1719</v>
      </c>
      <c r="S120" s="4" t="str">
        <f t="shared" si="98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-160</v>
      </c>
      <c r="AI120" s="12" t="str">
        <f t="shared" si="100"/>
        <v>DEF:-160</v>
      </c>
      <c r="AR120">
        <v>3</v>
      </c>
      <c r="AU120" s="4"/>
      <c r="AV120" s="4"/>
      <c r="AW120" s="4"/>
      <c r="AX120" s="4"/>
      <c r="AZ120" s="12" t="str">
        <f t="shared" si="101"/>
        <v/>
      </c>
      <c r="BA120" s="12" t="str">
        <f t="shared" si="55"/>
        <v/>
      </c>
      <c r="BB120" s="12" t="str">
        <f t="shared" si="56"/>
        <v/>
      </c>
      <c r="BC120" s="12" t="str">
        <f t="shared" si="57"/>
        <v/>
      </c>
      <c r="BD120" s="12" t="str">
        <f t="shared" si="58"/>
        <v/>
      </c>
      <c r="BE120" s="12" t="str">
        <f t="shared" si="59"/>
        <v/>
      </c>
      <c r="BF120" s="12" t="str">
        <f>_xlfn.IFNA(VLOOKUP(Y120,对应表!$Z:$AA,2,FALSE)&amp;Z120,"")</f>
        <v>DEF:-160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02"/>
        <v>-160</v>
      </c>
      <c r="BM120" t="str">
        <f t="shared" si="10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04"/>
        <v>-227</v>
      </c>
      <c r="Q121">
        <v>100117</v>
      </c>
      <c r="R121" s="4" t="s">
        <v>1720</v>
      </c>
      <c r="S121" s="4" t="str">
        <f t="shared" si="98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00"/>
        <v>DEF:-227</v>
      </c>
      <c r="AR121">
        <v>3</v>
      </c>
      <c r="AU121" s="4"/>
      <c r="AV121" s="4"/>
      <c r="AW121" s="4"/>
      <c r="AX121" s="4"/>
      <c r="AZ121" s="12" t="str">
        <f t="shared" si="101"/>
        <v/>
      </c>
      <c r="BA121" s="12" t="str">
        <f t="shared" si="55"/>
        <v/>
      </c>
      <c r="BB121" s="12" t="str">
        <f t="shared" si="56"/>
        <v/>
      </c>
      <c r="BC121" s="12" t="str">
        <f t="shared" si="57"/>
        <v/>
      </c>
      <c r="BD121" s="12" t="str">
        <f t="shared" si="58"/>
        <v/>
      </c>
      <c r="BE121" s="12" t="str">
        <f t="shared" si="59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02"/>
        <v>-227</v>
      </c>
      <c r="BM121" t="str">
        <f t="shared" si="10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04"/>
        <v>-320</v>
      </c>
      <c r="Q122">
        <v>100118</v>
      </c>
      <c r="R122" s="4" t="s">
        <v>1721</v>
      </c>
      <c r="S122" s="4" t="str">
        <f t="shared" si="98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-320</v>
      </c>
      <c r="AI122" s="12" t="str">
        <f t="shared" si="100"/>
        <v>DEF:-320</v>
      </c>
      <c r="AR122">
        <v>3</v>
      </c>
      <c r="AU122" s="4"/>
      <c r="AV122" s="4"/>
      <c r="AW122" s="4"/>
      <c r="AX122" s="4"/>
      <c r="AZ122" s="12" t="str">
        <f t="shared" si="101"/>
        <v/>
      </c>
      <c r="BA122" s="12" t="str">
        <f t="shared" si="55"/>
        <v/>
      </c>
      <c r="BB122" s="12" t="str">
        <f t="shared" si="56"/>
        <v/>
      </c>
      <c r="BC122" s="12" t="str">
        <f t="shared" si="57"/>
        <v/>
      </c>
      <c r="BD122" s="12" t="str">
        <f t="shared" si="58"/>
        <v/>
      </c>
      <c r="BE122" s="12" t="str">
        <f t="shared" si="59"/>
        <v/>
      </c>
      <c r="BF122" s="12" t="str">
        <f>_xlfn.IFNA(VLOOKUP(Y122,对应表!$Z:$AA,2,FALSE)&amp;Z122,"")</f>
        <v>DEF:-320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02"/>
        <v>-320</v>
      </c>
      <c r="BM122" t="str">
        <f t="shared" si="10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04"/>
        <v>-453</v>
      </c>
      <c r="Q123">
        <v>100119</v>
      </c>
      <c r="R123" s="4" t="s">
        <v>1722</v>
      </c>
      <c r="S123" s="4" t="str">
        <f t="shared" si="98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-453</v>
      </c>
      <c r="AI123" s="12" t="str">
        <f t="shared" si="100"/>
        <v>DEF:-453</v>
      </c>
      <c r="AR123">
        <v>3</v>
      </c>
      <c r="AU123" s="4"/>
      <c r="AV123" s="4"/>
      <c r="AW123" s="4"/>
      <c r="AX123" s="4"/>
      <c r="AZ123" s="12" t="str">
        <f t="shared" si="101"/>
        <v/>
      </c>
      <c r="BA123" s="12" t="str">
        <f t="shared" si="55"/>
        <v/>
      </c>
      <c r="BB123" s="12" t="str">
        <f t="shared" si="56"/>
        <v/>
      </c>
      <c r="BC123" s="12" t="str">
        <f t="shared" si="57"/>
        <v/>
      </c>
      <c r="BD123" s="12" t="str">
        <f t="shared" si="58"/>
        <v/>
      </c>
      <c r="BE123" s="12" t="str">
        <f t="shared" si="59"/>
        <v/>
      </c>
      <c r="BF123" s="12" t="str">
        <f>_xlfn.IFNA(VLOOKUP(Y123,对应表!$Z:$AA,2,FALSE)&amp;Z123,"")</f>
        <v>DEF:-453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02"/>
        <v>-453</v>
      </c>
      <c r="BM123" t="str">
        <f t="shared" si="10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04"/>
        <v>-641</v>
      </c>
      <c r="Q124">
        <v>100120</v>
      </c>
      <c r="R124" s="4" t="s">
        <v>1723</v>
      </c>
      <c r="S124" s="4" t="str">
        <f t="shared" si="98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-641</v>
      </c>
      <c r="AI124" s="12" t="str">
        <f t="shared" si="100"/>
        <v>DEF:-641</v>
      </c>
      <c r="AR124">
        <v>3</v>
      </c>
      <c r="AU124" s="4"/>
      <c r="AV124" s="4"/>
      <c r="AW124" s="4"/>
      <c r="AX124" s="4"/>
      <c r="AZ124" s="12" t="str">
        <f t="shared" si="101"/>
        <v/>
      </c>
      <c r="BA124" s="12" t="str">
        <f t="shared" si="55"/>
        <v/>
      </c>
      <c r="BB124" s="12" t="str">
        <f t="shared" si="56"/>
        <v/>
      </c>
      <c r="BC124" s="12" t="str">
        <f t="shared" si="57"/>
        <v/>
      </c>
      <c r="BD124" s="12" t="str">
        <f t="shared" si="58"/>
        <v/>
      </c>
      <c r="BE124" s="12" t="str">
        <f t="shared" si="59"/>
        <v/>
      </c>
      <c r="BF124" s="12" t="str">
        <f>_xlfn.IFNA(VLOOKUP(Y124,对应表!$Z:$AA,2,FALSE)&amp;Z124,"")</f>
        <v>DEF:-641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02"/>
        <v>-641</v>
      </c>
      <c r="BM124" t="str">
        <f t="shared" si="10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04"/>
        <v>-906</v>
      </c>
      <c r="Q125">
        <v>100121</v>
      </c>
      <c r="R125" s="4" t="s">
        <v>1724</v>
      </c>
      <c r="S125" s="4" t="str">
        <f t="shared" si="98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-906</v>
      </c>
      <c r="AI125" s="12" t="str">
        <f t="shared" si="100"/>
        <v>DEF:-906</v>
      </c>
      <c r="AR125">
        <v>3</v>
      </c>
      <c r="AU125" s="4"/>
      <c r="AV125" s="4"/>
      <c r="AW125" s="4"/>
      <c r="AX125" s="4"/>
      <c r="AZ125" s="12" t="str">
        <f t="shared" si="101"/>
        <v/>
      </c>
      <c r="BA125" s="12" t="str">
        <f t="shared" si="55"/>
        <v/>
      </c>
      <c r="BB125" s="12" t="str">
        <f t="shared" si="56"/>
        <v/>
      </c>
      <c r="BC125" s="12" t="str">
        <f t="shared" si="57"/>
        <v/>
      </c>
      <c r="BD125" s="12" t="str">
        <f t="shared" si="58"/>
        <v/>
      </c>
      <c r="BE125" s="12" t="str">
        <f t="shared" si="59"/>
        <v/>
      </c>
      <c r="BF125" s="12" t="str">
        <f>_xlfn.IFNA(VLOOKUP(Y125,对应表!$Z:$AA,2,FALSE)&amp;Z125,"")</f>
        <v>DEF:-906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02"/>
        <v>-906</v>
      </c>
      <c r="BM125" t="str">
        <f t="shared" si="10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04"/>
        <v>-1282</v>
      </c>
      <c r="Q126">
        <v>100122</v>
      </c>
      <c r="R126" s="4" t="s">
        <v>1725</v>
      </c>
      <c r="S126" s="4" t="str">
        <f t="shared" si="98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-1282</v>
      </c>
      <c r="AI126" s="12" t="str">
        <f t="shared" si="100"/>
        <v>DEF:-1282</v>
      </c>
      <c r="AR126">
        <v>3</v>
      </c>
      <c r="AU126" s="4"/>
      <c r="AV126" s="4"/>
      <c r="AW126" s="4"/>
      <c r="AX126" s="4"/>
      <c r="AZ126" s="12" t="str">
        <f t="shared" si="101"/>
        <v/>
      </c>
      <c r="BA126" s="12" t="str">
        <f t="shared" si="55"/>
        <v/>
      </c>
      <c r="BB126" s="12" t="str">
        <f t="shared" si="56"/>
        <v/>
      </c>
      <c r="BC126" s="12" t="str">
        <f t="shared" si="57"/>
        <v/>
      </c>
      <c r="BD126" s="12" t="str">
        <f t="shared" si="58"/>
        <v/>
      </c>
      <c r="BE126" s="12" t="str">
        <f t="shared" si="59"/>
        <v/>
      </c>
      <c r="BF126" s="12" t="str">
        <f>_xlfn.IFNA(VLOOKUP(Y126,对应表!$Z:$AA,2,FALSE)&amp;Z126,"")</f>
        <v>DEF:-1282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02"/>
        <v>-1282</v>
      </c>
      <c r="BM126" t="str">
        <f t="shared" si="10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04"/>
        <v>-1813</v>
      </c>
      <c r="Q127">
        <v>100123</v>
      </c>
      <c r="R127" s="4" t="s">
        <v>1726</v>
      </c>
      <c r="S127" s="4" t="str">
        <f t="shared" si="98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-1813</v>
      </c>
      <c r="AI127" s="12" t="str">
        <f t="shared" si="100"/>
        <v>DEF:-1813</v>
      </c>
      <c r="AR127">
        <v>3</v>
      </c>
      <c r="AU127" s="4"/>
      <c r="AV127" s="4"/>
      <c r="AW127" s="4"/>
      <c r="AX127" s="4"/>
      <c r="AZ127" s="12" t="str">
        <f t="shared" si="101"/>
        <v/>
      </c>
      <c r="BA127" s="12" t="str">
        <f t="shared" si="55"/>
        <v/>
      </c>
      <c r="BB127" s="12" t="str">
        <f t="shared" si="56"/>
        <v/>
      </c>
      <c r="BC127" s="12" t="str">
        <f t="shared" si="57"/>
        <v/>
      </c>
      <c r="BD127" s="12" t="str">
        <f t="shared" si="58"/>
        <v/>
      </c>
      <c r="BE127" s="12" t="str">
        <f t="shared" si="59"/>
        <v/>
      </c>
      <c r="BF127" s="12" t="str">
        <f>_xlfn.IFNA(VLOOKUP(Y127,对应表!$Z:$AA,2,FALSE)&amp;Z127,"")</f>
        <v>DEF:-1813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02"/>
        <v>-1813</v>
      </c>
      <c r="BM127" t="str">
        <f t="shared" si="10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04"/>
        <v>-2563</v>
      </c>
      <c r="Q128">
        <v>100124</v>
      </c>
      <c r="R128" s="4" t="s">
        <v>1727</v>
      </c>
      <c r="S128" s="4" t="str">
        <f t="shared" si="98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-2563</v>
      </c>
      <c r="AI128" s="12" t="str">
        <f t="shared" si="100"/>
        <v>DEF:-2563</v>
      </c>
      <c r="AR128">
        <v>3</v>
      </c>
      <c r="AU128" s="4"/>
      <c r="AV128" s="4"/>
      <c r="AW128" s="4"/>
      <c r="AX128" s="4"/>
      <c r="AZ128" s="12" t="str">
        <f t="shared" si="101"/>
        <v/>
      </c>
      <c r="BA128" s="12" t="str">
        <f t="shared" si="55"/>
        <v/>
      </c>
      <c r="BB128" s="12" t="str">
        <f t="shared" si="56"/>
        <v/>
      </c>
      <c r="BC128" s="12" t="str">
        <f t="shared" si="57"/>
        <v/>
      </c>
      <c r="BD128" s="12" t="str">
        <f t="shared" si="58"/>
        <v/>
      </c>
      <c r="BE128" s="12" t="str">
        <f t="shared" si="59"/>
        <v/>
      </c>
      <c r="BF128" s="12" t="str">
        <f>_xlfn.IFNA(VLOOKUP(Y128,对应表!$Z:$AA,2,FALSE)&amp;Z128,"")</f>
        <v>DEF:-2563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02"/>
        <v>-2563</v>
      </c>
      <c r="BM128" t="str">
        <f t="shared" si="10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04"/>
        <v>-3626</v>
      </c>
      <c r="Q129">
        <v>100125</v>
      </c>
      <c r="R129" s="4" t="s">
        <v>1728</v>
      </c>
      <c r="S129" s="4" t="str">
        <f t="shared" si="98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-3626</v>
      </c>
      <c r="AI129" s="12" t="str">
        <f t="shared" si="100"/>
        <v>DEF:-3626</v>
      </c>
      <c r="AR129">
        <v>3</v>
      </c>
      <c r="AU129" s="4"/>
      <c r="AV129" s="4"/>
      <c r="AW129" s="4"/>
      <c r="AX129" s="4"/>
      <c r="AZ129" s="12" t="str">
        <f t="shared" si="101"/>
        <v/>
      </c>
      <c r="BA129" s="12" t="str">
        <f t="shared" si="55"/>
        <v/>
      </c>
      <c r="BB129" s="12" t="str">
        <f t="shared" si="56"/>
        <v/>
      </c>
      <c r="BC129" s="12" t="str">
        <f t="shared" si="57"/>
        <v/>
      </c>
      <c r="BD129" s="12" t="str">
        <f t="shared" si="58"/>
        <v/>
      </c>
      <c r="BE129" s="12" t="str">
        <f t="shared" si="59"/>
        <v/>
      </c>
      <c r="BF129" s="12" t="str">
        <f>_xlfn.IFNA(VLOOKUP(Y129,对应表!$Z:$AA,2,FALSE)&amp;Z129,"")</f>
        <v>DEF:-3626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02"/>
        <v>-3626</v>
      </c>
      <c r="BM129" t="str">
        <f t="shared" si="10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04"/>
        <v>-5128</v>
      </c>
      <c r="Q130">
        <v>100126</v>
      </c>
      <c r="R130" s="4" t="s">
        <v>1729</v>
      </c>
      <c r="S130" s="4" t="str">
        <f t="shared" si="98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-5128</v>
      </c>
      <c r="AI130" s="12" t="str">
        <f t="shared" si="100"/>
        <v>DEF:-5128</v>
      </c>
      <c r="AR130">
        <v>3</v>
      </c>
      <c r="AU130" s="4"/>
      <c r="AV130" s="4"/>
      <c r="AW130" s="4"/>
      <c r="AX130" s="4"/>
      <c r="AZ130" s="12" t="str">
        <f t="shared" si="101"/>
        <v/>
      </c>
      <c r="BA130" s="12" t="str">
        <f t="shared" si="55"/>
        <v/>
      </c>
      <c r="BB130" s="12" t="str">
        <f t="shared" si="56"/>
        <v/>
      </c>
      <c r="BC130" s="12" t="str">
        <f t="shared" si="57"/>
        <v/>
      </c>
      <c r="BD130" s="12" t="str">
        <f t="shared" si="58"/>
        <v/>
      </c>
      <c r="BE130" s="12" t="str">
        <f t="shared" si="59"/>
        <v/>
      </c>
      <c r="BF130" s="12" t="str">
        <f>_xlfn.IFNA(VLOOKUP(Y130,对应表!$Z:$AA,2,FALSE)&amp;Z130,"")</f>
        <v>DEF:-5128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02"/>
        <v>-5128</v>
      </c>
      <c r="BM130" t="str">
        <f t="shared" si="10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04"/>
        <v>-7253</v>
      </c>
      <c r="Q131">
        <v>100127</v>
      </c>
      <c r="R131" s="4" t="s">
        <v>1730</v>
      </c>
      <c r="S131" s="4" t="str">
        <f t="shared" si="98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-7253</v>
      </c>
      <c r="AI131" s="12" t="str">
        <f t="shared" si="100"/>
        <v>DEF:-7253</v>
      </c>
      <c r="AR131">
        <v>3</v>
      </c>
      <c r="AU131" s="4"/>
      <c r="AV131" s="4"/>
      <c r="AW131" s="4"/>
      <c r="AX131" s="4"/>
      <c r="AZ131" s="12" t="str">
        <f t="shared" si="101"/>
        <v/>
      </c>
      <c r="BA131" s="12" t="str">
        <f t="shared" si="55"/>
        <v/>
      </c>
      <c r="BB131" s="12" t="str">
        <f t="shared" si="56"/>
        <v/>
      </c>
      <c r="BC131" s="12" t="str">
        <f t="shared" si="57"/>
        <v/>
      </c>
      <c r="BD131" s="12" t="str">
        <f t="shared" si="58"/>
        <v/>
      </c>
      <c r="BE131" s="12" t="str">
        <f t="shared" si="59"/>
        <v/>
      </c>
      <c r="BF131" s="12" t="str">
        <f>_xlfn.IFNA(VLOOKUP(Y131,对应表!$Z:$AA,2,FALSE)&amp;Z131,"")</f>
        <v>DEF:-7253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02"/>
        <v>-7253</v>
      </c>
      <c r="BM131" t="str">
        <f t="shared" si="10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04"/>
        <v>-10258</v>
      </c>
      <c r="Q132">
        <v>100128</v>
      </c>
      <c r="R132" s="4" t="s">
        <v>1731</v>
      </c>
      <c r="S132" s="4" t="str">
        <f t="shared" si="98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-10258</v>
      </c>
      <c r="AI132" s="12" t="str">
        <f t="shared" si="100"/>
        <v>DEF:-10258</v>
      </c>
      <c r="AR132">
        <v>3</v>
      </c>
      <c r="AU132" s="4"/>
      <c r="AV132" s="4"/>
      <c r="AW132" s="4"/>
      <c r="AX132" s="4"/>
      <c r="AZ132" s="12" t="str">
        <f t="shared" si="101"/>
        <v/>
      </c>
      <c r="BA132" s="12" t="str">
        <f t="shared" si="55"/>
        <v/>
      </c>
      <c r="BB132" s="12" t="str">
        <f t="shared" si="56"/>
        <v/>
      </c>
      <c r="BC132" s="12" t="str">
        <f t="shared" si="57"/>
        <v/>
      </c>
      <c r="BD132" s="12" t="str">
        <f t="shared" si="58"/>
        <v/>
      </c>
      <c r="BE132" s="12" t="str">
        <f t="shared" si="59"/>
        <v/>
      </c>
      <c r="BF132" s="12" t="str">
        <f>_xlfn.IFNA(VLOOKUP(Y132,对应表!$Z:$AA,2,FALSE)&amp;Z132,"")</f>
        <v>DEF:-10258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02"/>
        <v>-10258</v>
      </c>
      <c r="BM132" t="str">
        <f t="shared" si="10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04"/>
        <v>-14509</v>
      </c>
      <c r="Q133">
        <v>100129</v>
      </c>
      <c r="R133" s="4" t="s">
        <v>1732</v>
      </c>
      <c r="S133" s="4" t="str">
        <f t="shared" si="98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-14509</v>
      </c>
      <c r="AI133" s="12" t="str">
        <f t="shared" si="100"/>
        <v>DEF:-14509</v>
      </c>
      <c r="AR133">
        <v>3</v>
      </c>
      <c r="AU133" s="4"/>
      <c r="AV133" s="4"/>
      <c r="AW133" s="4"/>
      <c r="AX133" s="4"/>
      <c r="AZ133" s="12" t="str">
        <f t="shared" si="101"/>
        <v/>
      </c>
      <c r="BA133" s="12" t="str">
        <f t="shared" ref="BA133:BA196" si="105">IF(_xlfn.IFNA(VLOOKUP(AU133,$K:$L,2,FALSE),"")=0,"",_xlfn.IFNA(VLOOKUP(AU133,$K:$L,2,FALSE),""))</f>
        <v/>
      </c>
      <c r="BB133" s="12" t="str">
        <f t="shared" ref="BB133:BB196" si="106">IF(_xlfn.IFNA(VLOOKUP(AV133,$K:$L,2,FALSE),"")=0,"",_xlfn.IFNA(VLOOKUP(AV133,$K:$L,2,FALSE),""))</f>
        <v/>
      </c>
      <c r="BC133" s="12" t="str">
        <f t="shared" ref="BC133:BC196" si="107">IF(_xlfn.IFNA(VLOOKUP(AW133,$K:$L,2,FALSE),"")=0,"",_xlfn.IFNA(VLOOKUP(AW133,$K:$L,2,FALSE),""))</f>
        <v/>
      </c>
      <c r="BD133" s="12" t="str">
        <f t="shared" ref="BD133:BD196" si="108">IF(_xlfn.IFNA(VLOOKUP(AX133,$K:$L,2,FALSE),"")=0,"",_xlfn.IFNA(VLOOKUP(AX133,$K:$L,2,FALSE),""))</f>
        <v/>
      </c>
      <c r="BE133" s="12" t="str">
        <f t="shared" ref="BE133:BE196" si="109">IF(_xlfn.IFNA(VLOOKUP(AY133,$K:$L,2,FALSE),"")=0,"",_xlfn.IFNA(VLOOKUP(AY133,$K:$L,2,FALSE),""))</f>
        <v/>
      </c>
      <c r="BF133" s="12" t="str">
        <f>_xlfn.IFNA(VLOOKUP(Y133,对应表!$Z:$AA,2,FALSE)&amp;Z133,"")</f>
        <v>DEF:-14509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02"/>
        <v>-14509</v>
      </c>
      <c r="BM133" t="str">
        <f t="shared" si="10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04"/>
        <v>-20521</v>
      </c>
      <c r="Q134">
        <v>100130</v>
      </c>
      <c r="R134" s="4" t="s">
        <v>1733</v>
      </c>
      <c r="S134" s="4" t="str">
        <f t="shared" si="98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-20521</v>
      </c>
      <c r="AI134" s="12" t="str">
        <f t="shared" si="100"/>
        <v>DEF:-20521</v>
      </c>
      <c r="AR134">
        <v>3</v>
      </c>
      <c r="AU134" s="4"/>
      <c r="AV134" s="4"/>
      <c r="AW134" s="4"/>
      <c r="AX134" s="4"/>
      <c r="AZ134" s="12" t="str">
        <f t="shared" si="101"/>
        <v/>
      </c>
      <c r="BA134" s="12" t="str">
        <f t="shared" si="105"/>
        <v/>
      </c>
      <c r="BB134" s="12" t="str">
        <f t="shared" si="106"/>
        <v/>
      </c>
      <c r="BC134" s="12" t="str">
        <f t="shared" si="107"/>
        <v/>
      </c>
      <c r="BD134" s="12" t="str">
        <f t="shared" si="108"/>
        <v/>
      </c>
      <c r="BE134" s="12" t="str">
        <f t="shared" si="109"/>
        <v/>
      </c>
      <c r="BF134" s="12" t="str">
        <f>_xlfn.IFNA(VLOOKUP(Y134,对应表!$Z:$AA,2,FALSE)&amp;Z134,"")</f>
        <v>DEF:-20521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02"/>
        <v>-20521</v>
      </c>
      <c r="BM134" t="str">
        <f t="shared" si="10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04"/>
        <v>-29024</v>
      </c>
      <c r="Q135">
        <v>100131</v>
      </c>
      <c r="R135" s="4" t="s">
        <v>1734</v>
      </c>
      <c r="S135" s="4" t="str">
        <f t="shared" si="98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-29024</v>
      </c>
      <c r="AI135" s="12" t="str">
        <f t="shared" si="100"/>
        <v>DEF:-29024</v>
      </c>
      <c r="AR135">
        <v>3</v>
      </c>
      <c r="AU135" s="4"/>
      <c r="AV135" s="4"/>
      <c r="AW135" s="4"/>
      <c r="AX135" s="4"/>
      <c r="AZ135" s="12" t="str">
        <f t="shared" si="101"/>
        <v/>
      </c>
      <c r="BA135" s="12" t="str">
        <f t="shared" si="105"/>
        <v/>
      </c>
      <c r="BB135" s="12" t="str">
        <f t="shared" si="106"/>
        <v/>
      </c>
      <c r="BC135" s="12" t="str">
        <f t="shared" si="107"/>
        <v/>
      </c>
      <c r="BD135" s="12" t="str">
        <f t="shared" si="108"/>
        <v/>
      </c>
      <c r="BE135" s="12" t="str">
        <f t="shared" si="109"/>
        <v/>
      </c>
      <c r="BF135" s="12" t="str">
        <f>_xlfn.IFNA(VLOOKUP(Y135,对应表!$Z:$AA,2,FALSE)&amp;Z135,"")</f>
        <v>DEF:-29024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02"/>
        <v>-29024</v>
      </c>
      <c r="BM135" t="str">
        <f t="shared" si="10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04"/>
        <v>-41052</v>
      </c>
      <c r="Q136">
        <v>100132</v>
      </c>
      <c r="R136" s="4" t="s">
        <v>1735</v>
      </c>
      <c r="S136" s="4" t="str">
        <f t="shared" si="98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-41052</v>
      </c>
      <c r="AI136" s="12" t="str">
        <f t="shared" si="100"/>
        <v>DEF:-41052</v>
      </c>
      <c r="AR136">
        <v>3</v>
      </c>
      <c r="AU136" s="4"/>
      <c r="AV136" s="4"/>
      <c r="AW136" s="4"/>
      <c r="AX136" s="4"/>
      <c r="AZ136" s="12" t="str">
        <f t="shared" si="101"/>
        <v/>
      </c>
      <c r="BA136" s="12" t="str">
        <f t="shared" si="105"/>
        <v/>
      </c>
      <c r="BB136" s="12" t="str">
        <f t="shared" si="106"/>
        <v/>
      </c>
      <c r="BC136" s="12" t="str">
        <f t="shared" si="107"/>
        <v/>
      </c>
      <c r="BD136" s="12" t="str">
        <f t="shared" si="108"/>
        <v/>
      </c>
      <c r="BE136" s="12" t="str">
        <f t="shared" si="109"/>
        <v/>
      </c>
      <c r="BF136" s="12" t="str">
        <f>_xlfn.IFNA(VLOOKUP(Y136,对应表!$Z:$AA,2,FALSE)&amp;Z136,"")</f>
        <v>DEF:-41052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02"/>
        <v>-41052</v>
      </c>
      <c r="BM136" t="str">
        <f t="shared" si="103"/>
        <v/>
      </c>
    </row>
    <row r="137" spans="8:65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0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00"/>
        <v>SPD_P:20</v>
      </c>
      <c r="AR137">
        <v>2</v>
      </c>
      <c r="AU137" s="4"/>
      <c r="AV137" s="4"/>
      <c r="AW137" s="4"/>
      <c r="AX137" s="4"/>
      <c r="AZ137" s="12" t="str">
        <f t="shared" si="101"/>
        <v/>
      </c>
      <c r="BA137" s="12" t="str">
        <f t="shared" si="105"/>
        <v/>
      </c>
      <c r="BB137" s="12" t="str">
        <f t="shared" si="106"/>
        <v/>
      </c>
      <c r="BC137" s="12" t="str">
        <f t="shared" si="107"/>
        <v/>
      </c>
      <c r="BD137" s="12" t="str">
        <f t="shared" si="108"/>
        <v/>
      </c>
      <c r="BE137" s="12" t="str">
        <f t="shared" si="10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02"/>
        <v>20</v>
      </c>
      <c r="BM137" t="str">
        <f t="shared" si="103"/>
        <v/>
      </c>
    </row>
    <row r="138" spans="8:65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0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0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01"/>
        <v/>
      </c>
      <c r="BA138" s="12" t="str">
        <f t="shared" si="105"/>
        <v/>
      </c>
      <c r="BB138" s="12" t="str">
        <f t="shared" si="106"/>
        <v/>
      </c>
      <c r="BC138" s="12" t="str">
        <f t="shared" si="107"/>
        <v/>
      </c>
      <c r="BD138" s="12" t="str">
        <f t="shared" si="108"/>
        <v/>
      </c>
      <c r="BE138" s="12" t="str">
        <f t="shared" si="10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02"/>
        <v>0</v>
      </c>
      <c r="BM138" t="str">
        <f t="shared" si="103"/>
        <v/>
      </c>
    </row>
    <row r="139" spans="8:65" s="30" customFormat="1" x14ac:dyDescent="0.15">
      <c r="H139" s="30" t="s">
        <v>1138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306</v>
      </c>
      <c r="O139" s="30">
        <v>0</v>
      </c>
      <c r="P139">
        <f t="shared" si="104"/>
        <v>39</v>
      </c>
      <c r="Q139" s="30">
        <v>200001</v>
      </c>
      <c r="R139" s="32" t="s">
        <v>528</v>
      </c>
      <c r="S139" s="32" t="str">
        <f>R139</f>
        <v>被动攻击小lv1</v>
      </c>
      <c r="T139" s="30" t="s">
        <v>307</v>
      </c>
      <c r="Y139" s="30" t="s">
        <v>419</v>
      </c>
      <c r="Z139" s="30">
        <f>INT(VLOOKUP($I139,角色属性概况!$I:$N,VLOOKUP($H139,对应表!$AD:$AE,2,FALSE),FALSE)*$J139)</f>
        <v>39</v>
      </c>
      <c r="AI139" s="30" t="str">
        <f t="shared" ref="AI139" si="111">IF(BF139="","",BF139)&amp;IF(BG139="","","|"&amp;BG139)&amp;IF(BH139="","","|"&amp;BH139)&amp;IF(BI139="","","|"&amp;BI139)&amp;IF(BJ139="","","|"&amp;BJ139)</f>
        <v>ATK:39</v>
      </c>
      <c r="AR139" s="30">
        <v>999</v>
      </c>
      <c r="AU139" s="32"/>
      <c r="AV139" s="32"/>
      <c r="AW139" s="32"/>
      <c r="AX139" s="32"/>
      <c r="AZ139" s="30" t="str">
        <f t="shared" ref="AZ139" si="112">IF(BA139="","",BA139)&amp;IF(BB139="","","|"&amp;BB139)&amp;IF(BC139="","","|"&amp;BC139)&amp;IF(BD139="","","|"&amp;BD139)&amp;IF(BE139="","","|"&amp;BE139)</f>
        <v/>
      </c>
      <c r="BA139" s="30" t="str">
        <f t="shared" si="105"/>
        <v/>
      </c>
      <c r="BB139" s="30" t="str">
        <f t="shared" si="106"/>
        <v/>
      </c>
      <c r="BC139" s="30" t="str">
        <f t="shared" si="107"/>
        <v/>
      </c>
      <c r="BD139" s="30" t="str">
        <f t="shared" si="108"/>
        <v/>
      </c>
      <c r="BE139" s="30" t="str">
        <f t="shared" si="109"/>
        <v/>
      </c>
      <c r="BF139" s="30" t="str">
        <f>_xlfn.IFNA(VLOOKUP(Y139,对应表!$Z:$AA,2,FALSE)&amp;Z139,"")</f>
        <v>ATK:39</v>
      </c>
      <c r="BG139" s="30" t="str">
        <f>_xlfn.IFNA(VLOOKUP(AA139,对应表!$Z:$AA,2,FALSE)&amp;AB139,"")</f>
        <v/>
      </c>
      <c r="BH139" s="30" t="str">
        <f>_xlfn.IFNA(VLOOKUP(AC139,对应表!$Z:$AA,2,FALSE)&amp;AD139,"")</f>
        <v/>
      </c>
      <c r="BI139" s="30" t="str">
        <f>_xlfn.IFNA(VLOOKUP(AE139,对应表!$Z:$AA,2,FALSE)&amp;AF139,"")</f>
        <v/>
      </c>
      <c r="BJ139" s="30" t="str">
        <f>_xlfn.IFNA(VLOOKUP(AG139,对应表!$Z:$AA,2,FALSE)&amp;AH139,"")</f>
        <v/>
      </c>
      <c r="BL139" s="30">
        <f t="shared" ref="BL139:BL200" si="113">IF(Z139="",IF(U139="",AO139,U139),Z139)</f>
        <v>39</v>
      </c>
      <c r="BM139" s="30" t="str">
        <f t="shared" ref="BM139:BM200" si="114">IF(AB139="","",AB139)</f>
        <v/>
      </c>
    </row>
    <row r="140" spans="8:65" x14ac:dyDescent="0.15">
      <c r="H140" t="s">
        <v>1138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306</v>
      </c>
      <c r="O140">
        <v>0</v>
      </c>
      <c r="P140">
        <f t="shared" si="104"/>
        <v>48</v>
      </c>
      <c r="Q140">
        <v>200002</v>
      </c>
      <c r="R140" s="4" t="s">
        <v>529</v>
      </c>
      <c r="S140" s="4" t="str">
        <f t="shared" ref="S140:S203" si="116">R140</f>
        <v>被动攻击小lv2</v>
      </c>
      <c r="T140" t="s">
        <v>307</v>
      </c>
      <c r="Y140" t="s">
        <v>419</v>
      </c>
      <c r="Z140">
        <f>INT(VLOOKUP($I140,角色属性概况!$I:$N,VLOOKUP($H140,对应表!$AD:$AE,2,FALSE),FALSE)*$J140)</f>
        <v>48</v>
      </c>
      <c r="AI140" s="12" t="str">
        <f t="shared" ref="AI140:AI159" si="117">IF(BF140="","",BF140)&amp;IF(BG140="","","|"&amp;BG140)&amp;IF(BH140="","","|"&amp;BH140)&amp;IF(BI140="","","|"&amp;BI140)&amp;IF(BJ140="","","|"&amp;BJ140)</f>
        <v>ATK:48</v>
      </c>
      <c r="AR140">
        <v>999</v>
      </c>
      <c r="AU140" s="4"/>
      <c r="AV140" s="4"/>
      <c r="AW140" s="4"/>
      <c r="AX140" s="4"/>
      <c r="AZ140" s="12" t="str">
        <f t="shared" ref="AZ140:AZ159" si="118">IF(BA140="","",BA140)&amp;IF(BB140="","","|"&amp;BB140)&amp;IF(BC140="","","|"&amp;BC140)&amp;IF(BD140="","","|"&amp;BD140)&amp;IF(BE140="","","|"&amp;BE140)</f>
        <v/>
      </c>
      <c r="BA140" s="12" t="str">
        <f t="shared" si="105"/>
        <v/>
      </c>
      <c r="BB140" s="12" t="str">
        <f t="shared" si="106"/>
        <v/>
      </c>
      <c r="BC140" s="12" t="str">
        <f t="shared" si="107"/>
        <v/>
      </c>
      <c r="BD140" s="12" t="str">
        <f t="shared" si="108"/>
        <v/>
      </c>
      <c r="BE140" s="12" t="str">
        <f t="shared" si="109"/>
        <v/>
      </c>
      <c r="BF140" s="12" t="str">
        <f>_xlfn.IFNA(VLOOKUP(Y140,对应表!$Z:$AA,2,FALSE)&amp;Z140,"")</f>
        <v>ATK:48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si="113"/>
        <v>48</v>
      </c>
      <c r="BM140" t="str">
        <f t="shared" si="114"/>
        <v/>
      </c>
    </row>
    <row r="141" spans="8:65" x14ac:dyDescent="0.15">
      <c r="H141" t="s">
        <v>1138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306</v>
      </c>
      <c r="O141">
        <v>0</v>
      </c>
      <c r="P141">
        <f t="shared" si="104"/>
        <v>75</v>
      </c>
      <c r="Q141">
        <v>200003</v>
      </c>
      <c r="R141" s="4" t="s">
        <v>530</v>
      </c>
      <c r="S141" s="4" t="str">
        <f t="shared" si="116"/>
        <v>被动攻击小lv3</v>
      </c>
      <c r="T141" t="s">
        <v>307</v>
      </c>
      <c r="Y141" t="s">
        <v>419</v>
      </c>
      <c r="Z141">
        <f>INT(VLOOKUP($I141,角色属性概况!$I:$N,VLOOKUP($H141,对应表!$AD:$AE,2,FALSE),FALSE)*$J141)</f>
        <v>75</v>
      </c>
      <c r="AI141" s="12" t="str">
        <f t="shared" si="117"/>
        <v>ATK:75</v>
      </c>
      <c r="AR141">
        <v>999</v>
      </c>
      <c r="AU141" s="4"/>
      <c r="AV141" s="4"/>
      <c r="AW141" s="4"/>
      <c r="AX141" s="4"/>
      <c r="AZ141" s="12" t="str">
        <f t="shared" si="118"/>
        <v/>
      </c>
      <c r="BA141" s="12" t="str">
        <f t="shared" si="105"/>
        <v/>
      </c>
      <c r="BB141" s="12" t="str">
        <f t="shared" si="106"/>
        <v/>
      </c>
      <c r="BC141" s="12" t="str">
        <f t="shared" si="107"/>
        <v/>
      </c>
      <c r="BD141" s="12" t="str">
        <f t="shared" si="108"/>
        <v/>
      </c>
      <c r="BE141" s="12" t="str">
        <f t="shared" si="109"/>
        <v/>
      </c>
      <c r="BF141" s="12" t="str">
        <f>_xlfn.IFNA(VLOOKUP(Y141,对应表!$Z:$AA,2,FALSE)&amp;Z141,"")</f>
        <v>ATK:75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13"/>
        <v>75</v>
      </c>
      <c r="BM141" t="str">
        <f t="shared" si="114"/>
        <v/>
      </c>
    </row>
    <row r="142" spans="8:65" x14ac:dyDescent="0.15">
      <c r="H142" t="s">
        <v>1138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306</v>
      </c>
      <c r="O142">
        <v>0</v>
      </c>
      <c r="P142">
        <f t="shared" si="104"/>
        <v>120</v>
      </c>
      <c r="Q142">
        <v>200004</v>
      </c>
      <c r="R142" s="4" t="s">
        <v>531</v>
      </c>
      <c r="S142" s="4" t="str">
        <f t="shared" si="116"/>
        <v>被动攻击小lv4</v>
      </c>
      <c r="T142" t="s">
        <v>307</v>
      </c>
      <c r="Y142" t="s">
        <v>419</v>
      </c>
      <c r="Z142">
        <f>INT(VLOOKUP($I142,角色属性概况!$I:$N,VLOOKUP($H142,对应表!$AD:$AE,2,FALSE),FALSE)*$J142)</f>
        <v>120</v>
      </c>
      <c r="AI142" s="12" t="str">
        <f t="shared" si="117"/>
        <v>ATK:120</v>
      </c>
      <c r="AR142">
        <v>999</v>
      </c>
      <c r="AU142" s="4"/>
      <c r="AV142" s="4"/>
      <c r="AW142" s="4"/>
      <c r="AX142" s="4"/>
      <c r="AZ142" s="12" t="str">
        <f t="shared" si="118"/>
        <v/>
      </c>
      <c r="BA142" s="12" t="str">
        <f t="shared" si="105"/>
        <v/>
      </c>
      <c r="BB142" s="12" t="str">
        <f t="shared" si="106"/>
        <v/>
      </c>
      <c r="BC142" s="12" t="str">
        <f t="shared" si="107"/>
        <v/>
      </c>
      <c r="BD142" s="12" t="str">
        <f t="shared" si="108"/>
        <v/>
      </c>
      <c r="BE142" s="12" t="str">
        <f t="shared" si="109"/>
        <v/>
      </c>
      <c r="BF142" s="12" t="str">
        <f>_xlfn.IFNA(VLOOKUP(Y142,对应表!$Z:$AA,2,FALSE)&amp;Z142,"")</f>
        <v>ATK:120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13"/>
        <v>120</v>
      </c>
      <c r="BM142" t="str">
        <f t="shared" si="114"/>
        <v/>
      </c>
    </row>
    <row r="143" spans="8:65" x14ac:dyDescent="0.15">
      <c r="H143" t="s">
        <v>1138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306</v>
      </c>
      <c r="O143">
        <v>0</v>
      </c>
      <c r="P143">
        <f t="shared" si="104"/>
        <v>169</v>
      </c>
      <c r="Q143">
        <v>200005</v>
      </c>
      <c r="R143" s="4" t="s">
        <v>532</v>
      </c>
      <c r="S143" s="4" t="str">
        <f t="shared" si="116"/>
        <v>被动攻击小lv5</v>
      </c>
      <c r="T143" t="s">
        <v>307</v>
      </c>
      <c r="Y143" t="s">
        <v>419</v>
      </c>
      <c r="Z143">
        <f>INT(VLOOKUP($I143,角色属性概况!$I:$N,VLOOKUP($H143,对应表!$AD:$AE,2,FALSE),FALSE)*$J143)</f>
        <v>169</v>
      </c>
      <c r="AI143" s="12" t="str">
        <f t="shared" si="117"/>
        <v>ATK:169</v>
      </c>
      <c r="AR143">
        <v>999</v>
      </c>
      <c r="AU143" s="4"/>
      <c r="AV143" s="4"/>
      <c r="AW143" s="4"/>
      <c r="AX143" s="4"/>
      <c r="AZ143" s="12" t="str">
        <f t="shared" si="118"/>
        <v/>
      </c>
      <c r="BA143" s="12" t="str">
        <f t="shared" si="105"/>
        <v/>
      </c>
      <c r="BB143" s="12" t="str">
        <f t="shared" si="106"/>
        <v/>
      </c>
      <c r="BC143" s="12" t="str">
        <f t="shared" si="107"/>
        <v/>
      </c>
      <c r="BD143" s="12" t="str">
        <f t="shared" si="108"/>
        <v/>
      </c>
      <c r="BE143" s="12" t="str">
        <f t="shared" si="109"/>
        <v/>
      </c>
      <c r="BF143" s="12" t="str">
        <f>_xlfn.IFNA(VLOOKUP(Y143,对应表!$Z:$AA,2,FALSE)&amp;Z143,"")</f>
        <v>ATK:169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13"/>
        <v>169</v>
      </c>
      <c r="BM143" t="str">
        <f t="shared" si="114"/>
        <v/>
      </c>
    </row>
    <row r="144" spans="8:65" x14ac:dyDescent="0.15">
      <c r="H144" t="s">
        <v>1138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306</v>
      </c>
      <c r="O144">
        <v>0</v>
      </c>
      <c r="P144">
        <f t="shared" si="104"/>
        <v>240</v>
      </c>
      <c r="Q144">
        <v>200006</v>
      </c>
      <c r="R144" s="4" t="s">
        <v>533</v>
      </c>
      <c r="S144" s="4" t="str">
        <f t="shared" si="116"/>
        <v>被动攻击小lv6</v>
      </c>
      <c r="T144" t="s">
        <v>307</v>
      </c>
      <c r="Y144" t="s">
        <v>419</v>
      </c>
      <c r="Z144">
        <f>INT(VLOOKUP($I144,角色属性概况!$I:$N,VLOOKUP($H144,对应表!$AD:$AE,2,FALSE),FALSE)*$J144)</f>
        <v>240</v>
      </c>
      <c r="AI144" s="12" t="str">
        <f t="shared" si="117"/>
        <v>ATK:240</v>
      </c>
      <c r="AR144">
        <v>999</v>
      </c>
      <c r="AU144" s="4"/>
      <c r="AV144" s="4"/>
      <c r="AW144" s="4"/>
      <c r="AX144" s="4"/>
      <c r="AZ144" s="12" t="str">
        <f t="shared" si="118"/>
        <v/>
      </c>
      <c r="BA144" s="12" t="str">
        <f t="shared" si="105"/>
        <v/>
      </c>
      <c r="BB144" s="12" t="str">
        <f t="shared" si="106"/>
        <v/>
      </c>
      <c r="BC144" s="12" t="str">
        <f t="shared" si="107"/>
        <v/>
      </c>
      <c r="BD144" s="12" t="str">
        <f t="shared" si="108"/>
        <v/>
      </c>
      <c r="BE144" s="12" t="str">
        <f t="shared" si="109"/>
        <v/>
      </c>
      <c r="BF144" s="12" t="str">
        <f>_xlfn.IFNA(VLOOKUP(Y144,对应表!$Z:$AA,2,FALSE)&amp;Z144,"")</f>
        <v>ATK:240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13"/>
        <v>240</v>
      </c>
      <c r="BM144" t="str">
        <f t="shared" si="114"/>
        <v/>
      </c>
    </row>
    <row r="145" spans="8:65" x14ac:dyDescent="0.15">
      <c r="H145" t="s">
        <v>1138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306</v>
      </c>
      <c r="O145">
        <v>0</v>
      </c>
      <c r="P145">
        <f t="shared" si="104"/>
        <v>339</v>
      </c>
      <c r="Q145">
        <v>200007</v>
      </c>
      <c r="R145" s="4" t="s">
        <v>534</v>
      </c>
      <c r="S145" s="4" t="str">
        <f t="shared" si="116"/>
        <v>被动攻击小lv7</v>
      </c>
      <c r="T145" t="s">
        <v>307</v>
      </c>
      <c r="Y145" t="s">
        <v>419</v>
      </c>
      <c r="Z145">
        <f>INT(VLOOKUP($I145,角色属性概况!$I:$N,VLOOKUP($H145,对应表!$AD:$AE,2,FALSE),FALSE)*$J145)</f>
        <v>339</v>
      </c>
      <c r="AI145" s="12" t="str">
        <f t="shared" si="117"/>
        <v>ATK:339</v>
      </c>
      <c r="AR145">
        <v>999</v>
      </c>
      <c r="AU145" s="4"/>
      <c r="AV145" s="4"/>
      <c r="AW145" s="4"/>
      <c r="AX145" s="4"/>
      <c r="AZ145" s="12" t="str">
        <f t="shared" si="118"/>
        <v/>
      </c>
      <c r="BA145" s="12" t="str">
        <f t="shared" si="105"/>
        <v/>
      </c>
      <c r="BB145" s="12" t="str">
        <f t="shared" si="106"/>
        <v/>
      </c>
      <c r="BC145" s="12" t="str">
        <f t="shared" si="107"/>
        <v/>
      </c>
      <c r="BD145" s="12" t="str">
        <f t="shared" si="108"/>
        <v/>
      </c>
      <c r="BE145" s="12" t="str">
        <f t="shared" si="109"/>
        <v/>
      </c>
      <c r="BF145" s="12" t="str">
        <f>_xlfn.IFNA(VLOOKUP(Y145,对应表!$Z:$AA,2,FALSE)&amp;Z145,"")</f>
        <v>ATK:339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13"/>
        <v>339</v>
      </c>
      <c r="BM145" t="str">
        <f t="shared" si="114"/>
        <v/>
      </c>
    </row>
    <row r="146" spans="8:65" x14ac:dyDescent="0.15">
      <c r="H146" t="s">
        <v>1138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306</v>
      </c>
      <c r="O146">
        <v>0</v>
      </c>
      <c r="P146">
        <f t="shared" si="104"/>
        <v>480</v>
      </c>
      <c r="Q146">
        <v>200008</v>
      </c>
      <c r="R146" s="4" t="s">
        <v>535</v>
      </c>
      <c r="S146" s="4" t="str">
        <f t="shared" si="116"/>
        <v>被动攻击小lv8</v>
      </c>
      <c r="T146" t="s">
        <v>307</v>
      </c>
      <c r="Y146" t="s">
        <v>419</v>
      </c>
      <c r="Z146">
        <f>INT(VLOOKUP($I146,角色属性概况!$I:$N,VLOOKUP($H146,对应表!$AD:$AE,2,FALSE),FALSE)*$J146)</f>
        <v>480</v>
      </c>
      <c r="AI146" s="12" t="str">
        <f t="shared" si="117"/>
        <v>ATK:480</v>
      </c>
      <c r="AR146">
        <v>999</v>
      </c>
      <c r="AU146" s="4"/>
      <c r="AV146" s="4"/>
      <c r="AW146" s="4"/>
      <c r="AX146" s="4"/>
      <c r="AZ146" s="12" t="str">
        <f t="shared" si="118"/>
        <v/>
      </c>
      <c r="BA146" s="12" t="str">
        <f t="shared" si="105"/>
        <v/>
      </c>
      <c r="BB146" s="12" t="str">
        <f t="shared" si="106"/>
        <v/>
      </c>
      <c r="BC146" s="12" t="str">
        <f t="shared" si="107"/>
        <v/>
      </c>
      <c r="BD146" s="12" t="str">
        <f t="shared" si="108"/>
        <v/>
      </c>
      <c r="BE146" s="12" t="str">
        <f t="shared" si="109"/>
        <v/>
      </c>
      <c r="BF146" s="12" t="str">
        <f>_xlfn.IFNA(VLOOKUP(Y146,对应表!$Z:$AA,2,FALSE)&amp;Z146,"")</f>
        <v>ATK:480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13"/>
        <v>480</v>
      </c>
      <c r="BM146" t="str">
        <f t="shared" si="114"/>
        <v/>
      </c>
    </row>
    <row r="147" spans="8:65" x14ac:dyDescent="0.15">
      <c r="H147" t="s">
        <v>1138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306</v>
      </c>
      <c r="O147">
        <v>0</v>
      </c>
      <c r="P147">
        <f t="shared" si="104"/>
        <v>679</v>
      </c>
      <c r="Q147">
        <v>200009</v>
      </c>
      <c r="R147" s="4" t="s">
        <v>536</v>
      </c>
      <c r="S147" s="4" t="str">
        <f t="shared" si="116"/>
        <v>被动攻击小lv9</v>
      </c>
      <c r="T147" t="s">
        <v>307</v>
      </c>
      <c r="Y147" t="s">
        <v>419</v>
      </c>
      <c r="Z147">
        <f>INT(VLOOKUP($I147,角色属性概况!$I:$N,VLOOKUP($H147,对应表!$AD:$AE,2,FALSE),FALSE)*$J147)</f>
        <v>679</v>
      </c>
      <c r="AI147" s="12" t="str">
        <f t="shared" si="117"/>
        <v>ATK:679</v>
      </c>
      <c r="AR147">
        <v>999</v>
      </c>
      <c r="AU147" s="4"/>
      <c r="AV147" s="4"/>
      <c r="AW147" s="4"/>
      <c r="AX147" s="4"/>
      <c r="AZ147" s="12" t="str">
        <f t="shared" si="118"/>
        <v/>
      </c>
      <c r="BA147" s="12" t="str">
        <f t="shared" si="105"/>
        <v/>
      </c>
      <c r="BB147" s="12" t="str">
        <f t="shared" si="106"/>
        <v/>
      </c>
      <c r="BC147" s="12" t="str">
        <f t="shared" si="107"/>
        <v/>
      </c>
      <c r="BD147" s="12" t="str">
        <f t="shared" si="108"/>
        <v/>
      </c>
      <c r="BE147" s="12" t="str">
        <f t="shared" si="109"/>
        <v/>
      </c>
      <c r="BF147" s="12" t="str">
        <f>_xlfn.IFNA(VLOOKUP(Y147,对应表!$Z:$AA,2,FALSE)&amp;Z147,"")</f>
        <v>ATK:679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13"/>
        <v>679</v>
      </c>
      <c r="BM147" t="str">
        <f t="shared" si="114"/>
        <v/>
      </c>
    </row>
    <row r="148" spans="8:65" x14ac:dyDescent="0.15">
      <c r="H148" t="s">
        <v>1138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306</v>
      </c>
      <c r="O148">
        <v>0</v>
      </c>
      <c r="P148">
        <f t="shared" si="104"/>
        <v>960</v>
      </c>
      <c r="Q148">
        <v>200010</v>
      </c>
      <c r="R148" s="4" t="s">
        <v>537</v>
      </c>
      <c r="S148" s="4" t="str">
        <f t="shared" si="116"/>
        <v>被动攻击小lv10</v>
      </c>
      <c r="T148" t="s">
        <v>307</v>
      </c>
      <c r="Y148" t="s">
        <v>419</v>
      </c>
      <c r="Z148">
        <f>INT(VLOOKUP($I148,角色属性概况!$I:$N,VLOOKUP($H148,对应表!$AD:$AE,2,FALSE),FALSE)*$J148)</f>
        <v>960</v>
      </c>
      <c r="AI148" s="12" t="str">
        <f t="shared" si="117"/>
        <v>ATK:960</v>
      </c>
      <c r="AR148">
        <v>999</v>
      </c>
      <c r="AU148" s="4"/>
      <c r="AV148" s="4"/>
      <c r="AW148" s="4"/>
      <c r="AX148" s="4"/>
      <c r="AZ148" s="12" t="str">
        <f t="shared" si="118"/>
        <v/>
      </c>
      <c r="BA148" s="12" t="str">
        <f t="shared" si="105"/>
        <v/>
      </c>
      <c r="BB148" s="12" t="str">
        <f t="shared" si="106"/>
        <v/>
      </c>
      <c r="BC148" s="12" t="str">
        <f t="shared" si="107"/>
        <v/>
      </c>
      <c r="BD148" s="12" t="str">
        <f t="shared" si="108"/>
        <v/>
      </c>
      <c r="BE148" s="12" t="str">
        <f t="shared" si="109"/>
        <v/>
      </c>
      <c r="BF148" s="12" t="str">
        <f>_xlfn.IFNA(VLOOKUP(Y148,对应表!$Z:$AA,2,FALSE)&amp;Z148,"")</f>
        <v>ATK:960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13"/>
        <v>960</v>
      </c>
      <c r="BM148" t="str">
        <f t="shared" si="114"/>
        <v/>
      </c>
    </row>
    <row r="149" spans="8:65" x14ac:dyDescent="0.15">
      <c r="H149" t="s">
        <v>1138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306</v>
      </c>
      <c r="O149">
        <v>0</v>
      </c>
      <c r="P149">
        <f t="shared" si="104"/>
        <v>1359</v>
      </c>
      <c r="Q149">
        <v>200011</v>
      </c>
      <c r="R149" s="4" t="s">
        <v>538</v>
      </c>
      <c r="S149" s="4" t="str">
        <f t="shared" si="116"/>
        <v>被动攻击小lv11</v>
      </c>
      <c r="T149" t="s">
        <v>307</v>
      </c>
      <c r="Y149" t="s">
        <v>419</v>
      </c>
      <c r="Z149">
        <f>INT(VLOOKUP($I149,角色属性概况!$I:$N,VLOOKUP($H149,对应表!$AD:$AE,2,FALSE),FALSE)*$J149)</f>
        <v>1359</v>
      </c>
      <c r="AI149" s="12" t="str">
        <f t="shared" si="117"/>
        <v>ATK:1359</v>
      </c>
      <c r="AR149">
        <v>999</v>
      </c>
      <c r="AU149" s="4"/>
      <c r="AV149" s="4"/>
      <c r="AW149" s="4"/>
      <c r="AX149" s="4"/>
      <c r="AZ149" s="12" t="str">
        <f t="shared" si="118"/>
        <v/>
      </c>
      <c r="BA149" s="12" t="str">
        <f t="shared" si="105"/>
        <v/>
      </c>
      <c r="BB149" s="12" t="str">
        <f t="shared" si="106"/>
        <v/>
      </c>
      <c r="BC149" s="12" t="str">
        <f t="shared" si="107"/>
        <v/>
      </c>
      <c r="BD149" s="12" t="str">
        <f t="shared" si="108"/>
        <v/>
      </c>
      <c r="BE149" s="12" t="str">
        <f t="shared" si="109"/>
        <v/>
      </c>
      <c r="BF149" s="12" t="str">
        <f>_xlfn.IFNA(VLOOKUP(Y149,对应表!$Z:$AA,2,FALSE)&amp;Z149,"")</f>
        <v>ATK:1359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13"/>
        <v>1359</v>
      </c>
      <c r="BM149" t="str">
        <f t="shared" si="114"/>
        <v/>
      </c>
    </row>
    <row r="150" spans="8:65" x14ac:dyDescent="0.15">
      <c r="H150" t="s">
        <v>1138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306</v>
      </c>
      <c r="O150">
        <v>0</v>
      </c>
      <c r="P150">
        <f t="shared" si="104"/>
        <v>1922</v>
      </c>
      <c r="Q150">
        <v>200012</v>
      </c>
      <c r="R150" s="4" t="s">
        <v>539</v>
      </c>
      <c r="S150" s="4" t="str">
        <f t="shared" si="116"/>
        <v>被动攻击小lv12</v>
      </c>
      <c r="T150" t="s">
        <v>307</v>
      </c>
      <c r="Y150" t="s">
        <v>419</v>
      </c>
      <c r="Z150">
        <f>INT(VLOOKUP($I150,角色属性概况!$I:$N,VLOOKUP($H150,对应表!$AD:$AE,2,FALSE),FALSE)*$J150)</f>
        <v>1922</v>
      </c>
      <c r="AI150" s="12" t="str">
        <f t="shared" si="117"/>
        <v>ATK:1922</v>
      </c>
      <c r="AR150">
        <v>999</v>
      </c>
      <c r="AU150" s="4"/>
      <c r="AV150" s="4"/>
      <c r="AW150" s="4"/>
      <c r="AX150" s="4"/>
      <c r="AZ150" s="12" t="str">
        <f t="shared" si="118"/>
        <v/>
      </c>
      <c r="BA150" s="12" t="str">
        <f t="shared" si="105"/>
        <v/>
      </c>
      <c r="BB150" s="12" t="str">
        <f t="shared" si="106"/>
        <v/>
      </c>
      <c r="BC150" s="12" t="str">
        <f t="shared" si="107"/>
        <v/>
      </c>
      <c r="BD150" s="12" t="str">
        <f t="shared" si="108"/>
        <v/>
      </c>
      <c r="BE150" s="12" t="str">
        <f t="shared" si="109"/>
        <v/>
      </c>
      <c r="BF150" s="12" t="str">
        <f>_xlfn.IFNA(VLOOKUP(Y150,对应表!$Z:$AA,2,FALSE)&amp;Z150,"")</f>
        <v>ATK:1922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13"/>
        <v>1922</v>
      </c>
      <c r="BM150" t="str">
        <f t="shared" si="114"/>
        <v/>
      </c>
    </row>
    <row r="151" spans="8:65" x14ac:dyDescent="0.15">
      <c r="H151" t="s">
        <v>1138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306</v>
      </c>
      <c r="O151">
        <v>0</v>
      </c>
      <c r="P151">
        <f t="shared" si="104"/>
        <v>2718</v>
      </c>
      <c r="Q151">
        <v>200013</v>
      </c>
      <c r="R151" s="4" t="s">
        <v>540</v>
      </c>
      <c r="S151" s="4" t="str">
        <f t="shared" si="116"/>
        <v>被动攻击小lv13</v>
      </c>
      <c r="T151" t="s">
        <v>307</v>
      </c>
      <c r="Y151" t="s">
        <v>419</v>
      </c>
      <c r="Z151">
        <f>INT(VLOOKUP($I151,角色属性概况!$I:$N,VLOOKUP($H151,对应表!$AD:$AE,2,FALSE),FALSE)*$J151)</f>
        <v>2718</v>
      </c>
      <c r="AI151" s="12" t="str">
        <f t="shared" si="117"/>
        <v>ATK:2718</v>
      </c>
      <c r="AR151">
        <v>999</v>
      </c>
      <c r="AU151" s="4"/>
      <c r="AV151" s="4"/>
      <c r="AW151" s="4"/>
      <c r="AX151" s="4"/>
      <c r="AZ151" s="12" t="str">
        <f t="shared" si="118"/>
        <v/>
      </c>
      <c r="BA151" s="12" t="str">
        <f t="shared" si="105"/>
        <v/>
      </c>
      <c r="BB151" s="12" t="str">
        <f t="shared" si="106"/>
        <v/>
      </c>
      <c r="BC151" s="12" t="str">
        <f t="shared" si="107"/>
        <v/>
      </c>
      <c r="BD151" s="12" t="str">
        <f t="shared" si="108"/>
        <v/>
      </c>
      <c r="BE151" s="12" t="str">
        <f t="shared" si="109"/>
        <v/>
      </c>
      <c r="BF151" s="12" t="str">
        <f>_xlfn.IFNA(VLOOKUP(Y151,对应表!$Z:$AA,2,FALSE)&amp;Z151,"")</f>
        <v>ATK:2718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13"/>
        <v>2718</v>
      </c>
      <c r="BM151" t="str">
        <f t="shared" si="114"/>
        <v/>
      </c>
    </row>
    <row r="152" spans="8:65" x14ac:dyDescent="0.15">
      <c r="H152" t="s">
        <v>1138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306</v>
      </c>
      <c r="O152">
        <v>0</v>
      </c>
      <c r="P152">
        <f t="shared" si="104"/>
        <v>3845</v>
      </c>
      <c r="Q152">
        <v>200014</v>
      </c>
      <c r="R152" s="4" t="s">
        <v>541</v>
      </c>
      <c r="S152" s="4" t="str">
        <f t="shared" si="116"/>
        <v>被动攻击小lv14</v>
      </c>
      <c r="T152" t="s">
        <v>307</v>
      </c>
      <c r="Y152" t="s">
        <v>419</v>
      </c>
      <c r="Z152">
        <f>INT(VLOOKUP($I152,角色属性概况!$I:$N,VLOOKUP($H152,对应表!$AD:$AE,2,FALSE),FALSE)*$J152)</f>
        <v>3845</v>
      </c>
      <c r="AI152" s="12" t="str">
        <f t="shared" si="117"/>
        <v>ATK:3845</v>
      </c>
      <c r="AR152">
        <v>999</v>
      </c>
      <c r="AU152" s="4"/>
      <c r="AV152" s="4"/>
      <c r="AW152" s="4"/>
      <c r="AX152" s="4"/>
      <c r="AZ152" s="12" t="str">
        <f t="shared" si="118"/>
        <v/>
      </c>
      <c r="BA152" s="12" t="str">
        <f t="shared" si="105"/>
        <v/>
      </c>
      <c r="BB152" s="12" t="str">
        <f t="shared" si="106"/>
        <v/>
      </c>
      <c r="BC152" s="12" t="str">
        <f t="shared" si="107"/>
        <v/>
      </c>
      <c r="BD152" s="12" t="str">
        <f t="shared" si="108"/>
        <v/>
      </c>
      <c r="BE152" s="12" t="str">
        <f t="shared" si="109"/>
        <v/>
      </c>
      <c r="BF152" s="12" t="str">
        <f>_xlfn.IFNA(VLOOKUP(Y152,对应表!$Z:$AA,2,FALSE)&amp;Z152,"")</f>
        <v>ATK:3845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13"/>
        <v>3845</v>
      </c>
      <c r="BM152" t="str">
        <f t="shared" si="114"/>
        <v/>
      </c>
    </row>
    <row r="153" spans="8:65" x14ac:dyDescent="0.15">
      <c r="H153" t="s">
        <v>1138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306</v>
      </c>
      <c r="O153">
        <v>0</v>
      </c>
      <c r="P153">
        <f t="shared" si="104"/>
        <v>5439</v>
      </c>
      <c r="Q153">
        <v>200015</v>
      </c>
      <c r="R153" s="4" t="s">
        <v>542</v>
      </c>
      <c r="S153" s="4" t="str">
        <f t="shared" si="116"/>
        <v>被动攻击小lv15</v>
      </c>
      <c r="T153" t="s">
        <v>307</v>
      </c>
      <c r="Y153" t="s">
        <v>419</v>
      </c>
      <c r="Z153">
        <f>INT(VLOOKUP($I153,角色属性概况!$I:$N,VLOOKUP($H153,对应表!$AD:$AE,2,FALSE),FALSE)*$J153)</f>
        <v>5439</v>
      </c>
      <c r="AI153" s="12" t="str">
        <f t="shared" si="117"/>
        <v>ATK:5439</v>
      </c>
      <c r="AR153">
        <v>999</v>
      </c>
      <c r="AU153" s="4"/>
      <c r="AV153" s="4"/>
      <c r="AW153" s="4"/>
      <c r="AX153" s="4"/>
      <c r="AZ153" s="12" t="str">
        <f t="shared" si="118"/>
        <v/>
      </c>
      <c r="BA153" s="12" t="str">
        <f t="shared" si="105"/>
        <v/>
      </c>
      <c r="BB153" s="12" t="str">
        <f t="shared" si="106"/>
        <v/>
      </c>
      <c r="BC153" s="12" t="str">
        <f t="shared" si="107"/>
        <v/>
      </c>
      <c r="BD153" s="12" t="str">
        <f t="shared" si="108"/>
        <v/>
      </c>
      <c r="BE153" s="12" t="str">
        <f t="shared" si="109"/>
        <v/>
      </c>
      <c r="BF153" s="12" t="str">
        <f>_xlfn.IFNA(VLOOKUP(Y153,对应表!$Z:$AA,2,FALSE)&amp;Z153,"")</f>
        <v>ATK:5439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13"/>
        <v>5439</v>
      </c>
      <c r="BM153" t="str">
        <f t="shared" si="114"/>
        <v/>
      </c>
    </row>
    <row r="154" spans="8:65" x14ac:dyDescent="0.15">
      <c r="H154" t="s">
        <v>1138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306</v>
      </c>
      <c r="O154">
        <v>0</v>
      </c>
      <c r="P154">
        <f t="shared" si="104"/>
        <v>7693</v>
      </c>
      <c r="Q154">
        <v>200016</v>
      </c>
      <c r="R154" s="4" t="s">
        <v>543</v>
      </c>
      <c r="S154" s="4" t="str">
        <f t="shared" si="116"/>
        <v>被动攻击小lv16</v>
      </c>
      <c r="T154" t="s">
        <v>307</v>
      </c>
      <c r="Y154" t="s">
        <v>419</v>
      </c>
      <c r="Z154">
        <f>INT(VLOOKUP($I154,角色属性概况!$I:$N,VLOOKUP($H154,对应表!$AD:$AE,2,FALSE),FALSE)*$J154)</f>
        <v>7693</v>
      </c>
      <c r="AI154" s="12" t="str">
        <f t="shared" si="117"/>
        <v>ATK:7693</v>
      </c>
      <c r="AR154">
        <v>999</v>
      </c>
      <c r="AU154" s="4"/>
      <c r="AV154" s="4"/>
      <c r="AW154" s="4"/>
      <c r="AX154" s="4"/>
      <c r="AZ154" s="12" t="str">
        <f t="shared" si="118"/>
        <v/>
      </c>
      <c r="BA154" s="12" t="str">
        <f t="shared" si="105"/>
        <v/>
      </c>
      <c r="BB154" s="12" t="str">
        <f t="shared" si="106"/>
        <v/>
      </c>
      <c r="BC154" s="12" t="str">
        <f t="shared" si="107"/>
        <v/>
      </c>
      <c r="BD154" s="12" t="str">
        <f t="shared" si="108"/>
        <v/>
      </c>
      <c r="BE154" s="12" t="str">
        <f t="shared" si="109"/>
        <v/>
      </c>
      <c r="BF154" s="12" t="str">
        <f>_xlfn.IFNA(VLOOKUP(Y154,对应表!$Z:$AA,2,FALSE)&amp;Z154,"")</f>
        <v>ATK:7693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13"/>
        <v>7693</v>
      </c>
      <c r="BM154" t="str">
        <f t="shared" si="114"/>
        <v/>
      </c>
    </row>
    <row r="155" spans="8:65" x14ac:dyDescent="0.15">
      <c r="H155" t="s">
        <v>1138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306</v>
      </c>
      <c r="O155">
        <v>0</v>
      </c>
      <c r="P155">
        <f t="shared" si="104"/>
        <v>10881</v>
      </c>
      <c r="Q155">
        <v>200017</v>
      </c>
      <c r="R155" s="4" t="s">
        <v>544</v>
      </c>
      <c r="S155" s="4" t="str">
        <f t="shared" si="116"/>
        <v>被动攻击小lv17</v>
      </c>
      <c r="T155" t="s">
        <v>307</v>
      </c>
      <c r="Y155" t="s">
        <v>419</v>
      </c>
      <c r="Z155">
        <f>INT(VLOOKUP($I155,角色属性概况!$I:$N,VLOOKUP($H155,对应表!$AD:$AE,2,FALSE),FALSE)*$J155)</f>
        <v>10881</v>
      </c>
      <c r="AI155" s="12" t="str">
        <f t="shared" si="117"/>
        <v>ATK:10881</v>
      </c>
      <c r="AR155">
        <v>999</v>
      </c>
      <c r="AU155" s="4"/>
      <c r="AV155" s="4"/>
      <c r="AW155" s="4"/>
      <c r="AX155" s="4"/>
      <c r="AZ155" s="12" t="str">
        <f t="shared" si="118"/>
        <v/>
      </c>
      <c r="BA155" s="12" t="str">
        <f t="shared" si="105"/>
        <v/>
      </c>
      <c r="BB155" s="12" t="str">
        <f t="shared" si="106"/>
        <v/>
      </c>
      <c r="BC155" s="12" t="str">
        <f t="shared" si="107"/>
        <v/>
      </c>
      <c r="BD155" s="12" t="str">
        <f t="shared" si="108"/>
        <v/>
      </c>
      <c r="BE155" s="12" t="str">
        <f t="shared" si="109"/>
        <v/>
      </c>
      <c r="BF155" s="12" t="str">
        <f>_xlfn.IFNA(VLOOKUP(Y155,对应表!$Z:$AA,2,FALSE)&amp;Z155,"")</f>
        <v>ATK:10881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13"/>
        <v>10881</v>
      </c>
      <c r="BM155" t="str">
        <f t="shared" si="114"/>
        <v/>
      </c>
    </row>
    <row r="156" spans="8:65" x14ac:dyDescent="0.15">
      <c r="H156" t="s">
        <v>1138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306</v>
      </c>
      <c r="O156">
        <v>0</v>
      </c>
      <c r="P156">
        <f t="shared" si="104"/>
        <v>15390</v>
      </c>
      <c r="Q156">
        <v>200018</v>
      </c>
      <c r="R156" s="4" t="s">
        <v>545</v>
      </c>
      <c r="S156" s="4" t="str">
        <f t="shared" si="116"/>
        <v>被动攻击小lv18</v>
      </c>
      <c r="T156" t="s">
        <v>307</v>
      </c>
      <c r="Y156" t="s">
        <v>419</v>
      </c>
      <c r="Z156">
        <f>INT(VLOOKUP($I156,角色属性概况!$I:$N,VLOOKUP($H156,对应表!$AD:$AE,2,FALSE),FALSE)*$J156)</f>
        <v>15390</v>
      </c>
      <c r="AI156" s="12" t="str">
        <f t="shared" si="117"/>
        <v>ATK:15390</v>
      </c>
      <c r="AR156">
        <v>999</v>
      </c>
      <c r="AU156" s="4"/>
      <c r="AV156" s="4"/>
      <c r="AW156" s="4"/>
      <c r="AX156" s="4"/>
      <c r="AZ156" s="12" t="str">
        <f t="shared" si="118"/>
        <v/>
      </c>
      <c r="BA156" s="12" t="str">
        <f t="shared" si="105"/>
        <v/>
      </c>
      <c r="BB156" s="12" t="str">
        <f t="shared" si="106"/>
        <v/>
      </c>
      <c r="BC156" s="12" t="str">
        <f t="shared" si="107"/>
        <v/>
      </c>
      <c r="BD156" s="12" t="str">
        <f t="shared" si="108"/>
        <v/>
      </c>
      <c r="BE156" s="12" t="str">
        <f t="shared" si="109"/>
        <v/>
      </c>
      <c r="BF156" s="12" t="str">
        <f>_xlfn.IFNA(VLOOKUP(Y156,对应表!$Z:$AA,2,FALSE)&amp;Z156,"")</f>
        <v>ATK:15390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13"/>
        <v>15390</v>
      </c>
      <c r="BM156" t="str">
        <f t="shared" si="114"/>
        <v/>
      </c>
    </row>
    <row r="157" spans="8:65" x14ac:dyDescent="0.15">
      <c r="H157" t="s">
        <v>1138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306</v>
      </c>
      <c r="O157">
        <v>0</v>
      </c>
      <c r="P157">
        <f t="shared" si="104"/>
        <v>21768</v>
      </c>
      <c r="Q157">
        <v>200019</v>
      </c>
      <c r="R157" s="4" t="s">
        <v>546</v>
      </c>
      <c r="S157" s="4" t="str">
        <f t="shared" si="116"/>
        <v>被动攻击小lv19</v>
      </c>
      <c r="T157" t="s">
        <v>307</v>
      </c>
      <c r="Y157" t="s">
        <v>419</v>
      </c>
      <c r="Z157">
        <f>INT(VLOOKUP($I157,角色属性概况!$I:$N,VLOOKUP($H157,对应表!$AD:$AE,2,FALSE),FALSE)*$J157)</f>
        <v>21768</v>
      </c>
      <c r="AI157" s="12" t="str">
        <f t="shared" si="117"/>
        <v>ATK:21768</v>
      </c>
      <c r="AR157">
        <v>999</v>
      </c>
      <c r="AU157" s="4"/>
      <c r="AV157" s="4"/>
      <c r="AW157" s="4"/>
      <c r="AX157" s="4"/>
      <c r="AZ157" s="12" t="str">
        <f t="shared" si="118"/>
        <v/>
      </c>
      <c r="BA157" s="12" t="str">
        <f t="shared" si="105"/>
        <v/>
      </c>
      <c r="BB157" s="12" t="str">
        <f t="shared" si="106"/>
        <v/>
      </c>
      <c r="BC157" s="12" t="str">
        <f t="shared" si="107"/>
        <v/>
      </c>
      <c r="BD157" s="12" t="str">
        <f t="shared" si="108"/>
        <v/>
      </c>
      <c r="BE157" s="12" t="str">
        <f t="shared" si="109"/>
        <v/>
      </c>
      <c r="BF157" s="12" t="str">
        <f>_xlfn.IFNA(VLOOKUP(Y157,对应表!$Z:$AA,2,FALSE)&amp;Z157,"")</f>
        <v>ATK:21768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13"/>
        <v>21768</v>
      </c>
      <c r="BM157" t="str">
        <f t="shared" si="114"/>
        <v/>
      </c>
    </row>
    <row r="158" spans="8:65" x14ac:dyDescent="0.15">
      <c r="H158" t="s">
        <v>1138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306</v>
      </c>
      <c r="O158">
        <v>0</v>
      </c>
      <c r="P158">
        <f t="shared" si="104"/>
        <v>30788</v>
      </c>
      <c r="Q158">
        <v>200020</v>
      </c>
      <c r="R158" s="4" t="s">
        <v>547</v>
      </c>
      <c r="S158" s="4" t="str">
        <f t="shared" si="116"/>
        <v>被动攻击小lv20</v>
      </c>
      <c r="T158" t="s">
        <v>307</v>
      </c>
      <c r="Y158" t="s">
        <v>419</v>
      </c>
      <c r="Z158">
        <f>INT(VLOOKUP($I158,角色属性概况!$I:$N,VLOOKUP($H158,对应表!$AD:$AE,2,FALSE),FALSE)*$J158)</f>
        <v>30788</v>
      </c>
      <c r="AI158" s="12" t="str">
        <f t="shared" si="117"/>
        <v>ATK:30788</v>
      </c>
      <c r="AR158">
        <v>999</v>
      </c>
      <c r="AU158" s="4"/>
      <c r="AV158" s="4"/>
      <c r="AW158" s="4"/>
      <c r="AX158" s="4"/>
      <c r="AZ158" s="12" t="str">
        <f t="shared" si="118"/>
        <v/>
      </c>
      <c r="BA158" s="12" t="str">
        <f t="shared" si="105"/>
        <v/>
      </c>
      <c r="BB158" s="12" t="str">
        <f t="shared" si="106"/>
        <v/>
      </c>
      <c r="BC158" s="12" t="str">
        <f t="shared" si="107"/>
        <v/>
      </c>
      <c r="BD158" s="12" t="str">
        <f t="shared" si="108"/>
        <v/>
      </c>
      <c r="BE158" s="12" t="str">
        <f t="shared" si="109"/>
        <v/>
      </c>
      <c r="BF158" s="12" t="str">
        <f>_xlfn.IFNA(VLOOKUP(Y158,对应表!$Z:$AA,2,FALSE)&amp;Z158,"")</f>
        <v>ATK:30788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13"/>
        <v>30788</v>
      </c>
      <c r="BM158" t="str">
        <f t="shared" si="114"/>
        <v/>
      </c>
    </row>
    <row r="159" spans="8:65" x14ac:dyDescent="0.15">
      <c r="H159" t="s">
        <v>1138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306</v>
      </c>
      <c r="O159">
        <v>0</v>
      </c>
      <c r="P159">
        <f t="shared" si="104"/>
        <v>52</v>
      </c>
      <c r="Q159">
        <v>200021</v>
      </c>
      <c r="R159" s="4" t="s">
        <v>1143</v>
      </c>
      <c r="S159" s="4" t="str">
        <f t="shared" si="116"/>
        <v>被动攻击中lv1</v>
      </c>
      <c r="T159" t="s">
        <v>307</v>
      </c>
      <c r="Y159" t="s">
        <v>419</v>
      </c>
      <c r="Z159">
        <f>INT(VLOOKUP($I159,角色属性概况!$I:$N,VLOOKUP($H159,对应表!$AD:$AE,2,FALSE),FALSE)*$J159)</f>
        <v>52</v>
      </c>
      <c r="AI159" s="12" t="str">
        <f t="shared" si="117"/>
        <v>ATK:52</v>
      </c>
      <c r="AR159">
        <v>999</v>
      </c>
      <c r="AU159" s="4"/>
      <c r="AV159" s="4"/>
      <c r="AW159" s="4"/>
      <c r="AX159" s="4"/>
      <c r="AZ159" s="12" t="str">
        <f t="shared" si="118"/>
        <v/>
      </c>
      <c r="BA159" s="12" t="str">
        <f t="shared" si="105"/>
        <v/>
      </c>
      <c r="BB159" s="12" t="str">
        <f t="shared" si="106"/>
        <v/>
      </c>
      <c r="BC159" s="12" t="str">
        <f t="shared" si="107"/>
        <v/>
      </c>
      <c r="BD159" s="12" t="str">
        <f t="shared" si="108"/>
        <v/>
      </c>
      <c r="BE159" s="12" t="str">
        <f t="shared" si="109"/>
        <v/>
      </c>
      <c r="BF159" s="12" t="str">
        <f>_xlfn.IFNA(VLOOKUP(Y159,对应表!$Z:$AA,2,FALSE)&amp;Z159,"")</f>
        <v>ATK:52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13"/>
        <v>52</v>
      </c>
      <c r="BM159" t="str">
        <f t="shared" si="114"/>
        <v/>
      </c>
    </row>
    <row r="160" spans="8:65" x14ac:dyDescent="0.15">
      <c r="H160" t="s">
        <v>1138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306</v>
      </c>
      <c r="O160">
        <v>0</v>
      </c>
      <c r="P160">
        <f t="shared" si="104"/>
        <v>64</v>
      </c>
      <c r="Q160">
        <v>200022</v>
      </c>
      <c r="R160" s="4" t="s">
        <v>1144</v>
      </c>
      <c r="S160" s="4" t="str">
        <f t="shared" si="116"/>
        <v>被动攻击中lv2</v>
      </c>
      <c r="T160" t="s">
        <v>307</v>
      </c>
      <c r="Y160" t="s">
        <v>419</v>
      </c>
      <c r="Z160">
        <f>INT(VLOOKUP($I160,角色属性概况!$I:$N,VLOOKUP($H160,对应表!$AD:$AE,2,FALSE),FALSE)*$J160)</f>
        <v>64</v>
      </c>
      <c r="AI160" s="12" t="str">
        <f t="shared" ref="AI160:AI219" si="120">IF(BF160="","",BF160)&amp;IF(BG160="","","|"&amp;BG160)&amp;IF(BH160="","","|"&amp;BH160)&amp;IF(BI160="","","|"&amp;BI160)&amp;IF(BJ160="","","|"&amp;BJ160)</f>
        <v>ATK:64</v>
      </c>
      <c r="AR160">
        <v>999</v>
      </c>
      <c r="AU160" s="4"/>
      <c r="AV160" s="4"/>
      <c r="AW160" s="4"/>
      <c r="AX160" s="4"/>
      <c r="AZ160" s="12" t="str">
        <f t="shared" ref="AZ160:AZ219" si="121">IF(BA160="","",BA160)&amp;IF(BB160="","","|"&amp;BB160)&amp;IF(BC160="","","|"&amp;BC160)&amp;IF(BD160="","","|"&amp;BD160)&amp;IF(BE160="","","|"&amp;BE160)</f>
        <v/>
      </c>
      <c r="BA160" s="12" t="str">
        <f t="shared" si="105"/>
        <v/>
      </c>
      <c r="BB160" s="12" t="str">
        <f t="shared" si="106"/>
        <v/>
      </c>
      <c r="BC160" s="12" t="str">
        <f t="shared" si="107"/>
        <v/>
      </c>
      <c r="BD160" s="12" t="str">
        <f t="shared" si="108"/>
        <v/>
      </c>
      <c r="BE160" s="12" t="str">
        <f t="shared" si="109"/>
        <v/>
      </c>
      <c r="BF160" s="12" t="str">
        <f>_xlfn.IFNA(VLOOKUP(Y160,对应表!$Z:$AA,2,FALSE)&amp;Z160,"")</f>
        <v>ATK:64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13"/>
        <v>64</v>
      </c>
      <c r="BM160" t="str">
        <f t="shared" si="114"/>
        <v/>
      </c>
    </row>
    <row r="161" spans="8:65" x14ac:dyDescent="0.15">
      <c r="H161" t="s">
        <v>1138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306</v>
      </c>
      <c r="O161">
        <v>0</v>
      </c>
      <c r="P161">
        <f t="shared" si="104"/>
        <v>100</v>
      </c>
      <c r="Q161">
        <v>200023</v>
      </c>
      <c r="R161" s="4" t="s">
        <v>1145</v>
      </c>
      <c r="S161" s="4" t="str">
        <f t="shared" si="116"/>
        <v>被动攻击中lv3</v>
      </c>
      <c r="T161" t="s">
        <v>307</v>
      </c>
      <c r="Y161" t="s">
        <v>419</v>
      </c>
      <c r="Z161">
        <f>INT(VLOOKUP($I161,角色属性概况!$I:$N,VLOOKUP($H161,对应表!$AD:$AE,2,FALSE),FALSE)*$J161)</f>
        <v>100</v>
      </c>
      <c r="AI161" s="12" t="str">
        <f t="shared" si="120"/>
        <v>ATK:100</v>
      </c>
      <c r="AR161">
        <v>999</v>
      </c>
      <c r="AU161" s="4"/>
      <c r="AV161" s="4"/>
      <c r="AW161" s="4"/>
      <c r="AX161" s="4"/>
      <c r="AZ161" s="12" t="str">
        <f t="shared" si="121"/>
        <v/>
      </c>
      <c r="BA161" s="12" t="str">
        <f t="shared" si="105"/>
        <v/>
      </c>
      <c r="BB161" s="12" t="str">
        <f t="shared" si="106"/>
        <v/>
      </c>
      <c r="BC161" s="12" t="str">
        <f t="shared" si="107"/>
        <v/>
      </c>
      <c r="BD161" s="12" t="str">
        <f t="shared" si="108"/>
        <v/>
      </c>
      <c r="BE161" s="12" t="str">
        <f t="shared" si="109"/>
        <v/>
      </c>
      <c r="BF161" s="12" t="str">
        <f>_xlfn.IFNA(VLOOKUP(Y161,对应表!$Z:$AA,2,FALSE)&amp;Z161,"")</f>
        <v>ATK:100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13"/>
        <v>100</v>
      </c>
      <c r="BM161" t="str">
        <f t="shared" si="114"/>
        <v/>
      </c>
    </row>
    <row r="162" spans="8:65" x14ac:dyDescent="0.15">
      <c r="H162" t="s">
        <v>1138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306</v>
      </c>
      <c r="O162">
        <v>0</v>
      </c>
      <c r="P162">
        <f t="shared" si="104"/>
        <v>160</v>
      </c>
      <c r="Q162">
        <v>200024</v>
      </c>
      <c r="R162" s="4" t="s">
        <v>1146</v>
      </c>
      <c r="S162" s="4" t="str">
        <f t="shared" si="116"/>
        <v>被动攻击中lv4</v>
      </c>
      <c r="T162" t="s">
        <v>307</v>
      </c>
      <c r="Y162" t="s">
        <v>419</v>
      </c>
      <c r="Z162">
        <f>INT(VLOOKUP($I162,角色属性概况!$I:$N,VLOOKUP($H162,对应表!$AD:$AE,2,FALSE),FALSE)*$J162)</f>
        <v>160</v>
      </c>
      <c r="AI162" s="12" t="str">
        <f t="shared" si="120"/>
        <v>ATK:160</v>
      </c>
      <c r="AR162">
        <v>999</v>
      </c>
      <c r="AU162" s="4"/>
      <c r="AV162" s="4"/>
      <c r="AW162" s="4"/>
      <c r="AX162" s="4"/>
      <c r="AZ162" s="12" t="str">
        <f t="shared" si="121"/>
        <v/>
      </c>
      <c r="BA162" s="12" t="str">
        <f t="shared" si="105"/>
        <v/>
      </c>
      <c r="BB162" s="12" t="str">
        <f t="shared" si="106"/>
        <v/>
      </c>
      <c r="BC162" s="12" t="str">
        <f t="shared" si="107"/>
        <v/>
      </c>
      <c r="BD162" s="12" t="str">
        <f t="shared" si="108"/>
        <v/>
      </c>
      <c r="BE162" s="12" t="str">
        <f t="shared" si="109"/>
        <v/>
      </c>
      <c r="BF162" s="12" t="str">
        <f>_xlfn.IFNA(VLOOKUP(Y162,对应表!$Z:$AA,2,FALSE)&amp;Z162,"")</f>
        <v>ATK:160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13"/>
        <v>160</v>
      </c>
      <c r="BM162" t="str">
        <f t="shared" si="114"/>
        <v/>
      </c>
    </row>
    <row r="163" spans="8:65" x14ac:dyDescent="0.15">
      <c r="H163" t="s">
        <v>1138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306</v>
      </c>
      <c r="O163">
        <v>0</v>
      </c>
      <c r="P163">
        <f t="shared" si="104"/>
        <v>226</v>
      </c>
      <c r="Q163">
        <v>200025</v>
      </c>
      <c r="R163" s="4" t="s">
        <v>1147</v>
      </c>
      <c r="S163" s="4" t="str">
        <f t="shared" si="116"/>
        <v>被动攻击中lv5</v>
      </c>
      <c r="T163" t="s">
        <v>307</v>
      </c>
      <c r="Y163" t="s">
        <v>419</v>
      </c>
      <c r="Z163">
        <f>INT(VLOOKUP($I163,角色属性概况!$I:$N,VLOOKUP($H163,对应表!$AD:$AE,2,FALSE),FALSE)*$J163)</f>
        <v>226</v>
      </c>
      <c r="AI163" s="12" t="str">
        <f t="shared" si="120"/>
        <v>ATK:226</v>
      </c>
      <c r="AR163">
        <v>999</v>
      </c>
      <c r="AU163" s="4"/>
      <c r="AV163" s="4"/>
      <c r="AW163" s="4"/>
      <c r="AX163" s="4"/>
      <c r="AZ163" s="12" t="str">
        <f t="shared" si="121"/>
        <v/>
      </c>
      <c r="BA163" s="12" t="str">
        <f t="shared" si="105"/>
        <v/>
      </c>
      <c r="BB163" s="12" t="str">
        <f t="shared" si="106"/>
        <v/>
      </c>
      <c r="BC163" s="12" t="str">
        <f t="shared" si="107"/>
        <v/>
      </c>
      <c r="BD163" s="12" t="str">
        <f t="shared" si="108"/>
        <v/>
      </c>
      <c r="BE163" s="12" t="str">
        <f t="shared" si="109"/>
        <v/>
      </c>
      <c r="BF163" s="12" t="str">
        <f>_xlfn.IFNA(VLOOKUP(Y163,对应表!$Z:$AA,2,FALSE)&amp;Z163,"")</f>
        <v>ATK:226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13"/>
        <v>226</v>
      </c>
      <c r="BM163" t="str">
        <f t="shared" si="114"/>
        <v/>
      </c>
    </row>
    <row r="164" spans="8:65" x14ac:dyDescent="0.15">
      <c r="H164" t="s">
        <v>1138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306</v>
      </c>
      <c r="O164">
        <v>0</v>
      </c>
      <c r="P164">
        <f t="shared" si="104"/>
        <v>320</v>
      </c>
      <c r="Q164">
        <v>200026</v>
      </c>
      <c r="R164" s="4" t="s">
        <v>1148</v>
      </c>
      <c r="S164" s="4" t="str">
        <f t="shared" si="116"/>
        <v>被动攻击中lv6</v>
      </c>
      <c r="T164" t="s">
        <v>307</v>
      </c>
      <c r="Y164" t="s">
        <v>419</v>
      </c>
      <c r="Z164">
        <f>INT(VLOOKUP($I164,角色属性概况!$I:$N,VLOOKUP($H164,对应表!$AD:$AE,2,FALSE),FALSE)*$J164)</f>
        <v>320</v>
      </c>
      <c r="AI164" s="12" t="str">
        <f t="shared" si="120"/>
        <v>ATK:320</v>
      </c>
      <c r="AR164">
        <v>999</v>
      </c>
      <c r="AU164" s="4"/>
      <c r="AV164" s="4"/>
      <c r="AW164" s="4"/>
      <c r="AX164" s="4"/>
      <c r="AZ164" s="12" t="str">
        <f t="shared" si="121"/>
        <v/>
      </c>
      <c r="BA164" s="12" t="str">
        <f t="shared" si="105"/>
        <v/>
      </c>
      <c r="BB164" s="12" t="str">
        <f t="shared" si="106"/>
        <v/>
      </c>
      <c r="BC164" s="12" t="str">
        <f t="shared" si="107"/>
        <v/>
      </c>
      <c r="BD164" s="12" t="str">
        <f t="shared" si="108"/>
        <v/>
      </c>
      <c r="BE164" s="12" t="str">
        <f t="shared" si="109"/>
        <v/>
      </c>
      <c r="BF164" s="12" t="str">
        <f>_xlfn.IFNA(VLOOKUP(Y164,对应表!$Z:$AA,2,FALSE)&amp;Z164,"")</f>
        <v>ATK:320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13"/>
        <v>320</v>
      </c>
      <c r="BM164" t="str">
        <f t="shared" si="114"/>
        <v/>
      </c>
    </row>
    <row r="165" spans="8:65" x14ac:dyDescent="0.15">
      <c r="H165" t="s">
        <v>1138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306</v>
      </c>
      <c r="O165">
        <v>0</v>
      </c>
      <c r="P165">
        <f t="shared" si="104"/>
        <v>452</v>
      </c>
      <c r="Q165">
        <v>200027</v>
      </c>
      <c r="R165" s="4" t="s">
        <v>1149</v>
      </c>
      <c r="S165" s="4" t="str">
        <f t="shared" si="116"/>
        <v>被动攻击中lv7</v>
      </c>
      <c r="T165" t="s">
        <v>307</v>
      </c>
      <c r="Y165" t="s">
        <v>419</v>
      </c>
      <c r="Z165">
        <f>INT(VLOOKUP($I165,角色属性概况!$I:$N,VLOOKUP($H165,对应表!$AD:$AE,2,FALSE),FALSE)*$J165)</f>
        <v>452</v>
      </c>
      <c r="AI165" s="12" t="str">
        <f t="shared" si="120"/>
        <v>ATK:452</v>
      </c>
      <c r="AR165">
        <v>999</v>
      </c>
      <c r="AU165" s="4"/>
      <c r="AV165" s="4"/>
      <c r="AW165" s="4"/>
      <c r="AX165" s="4"/>
      <c r="AZ165" s="12" t="str">
        <f t="shared" si="121"/>
        <v/>
      </c>
      <c r="BA165" s="12" t="str">
        <f t="shared" si="105"/>
        <v/>
      </c>
      <c r="BB165" s="12" t="str">
        <f t="shared" si="106"/>
        <v/>
      </c>
      <c r="BC165" s="12" t="str">
        <f t="shared" si="107"/>
        <v/>
      </c>
      <c r="BD165" s="12" t="str">
        <f t="shared" si="108"/>
        <v/>
      </c>
      <c r="BE165" s="12" t="str">
        <f t="shared" si="109"/>
        <v/>
      </c>
      <c r="BF165" s="12" t="str">
        <f>_xlfn.IFNA(VLOOKUP(Y165,对应表!$Z:$AA,2,FALSE)&amp;Z165,"")</f>
        <v>ATK:452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13"/>
        <v>452</v>
      </c>
      <c r="BM165" t="str">
        <f t="shared" si="114"/>
        <v/>
      </c>
    </row>
    <row r="166" spans="8:65" x14ac:dyDescent="0.15">
      <c r="H166" t="s">
        <v>1138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306</v>
      </c>
      <c r="O166">
        <v>0</v>
      </c>
      <c r="P166">
        <f t="shared" si="104"/>
        <v>640</v>
      </c>
      <c r="Q166">
        <v>200028</v>
      </c>
      <c r="R166" s="4" t="s">
        <v>1150</v>
      </c>
      <c r="S166" s="4" t="str">
        <f t="shared" si="116"/>
        <v>被动攻击中lv8</v>
      </c>
      <c r="T166" t="s">
        <v>307</v>
      </c>
      <c r="Y166" t="s">
        <v>419</v>
      </c>
      <c r="Z166">
        <f>INT(VLOOKUP($I166,角色属性概况!$I:$N,VLOOKUP($H166,对应表!$AD:$AE,2,FALSE),FALSE)*$J166)</f>
        <v>640</v>
      </c>
      <c r="AI166" s="12" t="str">
        <f t="shared" si="120"/>
        <v>ATK:640</v>
      </c>
      <c r="AR166">
        <v>999</v>
      </c>
      <c r="AU166" s="4"/>
      <c r="AV166" s="4"/>
      <c r="AW166" s="4"/>
      <c r="AX166" s="4"/>
      <c r="AZ166" s="12" t="str">
        <f t="shared" si="121"/>
        <v/>
      </c>
      <c r="BA166" s="12" t="str">
        <f t="shared" si="105"/>
        <v/>
      </c>
      <c r="BB166" s="12" t="str">
        <f t="shared" si="106"/>
        <v/>
      </c>
      <c r="BC166" s="12" t="str">
        <f t="shared" si="107"/>
        <v/>
      </c>
      <c r="BD166" s="12" t="str">
        <f t="shared" si="108"/>
        <v/>
      </c>
      <c r="BE166" s="12" t="str">
        <f t="shared" si="109"/>
        <v/>
      </c>
      <c r="BF166" s="12" t="str">
        <f>_xlfn.IFNA(VLOOKUP(Y166,对应表!$Z:$AA,2,FALSE)&amp;Z166,"")</f>
        <v>ATK:640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13"/>
        <v>640</v>
      </c>
      <c r="BM166" t="str">
        <f t="shared" si="114"/>
        <v/>
      </c>
    </row>
    <row r="167" spans="8:65" x14ac:dyDescent="0.15">
      <c r="H167" t="s">
        <v>1138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306</v>
      </c>
      <c r="O167">
        <v>0</v>
      </c>
      <c r="P167">
        <f t="shared" si="104"/>
        <v>905</v>
      </c>
      <c r="Q167">
        <v>200029</v>
      </c>
      <c r="R167" s="4" t="s">
        <v>1151</v>
      </c>
      <c r="S167" s="4" t="str">
        <f t="shared" si="116"/>
        <v>被动攻击中lv9</v>
      </c>
      <c r="T167" t="s">
        <v>307</v>
      </c>
      <c r="Y167" t="s">
        <v>419</v>
      </c>
      <c r="Z167">
        <f>INT(VLOOKUP($I167,角色属性概况!$I:$N,VLOOKUP($H167,对应表!$AD:$AE,2,FALSE),FALSE)*$J167)</f>
        <v>905</v>
      </c>
      <c r="AI167" s="12" t="str">
        <f t="shared" si="120"/>
        <v>ATK:905</v>
      </c>
      <c r="AR167">
        <v>999</v>
      </c>
      <c r="AU167" s="4"/>
      <c r="AV167" s="4"/>
      <c r="AW167" s="4"/>
      <c r="AX167" s="4"/>
      <c r="AZ167" s="12" t="str">
        <f t="shared" si="121"/>
        <v/>
      </c>
      <c r="BA167" s="12" t="str">
        <f t="shared" si="105"/>
        <v/>
      </c>
      <c r="BB167" s="12" t="str">
        <f t="shared" si="106"/>
        <v/>
      </c>
      <c r="BC167" s="12" t="str">
        <f t="shared" si="107"/>
        <v/>
      </c>
      <c r="BD167" s="12" t="str">
        <f t="shared" si="108"/>
        <v/>
      </c>
      <c r="BE167" s="12" t="str">
        <f t="shared" si="109"/>
        <v/>
      </c>
      <c r="BF167" s="12" t="str">
        <f>_xlfn.IFNA(VLOOKUP(Y167,对应表!$Z:$AA,2,FALSE)&amp;Z167,"")</f>
        <v>ATK:905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13"/>
        <v>905</v>
      </c>
      <c r="BM167" t="str">
        <f t="shared" si="114"/>
        <v/>
      </c>
    </row>
    <row r="168" spans="8:65" x14ac:dyDescent="0.15">
      <c r="H168" t="s">
        <v>1138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306</v>
      </c>
      <c r="O168">
        <v>0</v>
      </c>
      <c r="P168">
        <f t="shared" si="104"/>
        <v>1281</v>
      </c>
      <c r="Q168">
        <v>200030</v>
      </c>
      <c r="R168" s="4" t="s">
        <v>1152</v>
      </c>
      <c r="S168" s="4" t="str">
        <f t="shared" si="116"/>
        <v>被动攻击中lv10</v>
      </c>
      <c r="T168" t="s">
        <v>307</v>
      </c>
      <c r="Y168" t="s">
        <v>419</v>
      </c>
      <c r="Z168">
        <f>INT(VLOOKUP($I168,角色属性概况!$I:$N,VLOOKUP($H168,对应表!$AD:$AE,2,FALSE),FALSE)*$J168)</f>
        <v>1281</v>
      </c>
      <c r="AI168" s="12" t="str">
        <f t="shared" si="120"/>
        <v>ATK:1281</v>
      </c>
      <c r="AR168">
        <v>999</v>
      </c>
      <c r="AU168" s="4"/>
      <c r="AV168" s="4"/>
      <c r="AW168" s="4"/>
      <c r="AX168" s="4"/>
      <c r="AZ168" s="12" t="str">
        <f t="shared" si="121"/>
        <v/>
      </c>
      <c r="BA168" s="12" t="str">
        <f t="shared" si="105"/>
        <v/>
      </c>
      <c r="BB168" s="12" t="str">
        <f t="shared" si="106"/>
        <v/>
      </c>
      <c r="BC168" s="12" t="str">
        <f t="shared" si="107"/>
        <v/>
      </c>
      <c r="BD168" s="12" t="str">
        <f t="shared" si="108"/>
        <v/>
      </c>
      <c r="BE168" s="12" t="str">
        <f t="shared" si="109"/>
        <v/>
      </c>
      <c r="BF168" s="12" t="str">
        <f>_xlfn.IFNA(VLOOKUP(Y168,对应表!$Z:$AA,2,FALSE)&amp;Z168,"")</f>
        <v>ATK:1281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13"/>
        <v>1281</v>
      </c>
      <c r="BM168" t="str">
        <f t="shared" si="114"/>
        <v/>
      </c>
    </row>
    <row r="169" spans="8:65" x14ac:dyDescent="0.15">
      <c r="H169" t="s">
        <v>1138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306</v>
      </c>
      <c r="O169">
        <v>0</v>
      </c>
      <c r="P169">
        <f t="shared" si="104"/>
        <v>1812</v>
      </c>
      <c r="Q169">
        <v>200031</v>
      </c>
      <c r="R169" s="4" t="s">
        <v>1153</v>
      </c>
      <c r="S169" s="4" t="str">
        <f t="shared" si="116"/>
        <v>被动攻击中lv11</v>
      </c>
      <c r="T169" t="s">
        <v>307</v>
      </c>
      <c r="Y169" t="s">
        <v>419</v>
      </c>
      <c r="Z169">
        <f>INT(VLOOKUP($I169,角色属性概况!$I:$N,VLOOKUP($H169,对应表!$AD:$AE,2,FALSE),FALSE)*$J169)</f>
        <v>1812</v>
      </c>
      <c r="AI169" s="12" t="str">
        <f t="shared" si="120"/>
        <v>ATK:1812</v>
      </c>
      <c r="AR169">
        <v>999</v>
      </c>
      <c r="AU169" s="4"/>
      <c r="AV169" s="4"/>
      <c r="AW169" s="4"/>
      <c r="AX169" s="4"/>
      <c r="AZ169" s="12" t="str">
        <f t="shared" si="121"/>
        <v/>
      </c>
      <c r="BA169" s="12" t="str">
        <f t="shared" si="105"/>
        <v/>
      </c>
      <c r="BB169" s="12" t="str">
        <f t="shared" si="106"/>
        <v/>
      </c>
      <c r="BC169" s="12" t="str">
        <f t="shared" si="107"/>
        <v/>
      </c>
      <c r="BD169" s="12" t="str">
        <f t="shared" si="108"/>
        <v/>
      </c>
      <c r="BE169" s="12" t="str">
        <f t="shared" si="109"/>
        <v/>
      </c>
      <c r="BF169" s="12" t="str">
        <f>_xlfn.IFNA(VLOOKUP(Y169,对应表!$Z:$AA,2,FALSE)&amp;Z169,"")</f>
        <v>ATK:1812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13"/>
        <v>1812</v>
      </c>
      <c r="BM169" t="str">
        <f t="shared" si="114"/>
        <v/>
      </c>
    </row>
    <row r="170" spans="8:65" x14ac:dyDescent="0.15">
      <c r="H170" t="s">
        <v>1138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306</v>
      </c>
      <c r="O170">
        <v>0</v>
      </c>
      <c r="P170">
        <f t="shared" si="104"/>
        <v>2563</v>
      </c>
      <c r="Q170">
        <v>200032</v>
      </c>
      <c r="R170" s="4" t="s">
        <v>1154</v>
      </c>
      <c r="S170" s="4" t="str">
        <f t="shared" si="116"/>
        <v>被动攻击中lv12</v>
      </c>
      <c r="T170" t="s">
        <v>307</v>
      </c>
      <c r="Y170" t="s">
        <v>419</v>
      </c>
      <c r="Z170">
        <f>INT(VLOOKUP($I170,角色属性概况!$I:$N,VLOOKUP($H170,对应表!$AD:$AE,2,FALSE),FALSE)*$J170)</f>
        <v>2563</v>
      </c>
      <c r="AI170" s="12" t="str">
        <f t="shared" si="120"/>
        <v>ATK:2563</v>
      </c>
      <c r="AR170">
        <v>999</v>
      </c>
      <c r="AU170" s="4"/>
      <c r="AV170" s="4"/>
      <c r="AW170" s="4"/>
      <c r="AX170" s="4"/>
      <c r="AZ170" s="12" t="str">
        <f t="shared" si="121"/>
        <v/>
      </c>
      <c r="BA170" s="12" t="str">
        <f t="shared" si="105"/>
        <v/>
      </c>
      <c r="BB170" s="12" t="str">
        <f t="shared" si="106"/>
        <v/>
      </c>
      <c r="BC170" s="12" t="str">
        <f t="shared" si="107"/>
        <v/>
      </c>
      <c r="BD170" s="12" t="str">
        <f t="shared" si="108"/>
        <v/>
      </c>
      <c r="BE170" s="12" t="str">
        <f t="shared" si="109"/>
        <v/>
      </c>
      <c r="BF170" s="12" t="str">
        <f>_xlfn.IFNA(VLOOKUP(Y170,对应表!$Z:$AA,2,FALSE)&amp;Z170,"")</f>
        <v>ATK:2563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13"/>
        <v>2563</v>
      </c>
      <c r="BM170" t="str">
        <f t="shared" si="114"/>
        <v/>
      </c>
    </row>
    <row r="171" spans="8:65" x14ac:dyDescent="0.15">
      <c r="H171" t="s">
        <v>1138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306</v>
      </c>
      <c r="O171">
        <v>0</v>
      </c>
      <c r="P171">
        <f t="shared" si="104"/>
        <v>3625</v>
      </c>
      <c r="Q171">
        <v>200033</v>
      </c>
      <c r="R171" s="4" t="s">
        <v>1155</v>
      </c>
      <c r="S171" s="4" t="str">
        <f t="shared" si="116"/>
        <v>被动攻击中lv13</v>
      </c>
      <c r="T171" t="s">
        <v>307</v>
      </c>
      <c r="Y171" t="s">
        <v>419</v>
      </c>
      <c r="Z171">
        <f>INT(VLOOKUP($I171,角色属性概况!$I:$N,VLOOKUP($H171,对应表!$AD:$AE,2,FALSE),FALSE)*$J171)</f>
        <v>3625</v>
      </c>
      <c r="AI171" s="12" t="str">
        <f t="shared" si="120"/>
        <v>ATK:3625</v>
      </c>
      <c r="AR171">
        <v>999</v>
      </c>
      <c r="AU171" s="4"/>
      <c r="AV171" s="4"/>
      <c r="AW171" s="4"/>
      <c r="AX171" s="4"/>
      <c r="AZ171" s="12" t="str">
        <f t="shared" si="121"/>
        <v/>
      </c>
      <c r="BA171" s="12" t="str">
        <f t="shared" si="105"/>
        <v/>
      </c>
      <c r="BB171" s="12" t="str">
        <f t="shared" si="106"/>
        <v/>
      </c>
      <c r="BC171" s="12" t="str">
        <f t="shared" si="107"/>
        <v/>
      </c>
      <c r="BD171" s="12" t="str">
        <f t="shared" si="108"/>
        <v/>
      </c>
      <c r="BE171" s="12" t="str">
        <f t="shared" si="109"/>
        <v/>
      </c>
      <c r="BF171" s="12" t="str">
        <f>_xlfn.IFNA(VLOOKUP(Y171,对应表!$Z:$AA,2,FALSE)&amp;Z171,"")</f>
        <v>ATK:3625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13"/>
        <v>3625</v>
      </c>
      <c r="BM171" t="str">
        <f t="shared" si="114"/>
        <v/>
      </c>
    </row>
    <row r="172" spans="8:65" x14ac:dyDescent="0.15">
      <c r="H172" t="s">
        <v>1138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306</v>
      </c>
      <c r="O172">
        <v>0</v>
      </c>
      <c r="P172">
        <f t="shared" si="104"/>
        <v>5127</v>
      </c>
      <c r="Q172">
        <v>200034</v>
      </c>
      <c r="R172" s="4" t="s">
        <v>1156</v>
      </c>
      <c r="S172" s="4" t="str">
        <f t="shared" si="116"/>
        <v>被动攻击中lv14</v>
      </c>
      <c r="T172" t="s">
        <v>307</v>
      </c>
      <c r="Y172" t="s">
        <v>419</v>
      </c>
      <c r="Z172">
        <f>INT(VLOOKUP($I172,角色属性概况!$I:$N,VLOOKUP($H172,对应表!$AD:$AE,2,FALSE),FALSE)*$J172)</f>
        <v>5127</v>
      </c>
      <c r="AI172" s="12" t="str">
        <f t="shared" si="120"/>
        <v>ATK:5127</v>
      </c>
      <c r="AR172">
        <v>999</v>
      </c>
      <c r="AU172" s="4"/>
      <c r="AV172" s="4"/>
      <c r="AW172" s="4"/>
      <c r="AX172" s="4"/>
      <c r="AZ172" s="12" t="str">
        <f t="shared" si="121"/>
        <v/>
      </c>
      <c r="BA172" s="12" t="str">
        <f t="shared" si="105"/>
        <v/>
      </c>
      <c r="BB172" s="12" t="str">
        <f t="shared" si="106"/>
        <v/>
      </c>
      <c r="BC172" s="12" t="str">
        <f t="shared" si="107"/>
        <v/>
      </c>
      <c r="BD172" s="12" t="str">
        <f t="shared" si="108"/>
        <v/>
      </c>
      <c r="BE172" s="12" t="str">
        <f t="shared" si="109"/>
        <v/>
      </c>
      <c r="BF172" s="12" t="str">
        <f>_xlfn.IFNA(VLOOKUP(Y172,对应表!$Z:$AA,2,FALSE)&amp;Z172,"")</f>
        <v>ATK:5127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13"/>
        <v>5127</v>
      </c>
      <c r="BM172" t="str">
        <f t="shared" si="114"/>
        <v/>
      </c>
    </row>
    <row r="173" spans="8:65" x14ac:dyDescent="0.15">
      <c r="H173" t="s">
        <v>1138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306</v>
      </c>
      <c r="O173">
        <v>0</v>
      </c>
      <c r="P173">
        <f t="shared" si="104"/>
        <v>7252</v>
      </c>
      <c r="Q173">
        <v>200035</v>
      </c>
      <c r="R173" s="4" t="s">
        <v>1157</v>
      </c>
      <c r="S173" s="4" t="str">
        <f t="shared" si="116"/>
        <v>被动攻击中lv15</v>
      </c>
      <c r="T173" t="s">
        <v>307</v>
      </c>
      <c r="Y173" t="s">
        <v>419</v>
      </c>
      <c r="Z173">
        <f>INT(VLOOKUP($I173,角色属性概况!$I:$N,VLOOKUP($H173,对应表!$AD:$AE,2,FALSE),FALSE)*$J173)</f>
        <v>7252</v>
      </c>
      <c r="AI173" s="12" t="str">
        <f t="shared" si="120"/>
        <v>ATK:7252</v>
      </c>
      <c r="AR173">
        <v>999</v>
      </c>
      <c r="AU173" s="4"/>
      <c r="AV173" s="4"/>
      <c r="AW173" s="4"/>
      <c r="AX173" s="4"/>
      <c r="AZ173" s="12" t="str">
        <f t="shared" si="121"/>
        <v/>
      </c>
      <c r="BA173" s="12" t="str">
        <f t="shared" si="105"/>
        <v/>
      </c>
      <c r="BB173" s="12" t="str">
        <f t="shared" si="106"/>
        <v/>
      </c>
      <c r="BC173" s="12" t="str">
        <f t="shared" si="107"/>
        <v/>
      </c>
      <c r="BD173" s="12" t="str">
        <f t="shared" si="108"/>
        <v/>
      </c>
      <c r="BE173" s="12" t="str">
        <f t="shared" si="109"/>
        <v/>
      </c>
      <c r="BF173" s="12" t="str">
        <f>_xlfn.IFNA(VLOOKUP(Y173,对应表!$Z:$AA,2,FALSE)&amp;Z173,"")</f>
        <v>ATK:7252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13"/>
        <v>7252</v>
      </c>
      <c r="BM173" t="str">
        <f t="shared" si="114"/>
        <v/>
      </c>
    </row>
    <row r="174" spans="8:65" x14ac:dyDescent="0.15">
      <c r="H174" t="s">
        <v>1138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306</v>
      </c>
      <c r="O174">
        <v>0</v>
      </c>
      <c r="P174">
        <f t="shared" si="104"/>
        <v>10257</v>
      </c>
      <c r="Q174">
        <v>200036</v>
      </c>
      <c r="R174" s="4" t="s">
        <v>1158</v>
      </c>
      <c r="S174" s="4" t="str">
        <f t="shared" si="116"/>
        <v>被动攻击中lv16</v>
      </c>
      <c r="T174" t="s">
        <v>307</v>
      </c>
      <c r="Y174" t="s">
        <v>419</v>
      </c>
      <c r="Z174">
        <f>INT(VLOOKUP($I174,角色属性概况!$I:$N,VLOOKUP($H174,对应表!$AD:$AE,2,FALSE),FALSE)*$J174)</f>
        <v>10257</v>
      </c>
      <c r="AI174" s="12" t="str">
        <f t="shared" si="120"/>
        <v>ATK:10257</v>
      </c>
      <c r="AR174">
        <v>999</v>
      </c>
      <c r="AU174" s="4"/>
      <c r="AV174" s="4"/>
      <c r="AW174" s="4"/>
      <c r="AX174" s="4"/>
      <c r="AZ174" s="12" t="str">
        <f t="shared" si="121"/>
        <v/>
      </c>
      <c r="BA174" s="12" t="str">
        <f t="shared" si="105"/>
        <v/>
      </c>
      <c r="BB174" s="12" t="str">
        <f t="shared" si="106"/>
        <v/>
      </c>
      <c r="BC174" s="12" t="str">
        <f t="shared" si="107"/>
        <v/>
      </c>
      <c r="BD174" s="12" t="str">
        <f t="shared" si="108"/>
        <v/>
      </c>
      <c r="BE174" s="12" t="str">
        <f t="shared" si="109"/>
        <v/>
      </c>
      <c r="BF174" s="12" t="str">
        <f>_xlfn.IFNA(VLOOKUP(Y174,对应表!$Z:$AA,2,FALSE)&amp;Z174,"")</f>
        <v>ATK:10257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13"/>
        <v>10257</v>
      </c>
      <c r="BM174" t="str">
        <f t="shared" si="114"/>
        <v/>
      </c>
    </row>
    <row r="175" spans="8:65" x14ac:dyDescent="0.15">
      <c r="H175" t="s">
        <v>1138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306</v>
      </c>
      <c r="O175">
        <v>0</v>
      </c>
      <c r="P175">
        <f t="shared" si="104"/>
        <v>14508</v>
      </c>
      <c r="Q175">
        <v>200037</v>
      </c>
      <c r="R175" s="4" t="s">
        <v>1159</v>
      </c>
      <c r="S175" s="4" t="str">
        <f t="shared" si="116"/>
        <v>被动攻击中lv17</v>
      </c>
      <c r="T175" t="s">
        <v>307</v>
      </c>
      <c r="Y175" t="s">
        <v>419</v>
      </c>
      <c r="Z175">
        <f>INT(VLOOKUP($I175,角色属性概况!$I:$N,VLOOKUP($H175,对应表!$AD:$AE,2,FALSE),FALSE)*$J175)</f>
        <v>14508</v>
      </c>
      <c r="AI175" s="12" t="str">
        <f t="shared" si="120"/>
        <v>ATK:14508</v>
      </c>
      <c r="AR175">
        <v>999</v>
      </c>
      <c r="AU175" s="4"/>
      <c r="AV175" s="4"/>
      <c r="AW175" s="4"/>
      <c r="AX175" s="4"/>
      <c r="AZ175" s="12" t="str">
        <f t="shared" si="121"/>
        <v/>
      </c>
      <c r="BA175" s="12" t="str">
        <f t="shared" si="105"/>
        <v/>
      </c>
      <c r="BB175" s="12" t="str">
        <f t="shared" si="106"/>
        <v/>
      </c>
      <c r="BC175" s="12" t="str">
        <f t="shared" si="107"/>
        <v/>
      </c>
      <c r="BD175" s="12" t="str">
        <f t="shared" si="108"/>
        <v/>
      </c>
      <c r="BE175" s="12" t="str">
        <f t="shared" si="109"/>
        <v/>
      </c>
      <c r="BF175" s="12" t="str">
        <f>_xlfn.IFNA(VLOOKUP(Y175,对应表!$Z:$AA,2,FALSE)&amp;Z175,"")</f>
        <v>ATK:14508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13"/>
        <v>14508</v>
      </c>
      <c r="BM175" t="str">
        <f t="shared" si="114"/>
        <v/>
      </c>
    </row>
    <row r="176" spans="8:65" x14ac:dyDescent="0.15">
      <c r="H176" t="s">
        <v>1138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306</v>
      </c>
      <c r="O176">
        <v>0</v>
      </c>
      <c r="P176">
        <f t="shared" si="104"/>
        <v>20520</v>
      </c>
      <c r="Q176">
        <v>200038</v>
      </c>
      <c r="R176" s="4" t="s">
        <v>1160</v>
      </c>
      <c r="S176" s="4" t="str">
        <f t="shared" si="116"/>
        <v>被动攻击中lv18</v>
      </c>
      <c r="T176" t="s">
        <v>307</v>
      </c>
      <c r="Y176" t="s">
        <v>419</v>
      </c>
      <c r="Z176">
        <f>INT(VLOOKUP($I176,角色属性概况!$I:$N,VLOOKUP($H176,对应表!$AD:$AE,2,FALSE),FALSE)*$J176)</f>
        <v>20520</v>
      </c>
      <c r="AI176" s="12" t="str">
        <f t="shared" si="120"/>
        <v>ATK:20520</v>
      </c>
      <c r="AR176">
        <v>999</v>
      </c>
      <c r="AU176" s="4"/>
      <c r="AV176" s="4"/>
      <c r="AW176" s="4"/>
      <c r="AX176" s="4"/>
      <c r="AZ176" s="12" t="str">
        <f t="shared" si="121"/>
        <v/>
      </c>
      <c r="BA176" s="12" t="str">
        <f t="shared" si="105"/>
        <v/>
      </c>
      <c r="BB176" s="12" t="str">
        <f t="shared" si="106"/>
        <v/>
      </c>
      <c r="BC176" s="12" t="str">
        <f t="shared" si="107"/>
        <v/>
      </c>
      <c r="BD176" s="12" t="str">
        <f t="shared" si="108"/>
        <v/>
      </c>
      <c r="BE176" s="12" t="str">
        <f t="shared" si="109"/>
        <v/>
      </c>
      <c r="BF176" s="12" t="str">
        <f>_xlfn.IFNA(VLOOKUP(Y176,对应表!$Z:$AA,2,FALSE)&amp;Z176,"")</f>
        <v>ATK:20520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13"/>
        <v>20520</v>
      </c>
      <c r="BM176" t="str">
        <f t="shared" si="114"/>
        <v/>
      </c>
    </row>
    <row r="177" spans="8:65" x14ac:dyDescent="0.15">
      <c r="H177" t="s">
        <v>1138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306</v>
      </c>
      <c r="O177">
        <v>0</v>
      </c>
      <c r="P177">
        <f t="shared" si="104"/>
        <v>29024</v>
      </c>
      <c r="Q177">
        <v>200039</v>
      </c>
      <c r="R177" s="4" t="s">
        <v>1161</v>
      </c>
      <c r="S177" s="4" t="str">
        <f t="shared" si="116"/>
        <v>被动攻击中lv19</v>
      </c>
      <c r="T177" t="s">
        <v>307</v>
      </c>
      <c r="Y177" t="s">
        <v>419</v>
      </c>
      <c r="Z177">
        <f>INT(VLOOKUP($I177,角色属性概况!$I:$N,VLOOKUP($H177,对应表!$AD:$AE,2,FALSE),FALSE)*$J177)</f>
        <v>29024</v>
      </c>
      <c r="AI177" s="12" t="str">
        <f t="shared" si="120"/>
        <v>ATK:29024</v>
      </c>
      <c r="AR177">
        <v>999</v>
      </c>
      <c r="AU177" s="4"/>
      <c r="AV177" s="4"/>
      <c r="AW177" s="4"/>
      <c r="AX177" s="4"/>
      <c r="AZ177" s="12" t="str">
        <f t="shared" si="121"/>
        <v/>
      </c>
      <c r="BA177" s="12" t="str">
        <f t="shared" si="105"/>
        <v/>
      </c>
      <c r="BB177" s="12" t="str">
        <f t="shared" si="106"/>
        <v/>
      </c>
      <c r="BC177" s="12" t="str">
        <f t="shared" si="107"/>
        <v/>
      </c>
      <c r="BD177" s="12" t="str">
        <f t="shared" si="108"/>
        <v/>
      </c>
      <c r="BE177" s="12" t="str">
        <f t="shared" si="109"/>
        <v/>
      </c>
      <c r="BF177" s="12" t="str">
        <f>_xlfn.IFNA(VLOOKUP(Y177,对应表!$Z:$AA,2,FALSE)&amp;Z177,"")</f>
        <v>ATK:29024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13"/>
        <v>29024</v>
      </c>
      <c r="BM177" t="str">
        <f t="shared" si="114"/>
        <v/>
      </c>
    </row>
    <row r="178" spans="8:65" x14ac:dyDescent="0.15">
      <c r="H178" t="s">
        <v>1138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306</v>
      </c>
      <c r="O178">
        <v>0</v>
      </c>
      <c r="P178">
        <f t="shared" si="104"/>
        <v>41051</v>
      </c>
      <c r="Q178">
        <v>200040</v>
      </c>
      <c r="R178" s="4" t="s">
        <v>1162</v>
      </c>
      <c r="S178" s="4" t="str">
        <f t="shared" si="116"/>
        <v>被动攻击中lv20</v>
      </c>
      <c r="T178" t="s">
        <v>307</v>
      </c>
      <c r="Y178" t="s">
        <v>419</v>
      </c>
      <c r="Z178">
        <f>INT(VLOOKUP($I178,角色属性概况!$I:$N,VLOOKUP($H178,对应表!$AD:$AE,2,FALSE),FALSE)*$J178)</f>
        <v>41051</v>
      </c>
      <c r="AI178" s="12" t="str">
        <f t="shared" si="120"/>
        <v>ATK:41051</v>
      </c>
      <c r="AR178">
        <v>999</v>
      </c>
      <c r="AU178" s="4"/>
      <c r="AV178" s="4"/>
      <c r="AW178" s="4"/>
      <c r="AX178" s="4"/>
      <c r="AZ178" s="12" t="str">
        <f t="shared" si="121"/>
        <v/>
      </c>
      <c r="BA178" s="12" t="str">
        <f t="shared" si="105"/>
        <v/>
      </c>
      <c r="BB178" s="12" t="str">
        <f t="shared" si="106"/>
        <v/>
      </c>
      <c r="BC178" s="12" t="str">
        <f t="shared" si="107"/>
        <v/>
      </c>
      <c r="BD178" s="12" t="str">
        <f t="shared" si="108"/>
        <v/>
      </c>
      <c r="BE178" s="12" t="str">
        <f t="shared" si="109"/>
        <v/>
      </c>
      <c r="BF178" s="12" t="str">
        <f>_xlfn.IFNA(VLOOKUP(Y178,对应表!$Z:$AA,2,FALSE)&amp;Z178,"")</f>
        <v>ATK:41051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13"/>
        <v>41051</v>
      </c>
      <c r="BM178" t="str">
        <f t="shared" si="114"/>
        <v/>
      </c>
    </row>
    <row r="179" spans="8:65" x14ac:dyDescent="0.15">
      <c r="H179" t="s">
        <v>1138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306</v>
      </c>
      <c r="O179">
        <v>0</v>
      </c>
      <c r="P179">
        <f t="shared" si="104"/>
        <v>65</v>
      </c>
      <c r="Q179">
        <v>200041</v>
      </c>
      <c r="R179" s="4" t="s">
        <v>568</v>
      </c>
      <c r="S179" s="4" t="str">
        <f t="shared" si="116"/>
        <v>被动攻击大lv1</v>
      </c>
      <c r="T179" t="s">
        <v>307</v>
      </c>
      <c r="Y179" t="s">
        <v>419</v>
      </c>
      <c r="Z179">
        <f>INT(VLOOKUP($I179,角色属性概况!$I:$N,VLOOKUP($H179,对应表!$AD:$AE,2,FALSE),FALSE)*$J179)</f>
        <v>65</v>
      </c>
      <c r="AI179" s="12" t="str">
        <f t="shared" si="120"/>
        <v>ATK:65</v>
      </c>
      <c r="AR179">
        <v>999</v>
      </c>
      <c r="AU179" s="4"/>
      <c r="AV179" s="4"/>
      <c r="AW179" s="4"/>
      <c r="AX179" s="4"/>
      <c r="AZ179" s="12" t="str">
        <f t="shared" si="121"/>
        <v/>
      </c>
      <c r="BA179" s="12" t="str">
        <f t="shared" si="105"/>
        <v/>
      </c>
      <c r="BB179" s="12" t="str">
        <f t="shared" si="106"/>
        <v/>
      </c>
      <c r="BC179" s="12" t="str">
        <f t="shared" si="107"/>
        <v/>
      </c>
      <c r="BD179" s="12" t="str">
        <f t="shared" si="108"/>
        <v/>
      </c>
      <c r="BE179" s="12" t="str">
        <f t="shared" si="109"/>
        <v/>
      </c>
      <c r="BF179" s="12" t="str">
        <f>_xlfn.IFNA(VLOOKUP(Y179,对应表!$Z:$AA,2,FALSE)&amp;Z179,"")</f>
        <v>ATK:65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13"/>
        <v>65</v>
      </c>
      <c r="BM179" t="str">
        <f t="shared" si="114"/>
        <v/>
      </c>
    </row>
    <row r="180" spans="8:65" x14ac:dyDescent="0.15">
      <c r="H180" t="s">
        <v>1138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306</v>
      </c>
      <c r="O180">
        <v>0</v>
      </c>
      <c r="P180">
        <f t="shared" si="104"/>
        <v>80</v>
      </c>
      <c r="Q180">
        <v>200042</v>
      </c>
      <c r="R180" s="4" t="s">
        <v>569</v>
      </c>
      <c r="S180" s="4" t="str">
        <f t="shared" si="116"/>
        <v>被动攻击大lv2</v>
      </c>
      <c r="T180" t="s">
        <v>307</v>
      </c>
      <c r="Y180" t="s">
        <v>419</v>
      </c>
      <c r="Z180">
        <f>INT(VLOOKUP($I180,角色属性概况!$I:$N,VLOOKUP($H180,对应表!$AD:$AE,2,FALSE),FALSE)*$J180)</f>
        <v>80</v>
      </c>
      <c r="AI180" s="12" t="str">
        <f t="shared" si="120"/>
        <v>ATK:80</v>
      </c>
      <c r="AR180">
        <v>999</v>
      </c>
      <c r="AU180" s="4"/>
      <c r="AV180" s="4"/>
      <c r="AW180" s="4"/>
      <c r="AX180" s="4"/>
      <c r="AZ180" s="12" t="str">
        <f t="shared" si="121"/>
        <v/>
      </c>
      <c r="BA180" s="12" t="str">
        <f t="shared" si="105"/>
        <v/>
      </c>
      <c r="BB180" s="12" t="str">
        <f t="shared" si="106"/>
        <v/>
      </c>
      <c r="BC180" s="12" t="str">
        <f t="shared" si="107"/>
        <v/>
      </c>
      <c r="BD180" s="12" t="str">
        <f t="shared" si="108"/>
        <v/>
      </c>
      <c r="BE180" s="12" t="str">
        <f t="shared" si="109"/>
        <v/>
      </c>
      <c r="BF180" s="12" t="str">
        <f>_xlfn.IFNA(VLOOKUP(Y180,对应表!$Z:$AA,2,FALSE)&amp;Z180,"")</f>
        <v>ATK:80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13"/>
        <v>80</v>
      </c>
      <c r="BM180" t="str">
        <f t="shared" si="114"/>
        <v/>
      </c>
    </row>
    <row r="181" spans="8:65" x14ac:dyDescent="0.15">
      <c r="H181" t="s">
        <v>1138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306</v>
      </c>
      <c r="O181">
        <v>0</v>
      </c>
      <c r="P181">
        <f t="shared" si="104"/>
        <v>125</v>
      </c>
      <c r="Q181">
        <v>200043</v>
      </c>
      <c r="R181" s="4" t="s">
        <v>570</v>
      </c>
      <c r="S181" s="4" t="str">
        <f t="shared" si="116"/>
        <v>被动攻击大lv3</v>
      </c>
      <c r="T181" t="s">
        <v>307</v>
      </c>
      <c r="Y181" t="s">
        <v>419</v>
      </c>
      <c r="Z181">
        <f>INT(VLOOKUP($I181,角色属性概况!$I:$N,VLOOKUP($H181,对应表!$AD:$AE,2,FALSE),FALSE)*$J181)</f>
        <v>125</v>
      </c>
      <c r="AI181" s="12" t="str">
        <f t="shared" si="120"/>
        <v>ATK:125</v>
      </c>
      <c r="AR181">
        <v>999</v>
      </c>
      <c r="AU181" s="4"/>
      <c r="AV181" s="4"/>
      <c r="AW181" s="4"/>
      <c r="AX181" s="4"/>
      <c r="AZ181" s="12" t="str">
        <f t="shared" si="121"/>
        <v/>
      </c>
      <c r="BA181" s="12" t="str">
        <f t="shared" si="105"/>
        <v/>
      </c>
      <c r="BB181" s="12" t="str">
        <f t="shared" si="106"/>
        <v/>
      </c>
      <c r="BC181" s="12" t="str">
        <f t="shared" si="107"/>
        <v/>
      </c>
      <c r="BD181" s="12" t="str">
        <f t="shared" si="108"/>
        <v/>
      </c>
      <c r="BE181" s="12" t="str">
        <f t="shared" si="109"/>
        <v/>
      </c>
      <c r="BF181" s="12" t="str">
        <f>_xlfn.IFNA(VLOOKUP(Y181,对应表!$Z:$AA,2,FALSE)&amp;Z181,"")</f>
        <v>ATK:125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13"/>
        <v>125</v>
      </c>
      <c r="BM181" t="str">
        <f t="shared" si="114"/>
        <v/>
      </c>
    </row>
    <row r="182" spans="8:65" x14ac:dyDescent="0.15">
      <c r="H182" t="s">
        <v>1138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306</v>
      </c>
      <c r="O182">
        <v>0</v>
      </c>
      <c r="P182">
        <f t="shared" si="104"/>
        <v>200</v>
      </c>
      <c r="Q182">
        <v>200044</v>
      </c>
      <c r="R182" s="4" t="s">
        <v>571</v>
      </c>
      <c r="S182" s="4" t="str">
        <f t="shared" si="116"/>
        <v>被动攻击大lv4</v>
      </c>
      <c r="T182" t="s">
        <v>307</v>
      </c>
      <c r="Y182" t="s">
        <v>419</v>
      </c>
      <c r="Z182">
        <f>INT(VLOOKUP($I182,角色属性概况!$I:$N,VLOOKUP($H182,对应表!$AD:$AE,2,FALSE),FALSE)*$J182)</f>
        <v>200</v>
      </c>
      <c r="AI182" s="12" t="str">
        <f t="shared" si="120"/>
        <v>ATK:200</v>
      </c>
      <c r="AR182">
        <v>999</v>
      </c>
      <c r="AU182" s="4"/>
      <c r="AV182" s="4"/>
      <c r="AW182" s="4"/>
      <c r="AX182" s="4"/>
      <c r="AZ182" s="12" t="str">
        <f t="shared" si="121"/>
        <v/>
      </c>
      <c r="BA182" s="12" t="str">
        <f t="shared" si="105"/>
        <v/>
      </c>
      <c r="BB182" s="12" t="str">
        <f t="shared" si="106"/>
        <v/>
      </c>
      <c r="BC182" s="12" t="str">
        <f t="shared" si="107"/>
        <v/>
      </c>
      <c r="BD182" s="12" t="str">
        <f t="shared" si="108"/>
        <v/>
      </c>
      <c r="BE182" s="12" t="str">
        <f t="shared" si="109"/>
        <v/>
      </c>
      <c r="BF182" s="12" t="str">
        <f>_xlfn.IFNA(VLOOKUP(Y182,对应表!$Z:$AA,2,FALSE)&amp;Z182,"")</f>
        <v>ATK:200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13"/>
        <v>200</v>
      </c>
      <c r="BM182" t="str">
        <f t="shared" si="114"/>
        <v/>
      </c>
    </row>
    <row r="183" spans="8:65" x14ac:dyDescent="0.15">
      <c r="H183" t="s">
        <v>1138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306</v>
      </c>
      <c r="O183">
        <v>0</v>
      </c>
      <c r="P183">
        <f t="shared" ref="P183:P246" si="122">BL183</f>
        <v>282</v>
      </c>
      <c r="Q183">
        <v>200045</v>
      </c>
      <c r="R183" s="4" t="s">
        <v>572</v>
      </c>
      <c r="S183" s="4" t="str">
        <f t="shared" si="116"/>
        <v>被动攻击大lv5</v>
      </c>
      <c r="T183" t="s">
        <v>307</v>
      </c>
      <c r="Y183" t="s">
        <v>419</v>
      </c>
      <c r="Z183">
        <f>INT(VLOOKUP($I183,角色属性概况!$I:$N,VLOOKUP($H183,对应表!$AD:$AE,2,FALSE),FALSE)*$J183)</f>
        <v>282</v>
      </c>
      <c r="AI183" s="12" t="str">
        <f t="shared" si="120"/>
        <v>ATK:282</v>
      </c>
      <c r="AR183">
        <v>999</v>
      </c>
      <c r="AU183" s="4"/>
      <c r="AV183" s="4"/>
      <c r="AW183" s="4"/>
      <c r="AX183" s="4"/>
      <c r="AZ183" s="12" t="str">
        <f t="shared" si="121"/>
        <v/>
      </c>
      <c r="BA183" s="12" t="str">
        <f t="shared" si="105"/>
        <v/>
      </c>
      <c r="BB183" s="12" t="str">
        <f t="shared" si="106"/>
        <v/>
      </c>
      <c r="BC183" s="12" t="str">
        <f t="shared" si="107"/>
        <v/>
      </c>
      <c r="BD183" s="12" t="str">
        <f t="shared" si="108"/>
        <v/>
      </c>
      <c r="BE183" s="12" t="str">
        <f t="shared" si="109"/>
        <v/>
      </c>
      <c r="BF183" s="12" t="str">
        <f>_xlfn.IFNA(VLOOKUP(Y183,对应表!$Z:$AA,2,FALSE)&amp;Z183,"")</f>
        <v>ATK:282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13"/>
        <v>282</v>
      </c>
      <c r="BM183" t="str">
        <f t="shared" si="114"/>
        <v/>
      </c>
    </row>
    <row r="184" spans="8:65" x14ac:dyDescent="0.15">
      <c r="H184" t="s">
        <v>1138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306</v>
      </c>
      <c r="O184">
        <v>0</v>
      </c>
      <c r="P184">
        <f t="shared" si="122"/>
        <v>400</v>
      </c>
      <c r="Q184">
        <v>200046</v>
      </c>
      <c r="R184" s="4" t="s">
        <v>573</v>
      </c>
      <c r="S184" s="4" t="str">
        <f t="shared" si="116"/>
        <v>被动攻击大lv6</v>
      </c>
      <c r="T184" t="s">
        <v>307</v>
      </c>
      <c r="Y184" t="s">
        <v>419</v>
      </c>
      <c r="Z184">
        <f>INT(VLOOKUP($I184,角色属性概况!$I:$N,VLOOKUP($H184,对应表!$AD:$AE,2,FALSE),FALSE)*$J184)</f>
        <v>400</v>
      </c>
      <c r="AI184" s="12" t="str">
        <f t="shared" si="120"/>
        <v>ATK:400</v>
      </c>
      <c r="AR184">
        <v>999</v>
      </c>
      <c r="AU184" s="4"/>
      <c r="AV184" s="4"/>
      <c r="AW184" s="4"/>
      <c r="AX184" s="4"/>
      <c r="AZ184" s="12" t="str">
        <f t="shared" si="121"/>
        <v/>
      </c>
      <c r="BA184" s="12" t="str">
        <f t="shared" si="105"/>
        <v/>
      </c>
      <c r="BB184" s="12" t="str">
        <f t="shared" si="106"/>
        <v/>
      </c>
      <c r="BC184" s="12" t="str">
        <f t="shared" si="107"/>
        <v/>
      </c>
      <c r="BD184" s="12" t="str">
        <f t="shared" si="108"/>
        <v/>
      </c>
      <c r="BE184" s="12" t="str">
        <f t="shared" si="109"/>
        <v/>
      </c>
      <c r="BF184" s="12" t="str">
        <f>_xlfn.IFNA(VLOOKUP(Y184,对应表!$Z:$AA,2,FALSE)&amp;Z184,"")</f>
        <v>ATK:400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13"/>
        <v>400</v>
      </c>
      <c r="BM184" t="str">
        <f t="shared" si="114"/>
        <v/>
      </c>
    </row>
    <row r="185" spans="8:65" x14ac:dyDescent="0.15">
      <c r="H185" t="s">
        <v>1138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306</v>
      </c>
      <c r="O185">
        <v>0</v>
      </c>
      <c r="P185">
        <f t="shared" si="122"/>
        <v>566</v>
      </c>
      <c r="Q185">
        <v>200047</v>
      </c>
      <c r="R185" s="4" t="s">
        <v>574</v>
      </c>
      <c r="S185" s="4" t="str">
        <f t="shared" si="116"/>
        <v>被动攻击大lv7</v>
      </c>
      <c r="T185" t="s">
        <v>307</v>
      </c>
      <c r="Y185" t="s">
        <v>419</v>
      </c>
      <c r="Z185">
        <f>INT(VLOOKUP($I185,角色属性概况!$I:$N,VLOOKUP($H185,对应表!$AD:$AE,2,FALSE),FALSE)*$J185)</f>
        <v>566</v>
      </c>
      <c r="AI185" s="12" t="str">
        <f t="shared" si="120"/>
        <v>ATK:566</v>
      </c>
      <c r="AR185">
        <v>999</v>
      </c>
      <c r="AU185" s="4"/>
      <c r="AV185" s="4"/>
      <c r="AW185" s="4"/>
      <c r="AX185" s="4"/>
      <c r="AZ185" s="12" t="str">
        <f t="shared" si="121"/>
        <v/>
      </c>
      <c r="BA185" s="12" t="str">
        <f t="shared" si="105"/>
        <v/>
      </c>
      <c r="BB185" s="12" t="str">
        <f t="shared" si="106"/>
        <v/>
      </c>
      <c r="BC185" s="12" t="str">
        <f t="shared" si="107"/>
        <v/>
      </c>
      <c r="BD185" s="12" t="str">
        <f t="shared" si="108"/>
        <v/>
      </c>
      <c r="BE185" s="12" t="str">
        <f t="shared" si="109"/>
        <v/>
      </c>
      <c r="BF185" s="12" t="str">
        <f>_xlfn.IFNA(VLOOKUP(Y185,对应表!$Z:$AA,2,FALSE)&amp;Z185,"")</f>
        <v>ATK:566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13"/>
        <v>566</v>
      </c>
      <c r="BM185" t="str">
        <f t="shared" si="114"/>
        <v/>
      </c>
    </row>
    <row r="186" spans="8:65" x14ac:dyDescent="0.15">
      <c r="H186" t="s">
        <v>1138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306</v>
      </c>
      <c r="O186">
        <v>0</v>
      </c>
      <c r="P186">
        <f t="shared" si="122"/>
        <v>800</v>
      </c>
      <c r="Q186">
        <v>200048</v>
      </c>
      <c r="R186" s="4" t="s">
        <v>575</v>
      </c>
      <c r="S186" s="4" t="str">
        <f t="shared" si="116"/>
        <v>被动攻击大lv8</v>
      </c>
      <c r="T186" t="s">
        <v>307</v>
      </c>
      <c r="Y186" t="s">
        <v>419</v>
      </c>
      <c r="Z186">
        <f>INT(VLOOKUP($I186,角色属性概况!$I:$N,VLOOKUP($H186,对应表!$AD:$AE,2,FALSE),FALSE)*$J186)</f>
        <v>800</v>
      </c>
      <c r="AI186" s="12" t="str">
        <f t="shared" si="120"/>
        <v>ATK:800</v>
      </c>
      <c r="AR186">
        <v>999</v>
      </c>
      <c r="AU186" s="4"/>
      <c r="AV186" s="4"/>
      <c r="AW186" s="4"/>
      <c r="AX186" s="4"/>
      <c r="AZ186" s="12" t="str">
        <f t="shared" si="121"/>
        <v/>
      </c>
      <c r="BA186" s="12" t="str">
        <f t="shared" si="105"/>
        <v/>
      </c>
      <c r="BB186" s="12" t="str">
        <f t="shared" si="106"/>
        <v/>
      </c>
      <c r="BC186" s="12" t="str">
        <f t="shared" si="107"/>
        <v/>
      </c>
      <c r="BD186" s="12" t="str">
        <f t="shared" si="108"/>
        <v/>
      </c>
      <c r="BE186" s="12" t="str">
        <f t="shared" si="109"/>
        <v/>
      </c>
      <c r="BF186" s="12" t="str">
        <f>_xlfn.IFNA(VLOOKUP(Y186,对应表!$Z:$AA,2,FALSE)&amp;Z186,"")</f>
        <v>ATK:800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13"/>
        <v>800</v>
      </c>
      <c r="BM186" t="str">
        <f t="shared" si="114"/>
        <v/>
      </c>
    </row>
    <row r="187" spans="8:65" x14ac:dyDescent="0.15">
      <c r="H187" t="s">
        <v>1138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306</v>
      </c>
      <c r="O187">
        <v>0</v>
      </c>
      <c r="P187">
        <f t="shared" si="122"/>
        <v>1132</v>
      </c>
      <c r="Q187">
        <v>200049</v>
      </c>
      <c r="R187" s="4" t="s">
        <v>576</v>
      </c>
      <c r="S187" s="4" t="str">
        <f t="shared" si="116"/>
        <v>被动攻击大lv9</v>
      </c>
      <c r="T187" t="s">
        <v>307</v>
      </c>
      <c r="Y187" t="s">
        <v>419</v>
      </c>
      <c r="Z187">
        <f>INT(VLOOKUP($I187,角色属性概况!$I:$N,VLOOKUP($H187,对应表!$AD:$AE,2,FALSE),FALSE)*$J187)</f>
        <v>1132</v>
      </c>
      <c r="AI187" s="12" t="str">
        <f t="shared" si="120"/>
        <v>ATK:1132</v>
      </c>
      <c r="AR187">
        <v>999</v>
      </c>
      <c r="AU187" s="4"/>
      <c r="AV187" s="4"/>
      <c r="AW187" s="4"/>
      <c r="AX187" s="4"/>
      <c r="AZ187" s="12" t="str">
        <f t="shared" si="121"/>
        <v/>
      </c>
      <c r="BA187" s="12" t="str">
        <f t="shared" si="105"/>
        <v/>
      </c>
      <c r="BB187" s="12" t="str">
        <f t="shared" si="106"/>
        <v/>
      </c>
      <c r="BC187" s="12" t="str">
        <f t="shared" si="107"/>
        <v/>
      </c>
      <c r="BD187" s="12" t="str">
        <f t="shared" si="108"/>
        <v/>
      </c>
      <c r="BE187" s="12" t="str">
        <f t="shared" si="109"/>
        <v/>
      </c>
      <c r="BF187" s="12" t="str">
        <f>_xlfn.IFNA(VLOOKUP(Y187,对应表!$Z:$AA,2,FALSE)&amp;Z187,"")</f>
        <v>ATK:1132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13"/>
        <v>1132</v>
      </c>
      <c r="BM187" t="str">
        <f t="shared" si="114"/>
        <v/>
      </c>
    </row>
    <row r="188" spans="8:65" x14ac:dyDescent="0.15">
      <c r="H188" t="s">
        <v>1138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306</v>
      </c>
      <c r="O188">
        <v>0</v>
      </c>
      <c r="P188">
        <f t="shared" si="122"/>
        <v>1601</v>
      </c>
      <c r="Q188">
        <v>200050</v>
      </c>
      <c r="R188" s="4" t="s">
        <v>577</v>
      </c>
      <c r="S188" s="4" t="str">
        <f t="shared" si="116"/>
        <v>被动攻击大lv10</v>
      </c>
      <c r="T188" t="s">
        <v>307</v>
      </c>
      <c r="Y188" t="s">
        <v>419</v>
      </c>
      <c r="Z188">
        <f>INT(VLOOKUP($I188,角色属性概况!$I:$N,VLOOKUP($H188,对应表!$AD:$AE,2,FALSE),FALSE)*$J188)</f>
        <v>1601</v>
      </c>
      <c r="AI188" s="12" t="str">
        <f t="shared" si="120"/>
        <v>ATK:1601</v>
      </c>
      <c r="AR188">
        <v>999</v>
      </c>
      <c r="AU188" s="4"/>
      <c r="AV188" s="4"/>
      <c r="AW188" s="4"/>
      <c r="AX188" s="4"/>
      <c r="AZ188" s="12" t="str">
        <f t="shared" si="121"/>
        <v/>
      </c>
      <c r="BA188" s="12" t="str">
        <f t="shared" si="105"/>
        <v/>
      </c>
      <c r="BB188" s="12" t="str">
        <f t="shared" si="106"/>
        <v/>
      </c>
      <c r="BC188" s="12" t="str">
        <f t="shared" si="107"/>
        <v/>
      </c>
      <c r="BD188" s="12" t="str">
        <f t="shared" si="108"/>
        <v/>
      </c>
      <c r="BE188" s="12" t="str">
        <f t="shared" si="109"/>
        <v/>
      </c>
      <c r="BF188" s="12" t="str">
        <f>_xlfn.IFNA(VLOOKUP(Y188,对应表!$Z:$AA,2,FALSE)&amp;Z188,"")</f>
        <v>ATK:1601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13"/>
        <v>1601</v>
      </c>
      <c r="BM188" t="str">
        <f t="shared" si="114"/>
        <v/>
      </c>
    </row>
    <row r="189" spans="8:65" x14ac:dyDescent="0.15">
      <c r="H189" t="s">
        <v>1138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306</v>
      </c>
      <c r="O189">
        <v>0</v>
      </c>
      <c r="P189">
        <f t="shared" si="122"/>
        <v>2265</v>
      </c>
      <c r="Q189">
        <v>200051</v>
      </c>
      <c r="R189" s="4" t="s">
        <v>578</v>
      </c>
      <c r="S189" s="4" t="str">
        <f t="shared" si="116"/>
        <v>被动攻击大lv11</v>
      </c>
      <c r="T189" t="s">
        <v>307</v>
      </c>
      <c r="Y189" t="s">
        <v>419</v>
      </c>
      <c r="Z189">
        <f>INT(VLOOKUP($I189,角色属性概况!$I:$N,VLOOKUP($H189,对应表!$AD:$AE,2,FALSE),FALSE)*$J189)</f>
        <v>2265</v>
      </c>
      <c r="AI189" s="12" t="str">
        <f t="shared" si="120"/>
        <v>ATK:2265</v>
      </c>
      <c r="AR189">
        <v>999</v>
      </c>
      <c r="AU189" s="4"/>
      <c r="AV189" s="4"/>
      <c r="AW189" s="4"/>
      <c r="AX189" s="4"/>
      <c r="AZ189" s="12" t="str">
        <f t="shared" si="121"/>
        <v/>
      </c>
      <c r="BA189" s="12" t="str">
        <f t="shared" si="105"/>
        <v/>
      </c>
      <c r="BB189" s="12" t="str">
        <f t="shared" si="106"/>
        <v/>
      </c>
      <c r="BC189" s="12" t="str">
        <f t="shared" si="107"/>
        <v/>
      </c>
      <c r="BD189" s="12" t="str">
        <f t="shared" si="108"/>
        <v/>
      </c>
      <c r="BE189" s="12" t="str">
        <f t="shared" si="109"/>
        <v/>
      </c>
      <c r="BF189" s="12" t="str">
        <f>_xlfn.IFNA(VLOOKUP(Y189,对应表!$Z:$AA,2,FALSE)&amp;Z189,"")</f>
        <v>ATK:2265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13"/>
        <v>2265</v>
      </c>
      <c r="BM189" t="str">
        <f t="shared" si="114"/>
        <v/>
      </c>
    </row>
    <row r="190" spans="8:65" x14ac:dyDescent="0.15">
      <c r="H190" t="s">
        <v>1138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306</v>
      </c>
      <c r="O190">
        <v>0</v>
      </c>
      <c r="P190">
        <f t="shared" si="122"/>
        <v>3203</v>
      </c>
      <c r="Q190">
        <v>200052</v>
      </c>
      <c r="R190" s="4" t="s">
        <v>579</v>
      </c>
      <c r="S190" s="4" t="str">
        <f t="shared" si="116"/>
        <v>被动攻击大lv12</v>
      </c>
      <c r="T190" t="s">
        <v>307</v>
      </c>
      <c r="Y190" t="s">
        <v>419</v>
      </c>
      <c r="Z190">
        <f>INT(VLOOKUP($I190,角色属性概况!$I:$N,VLOOKUP($H190,对应表!$AD:$AE,2,FALSE),FALSE)*$J190)</f>
        <v>3203</v>
      </c>
      <c r="AI190" s="12" t="str">
        <f t="shared" si="120"/>
        <v>ATK:3203</v>
      </c>
      <c r="AR190">
        <v>999</v>
      </c>
      <c r="AU190" s="4"/>
      <c r="AV190" s="4"/>
      <c r="AW190" s="4"/>
      <c r="AX190" s="4"/>
      <c r="AZ190" s="12" t="str">
        <f t="shared" si="121"/>
        <v/>
      </c>
      <c r="BA190" s="12" t="str">
        <f t="shared" si="105"/>
        <v/>
      </c>
      <c r="BB190" s="12" t="str">
        <f t="shared" si="106"/>
        <v/>
      </c>
      <c r="BC190" s="12" t="str">
        <f t="shared" si="107"/>
        <v/>
      </c>
      <c r="BD190" s="12" t="str">
        <f t="shared" si="108"/>
        <v/>
      </c>
      <c r="BE190" s="12" t="str">
        <f t="shared" si="109"/>
        <v/>
      </c>
      <c r="BF190" s="12" t="str">
        <f>_xlfn.IFNA(VLOOKUP(Y190,对应表!$Z:$AA,2,FALSE)&amp;Z190,"")</f>
        <v>ATK:3203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13"/>
        <v>3203</v>
      </c>
      <c r="BM190" t="str">
        <f t="shared" si="114"/>
        <v/>
      </c>
    </row>
    <row r="191" spans="8:65" x14ac:dyDescent="0.15">
      <c r="H191" t="s">
        <v>1138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306</v>
      </c>
      <c r="O191">
        <v>0</v>
      </c>
      <c r="P191">
        <f t="shared" si="122"/>
        <v>4531</v>
      </c>
      <c r="Q191">
        <v>200053</v>
      </c>
      <c r="R191" s="4" t="s">
        <v>580</v>
      </c>
      <c r="S191" s="4" t="str">
        <f t="shared" si="116"/>
        <v>被动攻击大lv13</v>
      </c>
      <c r="T191" t="s">
        <v>307</v>
      </c>
      <c r="Y191" t="s">
        <v>419</v>
      </c>
      <c r="Z191">
        <f>INT(VLOOKUP($I191,角色属性概况!$I:$N,VLOOKUP($H191,对应表!$AD:$AE,2,FALSE),FALSE)*$J191)</f>
        <v>4531</v>
      </c>
      <c r="AI191" s="12" t="str">
        <f t="shared" si="120"/>
        <v>ATK:4531</v>
      </c>
      <c r="AR191">
        <v>999</v>
      </c>
      <c r="AU191" s="4"/>
      <c r="AV191" s="4"/>
      <c r="AW191" s="4"/>
      <c r="AX191" s="4"/>
      <c r="AZ191" s="12" t="str">
        <f t="shared" si="121"/>
        <v/>
      </c>
      <c r="BA191" s="12" t="str">
        <f t="shared" si="105"/>
        <v/>
      </c>
      <c r="BB191" s="12" t="str">
        <f t="shared" si="106"/>
        <v/>
      </c>
      <c r="BC191" s="12" t="str">
        <f t="shared" si="107"/>
        <v/>
      </c>
      <c r="BD191" s="12" t="str">
        <f t="shared" si="108"/>
        <v/>
      </c>
      <c r="BE191" s="12" t="str">
        <f t="shared" si="109"/>
        <v/>
      </c>
      <c r="BF191" s="12" t="str">
        <f>_xlfn.IFNA(VLOOKUP(Y191,对应表!$Z:$AA,2,FALSE)&amp;Z191,"")</f>
        <v>ATK:4531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13"/>
        <v>4531</v>
      </c>
      <c r="BM191" t="str">
        <f t="shared" si="114"/>
        <v/>
      </c>
    </row>
    <row r="192" spans="8:65" x14ac:dyDescent="0.15">
      <c r="H192" t="s">
        <v>1138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306</v>
      </c>
      <c r="O192">
        <v>0</v>
      </c>
      <c r="P192">
        <f t="shared" si="122"/>
        <v>6409</v>
      </c>
      <c r="Q192">
        <v>200054</v>
      </c>
      <c r="R192" s="4" t="s">
        <v>581</v>
      </c>
      <c r="S192" s="4" t="str">
        <f t="shared" si="116"/>
        <v>被动攻击大lv14</v>
      </c>
      <c r="T192" t="s">
        <v>307</v>
      </c>
      <c r="Y192" t="s">
        <v>419</v>
      </c>
      <c r="Z192">
        <f>INT(VLOOKUP($I192,角色属性概况!$I:$N,VLOOKUP($H192,对应表!$AD:$AE,2,FALSE),FALSE)*$J192)</f>
        <v>6409</v>
      </c>
      <c r="AI192" s="12" t="str">
        <f t="shared" si="120"/>
        <v>ATK:6409</v>
      </c>
      <c r="AR192">
        <v>999</v>
      </c>
      <c r="AU192" s="4"/>
      <c r="AV192" s="4"/>
      <c r="AW192" s="4"/>
      <c r="AX192" s="4"/>
      <c r="AZ192" s="12" t="str">
        <f t="shared" si="121"/>
        <v/>
      </c>
      <c r="BA192" s="12" t="str">
        <f t="shared" si="105"/>
        <v/>
      </c>
      <c r="BB192" s="12" t="str">
        <f t="shared" si="106"/>
        <v/>
      </c>
      <c r="BC192" s="12" t="str">
        <f t="shared" si="107"/>
        <v/>
      </c>
      <c r="BD192" s="12" t="str">
        <f t="shared" si="108"/>
        <v/>
      </c>
      <c r="BE192" s="12" t="str">
        <f t="shared" si="109"/>
        <v/>
      </c>
      <c r="BF192" s="12" t="str">
        <f>_xlfn.IFNA(VLOOKUP(Y192,对应表!$Z:$AA,2,FALSE)&amp;Z192,"")</f>
        <v>ATK:6409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13"/>
        <v>6409</v>
      </c>
      <c r="BM192" t="str">
        <f t="shared" si="114"/>
        <v/>
      </c>
    </row>
    <row r="193" spans="8:65" x14ac:dyDescent="0.15">
      <c r="H193" t="s">
        <v>1138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306</v>
      </c>
      <c r="O193">
        <v>0</v>
      </c>
      <c r="P193">
        <f t="shared" si="122"/>
        <v>9065</v>
      </c>
      <c r="Q193">
        <v>200055</v>
      </c>
      <c r="R193" s="4" t="s">
        <v>582</v>
      </c>
      <c r="S193" s="4" t="str">
        <f t="shared" si="116"/>
        <v>被动攻击大lv15</v>
      </c>
      <c r="T193" t="s">
        <v>307</v>
      </c>
      <c r="Y193" t="s">
        <v>419</v>
      </c>
      <c r="Z193">
        <f>INT(VLOOKUP($I193,角色属性概况!$I:$N,VLOOKUP($H193,对应表!$AD:$AE,2,FALSE),FALSE)*$J193)</f>
        <v>9065</v>
      </c>
      <c r="AI193" s="12" t="str">
        <f t="shared" si="120"/>
        <v>ATK:9065</v>
      </c>
      <c r="AR193">
        <v>999</v>
      </c>
      <c r="AU193" s="4"/>
      <c r="AV193" s="4"/>
      <c r="AW193" s="4"/>
      <c r="AX193" s="4"/>
      <c r="AZ193" s="12" t="str">
        <f t="shared" si="121"/>
        <v/>
      </c>
      <c r="BA193" s="12" t="str">
        <f t="shared" si="105"/>
        <v/>
      </c>
      <c r="BB193" s="12" t="str">
        <f t="shared" si="106"/>
        <v/>
      </c>
      <c r="BC193" s="12" t="str">
        <f t="shared" si="107"/>
        <v/>
      </c>
      <c r="BD193" s="12" t="str">
        <f t="shared" si="108"/>
        <v/>
      </c>
      <c r="BE193" s="12" t="str">
        <f t="shared" si="109"/>
        <v/>
      </c>
      <c r="BF193" s="12" t="str">
        <f>_xlfn.IFNA(VLOOKUP(Y193,对应表!$Z:$AA,2,FALSE)&amp;Z193,"")</f>
        <v>ATK:9065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13"/>
        <v>9065</v>
      </c>
      <c r="BM193" t="str">
        <f t="shared" si="114"/>
        <v/>
      </c>
    </row>
    <row r="194" spans="8:65" x14ac:dyDescent="0.15">
      <c r="H194" t="s">
        <v>1138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306</v>
      </c>
      <c r="O194">
        <v>0</v>
      </c>
      <c r="P194">
        <f t="shared" si="122"/>
        <v>12822</v>
      </c>
      <c r="Q194">
        <v>200056</v>
      </c>
      <c r="R194" s="4" t="s">
        <v>583</v>
      </c>
      <c r="S194" s="4" t="str">
        <f t="shared" si="116"/>
        <v>被动攻击大lv16</v>
      </c>
      <c r="T194" t="s">
        <v>307</v>
      </c>
      <c r="Y194" t="s">
        <v>419</v>
      </c>
      <c r="Z194">
        <f>INT(VLOOKUP($I194,角色属性概况!$I:$N,VLOOKUP($H194,对应表!$AD:$AE,2,FALSE),FALSE)*$J194)</f>
        <v>12822</v>
      </c>
      <c r="AI194" s="12" t="str">
        <f t="shared" si="120"/>
        <v>ATK:12822</v>
      </c>
      <c r="AR194">
        <v>999</v>
      </c>
      <c r="AU194" s="4"/>
      <c r="AV194" s="4"/>
      <c r="AW194" s="4"/>
      <c r="AX194" s="4"/>
      <c r="AZ194" s="12" t="str">
        <f t="shared" si="121"/>
        <v/>
      </c>
      <c r="BA194" s="12" t="str">
        <f t="shared" si="105"/>
        <v/>
      </c>
      <c r="BB194" s="12" t="str">
        <f t="shared" si="106"/>
        <v/>
      </c>
      <c r="BC194" s="12" t="str">
        <f t="shared" si="107"/>
        <v/>
      </c>
      <c r="BD194" s="12" t="str">
        <f t="shared" si="108"/>
        <v/>
      </c>
      <c r="BE194" s="12" t="str">
        <f t="shared" si="109"/>
        <v/>
      </c>
      <c r="BF194" s="12" t="str">
        <f>_xlfn.IFNA(VLOOKUP(Y194,对应表!$Z:$AA,2,FALSE)&amp;Z194,"")</f>
        <v>ATK:12822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13"/>
        <v>12822</v>
      </c>
      <c r="BM194" t="str">
        <f t="shared" si="114"/>
        <v/>
      </c>
    </row>
    <row r="195" spans="8:65" x14ac:dyDescent="0.15">
      <c r="H195" t="s">
        <v>1138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306</v>
      </c>
      <c r="O195">
        <v>0</v>
      </c>
      <c r="P195">
        <f t="shared" si="122"/>
        <v>18135</v>
      </c>
      <c r="Q195">
        <v>200057</v>
      </c>
      <c r="R195" s="4" t="s">
        <v>584</v>
      </c>
      <c r="S195" s="4" t="str">
        <f t="shared" si="116"/>
        <v>被动攻击大lv17</v>
      </c>
      <c r="T195" t="s">
        <v>307</v>
      </c>
      <c r="Y195" t="s">
        <v>419</v>
      </c>
      <c r="Z195">
        <f>INT(VLOOKUP($I195,角色属性概况!$I:$N,VLOOKUP($H195,对应表!$AD:$AE,2,FALSE),FALSE)*$J195)</f>
        <v>18135</v>
      </c>
      <c r="AI195" s="12" t="str">
        <f t="shared" si="120"/>
        <v>ATK:18135</v>
      </c>
      <c r="AR195">
        <v>999</v>
      </c>
      <c r="AU195" s="4"/>
      <c r="AV195" s="4"/>
      <c r="AW195" s="4"/>
      <c r="AX195" s="4"/>
      <c r="AZ195" s="12" t="str">
        <f t="shared" si="121"/>
        <v/>
      </c>
      <c r="BA195" s="12" t="str">
        <f t="shared" si="105"/>
        <v/>
      </c>
      <c r="BB195" s="12" t="str">
        <f t="shared" si="106"/>
        <v/>
      </c>
      <c r="BC195" s="12" t="str">
        <f t="shared" si="107"/>
        <v/>
      </c>
      <c r="BD195" s="12" t="str">
        <f t="shared" si="108"/>
        <v/>
      </c>
      <c r="BE195" s="12" t="str">
        <f t="shared" si="109"/>
        <v/>
      </c>
      <c r="BF195" s="12" t="str">
        <f>_xlfn.IFNA(VLOOKUP(Y195,对应表!$Z:$AA,2,FALSE)&amp;Z195,"")</f>
        <v>ATK:18135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13"/>
        <v>18135</v>
      </c>
      <c r="BM195" t="str">
        <f t="shared" si="114"/>
        <v/>
      </c>
    </row>
    <row r="196" spans="8:65" x14ac:dyDescent="0.15">
      <c r="H196" t="s">
        <v>1138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306</v>
      </c>
      <c r="O196">
        <v>0</v>
      </c>
      <c r="P196">
        <f t="shared" si="122"/>
        <v>25650</v>
      </c>
      <c r="Q196">
        <v>200058</v>
      </c>
      <c r="R196" s="4" t="s">
        <v>585</v>
      </c>
      <c r="S196" s="4" t="str">
        <f t="shared" si="116"/>
        <v>被动攻击大lv18</v>
      </c>
      <c r="T196" t="s">
        <v>307</v>
      </c>
      <c r="Y196" t="s">
        <v>419</v>
      </c>
      <c r="Z196">
        <f>INT(VLOOKUP($I196,角色属性概况!$I:$N,VLOOKUP($H196,对应表!$AD:$AE,2,FALSE),FALSE)*$J196)</f>
        <v>25650</v>
      </c>
      <c r="AI196" s="12" t="str">
        <f t="shared" si="120"/>
        <v>ATK:25650</v>
      </c>
      <c r="AR196">
        <v>999</v>
      </c>
      <c r="AU196" s="4"/>
      <c r="AV196" s="4"/>
      <c r="AW196" s="4"/>
      <c r="AX196" s="4"/>
      <c r="AZ196" s="12" t="str">
        <f t="shared" si="121"/>
        <v/>
      </c>
      <c r="BA196" s="12" t="str">
        <f t="shared" si="105"/>
        <v/>
      </c>
      <c r="BB196" s="12" t="str">
        <f t="shared" si="106"/>
        <v/>
      </c>
      <c r="BC196" s="12" t="str">
        <f t="shared" si="107"/>
        <v/>
      </c>
      <c r="BD196" s="12" t="str">
        <f t="shared" si="108"/>
        <v/>
      </c>
      <c r="BE196" s="12" t="str">
        <f t="shared" si="109"/>
        <v/>
      </c>
      <c r="BF196" s="12" t="str">
        <f>_xlfn.IFNA(VLOOKUP(Y196,对应表!$Z:$AA,2,FALSE)&amp;Z196,"")</f>
        <v>ATK:25650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13"/>
        <v>25650</v>
      </c>
      <c r="BM196" t="str">
        <f t="shared" si="114"/>
        <v/>
      </c>
    </row>
    <row r="197" spans="8:65" x14ac:dyDescent="0.15">
      <c r="H197" t="s">
        <v>1138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306</v>
      </c>
      <c r="O197">
        <v>0</v>
      </c>
      <c r="P197">
        <f t="shared" si="122"/>
        <v>36280</v>
      </c>
      <c r="Q197">
        <v>200059</v>
      </c>
      <c r="R197" s="4" t="s">
        <v>586</v>
      </c>
      <c r="S197" s="4" t="str">
        <f t="shared" si="116"/>
        <v>被动攻击大lv19</v>
      </c>
      <c r="T197" t="s">
        <v>307</v>
      </c>
      <c r="Y197" t="s">
        <v>419</v>
      </c>
      <c r="Z197">
        <f>INT(VLOOKUP($I197,角色属性概况!$I:$N,VLOOKUP($H197,对应表!$AD:$AE,2,FALSE),FALSE)*$J197)</f>
        <v>36280</v>
      </c>
      <c r="AI197" s="12" t="str">
        <f t="shared" si="120"/>
        <v>ATK:36280</v>
      </c>
      <c r="AR197">
        <v>999</v>
      </c>
      <c r="AU197" s="4"/>
      <c r="AV197" s="4"/>
      <c r="AW197" s="4"/>
      <c r="AX197" s="4"/>
      <c r="AZ197" s="12" t="str">
        <f t="shared" si="121"/>
        <v/>
      </c>
      <c r="BA197" s="12" t="str">
        <f t="shared" ref="BA197:BA260" si="123">IF(_xlfn.IFNA(VLOOKUP(AU197,$K:$L,2,FALSE),"")=0,"",_xlfn.IFNA(VLOOKUP(AU197,$K:$L,2,FALSE),""))</f>
        <v/>
      </c>
      <c r="BB197" s="12" t="str">
        <f t="shared" ref="BB197:BB260" si="124">IF(_xlfn.IFNA(VLOOKUP(AV197,$K:$L,2,FALSE),"")=0,"",_xlfn.IFNA(VLOOKUP(AV197,$K:$L,2,FALSE),""))</f>
        <v/>
      </c>
      <c r="BC197" s="12" t="str">
        <f t="shared" ref="BC197:BC260" si="125">IF(_xlfn.IFNA(VLOOKUP(AW197,$K:$L,2,FALSE),"")=0,"",_xlfn.IFNA(VLOOKUP(AW197,$K:$L,2,FALSE),""))</f>
        <v/>
      </c>
      <c r="BD197" s="12" t="str">
        <f t="shared" ref="BD197:BD260" si="126">IF(_xlfn.IFNA(VLOOKUP(AX197,$K:$L,2,FALSE),"")=0,"",_xlfn.IFNA(VLOOKUP(AX197,$K:$L,2,FALSE),""))</f>
        <v/>
      </c>
      <c r="BE197" s="12" t="str">
        <f t="shared" ref="BE197:BE260" si="127">IF(_xlfn.IFNA(VLOOKUP(AY197,$K:$L,2,FALSE),"")=0,"",_xlfn.IFNA(VLOOKUP(AY197,$K:$L,2,FALSE),""))</f>
        <v/>
      </c>
      <c r="BF197" s="12" t="str">
        <f>_xlfn.IFNA(VLOOKUP(Y197,对应表!$Z:$AA,2,FALSE)&amp;Z197,"")</f>
        <v>ATK:36280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13"/>
        <v>36280</v>
      </c>
      <c r="BM197" t="str">
        <f t="shared" si="114"/>
        <v/>
      </c>
    </row>
    <row r="198" spans="8:65" x14ac:dyDescent="0.15">
      <c r="H198" t="s">
        <v>1138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306</v>
      </c>
      <c r="O198">
        <v>0</v>
      </c>
      <c r="P198">
        <f t="shared" si="122"/>
        <v>51314</v>
      </c>
      <c r="Q198">
        <v>200060</v>
      </c>
      <c r="R198" s="4" t="s">
        <v>587</v>
      </c>
      <c r="S198" s="4" t="str">
        <f t="shared" si="116"/>
        <v>被动攻击大lv20</v>
      </c>
      <c r="T198" t="s">
        <v>307</v>
      </c>
      <c r="Y198" t="s">
        <v>419</v>
      </c>
      <c r="Z198">
        <f>INT(VLOOKUP($I198,角色属性概况!$I:$N,VLOOKUP($H198,对应表!$AD:$AE,2,FALSE),FALSE)*$J198)</f>
        <v>51314</v>
      </c>
      <c r="AI198" s="12" t="str">
        <f t="shared" si="120"/>
        <v>ATK:51314</v>
      </c>
      <c r="AR198">
        <v>999</v>
      </c>
      <c r="AU198" s="4"/>
      <c r="AV198" s="4"/>
      <c r="AW198" s="4"/>
      <c r="AX198" s="4"/>
      <c r="AZ198" s="12" t="str">
        <f t="shared" si="121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ATK:51314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13"/>
        <v>51314</v>
      </c>
      <c r="BM198" t="str">
        <f t="shared" si="114"/>
        <v/>
      </c>
    </row>
    <row r="199" spans="8:65" x14ac:dyDescent="0.15">
      <c r="H199" t="s">
        <v>1139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306</v>
      </c>
      <c r="O199">
        <v>0</v>
      </c>
      <c r="P199">
        <f t="shared" si="122"/>
        <v>39</v>
      </c>
      <c r="Q199">
        <v>200061</v>
      </c>
      <c r="R199" s="4" t="s">
        <v>1163</v>
      </c>
      <c r="S199" s="4" t="str">
        <f>R199</f>
        <v>被动防御小lv1</v>
      </c>
      <c r="T199" t="s">
        <v>307</v>
      </c>
      <c r="Y199" t="s">
        <v>453</v>
      </c>
      <c r="Z199">
        <f>INT(VLOOKUP($I199,角色属性概况!$I:$N,VLOOKUP($H199,对应表!$AD:$AE,2,FALSE),FALSE)*$J199)</f>
        <v>39</v>
      </c>
      <c r="AI199" s="12" t="str">
        <f t="shared" si="120"/>
        <v>DEF:39</v>
      </c>
      <c r="AR199">
        <v>999</v>
      </c>
      <c r="AU199" s="4"/>
      <c r="AV199" s="4"/>
      <c r="AW199" s="4"/>
      <c r="AX199" s="4"/>
      <c r="AZ199" s="12" t="str">
        <f t="shared" si="121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DEF:39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13"/>
        <v>39</v>
      </c>
      <c r="BM199" t="str">
        <f t="shared" si="114"/>
        <v/>
      </c>
    </row>
    <row r="200" spans="8:65" x14ac:dyDescent="0.15">
      <c r="H200" t="s">
        <v>1139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306</v>
      </c>
      <c r="O200">
        <v>0</v>
      </c>
      <c r="P200">
        <f t="shared" si="122"/>
        <v>48</v>
      </c>
      <c r="Q200">
        <v>200062</v>
      </c>
      <c r="R200" s="4" t="s">
        <v>1164</v>
      </c>
      <c r="S200" s="4" t="str">
        <f t="shared" si="116"/>
        <v>被动防御小lv2</v>
      </c>
      <c r="T200" t="s">
        <v>307</v>
      </c>
      <c r="Y200" t="s">
        <v>453</v>
      </c>
      <c r="Z200">
        <f>INT(VLOOKUP($I200,角色属性概况!$I:$N,VLOOKUP($H200,对应表!$AD:$AE,2,FALSE),FALSE)*$J200)</f>
        <v>48</v>
      </c>
      <c r="AI200" s="12" t="str">
        <f t="shared" si="120"/>
        <v>DEF:48</v>
      </c>
      <c r="AR200">
        <v>999</v>
      </c>
      <c r="AU200" s="4"/>
      <c r="AV200" s="4"/>
      <c r="AW200" s="4"/>
      <c r="AX200" s="4"/>
      <c r="AZ200" s="12" t="str">
        <f t="shared" si="121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DEF:48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13"/>
        <v>48</v>
      </c>
      <c r="BM200" t="str">
        <f t="shared" si="114"/>
        <v/>
      </c>
    </row>
    <row r="201" spans="8:65" x14ac:dyDescent="0.15">
      <c r="H201" t="s">
        <v>1139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306</v>
      </c>
      <c r="O201">
        <v>0</v>
      </c>
      <c r="P201">
        <f t="shared" si="122"/>
        <v>75</v>
      </c>
      <c r="Q201">
        <v>200063</v>
      </c>
      <c r="R201" s="4" t="s">
        <v>1165</v>
      </c>
      <c r="S201" s="4" t="str">
        <f t="shared" si="116"/>
        <v>被动防御小lv3</v>
      </c>
      <c r="T201" t="s">
        <v>307</v>
      </c>
      <c r="Y201" t="s">
        <v>453</v>
      </c>
      <c r="Z201">
        <f>INT(VLOOKUP($I201,角色属性概况!$I:$N,VLOOKUP($H201,对应表!$AD:$AE,2,FALSE),FALSE)*$J201)</f>
        <v>75</v>
      </c>
      <c r="AI201" s="12" t="str">
        <f t="shared" si="120"/>
        <v>DEF:75</v>
      </c>
      <c r="AR201">
        <v>999</v>
      </c>
      <c r="AU201" s="4"/>
      <c r="AV201" s="4"/>
      <c r="AW201" s="4"/>
      <c r="AX201" s="4"/>
      <c r="AZ201" s="12" t="str">
        <f t="shared" si="121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DEF:75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ref="BL201:BL264" si="128">IF(Z201="",IF(U201="",AO201,U201),Z201)</f>
        <v>75</v>
      </c>
      <c r="BM201" t="str">
        <f t="shared" ref="BM201:BM264" si="129">IF(AB201="","",AB201)</f>
        <v/>
      </c>
    </row>
    <row r="202" spans="8:65" x14ac:dyDescent="0.15">
      <c r="H202" t="s">
        <v>1139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306</v>
      </c>
      <c r="O202">
        <v>0</v>
      </c>
      <c r="P202">
        <f t="shared" si="122"/>
        <v>120</v>
      </c>
      <c r="Q202">
        <v>200064</v>
      </c>
      <c r="R202" s="4" t="s">
        <v>1166</v>
      </c>
      <c r="S202" s="4" t="str">
        <f t="shared" si="116"/>
        <v>被动防御小lv4</v>
      </c>
      <c r="T202" t="s">
        <v>307</v>
      </c>
      <c r="Y202" t="s">
        <v>453</v>
      </c>
      <c r="Z202">
        <f>INT(VLOOKUP($I202,角色属性概况!$I:$N,VLOOKUP($H202,对应表!$AD:$AE,2,FALSE),FALSE)*$J202)</f>
        <v>120</v>
      </c>
      <c r="AI202" s="12" t="str">
        <f t="shared" si="120"/>
        <v>DEF:120</v>
      </c>
      <c r="AR202">
        <v>999</v>
      </c>
      <c r="AU202" s="4"/>
      <c r="AV202" s="4"/>
      <c r="AW202" s="4"/>
      <c r="AX202" s="4"/>
      <c r="AZ202" s="12" t="str">
        <f t="shared" si="121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DEF:120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si="128"/>
        <v>120</v>
      </c>
      <c r="BM202" t="str">
        <f t="shared" si="129"/>
        <v/>
      </c>
    </row>
    <row r="203" spans="8:65" x14ac:dyDescent="0.15">
      <c r="H203" t="s">
        <v>1139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306</v>
      </c>
      <c r="O203">
        <v>0</v>
      </c>
      <c r="P203">
        <f t="shared" si="122"/>
        <v>169</v>
      </c>
      <c r="Q203">
        <v>200065</v>
      </c>
      <c r="R203" s="4" t="s">
        <v>1167</v>
      </c>
      <c r="S203" s="4" t="str">
        <f t="shared" si="116"/>
        <v>被动防御小lv5</v>
      </c>
      <c r="T203" t="s">
        <v>307</v>
      </c>
      <c r="Y203" t="s">
        <v>453</v>
      </c>
      <c r="Z203">
        <f>INT(VLOOKUP($I203,角色属性概况!$I:$N,VLOOKUP($H203,对应表!$AD:$AE,2,FALSE),FALSE)*$J203)</f>
        <v>169</v>
      </c>
      <c r="AI203" s="12" t="str">
        <f t="shared" si="120"/>
        <v>DEF:169</v>
      </c>
      <c r="AR203">
        <v>999</v>
      </c>
      <c r="AU203" s="4"/>
      <c r="AV203" s="4"/>
      <c r="AW203" s="4"/>
      <c r="AX203" s="4"/>
      <c r="AZ203" s="12" t="str">
        <f t="shared" si="121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DEF:169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28"/>
        <v>169</v>
      </c>
      <c r="BM203" t="str">
        <f t="shared" si="129"/>
        <v/>
      </c>
    </row>
    <row r="204" spans="8:65" x14ac:dyDescent="0.15">
      <c r="H204" t="s">
        <v>1139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306</v>
      </c>
      <c r="O204">
        <v>0</v>
      </c>
      <c r="P204">
        <f t="shared" si="122"/>
        <v>240</v>
      </c>
      <c r="Q204">
        <v>200066</v>
      </c>
      <c r="R204" s="4" t="s">
        <v>1168</v>
      </c>
      <c r="S204" s="4" t="str">
        <f t="shared" ref="S204:S258" si="130">R204</f>
        <v>被动防御小lv6</v>
      </c>
      <c r="T204" t="s">
        <v>307</v>
      </c>
      <c r="Y204" t="s">
        <v>453</v>
      </c>
      <c r="Z204">
        <f>INT(VLOOKUP($I204,角色属性概况!$I:$N,VLOOKUP($H204,对应表!$AD:$AE,2,FALSE),FALSE)*$J204)</f>
        <v>240</v>
      </c>
      <c r="AI204" s="12" t="str">
        <f t="shared" si="120"/>
        <v>DEF:240</v>
      </c>
      <c r="AR204">
        <v>999</v>
      </c>
      <c r="AU204" s="4"/>
      <c r="AV204" s="4"/>
      <c r="AW204" s="4"/>
      <c r="AX204" s="4"/>
      <c r="AZ204" s="12" t="str">
        <f t="shared" si="121"/>
        <v/>
      </c>
      <c r="BA204" s="12" t="str">
        <f t="shared" si="123"/>
        <v/>
      </c>
      <c r="BB204" s="12" t="str">
        <f t="shared" si="124"/>
        <v/>
      </c>
      <c r="BC204" s="12" t="str">
        <f t="shared" si="125"/>
        <v/>
      </c>
      <c r="BD204" s="12" t="str">
        <f t="shared" si="126"/>
        <v/>
      </c>
      <c r="BE204" s="12" t="str">
        <f t="shared" si="127"/>
        <v/>
      </c>
      <c r="BF204" s="12" t="str">
        <f>_xlfn.IFNA(VLOOKUP(Y204,对应表!$Z:$AA,2,FALSE)&amp;Z204,"")</f>
        <v>DEF:240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28"/>
        <v>240</v>
      </c>
      <c r="BM204" t="str">
        <f t="shared" si="129"/>
        <v/>
      </c>
    </row>
    <row r="205" spans="8:65" x14ac:dyDescent="0.15">
      <c r="H205" t="s">
        <v>1139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306</v>
      </c>
      <c r="O205">
        <v>0</v>
      </c>
      <c r="P205">
        <f t="shared" si="122"/>
        <v>339</v>
      </c>
      <c r="Q205">
        <v>200067</v>
      </c>
      <c r="R205" s="4" t="s">
        <v>1169</v>
      </c>
      <c r="S205" s="4" t="str">
        <f t="shared" si="130"/>
        <v>被动防御小lv7</v>
      </c>
      <c r="T205" t="s">
        <v>307</v>
      </c>
      <c r="Y205" t="s">
        <v>453</v>
      </c>
      <c r="Z205">
        <f>INT(VLOOKUP($I205,角色属性概况!$I:$N,VLOOKUP($H205,对应表!$AD:$AE,2,FALSE),FALSE)*$J205)</f>
        <v>339</v>
      </c>
      <c r="AI205" s="12" t="str">
        <f t="shared" si="120"/>
        <v>DEF:339</v>
      </c>
      <c r="AR205">
        <v>999</v>
      </c>
      <c r="AU205" s="4"/>
      <c r="AV205" s="4"/>
      <c r="AW205" s="4"/>
      <c r="AX205" s="4"/>
      <c r="AZ205" s="12" t="str">
        <f t="shared" si="121"/>
        <v/>
      </c>
      <c r="BA205" s="12" t="str">
        <f t="shared" si="123"/>
        <v/>
      </c>
      <c r="BB205" s="12" t="str">
        <f t="shared" si="124"/>
        <v/>
      </c>
      <c r="BC205" s="12" t="str">
        <f t="shared" si="125"/>
        <v/>
      </c>
      <c r="BD205" s="12" t="str">
        <f t="shared" si="126"/>
        <v/>
      </c>
      <c r="BE205" s="12" t="str">
        <f t="shared" si="127"/>
        <v/>
      </c>
      <c r="BF205" s="12" t="str">
        <f>_xlfn.IFNA(VLOOKUP(Y205,对应表!$Z:$AA,2,FALSE)&amp;Z205,"")</f>
        <v>DEF:339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28"/>
        <v>339</v>
      </c>
      <c r="BM205" t="str">
        <f t="shared" si="129"/>
        <v/>
      </c>
    </row>
    <row r="206" spans="8:65" x14ac:dyDescent="0.15">
      <c r="H206" t="s">
        <v>1139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306</v>
      </c>
      <c r="O206">
        <v>0</v>
      </c>
      <c r="P206">
        <f t="shared" si="122"/>
        <v>480</v>
      </c>
      <c r="Q206">
        <v>200068</v>
      </c>
      <c r="R206" s="4" t="s">
        <v>1170</v>
      </c>
      <c r="S206" s="4" t="str">
        <f t="shared" si="130"/>
        <v>被动防御小lv8</v>
      </c>
      <c r="T206" t="s">
        <v>307</v>
      </c>
      <c r="Y206" t="s">
        <v>453</v>
      </c>
      <c r="Z206">
        <f>INT(VLOOKUP($I206,角色属性概况!$I:$N,VLOOKUP($H206,对应表!$AD:$AE,2,FALSE),FALSE)*$J206)</f>
        <v>480</v>
      </c>
      <c r="AI206" s="12" t="str">
        <f t="shared" si="120"/>
        <v>DEF:480</v>
      </c>
      <c r="AR206">
        <v>999</v>
      </c>
      <c r="AU206" s="4"/>
      <c r="AV206" s="4"/>
      <c r="AW206" s="4"/>
      <c r="AX206" s="4"/>
      <c r="AZ206" s="12" t="str">
        <f t="shared" si="121"/>
        <v/>
      </c>
      <c r="BA206" s="12" t="str">
        <f t="shared" si="123"/>
        <v/>
      </c>
      <c r="BB206" s="12" t="str">
        <f t="shared" si="124"/>
        <v/>
      </c>
      <c r="BC206" s="12" t="str">
        <f t="shared" si="125"/>
        <v/>
      </c>
      <c r="BD206" s="12" t="str">
        <f t="shared" si="126"/>
        <v/>
      </c>
      <c r="BE206" s="12" t="str">
        <f t="shared" si="127"/>
        <v/>
      </c>
      <c r="BF206" s="12" t="str">
        <f>_xlfn.IFNA(VLOOKUP(Y206,对应表!$Z:$AA,2,FALSE)&amp;Z206,"")</f>
        <v>DEF:480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28"/>
        <v>480</v>
      </c>
      <c r="BM206" t="str">
        <f t="shared" si="129"/>
        <v/>
      </c>
    </row>
    <row r="207" spans="8:65" x14ac:dyDescent="0.15">
      <c r="H207" t="s">
        <v>1139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306</v>
      </c>
      <c r="O207">
        <v>0</v>
      </c>
      <c r="P207">
        <f t="shared" si="122"/>
        <v>679</v>
      </c>
      <c r="Q207">
        <v>200069</v>
      </c>
      <c r="R207" s="4" t="s">
        <v>1171</v>
      </c>
      <c r="S207" s="4" t="str">
        <f t="shared" si="130"/>
        <v>被动防御小lv9</v>
      </c>
      <c r="T207" t="s">
        <v>307</v>
      </c>
      <c r="Y207" t="s">
        <v>453</v>
      </c>
      <c r="Z207">
        <f>INT(VLOOKUP($I207,角色属性概况!$I:$N,VLOOKUP($H207,对应表!$AD:$AE,2,FALSE),FALSE)*$J207)</f>
        <v>679</v>
      </c>
      <c r="AI207" s="12" t="str">
        <f t="shared" si="120"/>
        <v>DEF:679</v>
      </c>
      <c r="AR207">
        <v>999</v>
      </c>
      <c r="AU207" s="4"/>
      <c r="AV207" s="4"/>
      <c r="AW207" s="4"/>
      <c r="AX207" s="4"/>
      <c r="AZ207" s="12" t="str">
        <f t="shared" si="121"/>
        <v/>
      </c>
      <c r="BA207" s="12" t="str">
        <f t="shared" si="123"/>
        <v/>
      </c>
      <c r="BB207" s="12" t="str">
        <f t="shared" si="124"/>
        <v/>
      </c>
      <c r="BC207" s="12" t="str">
        <f t="shared" si="125"/>
        <v/>
      </c>
      <c r="BD207" s="12" t="str">
        <f t="shared" si="126"/>
        <v/>
      </c>
      <c r="BE207" s="12" t="str">
        <f t="shared" si="127"/>
        <v/>
      </c>
      <c r="BF207" s="12" t="str">
        <f>_xlfn.IFNA(VLOOKUP(Y207,对应表!$Z:$AA,2,FALSE)&amp;Z207,"")</f>
        <v>DEF:679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28"/>
        <v>679</v>
      </c>
      <c r="BM207" t="str">
        <f t="shared" si="129"/>
        <v/>
      </c>
    </row>
    <row r="208" spans="8:65" x14ac:dyDescent="0.15">
      <c r="H208" t="s">
        <v>1139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306</v>
      </c>
      <c r="O208">
        <v>0</v>
      </c>
      <c r="P208">
        <f t="shared" si="122"/>
        <v>960</v>
      </c>
      <c r="Q208">
        <v>200070</v>
      </c>
      <c r="R208" s="4" t="s">
        <v>1172</v>
      </c>
      <c r="S208" s="4" t="str">
        <f t="shared" si="130"/>
        <v>被动防御小lv10</v>
      </c>
      <c r="T208" t="s">
        <v>307</v>
      </c>
      <c r="Y208" t="s">
        <v>453</v>
      </c>
      <c r="Z208">
        <f>INT(VLOOKUP($I208,角色属性概况!$I:$N,VLOOKUP($H208,对应表!$AD:$AE,2,FALSE),FALSE)*$J208)</f>
        <v>960</v>
      </c>
      <c r="AI208" s="12" t="str">
        <f t="shared" si="120"/>
        <v>DEF:960</v>
      </c>
      <c r="AR208">
        <v>999</v>
      </c>
      <c r="AU208" s="4"/>
      <c r="AV208" s="4"/>
      <c r="AW208" s="4"/>
      <c r="AX208" s="4"/>
      <c r="AZ208" s="12" t="str">
        <f t="shared" si="121"/>
        <v/>
      </c>
      <c r="BA208" s="12" t="str">
        <f t="shared" si="123"/>
        <v/>
      </c>
      <c r="BB208" s="12" t="str">
        <f t="shared" si="124"/>
        <v/>
      </c>
      <c r="BC208" s="12" t="str">
        <f t="shared" si="125"/>
        <v/>
      </c>
      <c r="BD208" s="12" t="str">
        <f t="shared" si="126"/>
        <v/>
      </c>
      <c r="BE208" s="12" t="str">
        <f t="shared" si="127"/>
        <v/>
      </c>
      <c r="BF208" s="12" t="str">
        <f>_xlfn.IFNA(VLOOKUP(Y208,对应表!$Z:$AA,2,FALSE)&amp;Z208,"")</f>
        <v>DEF:960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28"/>
        <v>960</v>
      </c>
      <c r="BM208" t="str">
        <f t="shared" si="129"/>
        <v/>
      </c>
    </row>
    <row r="209" spans="8:65" x14ac:dyDescent="0.15">
      <c r="H209" t="s">
        <v>1139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306</v>
      </c>
      <c r="O209">
        <v>0</v>
      </c>
      <c r="P209">
        <f t="shared" si="122"/>
        <v>1359</v>
      </c>
      <c r="Q209">
        <v>200071</v>
      </c>
      <c r="R209" s="4" t="s">
        <v>1173</v>
      </c>
      <c r="S209" s="4" t="str">
        <f t="shared" si="130"/>
        <v>被动防御小lv11</v>
      </c>
      <c r="T209" t="s">
        <v>307</v>
      </c>
      <c r="Y209" t="s">
        <v>453</v>
      </c>
      <c r="Z209">
        <f>INT(VLOOKUP($I209,角色属性概况!$I:$N,VLOOKUP($H209,对应表!$AD:$AE,2,FALSE),FALSE)*$J209)</f>
        <v>1359</v>
      </c>
      <c r="AI209" s="12" t="str">
        <f t="shared" si="120"/>
        <v>DEF:1359</v>
      </c>
      <c r="AR209">
        <v>999</v>
      </c>
      <c r="AU209" s="4"/>
      <c r="AV209" s="4"/>
      <c r="AW209" s="4"/>
      <c r="AX209" s="4"/>
      <c r="AZ209" s="12" t="str">
        <f t="shared" si="121"/>
        <v/>
      </c>
      <c r="BA209" s="12" t="str">
        <f t="shared" si="123"/>
        <v/>
      </c>
      <c r="BB209" s="12" t="str">
        <f t="shared" si="124"/>
        <v/>
      </c>
      <c r="BC209" s="12" t="str">
        <f t="shared" si="125"/>
        <v/>
      </c>
      <c r="BD209" s="12" t="str">
        <f t="shared" si="126"/>
        <v/>
      </c>
      <c r="BE209" s="12" t="str">
        <f t="shared" si="127"/>
        <v/>
      </c>
      <c r="BF209" s="12" t="str">
        <f>_xlfn.IFNA(VLOOKUP(Y209,对应表!$Z:$AA,2,FALSE)&amp;Z209,"")</f>
        <v>DEF:1359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28"/>
        <v>1359</v>
      </c>
      <c r="BM209" t="str">
        <f t="shared" si="129"/>
        <v/>
      </c>
    </row>
    <row r="210" spans="8:65" x14ac:dyDescent="0.15">
      <c r="H210" t="s">
        <v>1139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306</v>
      </c>
      <c r="O210">
        <v>0</v>
      </c>
      <c r="P210">
        <f t="shared" si="122"/>
        <v>1922</v>
      </c>
      <c r="Q210">
        <v>200072</v>
      </c>
      <c r="R210" s="4" t="s">
        <v>1174</v>
      </c>
      <c r="S210" s="4" t="str">
        <f t="shared" si="130"/>
        <v>被动防御小lv12</v>
      </c>
      <c r="T210" t="s">
        <v>307</v>
      </c>
      <c r="Y210" t="s">
        <v>453</v>
      </c>
      <c r="Z210">
        <f>INT(VLOOKUP($I210,角色属性概况!$I:$N,VLOOKUP($H210,对应表!$AD:$AE,2,FALSE),FALSE)*$J210)</f>
        <v>1922</v>
      </c>
      <c r="AI210" s="12" t="str">
        <f t="shared" si="120"/>
        <v>DEF:1922</v>
      </c>
      <c r="AR210">
        <v>999</v>
      </c>
      <c r="AU210" s="4"/>
      <c r="AV210" s="4"/>
      <c r="AW210" s="4"/>
      <c r="AX210" s="4"/>
      <c r="AZ210" s="12" t="str">
        <f t="shared" si="121"/>
        <v/>
      </c>
      <c r="BA210" s="12" t="str">
        <f t="shared" si="123"/>
        <v/>
      </c>
      <c r="BB210" s="12" t="str">
        <f t="shared" si="124"/>
        <v/>
      </c>
      <c r="BC210" s="12" t="str">
        <f t="shared" si="125"/>
        <v/>
      </c>
      <c r="BD210" s="12" t="str">
        <f t="shared" si="126"/>
        <v/>
      </c>
      <c r="BE210" s="12" t="str">
        <f t="shared" si="127"/>
        <v/>
      </c>
      <c r="BF210" s="12" t="str">
        <f>_xlfn.IFNA(VLOOKUP(Y210,对应表!$Z:$AA,2,FALSE)&amp;Z210,"")</f>
        <v>DEF:1922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28"/>
        <v>1922</v>
      </c>
      <c r="BM210" t="str">
        <f t="shared" si="129"/>
        <v/>
      </c>
    </row>
    <row r="211" spans="8:65" x14ac:dyDescent="0.15">
      <c r="H211" t="s">
        <v>1139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306</v>
      </c>
      <c r="O211">
        <v>0</v>
      </c>
      <c r="P211">
        <f t="shared" si="122"/>
        <v>2718</v>
      </c>
      <c r="Q211">
        <v>200073</v>
      </c>
      <c r="R211" s="4" t="s">
        <v>1175</v>
      </c>
      <c r="S211" s="4" t="str">
        <f t="shared" si="130"/>
        <v>被动防御小lv13</v>
      </c>
      <c r="T211" t="s">
        <v>307</v>
      </c>
      <c r="Y211" t="s">
        <v>453</v>
      </c>
      <c r="Z211">
        <f>INT(VLOOKUP($I211,角色属性概况!$I:$N,VLOOKUP($H211,对应表!$AD:$AE,2,FALSE),FALSE)*$J211)</f>
        <v>2718</v>
      </c>
      <c r="AI211" s="12" t="str">
        <f t="shared" si="120"/>
        <v>DEF:2718</v>
      </c>
      <c r="AR211">
        <v>999</v>
      </c>
      <c r="AU211" s="4"/>
      <c r="AV211" s="4"/>
      <c r="AW211" s="4"/>
      <c r="AX211" s="4"/>
      <c r="AZ211" s="12" t="str">
        <f t="shared" si="121"/>
        <v/>
      </c>
      <c r="BA211" s="12" t="str">
        <f t="shared" si="123"/>
        <v/>
      </c>
      <c r="BB211" s="12" t="str">
        <f t="shared" si="124"/>
        <v/>
      </c>
      <c r="BC211" s="12" t="str">
        <f t="shared" si="125"/>
        <v/>
      </c>
      <c r="BD211" s="12" t="str">
        <f t="shared" si="126"/>
        <v/>
      </c>
      <c r="BE211" s="12" t="str">
        <f t="shared" si="127"/>
        <v/>
      </c>
      <c r="BF211" s="12" t="str">
        <f>_xlfn.IFNA(VLOOKUP(Y211,对应表!$Z:$AA,2,FALSE)&amp;Z211,"")</f>
        <v>DEF:2718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28"/>
        <v>2718</v>
      </c>
      <c r="BM211" t="str">
        <f t="shared" si="129"/>
        <v/>
      </c>
    </row>
    <row r="212" spans="8:65" x14ac:dyDescent="0.15">
      <c r="H212" t="s">
        <v>1139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306</v>
      </c>
      <c r="O212">
        <v>0</v>
      </c>
      <c r="P212">
        <f t="shared" si="122"/>
        <v>3845</v>
      </c>
      <c r="Q212">
        <v>200074</v>
      </c>
      <c r="R212" s="4" t="s">
        <v>1176</v>
      </c>
      <c r="S212" s="4" t="str">
        <f t="shared" si="130"/>
        <v>被动防御小lv14</v>
      </c>
      <c r="T212" t="s">
        <v>307</v>
      </c>
      <c r="Y212" t="s">
        <v>453</v>
      </c>
      <c r="Z212">
        <f>INT(VLOOKUP($I212,角色属性概况!$I:$N,VLOOKUP($H212,对应表!$AD:$AE,2,FALSE),FALSE)*$J212)</f>
        <v>3845</v>
      </c>
      <c r="AI212" s="12" t="str">
        <f t="shared" si="120"/>
        <v>DEF:3845</v>
      </c>
      <c r="AR212">
        <v>999</v>
      </c>
      <c r="AU212" s="4"/>
      <c r="AV212" s="4"/>
      <c r="AW212" s="4"/>
      <c r="AX212" s="4"/>
      <c r="AZ212" s="12" t="str">
        <f t="shared" si="121"/>
        <v/>
      </c>
      <c r="BA212" s="12" t="str">
        <f t="shared" si="123"/>
        <v/>
      </c>
      <c r="BB212" s="12" t="str">
        <f t="shared" si="124"/>
        <v/>
      </c>
      <c r="BC212" s="12" t="str">
        <f t="shared" si="125"/>
        <v/>
      </c>
      <c r="BD212" s="12" t="str">
        <f t="shared" si="126"/>
        <v/>
      </c>
      <c r="BE212" s="12" t="str">
        <f t="shared" si="127"/>
        <v/>
      </c>
      <c r="BF212" s="12" t="str">
        <f>_xlfn.IFNA(VLOOKUP(Y212,对应表!$Z:$AA,2,FALSE)&amp;Z212,"")</f>
        <v>DEF:3845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28"/>
        <v>3845</v>
      </c>
      <c r="BM212" t="str">
        <f t="shared" si="129"/>
        <v/>
      </c>
    </row>
    <row r="213" spans="8:65" x14ac:dyDescent="0.15">
      <c r="H213" t="s">
        <v>1139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306</v>
      </c>
      <c r="O213">
        <v>0</v>
      </c>
      <c r="P213">
        <f t="shared" si="122"/>
        <v>5439</v>
      </c>
      <c r="Q213">
        <v>200075</v>
      </c>
      <c r="R213" s="4" t="s">
        <v>1177</v>
      </c>
      <c r="S213" s="4" t="str">
        <f t="shared" si="130"/>
        <v>被动防御小lv15</v>
      </c>
      <c r="T213" t="s">
        <v>307</v>
      </c>
      <c r="Y213" t="s">
        <v>453</v>
      </c>
      <c r="Z213">
        <f>INT(VLOOKUP($I213,角色属性概况!$I:$N,VLOOKUP($H213,对应表!$AD:$AE,2,FALSE),FALSE)*$J213)</f>
        <v>5439</v>
      </c>
      <c r="AI213" s="12" t="str">
        <f t="shared" si="120"/>
        <v>DEF:5439</v>
      </c>
      <c r="AR213">
        <v>999</v>
      </c>
      <c r="AU213" s="4"/>
      <c r="AV213" s="4"/>
      <c r="AW213" s="4"/>
      <c r="AX213" s="4"/>
      <c r="AZ213" s="12" t="str">
        <f t="shared" si="121"/>
        <v/>
      </c>
      <c r="BA213" s="12" t="str">
        <f t="shared" si="123"/>
        <v/>
      </c>
      <c r="BB213" s="12" t="str">
        <f t="shared" si="124"/>
        <v/>
      </c>
      <c r="BC213" s="12" t="str">
        <f t="shared" si="125"/>
        <v/>
      </c>
      <c r="BD213" s="12" t="str">
        <f t="shared" si="126"/>
        <v/>
      </c>
      <c r="BE213" s="12" t="str">
        <f t="shared" si="127"/>
        <v/>
      </c>
      <c r="BF213" s="12" t="str">
        <f>_xlfn.IFNA(VLOOKUP(Y213,对应表!$Z:$AA,2,FALSE)&amp;Z213,"")</f>
        <v>DEF:5439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28"/>
        <v>5439</v>
      </c>
      <c r="BM213" t="str">
        <f t="shared" si="129"/>
        <v/>
      </c>
    </row>
    <row r="214" spans="8:65" x14ac:dyDescent="0.15">
      <c r="H214" t="s">
        <v>1139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306</v>
      </c>
      <c r="O214">
        <v>0</v>
      </c>
      <c r="P214">
        <f t="shared" si="122"/>
        <v>7693</v>
      </c>
      <c r="Q214">
        <v>200076</v>
      </c>
      <c r="R214" s="4" t="s">
        <v>1178</v>
      </c>
      <c r="S214" s="4" t="str">
        <f t="shared" si="130"/>
        <v>被动防御小lv16</v>
      </c>
      <c r="T214" t="s">
        <v>307</v>
      </c>
      <c r="Y214" t="s">
        <v>453</v>
      </c>
      <c r="Z214">
        <f>INT(VLOOKUP($I214,角色属性概况!$I:$N,VLOOKUP($H214,对应表!$AD:$AE,2,FALSE),FALSE)*$J214)</f>
        <v>7693</v>
      </c>
      <c r="AI214" s="12" t="str">
        <f t="shared" si="120"/>
        <v>DEF:7693</v>
      </c>
      <c r="AR214">
        <v>999</v>
      </c>
      <c r="AU214" s="4"/>
      <c r="AV214" s="4"/>
      <c r="AW214" s="4"/>
      <c r="AX214" s="4"/>
      <c r="AZ214" s="12" t="str">
        <f t="shared" si="121"/>
        <v/>
      </c>
      <c r="BA214" s="12" t="str">
        <f t="shared" si="123"/>
        <v/>
      </c>
      <c r="BB214" s="12" t="str">
        <f t="shared" si="124"/>
        <v/>
      </c>
      <c r="BC214" s="12" t="str">
        <f t="shared" si="125"/>
        <v/>
      </c>
      <c r="BD214" s="12" t="str">
        <f t="shared" si="126"/>
        <v/>
      </c>
      <c r="BE214" s="12" t="str">
        <f t="shared" si="127"/>
        <v/>
      </c>
      <c r="BF214" s="12" t="str">
        <f>_xlfn.IFNA(VLOOKUP(Y214,对应表!$Z:$AA,2,FALSE)&amp;Z214,"")</f>
        <v>DEF:7693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28"/>
        <v>7693</v>
      </c>
      <c r="BM214" t="str">
        <f t="shared" si="129"/>
        <v/>
      </c>
    </row>
    <row r="215" spans="8:65" x14ac:dyDescent="0.15">
      <c r="H215" t="s">
        <v>1139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306</v>
      </c>
      <c r="O215">
        <v>0</v>
      </c>
      <c r="P215">
        <f t="shared" si="122"/>
        <v>10881</v>
      </c>
      <c r="Q215">
        <v>200077</v>
      </c>
      <c r="R215" s="4" t="s">
        <v>1179</v>
      </c>
      <c r="S215" s="4" t="str">
        <f t="shared" si="130"/>
        <v>被动防御小lv17</v>
      </c>
      <c r="T215" t="s">
        <v>307</v>
      </c>
      <c r="Y215" t="s">
        <v>453</v>
      </c>
      <c r="Z215">
        <f>INT(VLOOKUP($I215,角色属性概况!$I:$N,VLOOKUP($H215,对应表!$AD:$AE,2,FALSE),FALSE)*$J215)</f>
        <v>10881</v>
      </c>
      <c r="AI215" s="12" t="str">
        <f t="shared" si="120"/>
        <v>DEF:10881</v>
      </c>
      <c r="AR215">
        <v>999</v>
      </c>
      <c r="AU215" s="4"/>
      <c r="AV215" s="4"/>
      <c r="AW215" s="4"/>
      <c r="AX215" s="4"/>
      <c r="AZ215" s="12" t="str">
        <f t="shared" si="121"/>
        <v/>
      </c>
      <c r="BA215" s="12" t="str">
        <f t="shared" si="123"/>
        <v/>
      </c>
      <c r="BB215" s="12" t="str">
        <f t="shared" si="124"/>
        <v/>
      </c>
      <c r="BC215" s="12" t="str">
        <f t="shared" si="125"/>
        <v/>
      </c>
      <c r="BD215" s="12" t="str">
        <f t="shared" si="126"/>
        <v/>
      </c>
      <c r="BE215" s="12" t="str">
        <f t="shared" si="127"/>
        <v/>
      </c>
      <c r="BF215" s="12" t="str">
        <f>_xlfn.IFNA(VLOOKUP(Y215,对应表!$Z:$AA,2,FALSE)&amp;Z215,"")</f>
        <v>DEF:10881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28"/>
        <v>10881</v>
      </c>
      <c r="BM215" t="str">
        <f t="shared" si="129"/>
        <v/>
      </c>
    </row>
    <row r="216" spans="8:65" x14ac:dyDescent="0.15">
      <c r="H216" t="s">
        <v>1139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306</v>
      </c>
      <c r="O216">
        <v>0</v>
      </c>
      <c r="P216">
        <f t="shared" si="122"/>
        <v>15390</v>
      </c>
      <c r="Q216">
        <v>200078</v>
      </c>
      <c r="R216" s="4" t="s">
        <v>1180</v>
      </c>
      <c r="S216" s="4" t="str">
        <f t="shared" si="130"/>
        <v>被动防御小lv18</v>
      </c>
      <c r="T216" t="s">
        <v>307</v>
      </c>
      <c r="Y216" t="s">
        <v>453</v>
      </c>
      <c r="Z216">
        <f>INT(VLOOKUP($I216,角色属性概况!$I:$N,VLOOKUP($H216,对应表!$AD:$AE,2,FALSE),FALSE)*$J216)</f>
        <v>15390</v>
      </c>
      <c r="AI216" s="12" t="str">
        <f t="shared" si="120"/>
        <v>DEF:15390</v>
      </c>
      <c r="AR216">
        <v>999</v>
      </c>
      <c r="AU216" s="4"/>
      <c r="AV216" s="4"/>
      <c r="AW216" s="4"/>
      <c r="AX216" s="4"/>
      <c r="AZ216" s="12" t="str">
        <f t="shared" si="121"/>
        <v/>
      </c>
      <c r="BA216" s="12" t="str">
        <f t="shared" si="123"/>
        <v/>
      </c>
      <c r="BB216" s="12" t="str">
        <f t="shared" si="124"/>
        <v/>
      </c>
      <c r="BC216" s="12" t="str">
        <f t="shared" si="125"/>
        <v/>
      </c>
      <c r="BD216" s="12" t="str">
        <f t="shared" si="126"/>
        <v/>
      </c>
      <c r="BE216" s="12" t="str">
        <f t="shared" si="127"/>
        <v/>
      </c>
      <c r="BF216" s="12" t="str">
        <f>_xlfn.IFNA(VLOOKUP(Y216,对应表!$Z:$AA,2,FALSE)&amp;Z216,"")</f>
        <v>DEF:15390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28"/>
        <v>15390</v>
      </c>
      <c r="BM216" t="str">
        <f t="shared" si="129"/>
        <v/>
      </c>
    </row>
    <row r="217" spans="8:65" x14ac:dyDescent="0.15">
      <c r="H217" t="s">
        <v>1139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306</v>
      </c>
      <c r="O217">
        <v>0</v>
      </c>
      <c r="P217">
        <f t="shared" si="122"/>
        <v>21768</v>
      </c>
      <c r="Q217">
        <v>200079</v>
      </c>
      <c r="R217" s="4" t="s">
        <v>1181</v>
      </c>
      <c r="S217" s="4" t="str">
        <f t="shared" si="130"/>
        <v>被动防御小lv19</v>
      </c>
      <c r="T217" t="s">
        <v>307</v>
      </c>
      <c r="Y217" t="s">
        <v>453</v>
      </c>
      <c r="Z217">
        <f>INT(VLOOKUP($I217,角色属性概况!$I:$N,VLOOKUP($H217,对应表!$AD:$AE,2,FALSE),FALSE)*$J217)</f>
        <v>21768</v>
      </c>
      <c r="AI217" s="12" t="str">
        <f t="shared" si="120"/>
        <v>DEF:21768</v>
      </c>
      <c r="AR217">
        <v>999</v>
      </c>
      <c r="AU217" s="4"/>
      <c r="AV217" s="4"/>
      <c r="AW217" s="4"/>
      <c r="AX217" s="4"/>
      <c r="AZ217" s="12" t="str">
        <f t="shared" si="121"/>
        <v/>
      </c>
      <c r="BA217" s="12" t="str">
        <f t="shared" si="123"/>
        <v/>
      </c>
      <c r="BB217" s="12" t="str">
        <f t="shared" si="124"/>
        <v/>
      </c>
      <c r="BC217" s="12" t="str">
        <f t="shared" si="125"/>
        <v/>
      </c>
      <c r="BD217" s="12" t="str">
        <f t="shared" si="126"/>
        <v/>
      </c>
      <c r="BE217" s="12" t="str">
        <f t="shared" si="127"/>
        <v/>
      </c>
      <c r="BF217" s="12" t="str">
        <f>_xlfn.IFNA(VLOOKUP(Y217,对应表!$Z:$AA,2,FALSE)&amp;Z217,"")</f>
        <v>DEF:21768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28"/>
        <v>21768</v>
      </c>
      <c r="BM217" t="str">
        <f t="shared" si="129"/>
        <v/>
      </c>
    </row>
    <row r="218" spans="8:65" x14ac:dyDescent="0.15">
      <c r="H218" t="s">
        <v>1139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306</v>
      </c>
      <c r="O218">
        <v>0</v>
      </c>
      <c r="P218">
        <f t="shared" si="122"/>
        <v>30788</v>
      </c>
      <c r="Q218">
        <v>200080</v>
      </c>
      <c r="R218" s="4" t="s">
        <v>1182</v>
      </c>
      <c r="S218" s="4" t="str">
        <f t="shared" si="130"/>
        <v>被动防御小lv20</v>
      </c>
      <c r="T218" t="s">
        <v>307</v>
      </c>
      <c r="Y218" t="s">
        <v>453</v>
      </c>
      <c r="Z218">
        <f>INT(VLOOKUP($I218,角色属性概况!$I:$N,VLOOKUP($H218,对应表!$AD:$AE,2,FALSE),FALSE)*$J218)</f>
        <v>30788</v>
      </c>
      <c r="AI218" s="12" t="str">
        <f t="shared" si="120"/>
        <v>DEF:30788</v>
      </c>
      <c r="AR218">
        <v>999</v>
      </c>
      <c r="AU218" s="4"/>
      <c r="AV218" s="4"/>
      <c r="AW218" s="4"/>
      <c r="AX218" s="4"/>
      <c r="AZ218" s="12" t="str">
        <f t="shared" si="121"/>
        <v/>
      </c>
      <c r="BA218" s="12" t="str">
        <f t="shared" si="123"/>
        <v/>
      </c>
      <c r="BB218" s="12" t="str">
        <f t="shared" si="124"/>
        <v/>
      </c>
      <c r="BC218" s="12" t="str">
        <f t="shared" si="125"/>
        <v/>
      </c>
      <c r="BD218" s="12" t="str">
        <f t="shared" si="126"/>
        <v/>
      </c>
      <c r="BE218" s="12" t="str">
        <f t="shared" si="127"/>
        <v/>
      </c>
      <c r="BF218" s="12" t="str">
        <f>_xlfn.IFNA(VLOOKUP(Y218,对应表!$Z:$AA,2,FALSE)&amp;Z218,"")</f>
        <v>DEF:30788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28"/>
        <v>30788</v>
      </c>
      <c r="BM218" t="str">
        <f t="shared" si="129"/>
        <v/>
      </c>
    </row>
    <row r="219" spans="8:65" x14ac:dyDescent="0.15">
      <c r="H219" t="s">
        <v>1139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306</v>
      </c>
      <c r="O219">
        <v>0</v>
      </c>
      <c r="P219">
        <f t="shared" si="122"/>
        <v>52</v>
      </c>
      <c r="Q219">
        <v>200081</v>
      </c>
      <c r="R219" s="4" t="s">
        <v>1183</v>
      </c>
      <c r="S219" s="4" t="str">
        <f t="shared" si="130"/>
        <v>被动防御中lv1</v>
      </c>
      <c r="T219" t="s">
        <v>307</v>
      </c>
      <c r="Y219" t="s">
        <v>453</v>
      </c>
      <c r="Z219">
        <f>INT(VLOOKUP($I219,角色属性概况!$I:$N,VLOOKUP($H219,对应表!$AD:$AE,2,FALSE),FALSE)*$J219)</f>
        <v>52</v>
      </c>
      <c r="AI219" s="12" t="str">
        <f t="shared" si="120"/>
        <v>DEF:52</v>
      </c>
      <c r="AR219">
        <v>999</v>
      </c>
      <c r="AU219" s="4"/>
      <c r="AV219" s="4"/>
      <c r="AW219" s="4"/>
      <c r="AX219" s="4"/>
      <c r="AZ219" s="12" t="str">
        <f t="shared" si="121"/>
        <v/>
      </c>
      <c r="BA219" s="12" t="str">
        <f t="shared" si="123"/>
        <v/>
      </c>
      <c r="BB219" s="12" t="str">
        <f t="shared" si="124"/>
        <v/>
      </c>
      <c r="BC219" s="12" t="str">
        <f t="shared" si="125"/>
        <v/>
      </c>
      <c r="BD219" s="12" t="str">
        <f t="shared" si="126"/>
        <v/>
      </c>
      <c r="BE219" s="12" t="str">
        <f t="shared" si="127"/>
        <v/>
      </c>
      <c r="BF219" s="12" t="str">
        <f>_xlfn.IFNA(VLOOKUP(Y219,对应表!$Z:$AA,2,FALSE)&amp;Z219,"")</f>
        <v>DEF:52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28"/>
        <v>52</v>
      </c>
      <c r="BM219" t="str">
        <f t="shared" si="129"/>
        <v/>
      </c>
    </row>
    <row r="220" spans="8:65" x14ac:dyDescent="0.15">
      <c r="H220" t="s">
        <v>1139</v>
      </c>
      <c r="I220">
        <v>2</v>
      </c>
      <c r="J220">
        <v>0.2</v>
      </c>
      <c r="K220" t="str">
        <f t="shared" ref="K220:K279" si="131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306</v>
      </c>
      <c r="O220">
        <v>0</v>
      </c>
      <c r="P220">
        <f t="shared" si="122"/>
        <v>64</v>
      </c>
      <c r="Q220">
        <v>200082</v>
      </c>
      <c r="R220" s="4" t="s">
        <v>1184</v>
      </c>
      <c r="S220" s="4" t="str">
        <f t="shared" si="130"/>
        <v>被动防御中lv2</v>
      </c>
      <c r="T220" t="s">
        <v>307</v>
      </c>
      <c r="Y220" t="s">
        <v>453</v>
      </c>
      <c r="Z220">
        <f>INT(VLOOKUP($I220,角色属性概况!$I:$N,VLOOKUP($H220,对应表!$AD:$AE,2,FALSE),FALSE)*$J220)</f>
        <v>64</v>
      </c>
      <c r="AI220" s="12" t="str">
        <f t="shared" ref="AI220:AI279" si="132">IF(BF220="","",BF220)&amp;IF(BG220="","","|"&amp;BG220)&amp;IF(BH220="","","|"&amp;BH220)&amp;IF(BI220="","","|"&amp;BI220)&amp;IF(BJ220="","","|"&amp;BJ220)</f>
        <v>DEF:64</v>
      </c>
      <c r="AR220">
        <v>999</v>
      </c>
      <c r="AU220" s="4"/>
      <c r="AV220" s="4"/>
      <c r="AW220" s="4"/>
      <c r="AX220" s="4"/>
      <c r="AZ220" s="12" t="str">
        <f t="shared" ref="AZ220:AZ279" si="133">IF(BA220="","",BA220)&amp;IF(BB220="","","|"&amp;BB220)&amp;IF(BC220="","","|"&amp;BC220)&amp;IF(BD220="","","|"&amp;BD220)&amp;IF(BE220="","","|"&amp;BE220)</f>
        <v/>
      </c>
      <c r="BA220" s="12" t="str">
        <f t="shared" si="123"/>
        <v/>
      </c>
      <c r="BB220" s="12" t="str">
        <f t="shared" si="124"/>
        <v/>
      </c>
      <c r="BC220" s="12" t="str">
        <f t="shared" si="125"/>
        <v/>
      </c>
      <c r="BD220" s="12" t="str">
        <f t="shared" si="126"/>
        <v/>
      </c>
      <c r="BE220" s="12" t="str">
        <f t="shared" si="127"/>
        <v/>
      </c>
      <c r="BF220" s="12" t="str">
        <f>_xlfn.IFNA(VLOOKUP(Y220,对应表!$Z:$AA,2,FALSE)&amp;Z220,"")</f>
        <v>DEF:64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28"/>
        <v>64</v>
      </c>
      <c r="BM220" t="str">
        <f t="shared" si="129"/>
        <v/>
      </c>
    </row>
    <row r="221" spans="8:65" x14ac:dyDescent="0.15">
      <c r="H221" t="s">
        <v>1139</v>
      </c>
      <c r="I221">
        <v>3</v>
      </c>
      <c r="J221">
        <v>0.2</v>
      </c>
      <c r="K221" t="str">
        <f t="shared" si="131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306</v>
      </c>
      <c r="O221">
        <v>0</v>
      </c>
      <c r="P221">
        <f t="shared" si="122"/>
        <v>100</v>
      </c>
      <c r="Q221">
        <v>200083</v>
      </c>
      <c r="R221" s="4" t="s">
        <v>1185</v>
      </c>
      <c r="S221" s="4" t="str">
        <f t="shared" si="130"/>
        <v>被动防御中lv3</v>
      </c>
      <c r="T221" t="s">
        <v>307</v>
      </c>
      <c r="Y221" t="s">
        <v>453</v>
      </c>
      <c r="Z221">
        <f>INT(VLOOKUP($I221,角色属性概况!$I:$N,VLOOKUP($H221,对应表!$AD:$AE,2,FALSE),FALSE)*$J221)</f>
        <v>100</v>
      </c>
      <c r="AI221" s="12" t="str">
        <f t="shared" si="132"/>
        <v>DEF:100</v>
      </c>
      <c r="AR221">
        <v>999</v>
      </c>
      <c r="AU221" s="4"/>
      <c r="AV221" s="4"/>
      <c r="AW221" s="4"/>
      <c r="AX221" s="4"/>
      <c r="AZ221" s="12" t="str">
        <f t="shared" si="133"/>
        <v/>
      </c>
      <c r="BA221" s="12" t="str">
        <f t="shared" si="123"/>
        <v/>
      </c>
      <c r="BB221" s="12" t="str">
        <f t="shared" si="124"/>
        <v/>
      </c>
      <c r="BC221" s="12" t="str">
        <f t="shared" si="125"/>
        <v/>
      </c>
      <c r="BD221" s="12" t="str">
        <f t="shared" si="126"/>
        <v/>
      </c>
      <c r="BE221" s="12" t="str">
        <f t="shared" si="127"/>
        <v/>
      </c>
      <c r="BF221" s="12" t="str">
        <f>_xlfn.IFNA(VLOOKUP(Y221,对应表!$Z:$AA,2,FALSE)&amp;Z221,"")</f>
        <v>DEF:100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28"/>
        <v>100</v>
      </c>
      <c r="BM221" t="str">
        <f t="shared" si="129"/>
        <v/>
      </c>
    </row>
    <row r="222" spans="8:65" x14ac:dyDescent="0.15">
      <c r="H222" t="s">
        <v>1139</v>
      </c>
      <c r="I222">
        <v>4</v>
      </c>
      <c r="J222">
        <v>0.2</v>
      </c>
      <c r="K222" t="str">
        <f t="shared" si="131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306</v>
      </c>
      <c r="O222">
        <v>0</v>
      </c>
      <c r="P222">
        <f t="shared" si="122"/>
        <v>160</v>
      </c>
      <c r="Q222">
        <v>200084</v>
      </c>
      <c r="R222" s="4" t="s">
        <v>1186</v>
      </c>
      <c r="S222" s="4" t="str">
        <f t="shared" si="130"/>
        <v>被动防御中lv4</v>
      </c>
      <c r="T222" t="s">
        <v>307</v>
      </c>
      <c r="Y222" t="s">
        <v>453</v>
      </c>
      <c r="Z222">
        <f>INT(VLOOKUP($I222,角色属性概况!$I:$N,VLOOKUP($H222,对应表!$AD:$AE,2,FALSE),FALSE)*$J222)</f>
        <v>160</v>
      </c>
      <c r="AI222" s="12" t="str">
        <f t="shared" si="132"/>
        <v>DEF:160</v>
      </c>
      <c r="AR222">
        <v>999</v>
      </c>
      <c r="AU222" s="4"/>
      <c r="AV222" s="4"/>
      <c r="AW222" s="4"/>
      <c r="AX222" s="4"/>
      <c r="AZ222" s="12" t="str">
        <f t="shared" si="133"/>
        <v/>
      </c>
      <c r="BA222" s="12" t="str">
        <f t="shared" si="123"/>
        <v/>
      </c>
      <c r="BB222" s="12" t="str">
        <f t="shared" si="124"/>
        <v/>
      </c>
      <c r="BC222" s="12" t="str">
        <f t="shared" si="125"/>
        <v/>
      </c>
      <c r="BD222" s="12" t="str">
        <f t="shared" si="126"/>
        <v/>
      </c>
      <c r="BE222" s="12" t="str">
        <f t="shared" si="127"/>
        <v/>
      </c>
      <c r="BF222" s="12" t="str">
        <f>_xlfn.IFNA(VLOOKUP(Y222,对应表!$Z:$AA,2,FALSE)&amp;Z222,"")</f>
        <v>DEF:160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28"/>
        <v>160</v>
      </c>
      <c r="BM222" t="str">
        <f t="shared" si="129"/>
        <v/>
      </c>
    </row>
    <row r="223" spans="8:65" x14ac:dyDescent="0.15">
      <c r="H223" t="s">
        <v>1139</v>
      </c>
      <c r="I223">
        <v>5</v>
      </c>
      <c r="J223">
        <v>0.2</v>
      </c>
      <c r="K223" t="str">
        <f t="shared" si="131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306</v>
      </c>
      <c r="O223">
        <v>0</v>
      </c>
      <c r="P223">
        <f t="shared" si="122"/>
        <v>226</v>
      </c>
      <c r="Q223">
        <v>200085</v>
      </c>
      <c r="R223" s="4" t="s">
        <v>1187</v>
      </c>
      <c r="S223" s="4" t="str">
        <f t="shared" si="130"/>
        <v>被动防御中lv5</v>
      </c>
      <c r="T223" t="s">
        <v>307</v>
      </c>
      <c r="Y223" t="s">
        <v>453</v>
      </c>
      <c r="Z223">
        <f>INT(VLOOKUP($I223,角色属性概况!$I:$N,VLOOKUP($H223,对应表!$AD:$AE,2,FALSE),FALSE)*$J223)</f>
        <v>226</v>
      </c>
      <c r="AI223" s="12" t="str">
        <f t="shared" si="132"/>
        <v>DEF:226</v>
      </c>
      <c r="AR223">
        <v>999</v>
      </c>
      <c r="AU223" s="4"/>
      <c r="AV223" s="4"/>
      <c r="AW223" s="4"/>
      <c r="AX223" s="4"/>
      <c r="AZ223" s="12" t="str">
        <f t="shared" si="133"/>
        <v/>
      </c>
      <c r="BA223" s="12" t="str">
        <f t="shared" si="123"/>
        <v/>
      </c>
      <c r="BB223" s="12" t="str">
        <f t="shared" si="124"/>
        <v/>
      </c>
      <c r="BC223" s="12" t="str">
        <f t="shared" si="125"/>
        <v/>
      </c>
      <c r="BD223" s="12" t="str">
        <f t="shared" si="126"/>
        <v/>
      </c>
      <c r="BE223" s="12" t="str">
        <f t="shared" si="127"/>
        <v/>
      </c>
      <c r="BF223" s="12" t="str">
        <f>_xlfn.IFNA(VLOOKUP(Y223,对应表!$Z:$AA,2,FALSE)&amp;Z223,"")</f>
        <v>DEF:226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28"/>
        <v>226</v>
      </c>
      <c r="BM223" t="str">
        <f t="shared" si="129"/>
        <v/>
      </c>
    </row>
    <row r="224" spans="8:65" x14ac:dyDescent="0.15">
      <c r="H224" t="s">
        <v>1139</v>
      </c>
      <c r="I224">
        <v>6</v>
      </c>
      <c r="J224">
        <v>0.2</v>
      </c>
      <c r="K224" t="str">
        <f t="shared" si="131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306</v>
      </c>
      <c r="O224">
        <v>0</v>
      </c>
      <c r="P224">
        <f t="shared" si="122"/>
        <v>320</v>
      </c>
      <c r="Q224">
        <v>200086</v>
      </c>
      <c r="R224" s="4" t="s">
        <v>1188</v>
      </c>
      <c r="S224" s="4" t="str">
        <f t="shared" si="130"/>
        <v>被动防御中lv6</v>
      </c>
      <c r="T224" t="s">
        <v>307</v>
      </c>
      <c r="Y224" t="s">
        <v>453</v>
      </c>
      <c r="Z224">
        <f>INT(VLOOKUP($I224,角色属性概况!$I:$N,VLOOKUP($H224,对应表!$AD:$AE,2,FALSE),FALSE)*$J224)</f>
        <v>320</v>
      </c>
      <c r="AI224" s="12" t="str">
        <f t="shared" si="132"/>
        <v>DEF:320</v>
      </c>
      <c r="AR224">
        <v>999</v>
      </c>
      <c r="AU224" s="4"/>
      <c r="AV224" s="4"/>
      <c r="AW224" s="4"/>
      <c r="AX224" s="4"/>
      <c r="AZ224" s="12" t="str">
        <f t="shared" si="133"/>
        <v/>
      </c>
      <c r="BA224" s="12" t="str">
        <f t="shared" si="123"/>
        <v/>
      </c>
      <c r="BB224" s="12" t="str">
        <f t="shared" si="124"/>
        <v/>
      </c>
      <c r="BC224" s="12" t="str">
        <f t="shared" si="125"/>
        <v/>
      </c>
      <c r="BD224" s="12" t="str">
        <f t="shared" si="126"/>
        <v/>
      </c>
      <c r="BE224" s="12" t="str">
        <f t="shared" si="127"/>
        <v/>
      </c>
      <c r="BF224" s="12" t="str">
        <f>_xlfn.IFNA(VLOOKUP(Y224,对应表!$Z:$AA,2,FALSE)&amp;Z224,"")</f>
        <v>DEF:320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28"/>
        <v>320</v>
      </c>
      <c r="BM224" t="str">
        <f t="shared" si="129"/>
        <v/>
      </c>
    </row>
    <row r="225" spans="8:65" x14ac:dyDescent="0.15">
      <c r="H225" t="s">
        <v>1139</v>
      </c>
      <c r="I225">
        <v>7</v>
      </c>
      <c r="J225">
        <v>0.2</v>
      </c>
      <c r="K225" t="str">
        <f t="shared" si="131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306</v>
      </c>
      <c r="O225">
        <v>0</v>
      </c>
      <c r="P225">
        <f t="shared" si="122"/>
        <v>452</v>
      </c>
      <c r="Q225">
        <v>200087</v>
      </c>
      <c r="R225" s="4" t="s">
        <v>1189</v>
      </c>
      <c r="S225" s="4" t="str">
        <f t="shared" si="130"/>
        <v>被动防御中lv7</v>
      </c>
      <c r="T225" t="s">
        <v>307</v>
      </c>
      <c r="Y225" t="s">
        <v>453</v>
      </c>
      <c r="Z225">
        <f>INT(VLOOKUP($I225,角色属性概况!$I:$N,VLOOKUP($H225,对应表!$AD:$AE,2,FALSE),FALSE)*$J225)</f>
        <v>452</v>
      </c>
      <c r="AI225" s="12" t="str">
        <f t="shared" si="132"/>
        <v>DEF:452</v>
      </c>
      <c r="AR225">
        <v>999</v>
      </c>
      <c r="AU225" s="4"/>
      <c r="AV225" s="4"/>
      <c r="AW225" s="4"/>
      <c r="AX225" s="4"/>
      <c r="AZ225" s="12" t="str">
        <f t="shared" si="133"/>
        <v/>
      </c>
      <c r="BA225" s="12" t="str">
        <f t="shared" si="123"/>
        <v/>
      </c>
      <c r="BB225" s="12" t="str">
        <f t="shared" si="124"/>
        <v/>
      </c>
      <c r="BC225" s="12" t="str">
        <f t="shared" si="125"/>
        <v/>
      </c>
      <c r="BD225" s="12" t="str">
        <f t="shared" si="126"/>
        <v/>
      </c>
      <c r="BE225" s="12" t="str">
        <f t="shared" si="127"/>
        <v/>
      </c>
      <c r="BF225" s="12" t="str">
        <f>_xlfn.IFNA(VLOOKUP(Y225,对应表!$Z:$AA,2,FALSE)&amp;Z225,"")</f>
        <v>DEF:452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28"/>
        <v>452</v>
      </c>
      <c r="BM225" t="str">
        <f t="shared" si="129"/>
        <v/>
      </c>
    </row>
    <row r="226" spans="8:65" x14ac:dyDescent="0.15">
      <c r="H226" t="s">
        <v>1139</v>
      </c>
      <c r="I226">
        <v>8</v>
      </c>
      <c r="J226">
        <v>0.2</v>
      </c>
      <c r="K226" t="str">
        <f t="shared" si="131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306</v>
      </c>
      <c r="O226">
        <v>0</v>
      </c>
      <c r="P226">
        <f t="shared" si="122"/>
        <v>640</v>
      </c>
      <c r="Q226">
        <v>200088</v>
      </c>
      <c r="R226" s="4" t="s">
        <v>1190</v>
      </c>
      <c r="S226" s="4" t="str">
        <f t="shared" si="130"/>
        <v>被动防御中lv8</v>
      </c>
      <c r="T226" t="s">
        <v>307</v>
      </c>
      <c r="Y226" t="s">
        <v>453</v>
      </c>
      <c r="Z226">
        <f>INT(VLOOKUP($I226,角色属性概况!$I:$N,VLOOKUP($H226,对应表!$AD:$AE,2,FALSE),FALSE)*$J226)</f>
        <v>640</v>
      </c>
      <c r="AI226" s="12" t="str">
        <f t="shared" si="132"/>
        <v>DEF:640</v>
      </c>
      <c r="AR226">
        <v>999</v>
      </c>
      <c r="AU226" s="4"/>
      <c r="AV226" s="4"/>
      <c r="AW226" s="4"/>
      <c r="AX226" s="4"/>
      <c r="AZ226" s="12" t="str">
        <f t="shared" si="133"/>
        <v/>
      </c>
      <c r="BA226" s="12" t="str">
        <f t="shared" si="123"/>
        <v/>
      </c>
      <c r="BB226" s="12" t="str">
        <f t="shared" si="124"/>
        <v/>
      </c>
      <c r="BC226" s="12" t="str">
        <f t="shared" si="125"/>
        <v/>
      </c>
      <c r="BD226" s="12" t="str">
        <f t="shared" si="126"/>
        <v/>
      </c>
      <c r="BE226" s="12" t="str">
        <f t="shared" si="127"/>
        <v/>
      </c>
      <c r="BF226" s="12" t="str">
        <f>_xlfn.IFNA(VLOOKUP(Y226,对应表!$Z:$AA,2,FALSE)&amp;Z226,"")</f>
        <v>DEF:640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28"/>
        <v>640</v>
      </c>
      <c r="BM226" t="str">
        <f t="shared" si="129"/>
        <v/>
      </c>
    </row>
    <row r="227" spans="8:65" x14ac:dyDescent="0.15">
      <c r="H227" t="s">
        <v>1139</v>
      </c>
      <c r="I227">
        <v>9</v>
      </c>
      <c r="J227">
        <v>0.2</v>
      </c>
      <c r="K227" t="str">
        <f t="shared" si="131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306</v>
      </c>
      <c r="O227">
        <v>0</v>
      </c>
      <c r="P227">
        <f t="shared" si="122"/>
        <v>905</v>
      </c>
      <c r="Q227">
        <v>200089</v>
      </c>
      <c r="R227" s="4" t="s">
        <v>1191</v>
      </c>
      <c r="S227" s="4" t="str">
        <f t="shared" si="130"/>
        <v>被动防御中lv9</v>
      </c>
      <c r="T227" t="s">
        <v>307</v>
      </c>
      <c r="Y227" t="s">
        <v>453</v>
      </c>
      <c r="Z227">
        <f>INT(VLOOKUP($I227,角色属性概况!$I:$N,VLOOKUP($H227,对应表!$AD:$AE,2,FALSE),FALSE)*$J227)</f>
        <v>905</v>
      </c>
      <c r="AI227" s="12" t="str">
        <f t="shared" si="132"/>
        <v>DEF:905</v>
      </c>
      <c r="AR227">
        <v>999</v>
      </c>
      <c r="AU227" s="4"/>
      <c r="AV227" s="4"/>
      <c r="AW227" s="4"/>
      <c r="AX227" s="4"/>
      <c r="AZ227" s="12" t="str">
        <f t="shared" si="133"/>
        <v/>
      </c>
      <c r="BA227" s="12" t="str">
        <f t="shared" si="123"/>
        <v/>
      </c>
      <c r="BB227" s="12" t="str">
        <f t="shared" si="124"/>
        <v/>
      </c>
      <c r="BC227" s="12" t="str">
        <f t="shared" si="125"/>
        <v/>
      </c>
      <c r="BD227" s="12" t="str">
        <f t="shared" si="126"/>
        <v/>
      </c>
      <c r="BE227" s="12" t="str">
        <f t="shared" si="127"/>
        <v/>
      </c>
      <c r="BF227" s="12" t="str">
        <f>_xlfn.IFNA(VLOOKUP(Y227,对应表!$Z:$AA,2,FALSE)&amp;Z227,"")</f>
        <v>DEF:905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28"/>
        <v>905</v>
      </c>
      <c r="BM227" t="str">
        <f t="shared" si="129"/>
        <v/>
      </c>
    </row>
    <row r="228" spans="8:65" x14ac:dyDescent="0.15">
      <c r="H228" t="s">
        <v>1139</v>
      </c>
      <c r="I228">
        <v>10</v>
      </c>
      <c r="J228">
        <v>0.2</v>
      </c>
      <c r="K228" t="str">
        <f t="shared" si="131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306</v>
      </c>
      <c r="O228">
        <v>0</v>
      </c>
      <c r="P228">
        <f t="shared" si="122"/>
        <v>1281</v>
      </c>
      <c r="Q228">
        <v>200090</v>
      </c>
      <c r="R228" s="4" t="s">
        <v>1192</v>
      </c>
      <c r="S228" s="4" t="str">
        <f t="shared" si="130"/>
        <v>被动防御中lv10</v>
      </c>
      <c r="T228" t="s">
        <v>307</v>
      </c>
      <c r="Y228" t="s">
        <v>453</v>
      </c>
      <c r="Z228">
        <f>INT(VLOOKUP($I228,角色属性概况!$I:$N,VLOOKUP($H228,对应表!$AD:$AE,2,FALSE),FALSE)*$J228)</f>
        <v>1281</v>
      </c>
      <c r="AI228" s="12" t="str">
        <f t="shared" si="132"/>
        <v>DEF:1281</v>
      </c>
      <c r="AR228">
        <v>999</v>
      </c>
      <c r="AU228" s="4"/>
      <c r="AV228" s="4"/>
      <c r="AW228" s="4"/>
      <c r="AX228" s="4"/>
      <c r="AZ228" s="12" t="str">
        <f t="shared" si="133"/>
        <v/>
      </c>
      <c r="BA228" s="12" t="str">
        <f t="shared" si="123"/>
        <v/>
      </c>
      <c r="BB228" s="12" t="str">
        <f t="shared" si="124"/>
        <v/>
      </c>
      <c r="BC228" s="12" t="str">
        <f t="shared" si="125"/>
        <v/>
      </c>
      <c r="BD228" s="12" t="str">
        <f t="shared" si="126"/>
        <v/>
      </c>
      <c r="BE228" s="12" t="str">
        <f t="shared" si="127"/>
        <v/>
      </c>
      <c r="BF228" s="12" t="str">
        <f>_xlfn.IFNA(VLOOKUP(Y228,对应表!$Z:$AA,2,FALSE)&amp;Z228,"")</f>
        <v>DEF:1281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28"/>
        <v>1281</v>
      </c>
      <c r="BM228" t="str">
        <f t="shared" si="129"/>
        <v/>
      </c>
    </row>
    <row r="229" spans="8:65" x14ac:dyDescent="0.15">
      <c r="H229" t="s">
        <v>1139</v>
      </c>
      <c r="I229">
        <v>11</v>
      </c>
      <c r="J229">
        <v>0.2</v>
      </c>
      <c r="K229" t="str">
        <f t="shared" si="131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306</v>
      </c>
      <c r="O229">
        <v>0</v>
      </c>
      <c r="P229">
        <f t="shared" si="122"/>
        <v>1812</v>
      </c>
      <c r="Q229">
        <v>200091</v>
      </c>
      <c r="R229" s="4" t="s">
        <v>1193</v>
      </c>
      <c r="S229" s="4" t="str">
        <f t="shared" si="130"/>
        <v>被动防御中lv11</v>
      </c>
      <c r="T229" t="s">
        <v>307</v>
      </c>
      <c r="Y229" t="s">
        <v>453</v>
      </c>
      <c r="Z229">
        <f>INT(VLOOKUP($I229,角色属性概况!$I:$N,VLOOKUP($H229,对应表!$AD:$AE,2,FALSE),FALSE)*$J229)</f>
        <v>1812</v>
      </c>
      <c r="AI229" s="12" t="str">
        <f t="shared" si="132"/>
        <v>DEF:1812</v>
      </c>
      <c r="AR229">
        <v>999</v>
      </c>
      <c r="AU229" s="4"/>
      <c r="AV229" s="4"/>
      <c r="AW229" s="4"/>
      <c r="AX229" s="4"/>
      <c r="AZ229" s="12" t="str">
        <f t="shared" si="133"/>
        <v/>
      </c>
      <c r="BA229" s="12" t="str">
        <f t="shared" si="123"/>
        <v/>
      </c>
      <c r="BB229" s="12" t="str">
        <f t="shared" si="124"/>
        <v/>
      </c>
      <c r="BC229" s="12" t="str">
        <f t="shared" si="125"/>
        <v/>
      </c>
      <c r="BD229" s="12" t="str">
        <f t="shared" si="126"/>
        <v/>
      </c>
      <c r="BE229" s="12" t="str">
        <f t="shared" si="127"/>
        <v/>
      </c>
      <c r="BF229" s="12" t="str">
        <f>_xlfn.IFNA(VLOOKUP(Y229,对应表!$Z:$AA,2,FALSE)&amp;Z229,"")</f>
        <v>DEF:1812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28"/>
        <v>1812</v>
      </c>
      <c r="BM229" t="str">
        <f t="shared" si="129"/>
        <v/>
      </c>
    </row>
    <row r="230" spans="8:65" x14ac:dyDescent="0.15">
      <c r="H230" t="s">
        <v>1139</v>
      </c>
      <c r="I230">
        <v>12</v>
      </c>
      <c r="J230">
        <v>0.2</v>
      </c>
      <c r="K230" t="str">
        <f t="shared" si="131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306</v>
      </c>
      <c r="O230">
        <v>0</v>
      </c>
      <c r="P230">
        <f t="shared" si="122"/>
        <v>2563</v>
      </c>
      <c r="Q230">
        <v>200092</v>
      </c>
      <c r="R230" s="4" t="s">
        <v>1194</v>
      </c>
      <c r="S230" s="4" t="str">
        <f t="shared" si="130"/>
        <v>被动防御中lv12</v>
      </c>
      <c r="T230" t="s">
        <v>307</v>
      </c>
      <c r="Y230" t="s">
        <v>453</v>
      </c>
      <c r="Z230">
        <f>INT(VLOOKUP($I230,角色属性概况!$I:$N,VLOOKUP($H230,对应表!$AD:$AE,2,FALSE),FALSE)*$J230)</f>
        <v>2563</v>
      </c>
      <c r="AI230" s="12" t="str">
        <f t="shared" si="132"/>
        <v>DEF:2563</v>
      </c>
      <c r="AR230">
        <v>999</v>
      </c>
      <c r="AU230" s="4"/>
      <c r="AV230" s="4"/>
      <c r="AW230" s="4"/>
      <c r="AX230" s="4"/>
      <c r="AZ230" s="12" t="str">
        <f t="shared" si="133"/>
        <v/>
      </c>
      <c r="BA230" s="12" t="str">
        <f t="shared" si="123"/>
        <v/>
      </c>
      <c r="BB230" s="12" t="str">
        <f t="shared" si="124"/>
        <v/>
      </c>
      <c r="BC230" s="12" t="str">
        <f t="shared" si="125"/>
        <v/>
      </c>
      <c r="BD230" s="12" t="str">
        <f t="shared" si="126"/>
        <v/>
      </c>
      <c r="BE230" s="12" t="str">
        <f t="shared" si="127"/>
        <v/>
      </c>
      <c r="BF230" s="12" t="str">
        <f>_xlfn.IFNA(VLOOKUP(Y230,对应表!$Z:$AA,2,FALSE)&amp;Z230,"")</f>
        <v>DEF:2563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28"/>
        <v>2563</v>
      </c>
      <c r="BM230" t="str">
        <f t="shared" si="129"/>
        <v/>
      </c>
    </row>
    <row r="231" spans="8:65" x14ac:dyDescent="0.15">
      <c r="H231" t="s">
        <v>1139</v>
      </c>
      <c r="I231">
        <v>13</v>
      </c>
      <c r="J231">
        <v>0.2</v>
      </c>
      <c r="K231" t="str">
        <f t="shared" si="131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306</v>
      </c>
      <c r="O231">
        <v>0</v>
      </c>
      <c r="P231">
        <f t="shared" si="122"/>
        <v>3625</v>
      </c>
      <c r="Q231">
        <v>200093</v>
      </c>
      <c r="R231" s="4" t="s">
        <v>1195</v>
      </c>
      <c r="S231" s="4" t="str">
        <f t="shared" si="130"/>
        <v>被动防御中lv13</v>
      </c>
      <c r="T231" t="s">
        <v>307</v>
      </c>
      <c r="Y231" t="s">
        <v>453</v>
      </c>
      <c r="Z231">
        <f>INT(VLOOKUP($I231,角色属性概况!$I:$N,VLOOKUP($H231,对应表!$AD:$AE,2,FALSE),FALSE)*$J231)</f>
        <v>3625</v>
      </c>
      <c r="AI231" s="12" t="str">
        <f t="shared" si="132"/>
        <v>DEF:3625</v>
      </c>
      <c r="AR231">
        <v>999</v>
      </c>
      <c r="AU231" s="4"/>
      <c r="AV231" s="4"/>
      <c r="AW231" s="4"/>
      <c r="AX231" s="4"/>
      <c r="AZ231" s="12" t="str">
        <f t="shared" si="133"/>
        <v/>
      </c>
      <c r="BA231" s="12" t="str">
        <f t="shared" si="123"/>
        <v/>
      </c>
      <c r="BB231" s="12" t="str">
        <f t="shared" si="124"/>
        <v/>
      </c>
      <c r="BC231" s="12" t="str">
        <f t="shared" si="125"/>
        <v/>
      </c>
      <c r="BD231" s="12" t="str">
        <f t="shared" si="126"/>
        <v/>
      </c>
      <c r="BE231" s="12" t="str">
        <f t="shared" si="127"/>
        <v/>
      </c>
      <c r="BF231" s="12" t="str">
        <f>_xlfn.IFNA(VLOOKUP(Y231,对应表!$Z:$AA,2,FALSE)&amp;Z231,"")</f>
        <v>DEF:3625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28"/>
        <v>3625</v>
      </c>
      <c r="BM231" t="str">
        <f t="shared" si="129"/>
        <v/>
      </c>
    </row>
    <row r="232" spans="8:65" x14ac:dyDescent="0.15">
      <c r="H232" t="s">
        <v>1139</v>
      </c>
      <c r="I232">
        <v>14</v>
      </c>
      <c r="J232">
        <v>0.2</v>
      </c>
      <c r="K232" t="str">
        <f t="shared" si="131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306</v>
      </c>
      <c r="O232">
        <v>0</v>
      </c>
      <c r="P232">
        <f t="shared" si="122"/>
        <v>5127</v>
      </c>
      <c r="Q232">
        <v>200094</v>
      </c>
      <c r="R232" s="4" t="s">
        <v>1196</v>
      </c>
      <c r="S232" s="4" t="str">
        <f t="shared" si="130"/>
        <v>被动防御中lv14</v>
      </c>
      <c r="T232" t="s">
        <v>307</v>
      </c>
      <c r="Y232" t="s">
        <v>453</v>
      </c>
      <c r="Z232">
        <f>INT(VLOOKUP($I232,角色属性概况!$I:$N,VLOOKUP($H232,对应表!$AD:$AE,2,FALSE),FALSE)*$J232)</f>
        <v>5127</v>
      </c>
      <c r="AI232" s="12" t="str">
        <f t="shared" si="132"/>
        <v>DEF:5127</v>
      </c>
      <c r="AR232">
        <v>999</v>
      </c>
      <c r="AU232" s="4"/>
      <c r="AV232" s="4"/>
      <c r="AW232" s="4"/>
      <c r="AX232" s="4"/>
      <c r="AZ232" s="12" t="str">
        <f t="shared" si="133"/>
        <v/>
      </c>
      <c r="BA232" s="12" t="str">
        <f t="shared" si="123"/>
        <v/>
      </c>
      <c r="BB232" s="12" t="str">
        <f t="shared" si="124"/>
        <v/>
      </c>
      <c r="BC232" s="12" t="str">
        <f t="shared" si="125"/>
        <v/>
      </c>
      <c r="BD232" s="12" t="str">
        <f t="shared" si="126"/>
        <v/>
      </c>
      <c r="BE232" s="12" t="str">
        <f t="shared" si="127"/>
        <v/>
      </c>
      <c r="BF232" s="12" t="str">
        <f>_xlfn.IFNA(VLOOKUP(Y232,对应表!$Z:$AA,2,FALSE)&amp;Z232,"")</f>
        <v>DEF:5127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28"/>
        <v>5127</v>
      </c>
      <c r="BM232" t="str">
        <f t="shared" si="129"/>
        <v/>
      </c>
    </row>
    <row r="233" spans="8:65" x14ac:dyDescent="0.15">
      <c r="H233" t="s">
        <v>1139</v>
      </c>
      <c r="I233">
        <v>15</v>
      </c>
      <c r="J233">
        <v>0.2</v>
      </c>
      <c r="K233" t="str">
        <f t="shared" si="131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306</v>
      </c>
      <c r="O233">
        <v>0</v>
      </c>
      <c r="P233">
        <f t="shared" si="122"/>
        <v>7252</v>
      </c>
      <c r="Q233">
        <v>200095</v>
      </c>
      <c r="R233" s="4" t="s">
        <v>1197</v>
      </c>
      <c r="S233" s="4" t="str">
        <f t="shared" si="130"/>
        <v>被动防御中lv15</v>
      </c>
      <c r="T233" t="s">
        <v>307</v>
      </c>
      <c r="Y233" t="s">
        <v>453</v>
      </c>
      <c r="Z233">
        <f>INT(VLOOKUP($I233,角色属性概况!$I:$N,VLOOKUP($H233,对应表!$AD:$AE,2,FALSE),FALSE)*$J233)</f>
        <v>7252</v>
      </c>
      <c r="AI233" s="12" t="str">
        <f t="shared" si="132"/>
        <v>DEF:7252</v>
      </c>
      <c r="AR233">
        <v>999</v>
      </c>
      <c r="AU233" s="4"/>
      <c r="AV233" s="4"/>
      <c r="AW233" s="4"/>
      <c r="AX233" s="4"/>
      <c r="AZ233" s="12" t="str">
        <f t="shared" si="133"/>
        <v/>
      </c>
      <c r="BA233" s="12" t="str">
        <f t="shared" si="123"/>
        <v/>
      </c>
      <c r="BB233" s="12" t="str">
        <f t="shared" si="124"/>
        <v/>
      </c>
      <c r="BC233" s="12" t="str">
        <f t="shared" si="125"/>
        <v/>
      </c>
      <c r="BD233" s="12" t="str">
        <f t="shared" si="126"/>
        <v/>
      </c>
      <c r="BE233" s="12" t="str">
        <f t="shared" si="127"/>
        <v/>
      </c>
      <c r="BF233" s="12" t="str">
        <f>_xlfn.IFNA(VLOOKUP(Y233,对应表!$Z:$AA,2,FALSE)&amp;Z233,"")</f>
        <v>DEF:7252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28"/>
        <v>7252</v>
      </c>
      <c r="BM233" t="str">
        <f t="shared" si="129"/>
        <v/>
      </c>
    </row>
    <row r="234" spans="8:65" x14ac:dyDescent="0.15">
      <c r="H234" t="s">
        <v>1139</v>
      </c>
      <c r="I234">
        <v>16</v>
      </c>
      <c r="J234">
        <v>0.2</v>
      </c>
      <c r="K234" t="str">
        <f t="shared" si="131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306</v>
      </c>
      <c r="O234">
        <v>0</v>
      </c>
      <c r="P234">
        <f t="shared" si="122"/>
        <v>10257</v>
      </c>
      <c r="Q234">
        <v>200096</v>
      </c>
      <c r="R234" s="4" t="s">
        <v>1198</v>
      </c>
      <c r="S234" s="4" t="str">
        <f t="shared" si="130"/>
        <v>被动防御中lv16</v>
      </c>
      <c r="T234" t="s">
        <v>307</v>
      </c>
      <c r="Y234" t="s">
        <v>453</v>
      </c>
      <c r="Z234">
        <f>INT(VLOOKUP($I234,角色属性概况!$I:$N,VLOOKUP($H234,对应表!$AD:$AE,2,FALSE),FALSE)*$J234)</f>
        <v>10257</v>
      </c>
      <c r="AI234" s="12" t="str">
        <f t="shared" si="132"/>
        <v>DEF:10257</v>
      </c>
      <c r="AR234">
        <v>999</v>
      </c>
      <c r="AU234" s="4"/>
      <c r="AV234" s="4"/>
      <c r="AW234" s="4"/>
      <c r="AX234" s="4"/>
      <c r="AZ234" s="12" t="str">
        <f t="shared" si="133"/>
        <v/>
      </c>
      <c r="BA234" s="12" t="str">
        <f t="shared" si="123"/>
        <v/>
      </c>
      <c r="BB234" s="12" t="str">
        <f t="shared" si="124"/>
        <v/>
      </c>
      <c r="BC234" s="12" t="str">
        <f t="shared" si="125"/>
        <v/>
      </c>
      <c r="BD234" s="12" t="str">
        <f t="shared" si="126"/>
        <v/>
      </c>
      <c r="BE234" s="12" t="str">
        <f t="shared" si="127"/>
        <v/>
      </c>
      <c r="BF234" s="12" t="str">
        <f>_xlfn.IFNA(VLOOKUP(Y234,对应表!$Z:$AA,2,FALSE)&amp;Z234,"")</f>
        <v>DEF:10257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28"/>
        <v>10257</v>
      </c>
      <c r="BM234" t="str">
        <f t="shared" si="129"/>
        <v/>
      </c>
    </row>
    <row r="235" spans="8:65" x14ac:dyDescent="0.15">
      <c r="H235" t="s">
        <v>1139</v>
      </c>
      <c r="I235">
        <v>17</v>
      </c>
      <c r="J235">
        <v>0.2</v>
      </c>
      <c r="K235" t="str">
        <f t="shared" si="131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306</v>
      </c>
      <c r="O235">
        <v>0</v>
      </c>
      <c r="P235">
        <f t="shared" si="122"/>
        <v>14508</v>
      </c>
      <c r="Q235">
        <v>200097</v>
      </c>
      <c r="R235" s="4" t="s">
        <v>1199</v>
      </c>
      <c r="S235" s="4" t="str">
        <f t="shared" si="130"/>
        <v>被动防御中lv17</v>
      </c>
      <c r="T235" t="s">
        <v>307</v>
      </c>
      <c r="Y235" t="s">
        <v>453</v>
      </c>
      <c r="Z235">
        <f>INT(VLOOKUP($I235,角色属性概况!$I:$N,VLOOKUP($H235,对应表!$AD:$AE,2,FALSE),FALSE)*$J235)</f>
        <v>14508</v>
      </c>
      <c r="AI235" s="12" t="str">
        <f t="shared" si="132"/>
        <v>DEF:14508</v>
      </c>
      <c r="AR235">
        <v>999</v>
      </c>
      <c r="AU235" s="4"/>
      <c r="AV235" s="4"/>
      <c r="AW235" s="4"/>
      <c r="AX235" s="4"/>
      <c r="AZ235" s="12" t="str">
        <f t="shared" si="133"/>
        <v/>
      </c>
      <c r="BA235" s="12" t="str">
        <f t="shared" si="123"/>
        <v/>
      </c>
      <c r="BB235" s="12" t="str">
        <f t="shared" si="124"/>
        <v/>
      </c>
      <c r="BC235" s="12" t="str">
        <f t="shared" si="125"/>
        <v/>
      </c>
      <c r="BD235" s="12" t="str">
        <f t="shared" si="126"/>
        <v/>
      </c>
      <c r="BE235" s="12" t="str">
        <f t="shared" si="127"/>
        <v/>
      </c>
      <c r="BF235" s="12" t="str">
        <f>_xlfn.IFNA(VLOOKUP(Y235,对应表!$Z:$AA,2,FALSE)&amp;Z235,"")</f>
        <v>DEF:14508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28"/>
        <v>14508</v>
      </c>
      <c r="BM235" t="str">
        <f t="shared" si="129"/>
        <v/>
      </c>
    </row>
    <row r="236" spans="8:65" x14ac:dyDescent="0.15">
      <c r="H236" t="s">
        <v>1139</v>
      </c>
      <c r="I236">
        <v>18</v>
      </c>
      <c r="J236">
        <v>0.2</v>
      </c>
      <c r="K236" t="str">
        <f t="shared" si="131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306</v>
      </c>
      <c r="O236">
        <v>0</v>
      </c>
      <c r="P236">
        <f t="shared" si="122"/>
        <v>20520</v>
      </c>
      <c r="Q236">
        <v>200098</v>
      </c>
      <c r="R236" s="4" t="s">
        <v>1200</v>
      </c>
      <c r="S236" s="4" t="str">
        <f t="shared" si="130"/>
        <v>被动防御中lv18</v>
      </c>
      <c r="T236" t="s">
        <v>307</v>
      </c>
      <c r="Y236" t="s">
        <v>453</v>
      </c>
      <c r="Z236">
        <f>INT(VLOOKUP($I236,角色属性概况!$I:$N,VLOOKUP($H236,对应表!$AD:$AE,2,FALSE),FALSE)*$J236)</f>
        <v>20520</v>
      </c>
      <c r="AI236" s="12" t="str">
        <f t="shared" si="132"/>
        <v>DEF:20520</v>
      </c>
      <c r="AR236">
        <v>999</v>
      </c>
      <c r="AU236" s="4"/>
      <c r="AV236" s="4"/>
      <c r="AW236" s="4"/>
      <c r="AX236" s="4"/>
      <c r="AZ236" s="12" t="str">
        <f t="shared" si="133"/>
        <v/>
      </c>
      <c r="BA236" s="12" t="str">
        <f t="shared" si="123"/>
        <v/>
      </c>
      <c r="BB236" s="12" t="str">
        <f t="shared" si="124"/>
        <v/>
      </c>
      <c r="BC236" s="12" t="str">
        <f t="shared" si="125"/>
        <v/>
      </c>
      <c r="BD236" s="12" t="str">
        <f t="shared" si="126"/>
        <v/>
      </c>
      <c r="BE236" s="12" t="str">
        <f t="shared" si="127"/>
        <v/>
      </c>
      <c r="BF236" s="12" t="str">
        <f>_xlfn.IFNA(VLOOKUP(Y236,对应表!$Z:$AA,2,FALSE)&amp;Z236,"")</f>
        <v>DEF:20520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28"/>
        <v>20520</v>
      </c>
      <c r="BM236" t="str">
        <f t="shared" si="129"/>
        <v/>
      </c>
    </row>
    <row r="237" spans="8:65" x14ac:dyDescent="0.15">
      <c r="H237" t="s">
        <v>1139</v>
      </c>
      <c r="I237">
        <v>19</v>
      </c>
      <c r="J237">
        <v>0.2</v>
      </c>
      <c r="K237" t="str">
        <f t="shared" si="131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306</v>
      </c>
      <c r="O237">
        <v>0</v>
      </c>
      <c r="P237">
        <f t="shared" si="122"/>
        <v>29024</v>
      </c>
      <c r="Q237">
        <v>200099</v>
      </c>
      <c r="R237" s="4" t="s">
        <v>1201</v>
      </c>
      <c r="S237" s="4" t="str">
        <f t="shared" si="130"/>
        <v>被动防御中lv19</v>
      </c>
      <c r="T237" t="s">
        <v>307</v>
      </c>
      <c r="Y237" t="s">
        <v>453</v>
      </c>
      <c r="Z237">
        <f>INT(VLOOKUP($I237,角色属性概况!$I:$N,VLOOKUP($H237,对应表!$AD:$AE,2,FALSE),FALSE)*$J237)</f>
        <v>29024</v>
      </c>
      <c r="AI237" s="12" t="str">
        <f t="shared" si="132"/>
        <v>DEF:29024</v>
      </c>
      <c r="AR237">
        <v>999</v>
      </c>
      <c r="AU237" s="4"/>
      <c r="AV237" s="4"/>
      <c r="AW237" s="4"/>
      <c r="AX237" s="4"/>
      <c r="AZ237" s="12" t="str">
        <f t="shared" si="133"/>
        <v/>
      </c>
      <c r="BA237" s="12" t="str">
        <f t="shared" si="123"/>
        <v/>
      </c>
      <c r="BB237" s="12" t="str">
        <f t="shared" si="124"/>
        <v/>
      </c>
      <c r="BC237" s="12" t="str">
        <f t="shared" si="125"/>
        <v/>
      </c>
      <c r="BD237" s="12" t="str">
        <f t="shared" si="126"/>
        <v/>
      </c>
      <c r="BE237" s="12" t="str">
        <f t="shared" si="127"/>
        <v/>
      </c>
      <c r="BF237" s="12" t="str">
        <f>_xlfn.IFNA(VLOOKUP(Y237,对应表!$Z:$AA,2,FALSE)&amp;Z237,"")</f>
        <v>DEF:29024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28"/>
        <v>29024</v>
      </c>
      <c r="BM237" t="str">
        <f t="shared" si="129"/>
        <v/>
      </c>
    </row>
    <row r="238" spans="8:65" x14ac:dyDescent="0.15">
      <c r="H238" t="s">
        <v>1139</v>
      </c>
      <c r="I238">
        <v>20</v>
      </c>
      <c r="J238">
        <v>0.2</v>
      </c>
      <c r="K238" t="str">
        <f t="shared" si="131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306</v>
      </c>
      <c r="O238">
        <v>0</v>
      </c>
      <c r="P238">
        <f t="shared" si="122"/>
        <v>41051</v>
      </c>
      <c r="Q238">
        <v>200100</v>
      </c>
      <c r="R238" s="4" t="s">
        <v>1202</v>
      </c>
      <c r="S238" s="4" t="str">
        <f t="shared" si="130"/>
        <v>被动防御中lv20</v>
      </c>
      <c r="T238" t="s">
        <v>307</v>
      </c>
      <c r="Y238" t="s">
        <v>453</v>
      </c>
      <c r="Z238">
        <f>INT(VLOOKUP($I238,角色属性概况!$I:$N,VLOOKUP($H238,对应表!$AD:$AE,2,FALSE),FALSE)*$J238)</f>
        <v>41051</v>
      </c>
      <c r="AI238" s="12" t="str">
        <f t="shared" si="132"/>
        <v>DEF:41051</v>
      </c>
      <c r="AR238">
        <v>999</v>
      </c>
      <c r="AU238" s="4"/>
      <c r="AV238" s="4"/>
      <c r="AW238" s="4"/>
      <c r="AX238" s="4"/>
      <c r="AZ238" s="12" t="str">
        <f t="shared" si="133"/>
        <v/>
      </c>
      <c r="BA238" s="12" t="str">
        <f t="shared" si="123"/>
        <v/>
      </c>
      <c r="BB238" s="12" t="str">
        <f t="shared" si="124"/>
        <v/>
      </c>
      <c r="BC238" s="12" t="str">
        <f t="shared" si="125"/>
        <v/>
      </c>
      <c r="BD238" s="12" t="str">
        <f t="shared" si="126"/>
        <v/>
      </c>
      <c r="BE238" s="12" t="str">
        <f t="shared" si="127"/>
        <v/>
      </c>
      <c r="BF238" s="12" t="str">
        <f>_xlfn.IFNA(VLOOKUP(Y238,对应表!$Z:$AA,2,FALSE)&amp;Z238,"")</f>
        <v>DEF:41051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28"/>
        <v>41051</v>
      </c>
      <c r="BM238" t="str">
        <f t="shared" si="129"/>
        <v/>
      </c>
    </row>
    <row r="239" spans="8:65" x14ac:dyDescent="0.15">
      <c r="H239" t="s">
        <v>1139</v>
      </c>
      <c r="I239">
        <v>1</v>
      </c>
      <c r="J239">
        <v>0.25</v>
      </c>
      <c r="K239" t="str">
        <f t="shared" si="131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306</v>
      </c>
      <c r="O239">
        <v>0</v>
      </c>
      <c r="P239">
        <f t="shared" si="122"/>
        <v>65</v>
      </c>
      <c r="Q239">
        <v>200101</v>
      </c>
      <c r="R239" s="4" t="s">
        <v>1203</v>
      </c>
      <c r="S239" s="4" t="str">
        <f t="shared" si="130"/>
        <v>被动防御大lv1</v>
      </c>
      <c r="T239" t="s">
        <v>307</v>
      </c>
      <c r="Y239" t="s">
        <v>453</v>
      </c>
      <c r="Z239">
        <f>INT(VLOOKUP($I239,角色属性概况!$I:$N,VLOOKUP($H239,对应表!$AD:$AE,2,FALSE),FALSE)*$J239)</f>
        <v>65</v>
      </c>
      <c r="AI239" s="12" t="str">
        <f t="shared" si="132"/>
        <v>DEF:65</v>
      </c>
      <c r="AR239">
        <v>999</v>
      </c>
      <c r="AU239" s="4"/>
      <c r="AV239" s="4"/>
      <c r="AW239" s="4"/>
      <c r="AX239" s="4"/>
      <c r="AZ239" s="12" t="str">
        <f t="shared" si="133"/>
        <v/>
      </c>
      <c r="BA239" s="12" t="str">
        <f t="shared" si="123"/>
        <v/>
      </c>
      <c r="BB239" s="12" t="str">
        <f t="shared" si="124"/>
        <v/>
      </c>
      <c r="BC239" s="12" t="str">
        <f t="shared" si="125"/>
        <v/>
      </c>
      <c r="BD239" s="12" t="str">
        <f t="shared" si="126"/>
        <v/>
      </c>
      <c r="BE239" s="12" t="str">
        <f t="shared" si="127"/>
        <v/>
      </c>
      <c r="BF239" s="12" t="str">
        <f>_xlfn.IFNA(VLOOKUP(Y239,对应表!$Z:$AA,2,FALSE)&amp;Z239,"")</f>
        <v>DEF:65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28"/>
        <v>65</v>
      </c>
      <c r="BM239" t="str">
        <f t="shared" si="129"/>
        <v/>
      </c>
    </row>
    <row r="240" spans="8:65" x14ac:dyDescent="0.15">
      <c r="H240" t="s">
        <v>1139</v>
      </c>
      <c r="I240">
        <v>2</v>
      </c>
      <c r="J240">
        <v>0.25</v>
      </c>
      <c r="K240" t="str">
        <f t="shared" si="131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306</v>
      </c>
      <c r="O240">
        <v>0</v>
      </c>
      <c r="P240">
        <f t="shared" si="122"/>
        <v>80</v>
      </c>
      <c r="Q240">
        <v>200102</v>
      </c>
      <c r="R240" s="4" t="s">
        <v>1204</v>
      </c>
      <c r="S240" s="4" t="str">
        <f t="shared" si="130"/>
        <v>被动防御大lv2</v>
      </c>
      <c r="T240" t="s">
        <v>307</v>
      </c>
      <c r="Y240" t="s">
        <v>453</v>
      </c>
      <c r="Z240">
        <f>INT(VLOOKUP($I240,角色属性概况!$I:$N,VLOOKUP($H240,对应表!$AD:$AE,2,FALSE),FALSE)*$J240)</f>
        <v>80</v>
      </c>
      <c r="AI240" s="12" t="str">
        <f t="shared" si="132"/>
        <v>DEF:80</v>
      </c>
      <c r="AR240">
        <v>999</v>
      </c>
      <c r="AU240" s="4"/>
      <c r="AV240" s="4"/>
      <c r="AW240" s="4"/>
      <c r="AX240" s="4"/>
      <c r="AZ240" s="12" t="str">
        <f t="shared" si="133"/>
        <v/>
      </c>
      <c r="BA240" s="12" t="str">
        <f t="shared" si="123"/>
        <v/>
      </c>
      <c r="BB240" s="12" t="str">
        <f t="shared" si="124"/>
        <v/>
      </c>
      <c r="BC240" s="12" t="str">
        <f t="shared" si="125"/>
        <v/>
      </c>
      <c r="BD240" s="12" t="str">
        <f t="shared" si="126"/>
        <v/>
      </c>
      <c r="BE240" s="12" t="str">
        <f t="shared" si="127"/>
        <v/>
      </c>
      <c r="BF240" s="12" t="str">
        <f>_xlfn.IFNA(VLOOKUP(Y240,对应表!$Z:$AA,2,FALSE)&amp;Z240,"")</f>
        <v>DEF:80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28"/>
        <v>80</v>
      </c>
      <c r="BM240" t="str">
        <f t="shared" si="129"/>
        <v/>
      </c>
    </row>
    <row r="241" spans="8:65" x14ac:dyDescent="0.15">
      <c r="H241" t="s">
        <v>1139</v>
      </c>
      <c r="I241">
        <v>3</v>
      </c>
      <c r="J241">
        <v>0.25</v>
      </c>
      <c r="K241" t="str">
        <f t="shared" si="131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306</v>
      </c>
      <c r="O241">
        <v>0</v>
      </c>
      <c r="P241">
        <f t="shared" si="122"/>
        <v>125</v>
      </c>
      <c r="Q241">
        <v>200103</v>
      </c>
      <c r="R241" s="4" t="s">
        <v>1205</v>
      </c>
      <c r="S241" s="4" t="str">
        <f t="shared" si="130"/>
        <v>被动防御大lv3</v>
      </c>
      <c r="T241" t="s">
        <v>307</v>
      </c>
      <c r="Y241" t="s">
        <v>453</v>
      </c>
      <c r="Z241">
        <f>INT(VLOOKUP($I241,角色属性概况!$I:$N,VLOOKUP($H241,对应表!$AD:$AE,2,FALSE),FALSE)*$J241)</f>
        <v>125</v>
      </c>
      <c r="AI241" s="12" t="str">
        <f t="shared" si="132"/>
        <v>DEF:125</v>
      </c>
      <c r="AR241">
        <v>999</v>
      </c>
      <c r="AU241" s="4"/>
      <c r="AV241" s="4"/>
      <c r="AW241" s="4"/>
      <c r="AX241" s="4"/>
      <c r="AZ241" s="12" t="str">
        <f t="shared" si="133"/>
        <v/>
      </c>
      <c r="BA241" s="12" t="str">
        <f t="shared" si="123"/>
        <v/>
      </c>
      <c r="BB241" s="12" t="str">
        <f t="shared" si="124"/>
        <v/>
      </c>
      <c r="BC241" s="12" t="str">
        <f t="shared" si="125"/>
        <v/>
      </c>
      <c r="BD241" s="12" t="str">
        <f t="shared" si="126"/>
        <v/>
      </c>
      <c r="BE241" s="12" t="str">
        <f t="shared" si="127"/>
        <v/>
      </c>
      <c r="BF241" s="12" t="str">
        <f>_xlfn.IFNA(VLOOKUP(Y241,对应表!$Z:$AA,2,FALSE)&amp;Z241,"")</f>
        <v>DEF:125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28"/>
        <v>125</v>
      </c>
      <c r="BM241" t="str">
        <f t="shared" si="129"/>
        <v/>
      </c>
    </row>
    <row r="242" spans="8:65" x14ac:dyDescent="0.15">
      <c r="H242" t="s">
        <v>1139</v>
      </c>
      <c r="I242">
        <v>4</v>
      </c>
      <c r="J242">
        <v>0.25</v>
      </c>
      <c r="K242" t="str">
        <f t="shared" si="131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306</v>
      </c>
      <c r="O242">
        <v>0</v>
      </c>
      <c r="P242">
        <f t="shared" si="122"/>
        <v>200</v>
      </c>
      <c r="Q242">
        <v>200104</v>
      </c>
      <c r="R242" s="4" t="s">
        <v>1206</v>
      </c>
      <c r="S242" s="4" t="str">
        <f t="shared" si="130"/>
        <v>被动防御大lv4</v>
      </c>
      <c r="T242" t="s">
        <v>307</v>
      </c>
      <c r="Y242" t="s">
        <v>453</v>
      </c>
      <c r="Z242">
        <f>INT(VLOOKUP($I242,角色属性概况!$I:$N,VLOOKUP($H242,对应表!$AD:$AE,2,FALSE),FALSE)*$J242)</f>
        <v>200</v>
      </c>
      <c r="AI242" s="12" t="str">
        <f t="shared" si="132"/>
        <v>DEF:200</v>
      </c>
      <c r="AR242">
        <v>999</v>
      </c>
      <c r="AU242" s="4"/>
      <c r="AV242" s="4"/>
      <c r="AW242" s="4"/>
      <c r="AX242" s="4"/>
      <c r="AZ242" s="12" t="str">
        <f t="shared" si="133"/>
        <v/>
      </c>
      <c r="BA242" s="12" t="str">
        <f t="shared" si="123"/>
        <v/>
      </c>
      <c r="BB242" s="12" t="str">
        <f t="shared" si="124"/>
        <v/>
      </c>
      <c r="BC242" s="12" t="str">
        <f t="shared" si="125"/>
        <v/>
      </c>
      <c r="BD242" s="12" t="str">
        <f t="shared" si="126"/>
        <v/>
      </c>
      <c r="BE242" s="12" t="str">
        <f t="shared" si="127"/>
        <v/>
      </c>
      <c r="BF242" s="12" t="str">
        <f>_xlfn.IFNA(VLOOKUP(Y242,对应表!$Z:$AA,2,FALSE)&amp;Z242,"")</f>
        <v>DEF:200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28"/>
        <v>200</v>
      </c>
      <c r="BM242" t="str">
        <f t="shared" si="129"/>
        <v/>
      </c>
    </row>
    <row r="243" spans="8:65" x14ac:dyDescent="0.15">
      <c r="H243" t="s">
        <v>1139</v>
      </c>
      <c r="I243">
        <v>5</v>
      </c>
      <c r="J243">
        <v>0.25</v>
      </c>
      <c r="K243" t="str">
        <f t="shared" si="131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306</v>
      </c>
      <c r="O243">
        <v>0</v>
      </c>
      <c r="P243">
        <f t="shared" si="122"/>
        <v>282</v>
      </c>
      <c r="Q243">
        <v>200105</v>
      </c>
      <c r="R243" s="4" t="s">
        <v>1207</v>
      </c>
      <c r="S243" s="4" t="str">
        <f t="shared" si="130"/>
        <v>被动防御大lv5</v>
      </c>
      <c r="T243" t="s">
        <v>307</v>
      </c>
      <c r="Y243" t="s">
        <v>453</v>
      </c>
      <c r="Z243">
        <f>INT(VLOOKUP($I243,角色属性概况!$I:$N,VLOOKUP($H243,对应表!$AD:$AE,2,FALSE),FALSE)*$J243)</f>
        <v>282</v>
      </c>
      <c r="AI243" s="12" t="str">
        <f t="shared" si="132"/>
        <v>DEF:282</v>
      </c>
      <c r="AR243">
        <v>999</v>
      </c>
      <c r="AU243" s="4"/>
      <c r="AV243" s="4"/>
      <c r="AW243" s="4"/>
      <c r="AX243" s="4"/>
      <c r="AZ243" s="12" t="str">
        <f t="shared" si="133"/>
        <v/>
      </c>
      <c r="BA243" s="12" t="str">
        <f t="shared" si="123"/>
        <v/>
      </c>
      <c r="BB243" s="12" t="str">
        <f t="shared" si="124"/>
        <v/>
      </c>
      <c r="BC243" s="12" t="str">
        <f t="shared" si="125"/>
        <v/>
      </c>
      <c r="BD243" s="12" t="str">
        <f t="shared" si="126"/>
        <v/>
      </c>
      <c r="BE243" s="12" t="str">
        <f t="shared" si="127"/>
        <v/>
      </c>
      <c r="BF243" s="12" t="str">
        <f>_xlfn.IFNA(VLOOKUP(Y243,对应表!$Z:$AA,2,FALSE)&amp;Z243,"")</f>
        <v>DEF:282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28"/>
        <v>282</v>
      </c>
      <c r="BM243" t="str">
        <f t="shared" si="129"/>
        <v/>
      </c>
    </row>
    <row r="244" spans="8:65" x14ac:dyDescent="0.15">
      <c r="H244" t="s">
        <v>1139</v>
      </c>
      <c r="I244">
        <v>6</v>
      </c>
      <c r="J244">
        <v>0.25</v>
      </c>
      <c r="K244" t="str">
        <f t="shared" si="131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306</v>
      </c>
      <c r="O244">
        <v>0</v>
      </c>
      <c r="P244">
        <f t="shared" si="122"/>
        <v>400</v>
      </c>
      <c r="Q244">
        <v>200106</v>
      </c>
      <c r="R244" s="4" t="s">
        <v>1208</v>
      </c>
      <c r="S244" s="4" t="str">
        <f t="shared" si="130"/>
        <v>被动防御大lv6</v>
      </c>
      <c r="T244" t="s">
        <v>307</v>
      </c>
      <c r="Y244" t="s">
        <v>453</v>
      </c>
      <c r="Z244">
        <f>INT(VLOOKUP($I244,角色属性概况!$I:$N,VLOOKUP($H244,对应表!$AD:$AE,2,FALSE),FALSE)*$J244)</f>
        <v>400</v>
      </c>
      <c r="AI244" s="12" t="str">
        <f t="shared" si="132"/>
        <v>DEF:400</v>
      </c>
      <c r="AR244">
        <v>999</v>
      </c>
      <c r="AU244" s="4"/>
      <c r="AV244" s="4"/>
      <c r="AW244" s="4"/>
      <c r="AX244" s="4"/>
      <c r="AZ244" s="12" t="str">
        <f t="shared" si="133"/>
        <v/>
      </c>
      <c r="BA244" s="12" t="str">
        <f t="shared" si="123"/>
        <v/>
      </c>
      <c r="BB244" s="12" t="str">
        <f t="shared" si="124"/>
        <v/>
      </c>
      <c r="BC244" s="12" t="str">
        <f t="shared" si="125"/>
        <v/>
      </c>
      <c r="BD244" s="12" t="str">
        <f t="shared" si="126"/>
        <v/>
      </c>
      <c r="BE244" s="12" t="str">
        <f t="shared" si="127"/>
        <v/>
      </c>
      <c r="BF244" s="12" t="str">
        <f>_xlfn.IFNA(VLOOKUP(Y244,对应表!$Z:$AA,2,FALSE)&amp;Z244,"")</f>
        <v>DEF:400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28"/>
        <v>400</v>
      </c>
      <c r="BM244" t="str">
        <f t="shared" si="129"/>
        <v/>
      </c>
    </row>
    <row r="245" spans="8:65" x14ac:dyDescent="0.15">
      <c r="H245" t="s">
        <v>1139</v>
      </c>
      <c r="I245">
        <v>7</v>
      </c>
      <c r="J245">
        <v>0.25</v>
      </c>
      <c r="K245" t="str">
        <f t="shared" si="131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306</v>
      </c>
      <c r="O245">
        <v>0</v>
      </c>
      <c r="P245">
        <f t="shared" si="122"/>
        <v>566</v>
      </c>
      <c r="Q245">
        <v>200107</v>
      </c>
      <c r="R245" s="4" t="s">
        <v>1209</v>
      </c>
      <c r="S245" s="4" t="str">
        <f t="shared" si="130"/>
        <v>被动防御大lv7</v>
      </c>
      <c r="T245" t="s">
        <v>307</v>
      </c>
      <c r="Y245" t="s">
        <v>453</v>
      </c>
      <c r="Z245">
        <f>INT(VLOOKUP($I245,角色属性概况!$I:$N,VLOOKUP($H245,对应表!$AD:$AE,2,FALSE),FALSE)*$J245)</f>
        <v>566</v>
      </c>
      <c r="AI245" s="12" t="str">
        <f t="shared" si="132"/>
        <v>DEF:566</v>
      </c>
      <c r="AR245">
        <v>999</v>
      </c>
      <c r="AU245" s="4"/>
      <c r="AV245" s="4"/>
      <c r="AW245" s="4"/>
      <c r="AX245" s="4"/>
      <c r="AZ245" s="12" t="str">
        <f t="shared" si="133"/>
        <v/>
      </c>
      <c r="BA245" s="12" t="str">
        <f t="shared" si="123"/>
        <v/>
      </c>
      <c r="BB245" s="12" t="str">
        <f t="shared" si="124"/>
        <v/>
      </c>
      <c r="BC245" s="12" t="str">
        <f t="shared" si="125"/>
        <v/>
      </c>
      <c r="BD245" s="12" t="str">
        <f t="shared" si="126"/>
        <v/>
      </c>
      <c r="BE245" s="12" t="str">
        <f t="shared" si="127"/>
        <v/>
      </c>
      <c r="BF245" s="12" t="str">
        <f>_xlfn.IFNA(VLOOKUP(Y245,对应表!$Z:$AA,2,FALSE)&amp;Z245,"")</f>
        <v>DEF:566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28"/>
        <v>566</v>
      </c>
      <c r="BM245" t="str">
        <f t="shared" si="129"/>
        <v/>
      </c>
    </row>
    <row r="246" spans="8:65" x14ac:dyDescent="0.15">
      <c r="H246" t="s">
        <v>1139</v>
      </c>
      <c r="I246">
        <v>8</v>
      </c>
      <c r="J246">
        <v>0.25</v>
      </c>
      <c r="K246" t="str">
        <f t="shared" si="131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306</v>
      </c>
      <c r="O246">
        <v>0</v>
      </c>
      <c r="P246">
        <f t="shared" si="122"/>
        <v>800</v>
      </c>
      <c r="Q246">
        <v>200108</v>
      </c>
      <c r="R246" s="4" t="s">
        <v>1210</v>
      </c>
      <c r="S246" s="4" t="str">
        <f t="shared" si="130"/>
        <v>被动防御大lv8</v>
      </c>
      <c r="T246" t="s">
        <v>307</v>
      </c>
      <c r="Y246" t="s">
        <v>453</v>
      </c>
      <c r="Z246">
        <f>INT(VLOOKUP($I246,角色属性概况!$I:$N,VLOOKUP($H246,对应表!$AD:$AE,2,FALSE),FALSE)*$J246)</f>
        <v>800</v>
      </c>
      <c r="AI246" s="12" t="str">
        <f t="shared" si="132"/>
        <v>DEF:800</v>
      </c>
      <c r="AR246">
        <v>999</v>
      </c>
      <c r="AU246" s="4"/>
      <c r="AV246" s="4"/>
      <c r="AW246" s="4"/>
      <c r="AX246" s="4"/>
      <c r="AZ246" s="12" t="str">
        <f t="shared" si="133"/>
        <v/>
      </c>
      <c r="BA246" s="12" t="str">
        <f t="shared" si="123"/>
        <v/>
      </c>
      <c r="BB246" s="12" t="str">
        <f t="shared" si="124"/>
        <v/>
      </c>
      <c r="BC246" s="12" t="str">
        <f t="shared" si="125"/>
        <v/>
      </c>
      <c r="BD246" s="12" t="str">
        <f t="shared" si="126"/>
        <v/>
      </c>
      <c r="BE246" s="12" t="str">
        <f t="shared" si="127"/>
        <v/>
      </c>
      <c r="BF246" s="12" t="str">
        <f>_xlfn.IFNA(VLOOKUP(Y246,对应表!$Z:$AA,2,FALSE)&amp;Z246,"")</f>
        <v>DEF:800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28"/>
        <v>800</v>
      </c>
      <c r="BM246" t="str">
        <f t="shared" si="129"/>
        <v/>
      </c>
    </row>
    <row r="247" spans="8:65" x14ac:dyDescent="0.15">
      <c r="H247" t="s">
        <v>1139</v>
      </c>
      <c r="I247">
        <v>9</v>
      </c>
      <c r="J247">
        <v>0.25</v>
      </c>
      <c r="K247" t="str">
        <f t="shared" si="131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306</v>
      </c>
      <c r="O247">
        <v>0</v>
      </c>
      <c r="P247">
        <f t="shared" ref="P247:P310" si="134">BL247</f>
        <v>1132</v>
      </c>
      <c r="Q247">
        <v>200109</v>
      </c>
      <c r="R247" s="4" t="s">
        <v>1211</v>
      </c>
      <c r="S247" s="4" t="str">
        <f t="shared" si="130"/>
        <v>被动防御大lv9</v>
      </c>
      <c r="T247" t="s">
        <v>307</v>
      </c>
      <c r="Y247" t="s">
        <v>453</v>
      </c>
      <c r="Z247">
        <f>INT(VLOOKUP($I247,角色属性概况!$I:$N,VLOOKUP($H247,对应表!$AD:$AE,2,FALSE),FALSE)*$J247)</f>
        <v>1132</v>
      </c>
      <c r="AI247" s="12" t="str">
        <f t="shared" si="132"/>
        <v>DEF:1132</v>
      </c>
      <c r="AR247">
        <v>999</v>
      </c>
      <c r="AU247" s="4"/>
      <c r="AV247" s="4"/>
      <c r="AW247" s="4"/>
      <c r="AX247" s="4"/>
      <c r="AZ247" s="12" t="str">
        <f t="shared" si="133"/>
        <v/>
      </c>
      <c r="BA247" s="12" t="str">
        <f t="shared" si="123"/>
        <v/>
      </c>
      <c r="BB247" s="12" t="str">
        <f t="shared" si="124"/>
        <v/>
      </c>
      <c r="BC247" s="12" t="str">
        <f t="shared" si="125"/>
        <v/>
      </c>
      <c r="BD247" s="12" t="str">
        <f t="shared" si="126"/>
        <v/>
      </c>
      <c r="BE247" s="12" t="str">
        <f t="shared" si="127"/>
        <v/>
      </c>
      <c r="BF247" s="12" t="str">
        <f>_xlfn.IFNA(VLOOKUP(Y247,对应表!$Z:$AA,2,FALSE)&amp;Z247,"")</f>
        <v>DEF:1132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28"/>
        <v>1132</v>
      </c>
      <c r="BM247" t="str">
        <f t="shared" si="129"/>
        <v/>
      </c>
    </row>
    <row r="248" spans="8:65" x14ac:dyDescent="0.15">
      <c r="H248" t="s">
        <v>1139</v>
      </c>
      <c r="I248">
        <v>10</v>
      </c>
      <c r="J248">
        <v>0.25</v>
      </c>
      <c r="K248" t="str">
        <f t="shared" si="131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306</v>
      </c>
      <c r="O248">
        <v>0</v>
      </c>
      <c r="P248">
        <f t="shared" si="134"/>
        <v>1601</v>
      </c>
      <c r="Q248">
        <v>200110</v>
      </c>
      <c r="R248" s="4" t="s">
        <v>1212</v>
      </c>
      <c r="S248" s="4" t="str">
        <f t="shared" si="130"/>
        <v>被动防御大lv10</v>
      </c>
      <c r="T248" t="s">
        <v>307</v>
      </c>
      <c r="Y248" t="s">
        <v>453</v>
      </c>
      <c r="Z248">
        <f>INT(VLOOKUP($I248,角色属性概况!$I:$N,VLOOKUP($H248,对应表!$AD:$AE,2,FALSE),FALSE)*$J248)</f>
        <v>1601</v>
      </c>
      <c r="AI248" s="12" t="str">
        <f t="shared" si="132"/>
        <v>DEF:1601</v>
      </c>
      <c r="AR248">
        <v>999</v>
      </c>
      <c r="AU248" s="4"/>
      <c r="AV248" s="4"/>
      <c r="AW248" s="4"/>
      <c r="AX248" s="4"/>
      <c r="AZ248" s="12" t="str">
        <f t="shared" si="133"/>
        <v/>
      </c>
      <c r="BA248" s="12" t="str">
        <f t="shared" si="123"/>
        <v/>
      </c>
      <c r="BB248" s="12" t="str">
        <f t="shared" si="124"/>
        <v/>
      </c>
      <c r="BC248" s="12" t="str">
        <f t="shared" si="125"/>
        <v/>
      </c>
      <c r="BD248" s="12" t="str">
        <f t="shared" si="126"/>
        <v/>
      </c>
      <c r="BE248" s="12" t="str">
        <f t="shared" si="127"/>
        <v/>
      </c>
      <c r="BF248" s="12" t="str">
        <f>_xlfn.IFNA(VLOOKUP(Y248,对应表!$Z:$AA,2,FALSE)&amp;Z248,"")</f>
        <v>DEF:1601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28"/>
        <v>1601</v>
      </c>
      <c r="BM248" t="str">
        <f t="shared" si="129"/>
        <v/>
      </c>
    </row>
    <row r="249" spans="8:65" x14ac:dyDescent="0.15">
      <c r="H249" t="s">
        <v>1139</v>
      </c>
      <c r="I249">
        <v>11</v>
      </c>
      <c r="J249">
        <v>0.25</v>
      </c>
      <c r="K249" t="str">
        <f t="shared" si="131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306</v>
      </c>
      <c r="O249">
        <v>0</v>
      </c>
      <c r="P249">
        <f t="shared" si="134"/>
        <v>2265</v>
      </c>
      <c r="Q249">
        <v>200111</v>
      </c>
      <c r="R249" s="4" t="s">
        <v>1213</v>
      </c>
      <c r="S249" s="4" t="str">
        <f t="shared" si="130"/>
        <v>被动防御大lv11</v>
      </c>
      <c r="T249" t="s">
        <v>307</v>
      </c>
      <c r="Y249" t="s">
        <v>453</v>
      </c>
      <c r="Z249">
        <f>INT(VLOOKUP($I249,角色属性概况!$I:$N,VLOOKUP($H249,对应表!$AD:$AE,2,FALSE),FALSE)*$J249)</f>
        <v>2265</v>
      </c>
      <c r="AI249" s="12" t="str">
        <f t="shared" si="132"/>
        <v>DEF:2265</v>
      </c>
      <c r="AR249">
        <v>999</v>
      </c>
      <c r="AU249" s="4"/>
      <c r="AV249" s="4"/>
      <c r="AW249" s="4"/>
      <c r="AX249" s="4"/>
      <c r="AZ249" s="12" t="str">
        <f t="shared" si="133"/>
        <v/>
      </c>
      <c r="BA249" s="12" t="str">
        <f t="shared" si="123"/>
        <v/>
      </c>
      <c r="BB249" s="12" t="str">
        <f t="shared" si="124"/>
        <v/>
      </c>
      <c r="BC249" s="12" t="str">
        <f t="shared" si="125"/>
        <v/>
      </c>
      <c r="BD249" s="12" t="str">
        <f t="shared" si="126"/>
        <v/>
      </c>
      <c r="BE249" s="12" t="str">
        <f t="shared" si="127"/>
        <v/>
      </c>
      <c r="BF249" s="12" t="str">
        <f>_xlfn.IFNA(VLOOKUP(Y249,对应表!$Z:$AA,2,FALSE)&amp;Z249,"")</f>
        <v>DEF:2265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28"/>
        <v>2265</v>
      </c>
      <c r="BM249" t="str">
        <f t="shared" si="129"/>
        <v/>
      </c>
    </row>
    <row r="250" spans="8:65" x14ac:dyDescent="0.15">
      <c r="H250" t="s">
        <v>1139</v>
      </c>
      <c r="I250">
        <v>12</v>
      </c>
      <c r="J250">
        <v>0.25</v>
      </c>
      <c r="K250" t="str">
        <f t="shared" si="131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306</v>
      </c>
      <c r="O250">
        <v>0</v>
      </c>
      <c r="P250">
        <f t="shared" si="134"/>
        <v>3203</v>
      </c>
      <c r="Q250">
        <v>200112</v>
      </c>
      <c r="R250" s="4" t="s">
        <v>1214</v>
      </c>
      <c r="S250" s="4" t="str">
        <f t="shared" si="130"/>
        <v>被动防御大lv12</v>
      </c>
      <c r="T250" t="s">
        <v>307</v>
      </c>
      <c r="Y250" t="s">
        <v>453</v>
      </c>
      <c r="Z250">
        <f>INT(VLOOKUP($I250,角色属性概况!$I:$N,VLOOKUP($H250,对应表!$AD:$AE,2,FALSE),FALSE)*$J250)</f>
        <v>3203</v>
      </c>
      <c r="AI250" s="12" t="str">
        <f t="shared" si="132"/>
        <v>DEF:3203</v>
      </c>
      <c r="AR250">
        <v>999</v>
      </c>
      <c r="AU250" s="4"/>
      <c r="AV250" s="4"/>
      <c r="AW250" s="4"/>
      <c r="AX250" s="4"/>
      <c r="AZ250" s="12" t="str">
        <f t="shared" si="133"/>
        <v/>
      </c>
      <c r="BA250" s="12" t="str">
        <f t="shared" si="123"/>
        <v/>
      </c>
      <c r="BB250" s="12" t="str">
        <f t="shared" si="124"/>
        <v/>
      </c>
      <c r="BC250" s="12" t="str">
        <f t="shared" si="125"/>
        <v/>
      </c>
      <c r="BD250" s="12" t="str">
        <f t="shared" si="126"/>
        <v/>
      </c>
      <c r="BE250" s="12" t="str">
        <f t="shared" si="127"/>
        <v/>
      </c>
      <c r="BF250" s="12" t="str">
        <f>_xlfn.IFNA(VLOOKUP(Y250,对应表!$Z:$AA,2,FALSE)&amp;Z250,"")</f>
        <v>DEF:3203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28"/>
        <v>3203</v>
      </c>
      <c r="BM250" t="str">
        <f t="shared" si="129"/>
        <v/>
      </c>
    </row>
    <row r="251" spans="8:65" x14ac:dyDescent="0.15">
      <c r="H251" t="s">
        <v>1139</v>
      </c>
      <c r="I251">
        <v>13</v>
      </c>
      <c r="J251">
        <v>0.25</v>
      </c>
      <c r="K251" t="str">
        <f t="shared" si="131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306</v>
      </c>
      <c r="O251">
        <v>0</v>
      </c>
      <c r="P251">
        <f t="shared" si="134"/>
        <v>4531</v>
      </c>
      <c r="Q251">
        <v>200113</v>
      </c>
      <c r="R251" s="4" t="s">
        <v>1215</v>
      </c>
      <c r="S251" s="4" t="str">
        <f t="shared" si="130"/>
        <v>被动防御大lv13</v>
      </c>
      <c r="T251" t="s">
        <v>307</v>
      </c>
      <c r="Y251" t="s">
        <v>453</v>
      </c>
      <c r="Z251">
        <f>INT(VLOOKUP($I251,角色属性概况!$I:$N,VLOOKUP($H251,对应表!$AD:$AE,2,FALSE),FALSE)*$J251)</f>
        <v>4531</v>
      </c>
      <c r="AI251" s="12" t="str">
        <f t="shared" si="132"/>
        <v>DEF:4531</v>
      </c>
      <c r="AR251">
        <v>999</v>
      </c>
      <c r="AU251" s="4"/>
      <c r="AV251" s="4"/>
      <c r="AW251" s="4"/>
      <c r="AX251" s="4"/>
      <c r="AZ251" s="12" t="str">
        <f t="shared" si="133"/>
        <v/>
      </c>
      <c r="BA251" s="12" t="str">
        <f t="shared" si="123"/>
        <v/>
      </c>
      <c r="BB251" s="12" t="str">
        <f t="shared" si="124"/>
        <v/>
      </c>
      <c r="BC251" s="12" t="str">
        <f t="shared" si="125"/>
        <v/>
      </c>
      <c r="BD251" s="12" t="str">
        <f t="shared" si="126"/>
        <v/>
      </c>
      <c r="BE251" s="12" t="str">
        <f t="shared" si="127"/>
        <v/>
      </c>
      <c r="BF251" s="12" t="str">
        <f>_xlfn.IFNA(VLOOKUP(Y251,对应表!$Z:$AA,2,FALSE)&amp;Z251,"")</f>
        <v>DEF:4531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28"/>
        <v>4531</v>
      </c>
      <c r="BM251" t="str">
        <f t="shared" si="129"/>
        <v/>
      </c>
    </row>
    <row r="252" spans="8:65" x14ac:dyDescent="0.15">
      <c r="H252" t="s">
        <v>1139</v>
      </c>
      <c r="I252">
        <v>14</v>
      </c>
      <c r="J252">
        <v>0.25</v>
      </c>
      <c r="K252" t="str">
        <f t="shared" si="131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306</v>
      </c>
      <c r="O252">
        <v>0</v>
      </c>
      <c r="P252">
        <f t="shared" si="134"/>
        <v>6409</v>
      </c>
      <c r="Q252">
        <v>200114</v>
      </c>
      <c r="R252" s="4" t="s">
        <v>1216</v>
      </c>
      <c r="S252" s="4" t="str">
        <f t="shared" si="130"/>
        <v>被动防御大lv14</v>
      </c>
      <c r="T252" t="s">
        <v>307</v>
      </c>
      <c r="Y252" t="s">
        <v>453</v>
      </c>
      <c r="Z252">
        <f>INT(VLOOKUP($I252,角色属性概况!$I:$N,VLOOKUP($H252,对应表!$AD:$AE,2,FALSE),FALSE)*$J252)</f>
        <v>6409</v>
      </c>
      <c r="AI252" s="12" t="str">
        <f t="shared" si="132"/>
        <v>DEF:6409</v>
      </c>
      <c r="AR252">
        <v>999</v>
      </c>
      <c r="AU252" s="4"/>
      <c r="AV252" s="4"/>
      <c r="AW252" s="4"/>
      <c r="AX252" s="4"/>
      <c r="AZ252" s="12" t="str">
        <f t="shared" si="133"/>
        <v/>
      </c>
      <c r="BA252" s="12" t="str">
        <f t="shared" si="123"/>
        <v/>
      </c>
      <c r="BB252" s="12" t="str">
        <f t="shared" si="124"/>
        <v/>
      </c>
      <c r="BC252" s="12" t="str">
        <f t="shared" si="125"/>
        <v/>
      </c>
      <c r="BD252" s="12" t="str">
        <f t="shared" si="126"/>
        <v/>
      </c>
      <c r="BE252" s="12" t="str">
        <f t="shared" si="127"/>
        <v/>
      </c>
      <c r="BF252" s="12" t="str">
        <f>_xlfn.IFNA(VLOOKUP(Y252,对应表!$Z:$AA,2,FALSE)&amp;Z252,"")</f>
        <v>DEF:6409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28"/>
        <v>6409</v>
      </c>
      <c r="BM252" t="str">
        <f t="shared" si="129"/>
        <v/>
      </c>
    </row>
    <row r="253" spans="8:65" x14ac:dyDescent="0.15">
      <c r="H253" t="s">
        <v>1139</v>
      </c>
      <c r="I253">
        <v>15</v>
      </c>
      <c r="J253">
        <v>0.25</v>
      </c>
      <c r="K253" t="str">
        <f t="shared" si="131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306</v>
      </c>
      <c r="O253">
        <v>0</v>
      </c>
      <c r="P253">
        <f t="shared" si="134"/>
        <v>9065</v>
      </c>
      <c r="Q253">
        <v>200115</v>
      </c>
      <c r="R253" s="4" t="s">
        <v>1217</v>
      </c>
      <c r="S253" s="4" t="str">
        <f t="shared" si="130"/>
        <v>被动防御大lv15</v>
      </c>
      <c r="T253" t="s">
        <v>307</v>
      </c>
      <c r="Y253" t="s">
        <v>453</v>
      </c>
      <c r="Z253">
        <f>INT(VLOOKUP($I253,角色属性概况!$I:$N,VLOOKUP($H253,对应表!$AD:$AE,2,FALSE),FALSE)*$J253)</f>
        <v>9065</v>
      </c>
      <c r="AI253" s="12" t="str">
        <f t="shared" si="132"/>
        <v>DEF:9065</v>
      </c>
      <c r="AR253">
        <v>999</v>
      </c>
      <c r="AU253" s="4"/>
      <c r="AV253" s="4"/>
      <c r="AW253" s="4"/>
      <c r="AX253" s="4"/>
      <c r="AZ253" s="12" t="str">
        <f t="shared" si="133"/>
        <v/>
      </c>
      <c r="BA253" s="12" t="str">
        <f t="shared" si="123"/>
        <v/>
      </c>
      <c r="BB253" s="12" t="str">
        <f t="shared" si="124"/>
        <v/>
      </c>
      <c r="BC253" s="12" t="str">
        <f t="shared" si="125"/>
        <v/>
      </c>
      <c r="BD253" s="12" t="str">
        <f t="shared" si="126"/>
        <v/>
      </c>
      <c r="BE253" s="12" t="str">
        <f t="shared" si="127"/>
        <v/>
      </c>
      <c r="BF253" s="12" t="str">
        <f>_xlfn.IFNA(VLOOKUP(Y253,对应表!$Z:$AA,2,FALSE)&amp;Z253,"")</f>
        <v>DEF:9065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28"/>
        <v>9065</v>
      </c>
      <c r="BM253" t="str">
        <f t="shared" si="129"/>
        <v/>
      </c>
    </row>
    <row r="254" spans="8:65" x14ac:dyDescent="0.15">
      <c r="H254" t="s">
        <v>1139</v>
      </c>
      <c r="I254">
        <v>16</v>
      </c>
      <c r="J254">
        <v>0.25</v>
      </c>
      <c r="K254" t="str">
        <f t="shared" si="131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306</v>
      </c>
      <c r="O254">
        <v>0</v>
      </c>
      <c r="P254">
        <f t="shared" si="134"/>
        <v>12822</v>
      </c>
      <c r="Q254">
        <v>200116</v>
      </c>
      <c r="R254" s="4" t="s">
        <v>1218</v>
      </c>
      <c r="S254" s="4" t="str">
        <f t="shared" si="130"/>
        <v>被动防御大lv16</v>
      </c>
      <c r="T254" t="s">
        <v>307</v>
      </c>
      <c r="Y254" t="s">
        <v>453</v>
      </c>
      <c r="Z254">
        <f>INT(VLOOKUP($I254,角色属性概况!$I:$N,VLOOKUP($H254,对应表!$AD:$AE,2,FALSE),FALSE)*$J254)</f>
        <v>12822</v>
      </c>
      <c r="AI254" s="12" t="str">
        <f t="shared" si="132"/>
        <v>DEF:12822</v>
      </c>
      <c r="AR254">
        <v>999</v>
      </c>
      <c r="AU254" s="4"/>
      <c r="AV254" s="4"/>
      <c r="AW254" s="4"/>
      <c r="AX254" s="4"/>
      <c r="AZ254" s="12" t="str">
        <f t="shared" si="133"/>
        <v/>
      </c>
      <c r="BA254" s="12" t="str">
        <f t="shared" si="123"/>
        <v/>
      </c>
      <c r="BB254" s="12" t="str">
        <f t="shared" si="124"/>
        <v/>
      </c>
      <c r="BC254" s="12" t="str">
        <f t="shared" si="125"/>
        <v/>
      </c>
      <c r="BD254" s="12" t="str">
        <f t="shared" si="126"/>
        <v/>
      </c>
      <c r="BE254" s="12" t="str">
        <f t="shared" si="127"/>
        <v/>
      </c>
      <c r="BF254" s="12" t="str">
        <f>_xlfn.IFNA(VLOOKUP(Y254,对应表!$Z:$AA,2,FALSE)&amp;Z254,"")</f>
        <v>DEF:12822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28"/>
        <v>12822</v>
      </c>
      <c r="BM254" t="str">
        <f t="shared" si="129"/>
        <v/>
      </c>
    </row>
    <row r="255" spans="8:65" x14ac:dyDescent="0.15">
      <c r="H255" t="s">
        <v>1139</v>
      </c>
      <c r="I255">
        <v>17</v>
      </c>
      <c r="J255">
        <v>0.25</v>
      </c>
      <c r="K255" t="str">
        <f t="shared" si="131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306</v>
      </c>
      <c r="O255">
        <v>0</v>
      </c>
      <c r="P255">
        <f t="shared" si="134"/>
        <v>18135</v>
      </c>
      <c r="Q255">
        <v>200117</v>
      </c>
      <c r="R255" s="4" t="s">
        <v>1219</v>
      </c>
      <c r="S255" s="4" t="str">
        <f t="shared" si="130"/>
        <v>被动防御大lv17</v>
      </c>
      <c r="T255" t="s">
        <v>307</v>
      </c>
      <c r="Y255" t="s">
        <v>453</v>
      </c>
      <c r="Z255">
        <f>INT(VLOOKUP($I255,角色属性概况!$I:$N,VLOOKUP($H255,对应表!$AD:$AE,2,FALSE),FALSE)*$J255)</f>
        <v>18135</v>
      </c>
      <c r="AI255" s="12" t="str">
        <f t="shared" si="132"/>
        <v>DEF:18135</v>
      </c>
      <c r="AR255">
        <v>999</v>
      </c>
      <c r="AU255" s="4"/>
      <c r="AV255" s="4"/>
      <c r="AW255" s="4"/>
      <c r="AX255" s="4"/>
      <c r="AZ255" s="12" t="str">
        <f t="shared" si="133"/>
        <v/>
      </c>
      <c r="BA255" s="12" t="str">
        <f t="shared" si="123"/>
        <v/>
      </c>
      <c r="BB255" s="12" t="str">
        <f t="shared" si="124"/>
        <v/>
      </c>
      <c r="BC255" s="12" t="str">
        <f t="shared" si="125"/>
        <v/>
      </c>
      <c r="BD255" s="12" t="str">
        <f t="shared" si="126"/>
        <v/>
      </c>
      <c r="BE255" s="12" t="str">
        <f t="shared" si="127"/>
        <v/>
      </c>
      <c r="BF255" s="12" t="str">
        <f>_xlfn.IFNA(VLOOKUP(Y255,对应表!$Z:$AA,2,FALSE)&amp;Z255,"")</f>
        <v>DEF:18135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28"/>
        <v>18135</v>
      </c>
      <c r="BM255" t="str">
        <f t="shared" si="129"/>
        <v/>
      </c>
    </row>
    <row r="256" spans="8:65" x14ac:dyDescent="0.15">
      <c r="H256" t="s">
        <v>1139</v>
      </c>
      <c r="I256">
        <v>18</v>
      </c>
      <c r="J256">
        <v>0.25</v>
      </c>
      <c r="K256" t="str">
        <f t="shared" si="131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306</v>
      </c>
      <c r="O256">
        <v>0</v>
      </c>
      <c r="P256">
        <f t="shared" si="134"/>
        <v>25650</v>
      </c>
      <c r="Q256">
        <v>200118</v>
      </c>
      <c r="R256" s="4" t="s">
        <v>1220</v>
      </c>
      <c r="S256" s="4" t="str">
        <f t="shared" si="130"/>
        <v>被动防御大lv18</v>
      </c>
      <c r="T256" t="s">
        <v>307</v>
      </c>
      <c r="Y256" t="s">
        <v>453</v>
      </c>
      <c r="Z256">
        <f>INT(VLOOKUP($I256,角色属性概况!$I:$N,VLOOKUP($H256,对应表!$AD:$AE,2,FALSE),FALSE)*$J256)</f>
        <v>25650</v>
      </c>
      <c r="AI256" s="12" t="str">
        <f t="shared" si="132"/>
        <v>DEF:25650</v>
      </c>
      <c r="AR256">
        <v>999</v>
      </c>
      <c r="AU256" s="4"/>
      <c r="AV256" s="4"/>
      <c r="AW256" s="4"/>
      <c r="AX256" s="4"/>
      <c r="AZ256" s="12" t="str">
        <f t="shared" si="133"/>
        <v/>
      </c>
      <c r="BA256" s="12" t="str">
        <f t="shared" si="123"/>
        <v/>
      </c>
      <c r="BB256" s="12" t="str">
        <f t="shared" si="124"/>
        <v/>
      </c>
      <c r="BC256" s="12" t="str">
        <f t="shared" si="125"/>
        <v/>
      </c>
      <c r="BD256" s="12" t="str">
        <f t="shared" si="126"/>
        <v/>
      </c>
      <c r="BE256" s="12" t="str">
        <f t="shared" si="127"/>
        <v/>
      </c>
      <c r="BF256" s="12" t="str">
        <f>_xlfn.IFNA(VLOOKUP(Y256,对应表!$Z:$AA,2,FALSE)&amp;Z256,"")</f>
        <v>DEF:25650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28"/>
        <v>25650</v>
      </c>
      <c r="BM256" t="str">
        <f t="shared" si="129"/>
        <v/>
      </c>
    </row>
    <row r="257" spans="8:65" x14ac:dyDescent="0.15">
      <c r="H257" t="s">
        <v>1139</v>
      </c>
      <c r="I257">
        <v>19</v>
      </c>
      <c r="J257">
        <v>0.25</v>
      </c>
      <c r="K257" t="str">
        <f t="shared" si="131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306</v>
      </c>
      <c r="O257">
        <v>0</v>
      </c>
      <c r="P257">
        <f t="shared" si="134"/>
        <v>36280</v>
      </c>
      <c r="Q257">
        <v>200119</v>
      </c>
      <c r="R257" s="4" t="s">
        <v>1221</v>
      </c>
      <c r="S257" s="4" t="str">
        <f t="shared" si="130"/>
        <v>被动防御大lv19</v>
      </c>
      <c r="T257" t="s">
        <v>307</v>
      </c>
      <c r="Y257" t="s">
        <v>453</v>
      </c>
      <c r="Z257">
        <f>INT(VLOOKUP($I257,角色属性概况!$I:$N,VLOOKUP($H257,对应表!$AD:$AE,2,FALSE),FALSE)*$J257)</f>
        <v>36280</v>
      </c>
      <c r="AI257" s="12" t="str">
        <f t="shared" si="132"/>
        <v>DEF:36280</v>
      </c>
      <c r="AR257">
        <v>999</v>
      </c>
      <c r="AU257" s="4"/>
      <c r="AV257" s="4"/>
      <c r="AW257" s="4"/>
      <c r="AX257" s="4"/>
      <c r="AZ257" s="12" t="str">
        <f t="shared" si="133"/>
        <v/>
      </c>
      <c r="BA257" s="12" t="str">
        <f t="shared" si="123"/>
        <v/>
      </c>
      <c r="BB257" s="12" t="str">
        <f t="shared" si="124"/>
        <v/>
      </c>
      <c r="BC257" s="12" t="str">
        <f t="shared" si="125"/>
        <v/>
      </c>
      <c r="BD257" s="12" t="str">
        <f t="shared" si="126"/>
        <v/>
      </c>
      <c r="BE257" s="12" t="str">
        <f t="shared" si="127"/>
        <v/>
      </c>
      <c r="BF257" s="12" t="str">
        <f>_xlfn.IFNA(VLOOKUP(Y257,对应表!$Z:$AA,2,FALSE)&amp;Z257,"")</f>
        <v>DEF:36280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28"/>
        <v>36280</v>
      </c>
      <c r="BM257" t="str">
        <f t="shared" si="129"/>
        <v/>
      </c>
    </row>
    <row r="258" spans="8:65" x14ac:dyDescent="0.15">
      <c r="H258" t="s">
        <v>1139</v>
      </c>
      <c r="I258">
        <v>20</v>
      </c>
      <c r="J258">
        <v>0.25</v>
      </c>
      <c r="K258" t="str">
        <f t="shared" si="131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306</v>
      </c>
      <c r="O258">
        <v>0</v>
      </c>
      <c r="P258">
        <f t="shared" si="134"/>
        <v>51314</v>
      </c>
      <c r="Q258">
        <v>200120</v>
      </c>
      <c r="R258" s="4" t="s">
        <v>1222</v>
      </c>
      <c r="S258" s="4" t="str">
        <f t="shared" si="130"/>
        <v>被动防御大lv20</v>
      </c>
      <c r="T258" t="s">
        <v>307</v>
      </c>
      <c r="Y258" t="s">
        <v>453</v>
      </c>
      <c r="Z258">
        <f>INT(VLOOKUP($I258,角色属性概况!$I:$N,VLOOKUP($H258,对应表!$AD:$AE,2,FALSE),FALSE)*$J258)</f>
        <v>51314</v>
      </c>
      <c r="AI258" s="12" t="str">
        <f t="shared" si="132"/>
        <v>DEF:51314</v>
      </c>
      <c r="AR258">
        <v>999</v>
      </c>
      <c r="AU258" s="4"/>
      <c r="AV258" s="4"/>
      <c r="AW258" s="4"/>
      <c r="AX258" s="4"/>
      <c r="AZ258" s="12" t="str">
        <f t="shared" si="133"/>
        <v/>
      </c>
      <c r="BA258" s="12" t="str">
        <f t="shared" si="123"/>
        <v/>
      </c>
      <c r="BB258" s="12" t="str">
        <f t="shared" si="124"/>
        <v/>
      </c>
      <c r="BC258" s="12" t="str">
        <f t="shared" si="125"/>
        <v/>
      </c>
      <c r="BD258" s="12" t="str">
        <f t="shared" si="126"/>
        <v/>
      </c>
      <c r="BE258" s="12" t="str">
        <f t="shared" si="127"/>
        <v/>
      </c>
      <c r="BF258" s="12" t="str">
        <f>_xlfn.IFNA(VLOOKUP(Y258,对应表!$Z:$AA,2,FALSE)&amp;Z258,"")</f>
        <v>DEF:51314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28"/>
        <v>51314</v>
      </c>
      <c r="BM258" t="str">
        <f t="shared" si="129"/>
        <v/>
      </c>
    </row>
    <row r="259" spans="8:65" x14ac:dyDescent="0.15">
      <c r="H259" t="s">
        <v>142</v>
      </c>
      <c r="I259">
        <v>1</v>
      </c>
      <c r="J259">
        <v>0.15</v>
      </c>
      <c r="K259" t="str">
        <f t="shared" si="131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306</v>
      </c>
      <c r="O259">
        <v>0</v>
      </c>
      <c r="P259">
        <f t="shared" si="134"/>
        <v>62</v>
      </c>
      <c r="Q259">
        <v>200121</v>
      </c>
      <c r="R259" s="4" t="s">
        <v>1224</v>
      </c>
      <c r="S259" s="4" t="str">
        <f>R259</f>
        <v>被动生命小lv1</v>
      </c>
      <c r="T259" t="s">
        <v>307</v>
      </c>
      <c r="Y259" t="s">
        <v>1223</v>
      </c>
      <c r="Z259">
        <f>INT(VLOOKUP($I259,角色属性概况!$I:$N,VLOOKUP($H259,对应表!$AD:$AE,2,FALSE),FALSE)*$J259)</f>
        <v>62</v>
      </c>
      <c r="AI259" s="12" t="str">
        <f t="shared" si="132"/>
        <v>HP:62</v>
      </c>
      <c r="AR259">
        <v>999</v>
      </c>
      <c r="AU259" s="4"/>
      <c r="AV259" s="4"/>
      <c r="AW259" s="4"/>
      <c r="AX259" s="4"/>
      <c r="AZ259" s="12" t="str">
        <f t="shared" si="133"/>
        <v/>
      </c>
      <c r="BA259" s="12" t="str">
        <f t="shared" si="123"/>
        <v/>
      </c>
      <c r="BB259" s="12" t="str">
        <f t="shared" si="124"/>
        <v/>
      </c>
      <c r="BC259" s="12" t="str">
        <f t="shared" si="125"/>
        <v/>
      </c>
      <c r="BD259" s="12" t="str">
        <f t="shared" si="126"/>
        <v/>
      </c>
      <c r="BE259" s="12" t="str">
        <f t="shared" si="127"/>
        <v/>
      </c>
      <c r="BF259" s="12" t="str">
        <f>_xlfn.IFNA(VLOOKUP(Y259,对应表!$Z:$AA,2,FALSE)&amp;Z259,"")</f>
        <v>HP:62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28"/>
        <v>62</v>
      </c>
      <c r="BM259" t="str">
        <f t="shared" si="129"/>
        <v/>
      </c>
    </row>
    <row r="260" spans="8:65" x14ac:dyDescent="0.15">
      <c r="H260" t="s">
        <v>142</v>
      </c>
      <c r="I260">
        <v>2</v>
      </c>
      <c r="J260">
        <v>0.15</v>
      </c>
      <c r="K260" t="str">
        <f t="shared" si="131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306</v>
      </c>
      <c r="O260">
        <v>0</v>
      </c>
      <c r="P260">
        <f t="shared" si="134"/>
        <v>76</v>
      </c>
      <c r="Q260">
        <v>200122</v>
      </c>
      <c r="R260" s="4" t="s">
        <v>1225</v>
      </c>
      <c r="S260" s="4" t="str">
        <f t="shared" ref="S260:S323" si="135">R260</f>
        <v>被动生命小lv2</v>
      </c>
      <c r="T260" t="s">
        <v>307</v>
      </c>
      <c r="Y260" t="s">
        <v>1223</v>
      </c>
      <c r="Z260">
        <f>INT(VLOOKUP($I260,角色属性概况!$I:$N,VLOOKUP($H260,对应表!$AD:$AE,2,FALSE),FALSE)*$J260)</f>
        <v>76</v>
      </c>
      <c r="AI260" s="12" t="str">
        <f t="shared" si="132"/>
        <v>HP:76</v>
      </c>
      <c r="AR260">
        <v>999</v>
      </c>
      <c r="AU260" s="4"/>
      <c r="AV260" s="4"/>
      <c r="AW260" s="4"/>
      <c r="AX260" s="4"/>
      <c r="AZ260" s="12" t="str">
        <f t="shared" si="133"/>
        <v/>
      </c>
      <c r="BA260" s="12" t="str">
        <f t="shared" si="123"/>
        <v/>
      </c>
      <c r="BB260" s="12" t="str">
        <f t="shared" si="124"/>
        <v/>
      </c>
      <c r="BC260" s="12" t="str">
        <f t="shared" si="125"/>
        <v/>
      </c>
      <c r="BD260" s="12" t="str">
        <f t="shared" si="126"/>
        <v/>
      </c>
      <c r="BE260" s="12" t="str">
        <f t="shared" si="127"/>
        <v/>
      </c>
      <c r="BF260" s="12" t="str">
        <f>_xlfn.IFNA(VLOOKUP(Y260,对应表!$Z:$AA,2,FALSE)&amp;Z260,"")</f>
        <v>HP:76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28"/>
        <v>76</v>
      </c>
      <c r="BM260" t="str">
        <f t="shared" si="129"/>
        <v/>
      </c>
    </row>
    <row r="261" spans="8:65" x14ac:dyDescent="0.15">
      <c r="H261" t="s">
        <v>142</v>
      </c>
      <c r="I261">
        <v>3</v>
      </c>
      <c r="J261">
        <v>0.15</v>
      </c>
      <c r="K261" t="str">
        <f t="shared" si="131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306</v>
      </c>
      <c r="O261">
        <v>0</v>
      </c>
      <c r="P261">
        <f t="shared" si="134"/>
        <v>120</v>
      </c>
      <c r="Q261">
        <v>200123</v>
      </c>
      <c r="R261" s="4" t="s">
        <v>1226</v>
      </c>
      <c r="S261" s="4" t="str">
        <f t="shared" si="135"/>
        <v>被动生命小lv3</v>
      </c>
      <c r="T261" t="s">
        <v>307</v>
      </c>
      <c r="Y261" t="s">
        <v>1223</v>
      </c>
      <c r="Z261">
        <f>INT(VLOOKUP($I261,角色属性概况!$I:$N,VLOOKUP($H261,对应表!$AD:$AE,2,FALSE),FALSE)*$J261)</f>
        <v>120</v>
      </c>
      <c r="AI261" s="12" t="str">
        <f t="shared" si="132"/>
        <v>HP:120</v>
      </c>
      <c r="AR261">
        <v>999</v>
      </c>
      <c r="AU261" s="4"/>
      <c r="AV261" s="4"/>
      <c r="AW261" s="4"/>
      <c r="AX261" s="4"/>
      <c r="AZ261" s="12" t="str">
        <f t="shared" si="133"/>
        <v/>
      </c>
      <c r="BA261" s="12" t="str">
        <f t="shared" ref="BA261:BA324" si="136">IF(_xlfn.IFNA(VLOOKUP(AU261,$K:$L,2,FALSE),"")=0,"",_xlfn.IFNA(VLOOKUP(AU261,$K:$L,2,FALSE),""))</f>
        <v/>
      </c>
      <c r="BB261" s="12" t="str">
        <f t="shared" ref="BB261:BB324" si="137">IF(_xlfn.IFNA(VLOOKUP(AV261,$K:$L,2,FALSE),"")=0,"",_xlfn.IFNA(VLOOKUP(AV261,$K:$L,2,FALSE),""))</f>
        <v/>
      </c>
      <c r="BC261" s="12" t="str">
        <f t="shared" ref="BC261:BC324" si="138">IF(_xlfn.IFNA(VLOOKUP(AW261,$K:$L,2,FALSE),"")=0,"",_xlfn.IFNA(VLOOKUP(AW261,$K:$L,2,FALSE),""))</f>
        <v/>
      </c>
      <c r="BD261" s="12" t="str">
        <f t="shared" ref="BD261:BD324" si="139">IF(_xlfn.IFNA(VLOOKUP(AX261,$K:$L,2,FALSE),"")=0,"",_xlfn.IFNA(VLOOKUP(AX261,$K:$L,2,FALSE),""))</f>
        <v/>
      </c>
      <c r="BE261" s="12" t="str">
        <f t="shared" ref="BE261:BE324" si="140">IF(_xlfn.IFNA(VLOOKUP(AY261,$K:$L,2,FALSE),"")=0,"",_xlfn.IFNA(VLOOKUP(AY261,$K:$L,2,FALSE),""))</f>
        <v/>
      </c>
      <c r="BF261" s="12" t="str">
        <f>_xlfn.IFNA(VLOOKUP(Y261,对应表!$Z:$AA,2,FALSE)&amp;Z261,"")</f>
        <v>HP:120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28"/>
        <v>120</v>
      </c>
      <c r="BM261" t="str">
        <f t="shared" si="129"/>
        <v/>
      </c>
    </row>
    <row r="262" spans="8:65" x14ac:dyDescent="0.15">
      <c r="H262" t="s">
        <v>142</v>
      </c>
      <c r="I262">
        <v>4</v>
      </c>
      <c r="J262">
        <v>0.15</v>
      </c>
      <c r="K262" t="str">
        <f t="shared" si="131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306</v>
      </c>
      <c r="O262">
        <v>0</v>
      </c>
      <c r="P262">
        <f t="shared" si="134"/>
        <v>192</v>
      </c>
      <c r="Q262">
        <v>200124</v>
      </c>
      <c r="R262" s="4" t="s">
        <v>1227</v>
      </c>
      <c r="S262" s="4" t="str">
        <f t="shared" si="135"/>
        <v>被动生命小lv4</v>
      </c>
      <c r="T262" t="s">
        <v>307</v>
      </c>
      <c r="Y262" t="s">
        <v>1223</v>
      </c>
      <c r="Z262">
        <f>INT(VLOOKUP($I262,角色属性概况!$I:$N,VLOOKUP($H262,对应表!$AD:$AE,2,FALSE),FALSE)*$J262)</f>
        <v>192</v>
      </c>
      <c r="AI262" s="12" t="str">
        <f t="shared" si="132"/>
        <v>HP:192</v>
      </c>
      <c r="AR262">
        <v>999</v>
      </c>
      <c r="AU262" s="4"/>
      <c r="AV262" s="4"/>
      <c r="AW262" s="4"/>
      <c r="AX262" s="4"/>
      <c r="AZ262" s="12" t="str">
        <f t="shared" si="133"/>
        <v/>
      </c>
      <c r="BA262" s="12" t="str">
        <f t="shared" si="136"/>
        <v/>
      </c>
      <c r="BB262" s="12" t="str">
        <f t="shared" si="137"/>
        <v/>
      </c>
      <c r="BC262" s="12" t="str">
        <f t="shared" si="138"/>
        <v/>
      </c>
      <c r="BD262" s="12" t="str">
        <f t="shared" si="139"/>
        <v/>
      </c>
      <c r="BE262" s="12" t="str">
        <f t="shared" si="140"/>
        <v/>
      </c>
      <c r="BF262" s="12" t="str">
        <f>_xlfn.IFNA(VLOOKUP(Y262,对应表!$Z:$AA,2,FALSE)&amp;Z262,"")</f>
        <v>HP:192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28"/>
        <v>192</v>
      </c>
      <c r="BM262" t="str">
        <f t="shared" si="129"/>
        <v/>
      </c>
    </row>
    <row r="263" spans="8:65" x14ac:dyDescent="0.15">
      <c r="H263" t="s">
        <v>142</v>
      </c>
      <c r="I263">
        <v>5</v>
      </c>
      <c r="J263">
        <v>0.15</v>
      </c>
      <c r="K263" t="str">
        <f t="shared" si="131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306</v>
      </c>
      <c r="O263">
        <v>0</v>
      </c>
      <c r="P263">
        <f t="shared" si="134"/>
        <v>271</v>
      </c>
      <c r="Q263">
        <v>200125</v>
      </c>
      <c r="R263" s="4" t="s">
        <v>1228</v>
      </c>
      <c r="S263" s="4" t="str">
        <f t="shared" si="135"/>
        <v>被动生命小lv5</v>
      </c>
      <c r="T263" t="s">
        <v>307</v>
      </c>
      <c r="Y263" t="s">
        <v>1223</v>
      </c>
      <c r="Z263">
        <f>INT(VLOOKUP($I263,角色属性概况!$I:$N,VLOOKUP($H263,对应表!$AD:$AE,2,FALSE),FALSE)*$J263)</f>
        <v>271</v>
      </c>
      <c r="AI263" s="12" t="str">
        <f t="shared" si="132"/>
        <v>HP:271</v>
      </c>
      <c r="AR263">
        <v>999</v>
      </c>
      <c r="AU263" s="4"/>
      <c r="AV263" s="4"/>
      <c r="AW263" s="4"/>
      <c r="AX263" s="4"/>
      <c r="AZ263" s="12" t="str">
        <f t="shared" si="133"/>
        <v/>
      </c>
      <c r="BA263" s="12" t="str">
        <f t="shared" si="136"/>
        <v/>
      </c>
      <c r="BB263" s="12" t="str">
        <f t="shared" si="137"/>
        <v/>
      </c>
      <c r="BC263" s="12" t="str">
        <f t="shared" si="138"/>
        <v/>
      </c>
      <c r="BD263" s="12" t="str">
        <f t="shared" si="139"/>
        <v/>
      </c>
      <c r="BE263" s="12" t="str">
        <f t="shared" si="140"/>
        <v/>
      </c>
      <c r="BF263" s="12" t="str">
        <f>_xlfn.IFNA(VLOOKUP(Y263,对应表!$Z:$AA,2,FALSE)&amp;Z263,"")</f>
        <v>HP:271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28"/>
        <v>271</v>
      </c>
      <c r="BM263" t="str">
        <f t="shared" si="129"/>
        <v/>
      </c>
    </row>
    <row r="264" spans="8:65" x14ac:dyDescent="0.15">
      <c r="H264" t="s">
        <v>142</v>
      </c>
      <c r="I264">
        <v>6</v>
      </c>
      <c r="J264">
        <v>0.15</v>
      </c>
      <c r="K264" t="str">
        <f t="shared" si="131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306</v>
      </c>
      <c r="O264">
        <v>0</v>
      </c>
      <c r="P264">
        <f t="shared" si="134"/>
        <v>384</v>
      </c>
      <c r="Q264">
        <v>200126</v>
      </c>
      <c r="R264" s="4" t="s">
        <v>1229</v>
      </c>
      <c r="S264" s="4" t="str">
        <f t="shared" si="135"/>
        <v>被动生命小lv6</v>
      </c>
      <c r="T264" t="s">
        <v>307</v>
      </c>
      <c r="Y264" t="s">
        <v>1223</v>
      </c>
      <c r="Z264">
        <f>INT(VLOOKUP($I264,角色属性概况!$I:$N,VLOOKUP($H264,对应表!$AD:$AE,2,FALSE),FALSE)*$J264)</f>
        <v>384</v>
      </c>
      <c r="AI264" s="12" t="str">
        <f t="shared" si="132"/>
        <v>HP:384</v>
      </c>
      <c r="AR264">
        <v>999</v>
      </c>
      <c r="AU264" s="4"/>
      <c r="AV264" s="4"/>
      <c r="AW264" s="4"/>
      <c r="AX264" s="4"/>
      <c r="AZ264" s="12" t="str">
        <f t="shared" si="133"/>
        <v/>
      </c>
      <c r="BA264" s="12" t="str">
        <f t="shared" si="136"/>
        <v/>
      </c>
      <c r="BB264" s="12" t="str">
        <f t="shared" si="137"/>
        <v/>
      </c>
      <c r="BC264" s="12" t="str">
        <f t="shared" si="138"/>
        <v/>
      </c>
      <c r="BD264" s="12" t="str">
        <f t="shared" si="139"/>
        <v/>
      </c>
      <c r="BE264" s="12" t="str">
        <f t="shared" si="140"/>
        <v/>
      </c>
      <c r="BF264" s="12" t="str">
        <f>_xlfn.IFNA(VLOOKUP(Y264,对应表!$Z:$AA,2,FALSE)&amp;Z264,"")</f>
        <v>HP:384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28"/>
        <v>384</v>
      </c>
      <c r="BM264" t="str">
        <f t="shared" si="129"/>
        <v/>
      </c>
    </row>
    <row r="265" spans="8:65" x14ac:dyDescent="0.15">
      <c r="H265" t="s">
        <v>142</v>
      </c>
      <c r="I265">
        <v>7</v>
      </c>
      <c r="J265">
        <v>0.15</v>
      </c>
      <c r="K265" t="str">
        <f t="shared" si="131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306</v>
      </c>
      <c r="O265">
        <v>0</v>
      </c>
      <c r="P265">
        <f t="shared" si="134"/>
        <v>543</v>
      </c>
      <c r="Q265">
        <v>200127</v>
      </c>
      <c r="R265" s="4" t="s">
        <v>1230</v>
      </c>
      <c r="S265" s="4" t="str">
        <f t="shared" si="135"/>
        <v>被动生命小lv7</v>
      </c>
      <c r="T265" t="s">
        <v>307</v>
      </c>
      <c r="Y265" t="s">
        <v>1223</v>
      </c>
      <c r="Z265">
        <f>INT(VLOOKUP($I265,角色属性概况!$I:$N,VLOOKUP($H265,对应表!$AD:$AE,2,FALSE),FALSE)*$J265)</f>
        <v>543</v>
      </c>
      <c r="AI265" s="12" t="str">
        <f t="shared" si="132"/>
        <v>HP:543</v>
      </c>
      <c r="AR265">
        <v>999</v>
      </c>
      <c r="AU265" s="4"/>
      <c r="AV265" s="4"/>
      <c r="AW265" s="4"/>
      <c r="AX265" s="4"/>
      <c r="AZ265" s="12" t="str">
        <f t="shared" si="133"/>
        <v/>
      </c>
      <c r="BA265" s="12" t="str">
        <f t="shared" si="136"/>
        <v/>
      </c>
      <c r="BB265" s="12" t="str">
        <f t="shared" si="137"/>
        <v/>
      </c>
      <c r="BC265" s="12" t="str">
        <f t="shared" si="138"/>
        <v/>
      </c>
      <c r="BD265" s="12" t="str">
        <f t="shared" si="139"/>
        <v/>
      </c>
      <c r="BE265" s="12" t="str">
        <f t="shared" si="140"/>
        <v/>
      </c>
      <c r="BF265" s="12" t="str">
        <f>_xlfn.IFNA(VLOOKUP(Y265,对应表!$Z:$AA,2,FALSE)&amp;Z265,"")</f>
        <v>HP:543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ref="BL265:BL328" si="141">IF(Z265="",IF(U265="",AO265,U265),Z265)</f>
        <v>543</v>
      </c>
      <c r="BM265" t="str">
        <f t="shared" ref="BM265:BM328" si="142">IF(AB265="","",AB265)</f>
        <v/>
      </c>
    </row>
    <row r="266" spans="8:65" x14ac:dyDescent="0.15">
      <c r="H266" t="s">
        <v>142</v>
      </c>
      <c r="I266">
        <v>8</v>
      </c>
      <c r="J266">
        <v>0.15</v>
      </c>
      <c r="K266" t="str">
        <f t="shared" si="131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306</v>
      </c>
      <c r="O266">
        <v>0</v>
      </c>
      <c r="P266">
        <f t="shared" si="134"/>
        <v>768</v>
      </c>
      <c r="Q266">
        <v>200128</v>
      </c>
      <c r="R266" s="4" t="s">
        <v>1231</v>
      </c>
      <c r="S266" s="4" t="str">
        <f t="shared" si="135"/>
        <v>被动生命小lv8</v>
      </c>
      <c r="T266" t="s">
        <v>307</v>
      </c>
      <c r="Y266" t="s">
        <v>1223</v>
      </c>
      <c r="Z266">
        <f>INT(VLOOKUP($I266,角色属性概况!$I:$N,VLOOKUP($H266,对应表!$AD:$AE,2,FALSE),FALSE)*$J266)</f>
        <v>768</v>
      </c>
      <c r="AI266" s="12" t="str">
        <f t="shared" si="132"/>
        <v>HP:768</v>
      </c>
      <c r="AR266">
        <v>999</v>
      </c>
      <c r="AU266" s="4"/>
      <c r="AV266" s="4"/>
      <c r="AW266" s="4"/>
      <c r="AX266" s="4"/>
      <c r="AZ266" s="12" t="str">
        <f t="shared" si="133"/>
        <v/>
      </c>
      <c r="BA266" s="12" t="str">
        <f t="shared" si="136"/>
        <v/>
      </c>
      <c r="BB266" s="12" t="str">
        <f t="shared" si="137"/>
        <v/>
      </c>
      <c r="BC266" s="12" t="str">
        <f t="shared" si="138"/>
        <v/>
      </c>
      <c r="BD266" s="12" t="str">
        <f t="shared" si="139"/>
        <v/>
      </c>
      <c r="BE266" s="12" t="str">
        <f t="shared" si="140"/>
        <v/>
      </c>
      <c r="BF266" s="12" t="str">
        <f>_xlfn.IFNA(VLOOKUP(Y266,对应表!$Z:$AA,2,FALSE)&amp;Z266,"")</f>
        <v>HP:768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si="141"/>
        <v>768</v>
      </c>
      <c r="BM266" t="str">
        <f t="shared" si="142"/>
        <v/>
      </c>
    </row>
    <row r="267" spans="8:65" x14ac:dyDescent="0.15">
      <c r="H267" t="s">
        <v>142</v>
      </c>
      <c r="I267">
        <v>9</v>
      </c>
      <c r="J267">
        <v>0.15</v>
      </c>
      <c r="K267" t="str">
        <f t="shared" si="131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306</v>
      </c>
      <c r="O267">
        <v>0</v>
      </c>
      <c r="P267">
        <f t="shared" si="134"/>
        <v>1086</v>
      </c>
      <c r="Q267">
        <v>200129</v>
      </c>
      <c r="R267" s="4" t="s">
        <v>1232</v>
      </c>
      <c r="S267" s="4" t="str">
        <f t="shared" si="135"/>
        <v>被动生命小lv9</v>
      </c>
      <c r="T267" t="s">
        <v>307</v>
      </c>
      <c r="Y267" t="s">
        <v>1223</v>
      </c>
      <c r="Z267">
        <f>INT(VLOOKUP($I267,角色属性概况!$I:$N,VLOOKUP($H267,对应表!$AD:$AE,2,FALSE),FALSE)*$J267)</f>
        <v>1086</v>
      </c>
      <c r="AI267" s="12" t="str">
        <f t="shared" si="132"/>
        <v>HP:1086</v>
      </c>
      <c r="AR267">
        <v>999</v>
      </c>
      <c r="AU267" s="4"/>
      <c r="AV267" s="4"/>
      <c r="AW267" s="4"/>
      <c r="AX267" s="4"/>
      <c r="AZ267" s="12" t="str">
        <f t="shared" si="133"/>
        <v/>
      </c>
      <c r="BA267" s="12" t="str">
        <f t="shared" si="136"/>
        <v/>
      </c>
      <c r="BB267" s="12" t="str">
        <f t="shared" si="137"/>
        <v/>
      </c>
      <c r="BC267" s="12" t="str">
        <f t="shared" si="138"/>
        <v/>
      </c>
      <c r="BD267" s="12" t="str">
        <f t="shared" si="139"/>
        <v/>
      </c>
      <c r="BE267" s="12" t="str">
        <f t="shared" si="140"/>
        <v/>
      </c>
      <c r="BF267" s="12" t="str">
        <f>_xlfn.IFNA(VLOOKUP(Y267,对应表!$Z:$AA,2,FALSE)&amp;Z267,"")</f>
        <v>HP:1086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1"/>
        <v>1086</v>
      </c>
      <c r="BM267" t="str">
        <f t="shared" si="142"/>
        <v/>
      </c>
    </row>
    <row r="268" spans="8:65" x14ac:dyDescent="0.15">
      <c r="H268" t="s">
        <v>142</v>
      </c>
      <c r="I268">
        <v>10</v>
      </c>
      <c r="J268">
        <v>0.15</v>
      </c>
      <c r="K268" t="str">
        <f t="shared" si="131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306</v>
      </c>
      <c r="O268">
        <v>0</v>
      </c>
      <c r="P268">
        <f t="shared" si="134"/>
        <v>1537</v>
      </c>
      <c r="Q268">
        <v>200130</v>
      </c>
      <c r="R268" s="4" t="s">
        <v>1233</v>
      </c>
      <c r="S268" s="4" t="str">
        <f t="shared" si="135"/>
        <v>被动生命小lv10</v>
      </c>
      <c r="T268" t="s">
        <v>307</v>
      </c>
      <c r="Y268" t="s">
        <v>1223</v>
      </c>
      <c r="Z268">
        <f>INT(VLOOKUP($I268,角色属性概况!$I:$N,VLOOKUP($H268,对应表!$AD:$AE,2,FALSE),FALSE)*$J268)</f>
        <v>1537</v>
      </c>
      <c r="AI268" s="12" t="str">
        <f t="shared" si="132"/>
        <v>HP:1537</v>
      </c>
      <c r="AR268">
        <v>999</v>
      </c>
      <c r="AU268" s="4"/>
      <c r="AV268" s="4"/>
      <c r="AW268" s="4"/>
      <c r="AX268" s="4"/>
      <c r="AZ268" s="12" t="str">
        <f t="shared" si="133"/>
        <v/>
      </c>
      <c r="BA268" s="12" t="str">
        <f t="shared" si="136"/>
        <v/>
      </c>
      <c r="BB268" s="12" t="str">
        <f t="shared" si="137"/>
        <v/>
      </c>
      <c r="BC268" s="12" t="str">
        <f t="shared" si="138"/>
        <v/>
      </c>
      <c r="BD268" s="12" t="str">
        <f t="shared" si="139"/>
        <v/>
      </c>
      <c r="BE268" s="12" t="str">
        <f t="shared" si="140"/>
        <v/>
      </c>
      <c r="BF268" s="12" t="str">
        <f>_xlfn.IFNA(VLOOKUP(Y268,对应表!$Z:$AA,2,FALSE)&amp;Z268,"")</f>
        <v>HP:1537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1"/>
        <v>1537</v>
      </c>
      <c r="BM268" t="str">
        <f t="shared" si="142"/>
        <v/>
      </c>
    </row>
    <row r="269" spans="8:65" x14ac:dyDescent="0.15">
      <c r="H269" t="s">
        <v>142</v>
      </c>
      <c r="I269">
        <v>11</v>
      </c>
      <c r="J269">
        <v>0.15</v>
      </c>
      <c r="K269" t="str">
        <f t="shared" si="131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306</v>
      </c>
      <c r="O269">
        <v>0</v>
      </c>
      <c r="P269">
        <f t="shared" si="134"/>
        <v>2174</v>
      </c>
      <c r="Q269">
        <v>200131</v>
      </c>
      <c r="R269" s="4" t="s">
        <v>1234</v>
      </c>
      <c r="S269" s="4" t="str">
        <f t="shared" si="135"/>
        <v>被动生命小lv11</v>
      </c>
      <c r="T269" t="s">
        <v>307</v>
      </c>
      <c r="Y269" t="s">
        <v>1223</v>
      </c>
      <c r="Z269">
        <f>INT(VLOOKUP($I269,角色属性概况!$I:$N,VLOOKUP($H269,对应表!$AD:$AE,2,FALSE),FALSE)*$J269)</f>
        <v>2174</v>
      </c>
      <c r="AI269" s="12" t="str">
        <f t="shared" si="132"/>
        <v>HP:2174</v>
      </c>
      <c r="AR269">
        <v>999</v>
      </c>
      <c r="AU269" s="4"/>
      <c r="AV269" s="4"/>
      <c r="AW269" s="4"/>
      <c r="AX269" s="4"/>
      <c r="AZ269" s="12" t="str">
        <f t="shared" si="133"/>
        <v/>
      </c>
      <c r="BA269" s="12" t="str">
        <f t="shared" si="136"/>
        <v/>
      </c>
      <c r="BB269" s="12" t="str">
        <f t="shared" si="137"/>
        <v/>
      </c>
      <c r="BC269" s="12" t="str">
        <f t="shared" si="138"/>
        <v/>
      </c>
      <c r="BD269" s="12" t="str">
        <f t="shared" si="139"/>
        <v/>
      </c>
      <c r="BE269" s="12" t="str">
        <f t="shared" si="140"/>
        <v/>
      </c>
      <c r="BF269" s="12" t="str">
        <f>_xlfn.IFNA(VLOOKUP(Y269,对应表!$Z:$AA,2,FALSE)&amp;Z269,"")</f>
        <v>HP:2174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1"/>
        <v>2174</v>
      </c>
      <c r="BM269" t="str">
        <f t="shared" si="142"/>
        <v/>
      </c>
    </row>
    <row r="270" spans="8:65" x14ac:dyDescent="0.15">
      <c r="H270" t="s">
        <v>142</v>
      </c>
      <c r="I270">
        <v>12</v>
      </c>
      <c r="J270">
        <v>0.15</v>
      </c>
      <c r="K270" t="str">
        <f t="shared" si="131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306</v>
      </c>
      <c r="O270">
        <v>0</v>
      </c>
      <c r="P270">
        <f t="shared" si="134"/>
        <v>3075</v>
      </c>
      <c r="Q270">
        <v>200132</v>
      </c>
      <c r="R270" s="4" t="s">
        <v>1235</v>
      </c>
      <c r="S270" s="4" t="str">
        <f t="shared" si="135"/>
        <v>被动生命小lv12</v>
      </c>
      <c r="T270" t="s">
        <v>307</v>
      </c>
      <c r="Y270" t="s">
        <v>1223</v>
      </c>
      <c r="Z270">
        <f>INT(VLOOKUP($I270,角色属性概况!$I:$N,VLOOKUP($H270,对应表!$AD:$AE,2,FALSE),FALSE)*$J270)</f>
        <v>3075</v>
      </c>
      <c r="AI270" s="12" t="str">
        <f t="shared" si="132"/>
        <v>HP:3075</v>
      </c>
      <c r="AR270">
        <v>999</v>
      </c>
      <c r="AU270" s="4"/>
      <c r="AV270" s="4"/>
      <c r="AW270" s="4"/>
      <c r="AX270" s="4"/>
      <c r="AZ270" s="12" t="str">
        <f t="shared" si="133"/>
        <v/>
      </c>
      <c r="BA270" s="12" t="str">
        <f t="shared" si="136"/>
        <v/>
      </c>
      <c r="BB270" s="12" t="str">
        <f t="shared" si="137"/>
        <v/>
      </c>
      <c r="BC270" s="12" t="str">
        <f t="shared" si="138"/>
        <v/>
      </c>
      <c r="BD270" s="12" t="str">
        <f t="shared" si="139"/>
        <v/>
      </c>
      <c r="BE270" s="12" t="str">
        <f t="shared" si="140"/>
        <v/>
      </c>
      <c r="BF270" s="12" t="str">
        <f>_xlfn.IFNA(VLOOKUP(Y270,对应表!$Z:$AA,2,FALSE)&amp;Z270,"")</f>
        <v>HP:3075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1"/>
        <v>3075</v>
      </c>
      <c r="BM270" t="str">
        <f t="shared" si="142"/>
        <v/>
      </c>
    </row>
    <row r="271" spans="8:65" x14ac:dyDescent="0.15">
      <c r="H271" t="s">
        <v>142</v>
      </c>
      <c r="I271">
        <v>13</v>
      </c>
      <c r="J271">
        <v>0.15</v>
      </c>
      <c r="K271" t="str">
        <f t="shared" si="131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306</v>
      </c>
      <c r="O271">
        <v>0</v>
      </c>
      <c r="P271">
        <f t="shared" si="134"/>
        <v>4350</v>
      </c>
      <c r="Q271">
        <v>200133</v>
      </c>
      <c r="R271" s="4" t="s">
        <v>1236</v>
      </c>
      <c r="S271" s="4" t="str">
        <f t="shared" si="135"/>
        <v>被动生命小lv13</v>
      </c>
      <c r="T271" t="s">
        <v>307</v>
      </c>
      <c r="Y271" t="s">
        <v>1223</v>
      </c>
      <c r="Z271">
        <f>INT(VLOOKUP($I271,角色属性概况!$I:$N,VLOOKUP($H271,对应表!$AD:$AE,2,FALSE),FALSE)*$J271)</f>
        <v>4350</v>
      </c>
      <c r="AI271" s="12" t="str">
        <f t="shared" si="132"/>
        <v>HP:4350</v>
      </c>
      <c r="AR271">
        <v>999</v>
      </c>
      <c r="AU271" s="4"/>
      <c r="AV271" s="4"/>
      <c r="AW271" s="4"/>
      <c r="AX271" s="4"/>
      <c r="AZ271" s="12" t="str">
        <f t="shared" si="133"/>
        <v/>
      </c>
      <c r="BA271" s="12" t="str">
        <f t="shared" si="136"/>
        <v/>
      </c>
      <c r="BB271" s="12" t="str">
        <f t="shared" si="137"/>
        <v/>
      </c>
      <c r="BC271" s="12" t="str">
        <f t="shared" si="138"/>
        <v/>
      </c>
      <c r="BD271" s="12" t="str">
        <f t="shared" si="139"/>
        <v/>
      </c>
      <c r="BE271" s="12" t="str">
        <f t="shared" si="140"/>
        <v/>
      </c>
      <c r="BF271" s="12" t="str">
        <f>_xlfn.IFNA(VLOOKUP(Y271,对应表!$Z:$AA,2,FALSE)&amp;Z271,"")</f>
        <v>HP:4350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1"/>
        <v>4350</v>
      </c>
      <c r="BM271" t="str">
        <f t="shared" si="142"/>
        <v/>
      </c>
    </row>
    <row r="272" spans="8:65" x14ac:dyDescent="0.15">
      <c r="H272" t="s">
        <v>142</v>
      </c>
      <c r="I272">
        <v>14</v>
      </c>
      <c r="J272">
        <v>0.15</v>
      </c>
      <c r="K272" t="str">
        <f t="shared" si="131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306</v>
      </c>
      <c r="O272">
        <v>0</v>
      </c>
      <c r="P272">
        <f t="shared" si="134"/>
        <v>6153</v>
      </c>
      <c r="Q272">
        <v>200134</v>
      </c>
      <c r="R272" s="4" t="s">
        <v>1237</v>
      </c>
      <c r="S272" s="4" t="str">
        <f t="shared" si="135"/>
        <v>被动生命小lv14</v>
      </c>
      <c r="T272" t="s">
        <v>307</v>
      </c>
      <c r="Y272" t="s">
        <v>1223</v>
      </c>
      <c r="Z272">
        <f>INT(VLOOKUP($I272,角色属性概况!$I:$N,VLOOKUP($H272,对应表!$AD:$AE,2,FALSE),FALSE)*$J272)</f>
        <v>6153</v>
      </c>
      <c r="AI272" s="12" t="str">
        <f t="shared" si="132"/>
        <v>HP:6153</v>
      </c>
      <c r="AR272">
        <v>999</v>
      </c>
      <c r="AU272" s="4"/>
      <c r="AV272" s="4"/>
      <c r="AW272" s="4"/>
      <c r="AX272" s="4"/>
      <c r="AZ272" s="12" t="str">
        <f t="shared" si="133"/>
        <v/>
      </c>
      <c r="BA272" s="12" t="str">
        <f t="shared" si="136"/>
        <v/>
      </c>
      <c r="BB272" s="12" t="str">
        <f t="shared" si="137"/>
        <v/>
      </c>
      <c r="BC272" s="12" t="str">
        <f t="shared" si="138"/>
        <v/>
      </c>
      <c r="BD272" s="12" t="str">
        <f t="shared" si="139"/>
        <v/>
      </c>
      <c r="BE272" s="12" t="str">
        <f t="shared" si="140"/>
        <v/>
      </c>
      <c r="BF272" s="12" t="str">
        <f>_xlfn.IFNA(VLOOKUP(Y272,对应表!$Z:$AA,2,FALSE)&amp;Z272,"")</f>
        <v>HP:6153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1"/>
        <v>6153</v>
      </c>
      <c r="BM272" t="str">
        <f t="shared" si="142"/>
        <v/>
      </c>
    </row>
    <row r="273" spans="8:65" x14ac:dyDescent="0.15">
      <c r="H273" t="s">
        <v>142</v>
      </c>
      <c r="I273">
        <v>15</v>
      </c>
      <c r="J273">
        <v>0.15</v>
      </c>
      <c r="K273" t="str">
        <f t="shared" si="131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306</v>
      </c>
      <c r="O273">
        <v>0</v>
      </c>
      <c r="P273">
        <f t="shared" si="134"/>
        <v>8702</v>
      </c>
      <c r="Q273">
        <v>200135</v>
      </c>
      <c r="R273" s="4" t="s">
        <v>1238</v>
      </c>
      <c r="S273" s="4" t="str">
        <f t="shared" si="135"/>
        <v>被动生命小lv15</v>
      </c>
      <c r="T273" t="s">
        <v>307</v>
      </c>
      <c r="Y273" t="s">
        <v>1223</v>
      </c>
      <c r="Z273">
        <f>INT(VLOOKUP($I273,角色属性概况!$I:$N,VLOOKUP($H273,对应表!$AD:$AE,2,FALSE),FALSE)*$J273)</f>
        <v>8702</v>
      </c>
      <c r="AI273" s="12" t="str">
        <f t="shared" si="132"/>
        <v>HP:8702</v>
      </c>
      <c r="AR273">
        <v>999</v>
      </c>
      <c r="AU273" s="4"/>
      <c r="AV273" s="4"/>
      <c r="AW273" s="4"/>
      <c r="AX273" s="4"/>
      <c r="AZ273" s="12" t="str">
        <f t="shared" si="133"/>
        <v/>
      </c>
      <c r="BA273" s="12" t="str">
        <f t="shared" si="136"/>
        <v/>
      </c>
      <c r="BB273" s="12" t="str">
        <f t="shared" si="137"/>
        <v/>
      </c>
      <c r="BC273" s="12" t="str">
        <f t="shared" si="138"/>
        <v/>
      </c>
      <c r="BD273" s="12" t="str">
        <f t="shared" si="139"/>
        <v/>
      </c>
      <c r="BE273" s="12" t="str">
        <f t="shared" si="140"/>
        <v/>
      </c>
      <c r="BF273" s="12" t="str">
        <f>_xlfn.IFNA(VLOOKUP(Y273,对应表!$Z:$AA,2,FALSE)&amp;Z273,"")</f>
        <v>HP:8702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1"/>
        <v>8702</v>
      </c>
      <c r="BM273" t="str">
        <f t="shared" si="142"/>
        <v/>
      </c>
    </row>
    <row r="274" spans="8:65" x14ac:dyDescent="0.15">
      <c r="H274" t="s">
        <v>142</v>
      </c>
      <c r="I274">
        <v>16</v>
      </c>
      <c r="J274">
        <v>0.15</v>
      </c>
      <c r="K274" t="str">
        <f t="shared" si="131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306</v>
      </c>
      <c r="O274">
        <v>0</v>
      </c>
      <c r="P274">
        <f t="shared" si="134"/>
        <v>12309</v>
      </c>
      <c r="Q274">
        <v>200136</v>
      </c>
      <c r="R274" s="4" t="s">
        <v>1239</v>
      </c>
      <c r="S274" s="4" t="str">
        <f t="shared" si="135"/>
        <v>被动生命小lv16</v>
      </c>
      <c r="T274" t="s">
        <v>307</v>
      </c>
      <c r="Y274" t="s">
        <v>1223</v>
      </c>
      <c r="Z274">
        <f>INT(VLOOKUP($I274,角色属性概况!$I:$N,VLOOKUP($H274,对应表!$AD:$AE,2,FALSE),FALSE)*$J274)</f>
        <v>12309</v>
      </c>
      <c r="AI274" s="12" t="str">
        <f t="shared" si="132"/>
        <v>HP:12309</v>
      </c>
      <c r="AR274">
        <v>999</v>
      </c>
      <c r="AU274" s="4"/>
      <c r="AV274" s="4"/>
      <c r="AW274" s="4"/>
      <c r="AX274" s="4"/>
      <c r="AZ274" s="12" t="str">
        <f t="shared" si="133"/>
        <v/>
      </c>
      <c r="BA274" s="12" t="str">
        <f t="shared" si="136"/>
        <v/>
      </c>
      <c r="BB274" s="12" t="str">
        <f t="shared" si="137"/>
        <v/>
      </c>
      <c r="BC274" s="12" t="str">
        <f t="shared" si="138"/>
        <v/>
      </c>
      <c r="BD274" s="12" t="str">
        <f t="shared" si="139"/>
        <v/>
      </c>
      <c r="BE274" s="12" t="str">
        <f t="shared" si="140"/>
        <v/>
      </c>
      <c r="BF274" s="12" t="str">
        <f>_xlfn.IFNA(VLOOKUP(Y274,对应表!$Z:$AA,2,FALSE)&amp;Z274,"")</f>
        <v>HP:12309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1"/>
        <v>12309</v>
      </c>
      <c r="BM274" t="str">
        <f t="shared" si="142"/>
        <v/>
      </c>
    </row>
    <row r="275" spans="8:65" x14ac:dyDescent="0.15">
      <c r="H275" t="s">
        <v>142</v>
      </c>
      <c r="I275">
        <v>17</v>
      </c>
      <c r="J275">
        <v>0.15</v>
      </c>
      <c r="K275" t="str">
        <f t="shared" si="131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306</v>
      </c>
      <c r="O275">
        <v>0</v>
      </c>
      <c r="P275">
        <f t="shared" si="134"/>
        <v>17410</v>
      </c>
      <c r="Q275">
        <v>200137</v>
      </c>
      <c r="R275" s="4" t="s">
        <v>1240</v>
      </c>
      <c r="S275" s="4" t="str">
        <f t="shared" si="135"/>
        <v>被动生命小lv17</v>
      </c>
      <c r="T275" t="s">
        <v>307</v>
      </c>
      <c r="Y275" t="s">
        <v>1223</v>
      </c>
      <c r="Z275">
        <f>INT(VLOOKUP($I275,角色属性概况!$I:$N,VLOOKUP($H275,对应表!$AD:$AE,2,FALSE),FALSE)*$J275)</f>
        <v>17410</v>
      </c>
      <c r="AI275" s="12" t="str">
        <f t="shared" si="132"/>
        <v>HP:17410</v>
      </c>
      <c r="AR275">
        <v>999</v>
      </c>
      <c r="AU275" s="4"/>
      <c r="AV275" s="4"/>
      <c r="AW275" s="4"/>
      <c r="AX275" s="4"/>
      <c r="AZ275" s="12" t="str">
        <f t="shared" si="133"/>
        <v/>
      </c>
      <c r="BA275" s="12" t="str">
        <f t="shared" si="136"/>
        <v/>
      </c>
      <c r="BB275" s="12" t="str">
        <f t="shared" si="137"/>
        <v/>
      </c>
      <c r="BC275" s="12" t="str">
        <f t="shared" si="138"/>
        <v/>
      </c>
      <c r="BD275" s="12" t="str">
        <f t="shared" si="139"/>
        <v/>
      </c>
      <c r="BE275" s="12" t="str">
        <f t="shared" si="140"/>
        <v/>
      </c>
      <c r="BF275" s="12" t="str">
        <f>_xlfn.IFNA(VLOOKUP(Y275,对应表!$Z:$AA,2,FALSE)&amp;Z275,"")</f>
        <v>HP:17410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1"/>
        <v>17410</v>
      </c>
      <c r="BM275" t="str">
        <f t="shared" si="142"/>
        <v/>
      </c>
    </row>
    <row r="276" spans="8:65" x14ac:dyDescent="0.15">
      <c r="H276" t="s">
        <v>142</v>
      </c>
      <c r="I276">
        <v>18</v>
      </c>
      <c r="J276">
        <v>0.15</v>
      </c>
      <c r="K276" t="str">
        <f t="shared" si="131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306</v>
      </c>
      <c r="O276">
        <v>0</v>
      </c>
      <c r="P276">
        <f t="shared" si="134"/>
        <v>24624</v>
      </c>
      <c r="Q276">
        <v>200138</v>
      </c>
      <c r="R276" s="4" t="s">
        <v>1241</v>
      </c>
      <c r="S276" s="4" t="str">
        <f t="shared" si="135"/>
        <v>被动生命小lv18</v>
      </c>
      <c r="T276" t="s">
        <v>307</v>
      </c>
      <c r="Y276" t="s">
        <v>1223</v>
      </c>
      <c r="Z276">
        <f>INT(VLOOKUP($I276,角色属性概况!$I:$N,VLOOKUP($H276,对应表!$AD:$AE,2,FALSE),FALSE)*$J276)</f>
        <v>24624</v>
      </c>
      <c r="AI276" s="12" t="str">
        <f t="shared" si="132"/>
        <v>HP:24624</v>
      </c>
      <c r="AR276">
        <v>999</v>
      </c>
      <c r="AU276" s="4"/>
      <c r="AV276" s="4"/>
      <c r="AW276" s="4"/>
      <c r="AX276" s="4"/>
      <c r="AZ276" s="12" t="str">
        <f t="shared" si="133"/>
        <v/>
      </c>
      <c r="BA276" s="12" t="str">
        <f t="shared" si="136"/>
        <v/>
      </c>
      <c r="BB276" s="12" t="str">
        <f t="shared" si="137"/>
        <v/>
      </c>
      <c r="BC276" s="12" t="str">
        <f t="shared" si="138"/>
        <v/>
      </c>
      <c r="BD276" s="12" t="str">
        <f t="shared" si="139"/>
        <v/>
      </c>
      <c r="BE276" s="12" t="str">
        <f t="shared" si="140"/>
        <v/>
      </c>
      <c r="BF276" s="12" t="str">
        <f>_xlfn.IFNA(VLOOKUP(Y276,对应表!$Z:$AA,2,FALSE)&amp;Z276,"")</f>
        <v>HP:24624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1"/>
        <v>24624</v>
      </c>
      <c r="BM276" t="str">
        <f t="shared" si="142"/>
        <v/>
      </c>
    </row>
    <row r="277" spans="8:65" x14ac:dyDescent="0.15">
      <c r="H277" t="s">
        <v>142</v>
      </c>
      <c r="I277">
        <v>19</v>
      </c>
      <c r="J277">
        <v>0.15</v>
      </c>
      <c r="K277" t="str">
        <f t="shared" si="131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306</v>
      </c>
      <c r="O277">
        <v>0</v>
      </c>
      <c r="P277">
        <f t="shared" si="134"/>
        <v>34828</v>
      </c>
      <c r="Q277">
        <v>200139</v>
      </c>
      <c r="R277" s="4" t="s">
        <v>1242</v>
      </c>
      <c r="S277" s="4" t="str">
        <f t="shared" si="135"/>
        <v>被动生命小lv19</v>
      </c>
      <c r="T277" t="s">
        <v>307</v>
      </c>
      <c r="Y277" t="s">
        <v>1223</v>
      </c>
      <c r="Z277">
        <f>INT(VLOOKUP($I277,角色属性概况!$I:$N,VLOOKUP($H277,对应表!$AD:$AE,2,FALSE),FALSE)*$J277)</f>
        <v>34828</v>
      </c>
      <c r="AI277" s="12" t="str">
        <f t="shared" si="132"/>
        <v>HP:34828</v>
      </c>
      <c r="AR277">
        <v>999</v>
      </c>
      <c r="AU277" s="4"/>
      <c r="AV277" s="4"/>
      <c r="AW277" s="4"/>
      <c r="AX277" s="4"/>
      <c r="AZ277" s="12" t="str">
        <f t="shared" si="133"/>
        <v/>
      </c>
      <c r="BA277" s="12" t="str">
        <f t="shared" si="136"/>
        <v/>
      </c>
      <c r="BB277" s="12" t="str">
        <f t="shared" si="137"/>
        <v/>
      </c>
      <c r="BC277" s="12" t="str">
        <f t="shared" si="138"/>
        <v/>
      </c>
      <c r="BD277" s="12" t="str">
        <f t="shared" si="139"/>
        <v/>
      </c>
      <c r="BE277" s="12" t="str">
        <f t="shared" si="140"/>
        <v/>
      </c>
      <c r="BF277" s="12" t="str">
        <f>_xlfn.IFNA(VLOOKUP(Y277,对应表!$Z:$AA,2,FALSE)&amp;Z277,"")</f>
        <v>HP:34828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1"/>
        <v>34828</v>
      </c>
      <c r="BM277" t="str">
        <f t="shared" si="142"/>
        <v/>
      </c>
    </row>
    <row r="278" spans="8:65" x14ac:dyDescent="0.15">
      <c r="H278" t="s">
        <v>142</v>
      </c>
      <c r="I278">
        <v>20</v>
      </c>
      <c r="J278">
        <v>0.15</v>
      </c>
      <c r="K278" t="str">
        <f t="shared" si="131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306</v>
      </c>
      <c r="O278">
        <v>0</v>
      </c>
      <c r="P278">
        <f t="shared" si="134"/>
        <v>49261</v>
      </c>
      <c r="Q278">
        <v>200140</v>
      </c>
      <c r="R278" s="4" t="s">
        <v>1243</v>
      </c>
      <c r="S278" s="4" t="str">
        <f t="shared" si="135"/>
        <v>被动生命小lv20</v>
      </c>
      <c r="T278" t="s">
        <v>307</v>
      </c>
      <c r="Y278" t="s">
        <v>1223</v>
      </c>
      <c r="Z278">
        <f>INT(VLOOKUP($I278,角色属性概况!$I:$N,VLOOKUP($H278,对应表!$AD:$AE,2,FALSE),FALSE)*$J278)</f>
        <v>49261</v>
      </c>
      <c r="AI278" s="12" t="str">
        <f t="shared" si="132"/>
        <v>HP:49261</v>
      </c>
      <c r="AR278">
        <v>999</v>
      </c>
      <c r="AU278" s="4"/>
      <c r="AV278" s="4"/>
      <c r="AW278" s="4"/>
      <c r="AX278" s="4"/>
      <c r="AZ278" s="12" t="str">
        <f t="shared" si="133"/>
        <v/>
      </c>
      <c r="BA278" s="12" t="str">
        <f t="shared" si="136"/>
        <v/>
      </c>
      <c r="BB278" s="12" t="str">
        <f t="shared" si="137"/>
        <v/>
      </c>
      <c r="BC278" s="12" t="str">
        <f t="shared" si="138"/>
        <v/>
      </c>
      <c r="BD278" s="12" t="str">
        <f t="shared" si="139"/>
        <v/>
      </c>
      <c r="BE278" s="12" t="str">
        <f t="shared" si="140"/>
        <v/>
      </c>
      <c r="BF278" s="12" t="str">
        <f>_xlfn.IFNA(VLOOKUP(Y278,对应表!$Z:$AA,2,FALSE)&amp;Z278,"")</f>
        <v>HP:49261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1"/>
        <v>49261</v>
      </c>
      <c r="BM278" t="str">
        <f t="shared" si="142"/>
        <v/>
      </c>
    </row>
    <row r="279" spans="8:65" x14ac:dyDescent="0.15">
      <c r="H279" t="s">
        <v>142</v>
      </c>
      <c r="I279">
        <v>1</v>
      </c>
      <c r="J279">
        <v>0.2</v>
      </c>
      <c r="K279" t="str">
        <f t="shared" si="131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306</v>
      </c>
      <c r="O279">
        <v>0</v>
      </c>
      <c r="P279">
        <f t="shared" si="134"/>
        <v>83</v>
      </c>
      <c r="Q279">
        <v>200141</v>
      </c>
      <c r="R279" s="4" t="s">
        <v>1244</v>
      </c>
      <c r="S279" s="4" t="str">
        <f t="shared" si="135"/>
        <v>被动生命中lv1</v>
      </c>
      <c r="T279" t="s">
        <v>307</v>
      </c>
      <c r="Y279" t="s">
        <v>1223</v>
      </c>
      <c r="Z279">
        <f>INT(VLOOKUP($I279,角色属性概况!$I:$N,VLOOKUP($H279,对应表!$AD:$AE,2,FALSE),FALSE)*$J279)</f>
        <v>83</v>
      </c>
      <c r="AI279" s="12" t="str">
        <f t="shared" si="132"/>
        <v>HP:83</v>
      </c>
      <c r="AR279">
        <v>999</v>
      </c>
      <c r="AU279" s="4"/>
      <c r="AV279" s="4"/>
      <c r="AW279" s="4"/>
      <c r="AX279" s="4"/>
      <c r="AZ279" s="12" t="str">
        <f t="shared" si="133"/>
        <v/>
      </c>
      <c r="BA279" s="12" t="str">
        <f t="shared" si="136"/>
        <v/>
      </c>
      <c r="BB279" s="12" t="str">
        <f t="shared" si="137"/>
        <v/>
      </c>
      <c r="BC279" s="12" t="str">
        <f t="shared" si="138"/>
        <v/>
      </c>
      <c r="BD279" s="12" t="str">
        <f t="shared" si="139"/>
        <v/>
      </c>
      <c r="BE279" s="12" t="str">
        <f t="shared" si="140"/>
        <v/>
      </c>
      <c r="BF279" s="12" t="str">
        <f>_xlfn.IFNA(VLOOKUP(Y279,对应表!$Z:$AA,2,FALSE)&amp;Z279,"")</f>
        <v>HP:83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1"/>
        <v>83</v>
      </c>
      <c r="BM279" t="str">
        <f t="shared" si="142"/>
        <v/>
      </c>
    </row>
    <row r="280" spans="8:65" x14ac:dyDescent="0.15">
      <c r="H280" t="s">
        <v>142</v>
      </c>
      <c r="I280">
        <v>2</v>
      </c>
      <c r="J280">
        <v>0.2</v>
      </c>
      <c r="K280" t="str">
        <f t="shared" ref="K280:K318" si="143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306</v>
      </c>
      <c r="O280">
        <v>0</v>
      </c>
      <c r="P280">
        <f t="shared" si="134"/>
        <v>102</v>
      </c>
      <c r="Q280">
        <v>200142</v>
      </c>
      <c r="R280" s="4" t="s">
        <v>1245</v>
      </c>
      <c r="S280" s="4" t="str">
        <f t="shared" si="135"/>
        <v>被动生命中lv2</v>
      </c>
      <c r="T280" t="s">
        <v>307</v>
      </c>
      <c r="Y280" t="s">
        <v>1223</v>
      </c>
      <c r="Z280">
        <f>INT(VLOOKUP($I280,角色属性概况!$I:$N,VLOOKUP($H280,对应表!$AD:$AE,2,FALSE),FALSE)*$J280)</f>
        <v>102</v>
      </c>
      <c r="AI280" s="12" t="str">
        <f t="shared" ref="AI280:AI318" si="144">IF(BF280="","",BF280)&amp;IF(BG280="","","|"&amp;BG280)&amp;IF(BH280="","","|"&amp;BH280)&amp;IF(BI280="","","|"&amp;BI280)&amp;IF(BJ280="","","|"&amp;BJ280)</f>
        <v>HP:102</v>
      </c>
      <c r="AR280">
        <v>999</v>
      </c>
      <c r="AU280" s="4"/>
      <c r="AV280" s="4"/>
      <c r="AW280" s="4"/>
      <c r="AX280" s="4"/>
      <c r="AZ280" s="12" t="str">
        <f t="shared" ref="AZ280:AZ318" si="145">IF(BA280="","",BA280)&amp;IF(BB280="","","|"&amp;BB280)&amp;IF(BC280="","","|"&amp;BC280)&amp;IF(BD280="","","|"&amp;BD280)&amp;IF(BE280="","","|"&amp;BE280)</f>
        <v/>
      </c>
      <c r="BA280" s="12" t="str">
        <f t="shared" si="136"/>
        <v/>
      </c>
      <c r="BB280" s="12" t="str">
        <f t="shared" si="137"/>
        <v/>
      </c>
      <c r="BC280" s="12" t="str">
        <f t="shared" si="138"/>
        <v/>
      </c>
      <c r="BD280" s="12" t="str">
        <f t="shared" si="139"/>
        <v/>
      </c>
      <c r="BE280" s="12" t="str">
        <f t="shared" si="140"/>
        <v/>
      </c>
      <c r="BF280" s="12" t="str">
        <f>_xlfn.IFNA(VLOOKUP(Y280,对应表!$Z:$AA,2,FALSE)&amp;Z280,"")</f>
        <v>HP:102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1"/>
        <v>102</v>
      </c>
      <c r="BM280" t="str">
        <f t="shared" si="142"/>
        <v/>
      </c>
    </row>
    <row r="281" spans="8:65" x14ac:dyDescent="0.15">
      <c r="H281" t="s">
        <v>142</v>
      </c>
      <c r="I281">
        <v>3</v>
      </c>
      <c r="J281">
        <v>0.2</v>
      </c>
      <c r="K281" t="str">
        <f t="shared" si="143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306</v>
      </c>
      <c r="O281">
        <v>0</v>
      </c>
      <c r="P281">
        <f t="shared" si="134"/>
        <v>160</v>
      </c>
      <c r="Q281">
        <v>200143</v>
      </c>
      <c r="R281" s="4" t="s">
        <v>1246</v>
      </c>
      <c r="S281" s="4" t="str">
        <f t="shared" si="135"/>
        <v>被动生命中lv3</v>
      </c>
      <c r="T281" t="s">
        <v>307</v>
      </c>
      <c r="Y281" t="s">
        <v>1223</v>
      </c>
      <c r="Z281">
        <f>INT(VLOOKUP($I281,角色属性概况!$I:$N,VLOOKUP($H281,对应表!$AD:$AE,2,FALSE),FALSE)*$J281)</f>
        <v>160</v>
      </c>
      <c r="AI281" s="12" t="str">
        <f t="shared" si="144"/>
        <v>HP:160</v>
      </c>
      <c r="AR281">
        <v>999</v>
      </c>
      <c r="AU281" s="4"/>
      <c r="AV281" s="4"/>
      <c r="AW281" s="4"/>
      <c r="AX281" s="4"/>
      <c r="AZ281" s="12" t="str">
        <f t="shared" si="145"/>
        <v/>
      </c>
      <c r="BA281" s="12" t="str">
        <f t="shared" si="136"/>
        <v/>
      </c>
      <c r="BB281" s="12" t="str">
        <f t="shared" si="137"/>
        <v/>
      </c>
      <c r="BC281" s="12" t="str">
        <f t="shared" si="138"/>
        <v/>
      </c>
      <c r="BD281" s="12" t="str">
        <f t="shared" si="139"/>
        <v/>
      </c>
      <c r="BE281" s="12" t="str">
        <f t="shared" si="140"/>
        <v/>
      </c>
      <c r="BF281" s="12" t="str">
        <f>_xlfn.IFNA(VLOOKUP(Y281,对应表!$Z:$AA,2,FALSE)&amp;Z281,"")</f>
        <v>HP:160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1"/>
        <v>160</v>
      </c>
      <c r="BM281" t="str">
        <f t="shared" si="142"/>
        <v/>
      </c>
    </row>
    <row r="282" spans="8:65" x14ac:dyDescent="0.15">
      <c r="H282" t="s">
        <v>142</v>
      </c>
      <c r="I282">
        <v>4</v>
      </c>
      <c r="J282">
        <v>0.2</v>
      </c>
      <c r="K282" t="str">
        <f t="shared" si="143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306</v>
      </c>
      <c r="O282">
        <v>0</v>
      </c>
      <c r="P282">
        <f t="shared" si="134"/>
        <v>256</v>
      </c>
      <c r="Q282">
        <v>200144</v>
      </c>
      <c r="R282" s="4" t="s">
        <v>1247</v>
      </c>
      <c r="S282" s="4" t="str">
        <f t="shared" si="135"/>
        <v>被动生命中lv4</v>
      </c>
      <c r="T282" t="s">
        <v>307</v>
      </c>
      <c r="Y282" t="s">
        <v>1223</v>
      </c>
      <c r="Z282">
        <f>INT(VLOOKUP($I282,角色属性概况!$I:$N,VLOOKUP($H282,对应表!$AD:$AE,2,FALSE),FALSE)*$J282)</f>
        <v>256</v>
      </c>
      <c r="AI282" s="12" t="str">
        <f t="shared" si="144"/>
        <v>HP:256</v>
      </c>
      <c r="AR282">
        <v>999</v>
      </c>
      <c r="AU282" s="4"/>
      <c r="AV282" s="4"/>
      <c r="AW282" s="4"/>
      <c r="AX282" s="4"/>
      <c r="AZ282" s="12" t="str">
        <f t="shared" si="145"/>
        <v/>
      </c>
      <c r="BA282" s="12" t="str">
        <f t="shared" si="136"/>
        <v/>
      </c>
      <c r="BB282" s="12" t="str">
        <f t="shared" si="137"/>
        <v/>
      </c>
      <c r="BC282" s="12" t="str">
        <f t="shared" si="138"/>
        <v/>
      </c>
      <c r="BD282" s="12" t="str">
        <f t="shared" si="139"/>
        <v/>
      </c>
      <c r="BE282" s="12" t="str">
        <f t="shared" si="140"/>
        <v/>
      </c>
      <c r="BF282" s="12" t="str">
        <f>_xlfn.IFNA(VLOOKUP(Y282,对应表!$Z:$AA,2,FALSE)&amp;Z282,"")</f>
        <v>HP:256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1"/>
        <v>256</v>
      </c>
      <c r="BM282" t="str">
        <f t="shared" si="142"/>
        <v/>
      </c>
    </row>
    <row r="283" spans="8:65" x14ac:dyDescent="0.15">
      <c r="H283" t="s">
        <v>142</v>
      </c>
      <c r="I283">
        <v>5</v>
      </c>
      <c r="J283">
        <v>0.2</v>
      </c>
      <c r="K283" t="str">
        <f t="shared" si="143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306</v>
      </c>
      <c r="O283">
        <v>0</v>
      </c>
      <c r="P283">
        <f t="shared" si="134"/>
        <v>361</v>
      </c>
      <c r="Q283">
        <v>200145</v>
      </c>
      <c r="R283" s="4" t="s">
        <v>1248</v>
      </c>
      <c r="S283" s="4" t="str">
        <f t="shared" si="135"/>
        <v>被动生命中lv5</v>
      </c>
      <c r="T283" t="s">
        <v>307</v>
      </c>
      <c r="Y283" t="s">
        <v>1223</v>
      </c>
      <c r="Z283">
        <f>INT(VLOOKUP($I283,角色属性概况!$I:$N,VLOOKUP($H283,对应表!$AD:$AE,2,FALSE),FALSE)*$J283)</f>
        <v>361</v>
      </c>
      <c r="AI283" s="12" t="str">
        <f t="shared" si="144"/>
        <v>HP:361</v>
      </c>
      <c r="AR283">
        <v>999</v>
      </c>
      <c r="AU283" s="4"/>
      <c r="AV283" s="4"/>
      <c r="AW283" s="4"/>
      <c r="AX283" s="4"/>
      <c r="AZ283" s="12" t="str">
        <f t="shared" si="145"/>
        <v/>
      </c>
      <c r="BA283" s="12" t="str">
        <f t="shared" si="136"/>
        <v/>
      </c>
      <c r="BB283" s="12" t="str">
        <f t="shared" si="137"/>
        <v/>
      </c>
      <c r="BC283" s="12" t="str">
        <f t="shared" si="138"/>
        <v/>
      </c>
      <c r="BD283" s="12" t="str">
        <f t="shared" si="139"/>
        <v/>
      </c>
      <c r="BE283" s="12" t="str">
        <f t="shared" si="140"/>
        <v/>
      </c>
      <c r="BF283" s="12" t="str">
        <f>_xlfn.IFNA(VLOOKUP(Y283,对应表!$Z:$AA,2,FALSE)&amp;Z283,"")</f>
        <v>HP:361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1"/>
        <v>361</v>
      </c>
      <c r="BM283" t="str">
        <f t="shared" si="142"/>
        <v/>
      </c>
    </row>
    <row r="284" spans="8:65" x14ac:dyDescent="0.15">
      <c r="H284" t="s">
        <v>142</v>
      </c>
      <c r="I284">
        <v>6</v>
      </c>
      <c r="J284">
        <v>0.2</v>
      </c>
      <c r="K284" t="str">
        <f t="shared" si="143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306</v>
      </c>
      <c r="O284">
        <v>0</v>
      </c>
      <c r="P284">
        <f t="shared" si="134"/>
        <v>512</v>
      </c>
      <c r="Q284">
        <v>200146</v>
      </c>
      <c r="R284" s="4" t="s">
        <v>1249</v>
      </c>
      <c r="S284" s="4" t="str">
        <f t="shared" si="135"/>
        <v>被动生命中lv6</v>
      </c>
      <c r="T284" t="s">
        <v>307</v>
      </c>
      <c r="Y284" t="s">
        <v>1223</v>
      </c>
      <c r="Z284">
        <f>INT(VLOOKUP($I284,角色属性概况!$I:$N,VLOOKUP($H284,对应表!$AD:$AE,2,FALSE),FALSE)*$J284)</f>
        <v>512</v>
      </c>
      <c r="AI284" s="12" t="str">
        <f t="shared" si="144"/>
        <v>HP:512</v>
      </c>
      <c r="AR284">
        <v>999</v>
      </c>
      <c r="AU284" s="4"/>
      <c r="AV284" s="4"/>
      <c r="AW284" s="4"/>
      <c r="AX284" s="4"/>
      <c r="AZ284" s="12" t="str">
        <f t="shared" si="145"/>
        <v/>
      </c>
      <c r="BA284" s="12" t="str">
        <f t="shared" si="136"/>
        <v/>
      </c>
      <c r="BB284" s="12" t="str">
        <f t="shared" si="137"/>
        <v/>
      </c>
      <c r="BC284" s="12" t="str">
        <f t="shared" si="138"/>
        <v/>
      </c>
      <c r="BD284" s="12" t="str">
        <f t="shared" si="139"/>
        <v/>
      </c>
      <c r="BE284" s="12" t="str">
        <f t="shared" si="140"/>
        <v/>
      </c>
      <c r="BF284" s="12" t="str">
        <f>_xlfn.IFNA(VLOOKUP(Y284,对应表!$Z:$AA,2,FALSE)&amp;Z284,"")</f>
        <v>HP:512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1"/>
        <v>512</v>
      </c>
      <c r="BM284" t="str">
        <f t="shared" si="142"/>
        <v/>
      </c>
    </row>
    <row r="285" spans="8:65" x14ac:dyDescent="0.15">
      <c r="H285" t="s">
        <v>142</v>
      </c>
      <c r="I285">
        <v>7</v>
      </c>
      <c r="J285">
        <v>0.2</v>
      </c>
      <c r="K285" t="str">
        <f t="shared" si="143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306</v>
      </c>
      <c r="O285">
        <v>0</v>
      </c>
      <c r="P285">
        <f t="shared" si="134"/>
        <v>724</v>
      </c>
      <c r="Q285">
        <v>200147</v>
      </c>
      <c r="R285" s="4" t="s">
        <v>1250</v>
      </c>
      <c r="S285" s="4" t="str">
        <f t="shared" si="135"/>
        <v>被动生命中lv7</v>
      </c>
      <c r="T285" t="s">
        <v>307</v>
      </c>
      <c r="Y285" t="s">
        <v>1223</v>
      </c>
      <c r="Z285">
        <f>INT(VLOOKUP($I285,角色属性概况!$I:$N,VLOOKUP($H285,对应表!$AD:$AE,2,FALSE),FALSE)*$J285)</f>
        <v>724</v>
      </c>
      <c r="AI285" s="12" t="str">
        <f t="shared" si="144"/>
        <v>HP:724</v>
      </c>
      <c r="AR285">
        <v>999</v>
      </c>
      <c r="AU285" s="4"/>
      <c r="AV285" s="4"/>
      <c r="AW285" s="4"/>
      <c r="AX285" s="4"/>
      <c r="AZ285" s="12" t="str">
        <f t="shared" si="145"/>
        <v/>
      </c>
      <c r="BA285" s="12" t="str">
        <f t="shared" si="136"/>
        <v/>
      </c>
      <c r="BB285" s="12" t="str">
        <f t="shared" si="137"/>
        <v/>
      </c>
      <c r="BC285" s="12" t="str">
        <f t="shared" si="138"/>
        <v/>
      </c>
      <c r="BD285" s="12" t="str">
        <f t="shared" si="139"/>
        <v/>
      </c>
      <c r="BE285" s="12" t="str">
        <f t="shared" si="140"/>
        <v/>
      </c>
      <c r="BF285" s="12" t="str">
        <f>_xlfn.IFNA(VLOOKUP(Y285,对应表!$Z:$AA,2,FALSE)&amp;Z285,"")</f>
        <v>HP:724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1"/>
        <v>724</v>
      </c>
      <c r="BM285" t="str">
        <f t="shared" si="142"/>
        <v/>
      </c>
    </row>
    <row r="286" spans="8:65" x14ac:dyDescent="0.15">
      <c r="H286" t="s">
        <v>142</v>
      </c>
      <c r="I286">
        <v>8</v>
      </c>
      <c r="J286">
        <v>0.2</v>
      </c>
      <c r="K286" t="str">
        <f t="shared" si="143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306</v>
      </c>
      <c r="O286">
        <v>0</v>
      </c>
      <c r="P286">
        <f t="shared" si="134"/>
        <v>1024</v>
      </c>
      <c r="Q286">
        <v>200148</v>
      </c>
      <c r="R286" s="4" t="s">
        <v>1251</v>
      </c>
      <c r="S286" s="4" t="str">
        <f t="shared" si="135"/>
        <v>被动生命中lv8</v>
      </c>
      <c r="T286" t="s">
        <v>307</v>
      </c>
      <c r="Y286" t="s">
        <v>1223</v>
      </c>
      <c r="Z286">
        <f>INT(VLOOKUP($I286,角色属性概况!$I:$N,VLOOKUP($H286,对应表!$AD:$AE,2,FALSE),FALSE)*$J286)</f>
        <v>1024</v>
      </c>
      <c r="AI286" s="12" t="str">
        <f t="shared" si="144"/>
        <v>HP:1024</v>
      </c>
      <c r="AR286">
        <v>999</v>
      </c>
      <c r="AU286" s="4"/>
      <c r="AV286" s="4"/>
      <c r="AW286" s="4"/>
      <c r="AX286" s="4"/>
      <c r="AZ286" s="12" t="str">
        <f t="shared" si="145"/>
        <v/>
      </c>
      <c r="BA286" s="12" t="str">
        <f t="shared" si="136"/>
        <v/>
      </c>
      <c r="BB286" s="12" t="str">
        <f t="shared" si="137"/>
        <v/>
      </c>
      <c r="BC286" s="12" t="str">
        <f t="shared" si="138"/>
        <v/>
      </c>
      <c r="BD286" s="12" t="str">
        <f t="shared" si="139"/>
        <v/>
      </c>
      <c r="BE286" s="12" t="str">
        <f t="shared" si="140"/>
        <v/>
      </c>
      <c r="BF286" s="12" t="str">
        <f>_xlfn.IFNA(VLOOKUP(Y286,对应表!$Z:$AA,2,FALSE)&amp;Z286,"")</f>
        <v>HP:1024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1"/>
        <v>1024</v>
      </c>
      <c r="BM286" t="str">
        <f t="shared" si="142"/>
        <v/>
      </c>
    </row>
    <row r="287" spans="8:65" x14ac:dyDescent="0.15">
      <c r="H287" t="s">
        <v>142</v>
      </c>
      <c r="I287">
        <v>9</v>
      </c>
      <c r="J287">
        <v>0.2</v>
      </c>
      <c r="K287" t="str">
        <f t="shared" si="143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306</v>
      </c>
      <c r="O287">
        <v>0</v>
      </c>
      <c r="P287">
        <f t="shared" si="134"/>
        <v>1449</v>
      </c>
      <c r="Q287">
        <v>200149</v>
      </c>
      <c r="R287" s="4" t="s">
        <v>1252</v>
      </c>
      <c r="S287" s="4" t="str">
        <f t="shared" si="135"/>
        <v>被动生命中lv9</v>
      </c>
      <c r="T287" t="s">
        <v>307</v>
      </c>
      <c r="Y287" t="s">
        <v>1223</v>
      </c>
      <c r="Z287">
        <f>INT(VLOOKUP($I287,角色属性概况!$I:$N,VLOOKUP($H287,对应表!$AD:$AE,2,FALSE),FALSE)*$J287)</f>
        <v>1449</v>
      </c>
      <c r="AI287" s="12" t="str">
        <f t="shared" si="144"/>
        <v>HP:1449</v>
      </c>
      <c r="AR287">
        <v>999</v>
      </c>
      <c r="AU287" s="4"/>
      <c r="AV287" s="4"/>
      <c r="AW287" s="4"/>
      <c r="AX287" s="4"/>
      <c r="AZ287" s="12" t="str">
        <f t="shared" si="145"/>
        <v/>
      </c>
      <c r="BA287" s="12" t="str">
        <f t="shared" si="136"/>
        <v/>
      </c>
      <c r="BB287" s="12" t="str">
        <f t="shared" si="137"/>
        <v/>
      </c>
      <c r="BC287" s="12" t="str">
        <f t="shared" si="138"/>
        <v/>
      </c>
      <c r="BD287" s="12" t="str">
        <f t="shared" si="139"/>
        <v/>
      </c>
      <c r="BE287" s="12" t="str">
        <f t="shared" si="140"/>
        <v/>
      </c>
      <c r="BF287" s="12" t="str">
        <f>_xlfn.IFNA(VLOOKUP(Y287,对应表!$Z:$AA,2,FALSE)&amp;Z287,"")</f>
        <v>HP:1449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1"/>
        <v>1449</v>
      </c>
      <c r="BM287" t="str">
        <f t="shared" si="142"/>
        <v/>
      </c>
    </row>
    <row r="288" spans="8:65" x14ac:dyDescent="0.15">
      <c r="H288" t="s">
        <v>142</v>
      </c>
      <c r="I288">
        <v>10</v>
      </c>
      <c r="J288">
        <v>0.2</v>
      </c>
      <c r="K288" t="str">
        <f t="shared" si="143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306</v>
      </c>
      <c r="O288">
        <v>0</v>
      </c>
      <c r="P288">
        <f t="shared" si="134"/>
        <v>2049</v>
      </c>
      <c r="Q288">
        <v>200150</v>
      </c>
      <c r="R288" s="4" t="s">
        <v>1253</v>
      </c>
      <c r="S288" s="4" t="str">
        <f t="shared" si="135"/>
        <v>被动生命中lv10</v>
      </c>
      <c r="T288" t="s">
        <v>307</v>
      </c>
      <c r="Y288" t="s">
        <v>1223</v>
      </c>
      <c r="Z288">
        <f>INT(VLOOKUP($I288,角色属性概况!$I:$N,VLOOKUP($H288,对应表!$AD:$AE,2,FALSE),FALSE)*$J288)</f>
        <v>2049</v>
      </c>
      <c r="AI288" s="12" t="str">
        <f t="shared" si="144"/>
        <v>HP:2049</v>
      </c>
      <c r="AR288">
        <v>999</v>
      </c>
      <c r="AU288" s="4"/>
      <c r="AV288" s="4"/>
      <c r="AW288" s="4"/>
      <c r="AX288" s="4"/>
      <c r="AZ288" s="12" t="str">
        <f t="shared" si="145"/>
        <v/>
      </c>
      <c r="BA288" s="12" t="str">
        <f t="shared" si="136"/>
        <v/>
      </c>
      <c r="BB288" s="12" t="str">
        <f t="shared" si="137"/>
        <v/>
      </c>
      <c r="BC288" s="12" t="str">
        <f t="shared" si="138"/>
        <v/>
      </c>
      <c r="BD288" s="12" t="str">
        <f t="shared" si="139"/>
        <v/>
      </c>
      <c r="BE288" s="12" t="str">
        <f t="shared" si="140"/>
        <v/>
      </c>
      <c r="BF288" s="12" t="str">
        <f>_xlfn.IFNA(VLOOKUP(Y288,对应表!$Z:$AA,2,FALSE)&amp;Z288,"")</f>
        <v>HP:2049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1"/>
        <v>2049</v>
      </c>
      <c r="BM288" t="str">
        <f t="shared" si="142"/>
        <v/>
      </c>
    </row>
    <row r="289" spans="8:65" x14ac:dyDescent="0.15">
      <c r="H289" t="s">
        <v>142</v>
      </c>
      <c r="I289">
        <v>11</v>
      </c>
      <c r="J289">
        <v>0.2</v>
      </c>
      <c r="K289" t="str">
        <f t="shared" si="143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306</v>
      </c>
      <c r="O289">
        <v>0</v>
      </c>
      <c r="P289">
        <f t="shared" si="134"/>
        <v>2899</v>
      </c>
      <c r="Q289">
        <v>200151</v>
      </c>
      <c r="R289" s="4" t="s">
        <v>1254</v>
      </c>
      <c r="S289" s="4" t="str">
        <f t="shared" si="135"/>
        <v>被动生命中lv11</v>
      </c>
      <c r="T289" t="s">
        <v>307</v>
      </c>
      <c r="Y289" t="s">
        <v>1223</v>
      </c>
      <c r="Z289">
        <f>INT(VLOOKUP($I289,角色属性概况!$I:$N,VLOOKUP($H289,对应表!$AD:$AE,2,FALSE),FALSE)*$J289)</f>
        <v>2899</v>
      </c>
      <c r="AI289" s="12" t="str">
        <f t="shared" si="144"/>
        <v>HP:2899</v>
      </c>
      <c r="AR289">
        <v>999</v>
      </c>
      <c r="AU289" s="4"/>
      <c r="AV289" s="4"/>
      <c r="AW289" s="4"/>
      <c r="AX289" s="4"/>
      <c r="AZ289" s="12" t="str">
        <f t="shared" si="145"/>
        <v/>
      </c>
      <c r="BA289" s="12" t="str">
        <f t="shared" si="136"/>
        <v/>
      </c>
      <c r="BB289" s="12" t="str">
        <f t="shared" si="137"/>
        <v/>
      </c>
      <c r="BC289" s="12" t="str">
        <f t="shared" si="138"/>
        <v/>
      </c>
      <c r="BD289" s="12" t="str">
        <f t="shared" si="139"/>
        <v/>
      </c>
      <c r="BE289" s="12" t="str">
        <f t="shared" si="140"/>
        <v/>
      </c>
      <c r="BF289" s="12" t="str">
        <f>_xlfn.IFNA(VLOOKUP(Y289,对应表!$Z:$AA,2,FALSE)&amp;Z289,"")</f>
        <v>HP:2899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1"/>
        <v>2899</v>
      </c>
      <c r="BM289" t="str">
        <f t="shared" si="142"/>
        <v/>
      </c>
    </row>
    <row r="290" spans="8:65" x14ac:dyDescent="0.15">
      <c r="H290" t="s">
        <v>142</v>
      </c>
      <c r="I290">
        <v>12</v>
      </c>
      <c r="J290">
        <v>0.2</v>
      </c>
      <c r="K290" t="str">
        <f t="shared" si="143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306</v>
      </c>
      <c r="O290">
        <v>0</v>
      </c>
      <c r="P290">
        <f t="shared" si="134"/>
        <v>4100</v>
      </c>
      <c r="Q290">
        <v>200152</v>
      </c>
      <c r="R290" s="4" t="s">
        <v>1255</v>
      </c>
      <c r="S290" s="4" t="str">
        <f t="shared" si="135"/>
        <v>被动生命中lv12</v>
      </c>
      <c r="T290" t="s">
        <v>307</v>
      </c>
      <c r="Y290" t="s">
        <v>1223</v>
      </c>
      <c r="Z290">
        <f>INT(VLOOKUP($I290,角色属性概况!$I:$N,VLOOKUP($H290,对应表!$AD:$AE,2,FALSE),FALSE)*$J290)</f>
        <v>4100</v>
      </c>
      <c r="AI290" s="12" t="str">
        <f t="shared" si="144"/>
        <v>HP:4100</v>
      </c>
      <c r="AR290">
        <v>999</v>
      </c>
      <c r="AU290" s="4"/>
      <c r="AV290" s="4"/>
      <c r="AW290" s="4"/>
      <c r="AX290" s="4"/>
      <c r="AZ290" s="12" t="str">
        <f t="shared" si="145"/>
        <v/>
      </c>
      <c r="BA290" s="12" t="str">
        <f t="shared" si="136"/>
        <v/>
      </c>
      <c r="BB290" s="12" t="str">
        <f t="shared" si="137"/>
        <v/>
      </c>
      <c r="BC290" s="12" t="str">
        <f t="shared" si="138"/>
        <v/>
      </c>
      <c r="BD290" s="12" t="str">
        <f t="shared" si="139"/>
        <v/>
      </c>
      <c r="BE290" s="12" t="str">
        <f t="shared" si="140"/>
        <v/>
      </c>
      <c r="BF290" s="12" t="str">
        <f>_xlfn.IFNA(VLOOKUP(Y290,对应表!$Z:$AA,2,FALSE)&amp;Z290,"")</f>
        <v>HP:4100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1"/>
        <v>4100</v>
      </c>
      <c r="BM290" t="str">
        <f t="shared" si="142"/>
        <v/>
      </c>
    </row>
    <row r="291" spans="8:65" x14ac:dyDescent="0.15">
      <c r="H291" t="s">
        <v>142</v>
      </c>
      <c r="I291">
        <v>13</v>
      </c>
      <c r="J291">
        <v>0.2</v>
      </c>
      <c r="K291" t="str">
        <f t="shared" si="143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306</v>
      </c>
      <c r="O291">
        <v>0</v>
      </c>
      <c r="P291">
        <f t="shared" si="134"/>
        <v>5800</v>
      </c>
      <c r="Q291">
        <v>200153</v>
      </c>
      <c r="R291" s="4" t="s">
        <v>1256</v>
      </c>
      <c r="S291" s="4" t="str">
        <f t="shared" si="135"/>
        <v>被动生命中lv13</v>
      </c>
      <c r="T291" t="s">
        <v>307</v>
      </c>
      <c r="Y291" t="s">
        <v>1223</v>
      </c>
      <c r="Z291">
        <f>INT(VLOOKUP($I291,角色属性概况!$I:$N,VLOOKUP($H291,对应表!$AD:$AE,2,FALSE),FALSE)*$J291)</f>
        <v>5800</v>
      </c>
      <c r="AI291" s="12" t="str">
        <f t="shared" si="144"/>
        <v>HP:5800</v>
      </c>
      <c r="AR291">
        <v>999</v>
      </c>
      <c r="AU291" s="4"/>
      <c r="AV291" s="4"/>
      <c r="AW291" s="4"/>
      <c r="AX291" s="4"/>
      <c r="AZ291" s="12" t="str">
        <f t="shared" si="145"/>
        <v/>
      </c>
      <c r="BA291" s="12" t="str">
        <f t="shared" si="136"/>
        <v/>
      </c>
      <c r="BB291" s="12" t="str">
        <f t="shared" si="137"/>
        <v/>
      </c>
      <c r="BC291" s="12" t="str">
        <f t="shared" si="138"/>
        <v/>
      </c>
      <c r="BD291" s="12" t="str">
        <f t="shared" si="139"/>
        <v/>
      </c>
      <c r="BE291" s="12" t="str">
        <f t="shared" si="140"/>
        <v/>
      </c>
      <c r="BF291" s="12" t="str">
        <f>_xlfn.IFNA(VLOOKUP(Y291,对应表!$Z:$AA,2,FALSE)&amp;Z291,"")</f>
        <v>HP:5800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1"/>
        <v>5800</v>
      </c>
      <c r="BM291" t="str">
        <f t="shared" si="142"/>
        <v/>
      </c>
    </row>
    <row r="292" spans="8:65" x14ac:dyDescent="0.15">
      <c r="H292" t="s">
        <v>142</v>
      </c>
      <c r="I292">
        <v>14</v>
      </c>
      <c r="J292">
        <v>0.2</v>
      </c>
      <c r="K292" t="str">
        <f t="shared" si="143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306</v>
      </c>
      <c r="O292">
        <v>0</v>
      </c>
      <c r="P292">
        <f t="shared" si="134"/>
        <v>8204</v>
      </c>
      <c r="Q292">
        <v>200154</v>
      </c>
      <c r="R292" s="4" t="s">
        <v>1257</v>
      </c>
      <c r="S292" s="4" t="str">
        <f t="shared" si="135"/>
        <v>被动生命中lv14</v>
      </c>
      <c r="T292" t="s">
        <v>307</v>
      </c>
      <c r="Y292" t="s">
        <v>1223</v>
      </c>
      <c r="Z292">
        <f>INT(VLOOKUP($I292,角色属性概况!$I:$N,VLOOKUP($H292,对应表!$AD:$AE,2,FALSE),FALSE)*$J292)</f>
        <v>8204</v>
      </c>
      <c r="AI292" s="12" t="str">
        <f t="shared" si="144"/>
        <v>HP:8204</v>
      </c>
      <c r="AR292">
        <v>999</v>
      </c>
      <c r="AU292" s="4"/>
      <c r="AV292" s="4"/>
      <c r="AW292" s="4"/>
      <c r="AX292" s="4"/>
      <c r="AZ292" s="12" t="str">
        <f t="shared" si="145"/>
        <v/>
      </c>
      <c r="BA292" s="12" t="str">
        <f t="shared" si="136"/>
        <v/>
      </c>
      <c r="BB292" s="12" t="str">
        <f t="shared" si="137"/>
        <v/>
      </c>
      <c r="BC292" s="12" t="str">
        <f t="shared" si="138"/>
        <v/>
      </c>
      <c r="BD292" s="12" t="str">
        <f t="shared" si="139"/>
        <v/>
      </c>
      <c r="BE292" s="12" t="str">
        <f t="shared" si="140"/>
        <v/>
      </c>
      <c r="BF292" s="12" t="str">
        <f>_xlfn.IFNA(VLOOKUP(Y292,对应表!$Z:$AA,2,FALSE)&amp;Z292,"")</f>
        <v>HP:8204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1"/>
        <v>8204</v>
      </c>
      <c r="BM292" t="str">
        <f t="shared" si="142"/>
        <v/>
      </c>
    </row>
    <row r="293" spans="8:65" x14ac:dyDescent="0.15">
      <c r="H293" t="s">
        <v>142</v>
      </c>
      <c r="I293">
        <v>15</v>
      </c>
      <c r="J293">
        <v>0.2</v>
      </c>
      <c r="K293" t="str">
        <f t="shared" si="143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306</v>
      </c>
      <c r="O293">
        <v>0</v>
      </c>
      <c r="P293">
        <f t="shared" si="134"/>
        <v>11603</v>
      </c>
      <c r="Q293">
        <v>200155</v>
      </c>
      <c r="R293" s="4" t="s">
        <v>1258</v>
      </c>
      <c r="S293" s="4" t="str">
        <f t="shared" si="135"/>
        <v>被动生命中lv15</v>
      </c>
      <c r="T293" t="s">
        <v>307</v>
      </c>
      <c r="Y293" t="s">
        <v>1223</v>
      </c>
      <c r="Z293">
        <f>INT(VLOOKUP($I293,角色属性概况!$I:$N,VLOOKUP($H293,对应表!$AD:$AE,2,FALSE),FALSE)*$J293)</f>
        <v>11603</v>
      </c>
      <c r="AI293" s="12" t="str">
        <f t="shared" si="144"/>
        <v>HP:11603</v>
      </c>
      <c r="AR293">
        <v>999</v>
      </c>
      <c r="AU293" s="4"/>
      <c r="AV293" s="4"/>
      <c r="AW293" s="4"/>
      <c r="AX293" s="4"/>
      <c r="AZ293" s="12" t="str">
        <f t="shared" si="145"/>
        <v/>
      </c>
      <c r="BA293" s="12" t="str">
        <f t="shared" si="136"/>
        <v/>
      </c>
      <c r="BB293" s="12" t="str">
        <f t="shared" si="137"/>
        <v/>
      </c>
      <c r="BC293" s="12" t="str">
        <f t="shared" si="138"/>
        <v/>
      </c>
      <c r="BD293" s="12" t="str">
        <f t="shared" si="139"/>
        <v/>
      </c>
      <c r="BE293" s="12" t="str">
        <f t="shared" si="140"/>
        <v/>
      </c>
      <c r="BF293" s="12" t="str">
        <f>_xlfn.IFNA(VLOOKUP(Y293,对应表!$Z:$AA,2,FALSE)&amp;Z293,"")</f>
        <v>HP:11603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1"/>
        <v>11603</v>
      </c>
      <c r="BM293" t="str">
        <f t="shared" si="142"/>
        <v/>
      </c>
    </row>
    <row r="294" spans="8:65" x14ac:dyDescent="0.15">
      <c r="H294" t="s">
        <v>142</v>
      </c>
      <c r="I294">
        <v>16</v>
      </c>
      <c r="J294">
        <v>0.2</v>
      </c>
      <c r="K294" t="str">
        <f t="shared" si="143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306</v>
      </c>
      <c r="O294">
        <v>0</v>
      </c>
      <c r="P294">
        <f t="shared" si="134"/>
        <v>16412</v>
      </c>
      <c r="Q294">
        <v>200156</v>
      </c>
      <c r="R294" s="4" t="s">
        <v>1259</v>
      </c>
      <c r="S294" s="4" t="str">
        <f t="shared" si="135"/>
        <v>被动生命中lv16</v>
      </c>
      <c r="T294" t="s">
        <v>307</v>
      </c>
      <c r="Y294" t="s">
        <v>1223</v>
      </c>
      <c r="Z294">
        <f>INT(VLOOKUP($I294,角色属性概况!$I:$N,VLOOKUP($H294,对应表!$AD:$AE,2,FALSE),FALSE)*$J294)</f>
        <v>16412</v>
      </c>
      <c r="AI294" s="12" t="str">
        <f t="shared" si="144"/>
        <v>HP:16412</v>
      </c>
      <c r="AR294">
        <v>999</v>
      </c>
      <c r="AU294" s="4"/>
      <c r="AV294" s="4"/>
      <c r="AW294" s="4"/>
      <c r="AX294" s="4"/>
      <c r="AZ294" s="12" t="str">
        <f t="shared" si="145"/>
        <v/>
      </c>
      <c r="BA294" s="12" t="str">
        <f t="shared" si="136"/>
        <v/>
      </c>
      <c r="BB294" s="12" t="str">
        <f t="shared" si="137"/>
        <v/>
      </c>
      <c r="BC294" s="12" t="str">
        <f t="shared" si="138"/>
        <v/>
      </c>
      <c r="BD294" s="12" t="str">
        <f t="shared" si="139"/>
        <v/>
      </c>
      <c r="BE294" s="12" t="str">
        <f t="shared" si="140"/>
        <v/>
      </c>
      <c r="BF294" s="12" t="str">
        <f>_xlfn.IFNA(VLOOKUP(Y294,对应表!$Z:$AA,2,FALSE)&amp;Z294,"")</f>
        <v>HP:16412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1"/>
        <v>16412</v>
      </c>
      <c r="BM294" t="str">
        <f t="shared" si="142"/>
        <v/>
      </c>
    </row>
    <row r="295" spans="8:65" x14ac:dyDescent="0.15">
      <c r="H295" t="s">
        <v>142</v>
      </c>
      <c r="I295">
        <v>17</v>
      </c>
      <c r="J295">
        <v>0.2</v>
      </c>
      <c r="K295" t="str">
        <f t="shared" si="143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306</v>
      </c>
      <c r="O295">
        <v>0</v>
      </c>
      <c r="P295">
        <f t="shared" si="134"/>
        <v>23213</v>
      </c>
      <c r="Q295">
        <v>200157</v>
      </c>
      <c r="R295" s="4" t="s">
        <v>1260</v>
      </c>
      <c r="S295" s="4" t="str">
        <f t="shared" si="135"/>
        <v>被动生命中lv17</v>
      </c>
      <c r="T295" t="s">
        <v>307</v>
      </c>
      <c r="Y295" t="s">
        <v>1223</v>
      </c>
      <c r="Z295">
        <f>INT(VLOOKUP($I295,角色属性概况!$I:$N,VLOOKUP($H295,对应表!$AD:$AE,2,FALSE),FALSE)*$J295)</f>
        <v>23213</v>
      </c>
      <c r="AI295" s="12" t="str">
        <f t="shared" si="144"/>
        <v>HP:23213</v>
      </c>
      <c r="AR295">
        <v>999</v>
      </c>
      <c r="AU295" s="4"/>
      <c r="AV295" s="4"/>
      <c r="AW295" s="4"/>
      <c r="AX295" s="4"/>
      <c r="AZ295" s="12" t="str">
        <f t="shared" si="145"/>
        <v/>
      </c>
      <c r="BA295" s="12" t="str">
        <f t="shared" si="136"/>
        <v/>
      </c>
      <c r="BB295" s="12" t="str">
        <f t="shared" si="137"/>
        <v/>
      </c>
      <c r="BC295" s="12" t="str">
        <f t="shared" si="138"/>
        <v/>
      </c>
      <c r="BD295" s="12" t="str">
        <f t="shared" si="139"/>
        <v/>
      </c>
      <c r="BE295" s="12" t="str">
        <f t="shared" si="140"/>
        <v/>
      </c>
      <c r="BF295" s="12" t="str">
        <f>_xlfn.IFNA(VLOOKUP(Y295,对应表!$Z:$AA,2,FALSE)&amp;Z295,"")</f>
        <v>HP:23213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1"/>
        <v>23213</v>
      </c>
      <c r="BM295" t="str">
        <f t="shared" si="142"/>
        <v/>
      </c>
    </row>
    <row r="296" spans="8:65" x14ac:dyDescent="0.15">
      <c r="H296" t="s">
        <v>142</v>
      </c>
      <c r="I296">
        <v>18</v>
      </c>
      <c r="J296">
        <v>0.2</v>
      </c>
      <c r="K296" t="str">
        <f t="shared" si="143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306</v>
      </c>
      <c r="O296">
        <v>0</v>
      </c>
      <c r="P296">
        <f t="shared" si="134"/>
        <v>32832</v>
      </c>
      <c r="Q296">
        <v>200158</v>
      </c>
      <c r="R296" s="4" t="s">
        <v>1261</v>
      </c>
      <c r="S296" s="4" t="str">
        <f t="shared" si="135"/>
        <v>被动生命中lv18</v>
      </c>
      <c r="T296" t="s">
        <v>307</v>
      </c>
      <c r="Y296" t="s">
        <v>1223</v>
      </c>
      <c r="Z296">
        <f>INT(VLOOKUP($I296,角色属性概况!$I:$N,VLOOKUP($H296,对应表!$AD:$AE,2,FALSE),FALSE)*$J296)</f>
        <v>32832</v>
      </c>
      <c r="AI296" s="12" t="str">
        <f t="shared" si="144"/>
        <v>HP:32832</v>
      </c>
      <c r="AR296">
        <v>999</v>
      </c>
      <c r="AU296" s="4"/>
      <c r="AV296" s="4"/>
      <c r="AW296" s="4"/>
      <c r="AX296" s="4"/>
      <c r="AZ296" s="12" t="str">
        <f t="shared" si="145"/>
        <v/>
      </c>
      <c r="BA296" s="12" t="str">
        <f t="shared" si="136"/>
        <v/>
      </c>
      <c r="BB296" s="12" t="str">
        <f t="shared" si="137"/>
        <v/>
      </c>
      <c r="BC296" s="12" t="str">
        <f t="shared" si="138"/>
        <v/>
      </c>
      <c r="BD296" s="12" t="str">
        <f t="shared" si="139"/>
        <v/>
      </c>
      <c r="BE296" s="12" t="str">
        <f t="shared" si="140"/>
        <v/>
      </c>
      <c r="BF296" s="12" t="str">
        <f>_xlfn.IFNA(VLOOKUP(Y296,对应表!$Z:$AA,2,FALSE)&amp;Z296,"")</f>
        <v>HP:32832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1"/>
        <v>32832</v>
      </c>
      <c r="BM296" t="str">
        <f t="shared" si="142"/>
        <v/>
      </c>
    </row>
    <row r="297" spans="8:65" x14ac:dyDescent="0.15">
      <c r="H297" t="s">
        <v>142</v>
      </c>
      <c r="I297">
        <v>19</v>
      </c>
      <c r="J297">
        <v>0.2</v>
      </c>
      <c r="K297" t="str">
        <f t="shared" si="143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306</v>
      </c>
      <c r="O297">
        <v>0</v>
      </c>
      <c r="P297">
        <f t="shared" si="134"/>
        <v>46438</v>
      </c>
      <c r="Q297">
        <v>200159</v>
      </c>
      <c r="R297" s="4" t="s">
        <v>1262</v>
      </c>
      <c r="S297" s="4" t="str">
        <f t="shared" si="135"/>
        <v>被动生命中lv19</v>
      </c>
      <c r="T297" t="s">
        <v>307</v>
      </c>
      <c r="Y297" t="s">
        <v>1223</v>
      </c>
      <c r="Z297">
        <f>INT(VLOOKUP($I297,角色属性概况!$I:$N,VLOOKUP($H297,对应表!$AD:$AE,2,FALSE),FALSE)*$J297)</f>
        <v>46438</v>
      </c>
      <c r="AI297" s="12" t="str">
        <f t="shared" si="144"/>
        <v>HP:46438</v>
      </c>
      <c r="AR297">
        <v>999</v>
      </c>
      <c r="AU297" s="4"/>
      <c r="AV297" s="4"/>
      <c r="AW297" s="4"/>
      <c r="AX297" s="4"/>
      <c r="AZ297" s="12" t="str">
        <f t="shared" si="145"/>
        <v/>
      </c>
      <c r="BA297" s="12" t="str">
        <f t="shared" si="136"/>
        <v/>
      </c>
      <c r="BB297" s="12" t="str">
        <f t="shared" si="137"/>
        <v/>
      </c>
      <c r="BC297" s="12" t="str">
        <f t="shared" si="138"/>
        <v/>
      </c>
      <c r="BD297" s="12" t="str">
        <f t="shared" si="139"/>
        <v/>
      </c>
      <c r="BE297" s="12" t="str">
        <f t="shared" si="140"/>
        <v/>
      </c>
      <c r="BF297" s="12" t="str">
        <f>_xlfn.IFNA(VLOOKUP(Y297,对应表!$Z:$AA,2,FALSE)&amp;Z297,"")</f>
        <v>HP:46438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1"/>
        <v>46438</v>
      </c>
      <c r="BM297" t="str">
        <f t="shared" si="142"/>
        <v/>
      </c>
    </row>
    <row r="298" spans="8:65" x14ac:dyDescent="0.15">
      <c r="H298" t="s">
        <v>142</v>
      </c>
      <c r="I298">
        <v>20</v>
      </c>
      <c r="J298">
        <v>0.2</v>
      </c>
      <c r="K298" t="str">
        <f t="shared" si="143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306</v>
      </c>
      <c r="O298">
        <v>0</v>
      </c>
      <c r="P298">
        <f t="shared" si="134"/>
        <v>65681</v>
      </c>
      <c r="Q298">
        <v>200160</v>
      </c>
      <c r="R298" s="4" t="s">
        <v>1263</v>
      </c>
      <c r="S298" s="4" t="str">
        <f t="shared" si="135"/>
        <v>被动生命中lv20</v>
      </c>
      <c r="T298" t="s">
        <v>307</v>
      </c>
      <c r="Y298" t="s">
        <v>1223</v>
      </c>
      <c r="Z298">
        <f>INT(VLOOKUP($I298,角色属性概况!$I:$N,VLOOKUP($H298,对应表!$AD:$AE,2,FALSE),FALSE)*$J298)</f>
        <v>65681</v>
      </c>
      <c r="AI298" s="12" t="str">
        <f t="shared" si="144"/>
        <v>HP:65681</v>
      </c>
      <c r="AR298">
        <v>999</v>
      </c>
      <c r="AU298" s="4"/>
      <c r="AV298" s="4"/>
      <c r="AW298" s="4"/>
      <c r="AX298" s="4"/>
      <c r="AZ298" s="12" t="str">
        <f t="shared" si="145"/>
        <v/>
      </c>
      <c r="BA298" s="12" t="str">
        <f t="shared" si="136"/>
        <v/>
      </c>
      <c r="BB298" s="12" t="str">
        <f t="shared" si="137"/>
        <v/>
      </c>
      <c r="BC298" s="12" t="str">
        <f t="shared" si="138"/>
        <v/>
      </c>
      <c r="BD298" s="12" t="str">
        <f t="shared" si="139"/>
        <v/>
      </c>
      <c r="BE298" s="12" t="str">
        <f t="shared" si="140"/>
        <v/>
      </c>
      <c r="BF298" s="12" t="str">
        <f>_xlfn.IFNA(VLOOKUP(Y298,对应表!$Z:$AA,2,FALSE)&amp;Z298,"")</f>
        <v>HP:65681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1"/>
        <v>65681</v>
      </c>
      <c r="BM298" t="str">
        <f t="shared" si="142"/>
        <v/>
      </c>
    </row>
    <row r="299" spans="8:65" x14ac:dyDescent="0.15">
      <c r="H299" t="s">
        <v>142</v>
      </c>
      <c r="I299">
        <v>1</v>
      </c>
      <c r="J299">
        <v>0.25</v>
      </c>
      <c r="K299" t="str">
        <f t="shared" si="143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306</v>
      </c>
      <c r="O299">
        <v>0</v>
      </c>
      <c r="P299">
        <f t="shared" si="134"/>
        <v>104</v>
      </c>
      <c r="Q299">
        <v>200161</v>
      </c>
      <c r="R299" s="4" t="s">
        <v>1264</v>
      </c>
      <c r="S299" s="4" t="str">
        <f t="shared" si="135"/>
        <v>被动生命大lv1</v>
      </c>
      <c r="T299" t="s">
        <v>307</v>
      </c>
      <c r="Y299" t="s">
        <v>1223</v>
      </c>
      <c r="Z299">
        <f>INT(VLOOKUP($I299,角色属性概况!$I:$N,VLOOKUP($H299,对应表!$AD:$AE,2,FALSE),FALSE)*$J299)</f>
        <v>104</v>
      </c>
      <c r="AI299" s="12" t="str">
        <f t="shared" si="144"/>
        <v>HP:104</v>
      </c>
      <c r="AR299">
        <v>999</v>
      </c>
      <c r="AU299" s="4"/>
      <c r="AV299" s="4"/>
      <c r="AW299" s="4"/>
      <c r="AX299" s="4"/>
      <c r="AZ299" s="12" t="str">
        <f t="shared" si="145"/>
        <v/>
      </c>
      <c r="BA299" s="12" t="str">
        <f t="shared" si="136"/>
        <v/>
      </c>
      <c r="BB299" s="12" t="str">
        <f t="shared" si="137"/>
        <v/>
      </c>
      <c r="BC299" s="12" t="str">
        <f t="shared" si="138"/>
        <v/>
      </c>
      <c r="BD299" s="12" t="str">
        <f t="shared" si="139"/>
        <v/>
      </c>
      <c r="BE299" s="12" t="str">
        <f t="shared" si="140"/>
        <v/>
      </c>
      <c r="BF299" s="12" t="str">
        <f>_xlfn.IFNA(VLOOKUP(Y299,对应表!$Z:$AA,2,FALSE)&amp;Z299,"")</f>
        <v>HP:104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1"/>
        <v>104</v>
      </c>
      <c r="BM299" t="str">
        <f t="shared" si="142"/>
        <v/>
      </c>
    </row>
    <row r="300" spans="8:65" x14ac:dyDescent="0.15">
      <c r="H300" t="s">
        <v>142</v>
      </c>
      <c r="I300">
        <v>2</v>
      </c>
      <c r="J300">
        <v>0.25</v>
      </c>
      <c r="K300" t="str">
        <f t="shared" si="143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306</v>
      </c>
      <c r="O300">
        <v>0</v>
      </c>
      <c r="P300">
        <f t="shared" si="134"/>
        <v>128</v>
      </c>
      <c r="Q300">
        <v>200162</v>
      </c>
      <c r="R300" s="4" t="s">
        <v>1265</v>
      </c>
      <c r="S300" s="4" t="str">
        <f t="shared" si="135"/>
        <v>被动生命大lv2</v>
      </c>
      <c r="T300" t="s">
        <v>307</v>
      </c>
      <c r="Y300" t="s">
        <v>1223</v>
      </c>
      <c r="Z300">
        <f>INT(VLOOKUP($I300,角色属性概况!$I:$N,VLOOKUP($H300,对应表!$AD:$AE,2,FALSE),FALSE)*$J300)</f>
        <v>128</v>
      </c>
      <c r="AI300" s="12" t="str">
        <f t="shared" si="144"/>
        <v>HP:128</v>
      </c>
      <c r="AR300">
        <v>999</v>
      </c>
      <c r="AU300" s="4"/>
      <c r="AV300" s="4"/>
      <c r="AW300" s="4"/>
      <c r="AX300" s="4"/>
      <c r="AZ300" s="12" t="str">
        <f t="shared" si="145"/>
        <v/>
      </c>
      <c r="BA300" s="12" t="str">
        <f t="shared" si="136"/>
        <v/>
      </c>
      <c r="BB300" s="12" t="str">
        <f t="shared" si="137"/>
        <v/>
      </c>
      <c r="BC300" s="12" t="str">
        <f t="shared" si="138"/>
        <v/>
      </c>
      <c r="BD300" s="12" t="str">
        <f t="shared" si="139"/>
        <v/>
      </c>
      <c r="BE300" s="12" t="str">
        <f t="shared" si="140"/>
        <v/>
      </c>
      <c r="BF300" s="12" t="str">
        <f>_xlfn.IFNA(VLOOKUP(Y300,对应表!$Z:$AA,2,FALSE)&amp;Z300,"")</f>
        <v>HP:128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1"/>
        <v>128</v>
      </c>
      <c r="BM300" t="str">
        <f t="shared" si="142"/>
        <v/>
      </c>
    </row>
    <row r="301" spans="8:65" x14ac:dyDescent="0.15">
      <c r="H301" t="s">
        <v>142</v>
      </c>
      <c r="I301">
        <v>3</v>
      </c>
      <c r="J301">
        <v>0.25</v>
      </c>
      <c r="K301" t="str">
        <f t="shared" si="143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306</v>
      </c>
      <c r="O301">
        <v>0</v>
      </c>
      <c r="P301">
        <f t="shared" si="134"/>
        <v>200</v>
      </c>
      <c r="Q301">
        <v>200163</v>
      </c>
      <c r="R301" s="4" t="s">
        <v>1266</v>
      </c>
      <c r="S301" s="4" t="str">
        <f t="shared" si="135"/>
        <v>被动生命大lv3</v>
      </c>
      <c r="T301" t="s">
        <v>307</v>
      </c>
      <c r="Y301" t="s">
        <v>1223</v>
      </c>
      <c r="Z301">
        <f>INT(VLOOKUP($I301,角色属性概况!$I:$N,VLOOKUP($H301,对应表!$AD:$AE,2,FALSE),FALSE)*$J301)</f>
        <v>200</v>
      </c>
      <c r="AI301" s="12" t="str">
        <f t="shared" si="144"/>
        <v>HP:200</v>
      </c>
      <c r="AR301">
        <v>999</v>
      </c>
      <c r="AU301" s="4"/>
      <c r="AV301" s="4"/>
      <c r="AW301" s="4"/>
      <c r="AX301" s="4"/>
      <c r="AZ301" s="12" t="str">
        <f t="shared" si="145"/>
        <v/>
      </c>
      <c r="BA301" s="12" t="str">
        <f t="shared" si="136"/>
        <v/>
      </c>
      <c r="BB301" s="12" t="str">
        <f t="shared" si="137"/>
        <v/>
      </c>
      <c r="BC301" s="12" t="str">
        <f t="shared" si="138"/>
        <v/>
      </c>
      <c r="BD301" s="12" t="str">
        <f t="shared" si="139"/>
        <v/>
      </c>
      <c r="BE301" s="12" t="str">
        <f t="shared" si="140"/>
        <v/>
      </c>
      <c r="BF301" s="12" t="str">
        <f>_xlfn.IFNA(VLOOKUP(Y301,对应表!$Z:$AA,2,FALSE)&amp;Z301,"")</f>
        <v>HP:200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1"/>
        <v>200</v>
      </c>
      <c r="BM301" t="str">
        <f t="shared" si="142"/>
        <v/>
      </c>
    </row>
    <row r="302" spans="8:65" x14ac:dyDescent="0.15">
      <c r="H302" t="s">
        <v>142</v>
      </c>
      <c r="I302">
        <v>4</v>
      </c>
      <c r="J302">
        <v>0.25</v>
      </c>
      <c r="K302" t="str">
        <f t="shared" si="143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306</v>
      </c>
      <c r="O302">
        <v>0</v>
      </c>
      <c r="P302">
        <f t="shared" si="134"/>
        <v>320</v>
      </c>
      <c r="Q302">
        <v>200164</v>
      </c>
      <c r="R302" s="4" t="s">
        <v>1267</v>
      </c>
      <c r="S302" s="4" t="str">
        <f t="shared" si="135"/>
        <v>被动生命大lv4</v>
      </c>
      <c r="T302" t="s">
        <v>307</v>
      </c>
      <c r="Y302" t="s">
        <v>1223</v>
      </c>
      <c r="Z302">
        <f>INT(VLOOKUP($I302,角色属性概况!$I:$N,VLOOKUP($H302,对应表!$AD:$AE,2,FALSE),FALSE)*$J302)</f>
        <v>320</v>
      </c>
      <c r="AI302" s="12" t="str">
        <f t="shared" si="144"/>
        <v>HP:320</v>
      </c>
      <c r="AR302">
        <v>999</v>
      </c>
      <c r="AU302" s="4"/>
      <c r="AV302" s="4"/>
      <c r="AW302" s="4"/>
      <c r="AX302" s="4"/>
      <c r="AZ302" s="12" t="str">
        <f t="shared" si="145"/>
        <v/>
      </c>
      <c r="BA302" s="12" t="str">
        <f t="shared" si="136"/>
        <v/>
      </c>
      <c r="BB302" s="12" t="str">
        <f t="shared" si="137"/>
        <v/>
      </c>
      <c r="BC302" s="12" t="str">
        <f t="shared" si="138"/>
        <v/>
      </c>
      <c r="BD302" s="12" t="str">
        <f t="shared" si="139"/>
        <v/>
      </c>
      <c r="BE302" s="12" t="str">
        <f t="shared" si="140"/>
        <v/>
      </c>
      <c r="BF302" s="12" t="str">
        <f>_xlfn.IFNA(VLOOKUP(Y302,对应表!$Z:$AA,2,FALSE)&amp;Z302,"")</f>
        <v>HP:320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1"/>
        <v>320</v>
      </c>
      <c r="BM302" t="str">
        <f t="shared" si="142"/>
        <v/>
      </c>
    </row>
    <row r="303" spans="8:65" x14ac:dyDescent="0.15">
      <c r="H303" t="s">
        <v>142</v>
      </c>
      <c r="I303">
        <v>5</v>
      </c>
      <c r="J303">
        <v>0.25</v>
      </c>
      <c r="K303" t="str">
        <f t="shared" si="143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306</v>
      </c>
      <c r="O303">
        <v>0</v>
      </c>
      <c r="P303">
        <f t="shared" si="134"/>
        <v>452</v>
      </c>
      <c r="Q303">
        <v>200165</v>
      </c>
      <c r="R303" s="4" t="s">
        <v>1268</v>
      </c>
      <c r="S303" s="4" t="str">
        <f t="shared" si="135"/>
        <v>被动生命大lv5</v>
      </c>
      <c r="T303" t="s">
        <v>307</v>
      </c>
      <c r="Y303" t="s">
        <v>1223</v>
      </c>
      <c r="Z303">
        <f>INT(VLOOKUP($I303,角色属性概况!$I:$N,VLOOKUP($H303,对应表!$AD:$AE,2,FALSE),FALSE)*$J303)</f>
        <v>452</v>
      </c>
      <c r="AI303" s="12" t="str">
        <f t="shared" si="144"/>
        <v>HP:452</v>
      </c>
      <c r="AR303">
        <v>999</v>
      </c>
      <c r="AU303" s="4"/>
      <c r="AV303" s="4"/>
      <c r="AW303" s="4"/>
      <c r="AX303" s="4"/>
      <c r="AZ303" s="12" t="str">
        <f t="shared" si="145"/>
        <v/>
      </c>
      <c r="BA303" s="12" t="str">
        <f t="shared" si="136"/>
        <v/>
      </c>
      <c r="BB303" s="12" t="str">
        <f t="shared" si="137"/>
        <v/>
      </c>
      <c r="BC303" s="12" t="str">
        <f t="shared" si="138"/>
        <v/>
      </c>
      <c r="BD303" s="12" t="str">
        <f t="shared" si="139"/>
        <v/>
      </c>
      <c r="BE303" s="12" t="str">
        <f t="shared" si="140"/>
        <v/>
      </c>
      <c r="BF303" s="12" t="str">
        <f>_xlfn.IFNA(VLOOKUP(Y303,对应表!$Z:$AA,2,FALSE)&amp;Z303,"")</f>
        <v>HP:452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1"/>
        <v>452</v>
      </c>
      <c r="BM303" t="str">
        <f t="shared" si="142"/>
        <v/>
      </c>
    </row>
    <row r="304" spans="8:65" x14ac:dyDescent="0.15">
      <c r="H304" t="s">
        <v>142</v>
      </c>
      <c r="I304">
        <v>6</v>
      </c>
      <c r="J304">
        <v>0.25</v>
      </c>
      <c r="K304" t="str">
        <f t="shared" si="143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306</v>
      </c>
      <c r="O304">
        <v>0</v>
      </c>
      <c r="P304">
        <f t="shared" si="134"/>
        <v>640</v>
      </c>
      <c r="Q304">
        <v>200166</v>
      </c>
      <c r="R304" s="4" t="s">
        <v>1269</v>
      </c>
      <c r="S304" s="4" t="str">
        <f t="shared" si="135"/>
        <v>被动生命大lv6</v>
      </c>
      <c r="T304" t="s">
        <v>307</v>
      </c>
      <c r="Y304" t="s">
        <v>1223</v>
      </c>
      <c r="Z304">
        <f>INT(VLOOKUP($I304,角色属性概况!$I:$N,VLOOKUP($H304,对应表!$AD:$AE,2,FALSE),FALSE)*$J304)</f>
        <v>640</v>
      </c>
      <c r="AI304" s="12" t="str">
        <f t="shared" si="144"/>
        <v>HP:640</v>
      </c>
      <c r="AR304">
        <v>999</v>
      </c>
      <c r="AU304" s="4"/>
      <c r="AV304" s="4"/>
      <c r="AW304" s="4"/>
      <c r="AX304" s="4"/>
      <c r="AZ304" s="12" t="str">
        <f t="shared" si="145"/>
        <v/>
      </c>
      <c r="BA304" s="12" t="str">
        <f t="shared" si="136"/>
        <v/>
      </c>
      <c r="BB304" s="12" t="str">
        <f t="shared" si="137"/>
        <v/>
      </c>
      <c r="BC304" s="12" t="str">
        <f t="shared" si="138"/>
        <v/>
      </c>
      <c r="BD304" s="12" t="str">
        <f t="shared" si="139"/>
        <v/>
      </c>
      <c r="BE304" s="12" t="str">
        <f t="shared" si="140"/>
        <v/>
      </c>
      <c r="BF304" s="12" t="str">
        <f>_xlfn.IFNA(VLOOKUP(Y304,对应表!$Z:$AA,2,FALSE)&amp;Z304,"")</f>
        <v>HP:640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1"/>
        <v>640</v>
      </c>
      <c r="BM304" t="str">
        <f t="shared" si="142"/>
        <v/>
      </c>
    </row>
    <row r="305" spans="8:65" x14ac:dyDescent="0.15">
      <c r="H305" t="s">
        <v>142</v>
      </c>
      <c r="I305">
        <v>7</v>
      </c>
      <c r="J305">
        <v>0.25</v>
      </c>
      <c r="K305" t="str">
        <f t="shared" si="143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306</v>
      </c>
      <c r="O305">
        <v>0</v>
      </c>
      <c r="P305">
        <f t="shared" si="134"/>
        <v>905</v>
      </c>
      <c r="Q305">
        <v>200167</v>
      </c>
      <c r="R305" s="4" t="s">
        <v>1270</v>
      </c>
      <c r="S305" s="4" t="str">
        <f t="shared" si="135"/>
        <v>被动生命大lv7</v>
      </c>
      <c r="T305" t="s">
        <v>307</v>
      </c>
      <c r="Y305" t="s">
        <v>1223</v>
      </c>
      <c r="Z305">
        <f>INT(VLOOKUP($I305,角色属性概况!$I:$N,VLOOKUP($H305,对应表!$AD:$AE,2,FALSE),FALSE)*$J305)</f>
        <v>905</v>
      </c>
      <c r="AI305" s="12" t="str">
        <f t="shared" si="144"/>
        <v>HP:905</v>
      </c>
      <c r="AR305">
        <v>999</v>
      </c>
      <c r="AU305" s="4"/>
      <c r="AV305" s="4"/>
      <c r="AW305" s="4"/>
      <c r="AX305" s="4"/>
      <c r="AZ305" s="12" t="str">
        <f t="shared" si="145"/>
        <v/>
      </c>
      <c r="BA305" s="12" t="str">
        <f t="shared" si="136"/>
        <v/>
      </c>
      <c r="BB305" s="12" t="str">
        <f t="shared" si="137"/>
        <v/>
      </c>
      <c r="BC305" s="12" t="str">
        <f t="shared" si="138"/>
        <v/>
      </c>
      <c r="BD305" s="12" t="str">
        <f t="shared" si="139"/>
        <v/>
      </c>
      <c r="BE305" s="12" t="str">
        <f t="shared" si="140"/>
        <v/>
      </c>
      <c r="BF305" s="12" t="str">
        <f>_xlfn.IFNA(VLOOKUP(Y305,对应表!$Z:$AA,2,FALSE)&amp;Z305,"")</f>
        <v>HP:905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1"/>
        <v>905</v>
      </c>
      <c r="BM305" t="str">
        <f t="shared" si="142"/>
        <v/>
      </c>
    </row>
    <row r="306" spans="8:65" x14ac:dyDescent="0.15">
      <c r="H306" t="s">
        <v>142</v>
      </c>
      <c r="I306">
        <v>8</v>
      </c>
      <c r="J306">
        <v>0.25</v>
      </c>
      <c r="K306" t="str">
        <f t="shared" si="143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306</v>
      </c>
      <c r="O306">
        <v>0</v>
      </c>
      <c r="P306">
        <f t="shared" si="134"/>
        <v>1280</v>
      </c>
      <c r="Q306">
        <v>200168</v>
      </c>
      <c r="R306" s="4" t="s">
        <v>1271</v>
      </c>
      <c r="S306" s="4" t="str">
        <f t="shared" si="135"/>
        <v>被动生命大lv8</v>
      </c>
      <c r="T306" t="s">
        <v>307</v>
      </c>
      <c r="Y306" t="s">
        <v>1223</v>
      </c>
      <c r="Z306">
        <f>INT(VLOOKUP($I306,角色属性概况!$I:$N,VLOOKUP($H306,对应表!$AD:$AE,2,FALSE),FALSE)*$J306)</f>
        <v>1280</v>
      </c>
      <c r="AI306" s="12" t="str">
        <f t="shared" si="144"/>
        <v>HP:1280</v>
      </c>
      <c r="AR306">
        <v>999</v>
      </c>
      <c r="AU306" s="4"/>
      <c r="AV306" s="4"/>
      <c r="AW306" s="4"/>
      <c r="AX306" s="4"/>
      <c r="AZ306" s="12" t="str">
        <f t="shared" si="145"/>
        <v/>
      </c>
      <c r="BA306" s="12" t="str">
        <f t="shared" si="136"/>
        <v/>
      </c>
      <c r="BB306" s="12" t="str">
        <f t="shared" si="137"/>
        <v/>
      </c>
      <c r="BC306" s="12" t="str">
        <f t="shared" si="138"/>
        <v/>
      </c>
      <c r="BD306" s="12" t="str">
        <f t="shared" si="139"/>
        <v/>
      </c>
      <c r="BE306" s="12" t="str">
        <f t="shared" si="140"/>
        <v/>
      </c>
      <c r="BF306" s="12" t="str">
        <f>_xlfn.IFNA(VLOOKUP(Y306,对应表!$Z:$AA,2,FALSE)&amp;Z306,"")</f>
        <v>HP:1280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1"/>
        <v>1280</v>
      </c>
      <c r="BM306" t="str">
        <f t="shared" si="142"/>
        <v/>
      </c>
    </row>
    <row r="307" spans="8:65" x14ac:dyDescent="0.15">
      <c r="H307" t="s">
        <v>142</v>
      </c>
      <c r="I307">
        <v>9</v>
      </c>
      <c r="J307">
        <v>0.25</v>
      </c>
      <c r="K307" t="str">
        <f t="shared" si="143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306</v>
      </c>
      <c r="O307">
        <v>0</v>
      </c>
      <c r="P307">
        <f t="shared" si="134"/>
        <v>1811</v>
      </c>
      <c r="Q307">
        <v>200169</v>
      </c>
      <c r="R307" s="4" t="s">
        <v>1272</v>
      </c>
      <c r="S307" s="4" t="str">
        <f t="shared" si="135"/>
        <v>被动生命大lv9</v>
      </c>
      <c r="T307" t="s">
        <v>307</v>
      </c>
      <c r="Y307" t="s">
        <v>1223</v>
      </c>
      <c r="Z307">
        <f>INT(VLOOKUP($I307,角色属性概况!$I:$N,VLOOKUP($H307,对应表!$AD:$AE,2,FALSE),FALSE)*$J307)</f>
        <v>1811</v>
      </c>
      <c r="AI307" s="12" t="str">
        <f t="shared" si="144"/>
        <v>HP:1811</v>
      </c>
      <c r="AR307">
        <v>999</v>
      </c>
      <c r="AU307" s="4"/>
      <c r="AV307" s="4"/>
      <c r="AW307" s="4"/>
      <c r="AX307" s="4"/>
      <c r="AZ307" s="12" t="str">
        <f t="shared" si="145"/>
        <v/>
      </c>
      <c r="BA307" s="12" t="str">
        <f t="shared" si="136"/>
        <v/>
      </c>
      <c r="BB307" s="12" t="str">
        <f t="shared" si="137"/>
        <v/>
      </c>
      <c r="BC307" s="12" t="str">
        <f t="shared" si="138"/>
        <v/>
      </c>
      <c r="BD307" s="12" t="str">
        <f t="shared" si="139"/>
        <v/>
      </c>
      <c r="BE307" s="12" t="str">
        <f t="shared" si="140"/>
        <v/>
      </c>
      <c r="BF307" s="12" t="str">
        <f>_xlfn.IFNA(VLOOKUP(Y307,对应表!$Z:$AA,2,FALSE)&amp;Z307,"")</f>
        <v>HP:1811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1"/>
        <v>1811</v>
      </c>
      <c r="BM307" t="str">
        <f t="shared" si="142"/>
        <v/>
      </c>
    </row>
    <row r="308" spans="8:65" x14ac:dyDescent="0.15">
      <c r="H308" t="s">
        <v>142</v>
      </c>
      <c r="I308">
        <v>10</v>
      </c>
      <c r="J308">
        <v>0.25</v>
      </c>
      <c r="K308" t="str">
        <f t="shared" si="143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306</v>
      </c>
      <c r="O308">
        <v>0</v>
      </c>
      <c r="P308">
        <f t="shared" si="134"/>
        <v>2562</v>
      </c>
      <c r="Q308">
        <v>200170</v>
      </c>
      <c r="R308" s="4" t="s">
        <v>1273</v>
      </c>
      <c r="S308" s="4" t="str">
        <f t="shared" si="135"/>
        <v>被动生命大lv10</v>
      </c>
      <c r="T308" t="s">
        <v>307</v>
      </c>
      <c r="Y308" t="s">
        <v>1223</v>
      </c>
      <c r="Z308">
        <f>INT(VLOOKUP($I308,角色属性概况!$I:$N,VLOOKUP($H308,对应表!$AD:$AE,2,FALSE),FALSE)*$J308)</f>
        <v>2562</v>
      </c>
      <c r="AI308" s="12" t="str">
        <f t="shared" si="144"/>
        <v>HP:2562</v>
      </c>
      <c r="AR308">
        <v>999</v>
      </c>
      <c r="AU308" s="4"/>
      <c r="AV308" s="4"/>
      <c r="AW308" s="4"/>
      <c r="AX308" s="4"/>
      <c r="AZ308" s="12" t="str">
        <f t="shared" si="145"/>
        <v/>
      </c>
      <c r="BA308" s="12" t="str">
        <f t="shared" si="136"/>
        <v/>
      </c>
      <c r="BB308" s="12" t="str">
        <f t="shared" si="137"/>
        <v/>
      </c>
      <c r="BC308" s="12" t="str">
        <f t="shared" si="138"/>
        <v/>
      </c>
      <c r="BD308" s="12" t="str">
        <f t="shared" si="139"/>
        <v/>
      </c>
      <c r="BE308" s="12" t="str">
        <f t="shared" si="140"/>
        <v/>
      </c>
      <c r="BF308" s="12" t="str">
        <f>_xlfn.IFNA(VLOOKUP(Y308,对应表!$Z:$AA,2,FALSE)&amp;Z308,"")</f>
        <v>HP:2562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1"/>
        <v>2562</v>
      </c>
      <c r="BM308" t="str">
        <f t="shared" si="142"/>
        <v/>
      </c>
    </row>
    <row r="309" spans="8:65" x14ac:dyDescent="0.15">
      <c r="H309" t="s">
        <v>142</v>
      </c>
      <c r="I309">
        <v>11</v>
      </c>
      <c r="J309">
        <v>0.25</v>
      </c>
      <c r="K309" t="str">
        <f t="shared" si="143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306</v>
      </c>
      <c r="O309">
        <v>0</v>
      </c>
      <c r="P309">
        <f t="shared" si="134"/>
        <v>3624</v>
      </c>
      <c r="Q309">
        <v>200171</v>
      </c>
      <c r="R309" s="4" t="s">
        <v>1274</v>
      </c>
      <c r="S309" s="4" t="str">
        <f t="shared" si="135"/>
        <v>被动生命大lv11</v>
      </c>
      <c r="T309" t="s">
        <v>307</v>
      </c>
      <c r="Y309" t="s">
        <v>1223</v>
      </c>
      <c r="Z309">
        <f>INT(VLOOKUP($I309,角色属性概况!$I:$N,VLOOKUP($H309,对应表!$AD:$AE,2,FALSE),FALSE)*$J309)</f>
        <v>3624</v>
      </c>
      <c r="AI309" s="12" t="str">
        <f t="shared" si="144"/>
        <v>HP:3624</v>
      </c>
      <c r="AR309">
        <v>999</v>
      </c>
      <c r="AU309" s="4"/>
      <c r="AV309" s="4"/>
      <c r="AW309" s="4"/>
      <c r="AX309" s="4"/>
      <c r="AZ309" s="12" t="str">
        <f t="shared" si="145"/>
        <v/>
      </c>
      <c r="BA309" s="12" t="str">
        <f t="shared" si="136"/>
        <v/>
      </c>
      <c r="BB309" s="12" t="str">
        <f t="shared" si="137"/>
        <v/>
      </c>
      <c r="BC309" s="12" t="str">
        <f t="shared" si="138"/>
        <v/>
      </c>
      <c r="BD309" s="12" t="str">
        <f t="shared" si="139"/>
        <v/>
      </c>
      <c r="BE309" s="12" t="str">
        <f t="shared" si="140"/>
        <v/>
      </c>
      <c r="BF309" s="12" t="str">
        <f>_xlfn.IFNA(VLOOKUP(Y309,对应表!$Z:$AA,2,FALSE)&amp;Z309,"")</f>
        <v>HP:3624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1"/>
        <v>3624</v>
      </c>
      <c r="BM309" t="str">
        <f t="shared" si="142"/>
        <v/>
      </c>
    </row>
    <row r="310" spans="8:65" x14ac:dyDescent="0.15">
      <c r="H310" t="s">
        <v>142</v>
      </c>
      <c r="I310">
        <v>12</v>
      </c>
      <c r="J310">
        <v>0.25</v>
      </c>
      <c r="K310" t="str">
        <f t="shared" si="143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306</v>
      </c>
      <c r="O310">
        <v>0</v>
      </c>
      <c r="P310">
        <f t="shared" si="134"/>
        <v>5126</v>
      </c>
      <c r="Q310">
        <v>200172</v>
      </c>
      <c r="R310" s="4" t="s">
        <v>1275</v>
      </c>
      <c r="S310" s="4" t="str">
        <f t="shared" si="135"/>
        <v>被动生命大lv12</v>
      </c>
      <c r="T310" t="s">
        <v>307</v>
      </c>
      <c r="Y310" t="s">
        <v>1223</v>
      </c>
      <c r="Z310">
        <f>INT(VLOOKUP($I310,角色属性概况!$I:$N,VLOOKUP($H310,对应表!$AD:$AE,2,FALSE),FALSE)*$J310)</f>
        <v>5126</v>
      </c>
      <c r="AI310" s="12" t="str">
        <f t="shared" si="144"/>
        <v>HP:5126</v>
      </c>
      <c r="AR310">
        <v>999</v>
      </c>
      <c r="AU310" s="4"/>
      <c r="AV310" s="4"/>
      <c r="AW310" s="4"/>
      <c r="AX310" s="4"/>
      <c r="AZ310" s="12" t="str">
        <f t="shared" si="145"/>
        <v/>
      </c>
      <c r="BA310" s="12" t="str">
        <f t="shared" si="136"/>
        <v/>
      </c>
      <c r="BB310" s="12" t="str">
        <f t="shared" si="137"/>
        <v/>
      </c>
      <c r="BC310" s="12" t="str">
        <f t="shared" si="138"/>
        <v/>
      </c>
      <c r="BD310" s="12" t="str">
        <f t="shared" si="139"/>
        <v/>
      </c>
      <c r="BE310" s="12" t="str">
        <f t="shared" si="140"/>
        <v/>
      </c>
      <c r="BF310" s="12" t="str">
        <f>_xlfn.IFNA(VLOOKUP(Y310,对应表!$Z:$AA,2,FALSE)&amp;Z310,"")</f>
        <v>HP:5126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1"/>
        <v>5126</v>
      </c>
      <c r="BM310" t="str">
        <f t="shared" si="142"/>
        <v/>
      </c>
    </row>
    <row r="311" spans="8:65" x14ac:dyDescent="0.15">
      <c r="H311" t="s">
        <v>142</v>
      </c>
      <c r="I311">
        <v>13</v>
      </c>
      <c r="J311">
        <v>0.25</v>
      </c>
      <c r="K311" t="str">
        <f t="shared" si="143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306</v>
      </c>
      <c r="O311">
        <v>0</v>
      </c>
      <c r="P311">
        <f t="shared" ref="P311:P374" si="146">BL311</f>
        <v>7250</v>
      </c>
      <c r="Q311">
        <v>200173</v>
      </c>
      <c r="R311" s="4" t="s">
        <v>1276</v>
      </c>
      <c r="S311" s="4" t="str">
        <f t="shared" si="135"/>
        <v>被动生命大lv13</v>
      </c>
      <c r="T311" t="s">
        <v>307</v>
      </c>
      <c r="Y311" t="s">
        <v>1223</v>
      </c>
      <c r="Z311">
        <f>INT(VLOOKUP($I311,角色属性概况!$I:$N,VLOOKUP($H311,对应表!$AD:$AE,2,FALSE),FALSE)*$J311)</f>
        <v>7250</v>
      </c>
      <c r="AI311" s="12" t="str">
        <f t="shared" si="144"/>
        <v>HP:7250</v>
      </c>
      <c r="AR311">
        <v>999</v>
      </c>
      <c r="AU311" s="4"/>
      <c r="AV311" s="4"/>
      <c r="AW311" s="4"/>
      <c r="AX311" s="4"/>
      <c r="AZ311" s="12" t="str">
        <f t="shared" si="145"/>
        <v/>
      </c>
      <c r="BA311" s="12" t="str">
        <f t="shared" si="136"/>
        <v/>
      </c>
      <c r="BB311" s="12" t="str">
        <f t="shared" si="137"/>
        <v/>
      </c>
      <c r="BC311" s="12" t="str">
        <f t="shared" si="138"/>
        <v/>
      </c>
      <c r="BD311" s="12" t="str">
        <f t="shared" si="139"/>
        <v/>
      </c>
      <c r="BE311" s="12" t="str">
        <f t="shared" si="140"/>
        <v/>
      </c>
      <c r="BF311" s="12" t="str">
        <f>_xlfn.IFNA(VLOOKUP(Y311,对应表!$Z:$AA,2,FALSE)&amp;Z311,"")</f>
        <v>HP:7250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1"/>
        <v>7250</v>
      </c>
      <c r="BM311" t="str">
        <f t="shared" si="142"/>
        <v/>
      </c>
    </row>
    <row r="312" spans="8:65" x14ac:dyDescent="0.15">
      <c r="H312" t="s">
        <v>142</v>
      </c>
      <c r="I312">
        <v>14</v>
      </c>
      <c r="J312">
        <v>0.25</v>
      </c>
      <c r="K312" t="str">
        <f t="shared" si="143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306</v>
      </c>
      <c r="O312">
        <v>0</v>
      </c>
      <c r="P312">
        <f t="shared" si="146"/>
        <v>10255</v>
      </c>
      <c r="Q312">
        <v>200174</v>
      </c>
      <c r="R312" s="4" t="s">
        <v>1277</v>
      </c>
      <c r="S312" s="4" t="str">
        <f t="shared" si="135"/>
        <v>被动生命大lv14</v>
      </c>
      <c r="T312" t="s">
        <v>307</v>
      </c>
      <c r="Y312" t="s">
        <v>1223</v>
      </c>
      <c r="Z312">
        <f>INT(VLOOKUP($I312,角色属性概况!$I:$N,VLOOKUP($H312,对应表!$AD:$AE,2,FALSE),FALSE)*$J312)</f>
        <v>10255</v>
      </c>
      <c r="AI312" s="12" t="str">
        <f t="shared" si="144"/>
        <v>HP:10255</v>
      </c>
      <c r="AR312">
        <v>999</v>
      </c>
      <c r="AU312" s="4"/>
      <c r="AV312" s="4"/>
      <c r="AW312" s="4"/>
      <c r="AX312" s="4"/>
      <c r="AZ312" s="12" t="str">
        <f t="shared" si="145"/>
        <v/>
      </c>
      <c r="BA312" s="12" t="str">
        <f t="shared" si="136"/>
        <v/>
      </c>
      <c r="BB312" s="12" t="str">
        <f t="shared" si="137"/>
        <v/>
      </c>
      <c r="BC312" s="12" t="str">
        <f t="shared" si="138"/>
        <v/>
      </c>
      <c r="BD312" s="12" t="str">
        <f t="shared" si="139"/>
        <v/>
      </c>
      <c r="BE312" s="12" t="str">
        <f t="shared" si="140"/>
        <v/>
      </c>
      <c r="BF312" s="12" t="str">
        <f>_xlfn.IFNA(VLOOKUP(Y312,对应表!$Z:$AA,2,FALSE)&amp;Z312,"")</f>
        <v>HP:10255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1"/>
        <v>10255</v>
      </c>
      <c r="BM312" t="str">
        <f t="shared" si="142"/>
        <v/>
      </c>
    </row>
    <row r="313" spans="8:65" x14ac:dyDescent="0.15">
      <c r="H313" t="s">
        <v>142</v>
      </c>
      <c r="I313">
        <v>15</v>
      </c>
      <c r="J313">
        <v>0.25</v>
      </c>
      <c r="K313" t="str">
        <f t="shared" si="143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306</v>
      </c>
      <c r="O313">
        <v>0</v>
      </c>
      <c r="P313">
        <f t="shared" si="146"/>
        <v>14504</v>
      </c>
      <c r="Q313">
        <v>200175</v>
      </c>
      <c r="R313" s="4" t="s">
        <v>1278</v>
      </c>
      <c r="S313" s="4" t="str">
        <f t="shared" si="135"/>
        <v>被动生命大lv15</v>
      </c>
      <c r="T313" t="s">
        <v>307</v>
      </c>
      <c r="Y313" t="s">
        <v>1223</v>
      </c>
      <c r="Z313">
        <f>INT(VLOOKUP($I313,角色属性概况!$I:$N,VLOOKUP($H313,对应表!$AD:$AE,2,FALSE),FALSE)*$J313)</f>
        <v>14504</v>
      </c>
      <c r="AI313" s="12" t="str">
        <f t="shared" si="144"/>
        <v>HP:14504</v>
      </c>
      <c r="AR313">
        <v>999</v>
      </c>
      <c r="AU313" s="4"/>
      <c r="AV313" s="4"/>
      <c r="AW313" s="4"/>
      <c r="AX313" s="4"/>
      <c r="AZ313" s="12" t="str">
        <f t="shared" si="145"/>
        <v/>
      </c>
      <c r="BA313" s="12" t="str">
        <f t="shared" si="136"/>
        <v/>
      </c>
      <c r="BB313" s="12" t="str">
        <f t="shared" si="137"/>
        <v/>
      </c>
      <c r="BC313" s="12" t="str">
        <f t="shared" si="138"/>
        <v/>
      </c>
      <c r="BD313" s="12" t="str">
        <f t="shared" si="139"/>
        <v/>
      </c>
      <c r="BE313" s="12" t="str">
        <f t="shared" si="140"/>
        <v/>
      </c>
      <c r="BF313" s="12" t="str">
        <f>_xlfn.IFNA(VLOOKUP(Y313,对应表!$Z:$AA,2,FALSE)&amp;Z313,"")</f>
        <v>HP:14504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1"/>
        <v>14504</v>
      </c>
      <c r="BM313" t="str">
        <f t="shared" si="142"/>
        <v/>
      </c>
    </row>
    <row r="314" spans="8:65" x14ac:dyDescent="0.15">
      <c r="H314" t="s">
        <v>142</v>
      </c>
      <c r="I314">
        <v>16</v>
      </c>
      <c r="J314">
        <v>0.25</v>
      </c>
      <c r="K314" t="str">
        <f t="shared" si="143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306</v>
      </c>
      <c r="O314">
        <v>0</v>
      </c>
      <c r="P314">
        <f t="shared" si="146"/>
        <v>20515</v>
      </c>
      <c r="Q314">
        <v>200176</v>
      </c>
      <c r="R314" s="4" t="s">
        <v>1279</v>
      </c>
      <c r="S314" s="4" t="str">
        <f t="shared" si="135"/>
        <v>被动生命大lv16</v>
      </c>
      <c r="T314" t="s">
        <v>307</v>
      </c>
      <c r="Y314" t="s">
        <v>1223</v>
      </c>
      <c r="Z314">
        <f>INT(VLOOKUP($I314,角色属性概况!$I:$N,VLOOKUP($H314,对应表!$AD:$AE,2,FALSE),FALSE)*$J314)</f>
        <v>20515</v>
      </c>
      <c r="AI314" s="12" t="str">
        <f t="shared" si="144"/>
        <v>HP:20515</v>
      </c>
      <c r="AR314">
        <v>999</v>
      </c>
      <c r="AU314" s="4"/>
      <c r="AV314" s="4"/>
      <c r="AW314" s="4"/>
      <c r="AX314" s="4"/>
      <c r="AZ314" s="12" t="str">
        <f t="shared" si="145"/>
        <v/>
      </c>
      <c r="BA314" s="12" t="str">
        <f t="shared" si="136"/>
        <v/>
      </c>
      <c r="BB314" s="12" t="str">
        <f t="shared" si="137"/>
        <v/>
      </c>
      <c r="BC314" s="12" t="str">
        <f t="shared" si="138"/>
        <v/>
      </c>
      <c r="BD314" s="12" t="str">
        <f t="shared" si="139"/>
        <v/>
      </c>
      <c r="BE314" s="12" t="str">
        <f t="shared" si="140"/>
        <v/>
      </c>
      <c r="BF314" s="12" t="str">
        <f>_xlfn.IFNA(VLOOKUP(Y314,对应表!$Z:$AA,2,FALSE)&amp;Z314,"")</f>
        <v>HP:20515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1"/>
        <v>20515</v>
      </c>
      <c r="BM314" t="str">
        <f t="shared" si="142"/>
        <v/>
      </c>
    </row>
    <row r="315" spans="8:65" x14ac:dyDescent="0.15">
      <c r="H315" t="s">
        <v>142</v>
      </c>
      <c r="I315">
        <v>17</v>
      </c>
      <c r="J315">
        <v>0.25</v>
      </c>
      <c r="K315" t="str">
        <f t="shared" si="143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306</v>
      </c>
      <c r="O315">
        <v>0</v>
      </c>
      <c r="P315">
        <f t="shared" si="146"/>
        <v>29016</v>
      </c>
      <c r="Q315">
        <v>200177</v>
      </c>
      <c r="R315" s="4" t="s">
        <v>1280</v>
      </c>
      <c r="S315" s="4" t="str">
        <f t="shared" si="135"/>
        <v>被动生命大lv17</v>
      </c>
      <c r="T315" t="s">
        <v>307</v>
      </c>
      <c r="Y315" t="s">
        <v>1223</v>
      </c>
      <c r="Z315">
        <f>INT(VLOOKUP($I315,角色属性概况!$I:$N,VLOOKUP($H315,对应表!$AD:$AE,2,FALSE),FALSE)*$J315)</f>
        <v>29016</v>
      </c>
      <c r="AI315" s="12" t="str">
        <f t="shared" si="144"/>
        <v>HP:29016</v>
      </c>
      <c r="AR315">
        <v>999</v>
      </c>
      <c r="AU315" s="4"/>
      <c r="AV315" s="4"/>
      <c r="AW315" s="4"/>
      <c r="AX315" s="4"/>
      <c r="AZ315" s="12" t="str">
        <f t="shared" si="145"/>
        <v/>
      </c>
      <c r="BA315" s="12" t="str">
        <f t="shared" si="136"/>
        <v/>
      </c>
      <c r="BB315" s="12" t="str">
        <f t="shared" si="137"/>
        <v/>
      </c>
      <c r="BC315" s="12" t="str">
        <f t="shared" si="138"/>
        <v/>
      </c>
      <c r="BD315" s="12" t="str">
        <f t="shared" si="139"/>
        <v/>
      </c>
      <c r="BE315" s="12" t="str">
        <f t="shared" si="140"/>
        <v/>
      </c>
      <c r="BF315" s="12" t="str">
        <f>_xlfn.IFNA(VLOOKUP(Y315,对应表!$Z:$AA,2,FALSE)&amp;Z315,"")</f>
        <v>HP:29016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1"/>
        <v>29016</v>
      </c>
      <c r="BM315" t="str">
        <f t="shared" si="142"/>
        <v/>
      </c>
    </row>
    <row r="316" spans="8:65" x14ac:dyDescent="0.15">
      <c r="H316" t="s">
        <v>142</v>
      </c>
      <c r="I316">
        <v>18</v>
      </c>
      <c r="J316">
        <v>0.25</v>
      </c>
      <c r="K316" t="str">
        <f t="shared" si="143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306</v>
      </c>
      <c r="O316">
        <v>0</v>
      </c>
      <c r="P316">
        <f t="shared" si="146"/>
        <v>41041</v>
      </c>
      <c r="Q316">
        <v>200178</v>
      </c>
      <c r="R316" s="4" t="s">
        <v>1281</v>
      </c>
      <c r="S316" s="4" t="str">
        <f t="shared" si="135"/>
        <v>被动生命大lv18</v>
      </c>
      <c r="T316" t="s">
        <v>307</v>
      </c>
      <c r="Y316" t="s">
        <v>1223</v>
      </c>
      <c r="Z316">
        <f>INT(VLOOKUP($I316,角色属性概况!$I:$N,VLOOKUP($H316,对应表!$AD:$AE,2,FALSE),FALSE)*$J316)</f>
        <v>41041</v>
      </c>
      <c r="AI316" s="12" t="str">
        <f t="shared" si="144"/>
        <v>HP:41041</v>
      </c>
      <c r="AR316">
        <v>999</v>
      </c>
      <c r="AU316" s="4"/>
      <c r="AV316" s="4"/>
      <c r="AW316" s="4"/>
      <c r="AX316" s="4"/>
      <c r="AZ316" s="12" t="str">
        <f t="shared" si="145"/>
        <v/>
      </c>
      <c r="BA316" s="12" t="str">
        <f t="shared" si="136"/>
        <v/>
      </c>
      <c r="BB316" s="12" t="str">
        <f t="shared" si="137"/>
        <v/>
      </c>
      <c r="BC316" s="12" t="str">
        <f t="shared" si="138"/>
        <v/>
      </c>
      <c r="BD316" s="12" t="str">
        <f t="shared" si="139"/>
        <v/>
      </c>
      <c r="BE316" s="12" t="str">
        <f t="shared" si="140"/>
        <v/>
      </c>
      <c r="BF316" s="12" t="str">
        <f>_xlfn.IFNA(VLOOKUP(Y316,对应表!$Z:$AA,2,FALSE)&amp;Z316,"")</f>
        <v>HP:41041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1"/>
        <v>41041</v>
      </c>
      <c r="BM316" t="str">
        <f t="shared" si="142"/>
        <v/>
      </c>
    </row>
    <row r="317" spans="8:65" x14ac:dyDescent="0.15">
      <c r="H317" t="s">
        <v>142</v>
      </c>
      <c r="I317">
        <v>19</v>
      </c>
      <c r="J317">
        <v>0.25</v>
      </c>
      <c r="K317" t="str">
        <f t="shared" si="143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306</v>
      </c>
      <c r="O317">
        <v>0</v>
      </c>
      <c r="P317">
        <f t="shared" si="146"/>
        <v>58048</v>
      </c>
      <c r="Q317">
        <v>200179</v>
      </c>
      <c r="R317" s="4" t="s">
        <v>1282</v>
      </c>
      <c r="S317" s="4" t="str">
        <f t="shared" si="135"/>
        <v>被动生命大lv19</v>
      </c>
      <c r="T317" t="s">
        <v>307</v>
      </c>
      <c r="Y317" t="s">
        <v>1223</v>
      </c>
      <c r="Z317">
        <f>INT(VLOOKUP($I317,角色属性概况!$I:$N,VLOOKUP($H317,对应表!$AD:$AE,2,FALSE),FALSE)*$J317)</f>
        <v>58048</v>
      </c>
      <c r="AI317" s="12" t="str">
        <f t="shared" si="144"/>
        <v>HP:58048</v>
      </c>
      <c r="AR317">
        <v>999</v>
      </c>
      <c r="AU317" s="4"/>
      <c r="AV317" s="4"/>
      <c r="AW317" s="4"/>
      <c r="AX317" s="4"/>
      <c r="AZ317" s="12" t="str">
        <f t="shared" si="145"/>
        <v/>
      </c>
      <c r="BA317" s="12" t="str">
        <f t="shared" si="136"/>
        <v/>
      </c>
      <c r="BB317" s="12" t="str">
        <f t="shared" si="137"/>
        <v/>
      </c>
      <c r="BC317" s="12" t="str">
        <f t="shared" si="138"/>
        <v/>
      </c>
      <c r="BD317" s="12" t="str">
        <f t="shared" si="139"/>
        <v/>
      </c>
      <c r="BE317" s="12" t="str">
        <f t="shared" si="140"/>
        <v/>
      </c>
      <c r="BF317" s="12" t="str">
        <f>_xlfn.IFNA(VLOOKUP(Y317,对应表!$Z:$AA,2,FALSE)&amp;Z317,"")</f>
        <v>HP:58048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1"/>
        <v>58048</v>
      </c>
      <c r="BM317" t="str">
        <f t="shared" si="142"/>
        <v/>
      </c>
    </row>
    <row r="318" spans="8:65" x14ac:dyDescent="0.15">
      <c r="H318" t="s">
        <v>142</v>
      </c>
      <c r="I318">
        <v>20</v>
      </c>
      <c r="J318">
        <v>0.25</v>
      </c>
      <c r="K318" t="str">
        <f t="shared" si="143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306</v>
      </c>
      <c r="O318">
        <v>0</v>
      </c>
      <c r="P318">
        <f t="shared" si="146"/>
        <v>82102</v>
      </c>
      <c r="Q318">
        <v>200180</v>
      </c>
      <c r="R318" s="4" t="s">
        <v>1283</v>
      </c>
      <c r="S318" s="4" t="str">
        <f t="shared" si="135"/>
        <v>被动生命大lv20</v>
      </c>
      <c r="T318" t="s">
        <v>307</v>
      </c>
      <c r="Y318" t="s">
        <v>1223</v>
      </c>
      <c r="Z318">
        <f>INT(VLOOKUP($I318,角色属性概况!$I:$N,VLOOKUP($H318,对应表!$AD:$AE,2,FALSE),FALSE)*$J318)</f>
        <v>82102</v>
      </c>
      <c r="AI318" s="12" t="str">
        <f t="shared" si="144"/>
        <v>HP:82102</v>
      </c>
      <c r="AR318">
        <v>999</v>
      </c>
      <c r="AU318" s="4"/>
      <c r="AV318" s="4"/>
      <c r="AW318" s="4"/>
      <c r="AX318" s="4"/>
      <c r="AZ318" s="12" t="str">
        <f t="shared" si="145"/>
        <v/>
      </c>
      <c r="BA318" s="12" t="str">
        <f t="shared" si="136"/>
        <v/>
      </c>
      <c r="BB318" s="12" t="str">
        <f t="shared" si="137"/>
        <v/>
      </c>
      <c r="BC318" s="12" t="str">
        <f t="shared" si="138"/>
        <v/>
      </c>
      <c r="BD318" s="12" t="str">
        <f t="shared" si="139"/>
        <v/>
      </c>
      <c r="BE318" s="12" t="str">
        <f t="shared" si="140"/>
        <v/>
      </c>
      <c r="BF318" s="12" t="str">
        <f>_xlfn.IFNA(VLOOKUP(Y318,对应表!$Z:$AA,2,FALSE)&amp;Z318,"")</f>
        <v>HP:82102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1"/>
        <v>82102</v>
      </c>
      <c r="BM318" t="str">
        <f t="shared" si="142"/>
        <v/>
      </c>
    </row>
    <row r="319" spans="8:65" x14ac:dyDescent="0.15">
      <c r="K319" t="str">
        <f t="shared" ref="K319:K338" si="147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306</v>
      </c>
      <c r="O319">
        <v>0</v>
      </c>
      <c r="P319">
        <f t="shared" si="146"/>
        <v>5</v>
      </c>
      <c r="Q319">
        <v>200181</v>
      </c>
      <c r="R319" s="4" t="s">
        <v>1284</v>
      </c>
      <c r="S319" s="4" t="str">
        <f t="shared" si="135"/>
        <v>被动急速lv1</v>
      </c>
      <c r="T319" t="s">
        <v>307</v>
      </c>
      <c r="Y319" t="s">
        <v>422</v>
      </c>
      <c r="Z319">
        <v>5</v>
      </c>
      <c r="AA319" t="s">
        <v>1304</v>
      </c>
      <c r="AB319">
        <v>5</v>
      </c>
      <c r="AI319" s="12" t="str">
        <f t="shared" ref="AI319:AI338" si="148">IF(BF319="","",BF319)&amp;IF(BG319="","","|"&amp;BG319)&amp;IF(BH319="","","|"&amp;BH319)&amp;IF(BI319="","","|"&amp;BI319)&amp;IF(BJ319="","","|"&amp;BJ319)</f>
        <v>HIT:5|SPD_P:5</v>
      </c>
      <c r="AR319">
        <v>999</v>
      </c>
      <c r="AU319" s="4"/>
      <c r="AV319" s="4"/>
      <c r="AW319" s="4"/>
      <c r="AX319" s="4"/>
      <c r="AZ319" s="12" t="str">
        <f t="shared" ref="AZ319:AZ338" si="149">IF(BA319="","",BA319)&amp;IF(BB319="","","|"&amp;BB319)&amp;IF(BC319="","","|"&amp;BC319)&amp;IF(BD319="","","|"&amp;BD319)&amp;IF(BE319="","","|"&amp;BE319)</f>
        <v/>
      </c>
      <c r="BA319" s="12" t="str">
        <f t="shared" si="136"/>
        <v/>
      </c>
      <c r="BB319" s="12" t="str">
        <f t="shared" si="137"/>
        <v/>
      </c>
      <c r="BC319" s="12" t="str">
        <f t="shared" si="138"/>
        <v/>
      </c>
      <c r="BD319" s="12" t="str">
        <f t="shared" si="139"/>
        <v/>
      </c>
      <c r="BE319" s="12" t="str">
        <f t="shared" si="140"/>
        <v/>
      </c>
      <c r="BF319" s="12" t="str">
        <f>_xlfn.IFNA(VLOOKUP(Y319,对应表!$Z:$AA,2,FALSE)&amp;Z319,"")</f>
        <v>HIT:5</v>
      </c>
      <c r="BG319" s="12" t="str">
        <f>_xlfn.IFNA(VLOOKUP(AA319,对应表!$Z:$AA,2,FALSE)&amp;AB319,"")</f>
        <v>SPD_P:5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1"/>
        <v>5</v>
      </c>
      <c r="BM319">
        <f t="shared" si="142"/>
        <v>5</v>
      </c>
    </row>
    <row r="320" spans="8:65" x14ac:dyDescent="0.15">
      <c r="K320" t="str">
        <f t="shared" si="147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306</v>
      </c>
      <c r="O320">
        <v>0</v>
      </c>
      <c r="P320">
        <f t="shared" si="146"/>
        <v>6</v>
      </c>
      <c r="Q320">
        <v>200182</v>
      </c>
      <c r="R320" s="4" t="s">
        <v>1285</v>
      </c>
      <c r="S320" s="4" t="str">
        <f t="shared" si="135"/>
        <v>被动急速lv2</v>
      </c>
      <c r="T320" t="s">
        <v>307</v>
      </c>
      <c r="Y320" t="s">
        <v>422</v>
      </c>
      <c r="Z320">
        <v>6</v>
      </c>
      <c r="AA320" t="s">
        <v>1304</v>
      </c>
      <c r="AB320">
        <v>5</v>
      </c>
      <c r="AI320" s="12" t="str">
        <f t="shared" si="148"/>
        <v>HIT:6|SPD_P:5</v>
      </c>
      <c r="AR320">
        <v>999</v>
      </c>
      <c r="AU320" s="4"/>
      <c r="AV320" s="4"/>
      <c r="AW320" s="4"/>
      <c r="AX320" s="4"/>
      <c r="AZ320" s="12" t="str">
        <f t="shared" si="149"/>
        <v/>
      </c>
      <c r="BA320" s="12" t="str">
        <f t="shared" si="136"/>
        <v/>
      </c>
      <c r="BB320" s="12" t="str">
        <f t="shared" si="137"/>
        <v/>
      </c>
      <c r="BC320" s="12" t="str">
        <f t="shared" si="138"/>
        <v/>
      </c>
      <c r="BD320" s="12" t="str">
        <f t="shared" si="139"/>
        <v/>
      </c>
      <c r="BE320" s="12" t="str">
        <f t="shared" si="140"/>
        <v/>
      </c>
      <c r="BF320" s="12" t="str">
        <f>_xlfn.IFNA(VLOOKUP(Y320,对应表!$Z:$AA,2,FALSE)&amp;Z320,"")</f>
        <v>HIT:6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1"/>
        <v>6</v>
      </c>
      <c r="BM320">
        <f t="shared" si="142"/>
        <v>5</v>
      </c>
    </row>
    <row r="321" spans="11:65" x14ac:dyDescent="0.15">
      <c r="K321" t="str">
        <f t="shared" si="147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306</v>
      </c>
      <c r="O321">
        <v>0</v>
      </c>
      <c r="P321">
        <f t="shared" si="146"/>
        <v>7</v>
      </c>
      <c r="Q321">
        <v>200183</v>
      </c>
      <c r="R321" s="4" t="s">
        <v>1286</v>
      </c>
      <c r="S321" s="4" t="str">
        <f t="shared" si="135"/>
        <v>被动急速lv3</v>
      </c>
      <c r="T321" t="s">
        <v>307</v>
      </c>
      <c r="Y321" t="s">
        <v>422</v>
      </c>
      <c r="Z321">
        <v>7</v>
      </c>
      <c r="AA321" t="s">
        <v>1304</v>
      </c>
      <c r="AB321">
        <v>6</v>
      </c>
      <c r="AI321" s="12" t="str">
        <f t="shared" si="148"/>
        <v>HIT:7|SPD_P:6</v>
      </c>
      <c r="AR321">
        <v>999</v>
      </c>
      <c r="AU321" s="4"/>
      <c r="AV321" s="4"/>
      <c r="AW321" s="4"/>
      <c r="AX321" s="4"/>
      <c r="AZ321" s="12" t="str">
        <f t="shared" si="149"/>
        <v/>
      </c>
      <c r="BA321" s="12" t="str">
        <f t="shared" si="136"/>
        <v/>
      </c>
      <c r="BB321" s="12" t="str">
        <f t="shared" si="137"/>
        <v/>
      </c>
      <c r="BC321" s="12" t="str">
        <f t="shared" si="138"/>
        <v/>
      </c>
      <c r="BD321" s="12" t="str">
        <f t="shared" si="139"/>
        <v/>
      </c>
      <c r="BE321" s="12" t="str">
        <f t="shared" si="140"/>
        <v/>
      </c>
      <c r="BF321" s="12" t="str">
        <f>_xlfn.IFNA(VLOOKUP(Y321,对应表!$Z:$AA,2,FALSE)&amp;Z321,"")</f>
        <v>HIT:7</v>
      </c>
      <c r="BG321" s="12" t="str">
        <f>_xlfn.IFNA(VLOOKUP(AA321,对应表!$Z:$AA,2,FALSE)&amp;AB321,"")</f>
        <v>SPD_P:6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1"/>
        <v>7</v>
      </c>
      <c r="BM321">
        <f t="shared" si="142"/>
        <v>6</v>
      </c>
    </row>
    <row r="322" spans="11:65" x14ac:dyDescent="0.15">
      <c r="K322" t="str">
        <f t="shared" si="147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306</v>
      </c>
      <c r="O322">
        <v>0</v>
      </c>
      <c r="P322">
        <f t="shared" si="146"/>
        <v>8</v>
      </c>
      <c r="Q322">
        <v>200184</v>
      </c>
      <c r="R322" s="4" t="s">
        <v>1287</v>
      </c>
      <c r="S322" s="4" t="str">
        <f t="shared" si="135"/>
        <v>被动急速lv4</v>
      </c>
      <c r="T322" t="s">
        <v>307</v>
      </c>
      <c r="Y322" t="s">
        <v>422</v>
      </c>
      <c r="Z322">
        <v>8</v>
      </c>
      <c r="AA322" t="s">
        <v>1304</v>
      </c>
      <c r="AB322">
        <v>6</v>
      </c>
      <c r="AI322" s="12" t="str">
        <f t="shared" si="148"/>
        <v>HIT:8|SPD_P:6</v>
      </c>
      <c r="AR322">
        <v>999</v>
      </c>
      <c r="AU322" s="4"/>
      <c r="AV322" s="4"/>
      <c r="AW322" s="4"/>
      <c r="AX322" s="4"/>
      <c r="AZ322" s="12" t="str">
        <f t="shared" si="149"/>
        <v/>
      </c>
      <c r="BA322" s="12" t="str">
        <f t="shared" si="136"/>
        <v/>
      </c>
      <c r="BB322" s="12" t="str">
        <f t="shared" si="137"/>
        <v/>
      </c>
      <c r="BC322" s="12" t="str">
        <f t="shared" si="138"/>
        <v/>
      </c>
      <c r="BD322" s="12" t="str">
        <f t="shared" si="139"/>
        <v/>
      </c>
      <c r="BE322" s="12" t="str">
        <f t="shared" si="140"/>
        <v/>
      </c>
      <c r="BF322" s="12" t="str">
        <f>_xlfn.IFNA(VLOOKUP(Y322,对应表!$Z:$AA,2,FALSE)&amp;Z322,"")</f>
        <v>HIT:8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1"/>
        <v>8</v>
      </c>
      <c r="BM322">
        <f t="shared" si="142"/>
        <v>6</v>
      </c>
    </row>
    <row r="323" spans="11:65" x14ac:dyDescent="0.15">
      <c r="K323" t="str">
        <f t="shared" si="147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306</v>
      </c>
      <c r="O323">
        <v>0</v>
      </c>
      <c r="P323">
        <f t="shared" si="146"/>
        <v>9</v>
      </c>
      <c r="Q323">
        <v>200185</v>
      </c>
      <c r="R323" s="4" t="s">
        <v>1288</v>
      </c>
      <c r="S323" s="4" t="str">
        <f t="shared" si="135"/>
        <v>被动急速lv5</v>
      </c>
      <c r="T323" t="s">
        <v>307</v>
      </c>
      <c r="Y323" t="s">
        <v>422</v>
      </c>
      <c r="Z323">
        <v>9</v>
      </c>
      <c r="AA323" t="s">
        <v>1304</v>
      </c>
      <c r="AB323">
        <f>AB321+1</f>
        <v>7</v>
      </c>
      <c r="AI323" s="12" t="str">
        <f t="shared" si="148"/>
        <v>HIT:9|SPD_P:7</v>
      </c>
      <c r="AR323">
        <v>999</v>
      </c>
      <c r="AU323" s="4"/>
      <c r="AV323" s="4"/>
      <c r="AW323" s="4"/>
      <c r="AX323" s="4"/>
      <c r="AZ323" s="12" t="str">
        <f t="shared" si="149"/>
        <v/>
      </c>
      <c r="BA323" s="12" t="str">
        <f t="shared" si="136"/>
        <v/>
      </c>
      <c r="BB323" s="12" t="str">
        <f t="shared" si="137"/>
        <v/>
      </c>
      <c r="BC323" s="12" t="str">
        <f t="shared" si="138"/>
        <v/>
      </c>
      <c r="BD323" s="12" t="str">
        <f t="shared" si="139"/>
        <v/>
      </c>
      <c r="BE323" s="12" t="str">
        <f t="shared" si="140"/>
        <v/>
      </c>
      <c r="BF323" s="12" t="str">
        <f>_xlfn.IFNA(VLOOKUP(Y323,对应表!$Z:$AA,2,FALSE)&amp;Z323,"")</f>
        <v>HIT:9</v>
      </c>
      <c r="BG323" s="12" t="str">
        <f>_xlfn.IFNA(VLOOKUP(AA323,对应表!$Z:$AA,2,FALSE)&amp;AB323,"")</f>
        <v>SPD_P:7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1"/>
        <v>9</v>
      </c>
      <c r="BM323">
        <f t="shared" si="142"/>
        <v>7</v>
      </c>
    </row>
    <row r="324" spans="11:65" x14ac:dyDescent="0.15">
      <c r="K324" t="str">
        <f t="shared" si="147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306</v>
      </c>
      <c r="O324">
        <v>0</v>
      </c>
      <c r="P324">
        <f t="shared" si="146"/>
        <v>10</v>
      </c>
      <c r="Q324">
        <v>200186</v>
      </c>
      <c r="R324" s="4" t="s">
        <v>1289</v>
      </c>
      <c r="S324" s="4" t="str">
        <f t="shared" ref="S324:S387" si="150">R324</f>
        <v>被动急速lv6</v>
      </c>
      <c r="T324" t="s">
        <v>307</v>
      </c>
      <c r="Y324" t="s">
        <v>422</v>
      </c>
      <c r="Z324">
        <v>10</v>
      </c>
      <c r="AA324" t="s">
        <v>1304</v>
      </c>
      <c r="AB324">
        <f t="shared" ref="AB324:AB330" si="151">AB322+1</f>
        <v>7</v>
      </c>
      <c r="AI324" s="12" t="str">
        <f t="shared" si="148"/>
        <v>HIT:10|SPD_P:7</v>
      </c>
      <c r="AR324">
        <v>999</v>
      </c>
      <c r="AU324" s="4"/>
      <c r="AV324" s="4"/>
      <c r="AW324" s="4"/>
      <c r="AX324" s="4"/>
      <c r="AZ324" s="12" t="str">
        <f t="shared" si="149"/>
        <v/>
      </c>
      <c r="BA324" s="12" t="str">
        <f t="shared" si="136"/>
        <v/>
      </c>
      <c r="BB324" s="12" t="str">
        <f t="shared" si="137"/>
        <v/>
      </c>
      <c r="BC324" s="12" t="str">
        <f t="shared" si="138"/>
        <v/>
      </c>
      <c r="BD324" s="12" t="str">
        <f t="shared" si="139"/>
        <v/>
      </c>
      <c r="BE324" s="12" t="str">
        <f t="shared" si="140"/>
        <v/>
      </c>
      <c r="BF324" s="12" t="str">
        <f>_xlfn.IFNA(VLOOKUP(Y324,对应表!$Z:$AA,2,FALSE)&amp;Z324,"")</f>
        <v>HIT:10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1"/>
        <v>10</v>
      </c>
      <c r="BM324">
        <f t="shared" si="142"/>
        <v>7</v>
      </c>
    </row>
    <row r="325" spans="11:65" x14ac:dyDescent="0.15">
      <c r="K325" t="str">
        <f t="shared" si="147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306</v>
      </c>
      <c r="O325">
        <v>0</v>
      </c>
      <c r="P325">
        <f t="shared" si="146"/>
        <v>11</v>
      </c>
      <c r="Q325">
        <v>200187</v>
      </c>
      <c r="R325" s="4" t="s">
        <v>1290</v>
      </c>
      <c r="S325" s="4" t="str">
        <f t="shared" si="150"/>
        <v>被动急速lv7</v>
      </c>
      <c r="T325" t="s">
        <v>307</v>
      </c>
      <c r="Y325" t="s">
        <v>422</v>
      </c>
      <c r="Z325">
        <v>11</v>
      </c>
      <c r="AA325" t="s">
        <v>1304</v>
      </c>
      <c r="AB325">
        <f t="shared" si="151"/>
        <v>8</v>
      </c>
      <c r="AI325" s="12" t="str">
        <f t="shared" si="148"/>
        <v>HIT:11|SPD_P:8</v>
      </c>
      <c r="AR325">
        <v>999</v>
      </c>
      <c r="AU325" s="4"/>
      <c r="AV325" s="4"/>
      <c r="AW325" s="4"/>
      <c r="AX325" s="4"/>
      <c r="AZ325" s="12" t="str">
        <f t="shared" si="149"/>
        <v/>
      </c>
      <c r="BA325" s="12" t="str">
        <f t="shared" ref="BA325:BA388" si="152">IF(_xlfn.IFNA(VLOOKUP(AU325,$K:$L,2,FALSE),"")=0,"",_xlfn.IFNA(VLOOKUP(AU325,$K:$L,2,FALSE),""))</f>
        <v/>
      </c>
      <c r="BB325" s="12" t="str">
        <f t="shared" ref="BB325:BB388" si="153">IF(_xlfn.IFNA(VLOOKUP(AV325,$K:$L,2,FALSE),"")=0,"",_xlfn.IFNA(VLOOKUP(AV325,$K:$L,2,FALSE),""))</f>
        <v/>
      </c>
      <c r="BC325" s="12" t="str">
        <f t="shared" ref="BC325:BC388" si="154">IF(_xlfn.IFNA(VLOOKUP(AW325,$K:$L,2,FALSE),"")=0,"",_xlfn.IFNA(VLOOKUP(AW325,$K:$L,2,FALSE),""))</f>
        <v/>
      </c>
      <c r="BD325" s="12" t="str">
        <f t="shared" ref="BD325:BD388" si="155">IF(_xlfn.IFNA(VLOOKUP(AX325,$K:$L,2,FALSE),"")=0,"",_xlfn.IFNA(VLOOKUP(AX325,$K:$L,2,FALSE),""))</f>
        <v/>
      </c>
      <c r="BE325" s="12" t="str">
        <f t="shared" ref="BE325:BE388" si="156">IF(_xlfn.IFNA(VLOOKUP(AY325,$K:$L,2,FALSE),"")=0,"",_xlfn.IFNA(VLOOKUP(AY325,$K:$L,2,FALSE),""))</f>
        <v/>
      </c>
      <c r="BF325" s="12" t="str">
        <f>_xlfn.IFNA(VLOOKUP(Y325,对应表!$Z:$AA,2,FALSE)&amp;Z325,"")</f>
        <v>HIT:11</v>
      </c>
      <c r="BG325" s="12" t="str">
        <f>_xlfn.IFNA(VLOOKUP(AA325,对应表!$Z:$AA,2,FALSE)&amp;AB325,"")</f>
        <v>SPD_P:8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1"/>
        <v>11</v>
      </c>
      <c r="BM325">
        <f t="shared" si="142"/>
        <v>8</v>
      </c>
    </row>
    <row r="326" spans="11:65" x14ac:dyDescent="0.15">
      <c r="K326" t="str">
        <f t="shared" si="147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306</v>
      </c>
      <c r="O326">
        <v>0</v>
      </c>
      <c r="P326">
        <f t="shared" si="146"/>
        <v>12</v>
      </c>
      <c r="Q326">
        <v>200188</v>
      </c>
      <c r="R326" s="4" t="s">
        <v>1291</v>
      </c>
      <c r="S326" s="4" t="str">
        <f t="shared" si="150"/>
        <v>被动急速lv8</v>
      </c>
      <c r="T326" t="s">
        <v>307</v>
      </c>
      <c r="Y326" t="s">
        <v>422</v>
      </c>
      <c r="Z326">
        <v>12</v>
      </c>
      <c r="AA326" t="s">
        <v>1304</v>
      </c>
      <c r="AB326">
        <f t="shared" si="151"/>
        <v>8</v>
      </c>
      <c r="AI326" s="12" t="str">
        <f t="shared" si="148"/>
        <v>HIT:12|SPD_P:8</v>
      </c>
      <c r="AR326">
        <v>999</v>
      </c>
      <c r="AU326" s="4"/>
      <c r="AV326" s="4"/>
      <c r="AW326" s="4"/>
      <c r="AX326" s="4"/>
      <c r="AZ326" s="12" t="str">
        <f t="shared" si="149"/>
        <v/>
      </c>
      <c r="BA326" s="12" t="str">
        <f t="shared" si="152"/>
        <v/>
      </c>
      <c r="BB326" s="12" t="str">
        <f t="shared" si="153"/>
        <v/>
      </c>
      <c r="BC326" s="12" t="str">
        <f t="shared" si="154"/>
        <v/>
      </c>
      <c r="BD326" s="12" t="str">
        <f t="shared" si="155"/>
        <v/>
      </c>
      <c r="BE326" s="12" t="str">
        <f t="shared" si="156"/>
        <v/>
      </c>
      <c r="BF326" s="12" t="str">
        <f>_xlfn.IFNA(VLOOKUP(Y326,对应表!$Z:$AA,2,FALSE)&amp;Z326,"")</f>
        <v>HIT:12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1"/>
        <v>12</v>
      </c>
      <c r="BM326">
        <f t="shared" si="142"/>
        <v>8</v>
      </c>
    </row>
    <row r="327" spans="11:65" x14ac:dyDescent="0.15">
      <c r="K327" t="str">
        <f t="shared" si="147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306</v>
      </c>
      <c r="O327">
        <v>0</v>
      </c>
      <c r="P327">
        <f t="shared" si="146"/>
        <v>13</v>
      </c>
      <c r="Q327">
        <v>200189</v>
      </c>
      <c r="R327" s="4" t="s">
        <v>1292</v>
      </c>
      <c r="S327" s="4" t="str">
        <f t="shared" si="150"/>
        <v>被动急速lv9</v>
      </c>
      <c r="T327" t="s">
        <v>307</v>
      </c>
      <c r="Y327" t="s">
        <v>422</v>
      </c>
      <c r="Z327">
        <v>13</v>
      </c>
      <c r="AA327" t="s">
        <v>1304</v>
      </c>
      <c r="AB327">
        <f t="shared" si="151"/>
        <v>9</v>
      </c>
      <c r="AI327" s="12" t="str">
        <f t="shared" si="148"/>
        <v>HIT:13|SPD_P:9</v>
      </c>
      <c r="AR327">
        <v>999</v>
      </c>
      <c r="AU327" s="4"/>
      <c r="AV327" s="4"/>
      <c r="AW327" s="4"/>
      <c r="AX327" s="4"/>
      <c r="AZ327" s="12" t="str">
        <f t="shared" si="149"/>
        <v/>
      </c>
      <c r="BA327" s="12" t="str">
        <f t="shared" si="152"/>
        <v/>
      </c>
      <c r="BB327" s="12" t="str">
        <f t="shared" si="153"/>
        <v/>
      </c>
      <c r="BC327" s="12" t="str">
        <f t="shared" si="154"/>
        <v/>
      </c>
      <c r="BD327" s="12" t="str">
        <f t="shared" si="155"/>
        <v/>
      </c>
      <c r="BE327" s="12" t="str">
        <f t="shared" si="156"/>
        <v/>
      </c>
      <c r="BF327" s="12" t="str">
        <f>_xlfn.IFNA(VLOOKUP(Y327,对应表!$Z:$AA,2,FALSE)&amp;Z327,"")</f>
        <v>HIT:13</v>
      </c>
      <c r="BG327" s="12" t="str">
        <f>_xlfn.IFNA(VLOOKUP(AA327,对应表!$Z:$AA,2,FALSE)&amp;AB327,"")</f>
        <v>SPD_P:9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1"/>
        <v>13</v>
      </c>
      <c r="BM327">
        <f t="shared" si="142"/>
        <v>9</v>
      </c>
    </row>
    <row r="328" spans="11:65" x14ac:dyDescent="0.15">
      <c r="K328" t="str">
        <f t="shared" si="147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306</v>
      </c>
      <c r="O328">
        <v>0</v>
      </c>
      <c r="P328">
        <f t="shared" si="146"/>
        <v>14</v>
      </c>
      <c r="Q328">
        <v>200190</v>
      </c>
      <c r="R328" s="4" t="s">
        <v>1293</v>
      </c>
      <c r="S328" s="4" t="str">
        <f t="shared" si="150"/>
        <v>被动急速lv10</v>
      </c>
      <c r="T328" t="s">
        <v>307</v>
      </c>
      <c r="Y328" t="s">
        <v>422</v>
      </c>
      <c r="Z328">
        <v>14</v>
      </c>
      <c r="AA328" t="s">
        <v>1304</v>
      </c>
      <c r="AB328">
        <f t="shared" si="151"/>
        <v>9</v>
      </c>
      <c r="AI328" s="12" t="str">
        <f t="shared" si="148"/>
        <v>HIT:14|SPD_P:9</v>
      </c>
      <c r="AR328">
        <v>999</v>
      </c>
      <c r="AU328" s="4"/>
      <c r="AV328" s="4"/>
      <c r="AW328" s="4"/>
      <c r="AX328" s="4"/>
      <c r="AZ328" s="12" t="str">
        <f t="shared" si="149"/>
        <v/>
      </c>
      <c r="BA328" s="12" t="str">
        <f t="shared" si="152"/>
        <v/>
      </c>
      <c r="BB328" s="12" t="str">
        <f t="shared" si="153"/>
        <v/>
      </c>
      <c r="BC328" s="12" t="str">
        <f t="shared" si="154"/>
        <v/>
      </c>
      <c r="BD328" s="12" t="str">
        <f t="shared" si="155"/>
        <v/>
      </c>
      <c r="BE328" s="12" t="str">
        <f t="shared" si="156"/>
        <v/>
      </c>
      <c r="BF328" s="12" t="str">
        <f>_xlfn.IFNA(VLOOKUP(Y328,对应表!$Z:$AA,2,FALSE)&amp;Z328,"")</f>
        <v>HIT:14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1"/>
        <v>14</v>
      </c>
      <c r="BM328">
        <f t="shared" si="142"/>
        <v>9</v>
      </c>
    </row>
    <row r="329" spans="11:65" x14ac:dyDescent="0.15">
      <c r="K329" t="str">
        <f t="shared" si="147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306</v>
      </c>
      <c r="O329">
        <v>0</v>
      </c>
      <c r="P329">
        <f t="shared" si="146"/>
        <v>15</v>
      </c>
      <c r="Q329">
        <v>200191</v>
      </c>
      <c r="R329" s="4" t="s">
        <v>1294</v>
      </c>
      <c r="S329" s="4" t="str">
        <f t="shared" si="150"/>
        <v>被动急速lv11</v>
      </c>
      <c r="T329" t="s">
        <v>307</v>
      </c>
      <c r="Y329" t="s">
        <v>422</v>
      </c>
      <c r="Z329">
        <v>15</v>
      </c>
      <c r="AA329" t="s">
        <v>1304</v>
      </c>
      <c r="AB329">
        <f t="shared" si="151"/>
        <v>10</v>
      </c>
      <c r="AI329" s="12" t="str">
        <f t="shared" si="148"/>
        <v>HIT:15|SPD_P:10</v>
      </c>
      <c r="AR329">
        <v>999</v>
      </c>
      <c r="AU329" s="4"/>
      <c r="AV329" s="4"/>
      <c r="AW329" s="4"/>
      <c r="AX329" s="4"/>
      <c r="AZ329" s="12" t="str">
        <f t="shared" si="149"/>
        <v/>
      </c>
      <c r="BA329" s="12" t="str">
        <f t="shared" si="152"/>
        <v/>
      </c>
      <c r="BB329" s="12" t="str">
        <f t="shared" si="153"/>
        <v/>
      </c>
      <c r="BC329" s="12" t="str">
        <f t="shared" si="154"/>
        <v/>
      </c>
      <c r="BD329" s="12" t="str">
        <f t="shared" si="155"/>
        <v/>
      </c>
      <c r="BE329" s="12" t="str">
        <f t="shared" si="156"/>
        <v/>
      </c>
      <c r="BF329" s="12" t="str">
        <f>_xlfn.IFNA(VLOOKUP(Y329,对应表!$Z:$AA,2,FALSE)&amp;Z329,"")</f>
        <v>HIT:15</v>
      </c>
      <c r="BG329" s="12" t="str">
        <f>_xlfn.IFNA(VLOOKUP(AA329,对应表!$Z:$AA,2,FALSE)&amp;AB329,"")</f>
        <v>SPD_P:10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ref="BL329:BL392" si="157">IF(Z329="",IF(U329="",AO329,U329),Z329)</f>
        <v>15</v>
      </c>
      <c r="BM329">
        <f t="shared" ref="BM329:BM392" si="158">IF(AB329="","",AB329)</f>
        <v>10</v>
      </c>
    </row>
    <row r="330" spans="11:65" x14ac:dyDescent="0.15">
      <c r="K330" t="str">
        <f t="shared" si="147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306</v>
      </c>
      <c r="O330">
        <v>0</v>
      </c>
      <c r="P330">
        <f t="shared" si="146"/>
        <v>16</v>
      </c>
      <c r="Q330">
        <v>200192</v>
      </c>
      <c r="R330" s="4" t="s">
        <v>1295</v>
      </c>
      <c r="S330" s="4" t="str">
        <f t="shared" si="150"/>
        <v>被动急速lv12</v>
      </c>
      <c r="T330" t="s">
        <v>307</v>
      </c>
      <c r="Y330" t="s">
        <v>422</v>
      </c>
      <c r="Z330">
        <v>16</v>
      </c>
      <c r="AA330" t="s">
        <v>1304</v>
      </c>
      <c r="AB330">
        <f t="shared" si="151"/>
        <v>10</v>
      </c>
      <c r="AI330" s="12" t="str">
        <f t="shared" si="148"/>
        <v>HIT:16|SPD_P:10</v>
      </c>
      <c r="AR330">
        <v>999</v>
      </c>
      <c r="AU330" s="4"/>
      <c r="AV330" s="4"/>
      <c r="AW330" s="4"/>
      <c r="AX330" s="4"/>
      <c r="AZ330" s="12" t="str">
        <f t="shared" si="149"/>
        <v/>
      </c>
      <c r="BA330" s="12" t="str">
        <f t="shared" si="152"/>
        <v/>
      </c>
      <c r="BB330" s="12" t="str">
        <f t="shared" si="153"/>
        <v/>
      </c>
      <c r="BC330" s="12" t="str">
        <f t="shared" si="154"/>
        <v/>
      </c>
      <c r="BD330" s="12" t="str">
        <f t="shared" si="155"/>
        <v/>
      </c>
      <c r="BE330" s="12" t="str">
        <f t="shared" si="156"/>
        <v/>
      </c>
      <c r="BF330" s="12" t="str">
        <f>_xlfn.IFNA(VLOOKUP(Y330,对应表!$Z:$AA,2,FALSE)&amp;Z330,"")</f>
        <v>HIT:16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si="157"/>
        <v>16</v>
      </c>
      <c r="BM330">
        <f t="shared" si="158"/>
        <v>10</v>
      </c>
    </row>
    <row r="331" spans="11:65" x14ac:dyDescent="0.15">
      <c r="K331" t="str">
        <f t="shared" si="147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306</v>
      </c>
      <c r="O331">
        <v>0</v>
      </c>
      <c r="P331">
        <f t="shared" si="146"/>
        <v>17</v>
      </c>
      <c r="Q331">
        <v>200193</v>
      </c>
      <c r="R331" s="4" t="s">
        <v>1296</v>
      </c>
      <c r="S331" s="4" t="str">
        <f t="shared" si="150"/>
        <v>被动急速lv13</v>
      </c>
      <c r="T331" t="s">
        <v>307</v>
      </c>
      <c r="Y331" t="s">
        <v>422</v>
      </c>
      <c r="Z331">
        <v>17</v>
      </c>
      <c r="AA331" t="s">
        <v>1304</v>
      </c>
      <c r="AB331">
        <v>10</v>
      </c>
      <c r="AI331" s="12" t="str">
        <f t="shared" si="148"/>
        <v>HIT:17|SPD_P:10</v>
      </c>
      <c r="AR331">
        <v>999</v>
      </c>
      <c r="AU331" s="4"/>
      <c r="AV331" s="4"/>
      <c r="AW331" s="4"/>
      <c r="AX331" s="4"/>
      <c r="AZ331" s="12" t="str">
        <f t="shared" si="149"/>
        <v/>
      </c>
      <c r="BA331" s="12" t="str">
        <f t="shared" si="152"/>
        <v/>
      </c>
      <c r="BB331" s="12" t="str">
        <f t="shared" si="153"/>
        <v/>
      </c>
      <c r="BC331" s="12" t="str">
        <f t="shared" si="154"/>
        <v/>
      </c>
      <c r="BD331" s="12" t="str">
        <f t="shared" si="155"/>
        <v/>
      </c>
      <c r="BE331" s="12" t="str">
        <f t="shared" si="156"/>
        <v/>
      </c>
      <c r="BF331" s="12" t="str">
        <f>_xlfn.IFNA(VLOOKUP(Y331,对应表!$Z:$AA,2,FALSE)&amp;Z331,"")</f>
        <v>HIT:17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57"/>
        <v>17</v>
      </c>
      <c r="BM331">
        <f t="shared" si="158"/>
        <v>10</v>
      </c>
    </row>
    <row r="332" spans="11:65" x14ac:dyDescent="0.15">
      <c r="K332" t="str">
        <f t="shared" si="147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306</v>
      </c>
      <c r="O332">
        <v>0</v>
      </c>
      <c r="P332">
        <f t="shared" si="146"/>
        <v>18</v>
      </c>
      <c r="Q332">
        <v>200194</v>
      </c>
      <c r="R332" s="4" t="s">
        <v>1297</v>
      </c>
      <c r="S332" s="4" t="str">
        <f t="shared" si="150"/>
        <v>被动急速lv14</v>
      </c>
      <c r="T332" t="s">
        <v>307</v>
      </c>
      <c r="Y332" t="s">
        <v>422</v>
      </c>
      <c r="Z332">
        <v>18</v>
      </c>
      <c r="AA332" t="s">
        <v>1304</v>
      </c>
      <c r="AB332">
        <v>10</v>
      </c>
      <c r="AI332" s="12" t="str">
        <f t="shared" si="148"/>
        <v>HIT:18|SPD_P:10</v>
      </c>
      <c r="AR332">
        <v>999</v>
      </c>
      <c r="AU332" s="4"/>
      <c r="AV332" s="4"/>
      <c r="AW332" s="4"/>
      <c r="AX332" s="4"/>
      <c r="AZ332" s="12" t="str">
        <f t="shared" si="149"/>
        <v/>
      </c>
      <c r="BA332" s="12" t="str">
        <f t="shared" si="152"/>
        <v/>
      </c>
      <c r="BB332" s="12" t="str">
        <f t="shared" si="153"/>
        <v/>
      </c>
      <c r="BC332" s="12" t="str">
        <f t="shared" si="154"/>
        <v/>
      </c>
      <c r="BD332" s="12" t="str">
        <f t="shared" si="155"/>
        <v/>
      </c>
      <c r="BE332" s="12" t="str">
        <f t="shared" si="156"/>
        <v/>
      </c>
      <c r="BF332" s="12" t="str">
        <f>_xlfn.IFNA(VLOOKUP(Y332,对应表!$Z:$AA,2,FALSE)&amp;Z332,"")</f>
        <v>HIT:18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57"/>
        <v>18</v>
      </c>
      <c r="BM332">
        <f t="shared" si="158"/>
        <v>10</v>
      </c>
    </row>
    <row r="333" spans="11:65" x14ac:dyDescent="0.15">
      <c r="K333" t="str">
        <f t="shared" si="147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306</v>
      </c>
      <c r="O333">
        <v>0</v>
      </c>
      <c r="P333">
        <f t="shared" si="146"/>
        <v>19</v>
      </c>
      <c r="Q333">
        <v>200195</v>
      </c>
      <c r="R333" s="4" t="s">
        <v>1298</v>
      </c>
      <c r="S333" s="4" t="str">
        <f t="shared" si="150"/>
        <v>被动急速lv15</v>
      </c>
      <c r="T333" t="s">
        <v>307</v>
      </c>
      <c r="Y333" t="s">
        <v>422</v>
      </c>
      <c r="Z333">
        <v>19</v>
      </c>
      <c r="AA333" t="s">
        <v>1304</v>
      </c>
      <c r="AB333">
        <v>10</v>
      </c>
      <c r="AI333" s="12" t="str">
        <f t="shared" si="148"/>
        <v>HIT:19|SPD_P:10</v>
      </c>
      <c r="AR333">
        <v>999</v>
      </c>
      <c r="AU333" s="4"/>
      <c r="AV333" s="4"/>
      <c r="AW333" s="4"/>
      <c r="AX333" s="4"/>
      <c r="AZ333" s="12" t="str">
        <f t="shared" si="149"/>
        <v/>
      </c>
      <c r="BA333" s="12" t="str">
        <f t="shared" si="152"/>
        <v/>
      </c>
      <c r="BB333" s="12" t="str">
        <f t="shared" si="153"/>
        <v/>
      </c>
      <c r="BC333" s="12" t="str">
        <f t="shared" si="154"/>
        <v/>
      </c>
      <c r="BD333" s="12" t="str">
        <f t="shared" si="155"/>
        <v/>
      </c>
      <c r="BE333" s="12" t="str">
        <f t="shared" si="156"/>
        <v/>
      </c>
      <c r="BF333" s="12" t="str">
        <f>_xlfn.IFNA(VLOOKUP(Y333,对应表!$Z:$AA,2,FALSE)&amp;Z333,"")</f>
        <v>HIT:19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57"/>
        <v>19</v>
      </c>
      <c r="BM333">
        <f t="shared" si="158"/>
        <v>10</v>
      </c>
    </row>
    <row r="334" spans="11:65" x14ac:dyDescent="0.15">
      <c r="K334" t="str">
        <f t="shared" si="147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306</v>
      </c>
      <c r="O334">
        <v>0</v>
      </c>
      <c r="P334">
        <f t="shared" si="146"/>
        <v>20</v>
      </c>
      <c r="Q334">
        <v>200196</v>
      </c>
      <c r="R334" s="4" t="s">
        <v>1299</v>
      </c>
      <c r="S334" s="4" t="str">
        <f t="shared" si="150"/>
        <v>被动急速lv16</v>
      </c>
      <c r="T334" t="s">
        <v>307</v>
      </c>
      <c r="Y334" t="s">
        <v>422</v>
      </c>
      <c r="Z334">
        <v>20</v>
      </c>
      <c r="AA334" t="s">
        <v>1304</v>
      </c>
      <c r="AB334">
        <v>10</v>
      </c>
      <c r="AI334" s="12" t="str">
        <f t="shared" si="148"/>
        <v>HIT:20|SPD_P:10</v>
      </c>
      <c r="AR334">
        <v>999</v>
      </c>
      <c r="AU334" s="4"/>
      <c r="AV334" s="4"/>
      <c r="AW334" s="4"/>
      <c r="AX334" s="4"/>
      <c r="AZ334" s="12" t="str">
        <f t="shared" si="149"/>
        <v/>
      </c>
      <c r="BA334" s="12" t="str">
        <f t="shared" si="152"/>
        <v/>
      </c>
      <c r="BB334" s="12" t="str">
        <f t="shared" si="153"/>
        <v/>
      </c>
      <c r="BC334" s="12" t="str">
        <f t="shared" si="154"/>
        <v/>
      </c>
      <c r="BD334" s="12" t="str">
        <f t="shared" si="155"/>
        <v/>
      </c>
      <c r="BE334" s="12" t="str">
        <f t="shared" si="156"/>
        <v/>
      </c>
      <c r="BF334" s="12" t="str">
        <f>_xlfn.IFNA(VLOOKUP(Y334,对应表!$Z:$AA,2,FALSE)&amp;Z334,"")</f>
        <v>HIT:20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57"/>
        <v>20</v>
      </c>
      <c r="BM334">
        <f t="shared" si="158"/>
        <v>10</v>
      </c>
    </row>
    <row r="335" spans="11:65" x14ac:dyDescent="0.15">
      <c r="K335" t="str">
        <f t="shared" si="147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306</v>
      </c>
      <c r="O335">
        <v>0</v>
      </c>
      <c r="P335">
        <f t="shared" si="146"/>
        <v>21</v>
      </c>
      <c r="Q335">
        <v>200197</v>
      </c>
      <c r="R335" s="4" t="s">
        <v>1300</v>
      </c>
      <c r="S335" s="4" t="str">
        <f t="shared" si="150"/>
        <v>被动急速lv17</v>
      </c>
      <c r="T335" t="s">
        <v>307</v>
      </c>
      <c r="Y335" t="s">
        <v>422</v>
      </c>
      <c r="Z335">
        <v>21</v>
      </c>
      <c r="AA335" t="s">
        <v>1304</v>
      </c>
      <c r="AB335">
        <v>10</v>
      </c>
      <c r="AI335" s="12" t="str">
        <f t="shared" si="148"/>
        <v>HIT:21|SPD_P:10</v>
      </c>
      <c r="AR335">
        <v>999</v>
      </c>
      <c r="AU335" s="4"/>
      <c r="AV335" s="4"/>
      <c r="AW335" s="4"/>
      <c r="AX335" s="4"/>
      <c r="AZ335" s="12" t="str">
        <f t="shared" si="149"/>
        <v/>
      </c>
      <c r="BA335" s="12" t="str">
        <f t="shared" si="152"/>
        <v/>
      </c>
      <c r="BB335" s="12" t="str">
        <f t="shared" si="153"/>
        <v/>
      </c>
      <c r="BC335" s="12" t="str">
        <f t="shared" si="154"/>
        <v/>
      </c>
      <c r="BD335" s="12" t="str">
        <f t="shared" si="155"/>
        <v/>
      </c>
      <c r="BE335" s="12" t="str">
        <f t="shared" si="156"/>
        <v/>
      </c>
      <c r="BF335" s="12" t="str">
        <f>_xlfn.IFNA(VLOOKUP(Y335,对应表!$Z:$AA,2,FALSE)&amp;Z335,"")</f>
        <v>HIT:21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57"/>
        <v>21</v>
      </c>
      <c r="BM335">
        <f t="shared" si="158"/>
        <v>10</v>
      </c>
    </row>
    <row r="336" spans="11:65" x14ac:dyDescent="0.15">
      <c r="K336" t="str">
        <f t="shared" si="147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306</v>
      </c>
      <c r="O336">
        <v>0</v>
      </c>
      <c r="P336">
        <f t="shared" si="146"/>
        <v>22</v>
      </c>
      <c r="Q336">
        <v>200198</v>
      </c>
      <c r="R336" s="4" t="s">
        <v>1301</v>
      </c>
      <c r="S336" s="4" t="str">
        <f t="shared" si="150"/>
        <v>被动急速lv18</v>
      </c>
      <c r="T336" t="s">
        <v>307</v>
      </c>
      <c r="Y336" t="s">
        <v>422</v>
      </c>
      <c r="Z336">
        <v>22</v>
      </c>
      <c r="AA336" t="s">
        <v>1304</v>
      </c>
      <c r="AB336">
        <v>10</v>
      </c>
      <c r="AI336" s="12" t="str">
        <f t="shared" si="148"/>
        <v>HIT:22|SPD_P:10</v>
      </c>
      <c r="AR336">
        <v>999</v>
      </c>
      <c r="AU336" s="4"/>
      <c r="AV336" s="4"/>
      <c r="AW336" s="4"/>
      <c r="AX336" s="4"/>
      <c r="AZ336" s="12" t="str">
        <f t="shared" si="149"/>
        <v/>
      </c>
      <c r="BA336" s="12" t="str">
        <f t="shared" si="152"/>
        <v/>
      </c>
      <c r="BB336" s="12" t="str">
        <f t="shared" si="153"/>
        <v/>
      </c>
      <c r="BC336" s="12" t="str">
        <f t="shared" si="154"/>
        <v/>
      </c>
      <c r="BD336" s="12" t="str">
        <f t="shared" si="155"/>
        <v/>
      </c>
      <c r="BE336" s="12" t="str">
        <f t="shared" si="156"/>
        <v/>
      </c>
      <c r="BF336" s="12" t="str">
        <f>_xlfn.IFNA(VLOOKUP(Y336,对应表!$Z:$AA,2,FALSE)&amp;Z336,"")</f>
        <v>HIT:22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57"/>
        <v>22</v>
      </c>
      <c r="BM336">
        <f t="shared" si="158"/>
        <v>10</v>
      </c>
    </row>
    <row r="337" spans="11:65" x14ac:dyDescent="0.15">
      <c r="K337" t="str">
        <f t="shared" si="147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306</v>
      </c>
      <c r="O337">
        <v>0</v>
      </c>
      <c r="P337">
        <f t="shared" si="146"/>
        <v>23</v>
      </c>
      <c r="Q337">
        <v>200199</v>
      </c>
      <c r="R337" s="4" t="s">
        <v>1302</v>
      </c>
      <c r="S337" s="4" t="str">
        <f t="shared" si="150"/>
        <v>被动急速lv19</v>
      </c>
      <c r="T337" t="s">
        <v>307</v>
      </c>
      <c r="Y337" t="s">
        <v>422</v>
      </c>
      <c r="Z337">
        <v>23</v>
      </c>
      <c r="AA337" t="s">
        <v>1304</v>
      </c>
      <c r="AB337">
        <v>10</v>
      </c>
      <c r="AI337" s="12" t="str">
        <f t="shared" si="148"/>
        <v>HIT:23|SPD_P:10</v>
      </c>
      <c r="AR337">
        <v>999</v>
      </c>
      <c r="AU337" s="4"/>
      <c r="AV337" s="4"/>
      <c r="AW337" s="4"/>
      <c r="AX337" s="4"/>
      <c r="AZ337" s="12" t="str">
        <f t="shared" si="149"/>
        <v/>
      </c>
      <c r="BA337" s="12" t="str">
        <f t="shared" si="152"/>
        <v/>
      </c>
      <c r="BB337" s="12" t="str">
        <f t="shared" si="153"/>
        <v/>
      </c>
      <c r="BC337" s="12" t="str">
        <f t="shared" si="154"/>
        <v/>
      </c>
      <c r="BD337" s="12" t="str">
        <f t="shared" si="155"/>
        <v/>
      </c>
      <c r="BE337" s="12" t="str">
        <f t="shared" si="156"/>
        <v/>
      </c>
      <c r="BF337" s="12" t="str">
        <f>_xlfn.IFNA(VLOOKUP(Y337,对应表!$Z:$AA,2,FALSE)&amp;Z337,"")</f>
        <v>HIT:23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57"/>
        <v>23</v>
      </c>
      <c r="BM337">
        <f t="shared" si="158"/>
        <v>10</v>
      </c>
    </row>
    <row r="338" spans="11:65" x14ac:dyDescent="0.15">
      <c r="K338" t="str">
        <f t="shared" si="147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306</v>
      </c>
      <c r="O338">
        <v>0</v>
      </c>
      <c r="P338">
        <f t="shared" si="146"/>
        <v>24</v>
      </c>
      <c r="Q338">
        <v>200200</v>
      </c>
      <c r="R338" s="4" t="s">
        <v>1303</v>
      </c>
      <c r="S338" s="4" t="str">
        <f t="shared" si="150"/>
        <v>被动急速lv20</v>
      </c>
      <c r="T338" t="s">
        <v>307</v>
      </c>
      <c r="Y338" t="s">
        <v>422</v>
      </c>
      <c r="Z338">
        <v>24</v>
      </c>
      <c r="AA338" t="s">
        <v>1304</v>
      </c>
      <c r="AB338">
        <v>10</v>
      </c>
      <c r="AI338" s="12" t="str">
        <f t="shared" si="148"/>
        <v>HIT:24|SPD_P:10</v>
      </c>
      <c r="AR338">
        <v>999</v>
      </c>
      <c r="AU338" s="4"/>
      <c r="AV338" s="4"/>
      <c r="AW338" s="4"/>
      <c r="AX338" s="4"/>
      <c r="AZ338" s="12" t="str">
        <f t="shared" si="149"/>
        <v/>
      </c>
      <c r="BA338" s="12" t="str">
        <f t="shared" si="152"/>
        <v/>
      </c>
      <c r="BB338" s="12" t="str">
        <f t="shared" si="153"/>
        <v/>
      </c>
      <c r="BC338" s="12" t="str">
        <f t="shared" si="154"/>
        <v/>
      </c>
      <c r="BD338" s="12" t="str">
        <f t="shared" si="155"/>
        <v/>
      </c>
      <c r="BE338" s="12" t="str">
        <f t="shared" si="156"/>
        <v/>
      </c>
      <c r="BF338" s="12" t="str">
        <f>_xlfn.IFNA(VLOOKUP(Y338,对应表!$Z:$AA,2,FALSE)&amp;Z338,"")</f>
        <v>HIT:24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57"/>
        <v>24</v>
      </c>
      <c r="BM338">
        <f t="shared" si="158"/>
        <v>10</v>
      </c>
    </row>
    <row r="339" spans="11:65" x14ac:dyDescent="0.15">
      <c r="K339" t="str">
        <f t="shared" ref="K339:K358" si="159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306</v>
      </c>
      <c r="O339">
        <v>0</v>
      </c>
      <c r="P339">
        <f t="shared" si="146"/>
        <v>20</v>
      </c>
      <c r="Q339">
        <v>200201</v>
      </c>
      <c r="R339" s="4" t="s">
        <v>1305</v>
      </c>
      <c r="S339" s="4" t="str">
        <f t="shared" si="150"/>
        <v>被动暴伤lv1</v>
      </c>
      <c r="T339" t="s">
        <v>307</v>
      </c>
      <c r="Y339" t="s">
        <v>1367</v>
      </c>
      <c r="Z339">
        <v>20</v>
      </c>
      <c r="AI339" s="12" t="str">
        <f t="shared" ref="AI339:AI358" si="160">IF(BF339="","",BF339)&amp;IF(BG339="","","|"&amp;BG339)&amp;IF(BH339="","","|"&amp;BH339)&amp;IF(BI339="","","|"&amp;BI339)&amp;IF(BJ339="","","|"&amp;BJ339)</f>
        <v>CPR:20</v>
      </c>
      <c r="AR339">
        <v>999</v>
      </c>
      <c r="AU339" s="4"/>
      <c r="AV339" s="4"/>
      <c r="AW339" s="4"/>
      <c r="AX339" s="4"/>
      <c r="AZ339" s="12" t="str">
        <f t="shared" ref="AZ339:AZ358" si="161">IF(BA339="","",BA339)&amp;IF(BB339="","","|"&amp;BB339)&amp;IF(BC339="","","|"&amp;BC339)&amp;IF(BD339="","","|"&amp;BD339)&amp;IF(BE339="","","|"&amp;BE339)</f>
        <v/>
      </c>
      <c r="BA339" s="12" t="str">
        <f t="shared" si="152"/>
        <v/>
      </c>
      <c r="BB339" s="12" t="str">
        <f t="shared" si="153"/>
        <v/>
      </c>
      <c r="BC339" s="12" t="str">
        <f t="shared" si="154"/>
        <v/>
      </c>
      <c r="BD339" s="12" t="str">
        <f t="shared" si="155"/>
        <v/>
      </c>
      <c r="BE339" s="12" t="str">
        <f t="shared" si="156"/>
        <v/>
      </c>
      <c r="BF339" s="12" t="str">
        <f>_xlfn.IFNA(VLOOKUP(Y339,对应表!$Z:$AA,2,FALSE)&amp;Z339,"")</f>
        <v>CPR:20</v>
      </c>
      <c r="BG339" s="12" t="str">
        <f>_xlfn.IFNA(VLOOKUP(AA339,对应表!$Z:$AA,2,FALSE)&amp;AB339,"")</f>
        <v/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57"/>
        <v>20</v>
      </c>
      <c r="BM339" t="str">
        <f t="shared" si="158"/>
        <v/>
      </c>
    </row>
    <row r="340" spans="11:65" x14ac:dyDescent="0.15">
      <c r="K340" t="str">
        <f t="shared" si="159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306</v>
      </c>
      <c r="O340">
        <v>0</v>
      </c>
      <c r="P340">
        <f t="shared" si="146"/>
        <v>21</v>
      </c>
      <c r="Q340">
        <v>200202</v>
      </c>
      <c r="R340" s="4" t="s">
        <v>1306</v>
      </c>
      <c r="S340" s="4" t="str">
        <f t="shared" si="150"/>
        <v>被动暴伤lv2</v>
      </c>
      <c r="T340" t="s">
        <v>307</v>
      </c>
      <c r="Y340" t="s">
        <v>1367</v>
      </c>
      <c r="Z340">
        <v>21</v>
      </c>
      <c r="AI340" s="12" t="str">
        <f t="shared" si="160"/>
        <v>CPR:21</v>
      </c>
      <c r="AR340">
        <v>999</v>
      </c>
      <c r="AU340" s="4"/>
      <c r="AV340" s="4"/>
      <c r="AW340" s="4"/>
      <c r="AX340" s="4"/>
      <c r="AZ340" s="12" t="str">
        <f t="shared" si="161"/>
        <v/>
      </c>
      <c r="BA340" s="12" t="str">
        <f t="shared" si="152"/>
        <v/>
      </c>
      <c r="BB340" s="12" t="str">
        <f t="shared" si="153"/>
        <v/>
      </c>
      <c r="BC340" s="12" t="str">
        <f t="shared" si="154"/>
        <v/>
      </c>
      <c r="BD340" s="12" t="str">
        <f t="shared" si="155"/>
        <v/>
      </c>
      <c r="BE340" s="12" t="str">
        <f t="shared" si="156"/>
        <v/>
      </c>
      <c r="BF340" s="12" t="str">
        <f>_xlfn.IFNA(VLOOKUP(Y340,对应表!$Z:$AA,2,FALSE)&amp;Z340,"")</f>
        <v>CPR:21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57"/>
        <v>21</v>
      </c>
      <c r="BM340" t="str">
        <f t="shared" si="158"/>
        <v/>
      </c>
    </row>
    <row r="341" spans="11:65" x14ac:dyDescent="0.15">
      <c r="K341" t="str">
        <f t="shared" si="159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306</v>
      </c>
      <c r="O341">
        <v>0</v>
      </c>
      <c r="P341">
        <f t="shared" si="146"/>
        <v>22</v>
      </c>
      <c r="Q341">
        <v>200203</v>
      </c>
      <c r="R341" s="4" t="s">
        <v>1307</v>
      </c>
      <c r="S341" s="4" t="str">
        <f t="shared" si="150"/>
        <v>被动暴伤lv3</v>
      </c>
      <c r="T341" t="s">
        <v>307</v>
      </c>
      <c r="Y341" t="s">
        <v>1367</v>
      </c>
      <c r="Z341">
        <v>22</v>
      </c>
      <c r="AI341" s="12" t="str">
        <f t="shared" si="160"/>
        <v>CPR:22</v>
      </c>
      <c r="AR341">
        <v>999</v>
      </c>
      <c r="AU341" s="4"/>
      <c r="AV341" s="4"/>
      <c r="AW341" s="4"/>
      <c r="AX341" s="4"/>
      <c r="AZ341" s="12" t="str">
        <f t="shared" si="161"/>
        <v/>
      </c>
      <c r="BA341" s="12" t="str">
        <f t="shared" si="152"/>
        <v/>
      </c>
      <c r="BB341" s="12" t="str">
        <f t="shared" si="153"/>
        <v/>
      </c>
      <c r="BC341" s="12" t="str">
        <f t="shared" si="154"/>
        <v/>
      </c>
      <c r="BD341" s="12" t="str">
        <f t="shared" si="155"/>
        <v/>
      </c>
      <c r="BE341" s="12" t="str">
        <f t="shared" si="156"/>
        <v/>
      </c>
      <c r="BF341" s="12" t="str">
        <f>_xlfn.IFNA(VLOOKUP(Y341,对应表!$Z:$AA,2,FALSE)&amp;Z341,"")</f>
        <v>CPR:22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57"/>
        <v>22</v>
      </c>
      <c r="BM341" t="str">
        <f t="shared" si="158"/>
        <v/>
      </c>
    </row>
    <row r="342" spans="11:65" x14ac:dyDescent="0.15">
      <c r="K342" t="str">
        <f t="shared" si="159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306</v>
      </c>
      <c r="O342">
        <v>0</v>
      </c>
      <c r="P342">
        <f t="shared" si="146"/>
        <v>23</v>
      </c>
      <c r="Q342">
        <v>200204</v>
      </c>
      <c r="R342" s="4" t="s">
        <v>1308</v>
      </c>
      <c r="S342" s="4" t="str">
        <f t="shared" si="150"/>
        <v>被动暴伤lv4</v>
      </c>
      <c r="T342" t="s">
        <v>307</v>
      </c>
      <c r="Y342" t="s">
        <v>1367</v>
      </c>
      <c r="Z342">
        <v>23</v>
      </c>
      <c r="AI342" s="12" t="str">
        <f t="shared" si="160"/>
        <v>CPR:23</v>
      </c>
      <c r="AR342">
        <v>999</v>
      </c>
      <c r="AU342" s="4"/>
      <c r="AV342" s="4"/>
      <c r="AW342" s="4"/>
      <c r="AX342" s="4"/>
      <c r="AZ342" s="12" t="str">
        <f t="shared" si="161"/>
        <v/>
      </c>
      <c r="BA342" s="12" t="str">
        <f t="shared" si="152"/>
        <v/>
      </c>
      <c r="BB342" s="12" t="str">
        <f t="shared" si="153"/>
        <v/>
      </c>
      <c r="BC342" s="12" t="str">
        <f t="shared" si="154"/>
        <v/>
      </c>
      <c r="BD342" s="12" t="str">
        <f t="shared" si="155"/>
        <v/>
      </c>
      <c r="BE342" s="12" t="str">
        <f t="shared" si="156"/>
        <v/>
      </c>
      <c r="BF342" s="12" t="str">
        <f>_xlfn.IFNA(VLOOKUP(Y342,对应表!$Z:$AA,2,FALSE)&amp;Z342,"")</f>
        <v>CPR:23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57"/>
        <v>23</v>
      </c>
      <c r="BM342" t="str">
        <f t="shared" si="158"/>
        <v/>
      </c>
    </row>
    <row r="343" spans="11:65" x14ac:dyDescent="0.15">
      <c r="K343" t="str">
        <f t="shared" si="159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306</v>
      </c>
      <c r="O343">
        <v>0</v>
      </c>
      <c r="P343">
        <f t="shared" si="146"/>
        <v>24</v>
      </c>
      <c r="Q343">
        <v>200205</v>
      </c>
      <c r="R343" s="4" t="s">
        <v>1309</v>
      </c>
      <c r="S343" s="4" t="str">
        <f t="shared" si="150"/>
        <v>被动暴伤lv5</v>
      </c>
      <c r="T343" t="s">
        <v>307</v>
      </c>
      <c r="Y343" t="s">
        <v>1367</v>
      </c>
      <c r="Z343">
        <v>24</v>
      </c>
      <c r="AI343" s="12" t="str">
        <f t="shared" si="160"/>
        <v>CPR:24</v>
      </c>
      <c r="AR343">
        <v>999</v>
      </c>
      <c r="AU343" s="4"/>
      <c r="AV343" s="4"/>
      <c r="AW343" s="4"/>
      <c r="AX343" s="4"/>
      <c r="AZ343" s="12" t="str">
        <f t="shared" si="161"/>
        <v/>
      </c>
      <c r="BA343" s="12" t="str">
        <f t="shared" si="152"/>
        <v/>
      </c>
      <c r="BB343" s="12" t="str">
        <f t="shared" si="153"/>
        <v/>
      </c>
      <c r="BC343" s="12" t="str">
        <f t="shared" si="154"/>
        <v/>
      </c>
      <c r="BD343" s="12" t="str">
        <f t="shared" si="155"/>
        <v/>
      </c>
      <c r="BE343" s="12" t="str">
        <f t="shared" si="156"/>
        <v/>
      </c>
      <c r="BF343" s="12" t="str">
        <f>_xlfn.IFNA(VLOOKUP(Y343,对应表!$Z:$AA,2,FALSE)&amp;Z343,"")</f>
        <v>CPR:24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57"/>
        <v>24</v>
      </c>
      <c r="BM343" t="str">
        <f t="shared" si="158"/>
        <v/>
      </c>
    </row>
    <row r="344" spans="11:65" x14ac:dyDescent="0.15">
      <c r="K344" t="str">
        <f t="shared" si="159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306</v>
      </c>
      <c r="O344">
        <v>0</v>
      </c>
      <c r="P344">
        <f t="shared" si="146"/>
        <v>25</v>
      </c>
      <c r="Q344">
        <v>200206</v>
      </c>
      <c r="R344" s="4" t="s">
        <v>1310</v>
      </c>
      <c r="S344" s="4" t="str">
        <f t="shared" si="150"/>
        <v>被动暴伤lv6</v>
      </c>
      <c r="T344" t="s">
        <v>307</v>
      </c>
      <c r="Y344" t="s">
        <v>1367</v>
      </c>
      <c r="Z344">
        <v>25</v>
      </c>
      <c r="AI344" s="12" t="str">
        <f t="shared" si="160"/>
        <v>CPR:25</v>
      </c>
      <c r="AR344">
        <v>999</v>
      </c>
      <c r="AU344" s="4"/>
      <c r="AV344" s="4"/>
      <c r="AW344" s="4"/>
      <c r="AX344" s="4"/>
      <c r="AZ344" s="12" t="str">
        <f t="shared" si="161"/>
        <v/>
      </c>
      <c r="BA344" s="12" t="str">
        <f t="shared" si="152"/>
        <v/>
      </c>
      <c r="BB344" s="12" t="str">
        <f t="shared" si="153"/>
        <v/>
      </c>
      <c r="BC344" s="12" t="str">
        <f t="shared" si="154"/>
        <v/>
      </c>
      <c r="BD344" s="12" t="str">
        <f t="shared" si="155"/>
        <v/>
      </c>
      <c r="BE344" s="12" t="str">
        <f t="shared" si="156"/>
        <v/>
      </c>
      <c r="BF344" s="12" t="str">
        <f>_xlfn.IFNA(VLOOKUP(Y344,对应表!$Z:$AA,2,FALSE)&amp;Z344,"")</f>
        <v>CPR:25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57"/>
        <v>25</v>
      </c>
      <c r="BM344" t="str">
        <f t="shared" si="158"/>
        <v/>
      </c>
    </row>
    <row r="345" spans="11:65" x14ac:dyDescent="0.15">
      <c r="K345" t="str">
        <f t="shared" si="159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306</v>
      </c>
      <c r="O345">
        <v>0</v>
      </c>
      <c r="P345">
        <f t="shared" si="146"/>
        <v>26</v>
      </c>
      <c r="Q345">
        <v>200207</v>
      </c>
      <c r="R345" s="4" t="s">
        <v>1311</v>
      </c>
      <c r="S345" s="4" t="str">
        <f t="shared" si="150"/>
        <v>被动暴伤lv7</v>
      </c>
      <c r="T345" t="s">
        <v>307</v>
      </c>
      <c r="Y345" t="s">
        <v>1367</v>
      </c>
      <c r="Z345">
        <v>26</v>
      </c>
      <c r="AI345" s="12" t="str">
        <f t="shared" si="160"/>
        <v>CPR:26</v>
      </c>
      <c r="AR345">
        <v>999</v>
      </c>
      <c r="AU345" s="4"/>
      <c r="AV345" s="4"/>
      <c r="AW345" s="4"/>
      <c r="AX345" s="4"/>
      <c r="AZ345" s="12" t="str">
        <f t="shared" si="161"/>
        <v/>
      </c>
      <c r="BA345" s="12" t="str">
        <f t="shared" si="152"/>
        <v/>
      </c>
      <c r="BB345" s="12" t="str">
        <f t="shared" si="153"/>
        <v/>
      </c>
      <c r="BC345" s="12" t="str">
        <f t="shared" si="154"/>
        <v/>
      </c>
      <c r="BD345" s="12" t="str">
        <f t="shared" si="155"/>
        <v/>
      </c>
      <c r="BE345" s="12" t="str">
        <f t="shared" si="156"/>
        <v/>
      </c>
      <c r="BF345" s="12" t="str">
        <f>_xlfn.IFNA(VLOOKUP(Y345,对应表!$Z:$AA,2,FALSE)&amp;Z345,"")</f>
        <v>CPR:26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57"/>
        <v>26</v>
      </c>
      <c r="BM345" t="str">
        <f t="shared" si="158"/>
        <v/>
      </c>
    </row>
    <row r="346" spans="11:65" x14ac:dyDescent="0.15">
      <c r="K346" t="str">
        <f t="shared" si="159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306</v>
      </c>
      <c r="O346">
        <v>0</v>
      </c>
      <c r="P346">
        <f t="shared" si="146"/>
        <v>27</v>
      </c>
      <c r="Q346">
        <v>200208</v>
      </c>
      <c r="R346" s="4" t="s">
        <v>1312</v>
      </c>
      <c r="S346" s="4" t="str">
        <f t="shared" si="150"/>
        <v>被动暴伤lv8</v>
      </c>
      <c r="T346" t="s">
        <v>307</v>
      </c>
      <c r="Y346" t="s">
        <v>1367</v>
      </c>
      <c r="Z346">
        <v>27</v>
      </c>
      <c r="AI346" s="12" t="str">
        <f t="shared" si="160"/>
        <v>CPR:27</v>
      </c>
      <c r="AR346">
        <v>999</v>
      </c>
      <c r="AU346" s="4"/>
      <c r="AV346" s="4"/>
      <c r="AW346" s="4"/>
      <c r="AX346" s="4"/>
      <c r="AZ346" s="12" t="str">
        <f t="shared" si="161"/>
        <v/>
      </c>
      <c r="BA346" s="12" t="str">
        <f t="shared" si="152"/>
        <v/>
      </c>
      <c r="BB346" s="12" t="str">
        <f t="shared" si="153"/>
        <v/>
      </c>
      <c r="BC346" s="12" t="str">
        <f t="shared" si="154"/>
        <v/>
      </c>
      <c r="BD346" s="12" t="str">
        <f t="shared" si="155"/>
        <v/>
      </c>
      <c r="BE346" s="12" t="str">
        <f t="shared" si="156"/>
        <v/>
      </c>
      <c r="BF346" s="12" t="str">
        <f>_xlfn.IFNA(VLOOKUP(Y346,对应表!$Z:$AA,2,FALSE)&amp;Z346,"")</f>
        <v>CPR:27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57"/>
        <v>27</v>
      </c>
      <c r="BM346" t="str">
        <f t="shared" si="158"/>
        <v/>
      </c>
    </row>
    <row r="347" spans="11:65" x14ac:dyDescent="0.15">
      <c r="K347" t="str">
        <f t="shared" si="159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306</v>
      </c>
      <c r="O347">
        <v>0</v>
      </c>
      <c r="P347">
        <f t="shared" si="146"/>
        <v>28</v>
      </c>
      <c r="Q347">
        <v>200209</v>
      </c>
      <c r="R347" s="4" t="s">
        <v>1313</v>
      </c>
      <c r="S347" s="4" t="str">
        <f t="shared" si="150"/>
        <v>被动暴伤lv9</v>
      </c>
      <c r="T347" t="s">
        <v>307</v>
      </c>
      <c r="Y347" t="s">
        <v>1367</v>
      </c>
      <c r="Z347">
        <v>28</v>
      </c>
      <c r="AI347" s="12" t="str">
        <f t="shared" si="160"/>
        <v>CPR:28</v>
      </c>
      <c r="AR347">
        <v>999</v>
      </c>
      <c r="AU347" s="4"/>
      <c r="AV347" s="4"/>
      <c r="AW347" s="4"/>
      <c r="AX347" s="4"/>
      <c r="AZ347" s="12" t="str">
        <f t="shared" si="161"/>
        <v/>
      </c>
      <c r="BA347" s="12" t="str">
        <f t="shared" si="152"/>
        <v/>
      </c>
      <c r="BB347" s="12" t="str">
        <f t="shared" si="153"/>
        <v/>
      </c>
      <c r="BC347" s="12" t="str">
        <f t="shared" si="154"/>
        <v/>
      </c>
      <c r="BD347" s="12" t="str">
        <f t="shared" si="155"/>
        <v/>
      </c>
      <c r="BE347" s="12" t="str">
        <f t="shared" si="156"/>
        <v/>
      </c>
      <c r="BF347" s="12" t="str">
        <f>_xlfn.IFNA(VLOOKUP(Y347,对应表!$Z:$AA,2,FALSE)&amp;Z347,"")</f>
        <v>CPR:28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57"/>
        <v>28</v>
      </c>
      <c r="BM347" t="str">
        <f t="shared" si="158"/>
        <v/>
      </c>
    </row>
    <row r="348" spans="11:65" x14ac:dyDescent="0.15">
      <c r="K348" t="str">
        <f t="shared" si="159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306</v>
      </c>
      <c r="O348">
        <v>0</v>
      </c>
      <c r="P348">
        <f t="shared" si="146"/>
        <v>29</v>
      </c>
      <c r="Q348">
        <v>200210</v>
      </c>
      <c r="R348" s="4" t="s">
        <v>1314</v>
      </c>
      <c r="S348" s="4" t="str">
        <f t="shared" si="150"/>
        <v>被动暴伤lv10</v>
      </c>
      <c r="T348" t="s">
        <v>307</v>
      </c>
      <c r="Y348" t="s">
        <v>1367</v>
      </c>
      <c r="Z348">
        <v>29</v>
      </c>
      <c r="AI348" s="12" t="str">
        <f t="shared" si="160"/>
        <v>CPR:29</v>
      </c>
      <c r="AR348">
        <v>999</v>
      </c>
      <c r="AU348" s="4"/>
      <c r="AV348" s="4"/>
      <c r="AW348" s="4"/>
      <c r="AX348" s="4"/>
      <c r="AZ348" s="12" t="str">
        <f t="shared" si="161"/>
        <v/>
      </c>
      <c r="BA348" s="12" t="str">
        <f t="shared" si="152"/>
        <v/>
      </c>
      <c r="BB348" s="12" t="str">
        <f t="shared" si="153"/>
        <v/>
      </c>
      <c r="BC348" s="12" t="str">
        <f t="shared" si="154"/>
        <v/>
      </c>
      <c r="BD348" s="12" t="str">
        <f t="shared" si="155"/>
        <v/>
      </c>
      <c r="BE348" s="12" t="str">
        <f t="shared" si="156"/>
        <v/>
      </c>
      <c r="BF348" s="12" t="str">
        <f>_xlfn.IFNA(VLOOKUP(Y348,对应表!$Z:$AA,2,FALSE)&amp;Z348,"")</f>
        <v>CPR:29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57"/>
        <v>29</v>
      </c>
      <c r="BM348" t="str">
        <f t="shared" si="158"/>
        <v/>
      </c>
    </row>
    <row r="349" spans="11:65" x14ac:dyDescent="0.15">
      <c r="K349" t="str">
        <f t="shared" si="159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306</v>
      </c>
      <c r="O349">
        <v>0</v>
      </c>
      <c r="P349">
        <f t="shared" si="146"/>
        <v>30</v>
      </c>
      <c r="Q349">
        <v>200211</v>
      </c>
      <c r="R349" s="4" t="s">
        <v>1315</v>
      </c>
      <c r="S349" s="4" t="str">
        <f t="shared" si="150"/>
        <v>被动暴伤lv11</v>
      </c>
      <c r="T349" t="s">
        <v>307</v>
      </c>
      <c r="Y349" t="s">
        <v>1367</v>
      </c>
      <c r="Z349">
        <v>30</v>
      </c>
      <c r="AI349" s="12" t="str">
        <f t="shared" si="160"/>
        <v>CPR:30</v>
      </c>
      <c r="AR349">
        <v>999</v>
      </c>
      <c r="AU349" s="4"/>
      <c r="AV349" s="4"/>
      <c r="AW349" s="4"/>
      <c r="AX349" s="4"/>
      <c r="AZ349" s="12" t="str">
        <f t="shared" si="161"/>
        <v/>
      </c>
      <c r="BA349" s="12" t="str">
        <f t="shared" si="152"/>
        <v/>
      </c>
      <c r="BB349" s="12" t="str">
        <f t="shared" si="153"/>
        <v/>
      </c>
      <c r="BC349" s="12" t="str">
        <f t="shared" si="154"/>
        <v/>
      </c>
      <c r="BD349" s="12" t="str">
        <f t="shared" si="155"/>
        <v/>
      </c>
      <c r="BE349" s="12" t="str">
        <f t="shared" si="156"/>
        <v/>
      </c>
      <c r="BF349" s="12" t="str">
        <f>_xlfn.IFNA(VLOOKUP(Y349,对应表!$Z:$AA,2,FALSE)&amp;Z349,"")</f>
        <v>CPR:30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57"/>
        <v>30</v>
      </c>
      <c r="BM349" t="str">
        <f t="shared" si="158"/>
        <v/>
      </c>
    </row>
    <row r="350" spans="11:65" x14ac:dyDescent="0.15">
      <c r="K350" t="str">
        <f t="shared" si="159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306</v>
      </c>
      <c r="O350">
        <v>0</v>
      </c>
      <c r="P350">
        <f t="shared" si="146"/>
        <v>31</v>
      </c>
      <c r="Q350">
        <v>200212</v>
      </c>
      <c r="R350" s="4" t="s">
        <v>1316</v>
      </c>
      <c r="S350" s="4" t="str">
        <f t="shared" si="150"/>
        <v>被动暴伤lv12</v>
      </c>
      <c r="T350" t="s">
        <v>307</v>
      </c>
      <c r="Y350" t="s">
        <v>1367</v>
      </c>
      <c r="Z350">
        <v>31</v>
      </c>
      <c r="AI350" s="12" t="str">
        <f t="shared" si="160"/>
        <v>CPR:31</v>
      </c>
      <c r="AR350">
        <v>999</v>
      </c>
      <c r="AU350" s="4"/>
      <c r="AV350" s="4"/>
      <c r="AW350" s="4"/>
      <c r="AX350" s="4"/>
      <c r="AZ350" s="12" t="str">
        <f t="shared" si="161"/>
        <v/>
      </c>
      <c r="BA350" s="12" t="str">
        <f t="shared" si="152"/>
        <v/>
      </c>
      <c r="BB350" s="12" t="str">
        <f t="shared" si="153"/>
        <v/>
      </c>
      <c r="BC350" s="12" t="str">
        <f t="shared" si="154"/>
        <v/>
      </c>
      <c r="BD350" s="12" t="str">
        <f t="shared" si="155"/>
        <v/>
      </c>
      <c r="BE350" s="12" t="str">
        <f t="shared" si="156"/>
        <v/>
      </c>
      <c r="BF350" s="12" t="str">
        <f>_xlfn.IFNA(VLOOKUP(Y350,对应表!$Z:$AA,2,FALSE)&amp;Z350,"")</f>
        <v>CPR:31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57"/>
        <v>31</v>
      </c>
      <c r="BM350" t="str">
        <f t="shared" si="158"/>
        <v/>
      </c>
    </row>
    <row r="351" spans="11:65" x14ac:dyDescent="0.15">
      <c r="K351" t="str">
        <f t="shared" si="159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306</v>
      </c>
      <c r="O351">
        <v>0</v>
      </c>
      <c r="P351">
        <f t="shared" si="146"/>
        <v>32</v>
      </c>
      <c r="Q351">
        <v>200213</v>
      </c>
      <c r="R351" s="4" t="s">
        <v>1317</v>
      </c>
      <c r="S351" s="4" t="str">
        <f t="shared" si="150"/>
        <v>被动暴伤lv13</v>
      </c>
      <c r="T351" t="s">
        <v>307</v>
      </c>
      <c r="Y351" t="s">
        <v>1367</v>
      </c>
      <c r="Z351">
        <v>32</v>
      </c>
      <c r="AI351" s="12" t="str">
        <f t="shared" si="160"/>
        <v>CPR:32</v>
      </c>
      <c r="AR351">
        <v>999</v>
      </c>
      <c r="AU351" s="4"/>
      <c r="AV351" s="4"/>
      <c r="AW351" s="4"/>
      <c r="AX351" s="4"/>
      <c r="AZ351" s="12" t="str">
        <f t="shared" si="161"/>
        <v/>
      </c>
      <c r="BA351" s="12" t="str">
        <f t="shared" si="152"/>
        <v/>
      </c>
      <c r="BB351" s="12" t="str">
        <f t="shared" si="153"/>
        <v/>
      </c>
      <c r="BC351" s="12" t="str">
        <f t="shared" si="154"/>
        <v/>
      </c>
      <c r="BD351" s="12" t="str">
        <f t="shared" si="155"/>
        <v/>
      </c>
      <c r="BE351" s="12" t="str">
        <f t="shared" si="156"/>
        <v/>
      </c>
      <c r="BF351" s="12" t="str">
        <f>_xlfn.IFNA(VLOOKUP(Y351,对应表!$Z:$AA,2,FALSE)&amp;Z351,"")</f>
        <v>CPR:32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57"/>
        <v>32</v>
      </c>
      <c r="BM351" t="str">
        <f t="shared" si="158"/>
        <v/>
      </c>
    </row>
    <row r="352" spans="11:65" x14ac:dyDescent="0.15">
      <c r="K352" t="str">
        <f t="shared" si="159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306</v>
      </c>
      <c r="O352">
        <v>0</v>
      </c>
      <c r="P352">
        <f t="shared" si="146"/>
        <v>33</v>
      </c>
      <c r="Q352">
        <v>200214</v>
      </c>
      <c r="R352" s="4" t="s">
        <v>1318</v>
      </c>
      <c r="S352" s="4" t="str">
        <f t="shared" si="150"/>
        <v>被动暴伤lv14</v>
      </c>
      <c r="T352" t="s">
        <v>307</v>
      </c>
      <c r="Y352" t="s">
        <v>1367</v>
      </c>
      <c r="Z352">
        <v>33</v>
      </c>
      <c r="AI352" s="12" t="str">
        <f t="shared" si="160"/>
        <v>CPR:33</v>
      </c>
      <c r="AR352">
        <v>999</v>
      </c>
      <c r="AU352" s="4"/>
      <c r="AV352" s="4"/>
      <c r="AW352" s="4"/>
      <c r="AX352" s="4"/>
      <c r="AZ352" s="12" t="str">
        <f t="shared" si="161"/>
        <v/>
      </c>
      <c r="BA352" s="12" t="str">
        <f t="shared" si="152"/>
        <v/>
      </c>
      <c r="BB352" s="12" t="str">
        <f t="shared" si="153"/>
        <v/>
      </c>
      <c r="BC352" s="12" t="str">
        <f t="shared" si="154"/>
        <v/>
      </c>
      <c r="BD352" s="12" t="str">
        <f t="shared" si="155"/>
        <v/>
      </c>
      <c r="BE352" s="12" t="str">
        <f t="shared" si="156"/>
        <v/>
      </c>
      <c r="BF352" s="12" t="str">
        <f>_xlfn.IFNA(VLOOKUP(Y352,对应表!$Z:$AA,2,FALSE)&amp;Z352,"")</f>
        <v>CPR:33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57"/>
        <v>33</v>
      </c>
      <c r="BM352" t="str">
        <f t="shared" si="158"/>
        <v/>
      </c>
    </row>
    <row r="353" spans="11:65" x14ac:dyDescent="0.15">
      <c r="K353" t="str">
        <f t="shared" si="159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306</v>
      </c>
      <c r="O353">
        <v>0</v>
      </c>
      <c r="P353">
        <f t="shared" si="146"/>
        <v>34</v>
      </c>
      <c r="Q353">
        <v>200215</v>
      </c>
      <c r="R353" s="4" t="s">
        <v>1319</v>
      </c>
      <c r="S353" s="4" t="str">
        <f t="shared" si="150"/>
        <v>被动暴伤lv15</v>
      </c>
      <c r="T353" t="s">
        <v>307</v>
      </c>
      <c r="Y353" t="s">
        <v>1367</v>
      </c>
      <c r="Z353">
        <v>34</v>
      </c>
      <c r="AI353" s="12" t="str">
        <f t="shared" si="160"/>
        <v>CPR:34</v>
      </c>
      <c r="AR353">
        <v>999</v>
      </c>
      <c r="AU353" s="4"/>
      <c r="AV353" s="4"/>
      <c r="AW353" s="4"/>
      <c r="AX353" s="4"/>
      <c r="AZ353" s="12" t="str">
        <f t="shared" si="161"/>
        <v/>
      </c>
      <c r="BA353" s="12" t="str">
        <f t="shared" si="152"/>
        <v/>
      </c>
      <c r="BB353" s="12" t="str">
        <f t="shared" si="153"/>
        <v/>
      </c>
      <c r="BC353" s="12" t="str">
        <f t="shared" si="154"/>
        <v/>
      </c>
      <c r="BD353" s="12" t="str">
        <f t="shared" si="155"/>
        <v/>
      </c>
      <c r="BE353" s="12" t="str">
        <f t="shared" si="156"/>
        <v/>
      </c>
      <c r="BF353" s="12" t="str">
        <f>_xlfn.IFNA(VLOOKUP(Y353,对应表!$Z:$AA,2,FALSE)&amp;Z353,"")</f>
        <v>CPR:34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57"/>
        <v>34</v>
      </c>
      <c r="BM353" t="str">
        <f t="shared" si="158"/>
        <v/>
      </c>
    </row>
    <row r="354" spans="11:65" x14ac:dyDescent="0.15">
      <c r="K354" t="str">
        <f t="shared" si="159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306</v>
      </c>
      <c r="O354">
        <v>0</v>
      </c>
      <c r="P354">
        <f t="shared" si="146"/>
        <v>35</v>
      </c>
      <c r="Q354">
        <v>200216</v>
      </c>
      <c r="R354" s="4" t="s">
        <v>1320</v>
      </c>
      <c r="S354" s="4" t="str">
        <f t="shared" si="150"/>
        <v>被动暴伤lv16</v>
      </c>
      <c r="T354" t="s">
        <v>307</v>
      </c>
      <c r="Y354" t="s">
        <v>1367</v>
      </c>
      <c r="Z354">
        <v>35</v>
      </c>
      <c r="AI354" s="12" t="str">
        <f t="shared" si="160"/>
        <v>CPR:35</v>
      </c>
      <c r="AR354">
        <v>999</v>
      </c>
      <c r="AU354" s="4"/>
      <c r="AV354" s="4"/>
      <c r="AW354" s="4"/>
      <c r="AX354" s="4"/>
      <c r="AZ354" s="12" t="str">
        <f t="shared" si="161"/>
        <v/>
      </c>
      <c r="BA354" s="12" t="str">
        <f t="shared" si="152"/>
        <v/>
      </c>
      <c r="BB354" s="12" t="str">
        <f t="shared" si="153"/>
        <v/>
      </c>
      <c r="BC354" s="12" t="str">
        <f t="shared" si="154"/>
        <v/>
      </c>
      <c r="BD354" s="12" t="str">
        <f t="shared" si="155"/>
        <v/>
      </c>
      <c r="BE354" s="12" t="str">
        <f t="shared" si="156"/>
        <v/>
      </c>
      <c r="BF354" s="12" t="str">
        <f>_xlfn.IFNA(VLOOKUP(Y354,对应表!$Z:$AA,2,FALSE)&amp;Z354,"")</f>
        <v>CPR:35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57"/>
        <v>35</v>
      </c>
      <c r="BM354" t="str">
        <f t="shared" si="158"/>
        <v/>
      </c>
    </row>
    <row r="355" spans="11:65" x14ac:dyDescent="0.15">
      <c r="K355" t="str">
        <f t="shared" si="159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306</v>
      </c>
      <c r="O355">
        <v>0</v>
      </c>
      <c r="P355">
        <f t="shared" si="146"/>
        <v>36</v>
      </c>
      <c r="Q355">
        <v>200217</v>
      </c>
      <c r="R355" s="4" t="s">
        <v>1321</v>
      </c>
      <c r="S355" s="4" t="str">
        <f t="shared" si="150"/>
        <v>被动暴伤lv17</v>
      </c>
      <c r="T355" t="s">
        <v>307</v>
      </c>
      <c r="Y355" t="s">
        <v>1367</v>
      </c>
      <c r="Z355">
        <v>36</v>
      </c>
      <c r="AI355" s="12" t="str">
        <f t="shared" si="160"/>
        <v>CPR:36</v>
      </c>
      <c r="AR355">
        <v>999</v>
      </c>
      <c r="AU355" s="4"/>
      <c r="AV355" s="4"/>
      <c r="AW355" s="4"/>
      <c r="AX355" s="4"/>
      <c r="AZ355" s="12" t="str">
        <f t="shared" si="161"/>
        <v/>
      </c>
      <c r="BA355" s="12" t="str">
        <f t="shared" si="152"/>
        <v/>
      </c>
      <c r="BB355" s="12" t="str">
        <f t="shared" si="153"/>
        <v/>
      </c>
      <c r="BC355" s="12" t="str">
        <f t="shared" si="154"/>
        <v/>
      </c>
      <c r="BD355" s="12" t="str">
        <f t="shared" si="155"/>
        <v/>
      </c>
      <c r="BE355" s="12" t="str">
        <f t="shared" si="156"/>
        <v/>
      </c>
      <c r="BF355" s="12" t="str">
        <f>_xlfn.IFNA(VLOOKUP(Y355,对应表!$Z:$AA,2,FALSE)&amp;Z355,"")</f>
        <v>CPR:36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57"/>
        <v>36</v>
      </c>
      <c r="BM355" t="str">
        <f t="shared" si="158"/>
        <v/>
      </c>
    </row>
    <row r="356" spans="11:65" x14ac:dyDescent="0.15">
      <c r="K356" t="str">
        <f t="shared" si="159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306</v>
      </c>
      <c r="O356">
        <v>0</v>
      </c>
      <c r="P356">
        <f t="shared" si="146"/>
        <v>37</v>
      </c>
      <c r="Q356">
        <v>200218</v>
      </c>
      <c r="R356" s="4" t="s">
        <v>1322</v>
      </c>
      <c r="S356" s="4" t="str">
        <f t="shared" si="150"/>
        <v>被动暴伤lv18</v>
      </c>
      <c r="T356" t="s">
        <v>307</v>
      </c>
      <c r="Y356" t="s">
        <v>1367</v>
      </c>
      <c r="Z356">
        <v>37</v>
      </c>
      <c r="AI356" s="12" t="str">
        <f t="shared" si="160"/>
        <v>CPR:37</v>
      </c>
      <c r="AR356">
        <v>999</v>
      </c>
      <c r="AU356" s="4"/>
      <c r="AV356" s="4"/>
      <c r="AW356" s="4"/>
      <c r="AX356" s="4"/>
      <c r="AZ356" s="12" t="str">
        <f t="shared" si="161"/>
        <v/>
      </c>
      <c r="BA356" s="12" t="str">
        <f t="shared" si="152"/>
        <v/>
      </c>
      <c r="BB356" s="12" t="str">
        <f t="shared" si="153"/>
        <v/>
      </c>
      <c r="BC356" s="12" t="str">
        <f t="shared" si="154"/>
        <v/>
      </c>
      <c r="BD356" s="12" t="str">
        <f t="shared" si="155"/>
        <v/>
      </c>
      <c r="BE356" s="12" t="str">
        <f t="shared" si="156"/>
        <v/>
      </c>
      <c r="BF356" s="12" t="str">
        <f>_xlfn.IFNA(VLOOKUP(Y356,对应表!$Z:$AA,2,FALSE)&amp;Z356,"")</f>
        <v>CPR:37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57"/>
        <v>37</v>
      </c>
      <c r="BM356" t="str">
        <f t="shared" si="158"/>
        <v/>
      </c>
    </row>
    <row r="357" spans="11:65" x14ac:dyDescent="0.15">
      <c r="K357" t="str">
        <f t="shared" si="159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306</v>
      </c>
      <c r="O357">
        <v>0</v>
      </c>
      <c r="P357">
        <f t="shared" si="146"/>
        <v>38</v>
      </c>
      <c r="Q357">
        <v>200219</v>
      </c>
      <c r="R357" s="4" t="s">
        <v>1323</v>
      </c>
      <c r="S357" s="4" t="str">
        <f t="shared" si="150"/>
        <v>被动暴伤lv19</v>
      </c>
      <c r="T357" t="s">
        <v>307</v>
      </c>
      <c r="Y357" t="s">
        <v>1367</v>
      </c>
      <c r="Z357">
        <v>38</v>
      </c>
      <c r="AI357" s="12" t="str">
        <f t="shared" si="160"/>
        <v>CPR:38</v>
      </c>
      <c r="AR357">
        <v>999</v>
      </c>
      <c r="AU357" s="4"/>
      <c r="AV357" s="4"/>
      <c r="AW357" s="4"/>
      <c r="AX357" s="4"/>
      <c r="AZ357" s="12" t="str">
        <f t="shared" si="161"/>
        <v/>
      </c>
      <c r="BA357" s="12" t="str">
        <f t="shared" si="152"/>
        <v/>
      </c>
      <c r="BB357" s="12" t="str">
        <f t="shared" si="153"/>
        <v/>
      </c>
      <c r="BC357" s="12" t="str">
        <f t="shared" si="154"/>
        <v/>
      </c>
      <c r="BD357" s="12" t="str">
        <f t="shared" si="155"/>
        <v/>
      </c>
      <c r="BE357" s="12" t="str">
        <f t="shared" si="156"/>
        <v/>
      </c>
      <c r="BF357" s="12" t="str">
        <f>_xlfn.IFNA(VLOOKUP(Y357,对应表!$Z:$AA,2,FALSE)&amp;Z357,"")</f>
        <v>CPR:38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57"/>
        <v>38</v>
      </c>
      <c r="BM357" t="str">
        <f t="shared" si="158"/>
        <v/>
      </c>
    </row>
    <row r="358" spans="11:65" x14ac:dyDescent="0.15">
      <c r="K358" t="str">
        <f t="shared" si="159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306</v>
      </c>
      <c r="O358">
        <v>0</v>
      </c>
      <c r="P358">
        <f t="shared" si="146"/>
        <v>39</v>
      </c>
      <c r="Q358">
        <v>200220</v>
      </c>
      <c r="R358" s="4" t="s">
        <v>1324</v>
      </c>
      <c r="S358" s="4" t="str">
        <f t="shared" si="150"/>
        <v>被动暴伤lv20</v>
      </c>
      <c r="T358" t="s">
        <v>307</v>
      </c>
      <c r="Y358" t="s">
        <v>1367</v>
      </c>
      <c r="Z358">
        <v>39</v>
      </c>
      <c r="AI358" s="12" t="str">
        <f t="shared" si="160"/>
        <v>CPR:39</v>
      </c>
      <c r="AR358">
        <v>999</v>
      </c>
      <c r="AU358" s="4"/>
      <c r="AV358" s="4"/>
      <c r="AW358" s="4"/>
      <c r="AX358" s="4"/>
      <c r="AZ358" s="12" t="str">
        <f t="shared" si="161"/>
        <v/>
      </c>
      <c r="BA358" s="12" t="str">
        <f t="shared" si="152"/>
        <v/>
      </c>
      <c r="BB358" s="12" t="str">
        <f t="shared" si="153"/>
        <v/>
      </c>
      <c r="BC358" s="12" t="str">
        <f t="shared" si="154"/>
        <v/>
      </c>
      <c r="BD358" s="12" t="str">
        <f t="shared" si="155"/>
        <v/>
      </c>
      <c r="BE358" s="12" t="str">
        <f t="shared" si="156"/>
        <v/>
      </c>
      <c r="BF358" s="12" t="str">
        <f>_xlfn.IFNA(VLOOKUP(Y358,对应表!$Z:$AA,2,FALSE)&amp;Z358,"")</f>
        <v>CPR:39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57"/>
        <v>39</v>
      </c>
      <c r="BM358" t="str">
        <f t="shared" si="158"/>
        <v/>
      </c>
    </row>
    <row r="359" spans="11:65" x14ac:dyDescent="0.15">
      <c r="K359" t="str">
        <f t="shared" ref="K359:K378" si="162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306</v>
      </c>
      <c r="O359">
        <v>0</v>
      </c>
      <c r="P359">
        <f t="shared" si="146"/>
        <v>5</v>
      </c>
      <c r="Q359">
        <v>200221</v>
      </c>
      <c r="R359" s="4" t="s">
        <v>1327</v>
      </c>
      <c r="S359" s="4" t="str">
        <f t="shared" si="150"/>
        <v>被动致命lv1</v>
      </c>
      <c r="T359" t="s">
        <v>307</v>
      </c>
      <c r="Y359" t="s">
        <v>248</v>
      </c>
      <c r="Z359">
        <v>5</v>
      </c>
      <c r="AA359" t="s">
        <v>1367</v>
      </c>
      <c r="AB359">
        <v>10</v>
      </c>
      <c r="AI359" s="12" t="str">
        <f t="shared" ref="AI359:AI378" si="163">IF(BF359="","",BF359)&amp;IF(BG359="","","|"&amp;BG359)&amp;IF(BH359="","","|"&amp;BH359)&amp;IF(BI359="","","|"&amp;BI359)&amp;IF(BJ359="","","|"&amp;BJ359)</f>
        <v>CRI:5|CPR:10</v>
      </c>
      <c r="AR359">
        <v>999</v>
      </c>
      <c r="AU359" s="4"/>
      <c r="AV359" s="4"/>
      <c r="AW359" s="4"/>
      <c r="AX359" s="4"/>
      <c r="AZ359" s="12" t="str">
        <f t="shared" ref="AZ359:AZ378" si="164">IF(BA359="","",BA359)&amp;IF(BB359="","","|"&amp;BB359)&amp;IF(BC359="","","|"&amp;BC359)&amp;IF(BD359="","","|"&amp;BD359)&amp;IF(BE359="","","|"&amp;BE359)</f>
        <v/>
      </c>
      <c r="BA359" s="12" t="str">
        <f t="shared" si="152"/>
        <v/>
      </c>
      <c r="BB359" s="12" t="str">
        <f t="shared" si="153"/>
        <v/>
      </c>
      <c r="BC359" s="12" t="str">
        <f t="shared" si="154"/>
        <v/>
      </c>
      <c r="BD359" s="12" t="str">
        <f t="shared" si="155"/>
        <v/>
      </c>
      <c r="BE359" s="12" t="str">
        <f t="shared" si="156"/>
        <v/>
      </c>
      <c r="BF359" s="12" t="str">
        <f>_xlfn.IFNA(VLOOKUP(Y359,对应表!$Z:$AA,2,FALSE)&amp;Z359,"")</f>
        <v>CRI:5</v>
      </c>
      <c r="BG359" s="12" t="str">
        <f>_xlfn.IFNA(VLOOKUP(AA359,对应表!$Z:$AA,2,FALSE)&amp;AB359,"")</f>
        <v>CPR:10</v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57"/>
        <v>5</v>
      </c>
      <c r="BM359">
        <f t="shared" si="158"/>
        <v>10</v>
      </c>
    </row>
    <row r="360" spans="11:65" x14ac:dyDescent="0.15">
      <c r="K360" t="str">
        <f t="shared" si="162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306</v>
      </c>
      <c r="O360">
        <v>0</v>
      </c>
      <c r="P360">
        <f t="shared" si="146"/>
        <v>6</v>
      </c>
      <c r="Q360">
        <v>200222</v>
      </c>
      <c r="R360" s="4" t="s">
        <v>1328</v>
      </c>
      <c r="S360" s="4" t="str">
        <f t="shared" si="150"/>
        <v>被动致命lv2</v>
      </c>
      <c r="T360" t="s">
        <v>307</v>
      </c>
      <c r="Y360" t="s">
        <v>248</v>
      </c>
      <c r="Z360">
        <v>6</v>
      </c>
      <c r="AA360" t="s">
        <v>1367</v>
      </c>
      <c r="AB360">
        <v>11</v>
      </c>
      <c r="AI360" s="12" t="str">
        <f t="shared" si="163"/>
        <v>CRI:6|CPR:11</v>
      </c>
      <c r="AR360">
        <v>999</v>
      </c>
      <c r="AU360" s="4"/>
      <c r="AV360" s="4"/>
      <c r="AW360" s="4"/>
      <c r="AX360" s="4"/>
      <c r="AZ360" s="12" t="str">
        <f t="shared" si="164"/>
        <v/>
      </c>
      <c r="BA360" s="12" t="str">
        <f t="shared" si="152"/>
        <v/>
      </c>
      <c r="BB360" s="12" t="str">
        <f t="shared" si="153"/>
        <v/>
      </c>
      <c r="BC360" s="12" t="str">
        <f t="shared" si="154"/>
        <v/>
      </c>
      <c r="BD360" s="12" t="str">
        <f t="shared" si="155"/>
        <v/>
      </c>
      <c r="BE360" s="12" t="str">
        <f t="shared" si="156"/>
        <v/>
      </c>
      <c r="BF360" s="12" t="str">
        <f>_xlfn.IFNA(VLOOKUP(Y360,对应表!$Z:$AA,2,FALSE)&amp;Z360,"")</f>
        <v>CRI:6</v>
      </c>
      <c r="BG360" s="12" t="str">
        <f>_xlfn.IFNA(VLOOKUP(AA360,对应表!$Z:$AA,2,FALSE)&amp;AB360,"")</f>
        <v>CPR:11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57"/>
        <v>6</v>
      </c>
      <c r="BM360">
        <f t="shared" si="158"/>
        <v>11</v>
      </c>
    </row>
    <row r="361" spans="11:65" x14ac:dyDescent="0.15">
      <c r="K361" t="str">
        <f t="shared" si="162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306</v>
      </c>
      <c r="O361">
        <v>0</v>
      </c>
      <c r="P361">
        <f t="shared" si="146"/>
        <v>7</v>
      </c>
      <c r="Q361">
        <v>200223</v>
      </c>
      <c r="R361" s="4" t="s">
        <v>1329</v>
      </c>
      <c r="S361" s="4" t="str">
        <f t="shared" si="150"/>
        <v>被动致命lv3</v>
      </c>
      <c r="T361" t="s">
        <v>307</v>
      </c>
      <c r="Y361" t="s">
        <v>248</v>
      </c>
      <c r="Z361">
        <v>7</v>
      </c>
      <c r="AA361" t="s">
        <v>1367</v>
      </c>
      <c r="AB361">
        <v>12</v>
      </c>
      <c r="AI361" s="12" t="str">
        <f t="shared" si="163"/>
        <v>CRI:7|CPR:12</v>
      </c>
      <c r="AR361">
        <v>999</v>
      </c>
      <c r="AU361" s="4"/>
      <c r="AV361" s="4"/>
      <c r="AW361" s="4"/>
      <c r="AX361" s="4"/>
      <c r="AZ361" s="12" t="str">
        <f t="shared" si="164"/>
        <v/>
      </c>
      <c r="BA361" s="12" t="str">
        <f t="shared" si="152"/>
        <v/>
      </c>
      <c r="BB361" s="12" t="str">
        <f t="shared" si="153"/>
        <v/>
      </c>
      <c r="BC361" s="12" t="str">
        <f t="shared" si="154"/>
        <v/>
      </c>
      <c r="BD361" s="12" t="str">
        <f t="shared" si="155"/>
        <v/>
      </c>
      <c r="BE361" s="12" t="str">
        <f t="shared" si="156"/>
        <v/>
      </c>
      <c r="BF361" s="12" t="str">
        <f>_xlfn.IFNA(VLOOKUP(Y361,对应表!$Z:$AA,2,FALSE)&amp;Z361,"")</f>
        <v>CRI:7</v>
      </c>
      <c r="BG361" s="12" t="str">
        <f>_xlfn.IFNA(VLOOKUP(AA361,对应表!$Z:$AA,2,FALSE)&amp;AB361,"")</f>
        <v>CPR:12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57"/>
        <v>7</v>
      </c>
      <c r="BM361">
        <f t="shared" si="158"/>
        <v>12</v>
      </c>
    </row>
    <row r="362" spans="11:65" x14ac:dyDescent="0.15">
      <c r="K362" t="str">
        <f t="shared" si="162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306</v>
      </c>
      <c r="O362">
        <v>0</v>
      </c>
      <c r="P362">
        <f t="shared" si="146"/>
        <v>8</v>
      </c>
      <c r="Q362">
        <v>200224</v>
      </c>
      <c r="R362" s="4" t="s">
        <v>1330</v>
      </c>
      <c r="S362" s="4" t="str">
        <f t="shared" si="150"/>
        <v>被动致命lv4</v>
      </c>
      <c r="T362" t="s">
        <v>307</v>
      </c>
      <c r="Y362" t="s">
        <v>248</v>
      </c>
      <c r="Z362">
        <v>8</v>
      </c>
      <c r="AA362" t="s">
        <v>1367</v>
      </c>
      <c r="AB362">
        <v>13</v>
      </c>
      <c r="AI362" s="12" t="str">
        <f t="shared" si="163"/>
        <v>CRI:8|CPR:13</v>
      </c>
      <c r="AR362">
        <v>999</v>
      </c>
      <c r="AU362" s="4"/>
      <c r="AV362" s="4"/>
      <c r="AW362" s="4"/>
      <c r="AX362" s="4"/>
      <c r="AZ362" s="12" t="str">
        <f t="shared" si="164"/>
        <v/>
      </c>
      <c r="BA362" s="12" t="str">
        <f t="shared" si="152"/>
        <v/>
      </c>
      <c r="BB362" s="12" t="str">
        <f t="shared" si="153"/>
        <v/>
      </c>
      <c r="BC362" s="12" t="str">
        <f t="shared" si="154"/>
        <v/>
      </c>
      <c r="BD362" s="12" t="str">
        <f t="shared" si="155"/>
        <v/>
      </c>
      <c r="BE362" s="12" t="str">
        <f t="shared" si="156"/>
        <v/>
      </c>
      <c r="BF362" s="12" t="str">
        <f>_xlfn.IFNA(VLOOKUP(Y362,对应表!$Z:$AA,2,FALSE)&amp;Z362,"")</f>
        <v>CRI:8</v>
      </c>
      <c r="BG362" s="12" t="str">
        <f>_xlfn.IFNA(VLOOKUP(AA362,对应表!$Z:$AA,2,FALSE)&amp;AB362,"")</f>
        <v>CPR:13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57"/>
        <v>8</v>
      </c>
      <c r="BM362">
        <f t="shared" si="158"/>
        <v>13</v>
      </c>
    </row>
    <row r="363" spans="11:65" x14ac:dyDescent="0.15">
      <c r="K363" t="str">
        <f t="shared" si="162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306</v>
      </c>
      <c r="O363">
        <v>0</v>
      </c>
      <c r="P363">
        <f t="shared" si="146"/>
        <v>9</v>
      </c>
      <c r="Q363">
        <v>200225</v>
      </c>
      <c r="R363" s="4" t="s">
        <v>1331</v>
      </c>
      <c r="S363" s="4" t="str">
        <f t="shared" si="150"/>
        <v>被动致命lv5</v>
      </c>
      <c r="T363" t="s">
        <v>307</v>
      </c>
      <c r="Y363" t="s">
        <v>248</v>
      </c>
      <c r="Z363">
        <v>9</v>
      </c>
      <c r="AA363" t="s">
        <v>1367</v>
      </c>
      <c r="AB363">
        <v>14</v>
      </c>
      <c r="AI363" s="12" t="str">
        <f t="shared" si="163"/>
        <v>CRI:9|CPR:14</v>
      </c>
      <c r="AR363">
        <v>999</v>
      </c>
      <c r="AU363" s="4"/>
      <c r="AV363" s="4"/>
      <c r="AW363" s="4"/>
      <c r="AX363" s="4"/>
      <c r="AZ363" s="12" t="str">
        <f t="shared" si="164"/>
        <v/>
      </c>
      <c r="BA363" s="12" t="str">
        <f t="shared" si="152"/>
        <v/>
      </c>
      <c r="BB363" s="12" t="str">
        <f t="shared" si="153"/>
        <v/>
      </c>
      <c r="BC363" s="12" t="str">
        <f t="shared" si="154"/>
        <v/>
      </c>
      <c r="BD363" s="12" t="str">
        <f t="shared" si="155"/>
        <v/>
      </c>
      <c r="BE363" s="12" t="str">
        <f t="shared" si="156"/>
        <v/>
      </c>
      <c r="BF363" s="12" t="str">
        <f>_xlfn.IFNA(VLOOKUP(Y363,对应表!$Z:$AA,2,FALSE)&amp;Z363,"")</f>
        <v>CRI:9</v>
      </c>
      <c r="BG363" s="12" t="str">
        <f>_xlfn.IFNA(VLOOKUP(AA363,对应表!$Z:$AA,2,FALSE)&amp;AB363,"")</f>
        <v>CPR:14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57"/>
        <v>9</v>
      </c>
      <c r="BM363">
        <f t="shared" si="158"/>
        <v>14</v>
      </c>
    </row>
    <row r="364" spans="11:65" x14ac:dyDescent="0.15">
      <c r="K364" t="str">
        <f t="shared" si="162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306</v>
      </c>
      <c r="O364">
        <v>0</v>
      </c>
      <c r="P364">
        <f t="shared" si="146"/>
        <v>10</v>
      </c>
      <c r="Q364">
        <v>200226</v>
      </c>
      <c r="R364" s="4" t="s">
        <v>1332</v>
      </c>
      <c r="S364" s="4" t="str">
        <f t="shared" si="150"/>
        <v>被动致命lv6</v>
      </c>
      <c r="T364" t="s">
        <v>307</v>
      </c>
      <c r="Y364" t="s">
        <v>248</v>
      </c>
      <c r="Z364">
        <v>10</v>
      </c>
      <c r="AA364" t="s">
        <v>1367</v>
      </c>
      <c r="AB364">
        <v>15</v>
      </c>
      <c r="AI364" s="12" t="str">
        <f t="shared" si="163"/>
        <v>CRI:10|CPR:15</v>
      </c>
      <c r="AR364">
        <v>999</v>
      </c>
      <c r="AU364" s="4"/>
      <c r="AV364" s="4"/>
      <c r="AW364" s="4"/>
      <c r="AX364" s="4"/>
      <c r="AZ364" s="12" t="str">
        <f t="shared" si="164"/>
        <v/>
      </c>
      <c r="BA364" s="12" t="str">
        <f t="shared" si="152"/>
        <v/>
      </c>
      <c r="BB364" s="12" t="str">
        <f t="shared" si="153"/>
        <v/>
      </c>
      <c r="BC364" s="12" t="str">
        <f t="shared" si="154"/>
        <v/>
      </c>
      <c r="BD364" s="12" t="str">
        <f t="shared" si="155"/>
        <v/>
      </c>
      <c r="BE364" s="12" t="str">
        <f t="shared" si="156"/>
        <v/>
      </c>
      <c r="BF364" s="12" t="str">
        <f>_xlfn.IFNA(VLOOKUP(Y364,对应表!$Z:$AA,2,FALSE)&amp;Z364,"")</f>
        <v>CRI:10</v>
      </c>
      <c r="BG364" s="12" t="str">
        <f>_xlfn.IFNA(VLOOKUP(AA364,对应表!$Z:$AA,2,FALSE)&amp;AB364,"")</f>
        <v>CPR:15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57"/>
        <v>10</v>
      </c>
      <c r="BM364">
        <f t="shared" si="158"/>
        <v>15</v>
      </c>
    </row>
    <row r="365" spans="11:65" x14ac:dyDescent="0.15">
      <c r="K365" t="str">
        <f t="shared" si="162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306</v>
      </c>
      <c r="O365">
        <v>0</v>
      </c>
      <c r="P365">
        <f t="shared" si="146"/>
        <v>11</v>
      </c>
      <c r="Q365">
        <v>200227</v>
      </c>
      <c r="R365" s="4" t="s">
        <v>1333</v>
      </c>
      <c r="S365" s="4" t="str">
        <f t="shared" si="150"/>
        <v>被动致命lv7</v>
      </c>
      <c r="T365" t="s">
        <v>307</v>
      </c>
      <c r="Y365" t="s">
        <v>248</v>
      </c>
      <c r="Z365">
        <v>11</v>
      </c>
      <c r="AA365" t="s">
        <v>1367</v>
      </c>
      <c r="AB365">
        <v>16</v>
      </c>
      <c r="AI365" s="12" t="str">
        <f t="shared" si="163"/>
        <v>CRI:11|CPR:16</v>
      </c>
      <c r="AR365">
        <v>999</v>
      </c>
      <c r="AU365" s="4"/>
      <c r="AV365" s="4"/>
      <c r="AW365" s="4"/>
      <c r="AX365" s="4"/>
      <c r="AZ365" s="12" t="str">
        <f t="shared" si="164"/>
        <v/>
      </c>
      <c r="BA365" s="12" t="str">
        <f t="shared" si="152"/>
        <v/>
      </c>
      <c r="BB365" s="12" t="str">
        <f t="shared" si="153"/>
        <v/>
      </c>
      <c r="BC365" s="12" t="str">
        <f t="shared" si="154"/>
        <v/>
      </c>
      <c r="BD365" s="12" t="str">
        <f t="shared" si="155"/>
        <v/>
      </c>
      <c r="BE365" s="12" t="str">
        <f t="shared" si="156"/>
        <v/>
      </c>
      <c r="BF365" s="12" t="str">
        <f>_xlfn.IFNA(VLOOKUP(Y365,对应表!$Z:$AA,2,FALSE)&amp;Z365,"")</f>
        <v>CRI:11</v>
      </c>
      <c r="BG365" s="12" t="str">
        <f>_xlfn.IFNA(VLOOKUP(AA365,对应表!$Z:$AA,2,FALSE)&amp;AB365,"")</f>
        <v>CPR:16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57"/>
        <v>11</v>
      </c>
      <c r="BM365">
        <f t="shared" si="158"/>
        <v>16</v>
      </c>
    </row>
    <row r="366" spans="11:65" x14ac:dyDescent="0.15">
      <c r="K366" t="str">
        <f t="shared" si="162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306</v>
      </c>
      <c r="O366">
        <v>0</v>
      </c>
      <c r="P366">
        <f t="shared" si="146"/>
        <v>12</v>
      </c>
      <c r="Q366">
        <v>200228</v>
      </c>
      <c r="R366" s="4" t="s">
        <v>1334</v>
      </c>
      <c r="S366" s="4" t="str">
        <f t="shared" si="150"/>
        <v>被动致命lv8</v>
      </c>
      <c r="T366" t="s">
        <v>307</v>
      </c>
      <c r="Y366" t="s">
        <v>248</v>
      </c>
      <c r="Z366">
        <v>12</v>
      </c>
      <c r="AA366" t="s">
        <v>1367</v>
      </c>
      <c r="AB366">
        <v>17</v>
      </c>
      <c r="AI366" s="12" t="str">
        <f t="shared" si="163"/>
        <v>CRI:12|CPR:17</v>
      </c>
      <c r="AR366">
        <v>999</v>
      </c>
      <c r="AU366" s="4"/>
      <c r="AV366" s="4"/>
      <c r="AW366" s="4"/>
      <c r="AX366" s="4"/>
      <c r="AZ366" s="12" t="str">
        <f t="shared" si="164"/>
        <v/>
      </c>
      <c r="BA366" s="12" t="str">
        <f t="shared" si="152"/>
        <v/>
      </c>
      <c r="BB366" s="12" t="str">
        <f t="shared" si="153"/>
        <v/>
      </c>
      <c r="BC366" s="12" t="str">
        <f t="shared" si="154"/>
        <v/>
      </c>
      <c r="BD366" s="12" t="str">
        <f t="shared" si="155"/>
        <v/>
      </c>
      <c r="BE366" s="12" t="str">
        <f t="shared" si="156"/>
        <v/>
      </c>
      <c r="BF366" s="12" t="str">
        <f>_xlfn.IFNA(VLOOKUP(Y366,对应表!$Z:$AA,2,FALSE)&amp;Z366,"")</f>
        <v>CRI:12</v>
      </c>
      <c r="BG366" s="12" t="str">
        <f>_xlfn.IFNA(VLOOKUP(AA366,对应表!$Z:$AA,2,FALSE)&amp;AB366,"")</f>
        <v>CPR:17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57"/>
        <v>12</v>
      </c>
      <c r="BM366">
        <f t="shared" si="158"/>
        <v>17</v>
      </c>
    </row>
    <row r="367" spans="11:65" x14ac:dyDescent="0.15">
      <c r="K367" t="str">
        <f t="shared" si="162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306</v>
      </c>
      <c r="O367">
        <v>0</v>
      </c>
      <c r="P367">
        <f t="shared" si="146"/>
        <v>13</v>
      </c>
      <c r="Q367">
        <v>200229</v>
      </c>
      <c r="R367" s="4" t="s">
        <v>1335</v>
      </c>
      <c r="S367" s="4" t="str">
        <f t="shared" si="150"/>
        <v>被动致命lv9</v>
      </c>
      <c r="T367" t="s">
        <v>307</v>
      </c>
      <c r="Y367" t="s">
        <v>248</v>
      </c>
      <c r="Z367">
        <v>13</v>
      </c>
      <c r="AA367" t="s">
        <v>1367</v>
      </c>
      <c r="AB367">
        <v>18</v>
      </c>
      <c r="AI367" s="12" t="str">
        <f t="shared" si="163"/>
        <v>CRI:13|CPR:18</v>
      </c>
      <c r="AR367">
        <v>999</v>
      </c>
      <c r="AU367" s="4"/>
      <c r="AV367" s="4"/>
      <c r="AW367" s="4"/>
      <c r="AX367" s="4"/>
      <c r="AZ367" s="12" t="str">
        <f t="shared" si="164"/>
        <v/>
      </c>
      <c r="BA367" s="12" t="str">
        <f t="shared" si="152"/>
        <v/>
      </c>
      <c r="BB367" s="12" t="str">
        <f t="shared" si="153"/>
        <v/>
      </c>
      <c r="BC367" s="12" t="str">
        <f t="shared" si="154"/>
        <v/>
      </c>
      <c r="BD367" s="12" t="str">
        <f t="shared" si="155"/>
        <v/>
      </c>
      <c r="BE367" s="12" t="str">
        <f t="shared" si="156"/>
        <v/>
      </c>
      <c r="BF367" s="12" t="str">
        <f>_xlfn.IFNA(VLOOKUP(Y367,对应表!$Z:$AA,2,FALSE)&amp;Z367,"")</f>
        <v>CRI:13</v>
      </c>
      <c r="BG367" s="12" t="str">
        <f>_xlfn.IFNA(VLOOKUP(AA367,对应表!$Z:$AA,2,FALSE)&amp;AB367,"")</f>
        <v>CPR:18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57"/>
        <v>13</v>
      </c>
      <c r="BM367">
        <f t="shared" si="158"/>
        <v>18</v>
      </c>
    </row>
    <row r="368" spans="11:65" x14ac:dyDescent="0.15">
      <c r="K368" t="str">
        <f t="shared" si="162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306</v>
      </c>
      <c r="O368">
        <v>0</v>
      </c>
      <c r="P368">
        <f t="shared" si="146"/>
        <v>14</v>
      </c>
      <c r="Q368">
        <v>200230</v>
      </c>
      <c r="R368" s="4" t="s">
        <v>1336</v>
      </c>
      <c r="S368" s="4" t="str">
        <f t="shared" si="150"/>
        <v>被动致命lv10</v>
      </c>
      <c r="T368" t="s">
        <v>307</v>
      </c>
      <c r="Y368" t="s">
        <v>248</v>
      </c>
      <c r="Z368">
        <v>14</v>
      </c>
      <c r="AA368" t="s">
        <v>1367</v>
      </c>
      <c r="AB368">
        <v>19</v>
      </c>
      <c r="AI368" s="12" t="str">
        <f t="shared" si="163"/>
        <v>CRI:14|CPR:19</v>
      </c>
      <c r="AR368">
        <v>999</v>
      </c>
      <c r="AU368" s="4"/>
      <c r="AV368" s="4"/>
      <c r="AW368" s="4"/>
      <c r="AX368" s="4"/>
      <c r="AZ368" s="12" t="str">
        <f t="shared" si="164"/>
        <v/>
      </c>
      <c r="BA368" s="12" t="str">
        <f t="shared" si="152"/>
        <v/>
      </c>
      <c r="BB368" s="12" t="str">
        <f t="shared" si="153"/>
        <v/>
      </c>
      <c r="BC368" s="12" t="str">
        <f t="shared" si="154"/>
        <v/>
      </c>
      <c r="BD368" s="12" t="str">
        <f t="shared" si="155"/>
        <v/>
      </c>
      <c r="BE368" s="12" t="str">
        <f t="shared" si="156"/>
        <v/>
      </c>
      <c r="BF368" s="12" t="str">
        <f>_xlfn.IFNA(VLOOKUP(Y368,对应表!$Z:$AA,2,FALSE)&amp;Z368,"")</f>
        <v>CRI:14</v>
      </c>
      <c r="BG368" s="12" t="str">
        <f>_xlfn.IFNA(VLOOKUP(AA368,对应表!$Z:$AA,2,FALSE)&amp;AB368,"")</f>
        <v>CPR:19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57"/>
        <v>14</v>
      </c>
      <c r="BM368">
        <f t="shared" si="158"/>
        <v>19</v>
      </c>
    </row>
    <row r="369" spans="11:65" x14ac:dyDescent="0.15">
      <c r="K369" t="str">
        <f t="shared" si="162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306</v>
      </c>
      <c r="O369">
        <v>0</v>
      </c>
      <c r="P369">
        <f t="shared" si="146"/>
        <v>15</v>
      </c>
      <c r="Q369">
        <v>200231</v>
      </c>
      <c r="R369" s="4" t="s">
        <v>1337</v>
      </c>
      <c r="S369" s="4" t="str">
        <f t="shared" si="150"/>
        <v>被动致命lv11</v>
      </c>
      <c r="T369" t="s">
        <v>307</v>
      </c>
      <c r="Y369" t="s">
        <v>248</v>
      </c>
      <c r="Z369">
        <v>15</v>
      </c>
      <c r="AA369" t="s">
        <v>1367</v>
      </c>
      <c r="AB369">
        <v>20</v>
      </c>
      <c r="AI369" s="12" t="str">
        <f t="shared" si="163"/>
        <v>CRI:15|CPR:20</v>
      </c>
      <c r="AR369">
        <v>999</v>
      </c>
      <c r="AU369" s="4"/>
      <c r="AV369" s="4"/>
      <c r="AW369" s="4"/>
      <c r="AX369" s="4"/>
      <c r="AZ369" s="12" t="str">
        <f t="shared" si="164"/>
        <v/>
      </c>
      <c r="BA369" s="12" t="str">
        <f t="shared" si="152"/>
        <v/>
      </c>
      <c r="BB369" s="12" t="str">
        <f t="shared" si="153"/>
        <v/>
      </c>
      <c r="BC369" s="12" t="str">
        <f t="shared" si="154"/>
        <v/>
      </c>
      <c r="BD369" s="12" t="str">
        <f t="shared" si="155"/>
        <v/>
      </c>
      <c r="BE369" s="12" t="str">
        <f t="shared" si="156"/>
        <v/>
      </c>
      <c r="BF369" s="12" t="str">
        <f>_xlfn.IFNA(VLOOKUP(Y369,对应表!$Z:$AA,2,FALSE)&amp;Z369,"")</f>
        <v>CRI:15</v>
      </c>
      <c r="BG369" s="12" t="str">
        <f>_xlfn.IFNA(VLOOKUP(AA369,对应表!$Z:$AA,2,FALSE)&amp;AB369,"")</f>
        <v>CPR:20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57"/>
        <v>15</v>
      </c>
      <c r="BM369">
        <f t="shared" si="158"/>
        <v>20</v>
      </c>
    </row>
    <row r="370" spans="11:65" x14ac:dyDescent="0.15">
      <c r="K370" t="str">
        <f t="shared" si="162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306</v>
      </c>
      <c r="O370">
        <v>0</v>
      </c>
      <c r="P370">
        <f t="shared" si="146"/>
        <v>16</v>
      </c>
      <c r="Q370">
        <v>200232</v>
      </c>
      <c r="R370" s="4" t="s">
        <v>1338</v>
      </c>
      <c r="S370" s="4" t="str">
        <f t="shared" si="150"/>
        <v>被动致命lv12</v>
      </c>
      <c r="T370" t="s">
        <v>307</v>
      </c>
      <c r="Y370" t="s">
        <v>248</v>
      </c>
      <c r="Z370">
        <v>16</v>
      </c>
      <c r="AA370" t="s">
        <v>1367</v>
      </c>
      <c r="AB370">
        <v>21</v>
      </c>
      <c r="AI370" s="12" t="str">
        <f t="shared" si="163"/>
        <v>CRI:16|CPR:21</v>
      </c>
      <c r="AR370">
        <v>999</v>
      </c>
      <c r="AU370" s="4"/>
      <c r="AV370" s="4"/>
      <c r="AW370" s="4"/>
      <c r="AX370" s="4"/>
      <c r="AZ370" s="12" t="str">
        <f t="shared" si="164"/>
        <v/>
      </c>
      <c r="BA370" s="12" t="str">
        <f t="shared" si="152"/>
        <v/>
      </c>
      <c r="BB370" s="12" t="str">
        <f t="shared" si="153"/>
        <v/>
      </c>
      <c r="BC370" s="12" t="str">
        <f t="shared" si="154"/>
        <v/>
      </c>
      <c r="BD370" s="12" t="str">
        <f t="shared" si="155"/>
        <v/>
      </c>
      <c r="BE370" s="12" t="str">
        <f t="shared" si="156"/>
        <v/>
      </c>
      <c r="BF370" s="12" t="str">
        <f>_xlfn.IFNA(VLOOKUP(Y370,对应表!$Z:$AA,2,FALSE)&amp;Z370,"")</f>
        <v>CRI:16</v>
      </c>
      <c r="BG370" s="12" t="str">
        <f>_xlfn.IFNA(VLOOKUP(AA370,对应表!$Z:$AA,2,FALSE)&amp;AB370,"")</f>
        <v>CPR:21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57"/>
        <v>16</v>
      </c>
      <c r="BM370">
        <f t="shared" si="158"/>
        <v>21</v>
      </c>
    </row>
    <row r="371" spans="11:65" x14ac:dyDescent="0.15">
      <c r="K371" t="str">
        <f t="shared" si="162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306</v>
      </c>
      <c r="O371">
        <v>0</v>
      </c>
      <c r="P371">
        <f t="shared" si="146"/>
        <v>17</v>
      </c>
      <c r="Q371">
        <v>200233</v>
      </c>
      <c r="R371" s="4" t="s">
        <v>1339</v>
      </c>
      <c r="S371" s="4" t="str">
        <f t="shared" si="150"/>
        <v>被动致命lv13</v>
      </c>
      <c r="T371" t="s">
        <v>307</v>
      </c>
      <c r="Y371" t="s">
        <v>248</v>
      </c>
      <c r="Z371">
        <v>17</v>
      </c>
      <c r="AA371" t="s">
        <v>1367</v>
      </c>
      <c r="AB371">
        <v>22</v>
      </c>
      <c r="AI371" s="12" t="str">
        <f t="shared" si="163"/>
        <v>CRI:17|CPR:22</v>
      </c>
      <c r="AR371">
        <v>999</v>
      </c>
      <c r="AU371" s="4"/>
      <c r="AV371" s="4"/>
      <c r="AW371" s="4"/>
      <c r="AX371" s="4"/>
      <c r="AZ371" s="12" t="str">
        <f t="shared" si="164"/>
        <v/>
      </c>
      <c r="BA371" s="12" t="str">
        <f t="shared" si="152"/>
        <v/>
      </c>
      <c r="BB371" s="12" t="str">
        <f t="shared" si="153"/>
        <v/>
      </c>
      <c r="BC371" s="12" t="str">
        <f t="shared" si="154"/>
        <v/>
      </c>
      <c r="BD371" s="12" t="str">
        <f t="shared" si="155"/>
        <v/>
      </c>
      <c r="BE371" s="12" t="str">
        <f t="shared" si="156"/>
        <v/>
      </c>
      <c r="BF371" s="12" t="str">
        <f>_xlfn.IFNA(VLOOKUP(Y371,对应表!$Z:$AA,2,FALSE)&amp;Z371,"")</f>
        <v>CRI:17</v>
      </c>
      <c r="BG371" s="12" t="str">
        <f>_xlfn.IFNA(VLOOKUP(AA371,对应表!$Z:$AA,2,FALSE)&amp;AB371,"")</f>
        <v>CPR:22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57"/>
        <v>17</v>
      </c>
      <c r="BM371">
        <f t="shared" si="158"/>
        <v>22</v>
      </c>
    </row>
    <row r="372" spans="11:65" x14ac:dyDescent="0.15">
      <c r="K372" t="str">
        <f t="shared" si="162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306</v>
      </c>
      <c r="O372">
        <v>0</v>
      </c>
      <c r="P372">
        <f t="shared" si="146"/>
        <v>18</v>
      </c>
      <c r="Q372">
        <v>200234</v>
      </c>
      <c r="R372" s="4" t="s">
        <v>1340</v>
      </c>
      <c r="S372" s="4" t="str">
        <f t="shared" si="150"/>
        <v>被动致命lv14</v>
      </c>
      <c r="T372" t="s">
        <v>307</v>
      </c>
      <c r="Y372" t="s">
        <v>248</v>
      </c>
      <c r="Z372">
        <v>18</v>
      </c>
      <c r="AA372" t="s">
        <v>1367</v>
      </c>
      <c r="AB372">
        <v>23</v>
      </c>
      <c r="AI372" s="12" t="str">
        <f t="shared" si="163"/>
        <v>CRI:18|CPR:23</v>
      </c>
      <c r="AR372">
        <v>999</v>
      </c>
      <c r="AU372" s="4"/>
      <c r="AV372" s="4"/>
      <c r="AW372" s="4"/>
      <c r="AX372" s="4"/>
      <c r="AZ372" s="12" t="str">
        <f t="shared" si="164"/>
        <v/>
      </c>
      <c r="BA372" s="12" t="str">
        <f t="shared" si="152"/>
        <v/>
      </c>
      <c r="BB372" s="12" t="str">
        <f t="shared" si="153"/>
        <v/>
      </c>
      <c r="BC372" s="12" t="str">
        <f t="shared" si="154"/>
        <v/>
      </c>
      <c r="BD372" s="12" t="str">
        <f t="shared" si="155"/>
        <v/>
      </c>
      <c r="BE372" s="12" t="str">
        <f t="shared" si="156"/>
        <v/>
      </c>
      <c r="BF372" s="12" t="str">
        <f>_xlfn.IFNA(VLOOKUP(Y372,对应表!$Z:$AA,2,FALSE)&amp;Z372,"")</f>
        <v>CRI:18</v>
      </c>
      <c r="BG372" s="12" t="str">
        <f>_xlfn.IFNA(VLOOKUP(AA372,对应表!$Z:$AA,2,FALSE)&amp;AB372,"")</f>
        <v>CPR:23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57"/>
        <v>18</v>
      </c>
      <c r="BM372">
        <f t="shared" si="158"/>
        <v>23</v>
      </c>
    </row>
    <row r="373" spans="11:65" x14ac:dyDescent="0.15">
      <c r="K373" t="str">
        <f t="shared" si="162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306</v>
      </c>
      <c r="O373">
        <v>0</v>
      </c>
      <c r="P373">
        <f t="shared" si="146"/>
        <v>19</v>
      </c>
      <c r="Q373">
        <v>200235</v>
      </c>
      <c r="R373" s="4" t="s">
        <v>1341</v>
      </c>
      <c r="S373" s="4" t="str">
        <f t="shared" si="150"/>
        <v>被动致命lv15</v>
      </c>
      <c r="T373" t="s">
        <v>307</v>
      </c>
      <c r="Y373" t="s">
        <v>248</v>
      </c>
      <c r="Z373">
        <v>19</v>
      </c>
      <c r="AA373" t="s">
        <v>1367</v>
      </c>
      <c r="AB373">
        <v>24</v>
      </c>
      <c r="AI373" s="12" t="str">
        <f t="shared" si="163"/>
        <v>CRI:19|CPR:24</v>
      </c>
      <c r="AR373">
        <v>999</v>
      </c>
      <c r="AU373" s="4"/>
      <c r="AV373" s="4"/>
      <c r="AW373" s="4"/>
      <c r="AX373" s="4"/>
      <c r="AZ373" s="12" t="str">
        <f t="shared" si="164"/>
        <v/>
      </c>
      <c r="BA373" s="12" t="str">
        <f t="shared" si="152"/>
        <v/>
      </c>
      <c r="BB373" s="12" t="str">
        <f t="shared" si="153"/>
        <v/>
      </c>
      <c r="BC373" s="12" t="str">
        <f t="shared" si="154"/>
        <v/>
      </c>
      <c r="BD373" s="12" t="str">
        <f t="shared" si="155"/>
        <v/>
      </c>
      <c r="BE373" s="12" t="str">
        <f t="shared" si="156"/>
        <v/>
      </c>
      <c r="BF373" s="12" t="str">
        <f>_xlfn.IFNA(VLOOKUP(Y373,对应表!$Z:$AA,2,FALSE)&amp;Z373,"")</f>
        <v>CRI:19</v>
      </c>
      <c r="BG373" s="12" t="str">
        <f>_xlfn.IFNA(VLOOKUP(AA373,对应表!$Z:$AA,2,FALSE)&amp;AB373,"")</f>
        <v>CPR:24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57"/>
        <v>19</v>
      </c>
      <c r="BM373">
        <f t="shared" si="158"/>
        <v>24</v>
      </c>
    </row>
    <row r="374" spans="11:65" x14ac:dyDescent="0.15">
      <c r="K374" t="str">
        <f t="shared" si="162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306</v>
      </c>
      <c r="O374">
        <v>0</v>
      </c>
      <c r="P374">
        <f t="shared" si="146"/>
        <v>20</v>
      </c>
      <c r="Q374">
        <v>200236</v>
      </c>
      <c r="R374" s="4" t="s">
        <v>1342</v>
      </c>
      <c r="S374" s="4" t="str">
        <f t="shared" si="150"/>
        <v>被动致命lv16</v>
      </c>
      <c r="T374" t="s">
        <v>307</v>
      </c>
      <c r="Y374" t="s">
        <v>248</v>
      </c>
      <c r="Z374">
        <v>20</v>
      </c>
      <c r="AA374" t="s">
        <v>1367</v>
      </c>
      <c r="AB374">
        <v>25</v>
      </c>
      <c r="AI374" s="12" t="str">
        <f t="shared" si="163"/>
        <v>CRI:20|CPR:25</v>
      </c>
      <c r="AR374">
        <v>999</v>
      </c>
      <c r="AU374" s="4"/>
      <c r="AV374" s="4"/>
      <c r="AW374" s="4"/>
      <c r="AX374" s="4"/>
      <c r="AZ374" s="12" t="str">
        <f t="shared" si="164"/>
        <v/>
      </c>
      <c r="BA374" s="12" t="str">
        <f t="shared" si="152"/>
        <v/>
      </c>
      <c r="BB374" s="12" t="str">
        <f t="shared" si="153"/>
        <v/>
      </c>
      <c r="BC374" s="12" t="str">
        <f t="shared" si="154"/>
        <v/>
      </c>
      <c r="BD374" s="12" t="str">
        <f t="shared" si="155"/>
        <v/>
      </c>
      <c r="BE374" s="12" t="str">
        <f t="shared" si="156"/>
        <v/>
      </c>
      <c r="BF374" s="12" t="str">
        <f>_xlfn.IFNA(VLOOKUP(Y374,对应表!$Z:$AA,2,FALSE)&amp;Z374,"")</f>
        <v>CRI:20</v>
      </c>
      <c r="BG374" s="12" t="str">
        <f>_xlfn.IFNA(VLOOKUP(AA374,对应表!$Z:$AA,2,FALSE)&amp;AB374,"")</f>
        <v>CPR:25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57"/>
        <v>20</v>
      </c>
      <c r="BM374">
        <f t="shared" si="158"/>
        <v>25</v>
      </c>
    </row>
    <row r="375" spans="11:65" x14ac:dyDescent="0.15">
      <c r="K375" t="str">
        <f t="shared" si="162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306</v>
      </c>
      <c r="O375">
        <v>0</v>
      </c>
      <c r="P375">
        <f t="shared" ref="P375:P438" si="165">BL375</f>
        <v>21</v>
      </c>
      <c r="Q375">
        <v>200237</v>
      </c>
      <c r="R375" s="4" t="s">
        <v>1343</v>
      </c>
      <c r="S375" s="4" t="str">
        <f t="shared" si="150"/>
        <v>被动致命lv17</v>
      </c>
      <c r="T375" t="s">
        <v>307</v>
      </c>
      <c r="Y375" t="s">
        <v>248</v>
      </c>
      <c r="Z375">
        <v>21</v>
      </c>
      <c r="AA375" t="s">
        <v>1367</v>
      </c>
      <c r="AB375">
        <v>26</v>
      </c>
      <c r="AI375" s="12" t="str">
        <f t="shared" si="163"/>
        <v>CRI:21|CPR:26</v>
      </c>
      <c r="AR375">
        <v>999</v>
      </c>
      <c r="AU375" s="4"/>
      <c r="AV375" s="4"/>
      <c r="AW375" s="4"/>
      <c r="AX375" s="4"/>
      <c r="AZ375" s="12" t="str">
        <f t="shared" si="164"/>
        <v/>
      </c>
      <c r="BA375" s="12" t="str">
        <f t="shared" si="152"/>
        <v/>
      </c>
      <c r="BB375" s="12" t="str">
        <f t="shared" si="153"/>
        <v/>
      </c>
      <c r="BC375" s="12" t="str">
        <f t="shared" si="154"/>
        <v/>
      </c>
      <c r="BD375" s="12" t="str">
        <f t="shared" si="155"/>
        <v/>
      </c>
      <c r="BE375" s="12" t="str">
        <f t="shared" si="156"/>
        <v/>
      </c>
      <c r="BF375" s="12" t="str">
        <f>_xlfn.IFNA(VLOOKUP(Y375,对应表!$Z:$AA,2,FALSE)&amp;Z375,"")</f>
        <v>CRI:21</v>
      </c>
      <c r="BG375" s="12" t="str">
        <f>_xlfn.IFNA(VLOOKUP(AA375,对应表!$Z:$AA,2,FALSE)&amp;AB375,"")</f>
        <v>CPR:26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57"/>
        <v>21</v>
      </c>
      <c r="BM375">
        <f t="shared" si="158"/>
        <v>26</v>
      </c>
    </row>
    <row r="376" spans="11:65" x14ac:dyDescent="0.15">
      <c r="K376" t="str">
        <f t="shared" si="162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306</v>
      </c>
      <c r="O376">
        <v>0</v>
      </c>
      <c r="P376">
        <f t="shared" si="165"/>
        <v>22</v>
      </c>
      <c r="Q376">
        <v>200238</v>
      </c>
      <c r="R376" s="4" t="s">
        <v>1344</v>
      </c>
      <c r="S376" s="4" t="str">
        <f t="shared" si="150"/>
        <v>被动致命lv18</v>
      </c>
      <c r="T376" t="s">
        <v>307</v>
      </c>
      <c r="Y376" t="s">
        <v>248</v>
      </c>
      <c r="Z376">
        <v>22</v>
      </c>
      <c r="AA376" t="s">
        <v>1367</v>
      </c>
      <c r="AB376">
        <v>27</v>
      </c>
      <c r="AI376" s="12" t="str">
        <f t="shared" si="163"/>
        <v>CRI:22|CPR:27</v>
      </c>
      <c r="AR376">
        <v>999</v>
      </c>
      <c r="AU376" s="4"/>
      <c r="AV376" s="4"/>
      <c r="AW376" s="4"/>
      <c r="AX376" s="4"/>
      <c r="AZ376" s="12" t="str">
        <f t="shared" si="164"/>
        <v/>
      </c>
      <c r="BA376" s="12" t="str">
        <f t="shared" si="152"/>
        <v/>
      </c>
      <c r="BB376" s="12" t="str">
        <f t="shared" si="153"/>
        <v/>
      </c>
      <c r="BC376" s="12" t="str">
        <f t="shared" si="154"/>
        <v/>
      </c>
      <c r="BD376" s="12" t="str">
        <f t="shared" si="155"/>
        <v/>
      </c>
      <c r="BE376" s="12" t="str">
        <f t="shared" si="156"/>
        <v/>
      </c>
      <c r="BF376" s="12" t="str">
        <f>_xlfn.IFNA(VLOOKUP(Y376,对应表!$Z:$AA,2,FALSE)&amp;Z376,"")</f>
        <v>CRI:22</v>
      </c>
      <c r="BG376" s="12" t="str">
        <f>_xlfn.IFNA(VLOOKUP(AA376,对应表!$Z:$AA,2,FALSE)&amp;AB376,"")</f>
        <v>CPR:27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57"/>
        <v>22</v>
      </c>
      <c r="BM376">
        <f t="shared" si="158"/>
        <v>27</v>
      </c>
    </row>
    <row r="377" spans="11:65" x14ac:dyDescent="0.15">
      <c r="K377" t="str">
        <f t="shared" si="162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306</v>
      </c>
      <c r="O377">
        <v>0</v>
      </c>
      <c r="P377">
        <f t="shared" si="165"/>
        <v>23</v>
      </c>
      <c r="Q377">
        <v>200239</v>
      </c>
      <c r="R377" s="4" t="s">
        <v>1345</v>
      </c>
      <c r="S377" s="4" t="str">
        <f t="shared" si="150"/>
        <v>被动致命lv19</v>
      </c>
      <c r="T377" t="s">
        <v>307</v>
      </c>
      <c r="Y377" t="s">
        <v>248</v>
      </c>
      <c r="Z377">
        <v>23</v>
      </c>
      <c r="AA377" t="s">
        <v>1367</v>
      </c>
      <c r="AB377">
        <v>28</v>
      </c>
      <c r="AI377" s="12" t="str">
        <f t="shared" si="163"/>
        <v>CRI:23|CPR:28</v>
      </c>
      <c r="AR377">
        <v>999</v>
      </c>
      <c r="AU377" s="4"/>
      <c r="AV377" s="4"/>
      <c r="AW377" s="4"/>
      <c r="AX377" s="4"/>
      <c r="AZ377" s="12" t="str">
        <f t="shared" si="164"/>
        <v/>
      </c>
      <c r="BA377" s="12" t="str">
        <f t="shared" si="152"/>
        <v/>
      </c>
      <c r="BB377" s="12" t="str">
        <f t="shared" si="153"/>
        <v/>
      </c>
      <c r="BC377" s="12" t="str">
        <f t="shared" si="154"/>
        <v/>
      </c>
      <c r="BD377" s="12" t="str">
        <f t="shared" si="155"/>
        <v/>
      </c>
      <c r="BE377" s="12" t="str">
        <f t="shared" si="156"/>
        <v/>
      </c>
      <c r="BF377" s="12" t="str">
        <f>_xlfn.IFNA(VLOOKUP(Y377,对应表!$Z:$AA,2,FALSE)&amp;Z377,"")</f>
        <v>CRI:23</v>
      </c>
      <c r="BG377" s="12" t="str">
        <f>_xlfn.IFNA(VLOOKUP(AA377,对应表!$Z:$AA,2,FALSE)&amp;AB377,"")</f>
        <v>CPR:28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57"/>
        <v>23</v>
      </c>
      <c r="BM377">
        <f t="shared" si="158"/>
        <v>28</v>
      </c>
    </row>
    <row r="378" spans="11:65" x14ac:dyDescent="0.15">
      <c r="K378" t="str">
        <f t="shared" si="162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306</v>
      </c>
      <c r="O378">
        <v>0</v>
      </c>
      <c r="P378">
        <f t="shared" si="165"/>
        <v>24</v>
      </c>
      <c r="Q378">
        <v>200240</v>
      </c>
      <c r="R378" s="4" t="s">
        <v>1346</v>
      </c>
      <c r="S378" s="4" t="str">
        <f t="shared" si="150"/>
        <v>被动致命lv20</v>
      </c>
      <c r="T378" t="s">
        <v>307</v>
      </c>
      <c r="Y378" t="s">
        <v>248</v>
      </c>
      <c r="Z378">
        <v>24</v>
      </c>
      <c r="AA378" t="s">
        <v>1367</v>
      </c>
      <c r="AB378">
        <v>29</v>
      </c>
      <c r="AI378" s="12" t="str">
        <f t="shared" si="163"/>
        <v>CRI:24|CPR:29</v>
      </c>
      <c r="AR378">
        <v>999</v>
      </c>
      <c r="AU378" s="4"/>
      <c r="AV378" s="4"/>
      <c r="AW378" s="4"/>
      <c r="AX378" s="4"/>
      <c r="AZ378" s="12" t="str">
        <f t="shared" si="164"/>
        <v/>
      </c>
      <c r="BA378" s="12" t="str">
        <f t="shared" si="152"/>
        <v/>
      </c>
      <c r="BB378" s="12" t="str">
        <f t="shared" si="153"/>
        <v/>
      </c>
      <c r="BC378" s="12" t="str">
        <f t="shared" si="154"/>
        <v/>
      </c>
      <c r="BD378" s="12" t="str">
        <f t="shared" si="155"/>
        <v/>
      </c>
      <c r="BE378" s="12" t="str">
        <f t="shared" si="156"/>
        <v/>
      </c>
      <c r="BF378" s="12" t="str">
        <f>_xlfn.IFNA(VLOOKUP(Y378,对应表!$Z:$AA,2,FALSE)&amp;Z378,"")</f>
        <v>CRI:24</v>
      </c>
      <c r="BG378" s="12" t="str">
        <f>_xlfn.IFNA(VLOOKUP(AA378,对应表!$Z:$AA,2,FALSE)&amp;AB378,"")</f>
        <v>CPR:29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57"/>
        <v>24</v>
      </c>
      <c r="BM378">
        <f t="shared" si="158"/>
        <v>29</v>
      </c>
    </row>
    <row r="379" spans="11:65" x14ac:dyDescent="0.15">
      <c r="K379" t="str">
        <f t="shared" ref="K379:K398" si="166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306</v>
      </c>
      <c r="O379">
        <v>0</v>
      </c>
      <c r="P379">
        <f t="shared" si="165"/>
        <v>5</v>
      </c>
      <c r="Q379">
        <v>200241</v>
      </c>
      <c r="R379" s="4" t="s">
        <v>751</v>
      </c>
      <c r="S379" s="4" t="str">
        <f t="shared" si="150"/>
        <v>被动冷静lv1</v>
      </c>
      <c r="T379" t="s">
        <v>307</v>
      </c>
      <c r="Y379" t="s">
        <v>422</v>
      </c>
      <c r="Z379">
        <v>5</v>
      </c>
      <c r="AA379" t="s">
        <v>308</v>
      </c>
      <c r="AB379">
        <v>5</v>
      </c>
      <c r="AI379" s="12" t="str">
        <f t="shared" ref="AI379:AI398" si="167">IF(BF379="","",BF379)&amp;IF(BG379="","","|"&amp;BG379)&amp;IF(BH379="","","|"&amp;BH379)&amp;IF(BI379="","","|"&amp;BI379)&amp;IF(BJ379="","","|"&amp;BJ379)</f>
        <v>HIT:5|ATK_P:5</v>
      </c>
      <c r="AR379">
        <v>999</v>
      </c>
      <c r="AU379" s="4"/>
      <c r="AV379" s="4"/>
      <c r="AW379" s="4"/>
      <c r="AX379" s="4"/>
      <c r="AZ379" s="12" t="str">
        <f t="shared" ref="AZ379:AZ398" si="168">IF(BA379="","",BA379)&amp;IF(BB379="","","|"&amp;BB379)&amp;IF(BC379="","","|"&amp;BC379)&amp;IF(BD379="","","|"&amp;BD379)&amp;IF(BE379="","","|"&amp;BE379)</f>
        <v/>
      </c>
      <c r="BA379" s="12" t="str">
        <f t="shared" si="152"/>
        <v/>
      </c>
      <c r="BB379" s="12" t="str">
        <f t="shared" si="153"/>
        <v/>
      </c>
      <c r="BC379" s="12" t="str">
        <f t="shared" si="154"/>
        <v/>
      </c>
      <c r="BD379" s="12" t="str">
        <f t="shared" si="155"/>
        <v/>
      </c>
      <c r="BE379" s="12" t="str">
        <f t="shared" si="156"/>
        <v/>
      </c>
      <c r="BF379" s="12" t="str">
        <f>_xlfn.IFNA(VLOOKUP(Y379,对应表!$Z:$AA,2,FALSE)&amp;Z379,"")</f>
        <v>HIT:5</v>
      </c>
      <c r="BG379" s="12" t="str">
        <f>_xlfn.IFNA(VLOOKUP(AA379,对应表!$Z:$AA,2,FALSE)&amp;AB379,"")</f>
        <v>ATK_P:5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57"/>
        <v>5</v>
      </c>
      <c r="BM379">
        <f t="shared" si="158"/>
        <v>5</v>
      </c>
    </row>
    <row r="380" spans="11:65" x14ac:dyDescent="0.15">
      <c r="K380" t="str">
        <f t="shared" si="166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306</v>
      </c>
      <c r="O380">
        <v>0</v>
      </c>
      <c r="P380">
        <f t="shared" si="165"/>
        <v>6</v>
      </c>
      <c r="Q380">
        <v>200242</v>
      </c>
      <c r="R380" s="4" t="s">
        <v>752</v>
      </c>
      <c r="S380" s="4" t="str">
        <f t="shared" si="150"/>
        <v>被动冷静lv2</v>
      </c>
      <c r="T380" t="s">
        <v>307</v>
      </c>
      <c r="Y380" t="s">
        <v>422</v>
      </c>
      <c r="Z380">
        <v>6</v>
      </c>
      <c r="AA380" t="s">
        <v>308</v>
      </c>
      <c r="AB380">
        <v>5</v>
      </c>
      <c r="AI380" s="12" t="str">
        <f t="shared" si="167"/>
        <v>HIT:6|ATK_P:5</v>
      </c>
      <c r="AR380">
        <v>999</v>
      </c>
      <c r="AU380" s="4"/>
      <c r="AV380" s="4"/>
      <c r="AW380" s="4"/>
      <c r="AX380" s="4"/>
      <c r="AZ380" s="12" t="str">
        <f t="shared" si="168"/>
        <v/>
      </c>
      <c r="BA380" s="12" t="str">
        <f t="shared" si="152"/>
        <v/>
      </c>
      <c r="BB380" s="12" t="str">
        <f t="shared" si="153"/>
        <v/>
      </c>
      <c r="BC380" s="12" t="str">
        <f t="shared" si="154"/>
        <v/>
      </c>
      <c r="BD380" s="12" t="str">
        <f t="shared" si="155"/>
        <v/>
      </c>
      <c r="BE380" s="12" t="str">
        <f t="shared" si="156"/>
        <v/>
      </c>
      <c r="BF380" s="12" t="str">
        <f>_xlfn.IFNA(VLOOKUP(Y380,对应表!$Z:$AA,2,FALSE)&amp;Z380,"")</f>
        <v>HIT:6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57"/>
        <v>6</v>
      </c>
      <c r="BM380">
        <f t="shared" si="158"/>
        <v>5</v>
      </c>
    </row>
    <row r="381" spans="11:65" x14ac:dyDescent="0.15">
      <c r="K381" t="str">
        <f t="shared" si="166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306</v>
      </c>
      <c r="O381">
        <v>0</v>
      </c>
      <c r="P381">
        <f t="shared" si="165"/>
        <v>7</v>
      </c>
      <c r="Q381">
        <v>200243</v>
      </c>
      <c r="R381" s="4" t="s">
        <v>753</v>
      </c>
      <c r="S381" s="4" t="str">
        <f t="shared" si="150"/>
        <v>被动冷静lv3</v>
      </c>
      <c r="T381" t="s">
        <v>307</v>
      </c>
      <c r="Y381" t="s">
        <v>422</v>
      </c>
      <c r="Z381">
        <v>7</v>
      </c>
      <c r="AA381" t="s">
        <v>308</v>
      </c>
      <c r="AB381">
        <v>6</v>
      </c>
      <c r="AI381" s="12" t="str">
        <f t="shared" si="167"/>
        <v>HIT:7|ATK_P:6</v>
      </c>
      <c r="AR381">
        <v>999</v>
      </c>
      <c r="AU381" s="4"/>
      <c r="AV381" s="4"/>
      <c r="AW381" s="4"/>
      <c r="AX381" s="4"/>
      <c r="AZ381" s="12" t="str">
        <f t="shared" si="168"/>
        <v/>
      </c>
      <c r="BA381" s="12" t="str">
        <f t="shared" si="152"/>
        <v/>
      </c>
      <c r="BB381" s="12" t="str">
        <f t="shared" si="153"/>
        <v/>
      </c>
      <c r="BC381" s="12" t="str">
        <f t="shared" si="154"/>
        <v/>
      </c>
      <c r="BD381" s="12" t="str">
        <f t="shared" si="155"/>
        <v/>
      </c>
      <c r="BE381" s="12" t="str">
        <f t="shared" si="156"/>
        <v/>
      </c>
      <c r="BF381" s="12" t="str">
        <f>_xlfn.IFNA(VLOOKUP(Y381,对应表!$Z:$AA,2,FALSE)&amp;Z381,"")</f>
        <v>HIT:7</v>
      </c>
      <c r="BG381" s="12" t="str">
        <f>_xlfn.IFNA(VLOOKUP(AA381,对应表!$Z:$AA,2,FALSE)&amp;AB381,"")</f>
        <v>ATK_P:6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57"/>
        <v>7</v>
      </c>
      <c r="BM381">
        <f t="shared" si="158"/>
        <v>6</v>
      </c>
    </row>
    <row r="382" spans="11:65" x14ac:dyDescent="0.15">
      <c r="K382" t="str">
        <f t="shared" si="166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306</v>
      </c>
      <c r="O382">
        <v>0</v>
      </c>
      <c r="P382">
        <f t="shared" si="165"/>
        <v>8</v>
      </c>
      <c r="Q382">
        <v>200244</v>
      </c>
      <c r="R382" s="4" t="s">
        <v>754</v>
      </c>
      <c r="S382" s="4" t="str">
        <f t="shared" si="150"/>
        <v>被动冷静lv4</v>
      </c>
      <c r="T382" t="s">
        <v>307</v>
      </c>
      <c r="Y382" t="s">
        <v>422</v>
      </c>
      <c r="Z382">
        <v>8</v>
      </c>
      <c r="AA382" t="s">
        <v>308</v>
      </c>
      <c r="AB382">
        <v>6</v>
      </c>
      <c r="AI382" s="12" t="str">
        <f t="shared" si="167"/>
        <v>HIT:8|ATK_P:6</v>
      </c>
      <c r="AR382">
        <v>999</v>
      </c>
      <c r="AU382" s="4"/>
      <c r="AV382" s="4"/>
      <c r="AW382" s="4"/>
      <c r="AX382" s="4"/>
      <c r="AZ382" s="12" t="str">
        <f t="shared" si="168"/>
        <v/>
      </c>
      <c r="BA382" s="12" t="str">
        <f t="shared" si="152"/>
        <v/>
      </c>
      <c r="BB382" s="12" t="str">
        <f t="shared" si="153"/>
        <v/>
      </c>
      <c r="BC382" s="12" t="str">
        <f t="shared" si="154"/>
        <v/>
      </c>
      <c r="BD382" s="12" t="str">
        <f t="shared" si="155"/>
        <v/>
      </c>
      <c r="BE382" s="12" t="str">
        <f t="shared" si="156"/>
        <v/>
      </c>
      <c r="BF382" s="12" t="str">
        <f>_xlfn.IFNA(VLOOKUP(Y382,对应表!$Z:$AA,2,FALSE)&amp;Z382,"")</f>
        <v>HIT:8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57"/>
        <v>8</v>
      </c>
      <c r="BM382">
        <f t="shared" si="158"/>
        <v>6</v>
      </c>
    </row>
    <row r="383" spans="11:65" x14ac:dyDescent="0.15">
      <c r="K383" t="str">
        <f t="shared" si="166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306</v>
      </c>
      <c r="O383">
        <v>0</v>
      </c>
      <c r="P383">
        <f t="shared" si="165"/>
        <v>9</v>
      </c>
      <c r="Q383">
        <v>200245</v>
      </c>
      <c r="R383" s="4" t="s">
        <v>755</v>
      </c>
      <c r="S383" s="4" t="str">
        <f t="shared" si="150"/>
        <v>被动冷静lv5</v>
      </c>
      <c r="T383" t="s">
        <v>307</v>
      </c>
      <c r="Y383" t="s">
        <v>422</v>
      </c>
      <c r="Z383">
        <v>9</v>
      </c>
      <c r="AA383" t="s">
        <v>308</v>
      </c>
      <c r="AB383">
        <f>AB381+1</f>
        <v>7</v>
      </c>
      <c r="AI383" s="12" t="str">
        <f t="shared" si="167"/>
        <v>HIT:9|ATK_P:7</v>
      </c>
      <c r="AR383">
        <v>999</v>
      </c>
      <c r="AU383" s="4"/>
      <c r="AV383" s="4"/>
      <c r="AW383" s="4"/>
      <c r="AX383" s="4"/>
      <c r="AZ383" s="12" t="str">
        <f t="shared" si="168"/>
        <v/>
      </c>
      <c r="BA383" s="12" t="str">
        <f t="shared" si="152"/>
        <v/>
      </c>
      <c r="BB383" s="12" t="str">
        <f t="shared" si="153"/>
        <v/>
      </c>
      <c r="BC383" s="12" t="str">
        <f t="shared" si="154"/>
        <v/>
      </c>
      <c r="BD383" s="12" t="str">
        <f t="shared" si="155"/>
        <v/>
      </c>
      <c r="BE383" s="12" t="str">
        <f t="shared" si="156"/>
        <v/>
      </c>
      <c r="BF383" s="12" t="str">
        <f>_xlfn.IFNA(VLOOKUP(Y383,对应表!$Z:$AA,2,FALSE)&amp;Z383,"")</f>
        <v>HIT:9</v>
      </c>
      <c r="BG383" s="12" t="str">
        <f>_xlfn.IFNA(VLOOKUP(AA383,对应表!$Z:$AA,2,FALSE)&amp;AB383,"")</f>
        <v>ATK_P:7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57"/>
        <v>9</v>
      </c>
      <c r="BM383">
        <f t="shared" si="158"/>
        <v>7</v>
      </c>
    </row>
    <row r="384" spans="11:65" x14ac:dyDescent="0.15">
      <c r="K384" t="str">
        <f t="shared" si="166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306</v>
      </c>
      <c r="O384">
        <v>0</v>
      </c>
      <c r="P384">
        <f t="shared" si="165"/>
        <v>10</v>
      </c>
      <c r="Q384">
        <v>200246</v>
      </c>
      <c r="R384" s="4" t="s">
        <v>756</v>
      </c>
      <c r="S384" s="4" t="str">
        <f t="shared" si="150"/>
        <v>被动冷静lv6</v>
      </c>
      <c r="T384" t="s">
        <v>307</v>
      </c>
      <c r="Y384" t="s">
        <v>422</v>
      </c>
      <c r="Z384">
        <v>10</v>
      </c>
      <c r="AA384" t="s">
        <v>308</v>
      </c>
      <c r="AB384">
        <f t="shared" ref="AB384:AB390" si="169">AB382+1</f>
        <v>7</v>
      </c>
      <c r="AI384" s="12" t="str">
        <f t="shared" si="167"/>
        <v>HIT:10|ATK_P:7</v>
      </c>
      <c r="AR384">
        <v>999</v>
      </c>
      <c r="AU384" s="4"/>
      <c r="AV384" s="4"/>
      <c r="AW384" s="4"/>
      <c r="AX384" s="4"/>
      <c r="AZ384" s="12" t="str">
        <f t="shared" si="168"/>
        <v/>
      </c>
      <c r="BA384" s="12" t="str">
        <f t="shared" si="152"/>
        <v/>
      </c>
      <c r="BB384" s="12" t="str">
        <f t="shared" si="153"/>
        <v/>
      </c>
      <c r="BC384" s="12" t="str">
        <f t="shared" si="154"/>
        <v/>
      </c>
      <c r="BD384" s="12" t="str">
        <f t="shared" si="155"/>
        <v/>
      </c>
      <c r="BE384" s="12" t="str">
        <f t="shared" si="156"/>
        <v/>
      </c>
      <c r="BF384" s="12" t="str">
        <f>_xlfn.IFNA(VLOOKUP(Y384,对应表!$Z:$AA,2,FALSE)&amp;Z384,"")</f>
        <v>HIT:10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57"/>
        <v>10</v>
      </c>
      <c r="BM384">
        <f t="shared" si="158"/>
        <v>7</v>
      </c>
    </row>
    <row r="385" spans="11:65" x14ac:dyDescent="0.15">
      <c r="K385" t="str">
        <f t="shared" si="166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306</v>
      </c>
      <c r="O385">
        <v>0</v>
      </c>
      <c r="P385">
        <f t="shared" si="165"/>
        <v>11</v>
      </c>
      <c r="Q385">
        <v>200247</v>
      </c>
      <c r="R385" s="4" t="s">
        <v>757</v>
      </c>
      <c r="S385" s="4" t="str">
        <f t="shared" si="150"/>
        <v>被动冷静lv7</v>
      </c>
      <c r="T385" t="s">
        <v>307</v>
      </c>
      <c r="Y385" t="s">
        <v>422</v>
      </c>
      <c r="Z385">
        <v>11</v>
      </c>
      <c r="AA385" t="s">
        <v>308</v>
      </c>
      <c r="AB385">
        <f t="shared" si="169"/>
        <v>8</v>
      </c>
      <c r="AI385" s="12" t="str">
        <f t="shared" si="167"/>
        <v>HIT:11|ATK_P:8</v>
      </c>
      <c r="AR385">
        <v>999</v>
      </c>
      <c r="AU385" s="4"/>
      <c r="AV385" s="4"/>
      <c r="AW385" s="4"/>
      <c r="AX385" s="4"/>
      <c r="AZ385" s="12" t="str">
        <f t="shared" si="168"/>
        <v/>
      </c>
      <c r="BA385" s="12" t="str">
        <f t="shared" si="152"/>
        <v/>
      </c>
      <c r="BB385" s="12" t="str">
        <f t="shared" si="153"/>
        <v/>
      </c>
      <c r="BC385" s="12" t="str">
        <f t="shared" si="154"/>
        <v/>
      </c>
      <c r="BD385" s="12" t="str">
        <f t="shared" si="155"/>
        <v/>
      </c>
      <c r="BE385" s="12" t="str">
        <f t="shared" si="156"/>
        <v/>
      </c>
      <c r="BF385" s="12" t="str">
        <f>_xlfn.IFNA(VLOOKUP(Y385,对应表!$Z:$AA,2,FALSE)&amp;Z385,"")</f>
        <v>HIT:11</v>
      </c>
      <c r="BG385" s="12" t="str">
        <f>_xlfn.IFNA(VLOOKUP(AA385,对应表!$Z:$AA,2,FALSE)&amp;AB385,"")</f>
        <v>ATK_P:8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57"/>
        <v>11</v>
      </c>
      <c r="BM385">
        <f t="shared" si="158"/>
        <v>8</v>
      </c>
    </row>
    <row r="386" spans="11:65" x14ac:dyDescent="0.15">
      <c r="K386" t="str">
        <f t="shared" si="166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306</v>
      </c>
      <c r="O386">
        <v>0</v>
      </c>
      <c r="P386">
        <f t="shared" si="165"/>
        <v>12</v>
      </c>
      <c r="Q386">
        <v>200248</v>
      </c>
      <c r="R386" s="4" t="s">
        <v>758</v>
      </c>
      <c r="S386" s="4" t="str">
        <f t="shared" si="150"/>
        <v>被动冷静lv8</v>
      </c>
      <c r="T386" t="s">
        <v>307</v>
      </c>
      <c r="Y386" t="s">
        <v>422</v>
      </c>
      <c r="Z386">
        <v>12</v>
      </c>
      <c r="AA386" t="s">
        <v>308</v>
      </c>
      <c r="AB386">
        <f t="shared" si="169"/>
        <v>8</v>
      </c>
      <c r="AI386" s="12" t="str">
        <f t="shared" si="167"/>
        <v>HIT:12|ATK_P:8</v>
      </c>
      <c r="AR386">
        <v>999</v>
      </c>
      <c r="AU386" s="4"/>
      <c r="AV386" s="4"/>
      <c r="AW386" s="4"/>
      <c r="AX386" s="4"/>
      <c r="AZ386" s="12" t="str">
        <f t="shared" si="168"/>
        <v/>
      </c>
      <c r="BA386" s="12" t="str">
        <f t="shared" si="152"/>
        <v/>
      </c>
      <c r="BB386" s="12" t="str">
        <f t="shared" si="153"/>
        <v/>
      </c>
      <c r="BC386" s="12" t="str">
        <f t="shared" si="154"/>
        <v/>
      </c>
      <c r="BD386" s="12" t="str">
        <f t="shared" si="155"/>
        <v/>
      </c>
      <c r="BE386" s="12" t="str">
        <f t="shared" si="156"/>
        <v/>
      </c>
      <c r="BF386" s="12" t="str">
        <f>_xlfn.IFNA(VLOOKUP(Y386,对应表!$Z:$AA,2,FALSE)&amp;Z386,"")</f>
        <v>HIT:12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57"/>
        <v>12</v>
      </c>
      <c r="BM386">
        <f t="shared" si="158"/>
        <v>8</v>
      </c>
    </row>
    <row r="387" spans="11:65" x14ac:dyDescent="0.15">
      <c r="K387" t="str">
        <f t="shared" si="166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306</v>
      </c>
      <c r="O387">
        <v>0</v>
      </c>
      <c r="P387">
        <f t="shared" si="165"/>
        <v>13</v>
      </c>
      <c r="Q387">
        <v>200249</v>
      </c>
      <c r="R387" s="4" t="s">
        <v>759</v>
      </c>
      <c r="S387" s="4" t="str">
        <f t="shared" si="150"/>
        <v>被动冷静lv9</v>
      </c>
      <c r="T387" t="s">
        <v>307</v>
      </c>
      <c r="Y387" t="s">
        <v>422</v>
      </c>
      <c r="Z387">
        <v>13</v>
      </c>
      <c r="AA387" t="s">
        <v>308</v>
      </c>
      <c r="AB387">
        <f t="shared" si="169"/>
        <v>9</v>
      </c>
      <c r="AI387" s="12" t="str">
        <f t="shared" si="167"/>
        <v>HIT:13|ATK_P:9</v>
      </c>
      <c r="AR387">
        <v>999</v>
      </c>
      <c r="AU387" s="4"/>
      <c r="AV387" s="4"/>
      <c r="AW387" s="4"/>
      <c r="AX387" s="4"/>
      <c r="AZ387" s="12" t="str">
        <f t="shared" si="168"/>
        <v/>
      </c>
      <c r="BA387" s="12" t="str">
        <f t="shared" si="152"/>
        <v/>
      </c>
      <c r="BB387" s="12" t="str">
        <f t="shared" si="153"/>
        <v/>
      </c>
      <c r="BC387" s="12" t="str">
        <f t="shared" si="154"/>
        <v/>
      </c>
      <c r="BD387" s="12" t="str">
        <f t="shared" si="155"/>
        <v/>
      </c>
      <c r="BE387" s="12" t="str">
        <f t="shared" si="156"/>
        <v/>
      </c>
      <c r="BF387" s="12" t="str">
        <f>_xlfn.IFNA(VLOOKUP(Y387,对应表!$Z:$AA,2,FALSE)&amp;Z387,"")</f>
        <v>HIT:13</v>
      </c>
      <c r="BG387" s="12" t="str">
        <f>_xlfn.IFNA(VLOOKUP(AA387,对应表!$Z:$AA,2,FALSE)&amp;AB387,"")</f>
        <v>ATK_P:9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57"/>
        <v>13</v>
      </c>
      <c r="BM387">
        <f t="shared" si="158"/>
        <v>9</v>
      </c>
    </row>
    <row r="388" spans="11:65" x14ac:dyDescent="0.15">
      <c r="K388" t="str">
        <f t="shared" si="166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306</v>
      </c>
      <c r="O388">
        <v>0</v>
      </c>
      <c r="P388">
        <f t="shared" si="165"/>
        <v>14</v>
      </c>
      <c r="Q388">
        <v>200250</v>
      </c>
      <c r="R388" s="4" t="s">
        <v>760</v>
      </c>
      <c r="S388" s="4" t="str">
        <f t="shared" ref="S388:S451" si="170">R388</f>
        <v>被动冷静lv10</v>
      </c>
      <c r="T388" t="s">
        <v>307</v>
      </c>
      <c r="Y388" t="s">
        <v>422</v>
      </c>
      <c r="Z388">
        <v>14</v>
      </c>
      <c r="AA388" t="s">
        <v>308</v>
      </c>
      <c r="AB388">
        <f t="shared" si="169"/>
        <v>9</v>
      </c>
      <c r="AI388" s="12" t="str">
        <f t="shared" si="167"/>
        <v>HIT:14|ATK_P:9</v>
      </c>
      <c r="AR388">
        <v>999</v>
      </c>
      <c r="AU388" s="4"/>
      <c r="AV388" s="4"/>
      <c r="AW388" s="4"/>
      <c r="AX388" s="4"/>
      <c r="AZ388" s="12" t="str">
        <f t="shared" si="168"/>
        <v/>
      </c>
      <c r="BA388" s="12" t="str">
        <f t="shared" si="152"/>
        <v/>
      </c>
      <c r="BB388" s="12" t="str">
        <f t="shared" si="153"/>
        <v/>
      </c>
      <c r="BC388" s="12" t="str">
        <f t="shared" si="154"/>
        <v/>
      </c>
      <c r="BD388" s="12" t="str">
        <f t="shared" si="155"/>
        <v/>
      </c>
      <c r="BE388" s="12" t="str">
        <f t="shared" si="156"/>
        <v/>
      </c>
      <c r="BF388" s="12" t="str">
        <f>_xlfn.IFNA(VLOOKUP(Y388,对应表!$Z:$AA,2,FALSE)&amp;Z388,"")</f>
        <v>HIT:14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57"/>
        <v>14</v>
      </c>
      <c r="BM388">
        <f t="shared" si="158"/>
        <v>9</v>
      </c>
    </row>
    <row r="389" spans="11:65" x14ac:dyDescent="0.15">
      <c r="K389" t="str">
        <f t="shared" si="166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306</v>
      </c>
      <c r="O389">
        <v>0</v>
      </c>
      <c r="P389">
        <f t="shared" si="165"/>
        <v>15</v>
      </c>
      <c r="Q389">
        <v>200251</v>
      </c>
      <c r="R389" s="4" t="s">
        <v>761</v>
      </c>
      <c r="S389" s="4" t="str">
        <f t="shared" si="170"/>
        <v>被动冷静lv11</v>
      </c>
      <c r="T389" t="s">
        <v>307</v>
      </c>
      <c r="Y389" t="s">
        <v>422</v>
      </c>
      <c r="Z389">
        <v>15</v>
      </c>
      <c r="AA389" t="s">
        <v>308</v>
      </c>
      <c r="AB389">
        <f t="shared" si="169"/>
        <v>10</v>
      </c>
      <c r="AI389" s="12" t="str">
        <f t="shared" si="167"/>
        <v>HIT:15|ATK_P:10</v>
      </c>
      <c r="AR389">
        <v>999</v>
      </c>
      <c r="AU389" s="4"/>
      <c r="AV389" s="4"/>
      <c r="AW389" s="4"/>
      <c r="AX389" s="4"/>
      <c r="AZ389" s="12" t="str">
        <f t="shared" si="168"/>
        <v/>
      </c>
      <c r="BA389" s="12" t="str">
        <f t="shared" ref="BA389:BA452" si="171">IF(_xlfn.IFNA(VLOOKUP(AU389,$K:$L,2,FALSE),"")=0,"",_xlfn.IFNA(VLOOKUP(AU389,$K:$L,2,FALSE),""))</f>
        <v/>
      </c>
      <c r="BB389" s="12" t="str">
        <f t="shared" ref="BB389:BB452" si="172">IF(_xlfn.IFNA(VLOOKUP(AV389,$K:$L,2,FALSE),"")=0,"",_xlfn.IFNA(VLOOKUP(AV389,$K:$L,2,FALSE),""))</f>
        <v/>
      </c>
      <c r="BC389" s="12" t="str">
        <f t="shared" ref="BC389:BC452" si="173">IF(_xlfn.IFNA(VLOOKUP(AW389,$K:$L,2,FALSE),"")=0,"",_xlfn.IFNA(VLOOKUP(AW389,$K:$L,2,FALSE),""))</f>
        <v/>
      </c>
      <c r="BD389" s="12" t="str">
        <f t="shared" ref="BD389:BD452" si="174">IF(_xlfn.IFNA(VLOOKUP(AX389,$K:$L,2,FALSE),"")=0,"",_xlfn.IFNA(VLOOKUP(AX389,$K:$L,2,FALSE),""))</f>
        <v/>
      </c>
      <c r="BE389" s="12" t="str">
        <f t="shared" ref="BE389:BE452" si="175">IF(_xlfn.IFNA(VLOOKUP(AY389,$K:$L,2,FALSE),"")=0,"",_xlfn.IFNA(VLOOKUP(AY389,$K:$L,2,FALSE),""))</f>
        <v/>
      </c>
      <c r="BF389" s="12" t="str">
        <f>_xlfn.IFNA(VLOOKUP(Y389,对应表!$Z:$AA,2,FALSE)&amp;Z389,"")</f>
        <v>HIT:15</v>
      </c>
      <c r="BG389" s="12" t="str">
        <f>_xlfn.IFNA(VLOOKUP(AA389,对应表!$Z:$AA,2,FALSE)&amp;AB389,"")</f>
        <v>ATK_P:10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57"/>
        <v>15</v>
      </c>
      <c r="BM389">
        <f t="shared" si="158"/>
        <v>10</v>
      </c>
    </row>
    <row r="390" spans="11:65" x14ac:dyDescent="0.15">
      <c r="K390" t="str">
        <f t="shared" si="166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306</v>
      </c>
      <c r="O390">
        <v>0</v>
      </c>
      <c r="P390">
        <f t="shared" si="165"/>
        <v>16</v>
      </c>
      <c r="Q390">
        <v>200252</v>
      </c>
      <c r="R390" s="4" t="s">
        <v>762</v>
      </c>
      <c r="S390" s="4" t="str">
        <f t="shared" si="170"/>
        <v>被动冷静lv12</v>
      </c>
      <c r="T390" t="s">
        <v>307</v>
      </c>
      <c r="Y390" t="s">
        <v>422</v>
      </c>
      <c r="Z390">
        <v>16</v>
      </c>
      <c r="AA390" t="s">
        <v>308</v>
      </c>
      <c r="AB390">
        <f t="shared" si="169"/>
        <v>10</v>
      </c>
      <c r="AI390" s="12" t="str">
        <f t="shared" si="167"/>
        <v>HIT:16|ATK_P:10</v>
      </c>
      <c r="AR390">
        <v>999</v>
      </c>
      <c r="AU390" s="4"/>
      <c r="AV390" s="4"/>
      <c r="AW390" s="4"/>
      <c r="AX390" s="4"/>
      <c r="AZ390" s="12" t="str">
        <f t="shared" si="168"/>
        <v/>
      </c>
      <c r="BA390" s="12" t="str">
        <f t="shared" si="171"/>
        <v/>
      </c>
      <c r="BB390" s="12" t="str">
        <f t="shared" si="172"/>
        <v/>
      </c>
      <c r="BC390" s="12" t="str">
        <f t="shared" si="173"/>
        <v/>
      </c>
      <c r="BD390" s="12" t="str">
        <f t="shared" si="174"/>
        <v/>
      </c>
      <c r="BE390" s="12" t="str">
        <f t="shared" si="175"/>
        <v/>
      </c>
      <c r="BF390" s="12" t="str">
        <f>_xlfn.IFNA(VLOOKUP(Y390,对应表!$Z:$AA,2,FALSE)&amp;Z390,"")</f>
        <v>HIT:16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57"/>
        <v>16</v>
      </c>
      <c r="BM390">
        <f t="shared" si="158"/>
        <v>10</v>
      </c>
    </row>
    <row r="391" spans="11:65" x14ac:dyDescent="0.15">
      <c r="K391" t="str">
        <f t="shared" si="166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306</v>
      </c>
      <c r="O391">
        <v>0</v>
      </c>
      <c r="P391">
        <f t="shared" si="165"/>
        <v>17</v>
      </c>
      <c r="Q391">
        <v>200253</v>
      </c>
      <c r="R391" s="4" t="s">
        <v>763</v>
      </c>
      <c r="S391" s="4" t="str">
        <f t="shared" si="170"/>
        <v>被动冷静lv13</v>
      </c>
      <c r="T391" t="s">
        <v>307</v>
      </c>
      <c r="Y391" t="s">
        <v>422</v>
      </c>
      <c r="Z391">
        <v>17</v>
      </c>
      <c r="AA391" t="s">
        <v>308</v>
      </c>
      <c r="AB391">
        <v>10</v>
      </c>
      <c r="AI391" s="12" t="str">
        <f t="shared" si="167"/>
        <v>HIT:17|ATK_P:10</v>
      </c>
      <c r="AR391">
        <v>999</v>
      </c>
      <c r="AU391" s="4"/>
      <c r="AV391" s="4"/>
      <c r="AW391" s="4"/>
      <c r="AX391" s="4"/>
      <c r="AZ391" s="12" t="str">
        <f t="shared" si="168"/>
        <v/>
      </c>
      <c r="BA391" s="12" t="str">
        <f t="shared" si="171"/>
        <v/>
      </c>
      <c r="BB391" s="12" t="str">
        <f t="shared" si="172"/>
        <v/>
      </c>
      <c r="BC391" s="12" t="str">
        <f t="shared" si="173"/>
        <v/>
      </c>
      <c r="BD391" s="12" t="str">
        <f t="shared" si="174"/>
        <v/>
      </c>
      <c r="BE391" s="12" t="str">
        <f t="shared" si="175"/>
        <v/>
      </c>
      <c r="BF391" s="12" t="str">
        <f>_xlfn.IFNA(VLOOKUP(Y391,对应表!$Z:$AA,2,FALSE)&amp;Z391,"")</f>
        <v>HIT:17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57"/>
        <v>17</v>
      </c>
      <c r="BM391">
        <f t="shared" si="158"/>
        <v>10</v>
      </c>
    </row>
    <row r="392" spans="11:65" x14ac:dyDescent="0.15">
      <c r="K392" t="str">
        <f t="shared" si="166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306</v>
      </c>
      <c r="O392">
        <v>0</v>
      </c>
      <c r="P392">
        <f t="shared" si="165"/>
        <v>18</v>
      </c>
      <c r="Q392">
        <v>200254</v>
      </c>
      <c r="R392" s="4" t="s">
        <v>764</v>
      </c>
      <c r="S392" s="4" t="str">
        <f t="shared" si="170"/>
        <v>被动冷静lv14</v>
      </c>
      <c r="T392" t="s">
        <v>307</v>
      </c>
      <c r="Y392" t="s">
        <v>422</v>
      </c>
      <c r="Z392">
        <v>18</v>
      </c>
      <c r="AA392" t="s">
        <v>308</v>
      </c>
      <c r="AB392">
        <v>10</v>
      </c>
      <c r="AI392" s="12" t="str">
        <f t="shared" si="167"/>
        <v>HIT:18|ATK_P:10</v>
      </c>
      <c r="AR392">
        <v>999</v>
      </c>
      <c r="AU392" s="4"/>
      <c r="AV392" s="4"/>
      <c r="AW392" s="4"/>
      <c r="AX392" s="4"/>
      <c r="AZ392" s="12" t="str">
        <f t="shared" si="168"/>
        <v/>
      </c>
      <c r="BA392" s="12" t="str">
        <f t="shared" si="171"/>
        <v/>
      </c>
      <c r="BB392" s="12" t="str">
        <f t="shared" si="172"/>
        <v/>
      </c>
      <c r="BC392" s="12" t="str">
        <f t="shared" si="173"/>
        <v/>
      </c>
      <c r="BD392" s="12" t="str">
        <f t="shared" si="174"/>
        <v/>
      </c>
      <c r="BE392" s="12" t="str">
        <f t="shared" si="175"/>
        <v/>
      </c>
      <c r="BF392" s="12" t="str">
        <f>_xlfn.IFNA(VLOOKUP(Y392,对应表!$Z:$AA,2,FALSE)&amp;Z392,"")</f>
        <v>HIT:18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57"/>
        <v>18</v>
      </c>
      <c r="BM392">
        <f t="shared" si="158"/>
        <v>10</v>
      </c>
    </row>
    <row r="393" spans="11:65" x14ac:dyDescent="0.15">
      <c r="K393" t="str">
        <f t="shared" si="166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306</v>
      </c>
      <c r="O393">
        <v>0</v>
      </c>
      <c r="P393">
        <f t="shared" si="165"/>
        <v>19</v>
      </c>
      <c r="Q393">
        <v>200255</v>
      </c>
      <c r="R393" s="4" t="s">
        <v>765</v>
      </c>
      <c r="S393" s="4" t="str">
        <f t="shared" si="170"/>
        <v>被动冷静lv15</v>
      </c>
      <c r="T393" t="s">
        <v>307</v>
      </c>
      <c r="Y393" t="s">
        <v>422</v>
      </c>
      <c r="Z393">
        <v>19</v>
      </c>
      <c r="AA393" t="s">
        <v>308</v>
      </c>
      <c r="AB393">
        <v>10</v>
      </c>
      <c r="AI393" s="12" t="str">
        <f t="shared" si="167"/>
        <v>HIT:19|ATK_P:10</v>
      </c>
      <c r="AR393">
        <v>999</v>
      </c>
      <c r="AU393" s="4"/>
      <c r="AV393" s="4"/>
      <c r="AW393" s="4"/>
      <c r="AX393" s="4"/>
      <c r="AZ393" s="12" t="str">
        <f t="shared" si="168"/>
        <v/>
      </c>
      <c r="BA393" s="12" t="str">
        <f t="shared" si="171"/>
        <v/>
      </c>
      <c r="BB393" s="12" t="str">
        <f t="shared" si="172"/>
        <v/>
      </c>
      <c r="BC393" s="12" t="str">
        <f t="shared" si="173"/>
        <v/>
      </c>
      <c r="BD393" s="12" t="str">
        <f t="shared" si="174"/>
        <v/>
      </c>
      <c r="BE393" s="12" t="str">
        <f t="shared" si="175"/>
        <v/>
      </c>
      <c r="BF393" s="12" t="str">
        <f>_xlfn.IFNA(VLOOKUP(Y393,对应表!$Z:$AA,2,FALSE)&amp;Z393,"")</f>
        <v>HIT:19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ref="BL393:BL456" si="176">IF(Z393="",IF(U393="",AO393,U393),Z393)</f>
        <v>19</v>
      </c>
      <c r="BM393">
        <f t="shared" ref="BM393:BM456" si="177">IF(AB393="","",AB393)</f>
        <v>10</v>
      </c>
    </row>
    <row r="394" spans="11:65" x14ac:dyDescent="0.15">
      <c r="K394" t="str">
        <f t="shared" si="166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306</v>
      </c>
      <c r="O394">
        <v>0</v>
      </c>
      <c r="P394">
        <f t="shared" si="165"/>
        <v>20</v>
      </c>
      <c r="Q394">
        <v>200256</v>
      </c>
      <c r="R394" s="4" t="s">
        <v>766</v>
      </c>
      <c r="S394" s="4" t="str">
        <f t="shared" si="170"/>
        <v>被动冷静lv16</v>
      </c>
      <c r="T394" t="s">
        <v>307</v>
      </c>
      <c r="Y394" t="s">
        <v>422</v>
      </c>
      <c r="Z394">
        <v>20</v>
      </c>
      <c r="AA394" t="s">
        <v>308</v>
      </c>
      <c r="AB394">
        <v>10</v>
      </c>
      <c r="AI394" s="12" t="str">
        <f t="shared" si="167"/>
        <v>HIT:20|ATK_P:10</v>
      </c>
      <c r="AR394">
        <v>999</v>
      </c>
      <c r="AU394" s="4"/>
      <c r="AV394" s="4"/>
      <c r="AW394" s="4"/>
      <c r="AX394" s="4"/>
      <c r="AZ394" s="12" t="str">
        <f t="shared" si="168"/>
        <v/>
      </c>
      <c r="BA394" s="12" t="str">
        <f t="shared" si="171"/>
        <v/>
      </c>
      <c r="BB394" s="12" t="str">
        <f t="shared" si="172"/>
        <v/>
      </c>
      <c r="BC394" s="12" t="str">
        <f t="shared" si="173"/>
        <v/>
      </c>
      <c r="BD394" s="12" t="str">
        <f t="shared" si="174"/>
        <v/>
      </c>
      <c r="BE394" s="12" t="str">
        <f t="shared" si="175"/>
        <v/>
      </c>
      <c r="BF394" s="12" t="str">
        <f>_xlfn.IFNA(VLOOKUP(Y394,对应表!$Z:$AA,2,FALSE)&amp;Z394,"")</f>
        <v>HIT:20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si="176"/>
        <v>20</v>
      </c>
      <c r="BM394">
        <f t="shared" si="177"/>
        <v>10</v>
      </c>
    </row>
    <row r="395" spans="11:65" x14ac:dyDescent="0.15">
      <c r="K395" t="str">
        <f t="shared" si="166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306</v>
      </c>
      <c r="O395">
        <v>0</v>
      </c>
      <c r="P395">
        <f t="shared" si="165"/>
        <v>21</v>
      </c>
      <c r="Q395">
        <v>200257</v>
      </c>
      <c r="R395" s="4" t="s">
        <v>767</v>
      </c>
      <c r="S395" s="4" t="str">
        <f t="shared" si="170"/>
        <v>被动冷静lv17</v>
      </c>
      <c r="T395" t="s">
        <v>307</v>
      </c>
      <c r="Y395" t="s">
        <v>422</v>
      </c>
      <c r="Z395">
        <v>21</v>
      </c>
      <c r="AA395" t="s">
        <v>308</v>
      </c>
      <c r="AB395">
        <v>10</v>
      </c>
      <c r="AI395" s="12" t="str">
        <f t="shared" si="167"/>
        <v>HIT:21|ATK_P:10</v>
      </c>
      <c r="AR395">
        <v>999</v>
      </c>
      <c r="AU395" s="4"/>
      <c r="AV395" s="4"/>
      <c r="AW395" s="4"/>
      <c r="AX395" s="4"/>
      <c r="AZ395" s="12" t="str">
        <f t="shared" si="168"/>
        <v/>
      </c>
      <c r="BA395" s="12" t="str">
        <f t="shared" si="171"/>
        <v/>
      </c>
      <c r="BB395" s="12" t="str">
        <f t="shared" si="172"/>
        <v/>
      </c>
      <c r="BC395" s="12" t="str">
        <f t="shared" si="173"/>
        <v/>
      </c>
      <c r="BD395" s="12" t="str">
        <f t="shared" si="174"/>
        <v/>
      </c>
      <c r="BE395" s="12" t="str">
        <f t="shared" si="175"/>
        <v/>
      </c>
      <c r="BF395" s="12" t="str">
        <f>_xlfn.IFNA(VLOOKUP(Y395,对应表!$Z:$AA,2,FALSE)&amp;Z395,"")</f>
        <v>HIT:21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76"/>
        <v>21</v>
      </c>
      <c r="BM395">
        <f t="shared" si="177"/>
        <v>10</v>
      </c>
    </row>
    <row r="396" spans="11:65" x14ac:dyDescent="0.15">
      <c r="K396" t="str">
        <f t="shared" si="166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306</v>
      </c>
      <c r="O396">
        <v>0</v>
      </c>
      <c r="P396">
        <f t="shared" si="165"/>
        <v>22</v>
      </c>
      <c r="Q396">
        <v>200258</v>
      </c>
      <c r="R396" s="4" t="s">
        <v>768</v>
      </c>
      <c r="S396" s="4" t="str">
        <f t="shared" si="170"/>
        <v>被动冷静lv18</v>
      </c>
      <c r="T396" t="s">
        <v>307</v>
      </c>
      <c r="Y396" t="s">
        <v>422</v>
      </c>
      <c r="Z396">
        <v>22</v>
      </c>
      <c r="AA396" t="s">
        <v>308</v>
      </c>
      <c r="AB396">
        <v>10</v>
      </c>
      <c r="AI396" s="12" t="str">
        <f t="shared" si="167"/>
        <v>HIT:22|ATK_P:10</v>
      </c>
      <c r="AR396">
        <v>999</v>
      </c>
      <c r="AU396" s="4"/>
      <c r="AV396" s="4"/>
      <c r="AW396" s="4"/>
      <c r="AX396" s="4"/>
      <c r="AZ396" s="12" t="str">
        <f t="shared" si="168"/>
        <v/>
      </c>
      <c r="BA396" s="12" t="str">
        <f t="shared" si="171"/>
        <v/>
      </c>
      <c r="BB396" s="12" t="str">
        <f t="shared" si="172"/>
        <v/>
      </c>
      <c r="BC396" s="12" t="str">
        <f t="shared" si="173"/>
        <v/>
      </c>
      <c r="BD396" s="12" t="str">
        <f t="shared" si="174"/>
        <v/>
      </c>
      <c r="BE396" s="12" t="str">
        <f t="shared" si="175"/>
        <v/>
      </c>
      <c r="BF396" s="12" t="str">
        <f>_xlfn.IFNA(VLOOKUP(Y396,对应表!$Z:$AA,2,FALSE)&amp;Z396,"")</f>
        <v>HIT:22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76"/>
        <v>22</v>
      </c>
      <c r="BM396">
        <f t="shared" si="177"/>
        <v>10</v>
      </c>
    </row>
    <row r="397" spans="11:65" x14ac:dyDescent="0.15">
      <c r="K397" t="str">
        <f t="shared" si="166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306</v>
      </c>
      <c r="O397">
        <v>0</v>
      </c>
      <c r="P397">
        <f t="shared" si="165"/>
        <v>23</v>
      </c>
      <c r="Q397">
        <v>200259</v>
      </c>
      <c r="R397" s="4" t="s">
        <v>769</v>
      </c>
      <c r="S397" s="4" t="str">
        <f t="shared" si="170"/>
        <v>被动冷静lv19</v>
      </c>
      <c r="T397" t="s">
        <v>307</v>
      </c>
      <c r="Y397" t="s">
        <v>422</v>
      </c>
      <c r="Z397">
        <v>23</v>
      </c>
      <c r="AA397" t="s">
        <v>308</v>
      </c>
      <c r="AB397">
        <v>10</v>
      </c>
      <c r="AI397" s="12" t="str">
        <f t="shared" si="167"/>
        <v>HIT:23|ATK_P:10</v>
      </c>
      <c r="AR397">
        <v>999</v>
      </c>
      <c r="AU397" s="4"/>
      <c r="AV397" s="4"/>
      <c r="AW397" s="4"/>
      <c r="AX397" s="4"/>
      <c r="AZ397" s="12" t="str">
        <f t="shared" si="168"/>
        <v/>
      </c>
      <c r="BA397" s="12" t="str">
        <f t="shared" si="171"/>
        <v/>
      </c>
      <c r="BB397" s="12" t="str">
        <f t="shared" si="172"/>
        <v/>
      </c>
      <c r="BC397" s="12" t="str">
        <f t="shared" si="173"/>
        <v/>
      </c>
      <c r="BD397" s="12" t="str">
        <f t="shared" si="174"/>
        <v/>
      </c>
      <c r="BE397" s="12" t="str">
        <f t="shared" si="175"/>
        <v/>
      </c>
      <c r="BF397" s="12" t="str">
        <f>_xlfn.IFNA(VLOOKUP(Y397,对应表!$Z:$AA,2,FALSE)&amp;Z397,"")</f>
        <v>HIT:23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76"/>
        <v>23</v>
      </c>
      <c r="BM397">
        <f t="shared" si="177"/>
        <v>10</v>
      </c>
    </row>
    <row r="398" spans="11:65" x14ac:dyDescent="0.15">
      <c r="K398" t="str">
        <f t="shared" si="166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306</v>
      </c>
      <c r="O398">
        <v>0</v>
      </c>
      <c r="P398">
        <f t="shared" si="165"/>
        <v>24</v>
      </c>
      <c r="Q398">
        <v>200260</v>
      </c>
      <c r="R398" s="4" t="s">
        <v>770</v>
      </c>
      <c r="S398" s="4" t="str">
        <f t="shared" si="170"/>
        <v>被动冷静lv20</v>
      </c>
      <c r="T398" t="s">
        <v>307</v>
      </c>
      <c r="Y398" t="s">
        <v>422</v>
      </c>
      <c r="Z398">
        <v>24</v>
      </c>
      <c r="AA398" t="s">
        <v>308</v>
      </c>
      <c r="AB398">
        <v>10</v>
      </c>
      <c r="AI398" s="12" t="str">
        <f t="shared" si="167"/>
        <v>HIT:24|ATK_P:10</v>
      </c>
      <c r="AR398">
        <v>999</v>
      </c>
      <c r="AU398" s="4"/>
      <c r="AV398" s="4"/>
      <c r="AW398" s="4"/>
      <c r="AX398" s="4"/>
      <c r="AZ398" s="12" t="str">
        <f t="shared" si="168"/>
        <v/>
      </c>
      <c r="BA398" s="12" t="str">
        <f t="shared" si="171"/>
        <v/>
      </c>
      <c r="BB398" s="12" t="str">
        <f t="shared" si="172"/>
        <v/>
      </c>
      <c r="BC398" s="12" t="str">
        <f t="shared" si="173"/>
        <v/>
      </c>
      <c r="BD398" s="12" t="str">
        <f t="shared" si="174"/>
        <v/>
      </c>
      <c r="BE398" s="12" t="str">
        <f t="shared" si="175"/>
        <v/>
      </c>
      <c r="BF398" s="12" t="str">
        <f>_xlfn.IFNA(VLOOKUP(Y398,对应表!$Z:$AA,2,FALSE)&amp;Z398,"")</f>
        <v>HIT:24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76"/>
        <v>24</v>
      </c>
      <c r="BM398">
        <f t="shared" si="177"/>
        <v>10</v>
      </c>
    </row>
    <row r="399" spans="11:65" x14ac:dyDescent="0.15">
      <c r="K399" t="str">
        <f t="shared" ref="K399:K418" si="178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306</v>
      </c>
      <c r="O399">
        <v>0</v>
      </c>
      <c r="P399">
        <f t="shared" si="165"/>
        <v>10</v>
      </c>
      <c r="Q399">
        <v>200261</v>
      </c>
      <c r="R399" s="4" t="s">
        <v>1368</v>
      </c>
      <c r="S399" s="4" t="str">
        <f t="shared" si="170"/>
        <v>被动鼓舞lv1</v>
      </c>
      <c r="T399" t="s">
        <v>307</v>
      </c>
      <c r="Y399" t="s">
        <v>451</v>
      </c>
      <c r="Z399">
        <v>10</v>
      </c>
      <c r="AA399" t="s">
        <v>1388</v>
      </c>
      <c r="AB399">
        <v>10</v>
      </c>
      <c r="AI399" s="12" t="str">
        <f t="shared" ref="AI399:AI418" si="179">IF(BF399="","",BF399)&amp;IF(BG399="","","|"&amp;BG399)&amp;IF(BH399="","","|"&amp;BH399)&amp;IF(BI399="","","|"&amp;BI399)&amp;IF(BJ399="","","|"&amp;BJ399)</f>
        <v>MP:10|MPS:10</v>
      </c>
      <c r="AR399">
        <v>999</v>
      </c>
      <c r="AU399" s="4"/>
      <c r="AV399" s="4"/>
      <c r="AW399" s="4"/>
      <c r="AX399" s="4"/>
      <c r="AZ399" s="12" t="str">
        <f t="shared" ref="AZ399:AZ418" si="180">IF(BA399="","",BA399)&amp;IF(BB399="","","|"&amp;BB399)&amp;IF(BC399="","","|"&amp;BC399)&amp;IF(BD399="","","|"&amp;BD399)&amp;IF(BE399="","","|"&amp;BE399)</f>
        <v/>
      </c>
      <c r="BA399" s="12" t="str">
        <f t="shared" si="171"/>
        <v/>
      </c>
      <c r="BB399" s="12" t="str">
        <f t="shared" si="172"/>
        <v/>
      </c>
      <c r="BC399" s="12" t="str">
        <f t="shared" si="173"/>
        <v/>
      </c>
      <c r="BD399" s="12" t="str">
        <f t="shared" si="174"/>
        <v/>
      </c>
      <c r="BE399" s="12" t="str">
        <f t="shared" si="175"/>
        <v/>
      </c>
      <c r="BF399" s="12" t="str">
        <f>_xlfn.IFNA(VLOOKUP(Y399,对应表!$Z:$AA,2,FALSE)&amp;Z399,"")</f>
        <v>MP:10</v>
      </c>
      <c r="BG399" s="12" t="str">
        <f>_xlfn.IFNA(VLOOKUP(AA399,对应表!$Z:$AA,2,FALSE)&amp;AB399,"")</f>
        <v>MPS:10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76"/>
        <v>10</v>
      </c>
      <c r="BM399">
        <f t="shared" si="177"/>
        <v>10</v>
      </c>
    </row>
    <row r="400" spans="11:65" x14ac:dyDescent="0.15">
      <c r="K400" t="str">
        <f t="shared" si="178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306</v>
      </c>
      <c r="O400">
        <v>0</v>
      </c>
      <c r="P400">
        <f t="shared" si="165"/>
        <v>10</v>
      </c>
      <c r="Q400">
        <v>200262</v>
      </c>
      <c r="R400" s="4" t="s">
        <v>1369</v>
      </c>
      <c r="S400" s="4" t="str">
        <f t="shared" si="170"/>
        <v>被动鼓舞lv2</v>
      </c>
      <c r="T400" t="s">
        <v>307</v>
      </c>
      <c r="Y400" t="s">
        <v>451</v>
      </c>
      <c r="Z400">
        <v>10</v>
      </c>
      <c r="AA400" t="s">
        <v>1388</v>
      </c>
      <c r="AB400">
        <v>15</v>
      </c>
      <c r="AI400" s="12" t="str">
        <f t="shared" si="179"/>
        <v>MP:10|MPS:15</v>
      </c>
      <c r="AR400">
        <v>999</v>
      </c>
      <c r="AU400" s="4"/>
      <c r="AV400" s="4"/>
      <c r="AW400" s="4"/>
      <c r="AX400" s="4"/>
      <c r="AZ400" s="12" t="str">
        <f t="shared" si="180"/>
        <v/>
      </c>
      <c r="BA400" s="12" t="str">
        <f t="shared" si="171"/>
        <v/>
      </c>
      <c r="BB400" s="12" t="str">
        <f t="shared" si="172"/>
        <v/>
      </c>
      <c r="BC400" s="12" t="str">
        <f t="shared" si="173"/>
        <v/>
      </c>
      <c r="BD400" s="12" t="str">
        <f t="shared" si="174"/>
        <v/>
      </c>
      <c r="BE400" s="12" t="str">
        <f t="shared" si="175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MPS:15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76"/>
        <v>10</v>
      </c>
      <c r="BM400">
        <f t="shared" si="177"/>
        <v>15</v>
      </c>
    </row>
    <row r="401" spans="11:65" x14ac:dyDescent="0.15">
      <c r="K401" t="str">
        <f t="shared" si="178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306</v>
      </c>
      <c r="O401">
        <v>0</v>
      </c>
      <c r="P401">
        <f t="shared" si="165"/>
        <v>20</v>
      </c>
      <c r="Q401">
        <v>200263</v>
      </c>
      <c r="R401" s="4" t="s">
        <v>1370</v>
      </c>
      <c r="S401" s="4" t="str">
        <f t="shared" si="170"/>
        <v>被动鼓舞lv3</v>
      </c>
      <c r="T401" t="s">
        <v>307</v>
      </c>
      <c r="Y401" t="s">
        <v>451</v>
      </c>
      <c r="Z401">
        <v>20</v>
      </c>
      <c r="AA401" t="s">
        <v>1388</v>
      </c>
      <c r="AB401">
        <v>15</v>
      </c>
      <c r="AI401" s="12" t="str">
        <f t="shared" si="179"/>
        <v>MP:20|MPS:15</v>
      </c>
      <c r="AR401">
        <v>999</v>
      </c>
      <c r="AU401" s="4"/>
      <c r="AV401" s="4"/>
      <c r="AW401" s="4"/>
      <c r="AX401" s="4"/>
      <c r="AZ401" s="12" t="str">
        <f t="shared" si="180"/>
        <v/>
      </c>
      <c r="BA401" s="12" t="str">
        <f t="shared" si="171"/>
        <v/>
      </c>
      <c r="BB401" s="12" t="str">
        <f t="shared" si="172"/>
        <v/>
      </c>
      <c r="BC401" s="12" t="str">
        <f t="shared" si="173"/>
        <v/>
      </c>
      <c r="BD401" s="12" t="str">
        <f t="shared" si="174"/>
        <v/>
      </c>
      <c r="BE401" s="12" t="str">
        <f t="shared" si="175"/>
        <v/>
      </c>
      <c r="BF401" s="12" t="str">
        <f>_xlfn.IFNA(VLOOKUP(Y401,对应表!$Z:$AA,2,FALSE)&amp;Z401,"")</f>
        <v>MP:20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76"/>
        <v>20</v>
      </c>
      <c r="BM401">
        <f t="shared" si="177"/>
        <v>15</v>
      </c>
    </row>
    <row r="402" spans="11:65" x14ac:dyDescent="0.15">
      <c r="K402" t="str">
        <f t="shared" si="178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306</v>
      </c>
      <c r="O402">
        <v>0</v>
      </c>
      <c r="P402">
        <f t="shared" si="165"/>
        <v>20</v>
      </c>
      <c r="Q402">
        <v>200264</v>
      </c>
      <c r="R402" s="4" t="s">
        <v>1371</v>
      </c>
      <c r="S402" s="4" t="str">
        <f t="shared" si="170"/>
        <v>被动鼓舞lv4</v>
      </c>
      <c r="T402" t="s">
        <v>307</v>
      </c>
      <c r="Y402" t="s">
        <v>451</v>
      </c>
      <c r="Z402">
        <v>20</v>
      </c>
      <c r="AA402" t="s">
        <v>1388</v>
      </c>
      <c r="AB402">
        <f>AB400+5</f>
        <v>20</v>
      </c>
      <c r="AI402" s="12" t="str">
        <f t="shared" si="179"/>
        <v>MP:20|MPS:20</v>
      </c>
      <c r="AR402">
        <v>999</v>
      </c>
      <c r="AU402" s="4"/>
      <c r="AV402" s="4"/>
      <c r="AW402" s="4"/>
      <c r="AX402" s="4"/>
      <c r="AZ402" s="12" t="str">
        <f t="shared" si="180"/>
        <v/>
      </c>
      <c r="BA402" s="12" t="str">
        <f t="shared" si="171"/>
        <v/>
      </c>
      <c r="BB402" s="12" t="str">
        <f t="shared" si="172"/>
        <v/>
      </c>
      <c r="BC402" s="12" t="str">
        <f t="shared" si="173"/>
        <v/>
      </c>
      <c r="BD402" s="12" t="str">
        <f t="shared" si="174"/>
        <v/>
      </c>
      <c r="BE402" s="12" t="str">
        <f t="shared" si="175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MPS:20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76"/>
        <v>20</v>
      </c>
      <c r="BM402">
        <f t="shared" si="177"/>
        <v>20</v>
      </c>
    </row>
    <row r="403" spans="11:65" x14ac:dyDescent="0.15">
      <c r="K403" t="str">
        <f t="shared" si="178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306</v>
      </c>
      <c r="O403">
        <v>0</v>
      </c>
      <c r="P403">
        <f t="shared" si="165"/>
        <v>30</v>
      </c>
      <c r="Q403">
        <v>200265</v>
      </c>
      <c r="R403" s="4" t="s">
        <v>1372</v>
      </c>
      <c r="S403" s="4" t="str">
        <f t="shared" si="170"/>
        <v>被动鼓舞lv5</v>
      </c>
      <c r="T403" t="s">
        <v>307</v>
      </c>
      <c r="Y403" t="s">
        <v>451</v>
      </c>
      <c r="Z403">
        <v>30</v>
      </c>
      <c r="AA403" t="s">
        <v>1388</v>
      </c>
      <c r="AB403">
        <f t="shared" ref="AB403:AB418" si="181">AB401+5</f>
        <v>20</v>
      </c>
      <c r="AI403" s="12" t="str">
        <f t="shared" si="179"/>
        <v>MP:30|MPS:20</v>
      </c>
      <c r="AR403">
        <v>999</v>
      </c>
      <c r="AU403" s="4"/>
      <c r="AV403" s="4"/>
      <c r="AW403" s="4"/>
      <c r="AX403" s="4"/>
      <c r="AZ403" s="12" t="str">
        <f t="shared" si="180"/>
        <v/>
      </c>
      <c r="BA403" s="12" t="str">
        <f t="shared" si="171"/>
        <v/>
      </c>
      <c r="BB403" s="12" t="str">
        <f t="shared" si="172"/>
        <v/>
      </c>
      <c r="BC403" s="12" t="str">
        <f t="shared" si="173"/>
        <v/>
      </c>
      <c r="BD403" s="12" t="str">
        <f t="shared" si="174"/>
        <v/>
      </c>
      <c r="BE403" s="12" t="str">
        <f t="shared" si="175"/>
        <v/>
      </c>
      <c r="BF403" s="12" t="str">
        <f>_xlfn.IFNA(VLOOKUP(Y403,对应表!$Z:$AA,2,FALSE)&amp;Z403,"")</f>
        <v>MP:30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76"/>
        <v>30</v>
      </c>
      <c r="BM403">
        <f t="shared" si="177"/>
        <v>20</v>
      </c>
    </row>
    <row r="404" spans="11:65" x14ac:dyDescent="0.15">
      <c r="K404" t="str">
        <f t="shared" si="178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306</v>
      </c>
      <c r="O404">
        <v>0</v>
      </c>
      <c r="P404">
        <f t="shared" si="165"/>
        <v>30</v>
      </c>
      <c r="Q404">
        <v>200266</v>
      </c>
      <c r="R404" s="4" t="s">
        <v>1373</v>
      </c>
      <c r="S404" s="4" t="str">
        <f t="shared" si="170"/>
        <v>被动鼓舞lv6</v>
      </c>
      <c r="T404" t="s">
        <v>307</v>
      </c>
      <c r="Y404" t="s">
        <v>451</v>
      </c>
      <c r="Z404">
        <v>30</v>
      </c>
      <c r="AA404" t="s">
        <v>1388</v>
      </c>
      <c r="AB404">
        <f t="shared" si="181"/>
        <v>25</v>
      </c>
      <c r="AI404" s="12" t="str">
        <f t="shared" si="179"/>
        <v>MP:30|MPS:25</v>
      </c>
      <c r="AR404">
        <v>999</v>
      </c>
      <c r="AU404" s="4"/>
      <c r="AV404" s="4"/>
      <c r="AW404" s="4"/>
      <c r="AX404" s="4"/>
      <c r="AZ404" s="12" t="str">
        <f t="shared" si="180"/>
        <v/>
      </c>
      <c r="BA404" s="12" t="str">
        <f t="shared" si="171"/>
        <v/>
      </c>
      <c r="BB404" s="12" t="str">
        <f t="shared" si="172"/>
        <v/>
      </c>
      <c r="BC404" s="12" t="str">
        <f t="shared" si="173"/>
        <v/>
      </c>
      <c r="BD404" s="12" t="str">
        <f t="shared" si="174"/>
        <v/>
      </c>
      <c r="BE404" s="12" t="str">
        <f t="shared" si="175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MPS:25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76"/>
        <v>30</v>
      </c>
      <c r="BM404">
        <f t="shared" si="177"/>
        <v>25</v>
      </c>
    </row>
    <row r="405" spans="11:65" x14ac:dyDescent="0.15">
      <c r="K405" t="str">
        <f t="shared" si="178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306</v>
      </c>
      <c r="O405">
        <v>0</v>
      </c>
      <c r="P405">
        <f t="shared" si="165"/>
        <v>40</v>
      </c>
      <c r="Q405">
        <v>200267</v>
      </c>
      <c r="R405" s="4" t="s">
        <v>1374</v>
      </c>
      <c r="S405" s="4" t="str">
        <f t="shared" si="170"/>
        <v>被动鼓舞lv7</v>
      </c>
      <c r="T405" t="s">
        <v>307</v>
      </c>
      <c r="Y405" t="s">
        <v>451</v>
      </c>
      <c r="Z405">
        <v>40</v>
      </c>
      <c r="AA405" t="s">
        <v>1388</v>
      </c>
      <c r="AB405">
        <f t="shared" si="181"/>
        <v>25</v>
      </c>
      <c r="AI405" s="12" t="str">
        <f t="shared" si="179"/>
        <v>MP:40|MPS:25</v>
      </c>
      <c r="AR405">
        <v>999</v>
      </c>
      <c r="AU405" s="4"/>
      <c r="AV405" s="4"/>
      <c r="AW405" s="4"/>
      <c r="AX405" s="4"/>
      <c r="AZ405" s="12" t="str">
        <f t="shared" si="180"/>
        <v/>
      </c>
      <c r="BA405" s="12" t="str">
        <f t="shared" si="171"/>
        <v/>
      </c>
      <c r="BB405" s="12" t="str">
        <f t="shared" si="172"/>
        <v/>
      </c>
      <c r="BC405" s="12" t="str">
        <f t="shared" si="173"/>
        <v/>
      </c>
      <c r="BD405" s="12" t="str">
        <f t="shared" si="174"/>
        <v/>
      </c>
      <c r="BE405" s="12" t="str">
        <f t="shared" si="175"/>
        <v/>
      </c>
      <c r="BF405" s="12" t="str">
        <f>_xlfn.IFNA(VLOOKUP(Y405,对应表!$Z:$AA,2,FALSE)&amp;Z405,"")</f>
        <v>MP:40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76"/>
        <v>40</v>
      </c>
      <c r="BM405">
        <f t="shared" si="177"/>
        <v>25</v>
      </c>
    </row>
    <row r="406" spans="11:65" x14ac:dyDescent="0.15">
      <c r="K406" t="str">
        <f t="shared" si="178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306</v>
      </c>
      <c r="O406">
        <v>0</v>
      </c>
      <c r="P406">
        <f t="shared" si="165"/>
        <v>40</v>
      </c>
      <c r="Q406">
        <v>200268</v>
      </c>
      <c r="R406" s="4" t="s">
        <v>1375</v>
      </c>
      <c r="S406" s="4" t="str">
        <f t="shared" si="170"/>
        <v>被动鼓舞lv8</v>
      </c>
      <c r="T406" t="s">
        <v>307</v>
      </c>
      <c r="Y406" t="s">
        <v>451</v>
      </c>
      <c r="Z406">
        <v>40</v>
      </c>
      <c r="AA406" t="s">
        <v>1388</v>
      </c>
      <c r="AB406">
        <f t="shared" si="181"/>
        <v>30</v>
      </c>
      <c r="AI406" s="12" t="str">
        <f t="shared" si="179"/>
        <v>MP:40|MPS:30</v>
      </c>
      <c r="AR406">
        <v>999</v>
      </c>
      <c r="AU406" s="4"/>
      <c r="AV406" s="4"/>
      <c r="AW406" s="4"/>
      <c r="AX406" s="4"/>
      <c r="AZ406" s="12" t="str">
        <f t="shared" si="180"/>
        <v/>
      </c>
      <c r="BA406" s="12" t="str">
        <f t="shared" si="171"/>
        <v/>
      </c>
      <c r="BB406" s="12" t="str">
        <f t="shared" si="172"/>
        <v/>
      </c>
      <c r="BC406" s="12" t="str">
        <f t="shared" si="173"/>
        <v/>
      </c>
      <c r="BD406" s="12" t="str">
        <f t="shared" si="174"/>
        <v/>
      </c>
      <c r="BE406" s="12" t="str">
        <f t="shared" si="175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MPS:30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76"/>
        <v>40</v>
      </c>
      <c r="BM406">
        <f t="shared" si="177"/>
        <v>30</v>
      </c>
    </row>
    <row r="407" spans="11:65" x14ac:dyDescent="0.15">
      <c r="K407" t="str">
        <f t="shared" si="178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306</v>
      </c>
      <c r="O407">
        <v>0</v>
      </c>
      <c r="P407">
        <f t="shared" si="165"/>
        <v>50</v>
      </c>
      <c r="Q407">
        <v>200269</v>
      </c>
      <c r="R407" s="4" t="s">
        <v>1376</v>
      </c>
      <c r="S407" s="4" t="str">
        <f t="shared" si="170"/>
        <v>被动鼓舞lv9</v>
      </c>
      <c r="T407" t="s">
        <v>307</v>
      </c>
      <c r="Y407" t="s">
        <v>451</v>
      </c>
      <c r="Z407">
        <v>50</v>
      </c>
      <c r="AA407" t="s">
        <v>1388</v>
      </c>
      <c r="AB407">
        <f t="shared" si="181"/>
        <v>30</v>
      </c>
      <c r="AI407" s="12" t="str">
        <f t="shared" si="179"/>
        <v>MP:50|MPS:30</v>
      </c>
      <c r="AR407">
        <v>999</v>
      </c>
      <c r="AU407" s="4"/>
      <c r="AV407" s="4"/>
      <c r="AW407" s="4"/>
      <c r="AX407" s="4"/>
      <c r="AZ407" s="12" t="str">
        <f t="shared" si="180"/>
        <v/>
      </c>
      <c r="BA407" s="12" t="str">
        <f t="shared" si="171"/>
        <v/>
      </c>
      <c r="BB407" s="12" t="str">
        <f t="shared" si="172"/>
        <v/>
      </c>
      <c r="BC407" s="12" t="str">
        <f t="shared" si="173"/>
        <v/>
      </c>
      <c r="BD407" s="12" t="str">
        <f t="shared" si="174"/>
        <v/>
      </c>
      <c r="BE407" s="12" t="str">
        <f t="shared" si="175"/>
        <v/>
      </c>
      <c r="BF407" s="12" t="str">
        <f>_xlfn.IFNA(VLOOKUP(Y407,对应表!$Z:$AA,2,FALSE)&amp;Z407,"")</f>
        <v>MP:50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76"/>
        <v>50</v>
      </c>
      <c r="BM407">
        <f t="shared" si="177"/>
        <v>30</v>
      </c>
    </row>
    <row r="408" spans="11:65" x14ac:dyDescent="0.15">
      <c r="K408" t="str">
        <f t="shared" si="178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306</v>
      </c>
      <c r="O408">
        <v>0</v>
      </c>
      <c r="P408">
        <f t="shared" si="165"/>
        <v>50</v>
      </c>
      <c r="Q408">
        <v>200270</v>
      </c>
      <c r="R408" s="4" t="s">
        <v>1377</v>
      </c>
      <c r="S408" s="4" t="str">
        <f t="shared" si="170"/>
        <v>被动鼓舞lv10</v>
      </c>
      <c r="T408" t="s">
        <v>307</v>
      </c>
      <c r="Y408" t="s">
        <v>451</v>
      </c>
      <c r="Z408">
        <v>50</v>
      </c>
      <c r="AA408" t="s">
        <v>1388</v>
      </c>
      <c r="AB408">
        <f t="shared" si="181"/>
        <v>35</v>
      </c>
      <c r="AI408" s="12" t="str">
        <f t="shared" si="179"/>
        <v>MP:50|MPS:35</v>
      </c>
      <c r="AR408">
        <v>999</v>
      </c>
      <c r="AU408" s="4"/>
      <c r="AV408" s="4"/>
      <c r="AW408" s="4"/>
      <c r="AX408" s="4"/>
      <c r="AZ408" s="12" t="str">
        <f t="shared" si="180"/>
        <v/>
      </c>
      <c r="BA408" s="12" t="str">
        <f t="shared" si="171"/>
        <v/>
      </c>
      <c r="BB408" s="12" t="str">
        <f t="shared" si="172"/>
        <v/>
      </c>
      <c r="BC408" s="12" t="str">
        <f t="shared" si="173"/>
        <v/>
      </c>
      <c r="BD408" s="12" t="str">
        <f t="shared" si="174"/>
        <v/>
      </c>
      <c r="BE408" s="12" t="str">
        <f t="shared" si="175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MPS:35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76"/>
        <v>50</v>
      </c>
      <c r="BM408">
        <f t="shared" si="177"/>
        <v>35</v>
      </c>
    </row>
    <row r="409" spans="11:65" x14ac:dyDescent="0.15">
      <c r="K409" t="str">
        <f t="shared" si="178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306</v>
      </c>
      <c r="O409">
        <v>0</v>
      </c>
      <c r="P409">
        <f t="shared" si="165"/>
        <v>60</v>
      </c>
      <c r="Q409">
        <v>200271</v>
      </c>
      <c r="R409" s="4" t="s">
        <v>1378</v>
      </c>
      <c r="S409" s="4" t="str">
        <f t="shared" si="170"/>
        <v>被动鼓舞lv11</v>
      </c>
      <c r="T409" t="s">
        <v>307</v>
      </c>
      <c r="Y409" t="s">
        <v>451</v>
      </c>
      <c r="Z409">
        <f>Z407+10</f>
        <v>60</v>
      </c>
      <c r="AA409" t="s">
        <v>1388</v>
      </c>
      <c r="AB409">
        <f t="shared" si="181"/>
        <v>35</v>
      </c>
      <c r="AI409" s="12" t="str">
        <f t="shared" si="179"/>
        <v>MP:60|MPS:35</v>
      </c>
      <c r="AR409">
        <v>999</v>
      </c>
      <c r="AU409" s="4"/>
      <c r="AV409" s="4"/>
      <c r="AW409" s="4"/>
      <c r="AX409" s="4"/>
      <c r="AZ409" s="12" t="str">
        <f t="shared" si="180"/>
        <v/>
      </c>
      <c r="BA409" s="12" t="str">
        <f t="shared" si="171"/>
        <v/>
      </c>
      <c r="BB409" s="12" t="str">
        <f t="shared" si="172"/>
        <v/>
      </c>
      <c r="BC409" s="12" t="str">
        <f t="shared" si="173"/>
        <v/>
      </c>
      <c r="BD409" s="12" t="str">
        <f t="shared" si="174"/>
        <v/>
      </c>
      <c r="BE409" s="12" t="str">
        <f t="shared" si="175"/>
        <v/>
      </c>
      <c r="BF409" s="12" t="str">
        <f>_xlfn.IFNA(VLOOKUP(Y409,对应表!$Z:$AA,2,FALSE)&amp;Z409,"")</f>
        <v>MP:60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76"/>
        <v>60</v>
      </c>
      <c r="BM409">
        <f t="shared" si="177"/>
        <v>35</v>
      </c>
    </row>
    <row r="410" spans="11:65" x14ac:dyDescent="0.15">
      <c r="K410" t="str">
        <f t="shared" si="178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306</v>
      </c>
      <c r="O410">
        <v>0</v>
      </c>
      <c r="P410">
        <f t="shared" si="165"/>
        <v>60</v>
      </c>
      <c r="Q410">
        <v>200272</v>
      </c>
      <c r="R410" s="4" t="s">
        <v>1379</v>
      </c>
      <c r="S410" s="4" t="str">
        <f t="shared" si="170"/>
        <v>被动鼓舞lv12</v>
      </c>
      <c r="T410" t="s">
        <v>307</v>
      </c>
      <c r="Y410" t="s">
        <v>451</v>
      </c>
      <c r="Z410">
        <f t="shared" ref="Z410:Z418" si="182">Z408+10</f>
        <v>60</v>
      </c>
      <c r="AA410" t="s">
        <v>1388</v>
      </c>
      <c r="AB410">
        <f t="shared" si="181"/>
        <v>40</v>
      </c>
      <c r="AI410" s="12" t="str">
        <f t="shared" si="179"/>
        <v>MP:60|MPS:40</v>
      </c>
      <c r="AR410">
        <v>999</v>
      </c>
      <c r="AU410" s="4"/>
      <c r="AV410" s="4"/>
      <c r="AW410" s="4"/>
      <c r="AX410" s="4"/>
      <c r="AZ410" s="12" t="str">
        <f t="shared" si="180"/>
        <v/>
      </c>
      <c r="BA410" s="12" t="str">
        <f t="shared" si="171"/>
        <v/>
      </c>
      <c r="BB410" s="12" t="str">
        <f t="shared" si="172"/>
        <v/>
      </c>
      <c r="BC410" s="12" t="str">
        <f t="shared" si="173"/>
        <v/>
      </c>
      <c r="BD410" s="12" t="str">
        <f t="shared" si="174"/>
        <v/>
      </c>
      <c r="BE410" s="12" t="str">
        <f t="shared" si="175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MPS:40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76"/>
        <v>60</v>
      </c>
      <c r="BM410">
        <f t="shared" si="177"/>
        <v>40</v>
      </c>
    </row>
    <row r="411" spans="11:65" x14ac:dyDescent="0.15">
      <c r="K411" t="str">
        <f t="shared" si="178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306</v>
      </c>
      <c r="O411">
        <v>0</v>
      </c>
      <c r="P411">
        <f t="shared" si="165"/>
        <v>70</v>
      </c>
      <c r="Q411">
        <v>200273</v>
      </c>
      <c r="R411" s="4" t="s">
        <v>1380</v>
      </c>
      <c r="S411" s="4" t="str">
        <f t="shared" si="170"/>
        <v>被动鼓舞lv13</v>
      </c>
      <c r="T411" t="s">
        <v>307</v>
      </c>
      <c r="Y411" t="s">
        <v>451</v>
      </c>
      <c r="Z411">
        <f t="shared" si="182"/>
        <v>70</v>
      </c>
      <c r="AA411" t="s">
        <v>1388</v>
      </c>
      <c r="AB411">
        <f t="shared" si="181"/>
        <v>40</v>
      </c>
      <c r="AI411" s="12" t="str">
        <f t="shared" si="179"/>
        <v>MP:70|MPS:40</v>
      </c>
      <c r="AR411">
        <v>999</v>
      </c>
      <c r="AU411" s="4"/>
      <c r="AV411" s="4"/>
      <c r="AW411" s="4"/>
      <c r="AX411" s="4"/>
      <c r="AZ411" s="12" t="str">
        <f t="shared" si="180"/>
        <v/>
      </c>
      <c r="BA411" s="12" t="str">
        <f t="shared" si="171"/>
        <v/>
      </c>
      <c r="BB411" s="12" t="str">
        <f t="shared" si="172"/>
        <v/>
      </c>
      <c r="BC411" s="12" t="str">
        <f t="shared" si="173"/>
        <v/>
      </c>
      <c r="BD411" s="12" t="str">
        <f t="shared" si="174"/>
        <v/>
      </c>
      <c r="BE411" s="12" t="str">
        <f t="shared" si="175"/>
        <v/>
      </c>
      <c r="BF411" s="12" t="str">
        <f>_xlfn.IFNA(VLOOKUP(Y411,对应表!$Z:$AA,2,FALSE)&amp;Z411,"")</f>
        <v>MP:70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76"/>
        <v>70</v>
      </c>
      <c r="BM411">
        <f t="shared" si="177"/>
        <v>40</v>
      </c>
    </row>
    <row r="412" spans="11:65" x14ac:dyDescent="0.15">
      <c r="K412" t="str">
        <f t="shared" si="178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306</v>
      </c>
      <c r="O412">
        <v>0</v>
      </c>
      <c r="P412">
        <f t="shared" si="165"/>
        <v>70</v>
      </c>
      <c r="Q412">
        <v>200274</v>
      </c>
      <c r="R412" s="4" t="s">
        <v>1381</v>
      </c>
      <c r="S412" s="4" t="str">
        <f t="shared" si="170"/>
        <v>被动鼓舞lv14</v>
      </c>
      <c r="T412" t="s">
        <v>307</v>
      </c>
      <c r="Y412" t="s">
        <v>451</v>
      </c>
      <c r="Z412">
        <f t="shared" si="182"/>
        <v>70</v>
      </c>
      <c r="AA412" t="s">
        <v>1388</v>
      </c>
      <c r="AB412">
        <f t="shared" si="181"/>
        <v>45</v>
      </c>
      <c r="AI412" s="12" t="str">
        <f t="shared" si="179"/>
        <v>MP:70|MPS:45</v>
      </c>
      <c r="AR412">
        <v>999</v>
      </c>
      <c r="AU412" s="4"/>
      <c r="AV412" s="4"/>
      <c r="AW412" s="4"/>
      <c r="AX412" s="4"/>
      <c r="AZ412" s="12" t="str">
        <f t="shared" si="180"/>
        <v/>
      </c>
      <c r="BA412" s="12" t="str">
        <f t="shared" si="171"/>
        <v/>
      </c>
      <c r="BB412" s="12" t="str">
        <f t="shared" si="172"/>
        <v/>
      </c>
      <c r="BC412" s="12" t="str">
        <f t="shared" si="173"/>
        <v/>
      </c>
      <c r="BD412" s="12" t="str">
        <f t="shared" si="174"/>
        <v/>
      </c>
      <c r="BE412" s="12" t="str">
        <f t="shared" si="175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MPS:45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76"/>
        <v>70</v>
      </c>
      <c r="BM412">
        <f t="shared" si="177"/>
        <v>45</v>
      </c>
    </row>
    <row r="413" spans="11:65" x14ac:dyDescent="0.15">
      <c r="K413" t="str">
        <f t="shared" si="178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306</v>
      </c>
      <c r="O413">
        <v>0</v>
      </c>
      <c r="P413">
        <f t="shared" si="165"/>
        <v>80</v>
      </c>
      <c r="Q413">
        <v>200275</v>
      </c>
      <c r="R413" s="4" t="s">
        <v>1382</v>
      </c>
      <c r="S413" s="4" t="str">
        <f t="shared" si="170"/>
        <v>被动鼓舞lv15</v>
      </c>
      <c r="T413" t="s">
        <v>307</v>
      </c>
      <c r="Y413" t="s">
        <v>451</v>
      </c>
      <c r="Z413">
        <f t="shared" si="182"/>
        <v>80</v>
      </c>
      <c r="AA413" t="s">
        <v>1388</v>
      </c>
      <c r="AB413">
        <f t="shared" si="181"/>
        <v>45</v>
      </c>
      <c r="AI413" s="12" t="str">
        <f t="shared" si="179"/>
        <v>MP:80|MPS:45</v>
      </c>
      <c r="AR413">
        <v>999</v>
      </c>
      <c r="AU413" s="4"/>
      <c r="AV413" s="4"/>
      <c r="AW413" s="4"/>
      <c r="AX413" s="4"/>
      <c r="AZ413" s="12" t="str">
        <f t="shared" si="180"/>
        <v/>
      </c>
      <c r="BA413" s="12" t="str">
        <f t="shared" si="171"/>
        <v/>
      </c>
      <c r="BB413" s="12" t="str">
        <f t="shared" si="172"/>
        <v/>
      </c>
      <c r="BC413" s="12" t="str">
        <f t="shared" si="173"/>
        <v/>
      </c>
      <c r="BD413" s="12" t="str">
        <f t="shared" si="174"/>
        <v/>
      </c>
      <c r="BE413" s="12" t="str">
        <f t="shared" si="175"/>
        <v/>
      </c>
      <c r="BF413" s="12" t="str">
        <f>_xlfn.IFNA(VLOOKUP(Y413,对应表!$Z:$AA,2,FALSE)&amp;Z413,"")</f>
        <v>MP:80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76"/>
        <v>80</v>
      </c>
      <c r="BM413">
        <f t="shared" si="177"/>
        <v>45</v>
      </c>
    </row>
    <row r="414" spans="11:65" x14ac:dyDescent="0.15">
      <c r="K414" t="str">
        <f t="shared" si="178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306</v>
      </c>
      <c r="O414">
        <v>0</v>
      </c>
      <c r="P414">
        <f t="shared" si="165"/>
        <v>80</v>
      </c>
      <c r="Q414">
        <v>200276</v>
      </c>
      <c r="R414" s="4" t="s">
        <v>1383</v>
      </c>
      <c r="S414" s="4" t="str">
        <f t="shared" si="170"/>
        <v>被动鼓舞lv16</v>
      </c>
      <c r="T414" t="s">
        <v>307</v>
      </c>
      <c r="Y414" t="s">
        <v>451</v>
      </c>
      <c r="Z414">
        <f t="shared" si="182"/>
        <v>80</v>
      </c>
      <c r="AA414" t="s">
        <v>1388</v>
      </c>
      <c r="AB414">
        <f t="shared" si="181"/>
        <v>50</v>
      </c>
      <c r="AI414" s="12" t="str">
        <f t="shared" si="179"/>
        <v>MP:80|MPS:50</v>
      </c>
      <c r="AR414">
        <v>999</v>
      </c>
      <c r="AU414" s="4"/>
      <c r="AV414" s="4"/>
      <c r="AW414" s="4"/>
      <c r="AX414" s="4"/>
      <c r="AZ414" s="12" t="str">
        <f t="shared" si="180"/>
        <v/>
      </c>
      <c r="BA414" s="12" t="str">
        <f t="shared" si="171"/>
        <v/>
      </c>
      <c r="BB414" s="12" t="str">
        <f t="shared" si="172"/>
        <v/>
      </c>
      <c r="BC414" s="12" t="str">
        <f t="shared" si="173"/>
        <v/>
      </c>
      <c r="BD414" s="12" t="str">
        <f t="shared" si="174"/>
        <v/>
      </c>
      <c r="BE414" s="12" t="str">
        <f t="shared" si="175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MPS:50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76"/>
        <v>80</v>
      </c>
      <c r="BM414">
        <f t="shared" si="177"/>
        <v>50</v>
      </c>
    </row>
    <row r="415" spans="11:65" x14ac:dyDescent="0.15">
      <c r="K415" t="str">
        <f t="shared" si="178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306</v>
      </c>
      <c r="O415">
        <v>0</v>
      </c>
      <c r="P415">
        <f t="shared" si="165"/>
        <v>90</v>
      </c>
      <c r="Q415">
        <v>200277</v>
      </c>
      <c r="R415" s="4" t="s">
        <v>1384</v>
      </c>
      <c r="S415" s="4" t="str">
        <f t="shared" si="170"/>
        <v>被动鼓舞lv17</v>
      </c>
      <c r="T415" t="s">
        <v>307</v>
      </c>
      <c r="Y415" t="s">
        <v>451</v>
      </c>
      <c r="Z415">
        <f t="shared" si="182"/>
        <v>90</v>
      </c>
      <c r="AA415" t="s">
        <v>1388</v>
      </c>
      <c r="AB415">
        <f t="shared" si="181"/>
        <v>50</v>
      </c>
      <c r="AI415" s="12" t="str">
        <f t="shared" si="179"/>
        <v>MP:90|MPS:50</v>
      </c>
      <c r="AR415">
        <v>999</v>
      </c>
      <c r="AU415" s="4"/>
      <c r="AV415" s="4"/>
      <c r="AW415" s="4"/>
      <c r="AX415" s="4"/>
      <c r="AZ415" s="12" t="str">
        <f t="shared" si="180"/>
        <v/>
      </c>
      <c r="BA415" s="12" t="str">
        <f t="shared" si="171"/>
        <v/>
      </c>
      <c r="BB415" s="12" t="str">
        <f t="shared" si="172"/>
        <v/>
      </c>
      <c r="BC415" s="12" t="str">
        <f t="shared" si="173"/>
        <v/>
      </c>
      <c r="BD415" s="12" t="str">
        <f t="shared" si="174"/>
        <v/>
      </c>
      <c r="BE415" s="12" t="str">
        <f t="shared" si="175"/>
        <v/>
      </c>
      <c r="BF415" s="12" t="str">
        <f>_xlfn.IFNA(VLOOKUP(Y415,对应表!$Z:$AA,2,FALSE)&amp;Z415,"")</f>
        <v>MP:90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76"/>
        <v>90</v>
      </c>
      <c r="BM415">
        <f t="shared" si="177"/>
        <v>50</v>
      </c>
    </row>
    <row r="416" spans="11:65" x14ac:dyDescent="0.15">
      <c r="K416" t="str">
        <f t="shared" si="178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306</v>
      </c>
      <c r="O416">
        <v>0</v>
      </c>
      <c r="P416">
        <f t="shared" si="165"/>
        <v>90</v>
      </c>
      <c r="Q416">
        <v>200278</v>
      </c>
      <c r="R416" s="4" t="s">
        <v>1385</v>
      </c>
      <c r="S416" s="4" t="str">
        <f t="shared" si="170"/>
        <v>被动鼓舞lv18</v>
      </c>
      <c r="T416" t="s">
        <v>307</v>
      </c>
      <c r="Y416" t="s">
        <v>451</v>
      </c>
      <c r="Z416">
        <f t="shared" si="182"/>
        <v>90</v>
      </c>
      <c r="AA416" t="s">
        <v>1388</v>
      </c>
      <c r="AB416">
        <f t="shared" si="181"/>
        <v>55</v>
      </c>
      <c r="AI416" s="12" t="str">
        <f t="shared" si="179"/>
        <v>MP:90|MPS:55</v>
      </c>
      <c r="AR416">
        <v>999</v>
      </c>
      <c r="AU416" s="4"/>
      <c r="AV416" s="4"/>
      <c r="AW416" s="4"/>
      <c r="AX416" s="4"/>
      <c r="AZ416" s="12" t="str">
        <f t="shared" si="180"/>
        <v/>
      </c>
      <c r="BA416" s="12" t="str">
        <f t="shared" si="171"/>
        <v/>
      </c>
      <c r="BB416" s="12" t="str">
        <f t="shared" si="172"/>
        <v/>
      </c>
      <c r="BC416" s="12" t="str">
        <f t="shared" si="173"/>
        <v/>
      </c>
      <c r="BD416" s="12" t="str">
        <f t="shared" si="174"/>
        <v/>
      </c>
      <c r="BE416" s="12" t="str">
        <f t="shared" si="175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MPS:55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76"/>
        <v>90</v>
      </c>
      <c r="BM416">
        <f t="shared" si="177"/>
        <v>55</v>
      </c>
    </row>
    <row r="417" spans="11:65" x14ac:dyDescent="0.15">
      <c r="K417" t="str">
        <f t="shared" si="178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306</v>
      </c>
      <c r="O417">
        <v>0</v>
      </c>
      <c r="P417">
        <f t="shared" si="165"/>
        <v>100</v>
      </c>
      <c r="Q417">
        <v>200279</v>
      </c>
      <c r="R417" s="4" t="s">
        <v>1386</v>
      </c>
      <c r="S417" s="4" t="str">
        <f t="shared" si="170"/>
        <v>被动鼓舞lv19</v>
      </c>
      <c r="T417" t="s">
        <v>307</v>
      </c>
      <c r="Y417" t="s">
        <v>451</v>
      </c>
      <c r="Z417">
        <f t="shared" si="182"/>
        <v>100</v>
      </c>
      <c r="AA417" t="s">
        <v>1388</v>
      </c>
      <c r="AB417">
        <f t="shared" si="181"/>
        <v>55</v>
      </c>
      <c r="AI417" s="12" t="str">
        <f t="shared" si="179"/>
        <v>MP:100|MPS:55</v>
      </c>
      <c r="AR417">
        <v>999</v>
      </c>
      <c r="AU417" s="4"/>
      <c r="AV417" s="4"/>
      <c r="AW417" s="4"/>
      <c r="AX417" s="4"/>
      <c r="AZ417" s="12" t="str">
        <f t="shared" si="180"/>
        <v/>
      </c>
      <c r="BA417" s="12" t="str">
        <f t="shared" si="171"/>
        <v/>
      </c>
      <c r="BB417" s="12" t="str">
        <f t="shared" si="172"/>
        <v/>
      </c>
      <c r="BC417" s="12" t="str">
        <f t="shared" si="173"/>
        <v/>
      </c>
      <c r="BD417" s="12" t="str">
        <f t="shared" si="174"/>
        <v/>
      </c>
      <c r="BE417" s="12" t="str">
        <f t="shared" si="175"/>
        <v/>
      </c>
      <c r="BF417" s="12" t="str">
        <f>_xlfn.IFNA(VLOOKUP(Y417,对应表!$Z:$AA,2,FALSE)&amp;Z417,"")</f>
        <v>MP:100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76"/>
        <v>100</v>
      </c>
      <c r="BM417">
        <f t="shared" si="177"/>
        <v>55</v>
      </c>
    </row>
    <row r="418" spans="11:65" x14ac:dyDescent="0.15">
      <c r="K418" t="str">
        <f t="shared" si="178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306</v>
      </c>
      <c r="O418">
        <v>0</v>
      </c>
      <c r="P418">
        <f t="shared" si="165"/>
        <v>100</v>
      </c>
      <c r="Q418">
        <v>200280</v>
      </c>
      <c r="R418" s="4" t="s">
        <v>1387</v>
      </c>
      <c r="S418" s="4" t="str">
        <f t="shared" si="170"/>
        <v>被动鼓舞lv20</v>
      </c>
      <c r="T418" t="s">
        <v>307</v>
      </c>
      <c r="Y418" t="s">
        <v>451</v>
      </c>
      <c r="Z418">
        <f t="shared" si="182"/>
        <v>100</v>
      </c>
      <c r="AA418" t="s">
        <v>1388</v>
      </c>
      <c r="AB418">
        <f t="shared" si="181"/>
        <v>60</v>
      </c>
      <c r="AI418" s="12" t="str">
        <f t="shared" si="179"/>
        <v>MP:100|MPS:60</v>
      </c>
      <c r="AR418">
        <v>999</v>
      </c>
      <c r="AU418" s="4"/>
      <c r="AV418" s="4"/>
      <c r="AW418" s="4"/>
      <c r="AX418" s="4"/>
      <c r="AZ418" s="12" t="str">
        <f t="shared" si="180"/>
        <v/>
      </c>
      <c r="BA418" s="12" t="str">
        <f t="shared" si="171"/>
        <v/>
      </c>
      <c r="BB418" s="12" t="str">
        <f t="shared" si="172"/>
        <v/>
      </c>
      <c r="BC418" s="12" t="str">
        <f t="shared" si="173"/>
        <v/>
      </c>
      <c r="BD418" s="12" t="str">
        <f t="shared" si="174"/>
        <v/>
      </c>
      <c r="BE418" s="12" t="str">
        <f t="shared" si="175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MPS:60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76"/>
        <v>100</v>
      </c>
      <c r="BM418">
        <f t="shared" si="177"/>
        <v>60</v>
      </c>
    </row>
    <row r="419" spans="11:65" x14ac:dyDescent="0.15">
      <c r="K419" t="str">
        <f t="shared" ref="K419:K438" si="183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306</v>
      </c>
      <c r="O419">
        <v>0</v>
      </c>
      <c r="P419">
        <f t="shared" si="165"/>
        <v>10</v>
      </c>
      <c r="Q419">
        <v>200281</v>
      </c>
      <c r="R419" s="4" t="s">
        <v>1389</v>
      </c>
      <c r="S419" s="4" t="str">
        <f t="shared" si="170"/>
        <v>被动刚烈lv1</v>
      </c>
      <c r="T419" t="s">
        <v>307</v>
      </c>
      <c r="Y419" t="s">
        <v>457</v>
      </c>
      <c r="Z419">
        <v>10</v>
      </c>
      <c r="AI419" s="12" t="str">
        <f t="shared" ref="AI419:AI438" si="184">IF(BF419="","",BF419)&amp;IF(BG419="","","|"&amp;BG419)&amp;IF(BH419="","","|"&amp;BH419)&amp;IF(BI419="","","|"&amp;BI419)&amp;IF(BJ419="","","|"&amp;BJ419)</f>
        <v>COT:10</v>
      </c>
      <c r="AR419">
        <v>999</v>
      </c>
      <c r="AU419" s="4"/>
      <c r="AV419" s="4"/>
      <c r="AW419" s="4"/>
      <c r="AX419" s="4"/>
      <c r="AZ419" s="12" t="str">
        <f t="shared" ref="AZ419:AZ438" si="185">IF(BA419="","",BA419)&amp;IF(BB419="","","|"&amp;BB419)&amp;IF(BC419="","","|"&amp;BC419)&amp;IF(BD419="","","|"&amp;BD419)&amp;IF(BE419="","","|"&amp;BE419)</f>
        <v/>
      </c>
      <c r="BA419" s="12" t="str">
        <f t="shared" si="171"/>
        <v/>
      </c>
      <c r="BB419" s="12" t="str">
        <f t="shared" si="172"/>
        <v/>
      </c>
      <c r="BC419" s="12" t="str">
        <f t="shared" si="173"/>
        <v/>
      </c>
      <c r="BD419" s="12" t="str">
        <f t="shared" si="174"/>
        <v/>
      </c>
      <c r="BE419" s="12" t="str">
        <f t="shared" si="175"/>
        <v/>
      </c>
      <c r="BF419" s="12" t="str">
        <f>_xlfn.IFNA(VLOOKUP(Y419,对应表!$Z:$AA,2,FALSE)&amp;Z419,"")</f>
        <v>COT:10</v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76"/>
        <v>10</v>
      </c>
      <c r="BM419" t="str">
        <f t="shared" si="177"/>
        <v/>
      </c>
    </row>
    <row r="420" spans="11:65" x14ac:dyDescent="0.15">
      <c r="K420" t="str">
        <f t="shared" si="183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306</v>
      </c>
      <c r="O420">
        <v>0</v>
      </c>
      <c r="P420">
        <f t="shared" si="165"/>
        <v>11</v>
      </c>
      <c r="Q420">
        <v>200282</v>
      </c>
      <c r="R420" s="4" t="s">
        <v>1390</v>
      </c>
      <c r="S420" s="4" t="str">
        <f t="shared" si="170"/>
        <v>被动刚烈lv2</v>
      </c>
      <c r="T420" t="s">
        <v>307</v>
      </c>
      <c r="Y420" t="s">
        <v>457</v>
      </c>
      <c r="Z420">
        <v>11</v>
      </c>
      <c r="AI420" s="12" t="str">
        <f t="shared" si="184"/>
        <v>COT:11</v>
      </c>
      <c r="AR420">
        <v>999</v>
      </c>
      <c r="AU420" s="4"/>
      <c r="AV420" s="4"/>
      <c r="AW420" s="4"/>
      <c r="AX420" s="4"/>
      <c r="AZ420" s="12" t="str">
        <f t="shared" si="185"/>
        <v/>
      </c>
      <c r="BA420" s="12" t="str">
        <f t="shared" si="171"/>
        <v/>
      </c>
      <c r="BB420" s="12" t="str">
        <f t="shared" si="172"/>
        <v/>
      </c>
      <c r="BC420" s="12" t="str">
        <f t="shared" si="173"/>
        <v/>
      </c>
      <c r="BD420" s="12" t="str">
        <f t="shared" si="174"/>
        <v/>
      </c>
      <c r="BE420" s="12" t="str">
        <f t="shared" si="175"/>
        <v/>
      </c>
      <c r="BF420" s="12" t="str">
        <f>_xlfn.IFNA(VLOOKUP(Y420,对应表!$Z:$AA,2,FALSE)&amp;Z420,"")</f>
        <v>COT:11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76"/>
        <v>11</v>
      </c>
      <c r="BM420" t="str">
        <f t="shared" si="177"/>
        <v/>
      </c>
    </row>
    <row r="421" spans="11:65" x14ac:dyDescent="0.15">
      <c r="K421" t="str">
        <f t="shared" si="183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306</v>
      </c>
      <c r="O421">
        <v>0</v>
      </c>
      <c r="P421">
        <f t="shared" si="165"/>
        <v>12</v>
      </c>
      <c r="Q421">
        <v>200283</v>
      </c>
      <c r="R421" s="4" t="s">
        <v>1391</v>
      </c>
      <c r="S421" s="4" t="str">
        <f t="shared" si="170"/>
        <v>被动刚烈lv3</v>
      </c>
      <c r="T421" t="s">
        <v>307</v>
      </c>
      <c r="Y421" t="s">
        <v>457</v>
      </c>
      <c r="Z421">
        <v>12</v>
      </c>
      <c r="AI421" s="12" t="str">
        <f t="shared" si="184"/>
        <v>COT:12</v>
      </c>
      <c r="AR421">
        <v>999</v>
      </c>
      <c r="AU421" s="4"/>
      <c r="AV421" s="4"/>
      <c r="AW421" s="4"/>
      <c r="AX421" s="4"/>
      <c r="AZ421" s="12" t="str">
        <f t="shared" si="185"/>
        <v/>
      </c>
      <c r="BA421" s="12" t="str">
        <f t="shared" si="171"/>
        <v/>
      </c>
      <c r="BB421" s="12" t="str">
        <f t="shared" si="172"/>
        <v/>
      </c>
      <c r="BC421" s="12" t="str">
        <f t="shared" si="173"/>
        <v/>
      </c>
      <c r="BD421" s="12" t="str">
        <f t="shared" si="174"/>
        <v/>
      </c>
      <c r="BE421" s="12" t="str">
        <f t="shared" si="175"/>
        <v/>
      </c>
      <c r="BF421" s="12" t="str">
        <f>_xlfn.IFNA(VLOOKUP(Y421,对应表!$Z:$AA,2,FALSE)&amp;Z421,"")</f>
        <v>COT:12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76"/>
        <v>12</v>
      </c>
      <c r="BM421" t="str">
        <f t="shared" si="177"/>
        <v/>
      </c>
    </row>
    <row r="422" spans="11:65" x14ac:dyDescent="0.15">
      <c r="K422" t="str">
        <f t="shared" si="183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306</v>
      </c>
      <c r="O422">
        <v>0</v>
      </c>
      <c r="P422">
        <f t="shared" si="165"/>
        <v>13</v>
      </c>
      <c r="Q422">
        <v>200284</v>
      </c>
      <c r="R422" s="4" t="s">
        <v>1392</v>
      </c>
      <c r="S422" s="4" t="str">
        <f t="shared" si="170"/>
        <v>被动刚烈lv4</v>
      </c>
      <c r="T422" t="s">
        <v>307</v>
      </c>
      <c r="Y422" t="s">
        <v>457</v>
      </c>
      <c r="Z422">
        <v>13</v>
      </c>
      <c r="AI422" s="12" t="str">
        <f t="shared" si="184"/>
        <v>COT:13</v>
      </c>
      <c r="AR422">
        <v>999</v>
      </c>
      <c r="AU422" s="4"/>
      <c r="AV422" s="4"/>
      <c r="AW422" s="4"/>
      <c r="AX422" s="4"/>
      <c r="AZ422" s="12" t="str">
        <f t="shared" si="185"/>
        <v/>
      </c>
      <c r="BA422" s="12" t="str">
        <f t="shared" si="171"/>
        <v/>
      </c>
      <c r="BB422" s="12" t="str">
        <f t="shared" si="172"/>
        <v/>
      </c>
      <c r="BC422" s="12" t="str">
        <f t="shared" si="173"/>
        <v/>
      </c>
      <c r="BD422" s="12" t="str">
        <f t="shared" si="174"/>
        <v/>
      </c>
      <c r="BE422" s="12" t="str">
        <f t="shared" si="175"/>
        <v/>
      </c>
      <c r="BF422" s="12" t="str">
        <f>_xlfn.IFNA(VLOOKUP(Y422,对应表!$Z:$AA,2,FALSE)&amp;Z422,"")</f>
        <v>COT:13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76"/>
        <v>13</v>
      </c>
      <c r="BM422" t="str">
        <f t="shared" si="177"/>
        <v/>
      </c>
    </row>
    <row r="423" spans="11:65" x14ac:dyDescent="0.15">
      <c r="K423" t="str">
        <f t="shared" si="183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306</v>
      </c>
      <c r="O423">
        <v>0</v>
      </c>
      <c r="P423">
        <f t="shared" si="165"/>
        <v>14</v>
      </c>
      <c r="Q423">
        <v>200285</v>
      </c>
      <c r="R423" s="4" t="s">
        <v>1393</v>
      </c>
      <c r="S423" s="4" t="str">
        <f t="shared" si="170"/>
        <v>被动刚烈lv5</v>
      </c>
      <c r="T423" t="s">
        <v>307</v>
      </c>
      <c r="Y423" t="s">
        <v>457</v>
      </c>
      <c r="Z423">
        <v>14</v>
      </c>
      <c r="AI423" s="12" t="str">
        <f t="shared" si="184"/>
        <v>COT:14</v>
      </c>
      <c r="AR423">
        <v>999</v>
      </c>
      <c r="AU423" s="4"/>
      <c r="AV423" s="4"/>
      <c r="AW423" s="4"/>
      <c r="AX423" s="4"/>
      <c r="AZ423" s="12" t="str">
        <f t="shared" si="185"/>
        <v/>
      </c>
      <c r="BA423" s="12" t="str">
        <f t="shared" si="171"/>
        <v/>
      </c>
      <c r="BB423" s="12" t="str">
        <f t="shared" si="172"/>
        <v/>
      </c>
      <c r="BC423" s="12" t="str">
        <f t="shared" si="173"/>
        <v/>
      </c>
      <c r="BD423" s="12" t="str">
        <f t="shared" si="174"/>
        <v/>
      </c>
      <c r="BE423" s="12" t="str">
        <f t="shared" si="175"/>
        <v/>
      </c>
      <c r="BF423" s="12" t="str">
        <f>_xlfn.IFNA(VLOOKUP(Y423,对应表!$Z:$AA,2,FALSE)&amp;Z423,"")</f>
        <v>COT:14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76"/>
        <v>14</v>
      </c>
      <c r="BM423" t="str">
        <f t="shared" si="177"/>
        <v/>
      </c>
    </row>
    <row r="424" spans="11:65" x14ac:dyDescent="0.15">
      <c r="K424" t="str">
        <f t="shared" si="183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306</v>
      </c>
      <c r="O424">
        <v>0</v>
      </c>
      <c r="P424">
        <f t="shared" si="165"/>
        <v>15</v>
      </c>
      <c r="Q424">
        <v>200286</v>
      </c>
      <c r="R424" s="4" t="s">
        <v>1394</v>
      </c>
      <c r="S424" s="4" t="str">
        <f t="shared" si="170"/>
        <v>被动刚烈lv6</v>
      </c>
      <c r="T424" t="s">
        <v>307</v>
      </c>
      <c r="Y424" t="s">
        <v>457</v>
      </c>
      <c r="Z424">
        <v>15</v>
      </c>
      <c r="AI424" s="12" t="str">
        <f t="shared" si="184"/>
        <v>COT:15</v>
      </c>
      <c r="AR424">
        <v>999</v>
      </c>
      <c r="AU424" s="4"/>
      <c r="AV424" s="4"/>
      <c r="AW424" s="4"/>
      <c r="AX424" s="4"/>
      <c r="AZ424" s="12" t="str">
        <f t="shared" si="185"/>
        <v/>
      </c>
      <c r="BA424" s="12" t="str">
        <f t="shared" si="171"/>
        <v/>
      </c>
      <c r="BB424" s="12" t="str">
        <f t="shared" si="172"/>
        <v/>
      </c>
      <c r="BC424" s="12" t="str">
        <f t="shared" si="173"/>
        <v/>
      </c>
      <c r="BD424" s="12" t="str">
        <f t="shared" si="174"/>
        <v/>
      </c>
      <c r="BE424" s="12" t="str">
        <f t="shared" si="175"/>
        <v/>
      </c>
      <c r="BF424" s="12" t="str">
        <f>_xlfn.IFNA(VLOOKUP(Y424,对应表!$Z:$AA,2,FALSE)&amp;Z424,"")</f>
        <v>COT:15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76"/>
        <v>15</v>
      </c>
      <c r="BM424" t="str">
        <f t="shared" si="177"/>
        <v/>
      </c>
    </row>
    <row r="425" spans="11:65" x14ac:dyDescent="0.15">
      <c r="K425" t="str">
        <f t="shared" si="183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306</v>
      </c>
      <c r="O425">
        <v>0</v>
      </c>
      <c r="P425">
        <f t="shared" si="165"/>
        <v>16</v>
      </c>
      <c r="Q425">
        <v>200287</v>
      </c>
      <c r="R425" s="4" t="s">
        <v>1395</v>
      </c>
      <c r="S425" s="4" t="str">
        <f t="shared" si="170"/>
        <v>被动刚烈lv7</v>
      </c>
      <c r="T425" t="s">
        <v>307</v>
      </c>
      <c r="Y425" t="s">
        <v>457</v>
      </c>
      <c r="Z425">
        <v>16</v>
      </c>
      <c r="AI425" s="12" t="str">
        <f t="shared" si="184"/>
        <v>COT:16</v>
      </c>
      <c r="AR425">
        <v>999</v>
      </c>
      <c r="AU425" s="4"/>
      <c r="AV425" s="4"/>
      <c r="AW425" s="4"/>
      <c r="AX425" s="4"/>
      <c r="AZ425" s="12" t="str">
        <f t="shared" si="185"/>
        <v/>
      </c>
      <c r="BA425" s="12" t="str">
        <f t="shared" si="171"/>
        <v/>
      </c>
      <c r="BB425" s="12" t="str">
        <f t="shared" si="172"/>
        <v/>
      </c>
      <c r="BC425" s="12" t="str">
        <f t="shared" si="173"/>
        <v/>
      </c>
      <c r="BD425" s="12" t="str">
        <f t="shared" si="174"/>
        <v/>
      </c>
      <c r="BE425" s="12" t="str">
        <f t="shared" si="175"/>
        <v/>
      </c>
      <c r="BF425" s="12" t="str">
        <f>_xlfn.IFNA(VLOOKUP(Y425,对应表!$Z:$AA,2,FALSE)&amp;Z425,"")</f>
        <v>COT:16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76"/>
        <v>16</v>
      </c>
      <c r="BM425" t="str">
        <f t="shared" si="177"/>
        <v/>
      </c>
    </row>
    <row r="426" spans="11:65" x14ac:dyDescent="0.15">
      <c r="K426" t="str">
        <f t="shared" si="183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306</v>
      </c>
      <c r="O426">
        <v>0</v>
      </c>
      <c r="P426">
        <f t="shared" si="165"/>
        <v>17</v>
      </c>
      <c r="Q426">
        <v>200288</v>
      </c>
      <c r="R426" s="4" t="s">
        <v>1396</v>
      </c>
      <c r="S426" s="4" t="str">
        <f t="shared" si="170"/>
        <v>被动刚烈lv8</v>
      </c>
      <c r="T426" t="s">
        <v>307</v>
      </c>
      <c r="Y426" t="s">
        <v>457</v>
      </c>
      <c r="Z426">
        <v>17</v>
      </c>
      <c r="AI426" s="12" t="str">
        <f t="shared" si="184"/>
        <v>COT:17</v>
      </c>
      <c r="AR426">
        <v>999</v>
      </c>
      <c r="AU426" s="4"/>
      <c r="AV426" s="4"/>
      <c r="AW426" s="4"/>
      <c r="AX426" s="4"/>
      <c r="AZ426" s="12" t="str">
        <f t="shared" si="185"/>
        <v/>
      </c>
      <c r="BA426" s="12" t="str">
        <f t="shared" si="171"/>
        <v/>
      </c>
      <c r="BB426" s="12" t="str">
        <f t="shared" si="172"/>
        <v/>
      </c>
      <c r="BC426" s="12" t="str">
        <f t="shared" si="173"/>
        <v/>
      </c>
      <c r="BD426" s="12" t="str">
        <f t="shared" si="174"/>
        <v/>
      </c>
      <c r="BE426" s="12" t="str">
        <f t="shared" si="175"/>
        <v/>
      </c>
      <c r="BF426" s="12" t="str">
        <f>_xlfn.IFNA(VLOOKUP(Y426,对应表!$Z:$AA,2,FALSE)&amp;Z426,"")</f>
        <v>COT:17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76"/>
        <v>17</v>
      </c>
      <c r="BM426" t="str">
        <f t="shared" si="177"/>
        <v/>
      </c>
    </row>
    <row r="427" spans="11:65" x14ac:dyDescent="0.15">
      <c r="K427" t="str">
        <f t="shared" si="183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306</v>
      </c>
      <c r="O427">
        <v>0</v>
      </c>
      <c r="P427">
        <f t="shared" si="165"/>
        <v>18</v>
      </c>
      <c r="Q427">
        <v>200289</v>
      </c>
      <c r="R427" s="4" t="s">
        <v>1397</v>
      </c>
      <c r="S427" s="4" t="str">
        <f t="shared" si="170"/>
        <v>被动刚烈lv9</v>
      </c>
      <c r="T427" t="s">
        <v>307</v>
      </c>
      <c r="Y427" t="s">
        <v>457</v>
      </c>
      <c r="Z427">
        <v>18</v>
      </c>
      <c r="AI427" s="12" t="str">
        <f t="shared" si="184"/>
        <v>COT:18</v>
      </c>
      <c r="AR427">
        <v>999</v>
      </c>
      <c r="AU427" s="4"/>
      <c r="AV427" s="4"/>
      <c r="AW427" s="4"/>
      <c r="AX427" s="4"/>
      <c r="AZ427" s="12" t="str">
        <f t="shared" si="185"/>
        <v/>
      </c>
      <c r="BA427" s="12" t="str">
        <f t="shared" si="171"/>
        <v/>
      </c>
      <c r="BB427" s="12" t="str">
        <f t="shared" si="172"/>
        <v/>
      </c>
      <c r="BC427" s="12" t="str">
        <f t="shared" si="173"/>
        <v/>
      </c>
      <c r="BD427" s="12" t="str">
        <f t="shared" si="174"/>
        <v/>
      </c>
      <c r="BE427" s="12" t="str">
        <f t="shared" si="175"/>
        <v/>
      </c>
      <c r="BF427" s="12" t="str">
        <f>_xlfn.IFNA(VLOOKUP(Y427,对应表!$Z:$AA,2,FALSE)&amp;Z427,"")</f>
        <v>COT:18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76"/>
        <v>18</v>
      </c>
      <c r="BM427" t="str">
        <f t="shared" si="177"/>
        <v/>
      </c>
    </row>
    <row r="428" spans="11:65" x14ac:dyDescent="0.15">
      <c r="K428" t="str">
        <f t="shared" si="183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306</v>
      </c>
      <c r="O428">
        <v>0</v>
      </c>
      <c r="P428">
        <f t="shared" si="165"/>
        <v>19</v>
      </c>
      <c r="Q428">
        <v>200290</v>
      </c>
      <c r="R428" s="4" t="s">
        <v>1398</v>
      </c>
      <c r="S428" s="4" t="str">
        <f t="shared" si="170"/>
        <v>被动刚烈lv10</v>
      </c>
      <c r="T428" t="s">
        <v>307</v>
      </c>
      <c r="Y428" t="s">
        <v>457</v>
      </c>
      <c r="Z428">
        <v>19</v>
      </c>
      <c r="AI428" s="12" t="str">
        <f t="shared" si="184"/>
        <v>COT:19</v>
      </c>
      <c r="AR428">
        <v>999</v>
      </c>
      <c r="AU428" s="4"/>
      <c r="AV428" s="4"/>
      <c r="AW428" s="4"/>
      <c r="AX428" s="4"/>
      <c r="AZ428" s="12" t="str">
        <f t="shared" si="185"/>
        <v/>
      </c>
      <c r="BA428" s="12" t="str">
        <f t="shared" si="171"/>
        <v/>
      </c>
      <c r="BB428" s="12" t="str">
        <f t="shared" si="172"/>
        <v/>
      </c>
      <c r="BC428" s="12" t="str">
        <f t="shared" si="173"/>
        <v/>
      </c>
      <c r="BD428" s="12" t="str">
        <f t="shared" si="174"/>
        <v/>
      </c>
      <c r="BE428" s="12" t="str">
        <f t="shared" si="175"/>
        <v/>
      </c>
      <c r="BF428" s="12" t="str">
        <f>_xlfn.IFNA(VLOOKUP(Y428,对应表!$Z:$AA,2,FALSE)&amp;Z428,"")</f>
        <v>COT:19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76"/>
        <v>19</v>
      </c>
      <c r="BM428" t="str">
        <f t="shared" si="177"/>
        <v/>
      </c>
    </row>
    <row r="429" spans="11:65" x14ac:dyDescent="0.15">
      <c r="K429" t="str">
        <f t="shared" si="183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306</v>
      </c>
      <c r="O429">
        <v>0</v>
      </c>
      <c r="P429">
        <f t="shared" si="165"/>
        <v>20</v>
      </c>
      <c r="Q429">
        <v>200291</v>
      </c>
      <c r="R429" s="4" t="s">
        <v>1399</v>
      </c>
      <c r="S429" s="4" t="str">
        <f t="shared" si="170"/>
        <v>被动刚烈lv11</v>
      </c>
      <c r="T429" t="s">
        <v>307</v>
      </c>
      <c r="Y429" t="s">
        <v>457</v>
      </c>
      <c r="Z429">
        <v>20</v>
      </c>
      <c r="AI429" s="12" t="str">
        <f t="shared" si="184"/>
        <v>COT:20</v>
      </c>
      <c r="AR429">
        <v>999</v>
      </c>
      <c r="AU429" s="4"/>
      <c r="AV429" s="4"/>
      <c r="AW429" s="4"/>
      <c r="AX429" s="4"/>
      <c r="AZ429" s="12" t="str">
        <f t="shared" si="185"/>
        <v/>
      </c>
      <c r="BA429" s="12" t="str">
        <f t="shared" si="171"/>
        <v/>
      </c>
      <c r="BB429" s="12" t="str">
        <f t="shared" si="172"/>
        <v/>
      </c>
      <c r="BC429" s="12" t="str">
        <f t="shared" si="173"/>
        <v/>
      </c>
      <c r="BD429" s="12" t="str">
        <f t="shared" si="174"/>
        <v/>
      </c>
      <c r="BE429" s="12" t="str">
        <f t="shared" si="175"/>
        <v/>
      </c>
      <c r="BF429" s="12" t="str">
        <f>_xlfn.IFNA(VLOOKUP(Y429,对应表!$Z:$AA,2,FALSE)&amp;Z429,"")</f>
        <v>COT:20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76"/>
        <v>20</v>
      </c>
      <c r="BM429" t="str">
        <f t="shared" si="177"/>
        <v/>
      </c>
    </row>
    <row r="430" spans="11:65" x14ac:dyDescent="0.15">
      <c r="K430" t="str">
        <f t="shared" si="183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306</v>
      </c>
      <c r="O430">
        <v>0</v>
      </c>
      <c r="P430">
        <f t="shared" si="165"/>
        <v>21</v>
      </c>
      <c r="Q430">
        <v>200292</v>
      </c>
      <c r="R430" s="4" t="s">
        <v>1400</v>
      </c>
      <c r="S430" s="4" t="str">
        <f t="shared" si="170"/>
        <v>被动刚烈lv12</v>
      </c>
      <c r="T430" t="s">
        <v>307</v>
      </c>
      <c r="Y430" t="s">
        <v>457</v>
      </c>
      <c r="Z430">
        <v>21</v>
      </c>
      <c r="AI430" s="12" t="str">
        <f t="shared" si="184"/>
        <v>COT:21</v>
      </c>
      <c r="AR430">
        <v>999</v>
      </c>
      <c r="AU430" s="4"/>
      <c r="AV430" s="4"/>
      <c r="AW430" s="4"/>
      <c r="AX430" s="4"/>
      <c r="AZ430" s="12" t="str">
        <f t="shared" si="185"/>
        <v/>
      </c>
      <c r="BA430" s="12" t="str">
        <f t="shared" si="171"/>
        <v/>
      </c>
      <c r="BB430" s="12" t="str">
        <f t="shared" si="172"/>
        <v/>
      </c>
      <c r="BC430" s="12" t="str">
        <f t="shared" si="173"/>
        <v/>
      </c>
      <c r="BD430" s="12" t="str">
        <f t="shared" si="174"/>
        <v/>
      </c>
      <c r="BE430" s="12" t="str">
        <f t="shared" si="175"/>
        <v/>
      </c>
      <c r="BF430" s="12" t="str">
        <f>_xlfn.IFNA(VLOOKUP(Y430,对应表!$Z:$AA,2,FALSE)&amp;Z430,"")</f>
        <v>COT:21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76"/>
        <v>21</v>
      </c>
      <c r="BM430" t="str">
        <f t="shared" si="177"/>
        <v/>
      </c>
    </row>
    <row r="431" spans="11:65" x14ac:dyDescent="0.15">
      <c r="K431" t="str">
        <f t="shared" si="183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306</v>
      </c>
      <c r="O431">
        <v>0</v>
      </c>
      <c r="P431">
        <f t="shared" si="165"/>
        <v>22</v>
      </c>
      <c r="Q431">
        <v>200293</v>
      </c>
      <c r="R431" s="4" t="s">
        <v>1401</v>
      </c>
      <c r="S431" s="4" t="str">
        <f t="shared" si="170"/>
        <v>被动刚烈lv13</v>
      </c>
      <c r="T431" t="s">
        <v>307</v>
      </c>
      <c r="Y431" t="s">
        <v>457</v>
      </c>
      <c r="Z431">
        <v>22</v>
      </c>
      <c r="AI431" s="12" t="str">
        <f t="shared" si="184"/>
        <v>COT:22</v>
      </c>
      <c r="AR431">
        <v>999</v>
      </c>
      <c r="AU431" s="4"/>
      <c r="AV431" s="4"/>
      <c r="AW431" s="4"/>
      <c r="AX431" s="4"/>
      <c r="AZ431" s="12" t="str">
        <f t="shared" si="185"/>
        <v/>
      </c>
      <c r="BA431" s="12" t="str">
        <f t="shared" si="171"/>
        <v/>
      </c>
      <c r="BB431" s="12" t="str">
        <f t="shared" si="172"/>
        <v/>
      </c>
      <c r="BC431" s="12" t="str">
        <f t="shared" si="173"/>
        <v/>
      </c>
      <c r="BD431" s="12" t="str">
        <f t="shared" si="174"/>
        <v/>
      </c>
      <c r="BE431" s="12" t="str">
        <f t="shared" si="175"/>
        <v/>
      </c>
      <c r="BF431" s="12" t="str">
        <f>_xlfn.IFNA(VLOOKUP(Y431,对应表!$Z:$AA,2,FALSE)&amp;Z431,"")</f>
        <v>COT:22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76"/>
        <v>22</v>
      </c>
      <c r="BM431" t="str">
        <f t="shared" si="177"/>
        <v/>
      </c>
    </row>
    <row r="432" spans="11:65" x14ac:dyDescent="0.15">
      <c r="K432" t="str">
        <f t="shared" si="183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306</v>
      </c>
      <c r="O432">
        <v>0</v>
      </c>
      <c r="P432">
        <f t="shared" si="165"/>
        <v>23</v>
      </c>
      <c r="Q432">
        <v>200294</v>
      </c>
      <c r="R432" s="4" t="s">
        <v>1402</v>
      </c>
      <c r="S432" s="4" t="str">
        <f t="shared" si="170"/>
        <v>被动刚烈lv14</v>
      </c>
      <c r="T432" t="s">
        <v>307</v>
      </c>
      <c r="Y432" t="s">
        <v>457</v>
      </c>
      <c r="Z432">
        <v>23</v>
      </c>
      <c r="AI432" s="12" t="str">
        <f t="shared" si="184"/>
        <v>COT:23</v>
      </c>
      <c r="AR432">
        <v>999</v>
      </c>
      <c r="AU432" s="4"/>
      <c r="AV432" s="4"/>
      <c r="AW432" s="4"/>
      <c r="AX432" s="4"/>
      <c r="AZ432" s="12" t="str">
        <f t="shared" si="185"/>
        <v/>
      </c>
      <c r="BA432" s="12" t="str">
        <f t="shared" si="171"/>
        <v/>
      </c>
      <c r="BB432" s="12" t="str">
        <f t="shared" si="172"/>
        <v/>
      </c>
      <c r="BC432" s="12" t="str">
        <f t="shared" si="173"/>
        <v/>
      </c>
      <c r="BD432" s="12" t="str">
        <f t="shared" si="174"/>
        <v/>
      </c>
      <c r="BE432" s="12" t="str">
        <f t="shared" si="175"/>
        <v/>
      </c>
      <c r="BF432" s="12" t="str">
        <f>_xlfn.IFNA(VLOOKUP(Y432,对应表!$Z:$AA,2,FALSE)&amp;Z432,"")</f>
        <v>COT:23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76"/>
        <v>23</v>
      </c>
      <c r="BM432" t="str">
        <f t="shared" si="177"/>
        <v/>
      </c>
    </row>
    <row r="433" spans="8:65" x14ac:dyDescent="0.15">
      <c r="K433" t="str">
        <f t="shared" si="183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306</v>
      </c>
      <c r="O433">
        <v>0</v>
      </c>
      <c r="P433">
        <f t="shared" si="165"/>
        <v>24</v>
      </c>
      <c r="Q433">
        <v>200295</v>
      </c>
      <c r="R433" s="4" t="s">
        <v>1403</v>
      </c>
      <c r="S433" s="4" t="str">
        <f t="shared" si="170"/>
        <v>被动刚烈lv15</v>
      </c>
      <c r="T433" t="s">
        <v>307</v>
      </c>
      <c r="Y433" t="s">
        <v>457</v>
      </c>
      <c r="Z433">
        <v>24</v>
      </c>
      <c r="AI433" s="12" t="str">
        <f t="shared" si="184"/>
        <v>COT:24</v>
      </c>
      <c r="AR433">
        <v>999</v>
      </c>
      <c r="AU433" s="4"/>
      <c r="AV433" s="4"/>
      <c r="AW433" s="4"/>
      <c r="AX433" s="4"/>
      <c r="AZ433" s="12" t="str">
        <f t="shared" si="185"/>
        <v/>
      </c>
      <c r="BA433" s="12" t="str">
        <f t="shared" si="171"/>
        <v/>
      </c>
      <c r="BB433" s="12" t="str">
        <f t="shared" si="172"/>
        <v/>
      </c>
      <c r="BC433" s="12" t="str">
        <f t="shared" si="173"/>
        <v/>
      </c>
      <c r="BD433" s="12" t="str">
        <f t="shared" si="174"/>
        <v/>
      </c>
      <c r="BE433" s="12" t="str">
        <f t="shared" si="175"/>
        <v/>
      </c>
      <c r="BF433" s="12" t="str">
        <f>_xlfn.IFNA(VLOOKUP(Y433,对应表!$Z:$AA,2,FALSE)&amp;Z433,"")</f>
        <v>COT:24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76"/>
        <v>24</v>
      </c>
      <c r="BM433" t="str">
        <f t="shared" si="177"/>
        <v/>
      </c>
    </row>
    <row r="434" spans="8:65" x14ac:dyDescent="0.15">
      <c r="K434" t="str">
        <f t="shared" si="183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306</v>
      </c>
      <c r="O434">
        <v>0</v>
      </c>
      <c r="P434">
        <f t="shared" si="165"/>
        <v>25</v>
      </c>
      <c r="Q434">
        <v>200296</v>
      </c>
      <c r="R434" s="4" t="s">
        <v>1404</v>
      </c>
      <c r="S434" s="4" t="str">
        <f t="shared" si="170"/>
        <v>被动刚烈lv16</v>
      </c>
      <c r="T434" t="s">
        <v>307</v>
      </c>
      <c r="Y434" t="s">
        <v>457</v>
      </c>
      <c r="Z434">
        <v>25</v>
      </c>
      <c r="AI434" s="12" t="str">
        <f t="shared" si="184"/>
        <v>COT:25</v>
      </c>
      <c r="AR434">
        <v>999</v>
      </c>
      <c r="AU434" s="4"/>
      <c r="AV434" s="4"/>
      <c r="AW434" s="4"/>
      <c r="AX434" s="4"/>
      <c r="AZ434" s="12" t="str">
        <f t="shared" si="185"/>
        <v/>
      </c>
      <c r="BA434" s="12" t="str">
        <f t="shared" si="171"/>
        <v/>
      </c>
      <c r="BB434" s="12" t="str">
        <f t="shared" si="172"/>
        <v/>
      </c>
      <c r="BC434" s="12" t="str">
        <f t="shared" si="173"/>
        <v/>
      </c>
      <c r="BD434" s="12" t="str">
        <f t="shared" si="174"/>
        <v/>
      </c>
      <c r="BE434" s="12" t="str">
        <f t="shared" si="175"/>
        <v/>
      </c>
      <c r="BF434" s="12" t="str">
        <f>_xlfn.IFNA(VLOOKUP(Y434,对应表!$Z:$AA,2,FALSE)&amp;Z434,"")</f>
        <v>COT:25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76"/>
        <v>25</v>
      </c>
      <c r="BM434" t="str">
        <f t="shared" si="177"/>
        <v/>
      </c>
    </row>
    <row r="435" spans="8:65" x14ac:dyDescent="0.15">
      <c r="K435" t="str">
        <f t="shared" si="183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306</v>
      </c>
      <c r="O435">
        <v>0</v>
      </c>
      <c r="P435">
        <f t="shared" si="165"/>
        <v>26</v>
      </c>
      <c r="Q435">
        <v>200297</v>
      </c>
      <c r="R435" s="4" t="s">
        <v>1405</v>
      </c>
      <c r="S435" s="4" t="str">
        <f t="shared" si="170"/>
        <v>被动刚烈lv17</v>
      </c>
      <c r="T435" t="s">
        <v>307</v>
      </c>
      <c r="Y435" t="s">
        <v>457</v>
      </c>
      <c r="Z435">
        <v>26</v>
      </c>
      <c r="AI435" s="12" t="str">
        <f t="shared" si="184"/>
        <v>COT:26</v>
      </c>
      <c r="AR435">
        <v>999</v>
      </c>
      <c r="AU435" s="4"/>
      <c r="AV435" s="4"/>
      <c r="AW435" s="4"/>
      <c r="AX435" s="4"/>
      <c r="AZ435" s="12" t="str">
        <f t="shared" si="185"/>
        <v/>
      </c>
      <c r="BA435" s="12" t="str">
        <f t="shared" si="171"/>
        <v/>
      </c>
      <c r="BB435" s="12" t="str">
        <f t="shared" si="172"/>
        <v/>
      </c>
      <c r="BC435" s="12" t="str">
        <f t="shared" si="173"/>
        <v/>
      </c>
      <c r="BD435" s="12" t="str">
        <f t="shared" si="174"/>
        <v/>
      </c>
      <c r="BE435" s="12" t="str">
        <f t="shared" si="175"/>
        <v/>
      </c>
      <c r="BF435" s="12" t="str">
        <f>_xlfn.IFNA(VLOOKUP(Y435,对应表!$Z:$AA,2,FALSE)&amp;Z435,"")</f>
        <v>COT:26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76"/>
        <v>26</v>
      </c>
      <c r="BM435" t="str">
        <f t="shared" si="177"/>
        <v/>
      </c>
    </row>
    <row r="436" spans="8:65" x14ac:dyDescent="0.15">
      <c r="K436" t="str">
        <f t="shared" si="183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306</v>
      </c>
      <c r="O436">
        <v>0</v>
      </c>
      <c r="P436">
        <f t="shared" si="165"/>
        <v>27</v>
      </c>
      <c r="Q436">
        <v>200298</v>
      </c>
      <c r="R436" s="4" t="s">
        <v>1406</v>
      </c>
      <c r="S436" s="4" t="str">
        <f t="shared" si="170"/>
        <v>被动刚烈lv18</v>
      </c>
      <c r="T436" t="s">
        <v>307</v>
      </c>
      <c r="Y436" t="s">
        <v>457</v>
      </c>
      <c r="Z436">
        <v>27</v>
      </c>
      <c r="AI436" s="12" t="str">
        <f t="shared" si="184"/>
        <v>COT:27</v>
      </c>
      <c r="AR436">
        <v>999</v>
      </c>
      <c r="AU436" s="4"/>
      <c r="AV436" s="4"/>
      <c r="AW436" s="4"/>
      <c r="AX436" s="4"/>
      <c r="AZ436" s="12" t="str">
        <f t="shared" si="185"/>
        <v/>
      </c>
      <c r="BA436" s="12" t="str">
        <f t="shared" si="171"/>
        <v/>
      </c>
      <c r="BB436" s="12" t="str">
        <f t="shared" si="172"/>
        <v/>
      </c>
      <c r="BC436" s="12" t="str">
        <f t="shared" si="173"/>
        <v/>
      </c>
      <c r="BD436" s="12" t="str">
        <f t="shared" si="174"/>
        <v/>
      </c>
      <c r="BE436" s="12" t="str">
        <f t="shared" si="175"/>
        <v/>
      </c>
      <c r="BF436" s="12" t="str">
        <f>_xlfn.IFNA(VLOOKUP(Y436,对应表!$Z:$AA,2,FALSE)&amp;Z436,"")</f>
        <v>COT:27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76"/>
        <v>27</v>
      </c>
      <c r="BM436" t="str">
        <f t="shared" si="177"/>
        <v/>
      </c>
    </row>
    <row r="437" spans="8:65" x14ac:dyDescent="0.15">
      <c r="K437" t="str">
        <f t="shared" si="183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306</v>
      </c>
      <c r="O437">
        <v>0</v>
      </c>
      <c r="P437">
        <f t="shared" si="165"/>
        <v>28</v>
      </c>
      <c r="Q437">
        <v>200299</v>
      </c>
      <c r="R437" s="4" t="s">
        <v>1407</v>
      </c>
      <c r="S437" s="4" t="str">
        <f t="shared" si="170"/>
        <v>被动刚烈lv19</v>
      </c>
      <c r="T437" t="s">
        <v>307</v>
      </c>
      <c r="Y437" t="s">
        <v>457</v>
      </c>
      <c r="Z437">
        <v>28</v>
      </c>
      <c r="AI437" s="12" t="str">
        <f t="shared" si="184"/>
        <v>COT:28</v>
      </c>
      <c r="AR437">
        <v>999</v>
      </c>
      <c r="AU437" s="4"/>
      <c r="AV437" s="4"/>
      <c r="AW437" s="4"/>
      <c r="AX437" s="4"/>
      <c r="AZ437" s="12" t="str">
        <f t="shared" si="185"/>
        <v/>
      </c>
      <c r="BA437" s="12" t="str">
        <f t="shared" si="171"/>
        <v/>
      </c>
      <c r="BB437" s="12" t="str">
        <f t="shared" si="172"/>
        <v/>
      </c>
      <c r="BC437" s="12" t="str">
        <f t="shared" si="173"/>
        <v/>
      </c>
      <c r="BD437" s="12" t="str">
        <f t="shared" si="174"/>
        <v/>
      </c>
      <c r="BE437" s="12" t="str">
        <f t="shared" si="175"/>
        <v/>
      </c>
      <c r="BF437" s="12" t="str">
        <f>_xlfn.IFNA(VLOOKUP(Y437,对应表!$Z:$AA,2,FALSE)&amp;Z437,"")</f>
        <v>COT:28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76"/>
        <v>28</v>
      </c>
      <c r="BM437" t="str">
        <f t="shared" si="177"/>
        <v/>
      </c>
    </row>
    <row r="438" spans="8:65" x14ac:dyDescent="0.15">
      <c r="K438" t="str">
        <f t="shared" si="183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306</v>
      </c>
      <c r="O438">
        <v>0</v>
      </c>
      <c r="P438">
        <f t="shared" si="165"/>
        <v>29</v>
      </c>
      <c r="Q438">
        <v>200300</v>
      </c>
      <c r="R438" s="4" t="s">
        <v>1408</v>
      </c>
      <c r="S438" s="4" t="str">
        <f t="shared" si="170"/>
        <v>被动刚烈lv20</v>
      </c>
      <c r="T438" t="s">
        <v>307</v>
      </c>
      <c r="Y438" t="s">
        <v>457</v>
      </c>
      <c r="Z438">
        <v>29</v>
      </c>
      <c r="AI438" s="12" t="str">
        <f t="shared" si="184"/>
        <v>COT:29</v>
      </c>
      <c r="AR438">
        <v>999</v>
      </c>
      <c r="AU438" s="4"/>
      <c r="AV438" s="4"/>
      <c r="AW438" s="4"/>
      <c r="AX438" s="4"/>
      <c r="AZ438" s="12" t="str">
        <f t="shared" si="185"/>
        <v/>
      </c>
      <c r="BA438" s="12" t="str">
        <f t="shared" si="171"/>
        <v/>
      </c>
      <c r="BB438" s="12" t="str">
        <f t="shared" si="172"/>
        <v/>
      </c>
      <c r="BC438" s="12" t="str">
        <f t="shared" si="173"/>
        <v/>
      </c>
      <c r="BD438" s="12" t="str">
        <f t="shared" si="174"/>
        <v/>
      </c>
      <c r="BE438" s="12" t="str">
        <f t="shared" si="175"/>
        <v/>
      </c>
      <c r="BF438" s="12" t="str">
        <f>_xlfn.IFNA(VLOOKUP(Y438,对应表!$Z:$AA,2,FALSE)&amp;Z438,"")</f>
        <v>COT:29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76"/>
        <v>29</v>
      </c>
      <c r="BM438" t="str">
        <f t="shared" si="177"/>
        <v/>
      </c>
    </row>
    <row r="439" spans="8:65" x14ac:dyDescent="0.15">
      <c r="H439" t="s">
        <v>142</v>
      </c>
      <c r="I439">
        <v>1</v>
      </c>
      <c r="J439">
        <v>0.08</v>
      </c>
      <c r="K439" t="str">
        <f t="shared" ref="K439:K458" si="186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P439">
        <f t="shared" ref="P439:P502" si="187">BL439</f>
        <v>33</v>
      </c>
      <c r="Q439">
        <v>200301</v>
      </c>
      <c r="R439" s="4" t="s">
        <v>954</v>
      </c>
      <c r="S439" s="4" t="str">
        <f t="shared" si="170"/>
        <v>被动祝福小lv1</v>
      </c>
      <c r="T439" t="s">
        <v>307</v>
      </c>
      <c r="Y439" t="s">
        <v>1223</v>
      </c>
      <c r="Z439">
        <f>INT(VLOOKUP($I439,角色属性概况!$I:$N,VLOOKUP($H439,对应表!$AD:$AE,2,FALSE),FALSE)*$J439)</f>
        <v>33</v>
      </c>
      <c r="AI439" s="12" t="str">
        <f t="shared" ref="AI439:AI458" si="188">IF(BF439="","",BF439)&amp;IF(BG439="","","|"&amp;BG439)&amp;IF(BH439="","","|"&amp;BH439)&amp;IF(BI439="","","|"&amp;BI439)&amp;IF(BJ439="","","|"&amp;BJ439)</f>
        <v>HP:33</v>
      </c>
      <c r="AR439">
        <v>999</v>
      </c>
      <c r="AU439" s="4"/>
      <c r="AV439" s="4"/>
      <c r="AW439" s="4"/>
      <c r="AX439" s="4"/>
      <c r="AZ439" s="12" t="str">
        <f t="shared" ref="AZ439:AZ458" si="189">IF(BA439="","",BA439)&amp;IF(BB439="","","|"&amp;BB439)&amp;IF(BC439="","","|"&amp;BC439)&amp;IF(BD439="","","|"&amp;BD439)&amp;IF(BE439="","","|"&amp;BE439)</f>
        <v/>
      </c>
      <c r="BA439" s="12" t="str">
        <f t="shared" si="171"/>
        <v/>
      </c>
      <c r="BB439" s="12" t="str">
        <f t="shared" si="172"/>
        <v/>
      </c>
      <c r="BC439" s="12" t="str">
        <f t="shared" si="173"/>
        <v/>
      </c>
      <c r="BD439" s="12" t="str">
        <f t="shared" si="174"/>
        <v/>
      </c>
      <c r="BE439" s="12" t="str">
        <f t="shared" si="175"/>
        <v/>
      </c>
      <c r="BF439" s="12" t="str">
        <f>_xlfn.IFNA(VLOOKUP(Y439,对应表!$Z:$AA,2,FALSE)&amp;Z439,"")</f>
        <v>HP:33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76"/>
        <v>33</v>
      </c>
      <c r="BM439" t="str">
        <f t="shared" si="177"/>
        <v/>
      </c>
    </row>
    <row r="440" spans="8:65" x14ac:dyDescent="0.15">
      <c r="H440" t="s">
        <v>142</v>
      </c>
      <c r="I440">
        <v>2</v>
      </c>
      <c r="J440">
        <v>0.08</v>
      </c>
      <c r="K440" t="str">
        <f t="shared" si="186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P440">
        <f t="shared" si="187"/>
        <v>40</v>
      </c>
      <c r="Q440">
        <v>200302</v>
      </c>
      <c r="R440" s="4" t="s">
        <v>955</v>
      </c>
      <c r="S440" s="4" t="str">
        <f t="shared" si="170"/>
        <v>被动祝福小lv2</v>
      </c>
      <c r="T440" t="s">
        <v>307</v>
      </c>
      <c r="Y440" t="s">
        <v>1223</v>
      </c>
      <c r="Z440">
        <f>INT(VLOOKUP($I440,角色属性概况!$I:$N,VLOOKUP($H440,对应表!$AD:$AE,2,FALSE),FALSE)*$J440)</f>
        <v>40</v>
      </c>
      <c r="AI440" s="12" t="str">
        <f t="shared" si="188"/>
        <v>HP:40</v>
      </c>
      <c r="AR440">
        <v>999</v>
      </c>
      <c r="AU440" s="4"/>
      <c r="AV440" s="4"/>
      <c r="AW440" s="4"/>
      <c r="AX440" s="4"/>
      <c r="AZ440" s="12" t="str">
        <f t="shared" si="189"/>
        <v/>
      </c>
      <c r="BA440" s="12" t="str">
        <f t="shared" si="171"/>
        <v/>
      </c>
      <c r="BB440" s="12" t="str">
        <f t="shared" si="172"/>
        <v/>
      </c>
      <c r="BC440" s="12" t="str">
        <f t="shared" si="173"/>
        <v/>
      </c>
      <c r="BD440" s="12" t="str">
        <f t="shared" si="174"/>
        <v/>
      </c>
      <c r="BE440" s="12" t="str">
        <f t="shared" si="175"/>
        <v/>
      </c>
      <c r="BF440" s="12" t="str">
        <f>_xlfn.IFNA(VLOOKUP(Y440,对应表!$Z:$AA,2,FALSE)&amp;Z440,"")</f>
        <v>HP:40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76"/>
        <v>40</v>
      </c>
      <c r="BM440" t="str">
        <f t="shared" si="177"/>
        <v/>
      </c>
    </row>
    <row r="441" spans="8:65" x14ac:dyDescent="0.15">
      <c r="H441" t="s">
        <v>142</v>
      </c>
      <c r="I441">
        <v>3</v>
      </c>
      <c r="J441">
        <v>0.08</v>
      </c>
      <c r="K441" t="str">
        <f t="shared" si="186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P441">
        <f t="shared" si="187"/>
        <v>64</v>
      </c>
      <c r="Q441">
        <v>200303</v>
      </c>
      <c r="R441" s="4" t="s">
        <v>956</v>
      </c>
      <c r="S441" s="4" t="str">
        <f t="shared" si="170"/>
        <v>被动祝福小lv3</v>
      </c>
      <c r="T441" t="s">
        <v>307</v>
      </c>
      <c r="Y441" t="s">
        <v>1223</v>
      </c>
      <c r="Z441">
        <f>INT(VLOOKUP($I441,角色属性概况!$I:$N,VLOOKUP($H441,对应表!$AD:$AE,2,FALSE),FALSE)*$J441)</f>
        <v>64</v>
      </c>
      <c r="AI441" s="12" t="str">
        <f t="shared" si="188"/>
        <v>HP:64</v>
      </c>
      <c r="AR441">
        <v>999</v>
      </c>
      <c r="AU441" s="4"/>
      <c r="AV441" s="4"/>
      <c r="AW441" s="4"/>
      <c r="AX441" s="4"/>
      <c r="AZ441" s="12" t="str">
        <f t="shared" si="189"/>
        <v/>
      </c>
      <c r="BA441" s="12" t="str">
        <f t="shared" si="171"/>
        <v/>
      </c>
      <c r="BB441" s="12" t="str">
        <f t="shared" si="172"/>
        <v/>
      </c>
      <c r="BC441" s="12" t="str">
        <f t="shared" si="173"/>
        <v/>
      </c>
      <c r="BD441" s="12" t="str">
        <f t="shared" si="174"/>
        <v/>
      </c>
      <c r="BE441" s="12" t="str">
        <f t="shared" si="175"/>
        <v/>
      </c>
      <c r="BF441" s="12" t="str">
        <f>_xlfn.IFNA(VLOOKUP(Y441,对应表!$Z:$AA,2,FALSE)&amp;Z441,"")</f>
        <v>HP:64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76"/>
        <v>64</v>
      </c>
      <c r="BM441" t="str">
        <f t="shared" si="177"/>
        <v/>
      </c>
    </row>
    <row r="442" spans="8:65" x14ac:dyDescent="0.15">
      <c r="H442" t="s">
        <v>142</v>
      </c>
      <c r="I442">
        <v>4</v>
      </c>
      <c r="J442">
        <v>0.08</v>
      </c>
      <c r="K442" t="str">
        <f t="shared" si="186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P442">
        <f t="shared" si="187"/>
        <v>102</v>
      </c>
      <c r="Q442">
        <v>200304</v>
      </c>
      <c r="R442" s="4" t="s">
        <v>957</v>
      </c>
      <c r="S442" s="4" t="str">
        <f t="shared" si="170"/>
        <v>被动祝福小lv4</v>
      </c>
      <c r="T442" t="s">
        <v>307</v>
      </c>
      <c r="Y442" t="s">
        <v>1223</v>
      </c>
      <c r="Z442">
        <f>INT(VLOOKUP($I442,角色属性概况!$I:$N,VLOOKUP($H442,对应表!$AD:$AE,2,FALSE),FALSE)*$J442)</f>
        <v>102</v>
      </c>
      <c r="AI442" s="12" t="str">
        <f t="shared" si="188"/>
        <v>HP:102</v>
      </c>
      <c r="AR442">
        <v>999</v>
      </c>
      <c r="AU442" s="4"/>
      <c r="AV442" s="4"/>
      <c r="AW442" s="4"/>
      <c r="AX442" s="4"/>
      <c r="AZ442" s="12" t="str">
        <f t="shared" si="189"/>
        <v/>
      </c>
      <c r="BA442" s="12" t="str">
        <f t="shared" si="171"/>
        <v/>
      </c>
      <c r="BB442" s="12" t="str">
        <f t="shared" si="172"/>
        <v/>
      </c>
      <c r="BC442" s="12" t="str">
        <f t="shared" si="173"/>
        <v/>
      </c>
      <c r="BD442" s="12" t="str">
        <f t="shared" si="174"/>
        <v/>
      </c>
      <c r="BE442" s="12" t="str">
        <f t="shared" si="175"/>
        <v/>
      </c>
      <c r="BF442" s="12" t="str">
        <f>_xlfn.IFNA(VLOOKUP(Y442,对应表!$Z:$AA,2,FALSE)&amp;Z442,"")</f>
        <v>HP:102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76"/>
        <v>102</v>
      </c>
      <c r="BM442" t="str">
        <f t="shared" si="177"/>
        <v/>
      </c>
    </row>
    <row r="443" spans="8:65" x14ac:dyDescent="0.15">
      <c r="H443" t="s">
        <v>142</v>
      </c>
      <c r="I443">
        <v>5</v>
      </c>
      <c r="J443">
        <v>0.08</v>
      </c>
      <c r="K443" t="str">
        <f t="shared" si="186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P443">
        <f t="shared" si="187"/>
        <v>144</v>
      </c>
      <c r="Q443">
        <v>200305</v>
      </c>
      <c r="R443" s="4" t="s">
        <v>958</v>
      </c>
      <c r="S443" s="4" t="str">
        <f t="shared" si="170"/>
        <v>被动祝福小lv5</v>
      </c>
      <c r="T443" t="s">
        <v>307</v>
      </c>
      <c r="Y443" t="s">
        <v>1223</v>
      </c>
      <c r="Z443">
        <f>INT(VLOOKUP($I443,角色属性概况!$I:$N,VLOOKUP($H443,对应表!$AD:$AE,2,FALSE),FALSE)*$J443)</f>
        <v>144</v>
      </c>
      <c r="AI443" s="12" t="str">
        <f t="shared" si="188"/>
        <v>HP:144</v>
      </c>
      <c r="AR443">
        <v>999</v>
      </c>
      <c r="AU443" s="4"/>
      <c r="AV443" s="4"/>
      <c r="AW443" s="4"/>
      <c r="AX443" s="4"/>
      <c r="AZ443" s="12" t="str">
        <f t="shared" si="189"/>
        <v/>
      </c>
      <c r="BA443" s="12" t="str">
        <f t="shared" si="171"/>
        <v/>
      </c>
      <c r="BB443" s="12" t="str">
        <f t="shared" si="172"/>
        <v/>
      </c>
      <c r="BC443" s="12" t="str">
        <f t="shared" si="173"/>
        <v/>
      </c>
      <c r="BD443" s="12" t="str">
        <f t="shared" si="174"/>
        <v/>
      </c>
      <c r="BE443" s="12" t="str">
        <f t="shared" si="175"/>
        <v/>
      </c>
      <c r="BF443" s="12" t="str">
        <f>_xlfn.IFNA(VLOOKUP(Y443,对应表!$Z:$AA,2,FALSE)&amp;Z443,"")</f>
        <v>HP:144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76"/>
        <v>144</v>
      </c>
      <c r="BM443" t="str">
        <f t="shared" si="177"/>
        <v/>
      </c>
    </row>
    <row r="444" spans="8:65" x14ac:dyDescent="0.15">
      <c r="H444" t="s">
        <v>142</v>
      </c>
      <c r="I444">
        <v>6</v>
      </c>
      <c r="J444">
        <v>0.08</v>
      </c>
      <c r="K444" t="str">
        <f t="shared" si="186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P444">
        <f t="shared" si="187"/>
        <v>204</v>
      </c>
      <c r="Q444">
        <v>200306</v>
      </c>
      <c r="R444" s="4" t="s">
        <v>959</v>
      </c>
      <c r="S444" s="4" t="str">
        <f t="shared" si="170"/>
        <v>被动祝福小lv6</v>
      </c>
      <c r="T444" t="s">
        <v>307</v>
      </c>
      <c r="Y444" t="s">
        <v>1223</v>
      </c>
      <c r="Z444">
        <f>INT(VLOOKUP($I444,角色属性概况!$I:$N,VLOOKUP($H444,对应表!$AD:$AE,2,FALSE),FALSE)*$J444)</f>
        <v>204</v>
      </c>
      <c r="AI444" s="12" t="str">
        <f t="shared" si="188"/>
        <v>HP:204</v>
      </c>
      <c r="AR444">
        <v>999</v>
      </c>
      <c r="AU444" s="4"/>
      <c r="AV444" s="4"/>
      <c r="AW444" s="4"/>
      <c r="AX444" s="4"/>
      <c r="AZ444" s="12" t="str">
        <f t="shared" si="189"/>
        <v/>
      </c>
      <c r="BA444" s="12" t="str">
        <f t="shared" si="171"/>
        <v/>
      </c>
      <c r="BB444" s="12" t="str">
        <f t="shared" si="172"/>
        <v/>
      </c>
      <c r="BC444" s="12" t="str">
        <f t="shared" si="173"/>
        <v/>
      </c>
      <c r="BD444" s="12" t="str">
        <f t="shared" si="174"/>
        <v/>
      </c>
      <c r="BE444" s="12" t="str">
        <f t="shared" si="175"/>
        <v/>
      </c>
      <c r="BF444" s="12" t="str">
        <f>_xlfn.IFNA(VLOOKUP(Y444,对应表!$Z:$AA,2,FALSE)&amp;Z444,"")</f>
        <v>HP:204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76"/>
        <v>204</v>
      </c>
      <c r="BM444" t="str">
        <f t="shared" si="177"/>
        <v/>
      </c>
    </row>
    <row r="445" spans="8:65" x14ac:dyDescent="0.15">
      <c r="H445" t="s">
        <v>142</v>
      </c>
      <c r="I445">
        <v>7</v>
      </c>
      <c r="J445">
        <v>0.08</v>
      </c>
      <c r="K445" t="str">
        <f t="shared" si="186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P445">
        <f t="shared" si="187"/>
        <v>289</v>
      </c>
      <c r="Q445">
        <v>200307</v>
      </c>
      <c r="R445" s="4" t="s">
        <v>960</v>
      </c>
      <c r="S445" s="4" t="str">
        <f t="shared" si="170"/>
        <v>被动祝福小lv7</v>
      </c>
      <c r="T445" t="s">
        <v>307</v>
      </c>
      <c r="Y445" t="s">
        <v>1223</v>
      </c>
      <c r="Z445">
        <f>INT(VLOOKUP($I445,角色属性概况!$I:$N,VLOOKUP($H445,对应表!$AD:$AE,2,FALSE),FALSE)*$J445)</f>
        <v>289</v>
      </c>
      <c r="AI445" s="12" t="str">
        <f t="shared" si="188"/>
        <v>HP:289</v>
      </c>
      <c r="AR445">
        <v>999</v>
      </c>
      <c r="AU445" s="4"/>
      <c r="AV445" s="4"/>
      <c r="AW445" s="4"/>
      <c r="AX445" s="4"/>
      <c r="AZ445" s="12" t="str">
        <f t="shared" si="189"/>
        <v/>
      </c>
      <c r="BA445" s="12" t="str">
        <f t="shared" si="171"/>
        <v/>
      </c>
      <c r="BB445" s="12" t="str">
        <f t="shared" si="172"/>
        <v/>
      </c>
      <c r="BC445" s="12" t="str">
        <f t="shared" si="173"/>
        <v/>
      </c>
      <c r="BD445" s="12" t="str">
        <f t="shared" si="174"/>
        <v/>
      </c>
      <c r="BE445" s="12" t="str">
        <f t="shared" si="175"/>
        <v/>
      </c>
      <c r="BF445" s="12" t="str">
        <f>_xlfn.IFNA(VLOOKUP(Y445,对应表!$Z:$AA,2,FALSE)&amp;Z445,"")</f>
        <v>HP:289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76"/>
        <v>289</v>
      </c>
      <c r="BM445" t="str">
        <f t="shared" si="177"/>
        <v/>
      </c>
    </row>
    <row r="446" spans="8:65" x14ac:dyDescent="0.15">
      <c r="H446" t="s">
        <v>142</v>
      </c>
      <c r="I446">
        <v>8</v>
      </c>
      <c r="J446">
        <v>0.08</v>
      </c>
      <c r="K446" t="str">
        <f t="shared" si="186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P446">
        <f t="shared" si="187"/>
        <v>409</v>
      </c>
      <c r="Q446">
        <v>200308</v>
      </c>
      <c r="R446" s="4" t="s">
        <v>961</v>
      </c>
      <c r="S446" s="4" t="str">
        <f t="shared" si="170"/>
        <v>被动祝福小lv8</v>
      </c>
      <c r="T446" t="s">
        <v>307</v>
      </c>
      <c r="Y446" t="s">
        <v>1223</v>
      </c>
      <c r="Z446">
        <f>INT(VLOOKUP($I446,角色属性概况!$I:$N,VLOOKUP($H446,对应表!$AD:$AE,2,FALSE),FALSE)*$J446)</f>
        <v>409</v>
      </c>
      <c r="AI446" s="12" t="str">
        <f t="shared" si="188"/>
        <v>HP:409</v>
      </c>
      <c r="AR446">
        <v>999</v>
      </c>
      <c r="AU446" s="4"/>
      <c r="AV446" s="4"/>
      <c r="AW446" s="4"/>
      <c r="AX446" s="4"/>
      <c r="AZ446" s="12" t="str">
        <f t="shared" si="189"/>
        <v/>
      </c>
      <c r="BA446" s="12" t="str">
        <f t="shared" si="171"/>
        <v/>
      </c>
      <c r="BB446" s="12" t="str">
        <f t="shared" si="172"/>
        <v/>
      </c>
      <c r="BC446" s="12" t="str">
        <f t="shared" si="173"/>
        <v/>
      </c>
      <c r="BD446" s="12" t="str">
        <f t="shared" si="174"/>
        <v/>
      </c>
      <c r="BE446" s="12" t="str">
        <f t="shared" si="175"/>
        <v/>
      </c>
      <c r="BF446" s="12" t="str">
        <f>_xlfn.IFNA(VLOOKUP(Y446,对应表!$Z:$AA,2,FALSE)&amp;Z446,"")</f>
        <v>HP:409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76"/>
        <v>409</v>
      </c>
      <c r="BM446" t="str">
        <f t="shared" si="177"/>
        <v/>
      </c>
    </row>
    <row r="447" spans="8:65" x14ac:dyDescent="0.15">
      <c r="H447" t="s">
        <v>142</v>
      </c>
      <c r="I447">
        <v>9</v>
      </c>
      <c r="J447">
        <v>0.08</v>
      </c>
      <c r="K447" t="str">
        <f t="shared" si="186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P447">
        <f t="shared" si="187"/>
        <v>579</v>
      </c>
      <c r="Q447">
        <v>200309</v>
      </c>
      <c r="R447" s="4" t="s">
        <v>962</v>
      </c>
      <c r="S447" s="4" t="str">
        <f t="shared" si="170"/>
        <v>被动祝福小lv9</v>
      </c>
      <c r="T447" t="s">
        <v>307</v>
      </c>
      <c r="Y447" t="s">
        <v>1223</v>
      </c>
      <c r="Z447">
        <f>INT(VLOOKUP($I447,角色属性概况!$I:$N,VLOOKUP($H447,对应表!$AD:$AE,2,FALSE),FALSE)*$J447)</f>
        <v>579</v>
      </c>
      <c r="AI447" s="12" t="str">
        <f t="shared" si="188"/>
        <v>HP:579</v>
      </c>
      <c r="AR447">
        <v>999</v>
      </c>
      <c r="AU447" s="4"/>
      <c r="AV447" s="4"/>
      <c r="AW447" s="4"/>
      <c r="AX447" s="4"/>
      <c r="AZ447" s="12" t="str">
        <f t="shared" si="189"/>
        <v/>
      </c>
      <c r="BA447" s="12" t="str">
        <f t="shared" si="171"/>
        <v/>
      </c>
      <c r="BB447" s="12" t="str">
        <f t="shared" si="172"/>
        <v/>
      </c>
      <c r="BC447" s="12" t="str">
        <f t="shared" si="173"/>
        <v/>
      </c>
      <c r="BD447" s="12" t="str">
        <f t="shared" si="174"/>
        <v/>
      </c>
      <c r="BE447" s="12" t="str">
        <f t="shared" si="175"/>
        <v/>
      </c>
      <c r="BF447" s="12" t="str">
        <f>_xlfn.IFNA(VLOOKUP(Y447,对应表!$Z:$AA,2,FALSE)&amp;Z447,"")</f>
        <v>HP:579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76"/>
        <v>579</v>
      </c>
      <c r="BM447" t="str">
        <f t="shared" si="177"/>
        <v/>
      </c>
    </row>
    <row r="448" spans="8:65" x14ac:dyDescent="0.15">
      <c r="H448" t="s">
        <v>142</v>
      </c>
      <c r="I448">
        <v>10</v>
      </c>
      <c r="J448">
        <v>0.08</v>
      </c>
      <c r="K448" t="str">
        <f t="shared" si="186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P448">
        <f t="shared" si="187"/>
        <v>819</v>
      </c>
      <c r="Q448">
        <v>200310</v>
      </c>
      <c r="R448" s="4" t="s">
        <v>963</v>
      </c>
      <c r="S448" s="4" t="str">
        <f t="shared" si="170"/>
        <v>被动祝福小lv10</v>
      </c>
      <c r="T448" t="s">
        <v>307</v>
      </c>
      <c r="Y448" t="s">
        <v>1223</v>
      </c>
      <c r="Z448">
        <f>INT(VLOOKUP($I448,角色属性概况!$I:$N,VLOOKUP($H448,对应表!$AD:$AE,2,FALSE),FALSE)*$J448)</f>
        <v>819</v>
      </c>
      <c r="AI448" s="12" t="str">
        <f t="shared" si="188"/>
        <v>HP:819</v>
      </c>
      <c r="AR448">
        <v>999</v>
      </c>
      <c r="AU448" s="4"/>
      <c r="AV448" s="4"/>
      <c r="AW448" s="4"/>
      <c r="AX448" s="4"/>
      <c r="AZ448" s="12" t="str">
        <f t="shared" si="189"/>
        <v/>
      </c>
      <c r="BA448" s="12" t="str">
        <f t="shared" si="171"/>
        <v/>
      </c>
      <c r="BB448" s="12" t="str">
        <f t="shared" si="172"/>
        <v/>
      </c>
      <c r="BC448" s="12" t="str">
        <f t="shared" si="173"/>
        <v/>
      </c>
      <c r="BD448" s="12" t="str">
        <f t="shared" si="174"/>
        <v/>
      </c>
      <c r="BE448" s="12" t="str">
        <f t="shared" si="175"/>
        <v/>
      </c>
      <c r="BF448" s="12" t="str">
        <f>_xlfn.IFNA(VLOOKUP(Y448,对应表!$Z:$AA,2,FALSE)&amp;Z448,"")</f>
        <v>HP:819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76"/>
        <v>819</v>
      </c>
      <c r="BM448" t="str">
        <f t="shared" si="177"/>
        <v/>
      </c>
    </row>
    <row r="449" spans="8:65" x14ac:dyDescent="0.15">
      <c r="H449" t="s">
        <v>142</v>
      </c>
      <c r="I449">
        <v>11</v>
      </c>
      <c r="J449">
        <v>0.08</v>
      </c>
      <c r="K449" t="str">
        <f t="shared" si="186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P449">
        <f t="shared" si="187"/>
        <v>1159</v>
      </c>
      <c r="Q449">
        <v>200311</v>
      </c>
      <c r="R449" s="4" t="s">
        <v>964</v>
      </c>
      <c r="S449" s="4" t="str">
        <f t="shared" si="170"/>
        <v>被动祝福小lv11</v>
      </c>
      <c r="T449" t="s">
        <v>307</v>
      </c>
      <c r="Y449" t="s">
        <v>1223</v>
      </c>
      <c r="Z449">
        <f>INT(VLOOKUP($I449,角色属性概况!$I:$N,VLOOKUP($H449,对应表!$AD:$AE,2,FALSE),FALSE)*$J449)</f>
        <v>1159</v>
      </c>
      <c r="AI449" s="12" t="str">
        <f t="shared" si="188"/>
        <v>HP:1159</v>
      </c>
      <c r="AR449">
        <v>999</v>
      </c>
      <c r="AU449" s="4"/>
      <c r="AV449" s="4"/>
      <c r="AW449" s="4"/>
      <c r="AX449" s="4"/>
      <c r="AZ449" s="12" t="str">
        <f t="shared" si="189"/>
        <v/>
      </c>
      <c r="BA449" s="12" t="str">
        <f t="shared" si="171"/>
        <v/>
      </c>
      <c r="BB449" s="12" t="str">
        <f t="shared" si="172"/>
        <v/>
      </c>
      <c r="BC449" s="12" t="str">
        <f t="shared" si="173"/>
        <v/>
      </c>
      <c r="BD449" s="12" t="str">
        <f t="shared" si="174"/>
        <v/>
      </c>
      <c r="BE449" s="12" t="str">
        <f t="shared" si="175"/>
        <v/>
      </c>
      <c r="BF449" s="12" t="str">
        <f>_xlfn.IFNA(VLOOKUP(Y449,对应表!$Z:$AA,2,FALSE)&amp;Z449,"")</f>
        <v>HP:1159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76"/>
        <v>1159</v>
      </c>
      <c r="BM449" t="str">
        <f t="shared" si="177"/>
        <v/>
      </c>
    </row>
    <row r="450" spans="8:65" x14ac:dyDescent="0.15">
      <c r="H450" t="s">
        <v>142</v>
      </c>
      <c r="I450">
        <v>12</v>
      </c>
      <c r="J450">
        <v>0.08</v>
      </c>
      <c r="K450" t="str">
        <f t="shared" si="186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P450">
        <f t="shared" si="187"/>
        <v>1640</v>
      </c>
      <c r="Q450">
        <v>200312</v>
      </c>
      <c r="R450" s="4" t="s">
        <v>965</v>
      </c>
      <c r="S450" s="4" t="str">
        <f t="shared" si="170"/>
        <v>被动祝福小lv12</v>
      </c>
      <c r="T450" t="s">
        <v>307</v>
      </c>
      <c r="Y450" t="s">
        <v>1223</v>
      </c>
      <c r="Z450">
        <f>INT(VLOOKUP($I450,角色属性概况!$I:$N,VLOOKUP($H450,对应表!$AD:$AE,2,FALSE),FALSE)*$J450)</f>
        <v>1640</v>
      </c>
      <c r="AI450" s="12" t="str">
        <f t="shared" si="188"/>
        <v>HP:1640</v>
      </c>
      <c r="AR450">
        <v>999</v>
      </c>
      <c r="AU450" s="4"/>
      <c r="AV450" s="4"/>
      <c r="AW450" s="4"/>
      <c r="AX450" s="4"/>
      <c r="AZ450" s="12" t="str">
        <f t="shared" si="189"/>
        <v/>
      </c>
      <c r="BA450" s="12" t="str">
        <f t="shared" si="171"/>
        <v/>
      </c>
      <c r="BB450" s="12" t="str">
        <f t="shared" si="172"/>
        <v/>
      </c>
      <c r="BC450" s="12" t="str">
        <f t="shared" si="173"/>
        <v/>
      </c>
      <c r="BD450" s="12" t="str">
        <f t="shared" si="174"/>
        <v/>
      </c>
      <c r="BE450" s="12" t="str">
        <f t="shared" si="175"/>
        <v/>
      </c>
      <c r="BF450" s="12" t="str">
        <f>_xlfn.IFNA(VLOOKUP(Y450,对应表!$Z:$AA,2,FALSE)&amp;Z450,"")</f>
        <v>HP:1640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76"/>
        <v>1640</v>
      </c>
      <c r="BM450" t="str">
        <f t="shared" si="177"/>
        <v/>
      </c>
    </row>
    <row r="451" spans="8:65" x14ac:dyDescent="0.15">
      <c r="H451" t="s">
        <v>142</v>
      </c>
      <c r="I451">
        <v>13</v>
      </c>
      <c r="J451">
        <v>0.08</v>
      </c>
      <c r="K451" t="str">
        <f t="shared" si="186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P451">
        <f t="shared" si="187"/>
        <v>2320</v>
      </c>
      <c r="Q451">
        <v>200313</v>
      </c>
      <c r="R451" s="4" t="s">
        <v>966</v>
      </c>
      <c r="S451" s="4" t="str">
        <f t="shared" si="170"/>
        <v>被动祝福小lv13</v>
      </c>
      <c r="T451" t="s">
        <v>307</v>
      </c>
      <c r="Y451" t="s">
        <v>1223</v>
      </c>
      <c r="Z451">
        <f>INT(VLOOKUP($I451,角色属性概况!$I:$N,VLOOKUP($H451,对应表!$AD:$AE,2,FALSE),FALSE)*$J451)</f>
        <v>2320</v>
      </c>
      <c r="AI451" s="12" t="str">
        <f t="shared" si="188"/>
        <v>HP:2320</v>
      </c>
      <c r="AR451">
        <v>999</v>
      </c>
      <c r="AU451" s="4"/>
      <c r="AV451" s="4"/>
      <c r="AW451" s="4"/>
      <c r="AX451" s="4"/>
      <c r="AZ451" s="12" t="str">
        <f t="shared" si="189"/>
        <v/>
      </c>
      <c r="BA451" s="12" t="str">
        <f t="shared" si="171"/>
        <v/>
      </c>
      <c r="BB451" s="12" t="str">
        <f t="shared" si="172"/>
        <v/>
      </c>
      <c r="BC451" s="12" t="str">
        <f t="shared" si="173"/>
        <v/>
      </c>
      <c r="BD451" s="12" t="str">
        <f t="shared" si="174"/>
        <v/>
      </c>
      <c r="BE451" s="12" t="str">
        <f t="shared" si="175"/>
        <v/>
      </c>
      <c r="BF451" s="12" t="str">
        <f>_xlfn.IFNA(VLOOKUP(Y451,对应表!$Z:$AA,2,FALSE)&amp;Z451,"")</f>
        <v>HP:2320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76"/>
        <v>2320</v>
      </c>
      <c r="BM451" t="str">
        <f t="shared" si="177"/>
        <v/>
      </c>
    </row>
    <row r="452" spans="8:65" x14ac:dyDescent="0.15">
      <c r="H452" t="s">
        <v>142</v>
      </c>
      <c r="I452">
        <v>14</v>
      </c>
      <c r="J452">
        <v>0.08</v>
      </c>
      <c r="K452" t="str">
        <f t="shared" si="186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P452">
        <f t="shared" si="187"/>
        <v>3281</v>
      </c>
      <c r="Q452">
        <v>200314</v>
      </c>
      <c r="R452" s="4" t="s">
        <v>967</v>
      </c>
      <c r="S452" s="4" t="str">
        <f t="shared" ref="S452:S515" si="190">R452</f>
        <v>被动祝福小lv14</v>
      </c>
      <c r="T452" t="s">
        <v>307</v>
      </c>
      <c r="Y452" t="s">
        <v>1223</v>
      </c>
      <c r="Z452">
        <f>INT(VLOOKUP($I452,角色属性概况!$I:$N,VLOOKUP($H452,对应表!$AD:$AE,2,FALSE),FALSE)*$J452)</f>
        <v>3281</v>
      </c>
      <c r="AI452" s="12" t="str">
        <f t="shared" si="188"/>
        <v>HP:3281</v>
      </c>
      <c r="AR452">
        <v>999</v>
      </c>
      <c r="AU452" s="4"/>
      <c r="AV452" s="4"/>
      <c r="AW452" s="4"/>
      <c r="AX452" s="4"/>
      <c r="AZ452" s="12" t="str">
        <f t="shared" si="189"/>
        <v/>
      </c>
      <c r="BA452" s="12" t="str">
        <f t="shared" si="171"/>
        <v/>
      </c>
      <c r="BB452" s="12" t="str">
        <f t="shared" si="172"/>
        <v/>
      </c>
      <c r="BC452" s="12" t="str">
        <f t="shared" si="173"/>
        <v/>
      </c>
      <c r="BD452" s="12" t="str">
        <f t="shared" si="174"/>
        <v/>
      </c>
      <c r="BE452" s="12" t="str">
        <f t="shared" si="175"/>
        <v/>
      </c>
      <c r="BF452" s="12" t="str">
        <f>_xlfn.IFNA(VLOOKUP(Y452,对应表!$Z:$AA,2,FALSE)&amp;Z452,"")</f>
        <v>HP:3281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76"/>
        <v>3281</v>
      </c>
      <c r="BM452" t="str">
        <f t="shared" si="177"/>
        <v/>
      </c>
    </row>
    <row r="453" spans="8:65" x14ac:dyDescent="0.15">
      <c r="H453" t="s">
        <v>142</v>
      </c>
      <c r="I453">
        <v>15</v>
      </c>
      <c r="J453">
        <v>0.08</v>
      </c>
      <c r="K453" t="str">
        <f t="shared" si="186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P453">
        <f t="shared" si="187"/>
        <v>4641</v>
      </c>
      <c r="Q453">
        <v>200315</v>
      </c>
      <c r="R453" s="4" t="s">
        <v>968</v>
      </c>
      <c r="S453" s="4" t="str">
        <f t="shared" si="190"/>
        <v>被动祝福小lv15</v>
      </c>
      <c r="T453" t="s">
        <v>307</v>
      </c>
      <c r="Y453" t="s">
        <v>1223</v>
      </c>
      <c r="Z453">
        <f>INT(VLOOKUP($I453,角色属性概况!$I:$N,VLOOKUP($H453,对应表!$AD:$AE,2,FALSE),FALSE)*$J453)</f>
        <v>4641</v>
      </c>
      <c r="AI453" s="12" t="str">
        <f t="shared" si="188"/>
        <v>HP:4641</v>
      </c>
      <c r="AR453">
        <v>999</v>
      </c>
      <c r="AU453" s="4"/>
      <c r="AV453" s="4"/>
      <c r="AW453" s="4"/>
      <c r="AX453" s="4"/>
      <c r="AZ453" s="12" t="str">
        <f t="shared" si="189"/>
        <v/>
      </c>
      <c r="BA453" s="12" t="str">
        <f t="shared" ref="BA453:BA516" si="191">IF(_xlfn.IFNA(VLOOKUP(AU453,$K:$L,2,FALSE),"")=0,"",_xlfn.IFNA(VLOOKUP(AU453,$K:$L,2,FALSE),""))</f>
        <v/>
      </c>
      <c r="BB453" s="12" t="str">
        <f t="shared" ref="BB453:BB516" si="192">IF(_xlfn.IFNA(VLOOKUP(AV453,$K:$L,2,FALSE),"")=0,"",_xlfn.IFNA(VLOOKUP(AV453,$K:$L,2,FALSE),""))</f>
        <v/>
      </c>
      <c r="BC453" s="12" t="str">
        <f t="shared" ref="BC453:BC516" si="193">IF(_xlfn.IFNA(VLOOKUP(AW453,$K:$L,2,FALSE),"")=0,"",_xlfn.IFNA(VLOOKUP(AW453,$K:$L,2,FALSE),""))</f>
        <v/>
      </c>
      <c r="BD453" s="12" t="str">
        <f t="shared" ref="BD453:BD516" si="194">IF(_xlfn.IFNA(VLOOKUP(AX453,$K:$L,2,FALSE),"")=0,"",_xlfn.IFNA(VLOOKUP(AX453,$K:$L,2,FALSE),""))</f>
        <v/>
      </c>
      <c r="BE453" s="12" t="str">
        <f t="shared" ref="BE453:BE516" si="195">IF(_xlfn.IFNA(VLOOKUP(AY453,$K:$L,2,FALSE),"")=0,"",_xlfn.IFNA(VLOOKUP(AY453,$K:$L,2,FALSE),""))</f>
        <v/>
      </c>
      <c r="BF453" s="12" t="str">
        <f>_xlfn.IFNA(VLOOKUP(Y453,对应表!$Z:$AA,2,FALSE)&amp;Z453,"")</f>
        <v>HP:4641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76"/>
        <v>4641</v>
      </c>
      <c r="BM453" t="str">
        <f t="shared" si="177"/>
        <v/>
      </c>
    </row>
    <row r="454" spans="8:65" x14ac:dyDescent="0.15">
      <c r="H454" t="s">
        <v>142</v>
      </c>
      <c r="I454">
        <v>16</v>
      </c>
      <c r="J454">
        <v>0.08</v>
      </c>
      <c r="K454" t="str">
        <f t="shared" si="186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P454">
        <f t="shared" si="187"/>
        <v>6564</v>
      </c>
      <c r="Q454">
        <v>200316</v>
      </c>
      <c r="R454" s="4" t="s">
        <v>969</v>
      </c>
      <c r="S454" s="4" t="str">
        <f t="shared" si="190"/>
        <v>被动祝福小lv16</v>
      </c>
      <c r="T454" t="s">
        <v>307</v>
      </c>
      <c r="Y454" t="s">
        <v>1223</v>
      </c>
      <c r="Z454">
        <f>INT(VLOOKUP($I454,角色属性概况!$I:$N,VLOOKUP($H454,对应表!$AD:$AE,2,FALSE),FALSE)*$J454)</f>
        <v>6564</v>
      </c>
      <c r="AI454" s="12" t="str">
        <f t="shared" si="188"/>
        <v>HP:6564</v>
      </c>
      <c r="AR454">
        <v>999</v>
      </c>
      <c r="AU454" s="4"/>
      <c r="AV454" s="4"/>
      <c r="AW454" s="4"/>
      <c r="AX454" s="4"/>
      <c r="AZ454" s="12" t="str">
        <f t="shared" si="189"/>
        <v/>
      </c>
      <c r="BA454" s="12" t="str">
        <f t="shared" si="191"/>
        <v/>
      </c>
      <c r="BB454" s="12" t="str">
        <f t="shared" si="192"/>
        <v/>
      </c>
      <c r="BC454" s="12" t="str">
        <f t="shared" si="193"/>
        <v/>
      </c>
      <c r="BD454" s="12" t="str">
        <f t="shared" si="194"/>
        <v/>
      </c>
      <c r="BE454" s="12" t="str">
        <f t="shared" si="195"/>
        <v/>
      </c>
      <c r="BF454" s="12" t="str">
        <f>_xlfn.IFNA(VLOOKUP(Y454,对应表!$Z:$AA,2,FALSE)&amp;Z454,"")</f>
        <v>HP:6564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76"/>
        <v>6564</v>
      </c>
      <c r="BM454" t="str">
        <f t="shared" si="177"/>
        <v/>
      </c>
    </row>
    <row r="455" spans="8:65" x14ac:dyDescent="0.15">
      <c r="H455" t="s">
        <v>142</v>
      </c>
      <c r="I455">
        <v>17</v>
      </c>
      <c r="J455">
        <v>0.08</v>
      </c>
      <c r="K455" t="str">
        <f t="shared" si="186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P455">
        <f t="shared" si="187"/>
        <v>9285</v>
      </c>
      <c r="Q455">
        <v>200317</v>
      </c>
      <c r="R455" s="4" t="s">
        <v>970</v>
      </c>
      <c r="S455" s="4" t="str">
        <f t="shared" si="190"/>
        <v>被动祝福小lv17</v>
      </c>
      <c r="T455" t="s">
        <v>307</v>
      </c>
      <c r="Y455" t="s">
        <v>1223</v>
      </c>
      <c r="Z455">
        <f>INT(VLOOKUP($I455,角色属性概况!$I:$N,VLOOKUP($H455,对应表!$AD:$AE,2,FALSE),FALSE)*$J455)</f>
        <v>9285</v>
      </c>
      <c r="AI455" s="12" t="str">
        <f t="shared" si="188"/>
        <v>HP:9285</v>
      </c>
      <c r="AR455">
        <v>999</v>
      </c>
      <c r="AU455" s="4"/>
      <c r="AV455" s="4"/>
      <c r="AW455" s="4"/>
      <c r="AX455" s="4"/>
      <c r="AZ455" s="12" t="str">
        <f t="shared" si="189"/>
        <v/>
      </c>
      <c r="BA455" s="12" t="str">
        <f t="shared" si="191"/>
        <v/>
      </c>
      <c r="BB455" s="12" t="str">
        <f t="shared" si="192"/>
        <v/>
      </c>
      <c r="BC455" s="12" t="str">
        <f t="shared" si="193"/>
        <v/>
      </c>
      <c r="BD455" s="12" t="str">
        <f t="shared" si="194"/>
        <v/>
      </c>
      <c r="BE455" s="12" t="str">
        <f t="shared" si="195"/>
        <v/>
      </c>
      <c r="BF455" s="12" t="str">
        <f>_xlfn.IFNA(VLOOKUP(Y455,对应表!$Z:$AA,2,FALSE)&amp;Z455,"")</f>
        <v>HP:9285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76"/>
        <v>9285</v>
      </c>
      <c r="BM455" t="str">
        <f t="shared" si="177"/>
        <v/>
      </c>
    </row>
    <row r="456" spans="8:65" x14ac:dyDescent="0.15">
      <c r="H456" t="s">
        <v>142</v>
      </c>
      <c r="I456">
        <v>18</v>
      </c>
      <c r="J456">
        <v>0.08</v>
      </c>
      <c r="K456" t="str">
        <f t="shared" si="186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P456">
        <f t="shared" si="187"/>
        <v>13133</v>
      </c>
      <c r="Q456">
        <v>200318</v>
      </c>
      <c r="R456" s="4" t="s">
        <v>971</v>
      </c>
      <c r="S456" s="4" t="str">
        <f t="shared" si="190"/>
        <v>被动祝福小lv18</v>
      </c>
      <c r="T456" t="s">
        <v>307</v>
      </c>
      <c r="Y456" t="s">
        <v>1223</v>
      </c>
      <c r="Z456">
        <f>INT(VLOOKUP($I456,角色属性概况!$I:$N,VLOOKUP($H456,对应表!$AD:$AE,2,FALSE),FALSE)*$J456)</f>
        <v>13133</v>
      </c>
      <c r="AI456" s="12" t="str">
        <f t="shared" si="188"/>
        <v>HP:13133</v>
      </c>
      <c r="AR456">
        <v>999</v>
      </c>
      <c r="AU456" s="4"/>
      <c r="AV456" s="4"/>
      <c r="AW456" s="4"/>
      <c r="AX456" s="4"/>
      <c r="AZ456" s="12" t="str">
        <f t="shared" si="189"/>
        <v/>
      </c>
      <c r="BA456" s="12" t="str">
        <f t="shared" si="191"/>
        <v/>
      </c>
      <c r="BB456" s="12" t="str">
        <f t="shared" si="192"/>
        <v/>
      </c>
      <c r="BC456" s="12" t="str">
        <f t="shared" si="193"/>
        <v/>
      </c>
      <c r="BD456" s="12" t="str">
        <f t="shared" si="194"/>
        <v/>
      </c>
      <c r="BE456" s="12" t="str">
        <f t="shared" si="195"/>
        <v/>
      </c>
      <c r="BF456" s="12" t="str">
        <f>_xlfn.IFNA(VLOOKUP(Y456,对应表!$Z:$AA,2,FALSE)&amp;Z456,"")</f>
        <v>HP:13133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76"/>
        <v>13133</v>
      </c>
      <c r="BM456" t="str">
        <f t="shared" si="177"/>
        <v/>
      </c>
    </row>
    <row r="457" spans="8:65" x14ac:dyDescent="0.15">
      <c r="H457" t="s">
        <v>142</v>
      </c>
      <c r="I457">
        <v>19</v>
      </c>
      <c r="J457">
        <v>0.08</v>
      </c>
      <c r="K457" t="str">
        <f t="shared" si="186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P457">
        <f t="shared" si="187"/>
        <v>18575</v>
      </c>
      <c r="Q457">
        <v>200319</v>
      </c>
      <c r="R457" s="4" t="s">
        <v>972</v>
      </c>
      <c r="S457" s="4" t="str">
        <f t="shared" si="190"/>
        <v>被动祝福小lv19</v>
      </c>
      <c r="T457" t="s">
        <v>307</v>
      </c>
      <c r="Y457" t="s">
        <v>1223</v>
      </c>
      <c r="Z457">
        <f>INT(VLOOKUP($I457,角色属性概况!$I:$N,VLOOKUP($H457,对应表!$AD:$AE,2,FALSE),FALSE)*$J457)</f>
        <v>18575</v>
      </c>
      <c r="AI457" s="12" t="str">
        <f t="shared" si="188"/>
        <v>HP:18575</v>
      </c>
      <c r="AR457">
        <v>999</v>
      </c>
      <c r="AU457" s="4"/>
      <c r="AV457" s="4"/>
      <c r="AW457" s="4"/>
      <c r="AX457" s="4"/>
      <c r="AZ457" s="12" t="str">
        <f t="shared" si="189"/>
        <v/>
      </c>
      <c r="BA457" s="12" t="str">
        <f t="shared" si="191"/>
        <v/>
      </c>
      <c r="BB457" s="12" t="str">
        <f t="shared" si="192"/>
        <v/>
      </c>
      <c r="BC457" s="12" t="str">
        <f t="shared" si="193"/>
        <v/>
      </c>
      <c r="BD457" s="12" t="str">
        <f t="shared" si="194"/>
        <v/>
      </c>
      <c r="BE457" s="12" t="str">
        <f t="shared" si="195"/>
        <v/>
      </c>
      <c r="BF457" s="12" t="str">
        <f>_xlfn.IFNA(VLOOKUP(Y457,对应表!$Z:$AA,2,FALSE)&amp;Z457,"")</f>
        <v>HP:18575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ref="BL457:BL520" si="196">IF(Z457="",IF(U457="",AO457,U457),Z457)</f>
        <v>18575</v>
      </c>
      <c r="BM457" t="str">
        <f t="shared" ref="BM457:BM520" si="197">IF(AB457="","",AB457)</f>
        <v/>
      </c>
    </row>
    <row r="458" spans="8:65" x14ac:dyDescent="0.15">
      <c r="H458" t="s">
        <v>142</v>
      </c>
      <c r="I458">
        <v>20</v>
      </c>
      <c r="J458">
        <v>0.08</v>
      </c>
      <c r="K458" t="str">
        <f t="shared" si="186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P458">
        <f t="shared" si="187"/>
        <v>26272</v>
      </c>
      <c r="Q458">
        <v>200320</v>
      </c>
      <c r="R458" s="4" t="s">
        <v>973</v>
      </c>
      <c r="S458" s="4" t="str">
        <f t="shared" si="190"/>
        <v>被动祝福小lv20</v>
      </c>
      <c r="T458" t="s">
        <v>307</v>
      </c>
      <c r="Y458" t="s">
        <v>1223</v>
      </c>
      <c r="Z458">
        <f>INT(VLOOKUP($I458,角色属性概况!$I:$N,VLOOKUP($H458,对应表!$AD:$AE,2,FALSE),FALSE)*$J458)</f>
        <v>26272</v>
      </c>
      <c r="AI458" s="12" t="str">
        <f t="shared" si="188"/>
        <v>HP:26272</v>
      </c>
      <c r="AR458">
        <v>999</v>
      </c>
      <c r="AU458" s="4"/>
      <c r="AV458" s="4"/>
      <c r="AW458" s="4"/>
      <c r="AX458" s="4"/>
      <c r="AZ458" s="12" t="str">
        <f t="shared" si="189"/>
        <v/>
      </c>
      <c r="BA458" s="12" t="str">
        <f t="shared" si="191"/>
        <v/>
      </c>
      <c r="BB458" s="12" t="str">
        <f t="shared" si="192"/>
        <v/>
      </c>
      <c r="BC458" s="12" t="str">
        <f t="shared" si="193"/>
        <v/>
      </c>
      <c r="BD458" s="12" t="str">
        <f t="shared" si="194"/>
        <v/>
      </c>
      <c r="BE458" s="12" t="str">
        <f t="shared" si="195"/>
        <v/>
      </c>
      <c r="BF458" s="12" t="str">
        <f>_xlfn.IFNA(VLOOKUP(Y458,对应表!$Z:$AA,2,FALSE)&amp;Z458,"")</f>
        <v>HP:26272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si="196"/>
        <v>26272</v>
      </c>
      <c r="BM458" t="str">
        <f t="shared" si="197"/>
        <v/>
      </c>
    </row>
    <row r="459" spans="8:65" x14ac:dyDescent="0.15">
      <c r="H459" t="s">
        <v>142</v>
      </c>
      <c r="I459">
        <v>1</v>
      </c>
      <c r="J459">
        <v>0.1</v>
      </c>
      <c r="K459" t="str">
        <f t="shared" ref="K459:K518" si="198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P459">
        <f t="shared" si="187"/>
        <v>41</v>
      </c>
      <c r="Q459">
        <v>200321</v>
      </c>
      <c r="R459" s="4" t="s">
        <v>974</v>
      </c>
      <c r="S459" s="4" t="str">
        <f t="shared" si="190"/>
        <v>被动祝福中lv1</v>
      </c>
      <c r="T459" t="s">
        <v>307</v>
      </c>
      <c r="Y459" t="s">
        <v>1223</v>
      </c>
      <c r="Z459">
        <f>INT(VLOOKUP($I459,角色属性概况!$I:$N,VLOOKUP($H459,对应表!$AD:$AE,2,FALSE),FALSE)*$J459)</f>
        <v>41</v>
      </c>
      <c r="AI459" s="12" t="str">
        <f t="shared" ref="AI459:AI518" si="199">IF(BF459="","",BF459)&amp;IF(BG459="","","|"&amp;BG459)&amp;IF(BH459="","","|"&amp;BH459)&amp;IF(BI459="","","|"&amp;BI459)&amp;IF(BJ459="","","|"&amp;BJ459)</f>
        <v>HP:41</v>
      </c>
      <c r="AR459">
        <v>999</v>
      </c>
      <c r="AU459" s="4"/>
      <c r="AV459" s="4"/>
      <c r="AW459" s="4"/>
      <c r="AX459" s="4"/>
      <c r="AZ459" s="12" t="str">
        <f t="shared" ref="AZ459:AZ518" si="200">IF(BA459="","",BA459)&amp;IF(BB459="","","|"&amp;BB459)&amp;IF(BC459="","","|"&amp;BC459)&amp;IF(BD459="","","|"&amp;BD459)&amp;IF(BE459="","","|"&amp;BE459)</f>
        <v/>
      </c>
      <c r="BA459" s="12" t="str">
        <f t="shared" si="191"/>
        <v/>
      </c>
      <c r="BB459" s="12" t="str">
        <f t="shared" si="192"/>
        <v/>
      </c>
      <c r="BC459" s="12" t="str">
        <f t="shared" si="193"/>
        <v/>
      </c>
      <c r="BD459" s="12" t="str">
        <f t="shared" si="194"/>
        <v/>
      </c>
      <c r="BE459" s="12" t="str">
        <f t="shared" si="195"/>
        <v/>
      </c>
      <c r="BF459" s="12" t="str">
        <f>_xlfn.IFNA(VLOOKUP(Y459,对应表!$Z:$AA,2,FALSE)&amp;Z459,"")</f>
        <v>HP:41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196"/>
        <v>41</v>
      </c>
      <c r="BM459" t="str">
        <f t="shared" si="197"/>
        <v/>
      </c>
    </row>
    <row r="460" spans="8:65" x14ac:dyDescent="0.15">
      <c r="H460" t="s">
        <v>142</v>
      </c>
      <c r="I460">
        <v>2</v>
      </c>
      <c r="J460">
        <v>0.1</v>
      </c>
      <c r="K460" t="str">
        <f t="shared" si="198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P460">
        <f t="shared" si="187"/>
        <v>51</v>
      </c>
      <c r="Q460">
        <v>200322</v>
      </c>
      <c r="R460" s="4" t="s">
        <v>975</v>
      </c>
      <c r="S460" s="4" t="str">
        <f t="shared" si="190"/>
        <v>被动祝福中lv2</v>
      </c>
      <c r="T460" t="s">
        <v>307</v>
      </c>
      <c r="Y460" t="s">
        <v>1223</v>
      </c>
      <c r="Z460">
        <f>INT(VLOOKUP($I460,角色属性概况!$I:$N,VLOOKUP($H460,对应表!$AD:$AE,2,FALSE),FALSE)*$J460)</f>
        <v>51</v>
      </c>
      <c r="AI460" s="12" t="str">
        <f t="shared" si="199"/>
        <v>HP:51</v>
      </c>
      <c r="AR460">
        <v>999</v>
      </c>
      <c r="AU460" s="4"/>
      <c r="AV460" s="4"/>
      <c r="AW460" s="4"/>
      <c r="AX460" s="4"/>
      <c r="AZ460" s="12" t="str">
        <f t="shared" si="200"/>
        <v/>
      </c>
      <c r="BA460" s="12" t="str">
        <f t="shared" si="191"/>
        <v/>
      </c>
      <c r="BB460" s="12" t="str">
        <f t="shared" si="192"/>
        <v/>
      </c>
      <c r="BC460" s="12" t="str">
        <f t="shared" si="193"/>
        <v/>
      </c>
      <c r="BD460" s="12" t="str">
        <f t="shared" si="194"/>
        <v/>
      </c>
      <c r="BE460" s="12" t="str">
        <f t="shared" si="195"/>
        <v/>
      </c>
      <c r="BF460" s="12" t="str">
        <f>_xlfn.IFNA(VLOOKUP(Y460,对应表!$Z:$AA,2,FALSE)&amp;Z460,"")</f>
        <v>HP:51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196"/>
        <v>51</v>
      </c>
      <c r="BM460" t="str">
        <f t="shared" si="197"/>
        <v/>
      </c>
    </row>
    <row r="461" spans="8:65" x14ac:dyDescent="0.15">
      <c r="H461" t="s">
        <v>142</v>
      </c>
      <c r="I461">
        <v>3</v>
      </c>
      <c r="J461">
        <v>0.1</v>
      </c>
      <c r="K461" t="str">
        <f t="shared" si="198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P461">
        <f t="shared" si="187"/>
        <v>80</v>
      </c>
      <c r="Q461">
        <v>200323</v>
      </c>
      <c r="R461" s="4" t="s">
        <v>976</v>
      </c>
      <c r="S461" s="4" t="str">
        <f t="shared" si="190"/>
        <v>被动祝福中lv3</v>
      </c>
      <c r="T461" t="s">
        <v>307</v>
      </c>
      <c r="Y461" t="s">
        <v>1223</v>
      </c>
      <c r="Z461">
        <f>INT(VLOOKUP($I461,角色属性概况!$I:$N,VLOOKUP($H461,对应表!$AD:$AE,2,FALSE),FALSE)*$J461)</f>
        <v>80</v>
      </c>
      <c r="AI461" s="12" t="str">
        <f t="shared" si="199"/>
        <v>HP:80</v>
      </c>
      <c r="AR461">
        <v>999</v>
      </c>
      <c r="AU461" s="4"/>
      <c r="AV461" s="4"/>
      <c r="AW461" s="4"/>
      <c r="AX461" s="4"/>
      <c r="AZ461" s="12" t="str">
        <f t="shared" si="200"/>
        <v/>
      </c>
      <c r="BA461" s="12" t="str">
        <f t="shared" si="191"/>
        <v/>
      </c>
      <c r="BB461" s="12" t="str">
        <f t="shared" si="192"/>
        <v/>
      </c>
      <c r="BC461" s="12" t="str">
        <f t="shared" si="193"/>
        <v/>
      </c>
      <c r="BD461" s="12" t="str">
        <f t="shared" si="194"/>
        <v/>
      </c>
      <c r="BE461" s="12" t="str">
        <f t="shared" si="195"/>
        <v/>
      </c>
      <c r="BF461" s="12" t="str">
        <f>_xlfn.IFNA(VLOOKUP(Y461,对应表!$Z:$AA,2,FALSE)&amp;Z461,"")</f>
        <v>HP:80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196"/>
        <v>80</v>
      </c>
      <c r="BM461" t="str">
        <f t="shared" si="197"/>
        <v/>
      </c>
    </row>
    <row r="462" spans="8:65" x14ac:dyDescent="0.15">
      <c r="H462" t="s">
        <v>142</v>
      </c>
      <c r="I462">
        <v>4</v>
      </c>
      <c r="J462">
        <v>0.1</v>
      </c>
      <c r="K462" t="str">
        <f t="shared" si="198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P462">
        <f t="shared" si="187"/>
        <v>128</v>
      </c>
      <c r="Q462">
        <v>200324</v>
      </c>
      <c r="R462" s="4" t="s">
        <v>977</v>
      </c>
      <c r="S462" s="4" t="str">
        <f t="shared" si="190"/>
        <v>被动祝福中lv4</v>
      </c>
      <c r="T462" t="s">
        <v>307</v>
      </c>
      <c r="Y462" t="s">
        <v>1223</v>
      </c>
      <c r="Z462">
        <f>INT(VLOOKUP($I462,角色属性概况!$I:$N,VLOOKUP($H462,对应表!$AD:$AE,2,FALSE),FALSE)*$J462)</f>
        <v>128</v>
      </c>
      <c r="AI462" s="12" t="str">
        <f t="shared" si="199"/>
        <v>HP:128</v>
      </c>
      <c r="AR462">
        <v>999</v>
      </c>
      <c r="AU462" s="4"/>
      <c r="AV462" s="4"/>
      <c r="AW462" s="4"/>
      <c r="AX462" s="4"/>
      <c r="AZ462" s="12" t="str">
        <f t="shared" si="200"/>
        <v/>
      </c>
      <c r="BA462" s="12" t="str">
        <f t="shared" si="191"/>
        <v/>
      </c>
      <c r="BB462" s="12" t="str">
        <f t="shared" si="192"/>
        <v/>
      </c>
      <c r="BC462" s="12" t="str">
        <f t="shared" si="193"/>
        <v/>
      </c>
      <c r="BD462" s="12" t="str">
        <f t="shared" si="194"/>
        <v/>
      </c>
      <c r="BE462" s="12" t="str">
        <f t="shared" si="195"/>
        <v/>
      </c>
      <c r="BF462" s="12" t="str">
        <f>_xlfn.IFNA(VLOOKUP(Y462,对应表!$Z:$AA,2,FALSE)&amp;Z462,"")</f>
        <v>HP:128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196"/>
        <v>128</v>
      </c>
      <c r="BM462" t="str">
        <f t="shared" si="197"/>
        <v/>
      </c>
    </row>
    <row r="463" spans="8:65" x14ac:dyDescent="0.15">
      <c r="H463" t="s">
        <v>142</v>
      </c>
      <c r="I463">
        <v>5</v>
      </c>
      <c r="J463">
        <v>0.1</v>
      </c>
      <c r="K463" t="str">
        <f t="shared" si="198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P463">
        <f t="shared" si="187"/>
        <v>180</v>
      </c>
      <c r="Q463">
        <v>200325</v>
      </c>
      <c r="R463" s="4" t="s">
        <v>978</v>
      </c>
      <c r="S463" s="4" t="str">
        <f t="shared" si="190"/>
        <v>被动祝福中lv5</v>
      </c>
      <c r="T463" t="s">
        <v>307</v>
      </c>
      <c r="Y463" t="s">
        <v>1223</v>
      </c>
      <c r="Z463">
        <f>INT(VLOOKUP($I463,角色属性概况!$I:$N,VLOOKUP($H463,对应表!$AD:$AE,2,FALSE),FALSE)*$J463)</f>
        <v>180</v>
      </c>
      <c r="AI463" s="12" t="str">
        <f t="shared" si="199"/>
        <v>HP:180</v>
      </c>
      <c r="AR463">
        <v>999</v>
      </c>
      <c r="AU463" s="4"/>
      <c r="AV463" s="4"/>
      <c r="AW463" s="4"/>
      <c r="AX463" s="4"/>
      <c r="AZ463" s="12" t="str">
        <f t="shared" si="200"/>
        <v/>
      </c>
      <c r="BA463" s="12" t="str">
        <f t="shared" si="191"/>
        <v/>
      </c>
      <c r="BB463" s="12" t="str">
        <f t="shared" si="192"/>
        <v/>
      </c>
      <c r="BC463" s="12" t="str">
        <f t="shared" si="193"/>
        <v/>
      </c>
      <c r="BD463" s="12" t="str">
        <f t="shared" si="194"/>
        <v/>
      </c>
      <c r="BE463" s="12" t="str">
        <f t="shared" si="195"/>
        <v/>
      </c>
      <c r="BF463" s="12" t="str">
        <f>_xlfn.IFNA(VLOOKUP(Y463,对应表!$Z:$AA,2,FALSE)&amp;Z463,"")</f>
        <v>HP:180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196"/>
        <v>180</v>
      </c>
      <c r="BM463" t="str">
        <f t="shared" si="197"/>
        <v/>
      </c>
    </row>
    <row r="464" spans="8:65" x14ac:dyDescent="0.15">
      <c r="H464" t="s">
        <v>142</v>
      </c>
      <c r="I464">
        <v>6</v>
      </c>
      <c r="J464">
        <v>0.1</v>
      </c>
      <c r="K464" t="str">
        <f t="shared" si="198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P464">
        <f t="shared" si="187"/>
        <v>256</v>
      </c>
      <c r="Q464">
        <v>200326</v>
      </c>
      <c r="R464" s="4" t="s">
        <v>979</v>
      </c>
      <c r="S464" s="4" t="str">
        <f t="shared" si="190"/>
        <v>被动祝福中lv6</v>
      </c>
      <c r="T464" t="s">
        <v>307</v>
      </c>
      <c r="Y464" t="s">
        <v>1223</v>
      </c>
      <c r="Z464">
        <f>INT(VLOOKUP($I464,角色属性概况!$I:$N,VLOOKUP($H464,对应表!$AD:$AE,2,FALSE),FALSE)*$J464)</f>
        <v>256</v>
      </c>
      <c r="AI464" s="12" t="str">
        <f t="shared" si="199"/>
        <v>HP:256</v>
      </c>
      <c r="AR464">
        <v>999</v>
      </c>
      <c r="AU464" s="4"/>
      <c r="AV464" s="4"/>
      <c r="AW464" s="4"/>
      <c r="AX464" s="4"/>
      <c r="AZ464" s="12" t="str">
        <f t="shared" si="200"/>
        <v/>
      </c>
      <c r="BA464" s="12" t="str">
        <f t="shared" si="191"/>
        <v/>
      </c>
      <c r="BB464" s="12" t="str">
        <f t="shared" si="192"/>
        <v/>
      </c>
      <c r="BC464" s="12" t="str">
        <f t="shared" si="193"/>
        <v/>
      </c>
      <c r="BD464" s="12" t="str">
        <f t="shared" si="194"/>
        <v/>
      </c>
      <c r="BE464" s="12" t="str">
        <f t="shared" si="195"/>
        <v/>
      </c>
      <c r="BF464" s="12" t="str">
        <f>_xlfn.IFNA(VLOOKUP(Y464,对应表!$Z:$AA,2,FALSE)&amp;Z464,"")</f>
        <v>HP:256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196"/>
        <v>256</v>
      </c>
      <c r="BM464" t="str">
        <f t="shared" si="197"/>
        <v/>
      </c>
    </row>
    <row r="465" spans="8:65" x14ac:dyDescent="0.15">
      <c r="H465" t="s">
        <v>142</v>
      </c>
      <c r="I465">
        <v>7</v>
      </c>
      <c r="J465">
        <v>0.1</v>
      </c>
      <c r="K465" t="str">
        <f t="shared" si="198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P465">
        <f t="shared" si="187"/>
        <v>362</v>
      </c>
      <c r="Q465">
        <v>200327</v>
      </c>
      <c r="R465" s="4" t="s">
        <v>980</v>
      </c>
      <c r="S465" s="4" t="str">
        <f t="shared" si="190"/>
        <v>被动祝福中lv7</v>
      </c>
      <c r="T465" t="s">
        <v>307</v>
      </c>
      <c r="Y465" t="s">
        <v>1223</v>
      </c>
      <c r="Z465">
        <f>INT(VLOOKUP($I465,角色属性概况!$I:$N,VLOOKUP($H465,对应表!$AD:$AE,2,FALSE),FALSE)*$J465)</f>
        <v>362</v>
      </c>
      <c r="AI465" s="12" t="str">
        <f t="shared" si="199"/>
        <v>HP:362</v>
      </c>
      <c r="AR465">
        <v>999</v>
      </c>
      <c r="AU465" s="4"/>
      <c r="AV465" s="4"/>
      <c r="AW465" s="4"/>
      <c r="AX465" s="4"/>
      <c r="AZ465" s="12" t="str">
        <f t="shared" si="200"/>
        <v/>
      </c>
      <c r="BA465" s="12" t="str">
        <f t="shared" si="191"/>
        <v/>
      </c>
      <c r="BB465" s="12" t="str">
        <f t="shared" si="192"/>
        <v/>
      </c>
      <c r="BC465" s="12" t="str">
        <f t="shared" si="193"/>
        <v/>
      </c>
      <c r="BD465" s="12" t="str">
        <f t="shared" si="194"/>
        <v/>
      </c>
      <c r="BE465" s="12" t="str">
        <f t="shared" si="195"/>
        <v/>
      </c>
      <c r="BF465" s="12" t="str">
        <f>_xlfn.IFNA(VLOOKUP(Y465,对应表!$Z:$AA,2,FALSE)&amp;Z465,"")</f>
        <v>HP:362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196"/>
        <v>362</v>
      </c>
      <c r="BM465" t="str">
        <f t="shared" si="197"/>
        <v/>
      </c>
    </row>
    <row r="466" spans="8:65" x14ac:dyDescent="0.15">
      <c r="H466" t="s">
        <v>142</v>
      </c>
      <c r="I466">
        <v>8</v>
      </c>
      <c r="J466">
        <v>0.1</v>
      </c>
      <c r="K466" t="str">
        <f t="shared" si="198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P466">
        <f t="shared" si="187"/>
        <v>512</v>
      </c>
      <c r="Q466">
        <v>200328</v>
      </c>
      <c r="R466" s="4" t="s">
        <v>981</v>
      </c>
      <c r="S466" s="4" t="str">
        <f t="shared" si="190"/>
        <v>被动祝福中lv8</v>
      </c>
      <c r="T466" t="s">
        <v>307</v>
      </c>
      <c r="Y466" t="s">
        <v>1223</v>
      </c>
      <c r="Z466">
        <f>INT(VLOOKUP($I466,角色属性概况!$I:$N,VLOOKUP($H466,对应表!$AD:$AE,2,FALSE),FALSE)*$J466)</f>
        <v>512</v>
      </c>
      <c r="AI466" s="12" t="str">
        <f t="shared" si="199"/>
        <v>HP:512</v>
      </c>
      <c r="AR466">
        <v>999</v>
      </c>
      <c r="AU466" s="4"/>
      <c r="AV466" s="4"/>
      <c r="AW466" s="4"/>
      <c r="AX466" s="4"/>
      <c r="AZ466" s="12" t="str">
        <f t="shared" si="200"/>
        <v/>
      </c>
      <c r="BA466" s="12" t="str">
        <f t="shared" si="191"/>
        <v/>
      </c>
      <c r="BB466" s="12" t="str">
        <f t="shared" si="192"/>
        <v/>
      </c>
      <c r="BC466" s="12" t="str">
        <f t="shared" si="193"/>
        <v/>
      </c>
      <c r="BD466" s="12" t="str">
        <f t="shared" si="194"/>
        <v/>
      </c>
      <c r="BE466" s="12" t="str">
        <f t="shared" si="195"/>
        <v/>
      </c>
      <c r="BF466" s="12" t="str">
        <f>_xlfn.IFNA(VLOOKUP(Y466,对应表!$Z:$AA,2,FALSE)&amp;Z466,"")</f>
        <v>HP:512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196"/>
        <v>512</v>
      </c>
      <c r="BM466" t="str">
        <f t="shared" si="197"/>
        <v/>
      </c>
    </row>
    <row r="467" spans="8:65" x14ac:dyDescent="0.15">
      <c r="H467" t="s">
        <v>142</v>
      </c>
      <c r="I467">
        <v>9</v>
      </c>
      <c r="J467">
        <v>0.1</v>
      </c>
      <c r="K467" t="str">
        <f t="shared" si="198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P467">
        <f t="shared" si="187"/>
        <v>724</v>
      </c>
      <c r="Q467">
        <v>200329</v>
      </c>
      <c r="R467" s="4" t="s">
        <v>982</v>
      </c>
      <c r="S467" s="4" t="str">
        <f t="shared" si="190"/>
        <v>被动祝福中lv9</v>
      </c>
      <c r="T467" t="s">
        <v>307</v>
      </c>
      <c r="Y467" t="s">
        <v>1223</v>
      </c>
      <c r="Z467">
        <f>INT(VLOOKUP($I467,角色属性概况!$I:$N,VLOOKUP($H467,对应表!$AD:$AE,2,FALSE),FALSE)*$J467)</f>
        <v>724</v>
      </c>
      <c r="AI467" s="12" t="str">
        <f t="shared" si="199"/>
        <v>HP:724</v>
      </c>
      <c r="AR467">
        <v>999</v>
      </c>
      <c r="AU467" s="4"/>
      <c r="AV467" s="4"/>
      <c r="AW467" s="4"/>
      <c r="AX467" s="4"/>
      <c r="AZ467" s="12" t="str">
        <f t="shared" si="200"/>
        <v/>
      </c>
      <c r="BA467" s="12" t="str">
        <f t="shared" si="191"/>
        <v/>
      </c>
      <c r="BB467" s="12" t="str">
        <f t="shared" si="192"/>
        <v/>
      </c>
      <c r="BC467" s="12" t="str">
        <f t="shared" si="193"/>
        <v/>
      </c>
      <c r="BD467" s="12" t="str">
        <f t="shared" si="194"/>
        <v/>
      </c>
      <c r="BE467" s="12" t="str">
        <f t="shared" si="195"/>
        <v/>
      </c>
      <c r="BF467" s="12" t="str">
        <f>_xlfn.IFNA(VLOOKUP(Y467,对应表!$Z:$AA,2,FALSE)&amp;Z467,"")</f>
        <v>HP:724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196"/>
        <v>724</v>
      </c>
      <c r="BM467" t="str">
        <f t="shared" si="197"/>
        <v/>
      </c>
    </row>
    <row r="468" spans="8:65" x14ac:dyDescent="0.15">
      <c r="H468" t="s">
        <v>142</v>
      </c>
      <c r="I468">
        <v>10</v>
      </c>
      <c r="J468">
        <v>0.1</v>
      </c>
      <c r="K468" t="str">
        <f t="shared" si="198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P468">
        <f t="shared" si="187"/>
        <v>1024</v>
      </c>
      <c r="Q468">
        <v>200330</v>
      </c>
      <c r="R468" s="4" t="s">
        <v>983</v>
      </c>
      <c r="S468" s="4" t="str">
        <f t="shared" si="190"/>
        <v>被动祝福中lv10</v>
      </c>
      <c r="T468" t="s">
        <v>307</v>
      </c>
      <c r="Y468" t="s">
        <v>1223</v>
      </c>
      <c r="Z468">
        <f>INT(VLOOKUP($I468,角色属性概况!$I:$N,VLOOKUP($H468,对应表!$AD:$AE,2,FALSE),FALSE)*$J468)</f>
        <v>1024</v>
      </c>
      <c r="AI468" s="12" t="str">
        <f t="shared" si="199"/>
        <v>HP:1024</v>
      </c>
      <c r="AR468">
        <v>999</v>
      </c>
      <c r="AU468" s="4"/>
      <c r="AV468" s="4"/>
      <c r="AW468" s="4"/>
      <c r="AX468" s="4"/>
      <c r="AZ468" s="12" t="str">
        <f t="shared" si="200"/>
        <v/>
      </c>
      <c r="BA468" s="12" t="str">
        <f t="shared" si="191"/>
        <v/>
      </c>
      <c r="BB468" s="12" t="str">
        <f t="shared" si="192"/>
        <v/>
      </c>
      <c r="BC468" s="12" t="str">
        <f t="shared" si="193"/>
        <v/>
      </c>
      <c r="BD468" s="12" t="str">
        <f t="shared" si="194"/>
        <v/>
      </c>
      <c r="BE468" s="12" t="str">
        <f t="shared" si="195"/>
        <v/>
      </c>
      <c r="BF468" s="12" t="str">
        <f>_xlfn.IFNA(VLOOKUP(Y468,对应表!$Z:$AA,2,FALSE)&amp;Z468,"")</f>
        <v>HP:1024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196"/>
        <v>1024</v>
      </c>
      <c r="BM468" t="str">
        <f t="shared" si="197"/>
        <v/>
      </c>
    </row>
    <row r="469" spans="8:65" x14ac:dyDescent="0.15">
      <c r="H469" t="s">
        <v>142</v>
      </c>
      <c r="I469">
        <v>11</v>
      </c>
      <c r="J469">
        <v>0.1</v>
      </c>
      <c r="K469" t="str">
        <f t="shared" si="198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P469">
        <f t="shared" si="187"/>
        <v>1449</v>
      </c>
      <c r="Q469">
        <v>200331</v>
      </c>
      <c r="R469" s="4" t="s">
        <v>984</v>
      </c>
      <c r="S469" s="4" t="str">
        <f t="shared" si="190"/>
        <v>被动祝福中lv11</v>
      </c>
      <c r="T469" t="s">
        <v>307</v>
      </c>
      <c r="Y469" t="s">
        <v>1223</v>
      </c>
      <c r="Z469">
        <f>INT(VLOOKUP($I469,角色属性概况!$I:$N,VLOOKUP($H469,对应表!$AD:$AE,2,FALSE),FALSE)*$J469)</f>
        <v>1449</v>
      </c>
      <c r="AI469" s="12" t="str">
        <f t="shared" si="199"/>
        <v>HP:1449</v>
      </c>
      <c r="AR469">
        <v>999</v>
      </c>
      <c r="AU469" s="4"/>
      <c r="AV469" s="4"/>
      <c r="AW469" s="4"/>
      <c r="AX469" s="4"/>
      <c r="AZ469" s="12" t="str">
        <f t="shared" si="200"/>
        <v/>
      </c>
      <c r="BA469" s="12" t="str">
        <f t="shared" si="191"/>
        <v/>
      </c>
      <c r="BB469" s="12" t="str">
        <f t="shared" si="192"/>
        <v/>
      </c>
      <c r="BC469" s="12" t="str">
        <f t="shared" si="193"/>
        <v/>
      </c>
      <c r="BD469" s="12" t="str">
        <f t="shared" si="194"/>
        <v/>
      </c>
      <c r="BE469" s="12" t="str">
        <f t="shared" si="195"/>
        <v/>
      </c>
      <c r="BF469" s="12" t="str">
        <f>_xlfn.IFNA(VLOOKUP(Y469,对应表!$Z:$AA,2,FALSE)&amp;Z469,"")</f>
        <v>HP:1449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196"/>
        <v>1449</v>
      </c>
      <c r="BM469" t="str">
        <f t="shared" si="197"/>
        <v/>
      </c>
    </row>
    <row r="470" spans="8:65" x14ac:dyDescent="0.15">
      <c r="H470" t="s">
        <v>142</v>
      </c>
      <c r="I470">
        <v>12</v>
      </c>
      <c r="J470">
        <v>0.1</v>
      </c>
      <c r="K470" t="str">
        <f t="shared" si="198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P470">
        <f t="shared" si="187"/>
        <v>2050</v>
      </c>
      <c r="Q470">
        <v>200332</v>
      </c>
      <c r="R470" s="4" t="s">
        <v>985</v>
      </c>
      <c r="S470" s="4" t="str">
        <f t="shared" si="190"/>
        <v>被动祝福中lv12</v>
      </c>
      <c r="T470" t="s">
        <v>307</v>
      </c>
      <c r="Y470" t="s">
        <v>1223</v>
      </c>
      <c r="Z470">
        <f>INT(VLOOKUP($I470,角色属性概况!$I:$N,VLOOKUP($H470,对应表!$AD:$AE,2,FALSE),FALSE)*$J470)</f>
        <v>2050</v>
      </c>
      <c r="AI470" s="12" t="str">
        <f t="shared" si="199"/>
        <v>HP:2050</v>
      </c>
      <c r="AR470">
        <v>999</v>
      </c>
      <c r="AU470" s="4"/>
      <c r="AV470" s="4"/>
      <c r="AW470" s="4"/>
      <c r="AX470" s="4"/>
      <c r="AZ470" s="12" t="str">
        <f t="shared" si="200"/>
        <v/>
      </c>
      <c r="BA470" s="12" t="str">
        <f t="shared" si="191"/>
        <v/>
      </c>
      <c r="BB470" s="12" t="str">
        <f t="shared" si="192"/>
        <v/>
      </c>
      <c r="BC470" s="12" t="str">
        <f t="shared" si="193"/>
        <v/>
      </c>
      <c r="BD470" s="12" t="str">
        <f t="shared" si="194"/>
        <v/>
      </c>
      <c r="BE470" s="12" t="str">
        <f t="shared" si="195"/>
        <v/>
      </c>
      <c r="BF470" s="12" t="str">
        <f>_xlfn.IFNA(VLOOKUP(Y470,对应表!$Z:$AA,2,FALSE)&amp;Z470,"")</f>
        <v>HP:2050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196"/>
        <v>2050</v>
      </c>
      <c r="BM470" t="str">
        <f t="shared" si="197"/>
        <v/>
      </c>
    </row>
    <row r="471" spans="8:65" x14ac:dyDescent="0.15">
      <c r="H471" t="s">
        <v>142</v>
      </c>
      <c r="I471">
        <v>13</v>
      </c>
      <c r="J471">
        <v>0.1</v>
      </c>
      <c r="K471" t="str">
        <f t="shared" si="198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P471">
        <f t="shared" si="187"/>
        <v>2900</v>
      </c>
      <c r="Q471">
        <v>200333</v>
      </c>
      <c r="R471" s="4" t="s">
        <v>986</v>
      </c>
      <c r="S471" s="4" t="str">
        <f t="shared" si="190"/>
        <v>被动祝福中lv13</v>
      </c>
      <c r="T471" t="s">
        <v>307</v>
      </c>
      <c r="Y471" t="s">
        <v>1223</v>
      </c>
      <c r="Z471">
        <f>INT(VLOOKUP($I471,角色属性概况!$I:$N,VLOOKUP($H471,对应表!$AD:$AE,2,FALSE),FALSE)*$J471)</f>
        <v>2900</v>
      </c>
      <c r="AI471" s="12" t="str">
        <f t="shared" si="199"/>
        <v>HP:2900</v>
      </c>
      <c r="AR471">
        <v>999</v>
      </c>
      <c r="AU471" s="4"/>
      <c r="AV471" s="4"/>
      <c r="AW471" s="4"/>
      <c r="AX471" s="4"/>
      <c r="AZ471" s="12" t="str">
        <f t="shared" si="200"/>
        <v/>
      </c>
      <c r="BA471" s="12" t="str">
        <f t="shared" si="191"/>
        <v/>
      </c>
      <c r="BB471" s="12" t="str">
        <f t="shared" si="192"/>
        <v/>
      </c>
      <c r="BC471" s="12" t="str">
        <f t="shared" si="193"/>
        <v/>
      </c>
      <c r="BD471" s="12" t="str">
        <f t="shared" si="194"/>
        <v/>
      </c>
      <c r="BE471" s="12" t="str">
        <f t="shared" si="195"/>
        <v/>
      </c>
      <c r="BF471" s="12" t="str">
        <f>_xlfn.IFNA(VLOOKUP(Y471,对应表!$Z:$AA,2,FALSE)&amp;Z471,"")</f>
        <v>HP:2900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196"/>
        <v>2900</v>
      </c>
      <c r="BM471" t="str">
        <f t="shared" si="197"/>
        <v/>
      </c>
    </row>
    <row r="472" spans="8:65" x14ac:dyDescent="0.15">
      <c r="H472" t="s">
        <v>142</v>
      </c>
      <c r="I472">
        <v>14</v>
      </c>
      <c r="J472">
        <v>0.1</v>
      </c>
      <c r="K472" t="str">
        <f t="shared" si="198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P472">
        <f t="shared" si="187"/>
        <v>4102</v>
      </c>
      <c r="Q472">
        <v>200334</v>
      </c>
      <c r="R472" s="4" t="s">
        <v>987</v>
      </c>
      <c r="S472" s="4" t="str">
        <f t="shared" si="190"/>
        <v>被动祝福中lv14</v>
      </c>
      <c r="T472" t="s">
        <v>307</v>
      </c>
      <c r="Y472" t="s">
        <v>1223</v>
      </c>
      <c r="Z472">
        <f>INT(VLOOKUP($I472,角色属性概况!$I:$N,VLOOKUP($H472,对应表!$AD:$AE,2,FALSE),FALSE)*$J472)</f>
        <v>4102</v>
      </c>
      <c r="AI472" s="12" t="str">
        <f t="shared" si="199"/>
        <v>HP:4102</v>
      </c>
      <c r="AR472">
        <v>999</v>
      </c>
      <c r="AU472" s="4"/>
      <c r="AV472" s="4"/>
      <c r="AW472" s="4"/>
      <c r="AX472" s="4"/>
      <c r="AZ472" s="12" t="str">
        <f t="shared" si="200"/>
        <v/>
      </c>
      <c r="BA472" s="12" t="str">
        <f t="shared" si="191"/>
        <v/>
      </c>
      <c r="BB472" s="12" t="str">
        <f t="shared" si="192"/>
        <v/>
      </c>
      <c r="BC472" s="12" t="str">
        <f t="shared" si="193"/>
        <v/>
      </c>
      <c r="BD472" s="12" t="str">
        <f t="shared" si="194"/>
        <v/>
      </c>
      <c r="BE472" s="12" t="str">
        <f t="shared" si="195"/>
        <v/>
      </c>
      <c r="BF472" s="12" t="str">
        <f>_xlfn.IFNA(VLOOKUP(Y472,对应表!$Z:$AA,2,FALSE)&amp;Z472,"")</f>
        <v>HP:4102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196"/>
        <v>4102</v>
      </c>
      <c r="BM472" t="str">
        <f t="shared" si="197"/>
        <v/>
      </c>
    </row>
    <row r="473" spans="8:65" x14ac:dyDescent="0.15">
      <c r="H473" t="s">
        <v>142</v>
      </c>
      <c r="I473">
        <v>15</v>
      </c>
      <c r="J473">
        <v>0.1</v>
      </c>
      <c r="K473" t="str">
        <f t="shared" si="198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P473">
        <f t="shared" si="187"/>
        <v>5801</v>
      </c>
      <c r="Q473">
        <v>200335</v>
      </c>
      <c r="R473" s="4" t="s">
        <v>988</v>
      </c>
      <c r="S473" s="4" t="str">
        <f t="shared" si="190"/>
        <v>被动祝福中lv15</v>
      </c>
      <c r="T473" t="s">
        <v>307</v>
      </c>
      <c r="Y473" t="s">
        <v>1223</v>
      </c>
      <c r="Z473">
        <f>INT(VLOOKUP($I473,角色属性概况!$I:$N,VLOOKUP($H473,对应表!$AD:$AE,2,FALSE),FALSE)*$J473)</f>
        <v>5801</v>
      </c>
      <c r="AI473" s="12" t="str">
        <f t="shared" si="199"/>
        <v>HP:5801</v>
      </c>
      <c r="AR473">
        <v>999</v>
      </c>
      <c r="AU473" s="4"/>
      <c r="AV473" s="4"/>
      <c r="AW473" s="4"/>
      <c r="AX473" s="4"/>
      <c r="AZ473" s="12" t="str">
        <f t="shared" si="200"/>
        <v/>
      </c>
      <c r="BA473" s="12" t="str">
        <f t="shared" si="191"/>
        <v/>
      </c>
      <c r="BB473" s="12" t="str">
        <f t="shared" si="192"/>
        <v/>
      </c>
      <c r="BC473" s="12" t="str">
        <f t="shared" si="193"/>
        <v/>
      </c>
      <c r="BD473" s="12" t="str">
        <f t="shared" si="194"/>
        <v/>
      </c>
      <c r="BE473" s="12" t="str">
        <f t="shared" si="195"/>
        <v/>
      </c>
      <c r="BF473" s="12" t="str">
        <f>_xlfn.IFNA(VLOOKUP(Y473,对应表!$Z:$AA,2,FALSE)&amp;Z473,"")</f>
        <v>HP:5801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196"/>
        <v>5801</v>
      </c>
      <c r="BM473" t="str">
        <f t="shared" si="197"/>
        <v/>
      </c>
    </row>
    <row r="474" spans="8:65" x14ac:dyDescent="0.15">
      <c r="H474" t="s">
        <v>142</v>
      </c>
      <c r="I474">
        <v>16</v>
      </c>
      <c r="J474">
        <v>0.1</v>
      </c>
      <c r="K474" t="str">
        <f t="shared" si="198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P474">
        <f t="shared" si="187"/>
        <v>8206</v>
      </c>
      <c r="Q474">
        <v>200336</v>
      </c>
      <c r="R474" s="4" t="s">
        <v>989</v>
      </c>
      <c r="S474" s="4" t="str">
        <f t="shared" si="190"/>
        <v>被动祝福中lv16</v>
      </c>
      <c r="T474" t="s">
        <v>307</v>
      </c>
      <c r="Y474" t="s">
        <v>1223</v>
      </c>
      <c r="Z474">
        <f>INT(VLOOKUP($I474,角色属性概况!$I:$N,VLOOKUP($H474,对应表!$AD:$AE,2,FALSE),FALSE)*$J474)</f>
        <v>8206</v>
      </c>
      <c r="AI474" s="12" t="str">
        <f t="shared" si="199"/>
        <v>HP:8206</v>
      </c>
      <c r="AR474">
        <v>999</v>
      </c>
      <c r="AU474" s="4"/>
      <c r="AV474" s="4"/>
      <c r="AW474" s="4"/>
      <c r="AX474" s="4"/>
      <c r="AZ474" s="12" t="str">
        <f t="shared" si="200"/>
        <v/>
      </c>
      <c r="BA474" s="12" t="str">
        <f t="shared" si="191"/>
        <v/>
      </c>
      <c r="BB474" s="12" t="str">
        <f t="shared" si="192"/>
        <v/>
      </c>
      <c r="BC474" s="12" t="str">
        <f t="shared" si="193"/>
        <v/>
      </c>
      <c r="BD474" s="12" t="str">
        <f t="shared" si="194"/>
        <v/>
      </c>
      <c r="BE474" s="12" t="str">
        <f t="shared" si="195"/>
        <v/>
      </c>
      <c r="BF474" s="12" t="str">
        <f>_xlfn.IFNA(VLOOKUP(Y474,对应表!$Z:$AA,2,FALSE)&amp;Z474,"")</f>
        <v>HP:8206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196"/>
        <v>8206</v>
      </c>
      <c r="BM474" t="str">
        <f t="shared" si="197"/>
        <v/>
      </c>
    </row>
    <row r="475" spans="8:65" x14ac:dyDescent="0.15">
      <c r="H475" t="s">
        <v>142</v>
      </c>
      <c r="I475">
        <v>17</v>
      </c>
      <c r="J475">
        <v>0.1</v>
      </c>
      <c r="K475" t="str">
        <f t="shared" si="198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P475">
        <f t="shared" si="187"/>
        <v>11606</v>
      </c>
      <c r="Q475">
        <v>200337</v>
      </c>
      <c r="R475" s="4" t="s">
        <v>990</v>
      </c>
      <c r="S475" s="4" t="str">
        <f t="shared" si="190"/>
        <v>被动祝福中lv17</v>
      </c>
      <c r="T475" t="s">
        <v>307</v>
      </c>
      <c r="Y475" t="s">
        <v>1223</v>
      </c>
      <c r="Z475">
        <f>INT(VLOOKUP($I475,角色属性概况!$I:$N,VLOOKUP($H475,对应表!$AD:$AE,2,FALSE),FALSE)*$J475)</f>
        <v>11606</v>
      </c>
      <c r="AI475" s="12" t="str">
        <f t="shared" si="199"/>
        <v>HP:11606</v>
      </c>
      <c r="AR475">
        <v>999</v>
      </c>
      <c r="AU475" s="4"/>
      <c r="AV475" s="4"/>
      <c r="AW475" s="4"/>
      <c r="AX475" s="4"/>
      <c r="AZ475" s="12" t="str">
        <f t="shared" si="200"/>
        <v/>
      </c>
      <c r="BA475" s="12" t="str">
        <f t="shared" si="191"/>
        <v/>
      </c>
      <c r="BB475" s="12" t="str">
        <f t="shared" si="192"/>
        <v/>
      </c>
      <c r="BC475" s="12" t="str">
        <f t="shared" si="193"/>
        <v/>
      </c>
      <c r="BD475" s="12" t="str">
        <f t="shared" si="194"/>
        <v/>
      </c>
      <c r="BE475" s="12" t="str">
        <f t="shared" si="195"/>
        <v/>
      </c>
      <c r="BF475" s="12" t="str">
        <f>_xlfn.IFNA(VLOOKUP(Y475,对应表!$Z:$AA,2,FALSE)&amp;Z475,"")</f>
        <v>HP:11606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196"/>
        <v>11606</v>
      </c>
      <c r="BM475" t="str">
        <f t="shared" si="197"/>
        <v/>
      </c>
    </row>
    <row r="476" spans="8:65" x14ac:dyDescent="0.15">
      <c r="H476" t="s">
        <v>142</v>
      </c>
      <c r="I476">
        <v>18</v>
      </c>
      <c r="J476">
        <v>0.1</v>
      </c>
      <c r="K476" t="str">
        <f t="shared" si="198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P476">
        <f t="shared" si="187"/>
        <v>16416</v>
      </c>
      <c r="Q476">
        <v>200338</v>
      </c>
      <c r="R476" s="4" t="s">
        <v>991</v>
      </c>
      <c r="S476" s="4" t="str">
        <f t="shared" si="190"/>
        <v>被动祝福中lv18</v>
      </c>
      <c r="T476" t="s">
        <v>307</v>
      </c>
      <c r="Y476" t="s">
        <v>1223</v>
      </c>
      <c r="Z476">
        <f>INT(VLOOKUP($I476,角色属性概况!$I:$N,VLOOKUP($H476,对应表!$AD:$AE,2,FALSE),FALSE)*$J476)</f>
        <v>16416</v>
      </c>
      <c r="AI476" s="12" t="str">
        <f t="shared" si="199"/>
        <v>HP:16416</v>
      </c>
      <c r="AR476">
        <v>999</v>
      </c>
      <c r="AU476" s="4"/>
      <c r="AV476" s="4"/>
      <c r="AW476" s="4"/>
      <c r="AX476" s="4"/>
      <c r="AZ476" s="12" t="str">
        <f t="shared" si="200"/>
        <v/>
      </c>
      <c r="BA476" s="12" t="str">
        <f t="shared" si="191"/>
        <v/>
      </c>
      <c r="BB476" s="12" t="str">
        <f t="shared" si="192"/>
        <v/>
      </c>
      <c r="BC476" s="12" t="str">
        <f t="shared" si="193"/>
        <v/>
      </c>
      <c r="BD476" s="12" t="str">
        <f t="shared" si="194"/>
        <v/>
      </c>
      <c r="BE476" s="12" t="str">
        <f t="shared" si="195"/>
        <v/>
      </c>
      <c r="BF476" s="12" t="str">
        <f>_xlfn.IFNA(VLOOKUP(Y476,对应表!$Z:$AA,2,FALSE)&amp;Z476,"")</f>
        <v>HP:16416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196"/>
        <v>16416</v>
      </c>
      <c r="BM476" t="str">
        <f t="shared" si="197"/>
        <v/>
      </c>
    </row>
    <row r="477" spans="8:65" x14ac:dyDescent="0.15">
      <c r="H477" t="s">
        <v>142</v>
      </c>
      <c r="I477">
        <v>19</v>
      </c>
      <c r="J477">
        <v>0.1</v>
      </c>
      <c r="K477" t="str">
        <f t="shared" si="198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P477">
        <f t="shared" si="187"/>
        <v>23219</v>
      </c>
      <c r="Q477">
        <v>200339</v>
      </c>
      <c r="R477" s="4" t="s">
        <v>992</v>
      </c>
      <c r="S477" s="4" t="str">
        <f t="shared" si="190"/>
        <v>被动祝福中lv19</v>
      </c>
      <c r="T477" t="s">
        <v>307</v>
      </c>
      <c r="Y477" t="s">
        <v>1223</v>
      </c>
      <c r="Z477">
        <f>INT(VLOOKUP($I477,角色属性概况!$I:$N,VLOOKUP($H477,对应表!$AD:$AE,2,FALSE),FALSE)*$J477)</f>
        <v>23219</v>
      </c>
      <c r="AI477" s="12" t="str">
        <f t="shared" si="199"/>
        <v>HP:23219</v>
      </c>
      <c r="AR477">
        <v>999</v>
      </c>
      <c r="AU477" s="4"/>
      <c r="AV477" s="4"/>
      <c r="AW477" s="4"/>
      <c r="AX477" s="4"/>
      <c r="AZ477" s="12" t="str">
        <f t="shared" si="200"/>
        <v/>
      </c>
      <c r="BA477" s="12" t="str">
        <f t="shared" si="191"/>
        <v/>
      </c>
      <c r="BB477" s="12" t="str">
        <f t="shared" si="192"/>
        <v/>
      </c>
      <c r="BC477" s="12" t="str">
        <f t="shared" si="193"/>
        <v/>
      </c>
      <c r="BD477" s="12" t="str">
        <f t="shared" si="194"/>
        <v/>
      </c>
      <c r="BE477" s="12" t="str">
        <f t="shared" si="195"/>
        <v/>
      </c>
      <c r="BF477" s="12" t="str">
        <f>_xlfn.IFNA(VLOOKUP(Y477,对应表!$Z:$AA,2,FALSE)&amp;Z477,"")</f>
        <v>HP:23219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196"/>
        <v>23219</v>
      </c>
      <c r="BM477" t="str">
        <f t="shared" si="197"/>
        <v/>
      </c>
    </row>
    <row r="478" spans="8:65" x14ac:dyDescent="0.15">
      <c r="H478" t="s">
        <v>142</v>
      </c>
      <c r="I478">
        <v>20</v>
      </c>
      <c r="J478">
        <v>0.1</v>
      </c>
      <c r="K478" t="str">
        <f t="shared" si="198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P478">
        <f t="shared" si="187"/>
        <v>32840</v>
      </c>
      <c r="Q478">
        <v>200340</v>
      </c>
      <c r="R478" s="4" t="s">
        <v>993</v>
      </c>
      <c r="S478" s="4" t="str">
        <f t="shared" si="190"/>
        <v>被动祝福中lv20</v>
      </c>
      <c r="T478" t="s">
        <v>307</v>
      </c>
      <c r="Y478" t="s">
        <v>1223</v>
      </c>
      <c r="Z478">
        <f>INT(VLOOKUP($I478,角色属性概况!$I:$N,VLOOKUP($H478,对应表!$AD:$AE,2,FALSE),FALSE)*$J478)</f>
        <v>32840</v>
      </c>
      <c r="AI478" s="12" t="str">
        <f t="shared" si="199"/>
        <v>HP:32840</v>
      </c>
      <c r="AR478">
        <v>999</v>
      </c>
      <c r="AU478" s="4"/>
      <c r="AV478" s="4"/>
      <c r="AW478" s="4"/>
      <c r="AX478" s="4"/>
      <c r="AZ478" s="12" t="str">
        <f t="shared" si="200"/>
        <v/>
      </c>
      <c r="BA478" s="12" t="str">
        <f t="shared" si="191"/>
        <v/>
      </c>
      <c r="BB478" s="12" t="str">
        <f t="shared" si="192"/>
        <v/>
      </c>
      <c r="BC478" s="12" t="str">
        <f t="shared" si="193"/>
        <v/>
      </c>
      <c r="BD478" s="12" t="str">
        <f t="shared" si="194"/>
        <v/>
      </c>
      <c r="BE478" s="12" t="str">
        <f t="shared" si="195"/>
        <v/>
      </c>
      <c r="BF478" s="12" t="str">
        <f>_xlfn.IFNA(VLOOKUP(Y478,对应表!$Z:$AA,2,FALSE)&amp;Z478,"")</f>
        <v>HP:32840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196"/>
        <v>32840</v>
      </c>
      <c r="BM478" t="str">
        <f t="shared" si="197"/>
        <v/>
      </c>
    </row>
    <row r="479" spans="8:65" x14ac:dyDescent="0.15">
      <c r="H479" t="s">
        <v>142</v>
      </c>
      <c r="I479">
        <v>1</v>
      </c>
      <c r="J479">
        <v>0.125</v>
      </c>
      <c r="K479" t="str">
        <f t="shared" si="198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P479">
        <f t="shared" si="187"/>
        <v>52</v>
      </c>
      <c r="Q479">
        <v>200341</v>
      </c>
      <c r="R479" s="4" t="s">
        <v>994</v>
      </c>
      <c r="S479" s="4" t="str">
        <f t="shared" si="190"/>
        <v>被动祝福大lv1</v>
      </c>
      <c r="T479" t="s">
        <v>307</v>
      </c>
      <c r="Y479" t="s">
        <v>1223</v>
      </c>
      <c r="Z479">
        <f>INT(VLOOKUP($I479,角色属性概况!$I:$N,VLOOKUP($H479,对应表!$AD:$AE,2,FALSE),FALSE)*$J479)</f>
        <v>52</v>
      </c>
      <c r="AI479" s="12" t="str">
        <f t="shared" si="199"/>
        <v>HP:52</v>
      </c>
      <c r="AR479">
        <v>999</v>
      </c>
      <c r="AU479" s="4"/>
      <c r="AV479" s="4"/>
      <c r="AW479" s="4"/>
      <c r="AX479" s="4"/>
      <c r="AZ479" s="12" t="str">
        <f t="shared" si="200"/>
        <v/>
      </c>
      <c r="BA479" s="12" t="str">
        <f t="shared" si="191"/>
        <v/>
      </c>
      <c r="BB479" s="12" t="str">
        <f t="shared" si="192"/>
        <v/>
      </c>
      <c r="BC479" s="12" t="str">
        <f t="shared" si="193"/>
        <v/>
      </c>
      <c r="BD479" s="12" t="str">
        <f t="shared" si="194"/>
        <v/>
      </c>
      <c r="BE479" s="12" t="str">
        <f t="shared" si="195"/>
        <v/>
      </c>
      <c r="BF479" s="12" t="str">
        <f>_xlfn.IFNA(VLOOKUP(Y479,对应表!$Z:$AA,2,FALSE)&amp;Z479,"")</f>
        <v>HP:52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196"/>
        <v>52</v>
      </c>
      <c r="BM479" t="str">
        <f t="shared" si="197"/>
        <v/>
      </c>
    </row>
    <row r="480" spans="8:65" x14ac:dyDescent="0.15">
      <c r="H480" t="s">
        <v>142</v>
      </c>
      <c r="I480">
        <v>2</v>
      </c>
      <c r="J480">
        <v>0.125</v>
      </c>
      <c r="K480" t="str">
        <f t="shared" si="198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P480">
        <f t="shared" si="187"/>
        <v>64</v>
      </c>
      <c r="Q480">
        <v>200342</v>
      </c>
      <c r="R480" s="4" t="s">
        <v>995</v>
      </c>
      <c r="S480" s="4" t="str">
        <f t="shared" si="190"/>
        <v>被动祝福大lv2</v>
      </c>
      <c r="T480" t="s">
        <v>307</v>
      </c>
      <c r="Y480" t="s">
        <v>1223</v>
      </c>
      <c r="Z480">
        <f>INT(VLOOKUP($I480,角色属性概况!$I:$N,VLOOKUP($H480,对应表!$AD:$AE,2,FALSE),FALSE)*$J480)</f>
        <v>64</v>
      </c>
      <c r="AI480" s="12" t="str">
        <f t="shared" si="199"/>
        <v>HP:64</v>
      </c>
      <c r="AR480">
        <v>999</v>
      </c>
      <c r="AU480" s="4"/>
      <c r="AV480" s="4"/>
      <c r="AW480" s="4"/>
      <c r="AX480" s="4"/>
      <c r="AZ480" s="12" t="str">
        <f t="shared" si="200"/>
        <v/>
      </c>
      <c r="BA480" s="12" t="str">
        <f t="shared" si="191"/>
        <v/>
      </c>
      <c r="BB480" s="12" t="str">
        <f t="shared" si="192"/>
        <v/>
      </c>
      <c r="BC480" s="12" t="str">
        <f t="shared" si="193"/>
        <v/>
      </c>
      <c r="BD480" s="12" t="str">
        <f t="shared" si="194"/>
        <v/>
      </c>
      <c r="BE480" s="12" t="str">
        <f t="shared" si="195"/>
        <v/>
      </c>
      <c r="BF480" s="12" t="str">
        <f>_xlfn.IFNA(VLOOKUP(Y480,对应表!$Z:$AA,2,FALSE)&amp;Z480,"")</f>
        <v>HP:64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196"/>
        <v>64</v>
      </c>
      <c r="BM480" t="str">
        <f t="shared" si="197"/>
        <v/>
      </c>
    </row>
    <row r="481" spans="8:65" x14ac:dyDescent="0.15">
      <c r="H481" t="s">
        <v>142</v>
      </c>
      <c r="I481">
        <v>3</v>
      </c>
      <c r="J481">
        <v>0.125</v>
      </c>
      <c r="K481" t="str">
        <f t="shared" si="198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P481">
        <f t="shared" si="187"/>
        <v>100</v>
      </c>
      <c r="Q481">
        <v>200343</v>
      </c>
      <c r="R481" s="4" t="s">
        <v>996</v>
      </c>
      <c r="S481" s="4" t="str">
        <f t="shared" si="190"/>
        <v>被动祝福大lv3</v>
      </c>
      <c r="T481" t="s">
        <v>307</v>
      </c>
      <c r="Y481" t="s">
        <v>1223</v>
      </c>
      <c r="Z481">
        <f>INT(VLOOKUP($I481,角色属性概况!$I:$N,VLOOKUP($H481,对应表!$AD:$AE,2,FALSE),FALSE)*$J481)</f>
        <v>100</v>
      </c>
      <c r="AI481" s="12" t="str">
        <f t="shared" si="199"/>
        <v>HP:100</v>
      </c>
      <c r="AR481">
        <v>999</v>
      </c>
      <c r="AU481" s="4"/>
      <c r="AV481" s="4"/>
      <c r="AW481" s="4"/>
      <c r="AX481" s="4"/>
      <c r="AZ481" s="12" t="str">
        <f t="shared" si="200"/>
        <v/>
      </c>
      <c r="BA481" s="12" t="str">
        <f t="shared" si="191"/>
        <v/>
      </c>
      <c r="BB481" s="12" t="str">
        <f t="shared" si="192"/>
        <v/>
      </c>
      <c r="BC481" s="12" t="str">
        <f t="shared" si="193"/>
        <v/>
      </c>
      <c r="BD481" s="12" t="str">
        <f t="shared" si="194"/>
        <v/>
      </c>
      <c r="BE481" s="12" t="str">
        <f t="shared" si="195"/>
        <v/>
      </c>
      <c r="BF481" s="12" t="str">
        <f>_xlfn.IFNA(VLOOKUP(Y481,对应表!$Z:$AA,2,FALSE)&amp;Z481,"")</f>
        <v>HP:100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196"/>
        <v>100</v>
      </c>
      <c r="BM481" t="str">
        <f t="shared" si="197"/>
        <v/>
      </c>
    </row>
    <row r="482" spans="8:65" x14ac:dyDescent="0.15">
      <c r="H482" t="s">
        <v>142</v>
      </c>
      <c r="I482">
        <v>4</v>
      </c>
      <c r="J482">
        <v>0.125</v>
      </c>
      <c r="K482" t="str">
        <f t="shared" si="198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P482">
        <f t="shared" si="187"/>
        <v>160</v>
      </c>
      <c r="Q482">
        <v>200344</v>
      </c>
      <c r="R482" s="4" t="s">
        <v>997</v>
      </c>
      <c r="S482" s="4" t="str">
        <f t="shared" si="190"/>
        <v>被动祝福大lv4</v>
      </c>
      <c r="T482" t="s">
        <v>307</v>
      </c>
      <c r="Y482" t="s">
        <v>1223</v>
      </c>
      <c r="Z482">
        <f>INT(VLOOKUP($I482,角色属性概况!$I:$N,VLOOKUP($H482,对应表!$AD:$AE,2,FALSE),FALSE)*$J482)</f>
        <v>160</v>
      </c>
      <c r="AI482" s="12" t="str">
        <f t="shared" si="199"/>
        <v>HP:160</v>
      </c>
      <c r="AR482">
        <v>999</v>
      </c>
      <c r="AU482" s="4"/>
      <c r="AV482" s="4"/>
      <c r="AW482" s="4"/>
      <c r="AX482" s="4"/>
      <c r="AZ482" s="12" t="str">
        <f t="shared" si="200"/>
        <v/>
      </c>
      <c r="BA482" s="12" t="str">
        <f t="shared" si="191"/>
        <v/>
      </c>
      <c r="BB482" s="12" t="str">
        <f t="shared" si="192"/>
        <v/>
      </c>
      <c r="BC482" s="12" t="str">
        <f t="shared" si="193"/>
        <v/>
      </c>
      <c r="BD482" s="12" t="str">
        <f t="shared" si="194"/>
        <v/>
      </c>
      <c r="BE482" s="12" t="str">
        <f t="shared" si="195"/>
        <v/>
      </c>
      <c r="BF482" s="12" t="str">
        <f>_xlfn.IFNA(VLOOKUP(Y482,对应表!$Z:$AA,2,FALSE)&amp;Z482,"")</f>
        <v>HP:160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196"/>
        <v>160</v>
      </c>
      <c r="BM482" t="str">
        <f t="shared" si="197"/>
        <v/>
      </c>
    </row>
    <row r="483" spans="8:65" x14ac:dyDescent="0.15">
      <c r="H483" t="s">
        <v>142</v>
      </c>
      <c r="I483">
        <v>5</v>
      </c>
      <c r="J483">
        <v>0.125</v>
      </c>
      <c r="K483" t="str">
        <f t="shared" si="198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P483">
        <f t="shared" si="187"/>
        <v>226</v>
      </c>
      <c r="Q483">
        <v>200345</v>
      </c>
      <c r="R483" s="4" t="s">
        <v>998</v>
      </c>
      <c r="S483" s="4" t="str">
        <f t="shared" si="190"/>
        <v>被动祝福大lv5</v>
      </c>
      <c r="T483" t="s">
        <v>307</v>
      </c>
      <c r="Y483" t="s">
        <v>1223</v>
      </c>
      <c r="Z483">
        <f>INT(VLOOKUP($I483,角色属性概况!$I:$N,VLOOKUP($H483,对应表!$AD:$AE,2,FALSE),FALSE)*$J483)</f>
        <v>226</v>
      </c>
      <c r="AI483" s="12" t="str">
        <f t="shared" si="199"/>
        <v>HP:226</v>
      </c>
      <c r="AR483">
        <v>999</v>
      </c>
      <c r="AU483" s="4"/>
      <c r="AV483" s="4"/>
      <c r="AW483" s="4"/>
      <c r="AX483" s="4"/>
      <c r="AZ483" s="12" t="str">
        <f t="shared" si="200"/>
        <v/>
      </c>
      <c r="BA483" s="12" t="str">
        <f t="shared" si="191"/>
        <v/>
      </c>
      <c r="BB483" s="12" t="str">
        <f t="shared" si="192"/>
        <v/>
      </c>
      <c r="BC483" s="12" t="str">
        <f t="shared" si="193"/>
        <v/>
      </c>
      <c r="BD483" s="12" t="str">
        <f t="shared" si="194"/>
        <v/>
      </c>
      <c r="BE483" s="12" t="str">
        <f t="shared" si="195"/>
        <v/>
      </c>
      <c r="BF483" s="12" t="str">
        <f>_xlfn.IFNA(VLOOKUP(Y483,对应表!$Z:$AA,2,FALSE)&amp;Z483,"")</f>
        <v>HP:226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196"/>
        <v>226</v>
      </c>
      <c r="BM483" t="str">
        <f t="shared" si="197"/>
        <v/>
      </c>
    </row>
    <row r="484" spans="8:65" x14ac:dyDescent="0.15">
      <c r="H484" t="s">
        <v>142</v>
      </c>
      <c r="I484">
        <v>6</v>
      </c>
      <c r="J484">
        <v>0.125</v>
      </c>
      <c r="K484" t="str">
        <f t="shared" si="198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P484">
        <f t="shared" si="187"/>
        <v>320</v>
      </c>
      <c r="Q484">
        <v>200346</v>
      </c>
      <c r="R484" s="4" t="s">
        <v>999</v>
      </c>
      <c r="S484" s="4" t="str">
        <f t="shared" si="190"/>
        <v>被动祝福大lv6</v>
      </c>
      <c r="T484" t="s">
        <v>307</v>
      </c>
      <c r="Y484" t="s">
        <v>1223</v>
      </c>
      <c r="Z484">
        <f>INT(VLOOKUP($I484,角色属性概况!$I:$N,VLOOKUP($H484,对应表!$AD:$AE,2,FALSE),FALSE)*$J484)</f>
        <v>320</v>
      </c>
      <c r="AI484" s="12" t="str">
        <f t="shared" si="199"/>
        <v>HP:320</v>
      </c>
      <c r="AR484">
        <v>999</v>
      </c>
      <c r="AU484" s="4"/>
      <c r="AV484" s="4"/>
      <c r="AW484" s="4"/>
      <c r="AX484" s="4"/>
      <c r="AZ484" s="12" t="str">
        <f t="shared" si="200"/>
        <v/>
      </c>
      <c r="BA484" s="12" t="str">
        <f t="shared" si="191"/>
        <v/>
      </c>
      <c r="BB484" s="12" t="str">
        <f t="shared" si="192"/>
        <v/>
      </c>
      <c r="BC484" s="12" t="str">
        <f t="shared" si="193"/>
        <v/>
      </c>
      <c r="BD484" s="12" t="str">
        <f t="shared" si="194"/>
        <v/>
      </c>
      <c r="BE484" s="12" t="str">
        <f t="shared" si="195"/>
        <v/>
      </c>
      <c r="BF484" s="12" t="str">
        <f>_xlfn.IFNA(VLOOKUP(Y484,对应表!$Z:$AA,2,FALSE)&amp;Z484,"")</f>
        <v>HP:320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196"/>
        <v>320</v>
      </c>
      <c r="BM484" t="str">
        <f t="shared" si="197"/>
        <v/>
      </c>
    </row>
    <row r="485" spans="8:65" x14ac:dyDescent="0.15">
      <c r="H485" t="s">
        <v>142</v>
      </c>
      <c r="I485">
        <v>7</v>
      </c>
      <c r="J485">
        <v>0.125</v>
      </c>
      <c r="K485" t="str">
        <f t="shared" si="198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P485">
        <f t="shared" si="187"/>
        <v>452</v>
      </c>
      <c r="Q485">
        <v>200347</v>
      </c>
      <c r="R485" s="4" t="s">
        <v>1000</v>
      </c>
      <c r="S485" s="4" t="str">
        <f t="shared" si="190"/>
        <v>被动祝福大lv7</v>
      </c>
      <c r="T485" t="s">
        <v>307</v>
      </c>
      <c r="Y485" t="s">
        <v>1223</v>
      </c>
      <c r="Z485">
        <f>INT(VLOOKUP($I485,角色属性概况!$I:$N,VLOOKUP($H485,对应表!$AD:$AE,2,FALSE),FALSE)*$J485)</f>
        <v>452</v>
      </c>
      <c r="AI485" s="12" t="str">
        <f t="shared" si="199"/>
        <v>HP:452</v>
      </c>
      <c r="AR485">
        <v>999</v>
      </c>
      <c r="AU485" s="4"/>
      <c r="AV485" s="4"/>
      <c r="AW485" s="4"/>
      <c r="AX485" s="4"/>
      <c r="AZ485" s="12" t="str">
        <f t="shared" si="200"/>
        <v/>
      </c>
      <c r="BA485" s="12" t="str">
        <f t="shared" si="191"/>
        <v/>
      </c>
      <c r="BB485" s="12" t="str">
        <f t="shared" si="192"/>
        <v/>
      </c>
      <c r="BC485" s="12" t="str">
        <f t="shared" si="193"/>
        <v/>
      </c>
      <c r="BD485" s="12" t="str">
        <f t="shared" si="194"/>
        <v/>
      </c>
      <c r="BE485" s="12" t="str">
        <f t="shared" si="195"/>
        <v/>
      </c>
      <c r="BF485" s="12" t="str">
        <f>_xlfn.IFNA(VLOOKUP(Y485,对应表!$Z:$AA,2,FALSE)&amp;Z485,"")</f>
        <v>HP:452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196"/>
        <v>452</v>
      </c>
      <c r="BM485" t="str">
        <f t="shared" si="197"/>
        <v/>
      </c>
    </row>
    <row r="486" spans="8:65" x14ac:dyDescent="0.15">
      <c r="H486" t="s">
        <v>142</v>
      </c>
      <c r="I486">
        <v>8</v>
      </c>
      <c r="J486">
        <v>0.125</v>
      </c>
      <c r="K486" t="str">
        <f t="shared" si="198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P486">
        <f t="shared" si="187"/>
        <v>640</v>
      </c>
      <c r="Q486">
        <v>200348</v>
      </c>
      <c r="R486" s="4" t="s">
        <v>1001</v>
      </c>
      <c r="S486" s="4" t="str">
        <f t="shared" si="190"/>
        <v>被动祝福大lv8</v>
      </c>
      <c r="T486" t="s">
        <v>307</v>
      </c>
      <c r="Y486" t="s">
        <v>1223</v>
      </c>
      <c r="Z486">
        <f>INT(VLOOKUP($I486,角色属性概况!$I:$N,VLOOKUP($H486,对应表!$AD:$AE,2,FALSE),FALSE)*$J486)</f>
        <v>640</v>
      </c>
      <c r="AI486" s="12" t="str">
        <f t="shared" si="199"/>
        <v>HP:640</v>
      </c>
      <c r="AR486">
        <v>999</v>
      </c>
      <c r="AU486" s="4"/>
      <c r="AV486" s="4"/>
      <c r="AW486" s="4"/>
      <c r="AX486" s="4"/>
      <c r="AZ486" s="12" t="str">
        <f t="shared" si="200"/>
        <v/>
      </c>
      <c r="BA486" s="12" t="str">
        <f t="shared" si="191"/>
        <v/>
      </c>
      <c r="BB486" s="12" t="str">
        <f t="shared" si="192"/>
        <v/>
      </c>
      <c r="BC486" s="12" t="str">
        <f t="shared" si="193"/>
        <v/>
      </c>
      <c r="BD486" s="12" t="str">
        <f t="shared" si="194"/>
        <v/>
      </c>
      <c r="BE486" s="12" t="str">
        <f t="shared" si="195"/>
        <v/>
      </c>
      <c r="BF486" s="12" t="str">
        <f>_xlfn.IFNA(VLOOKUP(Y486,对应表!$Z:$AA,2,FALSE)&amp;Z486,"")</f>
        <v>HP:640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196"/>
        <v>640</v>
      </c>
      <c r="BM486" t="str">
        <f t="shared" si="197"/>
        <v/>
      </c>
    </row>
    <row r="487" spans="8:65" x14ac:dyDescent="0.15">
      <c r="H487" t="s">
        <v>142</v>
      </c>
      <c r="I487">
        <v>9</v>
      </c>
      <c r="J487">
        <v>0.125</v>
      </c>
      <c r="K487" t="str">
        <f t="shared" si="198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P487">
        <f t="shared" si="187"/>
        <v>905</v>
      </c>
      <c r="Q487">
        <v>200349</v>
      </c>
      <c r="R487" s="4" t="s">
        <v>1002</v>
      </c>
      <c r="S487" s="4" t="str">
        <f t="shared" si="190"/>
        <v>被动祝福大lv9</v>
      </c>
      <c r="T487" t="s">
        <v>307</v>
      </c>
      <c r="Y487" t="s">
        <v>1223</v>
      </c>
      <c r="Z487">
        <f>INT(VLOOKUP($I487,角色属性概况!$I:$N,VLOOKUP($H487,对应表!$AD:$AE,2,FALSE),FALSE)*$J487)</f>
        <v>905</v>
      </c>
      <c r="AI487" s="12" t="str">
        <f t="shared" si="199"/>
        <v>HP:905</v>
      </c>
      <c r="AR487">
        <v>999</v>
      </c>
      <c r="AU487" s="4"/>
      <c r="AV487" s="4"/>
      <c r="AW487" s="4"/>
      <c r="AX487" s="4"/>
      <c r="AZ487" s="12" t="str">
        <f t="shared" si="200"/>
        <v/>
      </c>
      <c r="BA487" s="12" t="str">
        <f t="shared" si="191"/>
        <v/>
      </c>
      <c r="BB487" s="12" t="str">
        <f t="shared" si="192"/>
        <v/>
      </c>
      <c r="BC487" s="12" t="str">
        <f t="shared" si="193"/>
        <v/>
      </c>
      <c r="BD487" s="12" t="str">
        <f t="shared" si="194"/>
        <v/>
      </c>
      <c r="BE487" s="12" t="str">
        <f t="shared" si="195"/>
        <v/>
      </c>
      <c r="BF487" s="12" t="str">
        <f>_xlfn.IFNA(VLOOKUP(Y487,对应表!$Z:$AA,2,FALSE)&amp;Z487,"")</f>
        <v>HP:905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196"/>
        <v>905</v>
      </c>
      <c r="BM487" t="str">
        <f t="shared" si="197"/>
        <v/>
      </c>
    </row>
    <row r="488" spans="8:65" x14ac:dyDescent="0.15">
      <c r="H488" t="s">
        <v>142</v>
      </c>
      <c r="I488">
        <v>10</v>
      </c>
      <c r="J488">
        <v>0.125</v>
      </c>
      <c r="K488" t="str">
        <f t="shared" si="198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P488">
        <f t="shared" si="187"/>
        <v>1281</v>
      </c>
      <c r="Q488">
        <v>200350</v>
      </c>
      <c r="R488" s="4" t="s">
        <v>1003</v>
      </c>
      <c r="S488" s="4" t="str">
        <f t="shared" si="190"/>
        <v>被动祝福大lv10</v>
      </c>
      <c r="T488" t="s">
        <v>307</v>
      </c>
      <c r="Y488" t="s">
        <v>1223</v>
      </c>
      <c r="Z488">
        <f>INT(VLOOKUP($I488,角色属性概况!$I:$N,VLOOKUP($H488,对应表!$AD:$AE,2,FALSE),FALSE)*$J488)</f>
        <v>1281</v>
      </c>
      <c r="AI488" s="12" t="str">
        <f t="shared" si="199"/>
        <v>HP:1281</v>
      </c>
      <c r="AR488">
        <v>999</v>
      </c>
      <c r="AU488" s="4"/>
      <c r="AV488" s="4"/>
      <c r="AW488" s="4"/>
      <c r="AX488" s="4"/>
      <c r="AZ488" s="12" t="str">
        <f t="shared" si="200"/>
        <v/>
      </c>
      <c r="BA488" s="12" t="str">
        <f t="shared" si="191"/>
        <v/>
      </c>
      <c r="BB488" s="12" t="str">
        <f t="shared" si="192"/>
        <v/>
      </c>
      <c r="BC488" s="12" t="str">
        <f t="shared" si="193"/>
        <v/>
      </c>
      <c r="BD488" s="12" t="str">
        <f t="shared" si="194"/>
        <v/>
      </c>
      <c r="BE488" s="12" t="str">
        <f t="shared" si="195"/>
        <v/>
      </c>
      <c r="BF488" s="12" t="str">
        <f>_xlfn.IFNA(VLOOKUP(Y488,对应表!$Z:$AA,2,FALSE)&amp;Z488,"")</f>
        <v>HP:1281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196"/>
        <v>1281</v>
      </c>
      <c r="BM488" t="str">
        <f t="shared" si="197"/>
        <v/>
      </c>
    </row>
    <row r="489" spans="8:65" x14ac:dyDescent="0.15">
      <c r="H489" t="s">
        <v>142</v>
      </c>
      <c r="I489">
        <v>11</v>
      </c>
      <c r="J489">
        <v>0.125</v>
      </c>
      <c r="K489" t="str">
        <f t="shared" si="198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P489">
        <f t="shared" si="187"/>
        <v>1812</v>
      </c>
      <c r="Q489">
        <v>200351</v>
      </c>
      <c r="R489" s="4" t="s">
        <v>1004</v>
      </c>
      <c r="S489" s="4" t="str">
        <f t="shared" si="190"/>
        <v>被动祝福大lv11</v>
      </c>
      <c r="T489" t="s">
        <v>307</v>
      </c>
      <c r="Y489" t="s">
        <v>1223</v>
      </c>
      <c r="Z489">
        <f>INT(VLOOKUP($I489,角色属性概况!$I:$N,VLOOKUP($H489,对应表!$AD:$AE,2,FALSE),FALSE)*$J489)</f>
        <v>1812</v>
      </c>
      <c r="AI489" s="12" t="str">
        <f t="shared" si="199"/>
        <v>HP:1812</v>
      </c>
      <c r="AR489">
        <v>999</v>
      </c>
      <c r="AU489" s="4"/>
      <c r="AV489" s="4"/>
      <c r="AW489" s="4"/>
      <c r="AX489" s="4"/>
      <c r="AZ489" s="12" t="str">
        <f t="shared" si="200"/>
        <v/>
      </c>
      <c r="BA489" s="12" t="str">
        <f t="shared" si="191"/>
        <v/>
      </c>
      <c r="BB489" s="12" t="str">
        <f t="shared" si="192"/>
        <v/>
      </c>
      <c r="BC489" s="12" t="str">
        <f t="shared" si="193"/>
        <v/>
      </c>
      <c r="BD489" s="12" t="str">
        <f t="shared" si="194"/>
        <v/>
      </c>
      <c r="BE489" s="12" t="str">
        <f t="shared" si="195"/>
        <v/>
      </c>
      <c r="BF489" s="12" t="str">
        <f>_xlfn.IFNA(VLOOKUP(Y489,对应表!$Z:$AA,2,FALSE)&amp;Z489,"")</f>
        <v>HP:1812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196"/>
        <v>1812</v>
      </c>
      <c r="BM489" t="str">
        <f t="shared" si="197"/>
        <v/>
      </c>
    </row>
    <row r="490" spans="8:65" x14ac:dyDescent="0.15">
      <c r="H490" t="s">
        <v>142</v>
      </c>
      <c r="I490">
        <v>12</v>
      </c>
      <c r="J490">
        <v>0.125</v>
      </c>
      <c r="K490" t="str">
        <f t="shared" si="198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P490">
        <f t="shared" si="187"/>
        <v>2563</v>
      </c>
      <c r="Q490">
        <v>200352</v>
      </c>
      <c r="R490" s="4" t="s">
        <v>1005</v>
      </c>
      <c r="S490" s="4" t="str">
        <f t="shared" si="190"/>
        <v>被动祝福大lv12</v>
      </c>
      <c r="T490" t="s">
        <v>307</v>
      </c>
      <c r="Y490" t="s">
        <v>1223</v>
      </c>
      <c r="Z490">
        <f>INT(VLOOKUP($I490,角色属性概况!$I:$N,VLOOKUP($H490,对应表!$AD:$AE,2,FALSE),FALSE)*$J490)</f>
        <v>2563</v>
      </c>
      <c r="AI490" s="12" t="str">
        <f t="shared" si="199"/>
        <v>HP:2563</v>
      </c>
      <c r="AR490">
        <v>999</v>
      </c>
      <c r="AU490" s="4"/>
      <c r="AV490" s="4"/>
      <c r="AW490" s="4"/>
      <c r="AX490" s="4"/>
      <c r="AZ490" s="12" t="str">
        <f t="shared" si="200"/>
        <v/>
      </c>
      <c r="BA490" s="12" t="str">
        <f t="shared" si="191"/>
        <v/>
      </c>
      <c r="BB490" s="12" t="str">
        <f t="shared" si="192"/>
        <v/>
      </c>
      <c r="BC490" s="12" t="str">
        <f t="shared" si="193"/>
        <v/>
      </c>
      <c r="BD490" s="12" t="str">
        <f t="shared" si="194"/>
        <v/>
      </c>
      <c r="BE490" s="12" t="str">
        <f t="shared" si="195"/>
        <v/>
      </c>
      <c r="BF490" s="12" t="str">
        <f>_xlfn.IFNA(VLOOKUP(Y490,对应表!$Z:$AA,2,FALSE)&amp;Z490,"")</f>
        <v>HP:2563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196"/>
        <v>2563</v>
      </c>
      <c r="BM490" t="str">
        <f t="shared" si="197"/>
        <v/>
      </c>
    </row>
    <row r="491" spans="8:65" x14ac:dyDescent="0.15">
      <c r="H491" t="s">
        <v>142</v>
      </c>
      <c r="I491">
        <v>13</v>
      </c>
      <c r="J491">
        <v>0.125</v>
      </c>
      <c r="K491" t="str">
        <f t="shared" si="198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P491">
        <f t="shared" si="187"/>
        <v>3625</v>
      </c>
      <c r="Q491">
        <v>200353</v>
      </c>
      <c r="R491" s="4" t="s">
        <v>1006</v>
      </c>
      <c r="S491" s="4" t="str">
        <f t="shared" si="190"/>
        <v>被动祝福大lv13</v>
      </c>
      <c r="T491" t="s">
        <v>307</v>
      </c>
      <c r="Y491" t="s">
        <v>1223</v>
      </c>
      <c r="Z491">
        <f>INT(VLOOKUP($I491,角色属性概况!$I:$N,VLOOKUP($H491,对应表!$AD:$AE,2,FALSE),FALSE)*$J491)</f>
        <v>3625</v>
      </c>
      <c r="AI491" s="12" t="str">
        <f t="shared" si="199"/>
        <v>HP:3625</v>
      </c>
      <c r="AR491">
        <v>999</v>
      </c>
      <c r="AU491" s="4"/>
      <c r="AV491" s="4"/>
      <c r="AW491" s="4"/>
      <c r="AX491" s="4"/>
      <c r="AZ491" s="12" t="str">
        <f t="shared" si="200"/>
        <v/>
      </c>
      <c r="BA491" s="12" t="str">
        <f t="shared" si="191"/>
        <v/>
      </c>
      <c r="BB491" s="12" t="str">
        <f t="shared" si="192"/>
        <v/>
      </c>
      <c r="BC491" s="12" t="str">
        <f t="shared" si="193"/>
        <v/>
      </c>
      <c r="BD491" s="12" t="str">
        <f t="shared" si="194"/>
        <v/>
      </c>
      <c r="BE491" s="12" t="str">
        <f t="shared" si="195"/>
        <v/>
      </c>
      <c r="BF491" s="12" t="str">
        <f>_xlfn.IFNA(VLOOKUP(Y491,对应表!$Z:$AA,2,FALSE)&amp;Z491,"")</f>
        <v>HP:3625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196"/>
        <v>3625</v>
      </c>
      <c r="BM491" t="str">
        <f t="shared" si="197"/>
        <v/>
      </c>
    </row>
    <row r="492" spans="8:65" x14ac:dyDescent="0.15">
      <c r="H492" t="s">
        <v>142</v>
      </c>
      <c r="I492">
        <v>14</v>
      </c>
      <c r="J492">
        <v>0.125</v>
      </c>
      <c r="K492" t="str">
        <f t="shared" si="198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P492">
        <f t="shared" si="187"/>
        <v>5127</v>
      </c>
      <c r="Q492">
        <v>200354</v>
      </c>
      <c r="R492" s="4" t="s">
        <v>1007</v>
      </c>
      <c r="S492" s="4" t="str">
        <f t="shared" si="190"/>
        <v>被动祝福大lv14</v>
      </c>
      <c r="T492" t="s">
        <v>307</v>
      </c>
      <c r="Y492" t="s">
        <v>1223</v>
      </c>
      <c r="Z492">
        <f>INT(VLOOKUP($I492,角色属性概况!$I:$N,VLOOKUP($H492,对应表!$AD:$AE,2,FALSE),FALSE)*$J492)</f>
        <v>5127</v>
      </c>
      <c r="AI492" s="12" t="str">
        <f t="shared" si="199"/>
        <v>HP:5127</v>
      </c>
      <c r="AR492">
        <v>999</v>
      </c>
      <c r="AU492" s="4"/>
      <c r="AV492" s="4"/>
      <c r="AW492" s="4"/>
      <c r="AX492" s="4"/>
      <c r="AZ492" s="12" t="str">
        <f t="shared" si="200"/>
        <v/>
      </c>
      <c r="BA492" s="12" t="str">
        <f t="shared" si="191"/>
        <v/>
      </c>
      <c r="BB492" s="12" t="str">
        <f t="shared" si="192"/>
        <v/>
      </c>
      <c r="BC492" s="12" t="str">
        <f t="shared" si="193"/>
        <v/>
      </c>
      <c r="BD492" s="12" t="str">
        <f t="shared" si="194"/>
        <v/>
      </c>
      <c r="BE492" s="12" t="str">
        <f t="shared" si="195"/>
        <v/>
      </c>
      <c r="BF492" s="12" t="str">
        <f>_xlfn.IFNA(VLOOKUP(Y492,对应表!$Z:$AA,2,FALSE)&amp;Z492,"")</f>
        <v>HP:5127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196"/>
        <v>5127</v>
      </c>
      <c r="BM492" t="str">
        <f t="shared" si="197"/>
        <v/>
      </c>
    </row>
    <row r="493" spans="8:65" x14ac:dyDescent="0.15">
      <c r="H493" t="s">
        <v>142</v>
      </c>
      <c r="I493">
        <v>15</v>
      </c>
      <c r="J493">
        <v>0.125</v>
      </c>
      <c r="K493" t="str">
        <f t="shared" si="198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P493">
        <f t="shared" si="187"/>
        <v>7252</v>
      </c>
      <c r="Q493">
        <v>200355</v>
      </c>
      <c r="R493" s="4" t="s">
        <v>1008</v>
      </c>
      <c r="S493" s="4" t="str">
        <f t="shared" si="190"/>
        <v>被动祝福大lv15</v>
      </c>
      <c r="T493" t="s">
        <v>307</v>
      </c>
      <c r="Y493" t="s">
        <v>1223</v>
      </c>
      <c r="Z493">
        <f>INT(VLOOKUP($I493,角色属性概况!$I:$N,VLOOKUP($H493,对应表!$AD:$AE,2,FALSE),FALSE)*$J493)</f>
        <v>7252</v>
      </c>
      <c r="AI493" s="12" t="str">
        <f t="shared" si="199"/>
        <v>HP:7252</v>
      </c>
      <c r="AR493">
        <v>999</v>
      </c>
      <c r="AU493" s="4"/>
      <c r="AV493" s="4"/>
      <c r="AW493" s="4"/>
      <c r="AX493" s="4"/>
      <c r="AZ493" s="12" t="str">
        <f t="shared" si="200"/>
        <v/>
      </c>
      <c r="BA493" s="12" t="str">
        <f t="shared" si="191"/>
        <v/>
      </c>
      <c r="BB493" s="12" t="str">
        <f t="shared" si="192"/>
        <v/>
      </c>
      <c r="BC493" s="12" t="str">
        <f t="shared" si="193"/>
        <v/>
      </c>
      <c r="BD493" s="12" t="str">
        <f t="shared" si="194"/>
        <v/>
      </c>
      <c r="BE493" s="12" t="str">
        <f t="shared" si="195"/>
        <v/>
      </c>
      <c r="BF493" s="12" t="str">
        <f>_xlfn.IFNA(VLOOKUP(Y493,对应表!$Z:$AA,2,FALSE)&amp;Z493,"")</f>
        <v>HP:7252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196"/>
        <v>7252</v>
      </c>
      <c r="BM493" t="str">
        <f t="shared" si="197"/>
        <v/>
      </c>
    </row>
    <row r="494" spans="8:65" x14ac:dyDescent="0.15">
      <c r="H494" t="s">
        <v>142</v>
      </c>
      <c r="I494">
        <v>16</v>
      </c>
      <c r="J494">
        <v>0.125</v>
      </c>
      <c r="K494" t="str">
        <f t="shared" si="198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P494">
        <f t="shared" si="187"/>
        <v>10257</v>
      </c>
      <c r="Q494">
        <v>200356</v>
      </c>
      <c r="R494" s="4" t="s">
        <v>1009</v>
      </c>
      <c r="S494" s="4" t="str">
        <f t="shared" si="190"/>
        <v>被动祝福大lv16</v>
      </c>
      <c r="T494" t="s">
        <v>307</v>
      </c>
      <c r="Y494" t="s">
        <v>1223</v>
      </c>
      <c r="Z494">
        <f>INT(VLOOKUP($I494,角色属性概况!$I:$N,VLOOKUP($H494,对应表!$AD:$AE,2,FALSE),FALSE)*$J494)</f>
        <v>10257</v>
      </c>
      <c r="AI494" s="12" t="str">
        <f t="shared" si="199"/>
        <v>HP:10257</v>
      </c>
      <c r="AR494">
        <v>999</v>
      </c>
      <c r="AU494" s="4"/>
      <c r="AV494" s="4"/>
      <c r="AW494" s="4"/>
      <c r="AX494" s="4"/>
      <c r="AZ494" s="12" t="str">
        <f t="shared" si="200"/>
        <v/>
      </c>
      <c r="BA494" s="12" t="str">
        <f t="shared" si="191"/>
        <v/>
      </c>
      <c r="BB494" s="12" t="str">
        <f t="shared" si="192"/>
        <v/>
      </c>
      <c r="BC494" s="12" t="str">
        <f t="shared" si="193"/>
        <v/>
      </c>
      <c r="BD494" s="12" t="str">
        <f t="shared" si="194"/>
        <v/>
      </c>
      <c r="BE494" s="12" t="str">
        <f t="shared" si="195"/>
        <v/>
      </c>
      <c r="BF494" s="12" t="str">
        <f>_xlfn.IFNA(VLOOKUP(Y494,对应表!$Z:$AA,2,FALSE)&amp;Z494,"")</f>
        <v>HP:10257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196"/>
        <v>10257</v>
      </c>
      <c r="BM494" t="str">
        <f t="shared" si="197"/>
        <v/>
      </c>
    </row>
    <row r="495" spans="8:65" x14ac:dyDescent="0.15">
      <c r="H495" t="s">
        <v>142</v>
      </c>
      <c r="I495">
        <v>17</v>
      </c>
      <c r="J495">
        <v>0.125</v>
      </c>
      <c r="K495" t="str">
        <f t="shared" si="198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P495">
        <f t="shared" si="187"/>
        <v>14508</v>
      </c>
      <c r="Q495">
        <v>200357</v>
      </c>
      <c r="R495" s="4" t="s">
        <v>1010</v>
      </c>
      <c r="S495" s="4" t="str">
        <f t="shared" si="190"/>
        <v>被动祝福大lv17</v>
      </c>
      <c r="T495" t="s">
        <v>307</v>
      </c>
      <c r="Y495" t="s">
        <v>1223</v>
      </c>
      <c r="Z495">
        <f>INT(VLOOKUP($I495,角色属性概况!$I:$N,VLOOKUP($H495,对应表!$AD:$AE,2,FALSE),FALSE)*$J495)</f>
        <v>14508</v>
      </c>
      <c r="AI495" s="12" t="str">
        <f t="shared" si="199"/>
        <v>HP:14508</v>
      </c>
      <c r="AR495">
        <v>999</v>
      </c>
      <c r="AU495" s="4"/>
      <c r="AV495" s="4"/>
      <c r="AW495" s="4"/>
      <c r="AX495" s="4"/>
      <c r="AZ495" s="12" t="str">
        <f t="shared" si="200"/>
        <v/>
      </c>
      <c r="BA495" s="12" t="str">
        <f t="shared" si="191"/>
        <v/>
      </c>
      <c r="BB495" s="12" t="str">
        <f t="shared" si="192"/>
        <v/>
      </c>
      <c r="BC495" s="12" t="str">
        <f t="shared" si="193"/>
        <v/>
      </c>
      <c r="BD495" s="12" t="str">
        <f t="shared" si="194"/>
        <v/>
      </c>
      <c r="BE495" s="12" t="str">
        <f t="shared" si="195"/>
        <v/>
      </c>
      <c r="BF495" s="12" t="str">
        <f>_xlfn.IFNA(VLOOKUP(Y495,对应表!$Z:$AA,2,FALSE)&amp;Z495,"")</f>
        <v>HP:14508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196"/>
        <v>14508</v>
      </c>
      <c r="BM495" t="str">
        <f t="shared" si="197"/>
        <v/>
      </c>
    </row>
    <row r="496" spans="8:65" x14ac:dyDescent="0.15">
      <c r="H496" t="s">
        <v>142</v>
      </c>
      <c r="I496">
        <v>18</v>
      </c>
      <c r="J496">
        <v>0.125</v>
      </c>
      <c r="K496" t="str">
        <f t="shared" si="198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P496">
        <f t="shared" si="187"/>
        <v>20520</v>
      </c>
      <c r="Q496">
        <v>200358</v>
      </c>
      <c r="R496" s="4" t="s">
        <v>1011</v>
      </c>
      <c r="S496" s="4" t="str">
        <f t="shared" si="190"/>
        <v>被动祝福大lv18</v>
      </c>
      <c r="T496" t="s">
        <v>307</v>
      </c>
      <c r="Y496" t="s">
        <v>1223</v>
      </c>
      <c r="Z496">
        <f>INT(VLOOKUP($I496,角色属性概况!$I:$N,VLOOKUP($H496,对应表!$AD:$AE,2,FALSE),FALSE)*$J496)</f>
        <v>20520</v>
      </c>
      <c r="AI496" s="12" t="str">
        <f t="shared" si="199"/>
        <v>HP:20520</v>
      </c>
      <c r="AR496">
        <v>999</v>
      </c>
      <c r="AU496" s="4"/>
      <c r="AV496" s="4"/>
      <c r="AW496" s="4"/>
      <c r="AX496" s="4"/>
      <c r="AZ496" s="12" t="str">
        <f t="shared" si="200"/>
        <v/>
      </c>
      <c r="BA496" s="12" t="str">
        <f t="shared" si="191"/>
        <v/>
      </c>
      <c r="BB496" s="12" t="str">
        <f t="shared" si="192"/>
        <v/>
      </c>
      <c r="BC496" s="12" t="str">
        <f t="shared" si="193"/>
        <v/>
      </c>
      <c r="BD496" s="12" t="str">
        <f t="shared" si="194"/>
        <v/>
      </c>
      <c r="BE496" s="12" t="str">
        <f t="shared" si="195"/>
        <v/>
      </c>
      <c r="BF496" s="12" t="str">
        <f>_xlfn.IFNA(VLOOKUP(Y496,对应表!$Z:$AA,2,FALSE)&amp;Z496,"")</f>
        <v>HP:20520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196"/>
        <v>20520</v>
      </c>
      <c r="BM496" t="str">
        <f t="shared" si="197"/>
        <v/>
      </c>
    </row>
    <row r="497" spans="8:65" x14ac:dyDescent="0.15">
      <c r="H497" t="s">
        <v>142</v>
      </c>
      <c r="I497">
        <v>19</v>
      </c>
      <c r="J497">
        <v>0.125</v>
      </c>
      <c r="K497" t="str">
        <f t="shared" si="198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P497">
        <f t="shared" si="187"/>
        <v>29024</v>
      </c>
      <c r="Q497">
        <v>200359</v>
      </c>
      <c r="R497" s="4" t="s">
        <v>1012</v>
      </c>
      <c r="S497" s="4" t="str">
        <f t="shared" si="190"/>
        <v>被动祝福大lv19</v>
      </c>
      <c r="T497" t="s">
        <v>307</v>
      </c>
      <c r="Y497" t="s">
        <v>1223</v>
      </c>
      <c r="Z497">
        <f>INT(VLOOKUP($I497,角色属性概况!$I:$N,VLOOKUP($H497,对应表!$AD:$AE,2,FALSE),FALSE)*$J497)</f>
        <v>29024</v>
      </c>
      <c r="AI497" s="12" t="str">
        <f t="shared" si="199"/>
        <v>HP:29024</v>
      </c>
      <c r="AR497">
        <v>999</v>
      </c>
      <c r="AU497" s="4"/>
      <c r="AV497" s="4"/>
      <c r="AW497" s="4"/>
      <c r="AX497" s="4"/>
      <c r="AZ497" s="12" t="str">
        <f t="shared" si="200"/>
        <v/>
      </c>
      <c r="BA497" s="12" t="str">
        <f t="shared" si="191"/>
        <v/>
      </c>
      <c r="BB497" s="12" t="str">
        <f t="shared" si="192"/>
        <v/>
      </c>
      <c r="BC497" s="12" t="str">
        <f t="shared" si="193"/>
        <v/>
      </c>
      <c r="BD497" s="12" t="str">
        <f t="shared" si="194"/>
        <v/>
      </c>
      <c r="BE497" s="12" t="str">
        <f t="shared" si="195"/>
        <v/>
      </c>
      <c r="BF497" s="12" t="str">
        <f>_xlfn.IFNA(VLOOKUP(Y497,对应表!$Z:$AA,2,FALSE)&amp;Z497,"")</f>
        <v>HP:29024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196"/>
        <v>29024</v>
      </c>
      <c r="BM497" t="str">
        <f t="shared" si="197"/>
        <v/>
      </c>
    </row>
    <row r="498" spans="8:65" x14ac:dyDescent="0.15">
      <c r="H498" t="s">
        <v>142</v>
      </c>
      <c r="I498">
        <v>20</v>
      </c>
      <c r="J498">
        <v>0.125</v>
      </c>
      <c r="K498" t="str">
        <f t="shared" si="198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P498">
        <f t="shared" si="187"/>
        <v>41051</v>
      </c>
      <c r="Q498">
        <v>200360</v>
      </c>
      <c r="R498" s="4" t="s">
        <v>1013</v>
      </c>
      <c r="S498" s="4" t="str">
        <f t="shared" si="190"/>
        <v>被动祝福大lv20</v>
      </c>
      <c r="T498" t="s">
        <v>307</v>
      </c>
      <c r="Y498" t="s">
        <v>1223</v>
      </c>
      <c r="Z498">
        <f>INT(VLOOKUP($I498,角色属性概况!$I:$N,VLOOKUP($H498,对应表!$AD:$AE,2,FALSE),FALSE)*$J498)</f>
        <v>41051</v>
      </c>
      <c r="AI498" s="12" t="str">
        <f t="shared" si="199"/>
        <v>HP:41051</v>
      </c>
      <c r="AR498">
        <v>999</v>
      </c>
      <c r="AU498" s="4"/>
      <c r="AV498" s="4"/>
      <c r="AW498" s="4"/>
      <c r="AX498" s="4"/>
      <c r="AZ498" s="12" t="str">
        <f t="shared" si="200"/>
        <v/>
      </c>
      <c r="BA498" s="12" t="str">
        <f t="shared" si="191"/>
        <v/>
      </c>
      <c r="BB498" s="12" t="str">
        <f t="shared" si="192"/>
        <v/>
      </c>
      <c r="BC498" s="12" t="str">
        <f t="shared" si="193"/>
        <v/>
      </c>
      <c r="BD498" s="12" t="str">
        <f t="shared" si="194"/>
        <v/>
      </c>
      <c r="BE498" s="12" t="str">
        <f t="shared" si="195"/>
        <v/>
      </c>
      <c r="BF498" s="12" t="str">
        <f>_xlfn.IFNA(VLOOKUP(Y498,对应表!$Z:$AA,2,FALSE)&amp;Z498,"")</f>
        <v>HP:41051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196"/>
        <v>41051</v>
      </c>
      <c r="BM498" t="str">
        <f t="shared" si="197"/>
        <v/>
      </c>
    </row>
    <row r="499" spans="8:65" x14ac:dyDescent="0.15">
      <c r="K499" t="str">
        <f t="shared" si="198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306</v>
      </c>
      <c r="O499">
        <v>0</v>
      </c>
      <c r="P499">
        <f t="shared" si="187"/>
        <v>5</v>
      </c>
      <c r="Q499">
        <v>200361</v>
      </c>
      <c r="R499" s="4" t="s">
        <v>1409</v>
      </c>
      <c r="S499" s="4" t="str">
        <f t="shared" si="190"/>
        <v>被动直觉lv1</v>
      </c>
      <c r="T499" t="s">
        <v>307</v>
      </c>
      <c r="Y499" t="s">
        <v>1429</v>
      </c>
      <c r="Z499">
        <v>5</v>
      </c>
      <c r="AI499" s="12" t="str">
        <f t="shared" si="199"/>
        <v>MIS:5</v>
      </c>
      <c r="AR499">
        <v>999</v>
      </c>
      <c r="AU499" s="4"/>
      <c r="AV499" s="4"/>
      <c r="AW499" s="4"/>
      <c r="AX499" s="4"/>
      <c r="AZ499" s="12" t="str">
        <f t="shared" si="200"/>
        <v/>
      </c>
      <c r="BA499" s="12" t="str">
        <f t="shared" si="191"/>
        <v/>
      </c>
      <c r="BB499" s="12" t="str">
        <f t="shared" si="192"/>
        <v/>
      </c>
      <c r="BC499" s="12" t="str">
        <f t="shared" si="193"/>
        <v/>
      </c>
      <c r="BD499" s="12" t="str">
        <f t="shared" si="194"/>
        <v/>
      </c>
      <c r="BE499" s="12" t="str">
        <f t="shared" si="195"/>
        <v/>
      </c>
      <c r="BF499" s="12" t="str">
        <f>_xlfn.IFNA(VLOOKUP(Y499,对应表!$Z:$AA,2,FALSE)&amp;Z499,"")</f>
        <v>MIS:5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196"/>
        <v>5</v>
      </c>
      <c r="BM499" t="str">
        <f t="shared" si="197"/>
        <v/>
      </c>
    </row>
    <row r="500" spans="8:65" x14ac:dyDescent="0.15">
      <c r="K500" t="str">
        <f t="shared" si="198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306</v>
      </c>
      <c r="O500">
        <v>0</v>
      </c>
      <c r="P500">
        <f t="shared" si="187"/>
        <v>6</v>
      </c>
      <c r="Q500">
        <v>200362</v>
      </c>
      <c r="R500" s="4" t="s">
        <v>1410</v>
      </c>
      <c r="S500" s="4" t="str">
        <f t="shared" si="190"/>
        <v>被动直觉lv2</v>
      </c>
      <c r="T500" t="s">
        <v>307</v>
      </c>
      <c r="Y500" t="s">
        <v>1429</v>
      </c>
      <c r="Z500">
        <v>6</v>
      </c>
      <c r="AI500" s="12" t="str">
        <f t="shared" si="199"/>
        <v>MIS:6</v>
      </c>
      <c r="AR500">
        <v>999</v>
      </c>
      <c r="AU500" s="4"/>
      <c r="AV500" s="4"/>
      <c r="AW500" s="4"/>
      <c r="AX500" s="4"/>
      <c r="AZ500" s="12" t="str">
        <f t="shared" si="200"/>
        <v/>
      </c>
      <c r="BA500" s="12" t="str">
        <f t="shared" si="191"/>
        <v/>
      </c>
      <c r="BB500" s="12" t="str">
        <f t="shared" si="192"/>
        <v/>
      </c>
      <c r="BC500" s="12" t="str">
        <f t="shared" si="193"/>
        <v/>
      </c>
      <c r="BD500" s="12" t="str">
        <f t="shared" si="194"/>
        <v/>
      </c>
      <c r="BE500" s="12" t="str">
        <f t="shared" si="195"/>
        <v/>
      </c>
      <c r="BF500" s="12" t="str">
        <f>_xlfn.IFNA(VLOOKUP(Y500,对应表!$Z:$AA,2,FALSE)&amp;Z500,"")</f>
        <v>MIS:6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196"/>
        <v>6</v>
      </c>
      <c r="BM500" t="str">
        <f t="shared" si="197"/>
        <v/>
      </c>
    </row>
    <row r="501" spans="8:65" x14ac:dyDescent="0.15">
      <c r="K501" t="str">
        <f t="shared" si="198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306</v>
      </c>
      <c r="O501">
        <v>0</v>
      </c>
      <c r="P501">
        <f t="shared" si="187"/>
        <v>7</v>
      </c>
      <c r="Q501">
        <v>200363</v>
      </c>
      <c r="R501" s="4" t="s">
        <v>1411</v>
      </c>
      <c r="S501" s="4" t="str">
        <f t="shared" si="190"/>
        <v>被动直觉lv3</v>
      </c>
      <c r="T501" t="s">
        <v>307</v>
      </c>
      <c r="Y501" t="s">
        <v>1429</v>
      </c>
      <c r="Z501">
        <v>7</v>
      </c>
      <c r="AI501" s="12" t="str">
        <f t="shared" si="199"/>
        <v>MIS:7</v>
      </c>
      <c r="AR501">
        <v>999</v>
      </c>
      <c r="AU501" s="4"/>
      <c r="AV501" s="4"/>
      <c r="AW501" s="4"/>
      <c r="AX501" s="4"/>
      <c r="AZ501" s="12" t="str">
        <f t="shared" si="200"/>
        <v/>
      </c>
      <c r="BA501" s="12" t="str">
        <f t="shared" si="191"/>
        <v/>
      </c>
      <c r="BB501" s="12" t="str">
        <f t="shared" si="192"/>
        <v/>
      </c>
      <c r="BC501" s="12" t="str">
        <f t="shared" si="193"/>
        <v/>
      </c>
      <c r="BD501" s="12" t="str">
        <f t="shared" si="194"/>
        <v/>
      </c>
      <c r="BE501" s="12" t="str">
        <f t="shared" si="195"/>
        <v/>
      </c>
      <c r="BF501" s="12" t="str">
        <f>_xlfn.IFNA(VLOOKUP(Y501,对应表!$Z:$AA,2,FALSE)&amp;Z501,"")</f>
        <v>MIS:7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196"/>
        <v>7</v>
      </c>
      <c r="BM501" t="str">
        <f t="shared" si="197"/>
        <v/>
      </c>
    </row>
    <row r="502" spans="8:65" x14ac:dyDescent="0.15">
      <c r="K502" t="str">
        <f t="shared" si="198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306</v>
      </c>
      <c r="O502">
        <v>0</v>
      </c>
      <c r="P502">
        <f t="shared" si="187"/>
        <v>8</v>
      </c>
      <c r="Q502">
        <v>200364</v>
      </c>
      <c r="R502" s="4" t="s">
        <v>1412</v>
      </c>
      <c r="S502" s="4" t="str">
        <f t="shared" si="190"/>
        <v>被动直觉lv4</v>
      </c>
      <c r="T502" t="s">
        <v>307</v>
      </c>
      <c r="Y502" t="s">
        <v>1429</v>
      </c>
      <c r="Z502">
        <v>8</v>
      </c>
      <c r="AI502" s="12" t="str">
        <f t="shared" si="199"/>
        <v>MIS:8</v>
      </c>
      <c r="AR502">
        <v>999</v>
      </c>
      <c r="AU502" s="4"/>
      <c r="AV502" s="4"/>
      <c r="AW502" s="4"/>
      <c r="AX502" s="4"/>
      <c r="AZ502" s="12" t="str">
        <f t="shared" si="200"/>
        <v/>
      </c>
      <c r="BA502" s="12" t="str">
        <f t="shared" si="191"/>
        <v/>
      </c>
      <c r="BB502" s="12" t="str">
        <f t="shared" si="192"/>
        <v/>
      </c>
      <c r="BC502" s="12" t="str">
        <f t="shared" si="193"/>
        <v/>
      </c>
      <c r="BD502" s="12" t="str">
        <f t="shared" si="194"/>
        <v/>
      </c>
      <c r="BE502" s="12" t="str">
        <f t="shared" si="195"/>
        <v/>
      </c>
      <c r="BF502" s="12" t="str">
        <f>_xlfn.IFNA(VLOOKUP(Y502,对应表!$Z:$AA,2,FALSE)&amp;Z502,"")</f>
        <v>MIS:8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196"/>
        <v>8</v>
      </c>
      <c r="BM502" t="str">
        <f t="shared" si="197"/>
        <v/>
      </c>
    </row>
    <row r="503" spans="8:65" x14ac:dyDescent="0.15">
      <c r="K503" t="str">
        <f t="shared" si="198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306</v>
      </c>
      <c r="O503">
        <v>0</v>
      </c>
      <c r="P503">
        <f t="shared" ref="P503:P566" si="201">BL503</f>
        <v>9</v>
      </c>
      <c r="Q503">
        <v>200365</v>
      </c>
      <c r="R503" s="4" t="s">
        <v>1413</v>
      </c>
      <c r="S503" s="4" t="str">
        <f t="shared" si="190"/>
        <v>被动直觉lv5</v>
      </c>
      <c r="T503" t="s">
        <v>307</v>
      </c>
      <c r="Y503" t="s">
        <v>1429</v>
      </c>
      <c r="Z503">
        <v>9</v>
      </c>
      <c r="AI503" s="12" t="str">
        <f t="shared" si="199"/>
        <v>MIS:9</v>
      </c>
      <c r="AR503">
        <v>999</v>
      </c>
      <c r="AU503" s="4"/>
      <c r="AV503" s="4"/>
      <c r="AW503" s="4"/>
      <c r="AX503" s="4"/>
      <c r="AZ503" s="12" t="str">
        <f t="shared" si="200"/>
        <v/>
      </c>
      <c r="BA503" s="12" t="str">
        <f t="shared" si="191"/>
        <v/>
      </c>
      <c r="BB503" s="12" t="str">
        <f t="shared" si="192"/>
        <v/>
      </c>
      <c r="BC503" s="12" t="str">
        <f t="shared" si="193"/>
        <v/>
      </c>
      <c r="BD503" s="12" t="str">
        <f t="shared" si="194"/>
        <v/>
      </c>
      <c r="BE503" s="12" t="str">
        <f t="shared" si="195"/>
        <v/>
      </c>
      <c r="BF503" s="12" t="str">
        <f>_xlfn.IFNA(VLOOKUP(Y503,对应表!$Z:$AA,2,FALSE)&amp;Z503,"")</f>
        <v>MIS:9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196"/>
        <v>9</v>
      </c>
      <c r="BM503" t="str">
        <f t="shared" si="197"/>
        <v/>
      </c>
    </row>
    <row r="504" spans="8:65" x14ac:dyDescent="0.15">
      <c r="K504" t="str">
        <f t="shared" si="198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306</v>
      </c>
      <c r="O504">
        <v>0</v>
      </c>
      <c r="P504">
        <f t="shared" si="201"/>
        <v>10</v>
      </c>
      <c r="Q504">
        <v>200366</v>
      </c>
      <c r="R504" s="4" t="s">
        <v>1414</v>
      </c>
      <c r="S504" s="4" t="str">
        <f t="shared" si="190"/>
        <v>被动直觉lv6</v>
      </c>
      <c r="T504" t="s">
        <v>307</v>
      </c>
      <c r="Y504" t="s">
        <v>1429</v>
      </c>
      <c r="Z504">
        <v>10</v>
      </c>
      <c r="AI504" s="12" t="str">
        <f t="shared" si="199"/>
        <v>MIS:10</v>
      </c>
      <c r="AR504">
        <v>999</v>
      </c>
      <c r="AU504" s="4"/>
      <c r="AV504" s="4"/>
      <c r="AW504" s="4"/>
      <c r="AX504" s="4"/>
      <c r="AZ504" s="12" t="str">
        <f t="shared" si="200"/>
        <v/>
      </c>
      <c r="BA504" s="12" t="str">
        <f t="shared" si="191"/>
        <v/>
      </c>
      <c r="BB504" s="12" t="str">
        <f t="shared" si="192"/>
        <v/>
      </c>
      <c r="BC504" s="12" t="str">
        <f t="shared" si="193"/>
        <v/>
      </c>
      <c r="BD504" s="12" t="str">
        <f t="shared" si="194"/>
        <v/>
      </c>
      <c r="BE504" s="12" t="str">
        <f t="shared" si="195"/>
        <v/>
      </c>
      <c r="BF504" s="12" t="str">
        <f>_xlfn.IFNA(VLOOKUP(Y504,对应表!$Z:$AA,2,FALSE)&amp;Z504,"")</f>
        <v>MIS:10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196"/>
        <v>10</v>
      </c>
      <c r="BM504" t="str">
        <f t="shared" si="197"/>
        <v/>
      </c>
    </row>
    <row r="505" spans="8:65" x14ac:dyDescent="0.15">
      <c r="K505" t="str">
        <f t="shared" si="198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306</v>
      </c>
      <c r="O505">
        <v>0</v>
      </c>
      <c r="P505">
        <f t="shared" si="201"/>
        <v>11</v>
      </c>
      <c r="Q505">
        <v>200367</v>
      </c>
      <c r="R505" s="4" t="s">
        <v>1415</v>
      </c>
      <c r="S505" s="4" t="str">
        <f t="shared" si="190"/>
        <v>被动直觉lv7</v>
      </c>
      <c r="T505" t="s">
        <v>307</v>
      </c>
      <c r="Y505" t="s">
        <v>1429</v>
      </c>
      <c r="Z505">
        <v>11</v>
      </c>
      <c r="AI505" s="12" t="str">
        <f t="shared" si="199"/>
        <v>MIS:11</v>
      </c>
      <c r="AR505">
        <v>999</v>
      </c>
      <c r="AU505" s="4"/>
      <c r="AV505" s="4"/>
      <c r="AW505" s="4"/>
      <c r="AX505" s="4"/>
      <c r="AZ505" s="12" t="str">
        <f t="shared" si="200"/>
        <v/>
      </c>
      <c r="BA505" s="12" t="str">
        <f t="shared" si="191"/>
        <v/>
      </c>
      <c r="BB505" s="12" t="str">
        <f t="shared" si="192"/>
        <v/>
      </c>
      <c r="BC505" s="12" t="str">
        <f t="shared" si="193"/>
        <v/>
      </c>
      <c r="BD505" s="12" t="str">
        <f t="shared" si="194"/>
        <v/>
      </c>
      <c r="BE505" s="12" t="str">
        <f t="shared" si="195"/>
        <v/>
      </c>
      <c r="BF505" s="12" t="str">
        <f>_xlfn.IFNA(VLOOKUP(Y505,对应表!$Z:$AA,2,FALSE)&amp;Z505,"")</f>
        <v>MIS:11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196"/>
        <v>11</v>
      </c>
      <c r="BM505" t="str">
        <f t="shared" si="197"/>
        <v/>
      </c>
    </row>
    <row r="506" spans="8:65" x14ac:dyDescent="0.15">
      <c r="K506" t="str">
        <f t="shared" si="198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306</v>
      </c>
      <c r="O506">
        <v>0</v>
      </c>
      <c r="P506">
        <f t="shared" si="201"/>
        <v>12</v>
      </c>
      <c r="Q506">
        <v>200368</v>
      </c>
      <c r="R506" s="4" t="s">
        <v>1416</v>
      </c>
      <c r="S506" s="4" t="str">
        <f t="shared" si="190"/>
        <v>被动直觉lv8</v>
      </c>
      <c r="T506" t="s">
        <v>307</v>
      </c>
      <c r="Y506" t="s">
        <v>1429</v>
      </c>
      <c r="Z506">
        <v>12</v>
      </c>
      <c r="AI506" s="12" t="str">
        <f t="shared" si="199"/>
        <v>MIS:12</v>
      </c>
      <c r="AR506">
        <v>999</v>
      </c>
      <c r="AU506" s="4"/>
      <c r="AV506" s="4"/>
      <c r="AW506" s="4"/>
      <c r="AX506" s="4"/>
      <c r="AZ506" s="12" t="str">
        <f t="shared" si="200"/>
        <v/>
      </c>
      <c r="BA506" s="12" t="str">
        <f t="shared" si="191"/>
        <v/>
      </c>
      <c r="BB506" s="12" t="str">
        <f t="shared" si="192"/>
        <v/>
      </c>
      <c r="BC506" s="12" t="str">
        <f t="shared" si="193"/>
        <v/>
      </c>
      <c r="BD506" s="12" t="str">
        <f t="shared" si="194"/>
        <v/>
      </c>
      <c r="BE506" s="12" t="str">
        <f t="shared" si="195"/>
        <v/>
      </c>
      <c r="BF506" s="12" t="str">
        <f>_xlfn.IFNA(VLOOKUP(Y506,对应表!$Z:$AA,2,FALSE)&amp;Z506,"")</f>
        <v>MIS:12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196"/>
        <v>12</v>
      </c>
      <c r="BM506" t="str">
        <f t="shared" si="197"/>
        <v/>
      </c>
    </row>
    <row r="507" spans="8:65" x14ac:dyDescent="0.15">
      <c r="K507" t="str">
        <f t="shared" si="198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306</v>
      </c>
      <c r="O507">
        <v>0</v>
      </c>
      <c r="P507">
        <f t="shared" si="201"/>
        <v>13</v>
      </c>
      <c r="Q507">
        <v>200369</v>
      </c>
      <c r="R507" s="4" t="s">
        <v>1417</v>
      </c>
      <c r="S507" s="4" t="str">
        <f t="shared" si="190"/>
        <v>被动直觉lv9</v>
      </c>
      <c r="T507" t="s">
        <v>307</v>
      </c>
      <c r="Y507" t="s">
        <v>1429</v>
      </c>
      <c r="Z507">
        <v>13</v>
      </c>
      <c r="AI507" s="12" t="str">
        <f t="shared" si="199"/>
        <v>MIS:13</v>
      </c>
      <c r="AR507">
        <v>999</v>
      </c>
      <c r="AU507" s="4"/>
      <c r="AV507" s="4"/>
      <c r="AW507" s="4"/>
      <c r="AX507" s="4"/>
      <c r="AZ507" s="12" t="str">
        <f t="shared" si="200"/>
        <v/>
      </c>
      <c r="BA507" s="12" t="str">
        <f t="shared" si="191"/>
        <v/>
      </c>
      <c r="BB507" s="12" t="str">
        <f t="shared" si="192"/>
        <v/>
      </c>
      <c r="BC507" s="12" t="str">
        <f t="shared" si="193"/>
        <v/>
      </c>
      <c r="BD507" s="12" t="str">
        <f t="shared" si="194"/>
        <v/>
      </c>
      <c r="BE507" s="12" t="str">
        <f t="shared" si="195"/>
        <v/>
      </c>
      <c r="BF507" s="12" t="str">
        <f>_xlfn.IFNA(VLOOKUP(Y507,对应表!$Z:$AA,2,FALSE)&amp;Z507,"")</f>
        <v>MIS:13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196"/>
        <v>13</v>
      </c>
      <c r="BM507" t="str">
        <f t="shared" si="197"/>
        <v/>
      </c>
    </row>
    <row r="508" spans="8:65" x14ac:dyDescent="0.15">
      <c r="K508" t="str">
        <f t="shared" si="198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306</v>
      </c>
      <c r="O508">
        <v>0</v>
      </c>
      <c r="P508">
        <f t="shared" si="201"/>
        <v>14</v>
      </c>
      <c r="Q508">
        <v>200370</v>
      </c>
      <c r="R508" s="4" t="s">
        <v>1418</v>
      </c>
      <c r="S508" s="4" t="str">
        <f t="shared" si="190"/>
        <v>被动直觉lv10</v>
      </c>
      <c r="T508" t="s">
        <v>307</v>
      </c>
      <c r="Y508" t="s">
        <v>1429</v>
      </c>
      <c r="Z508">
        <v>14</v>
      </c>
      <c r="AI508" s="12" t="str">
        <f t="shared" si="199"/>
        <v>MIS:14</v>
      </c>
      <c r="AR508">
        <v>999</v>
      </c>
      <c r="AU508" s="4"/>
      <c r="AV508" s="4"/>
      <c r="AW508" s="4"/>
      <c r="AX508" s="4"/>
      <c r="AZ508" s="12" t="str">
        <f t="shared" si="200"/>
        <v/>
      </c>
      <c r="BA508" s="12" t="str">
        <f t="shared" si="191"/>
        <v/>
      </c>
      <c r="BB508" s="12" t="str">
        <f t="shared" si="192"/>
        <v/>
      </c>
      <c r="BC508" s="12" t="str">
        <f t="shared" si="193"/>
        <v/>
      </c>
      <c r="BD508" s="12" t="str">
        <f t="shared" si="194"/>
        <v/>
      </c>
      <c r="BE508" s="12" t="str">
        <f t="shared" si="195"/>
        <v/>
      </c>
      <c r="BF508" s="12" t="str">
        <f>_xlfn.IFNA(VLOOKUP(Y508,对应表!$Z:$AA,2,FALSE)&amp;Z508,"")</f>
        <v>MIS:14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196"/>
        <v>14</v>
      </c>
      <c r="BM508" t="str">
        <f t="shared" si="197"/>
        <v/>
      </c>
    </row>
    <row r="509" spans="8:65" x14ac:dyDescent="0.15">
      <c r="K509" t="str">
        <f t="shared" si="198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306</v>
      </c>
      <c r="O509">
        <v>0</v>
      </c>
      <c r="P509">
        <f t="shared" si="201"/>
        <v>15</v>
      </c>
      <c r="Q509">
        <v>200371</v>
      </c>
      <c r="R509" s="4" t="s">
        <v>1419</v>
      </c>
      <c r="S509" s="4" t="str">
        <f t="shared" si="190"/>
        <v>被动直觉lv11</v>
      </c>
      <c r="T509" t="s">
        <v>307</v>
      </c>
      <c r="Y509" t="s">
        <v>1429</v>
      </c>
      <c r="Z509">
        <v>15</v>
      </c>
      <c r="AI509" s="12" t="str">
        <f t="shared" si="199"/>
        <v>MIS:15</v>
      </c>
      <c r="AR509">
        <v>999</v>
      </c>
      <c r="AU509" s="4"/>
      <c r="AV509" s="4"/>
      <c r="AW509" s="4"/>
      <c r="AX509" s="4"/>
      <c r="AZ509" s="12" t="str">
        <f t="shared" si="200"/>
        <v/>
      </c>
      <c r="BA509" s="12" t="str">
        <f t="shared" si="191"/>
        <v/>
      </c>
      <c r="BB509" s="12" t="str">
        <f t="shared" si="192"/>
        <v/>
      </c>
      <c r="BC509" s="12" t="str">
        <f t="shared" si="193"/>
        <v/>
      </c>
      <c r="BD509" s="12" t="str">
        <f t="shared" si="194"/>
        <v/>
      </c>
      <c r="BE509" s="12" t="str">
        <f t="shared" si="195"/>
        <v/>
      </c>
      <c r="BF509" s="12" t="str">
        <f>_xlfn.IFNA(VLOOKUP(Y509,对应表!$Z:$AA,2,FALSE)&amp;Z509,"")</f>
        <v>MIS:15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196"/>
        <v>15</v>
      </c>
      <c r="BM509" t="str">
        <f t="shared" si="197"/>
        <v/>
      </c>
    </row>
    <row r="510" spans="8:65" x14ac:dyDescent="0.15">
      <c r="K510" t="str">
        <f t="shared" si="198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306</v>
      </c>
      <c r="O510">
        <v>0</v>
      </c>
      <c r="P510">
        <f t="shared" si="201"/>
        <v>16</v>
      </c>
      <c r="Q510">
        <v>200372</v>
      </c>
      <c r="R510" s="4" t="s">
        <v>1420</v>
      </c>
      <c r="S510" s="4" t="str">
        <f t="shared" si="190"/>
        <v>被动直觉lv12</v>
      </c>
      <c r="T510" t="s">
        <v>307</v>
      </c>
      <c r="Y510" t="s">
        <v>1429</v>
      </c>
      <c r="Z510">
        <v>16</v>
      </c>
      <c r="AI510" s="12" t="str">
        <f t="shared" si="199"/>
        <v>MIS:16</v>
      </c>
      <c r="AR510">
        <v>999</v>
      </c>
      <c r="AU510" s="4"/>
      <c r="AV510" s="4"/>
      <c r="AW510" s="4"/>
      <c r="AX510" s="4"/>
      <c r="AZ510" s="12" t="str">
        <f t="shared" si="200"/>
        <v/>
      </c>
      <c r="BA510" s="12" t="str">
        <f t="shared" si="191"/>
        <v/>
      </c>
      <c r="BB510" s="12" t="str">
        <f t="shared" si="192"/>
        <v/>
      </c>
      <c r="BC510" s="12" t="str">
        <f t="shared" si="193"/>
        <v/>
      </c>
      <c r="BD510" s="12" t="str">
        <f t="shared" si="194"/>
        <v/>
      </c>
      <c r="BE510" s="12" t="str">
        <f t="shared" si="195"/>
        <v/>
      </c>
      <c r="BF510" s="12" t="str">
        <f>_xlfn.IFNA(VLOOKUP(Y510,对应表!$Z:$AA,2,FALSE)&amp;Z510,"")</f>
        <v>MIS:16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196"/>
        <v>16</v>
      </c>
      <c r="BM510" t="str">
        <f t="shared" si="197"/>
        <v/>
      </c>
    </row>
    <row r="511" spans="8:65" x14ac:dyDescent="0.15">
      <c r="K511" t="str">
        <f t="shared" si="198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306</v>
      </c>
      <c r="O511">
        <v>0</v>
      </c>
      <c r="P511">
        <f t="shared" si="201"/>
        <v>17</v>
      </c>
      <c r="Q511">
        <v>200373</v>
      </c>
      <c r="R511" s="4" t="s">
        <v>1421</v>
      </c>
      <c r="S511" s="4" t="str">
        <f t="shared" si="190"/>
        <v>被动直觉lv13</v>
      </c>
      <c r="T511" t="s">
        <v>307</v>
      </c>
      <c r="Y511" t="s">
        <v>1429</v>
      </c>
      <c r="Z511">
        <v>17</v>
      </c>
      <c r="AI511" s="12" t="str">
        <f t="shared" si="199"/>
        <v>MIS:17</v>
      </c>
      <c r="AR511">
        <v>999</v>
      </c>
      <c r="AU511" s="4"/>
      <c r="AV511" s="4"/>
      <c r="AW511" s="4"/>
      <c r="AX511" s="4"/>
      <c r="AZ511" s="12" t="str">
        <f t="shared" si="200"/>
        <v/>
      </c>
      <c r="BA511" s="12" t="str">
        <f t="shared" si="191"/>
        <v/>
      </c>
      <c r="BB511" s="12" t="str">
        <f t="shared" si="192"/>
        <v/>
      </c>
      <c r="BC511" s="12" t="str">
        <f t="shared" si="193"/>
        <v/>
      </c>
      <c r="BD511" s="12" t="str">
        <f t="shared" si="194"/>
        <v/>
      </c>
      <c r="BE511" s="12" t="str">
        <f t="shared" si="195"/>
        <v/>
      </c>
      <c r="BF511" s="12" t="str">
        <f>_xlfn.IFNA(VLOOKUP(Y511,对应表!$Z:$AA,2,FALSE)&amp;Z511,"")</f>
        <v>MIS:17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196"/>
        <v>17</v>
      </c>
      <c r="BM511" t="str">
        <f t="shared" si="197"/>
        <v/>
      </c>
    </row>
    <row r="512" spans="8:65" x14ac:dyDescent="0.15">
      <c r="K512" t="str">
        <f t="shared" si="198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306</v>
      </c>
      <c r="O512">
        <v>0</v>
      </c>
      <c r="P512">
        <f t="shared" si="201"/>
        <v>18</v>
      </c>
      <c r="Q512">
        <v>200374</v>
      </c>
      <c r="R512" s="4" t="s">
        <v>1422</v>
      </c>
      <c r="S512" s="4" t="str">
        <f t="shared" si="190"/>
        <v>被动直觉lv14</v>
      </c>
      <c r="T512" t="s">
        <v>307</v>
      </c>
      <c r="Y512" t="s">
        <v>1429</v>
      </c>
      <c r="Z512">
        <v>18</v>
      </c>
      <c r="AI512" s="12" t="str">
        <f t="shared" si="199"/>
        <v>MIS:18</v>
      </c>
      <c r="AR512">
        <v>999</v>
      </c>
      <c r="AU512" s="4"/>
      <c r="AV512" s="4"/>
      <c r="AW512" s="4"/>
      <c r="AX512" s="4"/>
      <c r="AZ512" s="12" t="str">
        <f t="shared" si="200"/>
        <v/>
      </c>
      <c r="BA512" s="12" t="str">
        <f t="shared" si="191"/>
        <v/>
      </c>
      <c r="BB512" s="12" t="str">
        <f t="shared" si="192"/>
        <v/>
      </c>
      <c r="BC512" s="12" t="str">
        <f t="shared" si="193"/>
        <v/>
      </c>
      <c r="BD512" s="12" t="str">
        <f t="shared" si="194"/>
        <v/>
      </c>
      <c r="BE512" s="12" t="str">
        <f t="shared" si="195"/>
        <v/>
      </c>
      <c r="BF512" s="12" t="str">
        <f>_xlfn.IFNA(VLOOKUP(Y512,对应表!$Z:$AA,2,FALSE)&amp;Z512,"")</f>
        <v>MIS:18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196"/>
        <v>18</v>
      </c>
      <c r="BM512" t="str">
        <f t="shared" si="197"/>
        <v/>
      </c>
    </row>
    <row r="513" spans="8:65" x14ac:dyDescent="0.15">
      <c r="K513" t="str">
        <f t="shared" si="198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306</v>
      </c>
      <c r="O513">
        <v>0</v>
      </c>
      <c r="P513">
        <f t="shared" si="201"/>
        <v>19</v>
      </c>
      <c r="Q513">
        <v>200375</v>
      </c>
      <c r="R513" s="4" t="s">
        <v>1423</v>
      </c>
      <c r="S513" s="4" t="str">
        <f t="shared" si="190"/>
        <v>被动直觉lv15</v>
      </c>
      <c r="T513" t="s">
        <v>307</v>
      </c>
      <c r="Y513" t="s">
        <v>1429</v>
      </c>
      <c r="Z513">
        <v>19</v>
      </c>
      <c r="AI513" s="12" t="str">
        <f t="shared" si="199"/>
        <v>MIS:19</v>
      </c>
      <c r="AR513">
        <v>999</v>
      </c>
      <c r="AU513" s="4"/>
      <c r="AV513" s="4"/>
      <c r="AW513" s="4"/>
      <c r="AX513" s="4"/>
      <c r="AZ513" s="12" t="str">
        <f t="shared" si="200"/>
        <v/>
      </c>
      <c r="BA513" s="12" t="str">
        <f t="shared" si="191"/>
        <v/>
      </c>
      <c r="BB513" s="12" t="str">
        <f t="shared" si="192"/>
        <v/>
      </c>
      <c r="BC513" s="12" t="str">
        <f t="shared" si="193"/>
        <v/>
      </c>
      <c r="BD513" s="12" t="str">
        <f t="shared" si="194"/>
        <v/>
      </c>
      <c r="BE513" s="12" t="str">
        <f t="shared" si="195"/>
        <v/>
      </c>
      <c r="BF513" s="12" t="str">
        <f>_xlfn.IFNA(VLOOKUP(Y513,对应表!$Z:$AA,2,FALSE)&amp;Z513,"")</f>
        <v>MIS:19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196"/>
        <v>19</v>
      </c>
      <c r="BM513" t="str">
        <f t="shared" si="197"/>
        <v/>
      </c>
    </row>
    <row r="514" spans="8:65" x14ac:dyDescent="0.15">
      <c r="K514" t="str">
        <f t="shared" si="198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306</v>
      </c>
      <c r="O514">
        <v>0</v>
      </c>
      <c r="P514">
        <f t="shared" si="201"/>
        <v>20</v>
      </c>
      <c r="Q514">
        <v>200376</v>
      </c>
      <c r="R514" s="4" t="s">
        <v>1424</v>
      </c>
      <c r="S514" s="4" t="str">
        <f t="shared" si="190"/>
        <v>被动直觉lv16</v>
      </c>
      <c r="T514" t="s">
        <v>307</v>
      </c>
      <c r="Y514" t="s">
        <v>1429</v>
      </c>
      <c r="Z514">
        <v>20</v>
      </c>
      <c r="AI514" s="12" t="str">
        <f t="shared" si="199"/>
        <v>MIS:20</v>
      </c>
      <c r="AR514">
        <v>999</v>
      </c>
      <c r="AU514" s="4"/>
      <c r="AV514" s="4"/>
      <c r="AW514" s="4"/>
      <c r="AX514" s="4"/>
      <c r="AZ514" s="12" t="str">
        <f t="shared" si="200"/>
        <v/>
      </c>
      <c r="BA514" s="12" t="str">
        <f t="shared" si="191"/>
        <v/>
      </c>
      <c r="BB514" s="12" t="str">
        <f t="shared" si="192"/>
        <v/>
      </c>
      <c r="BC514" s="12" t="str">
        <f t="shared" si="193"/>
        <v/>
      </c>
      <c r="BD514" s="12" t="str">
        <f t="shared" si="194"/>
        <v/>
      </c>
      <c r="BE514" s="12" t="str">
        <f t="shared" si="195"/>
        <v/>
      </c>
      <c r="BF514" s="12" t="str">
        <f>_xlfn.IFNA(VLOOKUP(Y514,对应表!$Z:$AA,2,FALSE)&amp;Z514,"")</f>
        <v>MIS:20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196"/>
        <v>20</v>
      </c>
      <c r="BM514" t="str">
        <f t="shared" si="197"/>
        <v/>
      </c>
    </row>
    <row r="515" spans="8:65" x14ac:dyDescent="0.15">
      <c r="K515" t="str">
        <f t="shared" si="198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306</v>
      </c>
      <c r="O515">
        <v>0</v>
      </c>
      <c r="P515">
        <f t="shared" si="201"/>
        <v>21</v>
      </c>
      <c r="Q515">
        <v>200377</v>
      </c>
      <c r="R515" s="4" t="s">
        <v>1425</v>
      </c>
      <c r="S515" s="4" t="str">
        <f t="shared" si="190"/>
        <v>被动直觉lv17</v>
      </c>
      <c r="T515" t="s">
        <v>307</v>
      </c>
      <c r="Y515" t="s">
        <v>1429</v>
      </c>
      <c r="Z515">
        <v>21</v>
      </c>
      <c r="AI515" s="12" t="str">
        <f t="shared" si="199"/>
        <v>MIS:21</v>
      </c>
      <c r="AR515">
        <v>999</v>
      </c>
      <c r="AU515" s="4"/>
      <c r="AV515" s="4"/>
      <c r="AW515" s="4"/>
      <c r="AX515" s="4"/>
      <c r="AZ515" s="12" t="str">
        <f t="shared" si="200"/>
        <v/>
      </c>
      <c r="BA515" s="12" t="str">
        <f t="shared" si="191"/>
        <v/>
      </c>
      <c r="BB515" s="12" t="str">
        <f t="shared" si="192"/>
        <v/>
      </c>
      <c r="BC515" s="12" t="str">
        <f t="shared" si="193"/>
        <v/>
      </c>
      <c r="BD515" s="12" t="str">
        <f t="shared" si="194"/>
        <v/>
      </c>
      <c r="BE515" s="12" t="str">
        <f t="shared" si="195"/>
        <v/>
      </c>
      <c r="BF515" s="12" t="str">
        <f>_xlfn.IFNA(VLOOKUP(Y515,对应表!$Z:$AA,2,FALSE)&amp;Z515,"")</f>
        <v>MIS:21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196"/>
        <v>21</v>
      </c>
      <c r="BM515" t="str">
        <f t="shared" si="197"/>
        <v/>
      </c>
    </row>
    <row r="516" spans="8:65" x14ac:dyDescent="0.15">
      <c r="K516" t="str">
        <f t="shared" si="198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306</v>
      </c>
      <c r="O516">
        <v>0</v>
      </c>
      <c r="P516">
        <f t="shared" si="201"/>
        <v>22</v>
      </c>
      <c r="Q516">
        <v>200378</v>
      </c>
      <c r="R516" s="4" t="s">
        <v>1426</v>
      </c>
      <c r="S516" s="4" t="str">
        <f t="shared" ref="S516:S579" si="202">R516</f>
        <v>被动直觉lv18</v>
      </c>
      <c r="T516" t="s">
        <v>307</v>
      </c>
      <c r="Y516" t="s">
        <v>1429</v>
      </c>
      <c r="Z516">
        <v>22</v>
      </c>
      <c r="AI516" s="12" t="str">
        <f t="shared" si="199"/>
        <v>MIS:22</v>
      </c>
      <c r="AR516">
        <v>999</v>
      </c>
      <c r="AU516" s="4"/>
      <c r="AV516" s="4"/>
      <c r="AW516" s="4"/>
      <c r="AX516" s="4"/>
      <c r="AZ516" s="12" t="str">
        <f t="shared" si="200"/>
        <v/>
      </c>
      <c r="BA516" s="12" t="str">
        <f t="shared" si="191"/>
        <v/>
      </c>
      <c r="BB516" s="12" t="str">
        <f t="shared" si="192"/>
        <v/>
      </c>
      <c r="BC516" s="12" t="str">
        <f t="shared" si="193"/>
        <v/>
      </c>
      <c r="BD516" s="12" t="str">
        <f t="shared" si="194"/>
        <v/>
      </c>
      <c r="BE516" s="12" t="str">
        <f t="shared" si="195"/>
        <v/>
      </c>
      <c r="BF516" s="12" t="str">
        <f>_xlfn.IFNA(VLOOKUP(Y516,对应表!$Z:$AA,2,FALSE)&amp;Z516,"")</f>
        <v>MIS:22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196"/>
        <v>22</v>
      </c>
      <c r="BM516" t="str">
        <f t="shared" si="197"/>
        <v/>
      </c>
    </row>
    <row r="517" spans="8:65" x14ac:dyDescent="0.15">
      <c r="K517" t="str">
        <f t="shared" si="198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306</v>
      </c>
      <c r="O517">
        <v>0</v>
      </c>
      <c r="P517">
        <f t="shared" si="201"/>
        <v>23</v>
      </c>
      <c r="Q517">
        <v>200379</v>
      </c>
      <c r="R517" s="4" t="s">
        <v>1427</v>
      </c>
      <c r="S517" s="4" t="str">
        <f t="shared" si="202"/>
        <v>被动直觉lv19</v>
      </c>
      <c r="T517" t="s">
        <v>307</v>
      </c>
      <c r="Y517" t="s">
        <v>1429</v>
      </c>
      <c r="Z517">
        <v>23</v>
      </c>
      <c r="AI517" s="12" t="str">
        <f t="shared" si="199"/>
        <v>MIS:23</v>
      </c>
      <c r="AR517">
        <v>999</v>
      </c>
      <c r="AU517" s="4"/>
      <c r="AV517" s="4"/>
      <c r="AW517" s="4"/>
      <c r="AX517" s="4"/>
      <c r="AZ517" s="12" t="str">
        <f t="shared" si="200"/>
        <v/>
      </c>
      <c r="BA517" s="12" t="str">
        <f t="shared" ref="BA517:BA580" si="203">IF(_xlfn.IFNA(VLOOKUP(AU517,$K:$L,2,FALSE),"")=0,"",_xlfn.IFNA(VLOOKUP(AU517,$K:$L,2,FALSE),""))</f>
        <v/>
      </c>
      <c r="BB517" s="12" t="str">
        <f t="shared" ref="BB517:BB580" si="204">IF(_xlfn.IFNA(VLOOKUP(AV517,$K:$L,2,FALSE),"")=0,"",_xlfn.IFNA(VLOOKUP(AV517,$K:$L,2,FALSE),""))</f>
        <v/>
      </c>
      <c r="BC517" s="12" t="str">
        <f t="shared" ref="BC517:BC580" si="205">IF(_xlfn.IFNA(VLOOKUP(AW517,$K:$L,2,FALSE),"")=0,"",_xlfn.IFNA(VLOOKUP(AW517,$K:$L,2,FALSE),""))</f>
        <v/>
      </c>
      <c r="BD517" s="12" t="str">
        <f t="shared" ref="BD517:BD580" si="206">IF(_xlfn.IFNA(VLOOKUP(AX517,$K:$L,2,FALSE),"")=0,"",_xlfn.IFNA(VLOOKUP(AX517,$K:$L,2,FALSE),""))</f>
        <v/>
      </c>
      <c r="BE517" s="12" t="str">
        <f t="shared" ref="BE517:BE580" si="207">IF(_xlfn.IFNA(VLOOKUP(AY517,$K:$L,2,FALSE),"")=0,"",_xlfn.IFNA(VLOOKUP(AY517,$K:$L,2,FALSE),""))</f>
        <v/>
      </c>
      <c r="BF517" s="12" t="str">
        <f>_xlfn.IFNA(VLOOKUP(Y517,对应表!$Z:$AA,2,FALSE)&amp;Z517,"")</f>
        <v>MIS:23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196"/>
        <v>23</v>
      </c>
      <c r="BM517" t="str">
        <f t="shared" si="197"/>
        <v/>
      </c>
    </row>
    <row r="518" spans="8:65" x14ac:dyDescent="0.15">
      <c r="K518" t="str">
        <f t="shared" si="198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306</v>
      </c>
      <c r="O518">
        <v>0</v>
      </c>
      <c r="P518">
        <f t="shared" si="201"/>
        <v>24</v>
      </c>
      <c r="Q518">
        <v>200380</v>
      </c>
      <c r="R518" s="4" t="s">
        <v>1428</v>
      </c>
      <c r="S518" s="4" t="str">
        <f t="shared" si="202"/>
        <v>被动直觉lv20</v>
      </c>
      <c r="T518" t="s">
        <v>307</v>
      </c>
      <c r="Y518" t="s">
        <v>1429</v>
      </c>
      <c r="Z518">
        <v>24</v>
      </c>
      <c r="AI518" s="12" t="str">
        <f t="shared" si="199"/>
        <v>MIS:24</v>
      </c>
      <c r="AR518">
        <v>999</v>
      </c>
      <c r="AU518" s="4"/>
      <c r="AV518" s="4"/>
      <c r="AW518" s="4"/>
      <c r="AX518" s="4"/>
      <c r="AZ518" s="12" t="str">
        <f t="shared" si="200"/>
        <v/>
      </c>
      <c r="BA518" s="12" t="str">
        <f t="shared" si="203"/>
        <v/>
      </c>
      <c r="BB518" s="12" t="str">
        <f t="shared" si="204"/>
        <v/>
      </c>
      <c r="BC518" s="12" t="str">
        <f t="shared" si="205"/>
        <v/>
      </c>
      <c r="BD518" s="12" t="str">
        <f t="shared" si="206"/>
        <v/>
      </c>
      <c r="BE518" s="12" t="str">
        <f t="shared" si="207"/>
        <v/>
      </c>
      <c r="BF518" s="12" t="str">
        <f>_xlfn.IFNA(VLOOKUP(Y518,对应表!$Z:$AA,2,FALSE)&amp;Z518,"")</f>
        <v>MIS:24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196"/>
        <v>24</v>
      </c>
      <c r="BM518" t="str">
        <f t="shared" si="197"/>
        <v/>
      </c>
    </row>
    <row r="519" spans="8:65" x14ac:dyDescent="0.15">
      <c r="H519" t="s">
        <v>1451</v>
      </c>
      <c r="I519">
        <v>1</v>
      </c>
      <c r="J519">
        <v>0.125</v>
      </c>
      <c r="K519" t="str">
        <f t="shared" ref="K519:K538" si="208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306</v>
      </c>
      <c r="O519">
        <v>0</v>
      </c>
      <c r="P519">
        <f t="shared" si="201"/>
        <v>32</v>
      </c>
      <c r="Q519">
        <v>200381</v>
      </c>
      <c r="R519" s="4" t="s">
        <v>1430</v>
      </c>
      <c r="S519" s="4" t="str">
        <f t="shared" si="202"/>
        <v>被动守护lv1</v>
      </c>
      <c r="T519" t="s">
        <v>307</v>
      </c>
      <c r="Y519" t="s">
        <v>1450</v>
      </c>
      <c r="Z519">
        <f>INT(VLOOKUP($I519,角色属性概况!$I:$N,VLOOKUP($H519,对应表!$AD:$AE,2,FALSE),FALSE)*$J519)</f>
        <v>32</v>
      </c>
      <c r="AA519" t="s">
        <v>467</v>
      </c>
      <c r="AB519">
        <v>5</v>
      </c>
      <c r="AI519" s="12" t="str">
        <f t="shared" ref="AI519:AI538" si="209">IF(BF519="","",BF519)&amp;IF(BG519="","","|"&amp;BG519)&amp;IF(BH519="","","|"&amp;BH519)&amp;IF(BI519="","","|"&amp;BI519)&amp;IF(BJ519="","","|"&amp;BJ519)</f>
        <v>DEF:32|TUF:5</v>
      </c>
      <c r="AR519">
        <v>999</v>
      </c>
      <c r="AU519" s="4"/>
      <c r="AV519" s="4"/>
      <c r="AW519" s="4"/>
      <c r="AX519" s="4"/>
      <c r="AZ519" s="12" t="str">
        <f t="shared" ref="AZ519:AZ538" si="210">IF(BA519="","",BA519)&amp;IF(BB519="","","|"&amp;BB519)&amp;IF(BC519="","","|"&amp;BC519)&amp;IF(BD519="","","|"&amp;BD519)&amp;IF(BE519="","","|"&amp;BE519)</f>
        <v/>
      </c>
      <c r="BA519" s="12" t="str">
        <f t="shared" si="203"/>
        <v/>
      </c>
      <c r="BB519" s="12" t="str">
        <f t="shared" si="204"/>
        <v/>
      </c>
      <c r="BC519" s="12" t="str">
        <f t="shared" si="205"/>
        <v/>
      </c>
      <c r="BD519" s="12" t="str">
        <f t="shared" si="206"/>
        <v/>
      </c>
      <c r="BE519" s="12" t="str">
        <f t="shared" si="207"/>
        <v/>
      </c>
      <c r="BF519" s="12" t="str">
        <f>_xlfn.IFNA(VLOOKUP(Y519,对应表!$Z:$AA,2,FALSE)&amp;Z519,"")</f>
        <v>DEF:32</v>
      </c>
      <c r="BG519" s="12" t="str">
        <f>_xlfn.IFNA(VLOOKUP(AA519,对应表!$Z:$AA,2,FALSE)&amp;AB519,"")</f>
        <v>TUF:5</v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196"/>
        <v>32</v>
      </c>
      <c r="BM519">
        <f t="shared" si="197"/>
        <v>5</v>
      </c>
    </row>
    <row r="520" spans="8:65" x14ac:dyDescent="0.15">
      <c r="H520" t="s">
        <v>1451</v>
      </c>
      <c r="I520">
        <v>2</v>
      </c>
      <c r="J520">
        <v>0.12</v>
      </c>
      <c r="K520" t="str">
        <f t="shared" si="208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306</v>
      </c>
      <c r="O520">
        <v>0</v>
      </c>
      <c r="P520">
        <f t="shared" si="201"/>
        <v>38</v>
      </c>
      <c r="Q520">
        <v>200382</v>
      </c>
      <c r="R520" s="4" t="s">
        <v>1431</v>
      </c>
      <c r="S520" s="4" t="str">
        <f t="shared" si="202"/>
        <v>被动守护lv2</v>
      </c>
      <c r="T520" t="s">
        <v>307</v>
      </c>
      <c r="Y520" t="s">
        <v>1450</v>
      </c>
      <c r="Z520">
        <f>INT(VLOOKUP($I520,角色属性概况!$I:$N,VLOOKUP($H520,对应表!$AD:$AE,2,FALSE),FALSE)*$J520)</f>
        <v>38</v>
      </c>
      <c r="AA520" t="s">
        <v>467</v>
      </c>
      <c r="AB520">
        <v>5</v>
      </c>
      <c r="AI520" s="12" t="str">
        <f t="shared" si="209"/>
        <v>DEF:38|TUF:5</v>
      </c>
      <c r="AR520">
        <v>999</v>
      </c>
      <c r="AU520" s="4"/>
      <c r="AV520" s="4"/>
      <c r="AW520" s="4"/>
      <c r="AX520" s="4"/>
      <c r="AZ520" s="12" t="str">
        <f t="shared" si="210"/>
        <v/>
      </c>
      <c r="BA520" s="12" t="str">
        <f t="shared" si="203"/>
        <v/>
      </c>
      <c r="BB520" s="12" t="str">
        <f t="shared" si="204"/>
        <v/>
      </c>
      <c r="BC520" s="12" t="str">
        <f t="shared" si="205"/>
        <v/>
      </c>
      <c r="BD520" s="12" t="str">
        <f t="shared" si="206"/>
        <v/>
      </c>
      <c r="BE520" s="12" t="str">
        <f t="shared" si="207"/>
        <v/>
      </c>
      <c r="BF520" s="12" t="str">
        <f>_xlfn.IFNA(VLOOKUP(Y520,对应表!$Z:$AA,2,FALSE)&amp;Z520,"")</f>
        <v>DEF:38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196"/>
        <v>38</v>
      </c>
      <c r="BM520">
        <f t="shared" si="197"/>
        <v>5</v>
      </c>
    </row>
    <row r="521" spans="8:65" x14ac:dyDescent="0.15">
      <c r="H521" t="s">
        <v>1451</v>
      </c>
      <c r="I521">
        <v>3</v>
      </c>
      <c r="J521">
        <v>0.115</v>
      </c>
      <c r="K521" t="str">
        <f t="shared" si="208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306</v>
      </c>
      <c r="O521">
        <v>0</v>
      </c>
      <c r="P521">
        <f t="shared" si="201"/>
        <v>57</v>
      </c>
      <c r="Q521">
        <v>200383</v>
      </c>
      <c r="R521" s="4" t="s">
        <v>1432</v>
      </c>
      <c r="S521" s="4" t="str">
        <f t="shared" si="202"/>
        <v>被动守护lv3</v>
      </c>
      <c r="T521" t="s">
        <v>307</v>
      </c>
      <c r="Y521" t="s">
        <v>1450</v>
      </c>
      <c r="Z521">
        <f>INT(VLOOKUP($I521,角色属性概况!$I:$N,VLOOKUP($H521,对应表!$AD:$AE,2,FALSE),FALSE)*$J521)</f>
        <v>57</v>
      </c>
      <c r="AA521" t="s">
        <v>467</v>
      </c>
      <c r="AB521">
        <v>6</v>
      </c>
      <c r="AI521" s="12" t="str">
        <f t="shared" si="209"/>
        <v>DEF:57|TUF:6</v>
      </c>
      <c r="AR521">
        <v>999</v>
      </c>
      <c r="AU521" s="4"/>
      <c r="AV521" s="4"/>
      <c r="AW521" s="4"/>
      <c r="AX521" s="4"/>
      <c r="AZ521" s="12" t="str">
        <f t="shared" si="210"/>
        <v/>
      </c>
      <c r="BA521" s="12" t="str">
        <f t="shared" si="203"/>
        <v/>
      </c>
      <c r="BB521" s="12" t="str">
        <f t="shared" si="204"/>
        <v/>
      </c>
      <c r="BC521" s="12" t="str">
        <f t="shared" si="205"/>
        <v/>
      </c>
      <c r="BD521" s="12" t="str">
        <f t="shared" si="206"/>
        <v/>
      </c>
      <c r="BE521" s="12" t="str">
        <f t="shared" si="207"/>
        <v/>
      </c>
      <c r="BF521" s="12" t="str">
        <f>_xlfn.IFNA(VLOOKUP(Y521,对应表!$Z:$AA,2,FALSE)&amp;Z521,"")</f>
        <v>DEF:57</v>
      </c>
      <c r="BG521" s="12" t="str">
        <f>_xlfn.IFNA(VLOOKUP(AA521,对应表!$Z:$AA,2,FALSE)&amp;AB521,"")</f>
        <v>TUF:6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ref="BL521:BL584" si="211">IF(Z521="",IF(U521="",AO521,U521),Z521)</f>
        <v>57</v>
      </c>
      <c r="BM521">
        <f t="shared" ref="BM521:BM584" si="212">IF(AB521="","",AB521)</f>
        <v>6</v>
      </c>
    </row>
    <row r="522" spans="8:65" x14ac:dyDescent="0.15">
      <c r="H522" t="s">
        <v>1451</v>
      </c>
      <c r="I522">
        <v>4</v>
      </c>
      <c r="J522">
        <v>0.11</v>
      </c>
      <c r="K522" t="str">
        <f t="shared" si="208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306</v>
      </c>
      <c r="O522">
        <v>0</v>
      </c>
      <c r="P522">
        <f t="shared" si="201"/>
        <v>88</v>
      </c>
      <c r="Q522">
        <v>200384</v>
      </c>
      <c r="R522" s="4" t="s">
        <v>1433</v>
      </c>
      <c r="S522" s="4" t="str">
        <f t="shared" si="202"/>
        <v>被动守护lv4</v>
      </c>
      <c r="T522" t="s">
        <v>307</v>
      </c>
      <c r="Y522" t="s">
        <v>1450</v>
      </c>
      <c r="Z522">
        <f>INT(VLOOKUP($I522,角色属性概况!$I:$N,VLOOKUP($H522,对应表!$AD:$AE,2,FALSE),FALSE)*$J522)</f>
        <v>88</v>
      </c>
      <c r="AA522" t="s">
        <v>467</v>
      </c>
      <c r="AB522">
        <v>6</v>
      </c>
      <c r="AI522" s="12" t="str">
        <f t="shared" si="209"/>
        <v>DEF:88|TUF:6</v>
      </c>
      <c r="AR522">
        <v>999</v>
      </c>
      <c r="AU522" s="4"/>
      <c r="AV522" s="4"/>
      <c r="AW522" s="4"/>
      <c r="AX522" s="4"/>
      <c r="AZ522" s="12" t="str">
        <f t="shared" si="210"/>
        <v/>
      </c>
      <c r="BA522" s="12" t="str">
        <f t="shared" si="203"/>
        <v/>
      </c>
      <c r="BB522" s="12" t="str">
        <f t="shared" si="204"/>
        <v/>
      </c>
      <c r="BC522" s="12" t="str">
        <f t="shared" si="205"/>
        <v/>
      </c>
      <c r="BD522" s="12" t="str">
        <f t="shared" si="206"/>
        <v/>
      </c>
      <c r="BE522" s="12" t="str">
        <f t="shared" si="207"/>
        <v/>
      </c>
      <c r="BF522" s="12" t="str">
        <f>_xlfn.IFNA(VLOOKUP(Y522,对应表!$Z:$AA,2,FALSE)&amp;Z522,"")</f>
        <v>DEF:88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si="211"/>
        <v>88</v>
      </c>
      <c r="BM522">
        <f t="shared" si="212"/>
        <v>6</v>
      </c>
    </row>
    <row r="523" spans="8:65" x14ac:dyDescent="0.15">
      <c r="H523" t="s">
        <v>1451</v>
      </c>
      <c r="I523">
        <v>5</v>
      </c>
      <c r="J523">
        <v>0.105</v>
      </c>
      <c r="K523" t="str">
        <f t="shared" si="208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306</v>
      </c>
      <c r="O523">
        <v>0</v>
      </c>
      <c r="P523">
        <f t="shared" si="201"/>
        <v>118</v>
      </c>
      <c r="Q523">
        <v>200385</v>
      </c>
      <c r="R523" s="4" t="s">
        <v>1434</v>
      </c>
      <c r="S523" s="4" t="str">
        <f t="shared" si="202"/>
        <v>被动守护lv5</v>
      </c>
      <c r="T523" t="s">
        <v>307</v>
      </c>
      <c r="Y523" t="s">
        <v>1450</v>
      </c>
      <c r="Z523">
        <f>INT(VLOOKUP($I523,角色属性概况!$I:$N,VLOOKUP($H523,对应表!$AD:$AE,2,FALSE),FALSE)*$J523)</f>
        <v>118</v>
      </c>
      <c r="AA523" t="s">
        <v>467</v>
      </c>
      <c r="AB523">
        <f>AB521+1</f>
        <v>7</v>
      </c>
      <c r="AI523" s="12" t="str">
        <f t="shared" si="209"/>
        <v>DEF:118|TUF:7</v>
      </c>
      <c r="AR523">
        <v>999</v>
      </c>
      <c r="AU523" s="4"/>
      <c r="AV523" s="4"/>
      <c r="AW523" s="4"/>
      <c r="AX523" s="4"/>
      <c r="AZ523" s="12" t="str">
        <f t="shared" si="210"/>
        <v/>
      </c>
      <c r="BA523" s="12" t="str">
        <f t="shared" si="203"/>
        <v/>
      </c>
      <c r="BB523" s="12" t="str">
        <f t="shared" si="204"/>
        <v/>
      </c>
      <c r="BC523" s="12" t="str">
        <f t="shared" si="205"/>
        <v/>
      </c>
      <c r="BD523" s="12" t="str">
        <f t="shared" si="206"/>
        <v/>
      </c>
      <c r="BE523" s="12" t="str">
        <f t="shared" si="207"/>
        <v/>
      </c>
      <c r="BF523" s="12" t="str">
        <f>_xlfn.IFNA(VLOOKUP(Y523,对应表!$Z:$AA,2,FALSE)&amp;Z523,"")</f>
        <v>DEF:118</v>
      </c>
      <c r="BG523" s="12" t="str">
        <f>_xlfn.IFNA(VLOOKUP(AA523,对应表!$Z:$AA,2,FALSE)&amp;AB523,"")</f>
        <v>TUF:7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1"/>
        <v>118</v>
      </c>
      <c r="BM523">
        <f t="shared" si="212"/>
        <v>7</v>
      </c>
    </row>
    <row r="524" spans="8:65" x14ac:dyDescent="0.15">
      <c r="H524" t="s">
        <v>1451</v>
      </c>
      <c r="I524">
        <v>6</v>
      </c>
      <c r="J524">
        <v>0.1</v>
      </c>
      <c r="K524" t="str">
        <f t="shared" si="208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306</v>
      </c>
      <c r="O524">
        <v>0</v>
      </c>
      <c r="P524">
        <f t="shared" si="201"/>
        <v>160</v>
      </c>
      <c r="Q524">
        <v>200386</v>
      </c>
      <c r="R524" s="4" t="s">
        <v>1435</v>
      </c>
      <c r="S524" s="4" t="str">
        <f t="shared" si="202"/>
        <v>被动守护lv6</v>
      </c>
      <c r="T524" t="s">
        <v>307</v>
      </c>
      <c r="Y524" t="s">
        <v>1450</v>
      </c>
      <c r="Z524">
        <f>INT(VLOOKUP($I524,角色属性概况!$I:$N,VLOOKUP($H524,对应表!$AD:$AE,2,FALSE),FALSE)*$J524)</f>
        <v>160</v>
      </c>
      <c r="AA524" t="s">
        <v>467</v>
      </c>
      <c r="AB524">
        <f t="shared" ref="AB524:AB538" si="213">AB522+1</f>
        <v>7</v>
      </c>
      <c r="AI524" s="12" t="str">
        <f t="shared" si="209"/>
        <v>DEF:160|TUF:7</v>
      </c>
      <c r="AR524">
        <v>999</v>
      </c>
      <c r="AU524" s="4"/>
      <c r="AV524" s="4"/>
      <c r="AW524" s="4"/>
      <c r="AX524" s="4"/>
      <c r="AZ524" s="12" t="str">
        <f t="shared" si="210"/>
        <v/>
      </c>
      <c r="BA524" s="12" t="str">
        <f t="shared" si="203"/>
        <v/>
      </c>
      <c r="BB524" s="12" t="str">
        <f t="shared" si="204"/>
        <v/>
      </c>
      <c r="BC524" s="12" t="str">
        <f t="shared" si="205"/>
        <v/>
      </c>
      <c r="BD524" s="12" t="str">
        <f t="shared" si="206"/>
        <v/>
      </c>
      <c r="BE524" s="12" t="str">
        <f t="shared" si="207"/>
        <v/>
      </c>
      <c r="BF524" s="12" t="str">
        <f>_xlfn.IFNA(VLOOKUP(Y524,对应表!$Z:$AA,2,FALSE)&amp;Z524,"")</f>
        <v>DEF:160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1"/>
        <v>160</v>
      </c>
      <c r="BM524">
        <f t="shared" si="212"/>
        <v>7</v>
      </c>
    </row>
    <row r="525" spans="8:65" x14ac:dyDescent="0.15">
      <c r="H525" t="s">
        <v>1451</v>
      </c>
      <c r="I525">
        <v>7</v>
      </c>
      <c r="J525">
        <v>0.1</v>
      </c>
      <c r="K525" t="str">
        <f t="shared" si="208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306</v>
      </c>
      <c r="O525">
        <v>0</v>
      </c>
      <c r="P525">
        <f t="shared" si="201"/>
        <v>226</v>
      </c>
      <c r="Q525">
        <v>200387</v>
      </c>
      <c r="R525" s="4" t="s">
        <v>1436</v>
      </c>
      <c r="S525" s="4" t="str">
        <f t="shared" si="202"/>
        <v>被动守护lv7</v>
      </c>
      <c r="T525" t="s">
        <v>307</v>
      </c>
      <c r="Y525" t="s">
        <v>1450</v>
      </c>
      <c r="Z525">
        <f>INT(VLOOKUP($I525,角色属性概况!$I:$N,VLOOKUP($H525,对应表!$AD:$AE,2,FALSE),FALSE)*$J525)</f>
        <v>226</v>
      </c>
      <c r="AA525" t="s">
        <v>467</v>
      </c>
      <c r="AB525">
        <f t="shared" si="213"/>
        <v>8</v>
      </c>
      <c r="AI525" s="12" t="str">
        <f t="shared" si="209"/>
        <v>DEF:226|TUF:8</v>
      </c>
      <c r="AR525">
        <v>999</v>
      </c>
      <c r="AU525" s="4"/>
      <c r="AV525" s="4"/>
      <c r="AW525" s="4"/>
      <c r="AX525" s="4"/>
      <c r="AZ525" s="12" t="str">
        <f t="shared" si="210"/>
        <v/>
      </c>
      <c r="BA525" s="12" t="str">
        <f t="shared" si="203"/>
        <v/>
      </c>
      <c r="BB525" s="12" t="str">
        <f t="shared" si="204"/>
        <v/>
      </c>
      <c r="BC525" s="12" t="str">
        <f t="shared" si="205"/>
        <v/>
      </c>
      <c r="BD525" s="12" t="str">
        <f t="shared" si="206"/>
        <v/>
      </c>
      <c r="BE525" s="12" t="str">
        <f t="shared" si="207"/>
        <v/>
      </c>
      <c r="BF525" s="12" t="str">
        <f>_xlfn.IFNA(VLOOKUP(Y525,对应表!$Z:$AA,2,FALSE)&amp;Z525,"")</f>
        <v>DEF:226</v>
      </c>
      <c r="BG525" s="12" t="str">
        <f>_xlfn.IFNA(VLOOKUP(AA525,对应表!$Z:$AA,2,FALSE)&amp;AB525,"")</f>
        <v>TUF:8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1"/>
        <v>226</v>
      </c>
      <c r="BM525">
        <f t="shared" si="212"/>
        <v>8</v>
      </c>
    </row>
    <row r="526" spans="8:65" x14ac:dyDescent="0.15">
      <c r="H526" t="s">
        <v>1451</v>
      </c>
      <c r="I526">
        <v>8</v>
      </c>
      <c r="J526">
        <v>0.1</v>
      </c>
      <c r="K526" t="str">
        <f t="shared" si="208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306</v>
      </c>
      <c r="O526">
        <v>0</v>
      </c>
      <c r="P526">
        <f t="shared" si="201"/>
        <v>320</v>
      </c>
      <c r="Q526">
        <v>200388</v>
      </c>
      <c r="R526" s="4" t="s">
        <v>1437</v>
      </c>
      <c r="S526" s="4" t="str">
        <f t="shared" si="202"/>
        <v>被动守护lv8</v>
      </c>
      <c r="T526" t="s">
        <v>307</v>
      </c>
      <c r="Y526" t="s">
        <v>1450</v>
      </c>
      <c r="Z526">
        <f>INT(VLOOKUP($I526,角色属性概况!$I:$N,VLOOKUP($H526,对应表!$AD:$AE,2,FALSE),FALSE)*$J526)</f>
        <v>320</v>
      </c>
      <c r="AA526" t="s">
        <v>467</v>
      </c>
      <c r="AB526">
        <f t="shared" si="213"/>
        <v>8</v>
      </c>
      <c r="AI526" s="12" t="str">
        <f t="shared" si="209"/>
        <v>DEF:320|TUF:8</v>
      </c>
      <c r="AR526">
        <v>999</v>
      </c>
      <c r="AU526" s="4"/>
      <c r="AV526" s="4"/>
      <c r="AW526" s="4"/>
      <c r="AX526" s="4"/>
      <c r="AZ526" s="12" t="str">
        <f t="shared" si="210"/>
        <v/>
      </c>
      <c r="BA526" s="12" t="str">
        <f t="shared" si="203"/>
        <v/>
      </c>
      <c r="BB526" s="12" t="str">
        <f t="shared" si="204"/>
        <v/>
      </c>
      <c r="BC526" s="12" t="str">
        <f t="shared" si="205"/>
        <v/>
      </c>
      <c r="BD526" s="12" t="str">
        <f t="shared" si="206"/>
        <v/>
      </c>
      <c r="BE526" s="12" t="str">
        <f t="shared" si="207"/>
        <v/>
      </c>
      <c r="BF526" s="12" t="str">
        <f>_xlfn.IFNA(VLOOKUP(Y526,对应表!$Z:$AA,2,FALSE)&amp;Z526,"")</f>
        <v>DEF:320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1"/>
        <v>320</v>
      </c>
      <c r="BM526">
        <f t="shared" si="212"/>
        <v>8</v>
      </c>
    </row>
    <row r="527" spans="8:65" x14ac:dyDescent="0.15">
      <c r="H527" t="s">
        <v>1451</v>
      </c>
      <c r="I527">
        <v>9</v>
      </c>
      <c r="J527">
        <v>0.1</v>
      </c>
      <c r="K527" t="str">
        <f t="shared" si="208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306</v>
      </c>
      <c r="O527">
        <v>0</v>
      </c>
      <c r="P527">
        <f t="shared" si="201"/>
        <v>452</v>
      </c>
      <c r="Q527">
        <v>200389</v>
      </c>
      <c r="R527" s="4" t="s">
        <v>1438</v>
      </c>
      <c r="S527" s="4" t="str">
        <f t="shared" si="202"/>
        <v>被动守护lv9</v>
      </c>
      <c r="T527" t="s">
        <v>307</v>
      </c>
      <c r="Y527" t="s">
        <v>1450</v>
      </c>
      <c r="Z527">
        <f>INT(VLOOKUP($I527,角色属性概况!$I:$N,VLOOKUP($H527,对应表!$AD:$AE,2,FALSE),FALSE)*$J527)</f>
        <v>452</v>
      </c>
      <c r="AA527" t="s">
        <v>467</v>
      </c>
      <c r="AB527">
        <f t="shared" si="213"/>
        <v>9</v>
      </c>
      <c r="AI527" s="12" t="str">
        <f t="shared" si="209"/>
        <v>DEF:452|TUF:9</v>
      </c>
      <c r="AR527">
        <v>999</v>
      </c>
      <c r="AU527" s="4"/>
      <c r="AV527" s="4"/>
      <c r="AW527" s="4"/>
      <c r="AX527" s="4"/>
      <c r="AZ527" s="12" t="str">
        <f t="shared" si="210"/>
        <v/>
      </c>
      <c r="BA527" s="12" t="str">
        <f t="shared" si="203"/>
        <v/>
      </c>
      <c r="BB527" s="12" t="str">
        <f t="shared" si="204"/>
        <v/>
      </c>
      <c r="BC527" s="12" t="str">
        <f t="shared" si="205"/>
        <v/>
      </c>
      <c r="BD527" s="12" t="str">
        <f t="shared" si="206"/>
        <v/>
      </c>
      <c r="BE527" s="12" t="str">
        <f t="shared" si="207"/>
        <v/>
      </c>
      <c r="BF527" s="12" t="str">
        <f>_xlfn.IFNA(VLOOKUP(Y527,对应表!$Z:$AA,2,FALSE)&amp;Z527,"")</f>
        <v>DEF:452</v>
      </c>
      <c r="BG527" s="12" t="str">
        <f>_xlfn.IFNA(VLOOKUP(AA527,对应表!$Z:$AA,2,FALSE)&amp;AB527,"")</f>
        <v>TUF:9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1"/>
        <v>452</v>
      </c>
      <c r="BM527">
        <f t="shared" si="212"/>
        <v>9</v>
      </c>
    </row>
    <row r="528" spans="8:65" x14ac:dyDescent="0.15">
      <c r="H528" t="s">
        <v>1451</v>
      </c>
      <c r="I528">
        <v>10</v>
      </c>
      <c r="J528">
        <v>0.1</v>
      </c>
      <c r="K528" t="str">
        <f t="shared" si="208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306</v>
      </c>
      <c r="O528">
        <v>0</v>
      </c>
      <c r="P528">
        <f t="shared" si="201"/>
        <v>640</v>
      </c>
      <c r="Q528">
        <v>200390</v>
      </c>
      <c r="R528" s="4" t="s">
        <v>1439</v>
      </c>
      <c r="S528" s="4" t="str">
        <f t="shared" si="202"/>
        <v>被动守护lv10</v>
      </c>
      <c r="T528" t="s">
        <v>307</v>
      </c>
      <c r="Y528" t="s">
        <v>1450</v>
      </c>
      <c r="Z528">
        <f>INT(VLOOKUP($I528,角色属性概况!$I:$N,VLOOKUP($H528,对应表!$AD:$AE,2,FALSE),FALSE)*$J528)</f>
        <v>640</v>
      </c>
      <c r="AA528" t="s">
        <v>467</v>
      </c>
      <c r="AB528">
        <f t="shared" si="213"/>
        <v>9</v>
      </c>
      <c r="AI528" s="12" t="str">
        <f t="shared" si="209"/>
        <v>DEF:640|TUF:9</v>
      </c>
      <c r="AR528">
        <v>999</v>
      </c>
      <c r="AU528" s="4"/>
      <c r="AV528" s="4"/>
      <c r="AW528" s="4"/>
      <c r="AX528" s="4"/>
      <c r="AZ528" s="12" t="str">
        <f t="shared" si="210"/>
        <v/>
      </c>
      <c r="BA528" s="12" t="str">
        <f t="shared" si="203"/>
        <v/>
      </c>
      <c r="BB528" s="12" t="str">
        <f t="shared" si="204"/>
        <v/>
      </c>
      <c r="BC528" s="12" t="str">
        <f t="shared" si="205"/>
        <v/>
      </c>
      <c r="BD528" s="12" t="str">
        <f t="shared" si="206"/>
        <v/>
      </c>
      <c r="BE528" s="12" t="str">
        <f t="shared" si="207"/>
        <v/>
      </c>
      <c r="BF528" s="12" t="str">
        <f>_xlfn.IFNA(VLOOKUP(Y528,对应表!$Z:$AA,2,FALSE)&amp;Z528,"")</f>
        <v>DEF:640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1"/>
        <v>640</v>
      </c>
      <c r="BM528">
        <f t="shared" si="212"/>
        <v>9</v>
      </c>
    </row>
    <row r="529" spans="8:65" x14ac:dyDescent="0.15">
      <c r="H529" t="s">
        <v>1451</v>
      </c>
      <c r="I529">
        <v>11</v>
      </c>
      <c r="J529">
        <v>0.1</v>
      </c>
      <c r="K529" t="str">
        <f t="shared" si="208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306</v>
      </c>
      <c r="O529">
        <v>0</v>
      </c>
      <c r="P529">
        <f t="shared" si="201"/>
        <v>906</v>
      </c>
      <c r="Q529">
        <v>200391</v>
      </c>
      <c r="R529" s="4" t="s">
        <v>1440</v>
      </c>
      <c r="S529" s="4" t="str">
        <f t="shared" si="202"/>
        <v>被动守护lv11</v>
      </c>
      <c r="T529" t="s">
        <v>307</v>
      </c>
      <c r="Y529" t="s">
        <v>1450</v>
      </c>
      <c r="Z529">
        <f>INT(VLOOKUP($I529,角色属性概况!$I:$N,VLOOKUP($H529,对应表!$AD:$AE,2,FALSE),FALSE)*$J529)</f>
        <v>906</v>
      </c>
      <c r="AA529" t="s">
        <v>467</v>
      </c>
      <c r="AB529">
        <f t="shared" si="213"/>
        <v>10</v>
      </c>
      <c r="AI529" s="12" t="str">
        <f t="shared" si="209"/>
        <v>DEF:906|TUF:10</v>
      </c>
      <c r="AR529">
        <v>999</v>
      </c>
      <c r="AU529" s="4"/>
      <c r="AV529" s="4"/>
      <c r="AW529" s="4"/>
      <c r="AX529" s="4"/>
      <c r="AZ529" s="12" t="str">
        <f t="shared" si="210"/>
        <v/>
      </c>
      <c r="BA529" s="12" t="str">
        <f t="shared" si="203"/>
        <v/>
      </c>
      <c r="BB529" s="12" t="str">
        <f t="shared" si="204"/>
        <v/>
      </c>
      <c r="BC529" s="12" t="str">
        <f t="shared" si="205"/>
        <v/>
      </c>
      <c r="BD529" s="12" t="str">
        <f t="shared" si="206"/>
        <v/>
      </c>
      <c r="BE529" s="12" t="str">
        <f t="shared" si="207"/>
        <v/>
      </c>
      <c r="BF529" s="12" t="str">
        <f>_xlfn.IFNA(VLOOKUP(Y529,对应表!$Z:$AA,2,FALSE)&amp;Z529,"")</f>
        <v>DEF:906</v>
      </c>
      <c r="BG529" s="12" t="str">
        <f>_xlfn.IFNA(VLOOKUP(AA529,对应表!$Z:$AA,2,FALSE)&amp;AB529,"")</f>
        <v>TUF:10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1"/>
        <v>906</v>
      </c>
      <c r="BM529">
        <f t="shared" si="212"/>
        <v>10</v>
      </c>
    </row>
    <row r="530" spans="8:65" x14ac:dyDescent="0.15">
      <c r="H530" t="s">
        <v>1451</v>
      </c>
      <c r="I530">
        <v>12</v>
      </c>
      <c r="J530">
        <v>0.1</v>
      </c>
      <c r="K530" t="str">
        <f t="shared" si="208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306</v>
      </c>
      <c r="O530">
        <v>0</v>
      </c>
      <c r="P530">
        <f t="shared" si="201"/>
        <v>1281</v>
      </c>
      <c r="Q530">
        <v>200392</v>
      </c>
      <c r="R530" s="4" t="s">
        <v>1441</v>
      </c>
      <c r="S530" s="4" t="str">
        <f t="shared" si="202"/>
        <v>被动守护lv12</v>
      </c>
      <c r="T530" t="s">
        <v>307</v>
      </c>
      <c r="Y530" t="s">
        <v>1450</v>
      </c>
      <c r="Z530">
        <f>INT(VLOOKUP($I530,角色属性概况!$I:$N,VLOOKUP($H530,对应表!$AD:$AE,2,FALSE),FALSE)*$J530)</f>
        <v>1281</v>
      </c>
      <c r="AA530" t="s">
        <v>467</v>
      </c>
      <c r="AB530">
        <f t="shared" si="213"/>
        <v>10</v>
      </c>
      <c r="AI530" s="12" t="str">
        <f t="shared" si="209"/>
        <v>DEF:1281|TUF:10</v>
      </c>
      <c r="AR530">
        <v>999</v>
      </c>
      <c r="AU530" s="4"/>
      <c r="AV530" s="4"/>
      <c r="AW530" s="4"/>
      <c r="AX530" s="4"/>
      <c r="AZ530" s="12" t="str">
        <f t="shared" si="210"/>
        <v/>
      </c>
      <c r="BA530" s="12" t="str">
        <f t="shared" si="203"/>
        <v/>
      </c>
      <c r="BB530" s="12" t="str">
        <f t="shared" si="204"/>
        <v/>
      </c>
      <c r="BC530" s="12" t="str">
        <f t="shared" si="205"/>
        <v/>
      </c>
      <c r="BD530" s="12" t="str">
        <f t="shared" si="206"/>
        <v/>
      </c>
      <c r="BE530" s="12" t="str">
        <f t="shared" si="207"/>
        <v/>
      </c>
      <c r="BF530" s="12" t="str">
        <f>_xlfn.IFNA(VLOOKUP(Y530,对应表!$Z:$AA,2,FALSE)&amp;Z530,"")</f>
        <v>DEF:1281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1"/>
        <v>1281</v>
      </c>
      <c r="BM530">
        <f t="shared" si="212"/>
        <v>10</v>
      </c>
    </row>
    <row r="531" spans="8:65" x14ac:dyDescent="0.15">
      <c r="H531" t="s">
        <v>1451</v>
      </c>
      <c r="I531">
        <v>13</v>
      </c>
      <c r="J531">
        <v>0.1</v>
      </c>
      <c r="K531" t="str">
        <f t="shared" si="208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306</v>
      </c>
      <c r="O531">
        <v>0</v>
      </c>
      <c r="P531">
        <f t="shared" si="201"/>
        <v>1812</v>
      </c>
      <c r="Q531">
        <v>200393</v>
      </c>
      <c r="R531" s="4" t="s">
        <v>1442</v>
      </c>
      <c r="S531" s="4" t="str">
        <f t="shared" si="202"/>
        <v>被动守护lv13</v>
      </c>
      <c r="T531" t="s">
        <v>307</v>
      </c>
      <c r="Y531" t="s">
        <v>1450</v>
      </c>
      <c r="Z531">
        <f>INT(VLOOKUP($I531,角色属性概况!$I:$N,VLOOKUP($H531,对应表!$AD:$AE,2,FALSE),FALSE)*$J531)</f>
        <v>1812</v>
      </c>
      <c r="AA531" t="s">
        <v>467</v>
      </c>
      <c r="AB531">
        <f t="shared" si="213"/>
        <v>11</v>
      </c>
      <c r="AI531" s="12" t="str">
        <f t="shared" si="209"/>
        <v>DEF:1812|TUF:11</v>
      </c>
      <c r="AR531">
        <v>999</v>
      </c>
      <c r="AU531" s="4"/>
      <c r="AV531" s="4"/>
      <c r="AW531" s="4"/>
      <c r="AX531" s="4"/>
      <c r="AZ531" s="12" t="str">
        <f t="shared" si="210"/>
        <v/>
      </c>
      <c r="BA531" s="12" t="str">
        <f t="shared" si="203"/>
        <v/>
      </c>
      <c r="BB531" s="12" t="str">
        <f t="shared" si="204"/>
        <v/>
      </c>
      <c r="BC531" s="12" t="str">
        <f t="shared" si="205"/>
        <v/>
      </c>
      <c r="BD531" s="12" t="str">
        <f t="shared" si="206"/>
        <v/>
      </c>
      <c r="BE531" s="12" t="str">
        <f t="shared" si="207"/>
        <v/>
      </c>
      <c r="BF531" s="12" t="str">
        <f>_xlfn.IFNA(VLOOKUP(Y531,对应表!$Z:$AA,2,FALSE)&amp;Z531,"")</f>
        <v>DEF:1812</v>
      </c>
      <c r="BG531" s="12" t="str">
        <f>_xlfn.IFNA(VLOOKUP(AA531,对应表!$Z:$AA,2,FALSE)&amp;AB531,"")</f>
        <v>TUF:11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1"/>
        <v>1812</v>
      </c>
      <c r="BM531">
        <f t="shared" si="212"/>
        <v>11</v>
      </c>
    </row>
    <row r="532" spans="8:65" x14ac:dyDescent="0.15">
      <c r="H532" t="s">
        <v>1451</v>
      </c>
      <c r="I532">
        <v>14</v>
      </c>
      <c r="J532">
        <v>0.1</v>
      </c>
      <c r="K532" t="str">
        <f t="shared" si="208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306</v>
      </c>
      <c r="O532">
        <v>0</v>
      </c>
      <c r="P532">
        <f t="shared" si="201"/>
        <v>2563</v>
      </c>
      <c r="Q532">
        <v>200394</v>
      </c>
      <c r="R532" s="4" t="s">
        <v>1443</v>
      </c>
      <c r="S532" s="4" t="str">
        <f t="shared" si="202"/>
        <v>被动守护lv14</v>
      </c>
      <c r="T532" t="s">
        <v>307</v>
      </c>
      <c r="Y532" t="s">
        <v>1450</v>
      </c>
      <c r="Z532">
        <f>INT(VLOOKUP($I532,角色属性概况!$I:$N,VLOOKUP($H532,对应表!$AD:$AE,2,FALSE),FALSE)*$J532)</f>
        <v>2563</v>
      </c>
      <c r="AA532" t="s">
        <v>467</v>
      </c>
      <c r="AB532">
        <f t="shared" si="213"/>
        <v>11</v>
      </c>
      <c r="AI532" s="12" t="str">
        <f t="shared" si="209"/>
        <v>DEF:2563|TUF:11</v>
      </c>
      <c r="AR532">
        <v>999</v>
      </c>
      <c r="AU532" s="4"/>
      <c r="AV532" s="4"/>
      <c r="AW532" s="4"/>
      <c r="AX532" s="4"/>
      <c r="AZ532" s="12" t="str">
        <f t="shared" si="210"/>
        <v/>
      </c>
      <c r="BA532" s="12" t="str">
        <f t="shared" si="203"/>
        <v/>
      </c>
      <c r="BB532" s="12" t="str">
        <f t="shared" si="204"/>
        <v/>
      </c>
      <c r="BC532" s="12" t="str">
        <f t="shared" si="205"/>
        <v/>
      </c>
      <c r="BD532" s="12" t="str">
        <f t="shared" si="206"/>
        <v/>
      </c>
      <c r="BE532" s="12" t="str">
        <f t="shared" si="207"/>
        <v/>
      </c>
      <c r="BF532" s="12" t="str">
        <f>_xlfn.IFNA(VLOOKUP(Y532,对应表!$Z:$AA,2,FALSE)&amp;Z532,"")</f>
        <v>DEF:2563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1"/>
        <v>2563</v>
      </c>
      <c r="BM532">
        <f t="shared" si="212"/>
        <v>11</v>
      </c>
    </row>
    <row r="533" spans="8:65" x14ac:dyDescent="0.15">
      <c r="H533" t="s">
        <v>1451</v>
      </c>
      <c r="I533">
        <v>15</v>
      </c>
      <c r="J533">
        <v>0.1</v>
      </c>
      <c r="K533" t="str">
        <f t="shared" si="208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306</v>
      </c>
      <c r="O533">
        <v>0</v>
      </c>
      <c r="P533">
        <f t="shared" si="201"/>
        <v>3626</v>
      </c>
      <c r="Q533">
        <v>200395</v>
      </c>
      <c r="R533" s="4" t="s">
        <v>1444</v>
      </c>
      <c r="S533" s="4" t="str">
        <f t="shared" si="202"/>
        <v>被动守护lv15</v>
      </c>
      <c r="T533" t="s">
        <v>307</v>
      </c>
      <c r="Y533" t="s">
        <v>1450</v>
      </c>
      <c r="Z533">
        <f>INT(VLOOKUP($I533,角色属性概况!$I:$N,VLOOKUP($H533,对应表!$AD:$AE,2,FALSE),FALSE)*$J533)</f>
        <v>3626</v>
      </c>
      <c r="AA533" t="s">
        <v>467</v>
      </c>
      <c r="AB533">
        <f t="shared" si="213"/>
        <v>12</v>
      </c>
      <c r="AI533" s="12" t="str">
        <f t="shared" si="209"/>
        <v>DEF:3626|TUF:12</v>
      </c>
      <c r="AR533">
        <v>999</v>
      </c>
      <c r="AU533" s="4"/>
      <c r="AV533" s="4"/>
      <c r="AW533" s="4"/>
      <c r="AX533" s="4"/>
      <c r="AZ533" s="12" t="str">
        <f t="shared" si="210"/>
        <v/>
      </c>
      <c r="BA533" s="12" t="str">
        <f t="shared" si="203"/>
        <v/>
      </c>
      <c r="BB533" s="12" t="str">
        <f t="shared" si="204"/>
        <v/>
      </c>
      <c r="BC533" s="12" t="str">
        <f t="shared" si="205"/>
        <v/>
      </c>
      <c r="BD533" s="12" t="str">
        <f t="shared" si="206"/>
        <v/>
      </c>
      <c r="BE533" s="12" t="str">
        <f t="shared" si="207"/>
        <v/>
      </c>
      <c r="BF533" s="12" t="str">
        <f>_xlfn.IFNA(VLOOKUP(Y533,对应表!$Z:$AA,2,FALSE)&amp;Z533,"")</f>
        <v>DEF:3626</v>
      </c>
      <c r="BG533" s="12" t="str">
        <f>_xlfn.IFNA(VLOOKUP(AA533,对应表!$Z:$AA,2,FALSE)&amp;AB533,"")</f>
        <v>TUF:12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1"/>
        <v>3626</v>
      </c>
      <c r="BM533">
        <f t="shared" si="212"/>
        <v>12</v>
      </c>
    </row>
    <row r="534" spans="8:65" x14ac:dyDescent="0.15">
      <c r="H534" t="s">
        <v>1451</v>
      </c>
      <c r="I534">
        <v>16</v>
      </c>
      <c r="J534">
        <v>0.1</v>
      </c>
      <c r="K534" t="str">
        <f t="shared" si="208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306</v>
      </c>
      <c r="O534">
        <v>0</v>
      </c>
      <c r="P534">
        <f t="shared" si="201"/>
        <v>5128</v>
      </c>
      <c r="Q534">
        <v>200396</v>
      </c>
      <c r="R534" s="4" t="s">
        <v>1445</v>
      </c>
      <c r="S534" s="4" t="str">
        <f t="shared" si="202"/>
        <v>被动守护lv16</v>
      </c>
      <c r="T534" t="s">
        <v>307</v>
      </c>
      <c r="Y534" t="s">
        <v>1450</v>
      </c>
      <c r="Z534">
        <f>INT(VLOOKUP($I534,角色属性概况!$I:$N,VLOOKUP($H534,对应表!$AD:$AE,2,FALSE),FALSE)*$J534)</f>
        <v>5128</v>
      </c>
      <c r="AA534" t="s">
        <v>467</v>
      </c>
      <c r="AB534">
        <f t="shared" si="213"/>
        <v>12</v>
      </c>
      <c r="AI534" s="12" t="str">
        <f t="shared" si="209"/>
        <v>DEF:5128|TUF:12</v>
      </c>
      <c r="AR534">
        <v>999</v>
      </c>
      <c r="AU534" s="4"/>
      <c r="AV534" s="4"/>
      <c r="AW534" s="4"/>
      <c r="AX534" s="4"/>
      <c r="AZ534" s="12" t="str">
        <f t="shared" si="210"/>
        <v/>
      </c>
      <c r="BA534" s="12" t="str">
        <f t="shared" si="203"/>
        <v/>
      </c>
      <c r="BB534" s="12" t="str">
        <f t="shared" si="204"/>
        <v/>
      </c>
      <c r="BC534" s="12" t="str">
        <f t="shared" si="205"/>
        <v/>
      </c>
      <c r="BD534" s="12" t="str">
        <f t="shared" si="206"/>
        <v/>
      </c>
      <c r="BE534" s="12" t="str">
        <f t="shared" si="207"/>
        <v/>
      </c>
      <c r="BF534" s="12" t="str">
        <f>_xlfn.IFNA(VLOOKUP(Y534,对应表!$Z:$AA,2,FALSE)&amp;Z534,"")</f>
        <v>DEF:5128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1"/>
        <v>5128</v>
      </c>
      <c r="BM534">
        <f t="shared" si="212"/>
        <v>12</v>
      </c>
    </row>
    <row r="535" spans="8:65" x14ac:dyDescent="0.15">
      <c r="H535" t="s">
        <v>1451</v>
      </c>
      <c r="I535">
        <v>17</v>
      </c>
      <c r="J535">
        <v>0.1</v>
      </c>
      <c r="K535" t="str">
        <f t="shared" si="208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306</v>
      </c>
      <c r="O535">
        <v>0</v>
      </c>
      <c r="P535">
        <f t="shared" si="201"/>
        <v>7254</v>
      </c>
      <c r="Q535">
        <v>200397</v>
      </c>
      <c r="R535" s="4" t="s">
        <v>1446</v>
      </c>
      <c r="S535" s="4" t="str">
        <f t="shared" si="202"/>
        <v>被动守护lv17</v>
      </c>
      <c r="T535" t="s">
        <v>307</v>
      </c>
      <c r="Y535" t="s">
        <v>1450</v>
      </c>
      <c r="Z535">
        <f>INT(VLOOKUP($I535,角色属性概况!$I:$N,VLOOKUP($H535,对应表!$AD:$AE,2,FALSE),FALSE)*$J535)</f>
        <v>7254</v>
      </c>
      <c r="AA535" t="s">
        <v>467</v>
      </c>
      <c r="AB535">
        <f t="shared" si="213"/>
        <v>13</v>
      </c>
      <c r="AI535" s="12" t="str">
        <f t="shared" si="209"/>
        <v>DEF:7254|TUF:13</v>
      </c>
      <c r="AR535">
        <v>999</v>
      </c>
      <c r="AU535" s="4"/>
      <c r="AV535" s="4"/>
      <c r="AW535" s="4"/>
      <c r="AX535" s="4"/>
      <c r="AZ535" s="12" t="str">
        <f t="shared" si="210"/>
        <v/>
      </c>
      <c r="BA535" s="12" t="str">
        <f t="shared" si="203"/>
        <v/>
      </c>
      <c r="BB535" s="12" t="str">
        <f t="shared" si="204"/>
        <v/>
      </c>
      <c r="BC535" s="12" t="str">
        <f t="shared" si="205"/>
        <v/>
      </c>
      <c r="BD535" s="12" t="str">
        <f t="shared" si="206"/>
        <v/>
      </c>
      <c r="BE535" s="12" t="str">
        <f t="shared" si="207"/>
        <v/>
      </c>
      <c r="BF535" s="12" t="str">
        <f>_xlfn.IFNA(VLOOKUP(Y535,对应表!$Z:$AA,2,FALSE)&amp;Z535,"")</f>
        <v>DEF:7254</v>
      </c>
      <c r="BG535" s="12" t="str">
        <f>_xlfn.IFNA(VLOOKUP(AA535,对应表!$Z:$AA,2,FALSE)&amp;AB535,"")</f>
        <v>TUF:13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1"/>
        <v>7254</v>
      </c>
      <c r="BM535">
        <f t="shared" si="212"/>
        <v>13</v>
      </c>
    </row>
    <row r="536" spans="8:65" x14ac:dyDescent="0.15">
      <c r="H536" t="s">
        <v>1451</v>
      </c>
      <c r="I536">
        <v>18</v>
      </c>
      <c r="J536">
        <v>0.1</v>
      </c>
      <c r="K536" t="str">
        <f t="shared" si="208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306</v>
      </c>
      <c r="O536">
        <v>0</v>
      </c>
      <c r="P536">
        <f t="shared" si="201"/>
        <v>10260</v>
      </c>
      <c r="Q536">
        <v>200398</v>
      </c>
      <c r="R536" s="4" t="s">
        <v>1447</v>
      </c>
      <c r="S536" s="4" t="str">
        <f t="shared" si="202"/>
        <v>被动守护lv18</v>
      </c>
      <c r="T536" t="s">
        <v>307</v>
      </c>
      <c r="Y536" t="s">
        <v>1450</v>
      </c>
      <c r="Z536">
        <f>INT(VLOOKUP($I536,角色属性概况!$I:$N,VLOOKUP($H536,对应表!$AD:$AE,2,FALSE),FALSE)*$J536)</f>
        <v>10260</v>
      </c>
      <c r="AA536" t="s">
        <v>467</v>
      </c>
      <c r="AB536">
        <f t="shared" si="213"/>
        <v>13</v>
      </c>
      <c r="AI536" s="12" t="str">
        <f t="shared" si="209"/>
        <v>DEF:10260|TUF:13</v>
      </c>
      <c r="AR536">
        <v>999</v>
      </c>
      <c r="AU536" s="4"/>
      <c r="AV536" s="4"/>
      <c r="AW536" s="4"/>
      <c r="AX536" s="4"/>
      <c r="AZ536" s="12" t="str">
        <f t="shared" si="210"/>
        <v/>
      </c>
      <c r="BA536" s="12" t="str">
        <f t="shared" si="203"/>
        <v/>
      </c>
      <c r="BB536" s="12" t="str">
        <f t="shared" si="204"/>
        <v/>
      </c>
      <c r="BC536" s="12" t="str">
        <f t="shared" si="205"/>
        <v/>
      </c>
      <c r="BD536" s="12" t="str">
        <f t="shared" si="206"/>
        <v/>
      </c>
      <c r="BE536" s="12" t="str">
        <f t="shared" si="207"/>
        <v/>
      </c>
      <c r="BF536" s="12" t="str">
        <f>_xlfn.IFNA(VLOOKUP(Y536,对应表!$Z:$AA,2,FALSE)&amp;Z536,"")</f>
        <v>DEF:10260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1"/>
        <v>10260</v>
      </c>
      <c r="BM536">
        <f t="shared" si="212"/>
        <v>13</v>
      </c>
    </row>
    <row r="537" spans="8:65" x14ac:dyDescent="0.15">
      <c r="H537" t="s">
        <v>1451</v>
      </c>
      <c r="I537">
        <v>19</v>
      </c>
      <c r="J537">
        <v>0.1</v>
      </c>
      <c r="K537" t="str">
        <f t="shared" si="208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306</v>
      </c>
      <c r="O537">
        <v>0</v>
      </c>
      <c r="P537">
        <f t="shared" si="201"/>
        <v>14512</v>
      </c>
      <c r="Q537">
        <v>200399</v>
      </c>
      <c r="R537" s="4" t="s">
        <v>1448</v>
      </c>
      <c r="S537" s="4" t="str">
        <f t="shared" si="202"/>
        <v>被动守护lv19</v>
      </c>
      <c r="T537" t="s">
        <v>307</v>
      </c>
      <c r="Y537" t="s">
        <v>1450</v>
      </c>
      <c r="Z537">
        <f>INT(VLOOKUP($I537,角色属性概况!$I:$N,VLOOKUP($H537,对应表!$AD:$AE,2,FALSE),FALSE)*$J537)</f>
        <v>14512</v>
      </c>
      <c r="AA537" t="s">
        <v>467</v>
      </c>
      <c r="AB537">
        <f t="shared" si="213"/>
        <v>14</v>
      </c>
      <c r="AI537" s="12" t="str">
        <f t="shared" si="209"/>
        <v>DEF:14512|TUF:14</v>
      </c>
      <c r="AR537">
        <v>999</v>
      </c>
      <c r="AU537" s="4"/>
      <c r="AV537" s="4"/>
      <c r="AW537" s="4"/>
      <c r="AX537" s="4"/>
      <c r="AZ537" s="12" t="str">
        <f t="shared" si="210"/>
        <v/>
      </c>
      <c r="BA537" s="12" t="str">
        <f t="shared" si="203"/>
        <v/>
      </c>
      <c r="BB537" s="12" t="str">
        <f t="shared" si="204"/>
        <v/>
      </c>
      <c r="BC537" s="12" t="str">
        <f t="shared" si="205"/>
        <v/>
      </c>
      <c r="BD537" s="12" t="str">
        <f t="shared" si="206"/>
        <v/>
      </c>
      <c r="BE537" s="12" t="str">
        <f t="shared" si="207"/>
        <v/>
      </c>
      <c r="BF537" s="12" t="str">
        <f>_xlfn.IFNA(VLOOKUP(Y537,对应表!$Z:$AA,2,FALSE)&amp;Z537,"")</f>
        <v>DEF:14512</v>
      </c>
      <c r="BG537" s="12" t="str">
        <f>_xlfn.IFNA(VLOOKUP(AA537,对应表!$Z:$AA,2,FALSE)&amp;AB537,"")</f>
        <v>TUF:14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1"/>
        <v>14512</v>
      </c>
      <c r="BM537">
        <f t="shared" si="212"/>
        <v>14</v>
      </c>
    </row>
    <row r="538" spans="8:65" x14ac:dyDescent="0.15">
      <c r="H538" t="s">
        <v>1451</v>
      </c>
      <c r="I538">
        <v>20</v>
      </c>
      <c r="J538">
        <v>0.1</v>
      </c>
      <c r="K538" t="str">
        <f t="shared" si="208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306</v>
      </c>
      <c r="O538">
        <v>0</v>
      </c>
      <c r="P538">
        <f t="shared" si="201"/>
        <v>20525</v>
      </c>
      <c r="Q538">
        <v>200400</v>
      </c>
      <c r="R538" s="4" t="s">
        <v>1449</v>
      </c>
      <c r="S538" s="4" t="str">
        <f t="shared" si="202"/>
        <v>被动守护lv20</v>
      </c>
      <c r="T538" t="s">
        <v>307</v>
      </c>
      <c r="Y538" t="s">
        <v>1450</v>
      </c>
      <c r="Z538">
        <f>INT(VLOOKUP($I538,角色属性概况!$I:$N,VLOOKUP($H538,对应表!$AD:$AE,2,FALSE),FALSE)*$J538)</f>
        <v>20525</v>
      </c>
      <c r="AA538" t="s">
        <v>467</v>
      </c>
      <c r="AB538">
        <f t="shared" si="213"/>
        <v>14</v>
      </c>
      <c r="AI538" s="12" t="str">
        <f t="shared" si="209"/>
        <v>DEF:20525|TUF:14</v>
      </c>
      <c r="AR538">
        <v>999</v>
      </c>
      <c r="AU538" s="4"/>
      <c r="AV538" s="4"/>
      <c r="AW538" s="4"/>
      <c r="AX538" s="4"/>
      <c r="AZ538" s="12" t="str">
        <f t="shared" si="210"/>
        <v/>
      </c>
      <c r="BA538" s="12" t="str">
        <f t="shared" si="203"/>
        <v/>
      </c>
      <c r="BB538" s="12" t="str">
        <f t="shared" si="204"/>
        <v/>
      </c>
      <c r="BC538" s="12" t="str">
        <f t="shared" si="205"/>
        <v/>
      </c>
      <c r="BD538" s="12" t="str">
        <f t="shared" si="206"/>
        <v/>
      </c>
      <c r="BE538" s="12" t="str">
        <f t="shared" si="207"/>
        <v/>
      </c>
      <c r="BF538" s="12" t="str">
        <f>_xlfn.IFNA(VLOOKUP(Y538,对应表!$Z:$AA,2,FALSE)&amp;Z538,"")</f>
        <v>DEF:20525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1"/>
        <v>20525</v>
      </c>
      <c r="BM538">
        <f t="shared" si="212"/>
        <v>14</v>
      </c>
    </row>
    <row r="539" spans="8:65" x14ac:dyDescent="0.15">
      <c r="K539" t="str">
        <f t="shared" ref="K539:K558" si="214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306</v>
      </c>
      <c r="O539">
        <v>0</v>
      </c>
      <c r="P539">
        <f t="shared" si="201"/>
        <v>15</v>
      </c>
      <c r="Q539">
        <v>200401</v>
      </c>
      <c r="R539" s="4" t="s">
        <v>1452</v>
      </c>
      <c r="S539" s="4" t="str">
        <f t="shared" si="202"/>
        <v>被动冷血lv1</v>
      </c>
      <c r="T539" t="s">
        <v>307</v>
      </c>
      <c r="Y539" t="s">
        <v>1367</v>
      </c>
      <c r="Z539">
        <v>15</v>
      </c>
      <c r="AA539" t="s">
        <v>424</v>
      </c>
      <c r="AB539">
        <v>5</v>
      </c>
      <c r="AI539" s="12" t="str">
        <f t="shared" ref="AI539:AI558" si="215">IF(BF539="","",BF539)&amp;IF(BG539="","","|"&amp;BG539)&amp;IF(BH539="","","|"&amp;BH539)&amp;IF(BI539="","","|"&amp;BI539)&amp;IF(BJ539="","","|"&amp;BJ539)</f>
        <v>CPR:15|SPD_P:5</v>
      </c>
      <c r="AR539">
        <v>999</v>
      </c>
      <c r="AU539" s="4"/>
      <c r="AV539" s="4"/>
      <c r="AW539" s="4"/>
      <c r="AX539" s="4"/>
      <c r="AZ539" s="12" t="str">
        <f t="shared" ref="AZ539:AZ558" si="216">IF(BA539="","",BA539)&amp;IF(BB539="","","|"&amp;BB539)&amp;IF(BC539="","","|"&amp;BC539)&amp;IF(BD539="","","|"&amp;BD539)&amp;IF(BE539="","","|"&amp;BE539)</f>
        <v/>
      </c>
      <c r="BA539" s="12" t="str">
        <f t="shared" si="203"/>
        <v/>
      </c>
      <c r="BB539" s="12" t="str">
        <f t="shared" si="204"/>
        <v/>
      </c>
      <c r="BC539" s="12" t="str">
        <f t="shared" si="205"/>
        <v/>
      </c>
      <c r="BD539" s="12" t="str">
        <f t="shared" si="206"/>
        <v/>
      </c>
      <c r="BE539" s="12" t="str">
        <f t="shared" si="207"/>
        <v/>
      </c>
      <c r="BF539" s="12" t="str">
        <f>_xlfn.IFNA(VLOOKUP(Y539,对应表!$Z:$AA,2,FALSE)&amp;Z539,"")</f>
        <v>CPR:15</v>
      </c>
      <c r="BG539" s="12" t="str">
        <f>_xlfn.IFNA(VLOOKUP(AA539,对应表!$Z:$AA,2,FALSE)&amp;AB539,"")</f>
        <v>SPD_P:5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1"/>
        <v>15</v>
      </c>
      <c r="BM539">
        <f t="shared" si="212"/>
        <v>5</v>
      </c>
    </row>
    <row r="540" spans="8:65" x14ac:dyDescent="0.15">
      <c r="K540" t="str">
        <f t="shared" si="214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306</v>
      </c>
      <c r="O540">
        <v>0</v>
      </c>
      <c r="P540">
        <f t="shared" si="201"/>
        <v>16</v>
      </c>
      <c r="Q540">
        <v>200402</v>
      </c>
      <c r="R540" s="4" t="s">
        <v>1453</v>
      </c>
      <c r="S540" s="4" t="str">
        <f t="shared" si="202"/>
        <v>被动冷血lv2</v>
      </c>
      <c r="T540" t="s">
        <v>307</v>
      </c>
      <c r="Y540" t="s">
        <v>1367</v>
      </c>
      <c r="Z540">
        <v>16</v>
      </c>
      <c r="AA540" t="s">
        <v>424</v>
      </c>
      <c r="AB540">
        <v>5</v>
      </c>
      <c r="AI540" s="12" t="str">
        <f t="shared" si="215"/>
        <v>CPR:16|SPD_P:5</v>
      </c>
      <c r="AR540">
        <v>999</v>
      </c>
      <c r="AU540" s="4"/>
      <c r="AV540" s="4"/>
      <c r="AW540" s="4"/>
      <c r="AX540" s="4"/>
      <c r="AZ540" s="12" t="str">
        <f t="shared" si="216"/>
        <v/>
      </c>
      <c r="BA540" s="12" t="str">
        <f t="shared" si="203"/>
        <v/>
      </c>
      <c r="BB540" s="12" t="str">
        <f t="shared" si="204"/>
        <v/>
      </c>
      <c r="BC540" s="12" t="str">
        <f t="shared" si="205"/>
        <v/>
      </c>
      <c r="BD540" s="12" t="str">
        <f t="shared" si="206"/>
        <v/>
      </c>
      <c r="BE540" s="12" t="str">
        <f t="shared" si="207"/>
        <v/>
      </c>
      <c r="BF540" s="12" t="str">
        <f>_xlfn.IFNA(VLOOKUP(Y540,对应表!$Z:$AA,2,FALSE)&amp;Z540,"")</f>
        <v>CPR:16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1"/>
        <v>16</v>
      </c>
      <c r="BM540">
        <f t="shared" si="212"/>
        <v>5</v>
      </c>
    </row>
    <row r="541" spans="8:65" x14ac:dyDescent="0.15">
      <c r="K541" t="str">
        <f t="shared" si="214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306</v>
      </c>
      <c r="O541">
        <v>0</v>
      </c>
      <c r="P541">
        <f t="shared" si="201"/>
        <v>17</v>
      </c>
      <c r="Q541">
        <v>200403</v>
      </c>
      <c r="R541" s="4" t="s">
        <v>1454</v>
      </c>
      <c r="S541" s="4" t="str">
        <f t="shared" si="202"/>
        <v>被动冷血lv3</v>
      </c>
      <c r="T541" t="s">
        <v>307</v>
      </c>
      <c r="Y541" t="s">
        <v>1367</v>
      </c>
      <c r="Z541">
        <v>17</v>
      </c>
      <c r="AA541" t="s">
        <v>424</v>
      </c>
      <c r="AB541">
        <v>6</v>
      </c>
      <c r="AI541" s="12" t="str">
        <f t="shared" si="215"/>
        <v>CPR:17|SPD_P:6</v>
      </c>
      <c r="AR541">
        <v>999</v>
      </c>
      <c r="AU541" s="4"/>
      <c r="AV541" s="4"/>
      <c r="AW541" s="4"/>
      <c r="AX541" s="4"/>
      <c r="AZ541" s="12" t="str">
        <f t="shared" si="216"/>
        <v/>
      </c>
      <c r="BA541" s="12" t="str">
        <f t="shared" si="203"/>
        <v/>
      </c>
      <c r="BB541" s="12" t="str">
        <f t="shared" si="204"/>
        <v/>
      </c>
      <c r="BC541" s="12" t="str">
        <f t="shared" si="205"/>
        <v/>
      </c>
      <c r="BD541" s="12" t="str">
        <f t="shared" si="206"/>
        <v/>
      </c>
      <c r="BE541" s="12" t="str">
        <f t="shared" si="207"/>
        <v/>
      </c>
      <c r="BF541" s="12" t="str">
        <f>_xlfn.IFNA(VLOOKUP(Y541,对应表!$Z:$AA,2,FALSE)&amp;Z541,"")</f>
        <v>CPR:17</v>
      </c>
      <c r="BG541" s="12" t="str">
        <f>_xlfn.IFNA(VLOOKUP(AA541,对应表!$Z:$AA,2,FALSE)&amp;AB541,"")</f>
        <v>SPD_P:6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1"/>
        <v>17</v>
      </c>
      <c r="BM541">
        <f t="shared" si="212"/>
        <v>6</v>
      </c>
    </row>
    <row r="542" spans="8:65" x14ac:dyDescent="0.15">
      <c r="K542" t="str">
        <f t="shared" si="214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306</v>
      </c>
      <c r="O542">
        <v>0</v>
      </c>
      <c r="P542">
        <f t="shared" si="201"/>
        <v>18</v>
      </c>
      <c r="Q542">
        <v>200404</v>
      </c>
      <c r="R542" s="4" t="s">
        <v>1455</v>
      </c>
      <c r="S542" s="4" t="str">
        <f t="shared" si="202"/>
        <v>被动冷血lv4</v>
      </c>
      <c r="T542" t="s">
        <v>307</v>
      </c>
      <c r="Y542" t="s">
        <v>1367</v>
      </c>
      <c r="Z542">
        <v>18</v>
      </c>
      <c r="AA542" t="s">
        <v>424</v>
      </c>
      <c r="AB542">
        <v>6</v>
      </c>
      <c r="AI542" s="12" t="str">
        <f t="shared" si="215"/>
        <v>CPR:18|SPD_P:6</v>
      </c>
      <c r="AR542">
        <v>999</v>
      </c>
      <c r="AU542" s="4"/>
      <c r="AV542" s="4"/>
      <c r="AW542" s="4"/>
      <c r="AX542" s="4"/>
      <c r="AZ542" s="12" t="str">
        <f t="shared" si="216"/>
        <v/>
      </c>
      <c r="BA542" s="12" t="str">
        <f t="shared" si="203"/>
        <v/>
      </c>
      <c r="BB542" s="12" t="str">
        <f t="shared" si="204"/>
        <v/>
      </c>
      <c r="BC542" s="12" t="str">
        <f t="shared" si="205"/>
        <v/>
      </c>
      <c r="BD542" s="12" t="str">
        <f t="shared" si="206"/>
        <v/>
      </c>
      <c r="BE542" s="12" t="str">
        <f t="shared" si="207"/>
        <v/>
      </c>
      <c r="BF542" s="12" t="str">
        <f>_xlfn.IFNA(VLOOKUP(Y542,对应表!$Z:$AA,2,FALSE)&amp;Z542,"")</f>
        <v>CPR:18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1"/>
        <v>18</v>
      </c>
      <c r="BM542">
        <f t="shared" si="212"/>
        <v>6</v>
      </c>
    </row>
    <row r="543" spans="8:65" x14ac:dyDescent="0.15">
      <c r="K543" t="str">
        <f t="shared" si="214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306</v>
      </c>
      <c r="O543">
        <v>0</v>
      </c>
      <c r="P543">
        <f t="shared" si="201"/>
        <v>19</v>
      </c>
      <c r="Q543">
        <v>200405</v>
      </c>
      <c r="R543" s="4" t="s">
        <v>1456</v>
      </c>
      <c r="S543" s="4" t="str">
        <f t="shared" si="202"/>
        <v>被动冷血lv5</v>
      </c>
      <c r="T543" t="s">
        <v>307</v>
      </c>
      <c r="Y543" t="s">
        <v>1367</v>
      </c>
      <c r="Z543">
        <v>19</v>
      </c>
      <c r="AA543" t="s">
        <v>424</v>
      </c>
      <c r="AB543">
        <f>AB541+1</f>
        <v>7</v>
      </c>
      <c r="AI543" s="12" t="str">
        <f t="shared" si="215"/>
        <v>CPR:19|SPD_P:7</v>
      </c>
      <c r="AR543">
        <v>999</v>
      </c>
      <c r="AU543" s="4"/>
      <c r="AV543" s="4"/>
      <c r="AW543" s="4"/>
      <c r="AX543" s="4"/>
      <c r="AZ543" s="12" t="str">
        <f t="shared" si="216"/>
        <v/>
      </c>
      <c r="BA543" s="12" t="str">
        <f t="shared" si="203"/>
        <v/>
      </c>
      <c r="BB543" s="12" t="str">
        <f t="shared" si="204"/>
        <v/>
      </c>
      <c r="BC543" s="12" t="str">
        <f t="shared" si="205"/>
        <v/>
      </c>
      <c r="BD543" s="12" t="str">
        <f t="shared" si="206"/>
        <v/>
      </c>
      <c r="BE543" s="12" t="str">
        <f t="shared" si="207"/>
        <v/>
      </c>
      <c r="BF543" s="12" t="str">
        <f>_xlfn.IFNA(VLOOKUP(Y543,对应表!$Z:$AA,2,FALSE)&amp;Z543,"")</f>
        <v>CPR:19</v>
      </c>
      <c r="BG543" s="12" t="str">
        <f>_xlfn.IFNA(VLOOKUP(AA543,对应表!$Z:$AA,2,FALSE)&amp;AB543,"")</f>
        <v>SPD_P:7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1"/>
        <v>19</v>
      </c>
      <c r="BM543">
        <f t="shared" si="212"/>
        <v>7</v>
      </c>
    </row>
    <row r="544" spans="8:65" x14ac:dyDescent="0.15">
      <c r="K544" t="str">
        <f t="shared" si="214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306</v>
      </c>
      <c r="O544">
        <v>0</v>
      </c>
      <c r="P544">
        <f t="shared" si="201"/>
        <v>20</v>
      </c>
      <c r="Q544">
        <v>200406</v>
      </c>
      <c r="R544" s="4" t="s">
        <v>1457</v>
      </c>
      <c r="S544" s="4" t="str">
        <f t="shared" si="202"/>
        <v>被动冷血lv6</v>
      </c>
      <c r="T544" t="s">
        <v>307</v>
      </c>
      <c r="Y544" t="s">
        <v>1367</v>
      </c>
      <c r="Z544">
        <v>20</v>
      </c>
      <c r="AA544" t="s">
        <v>424</v>
      </c>
      <c r="AB544">
        <f t="shared" ref="AB544:AB550" si="217">AB542+1</f>
        <v>7</v>
      </c>
      <c r="AI544" s="12" t="str">
        <f t="shared" si="215"/>
        <v>CPR:20|SPD_P:7</v>
      </c>
      <c r="AR544">
        <v>999</v>
      </c>
      <c r="AU544" s="4"/>
      <c r="AV544" s="4"/>
      <c r="AW544" s="4"/>
      <c r="AX544" s="4"/>
      <c r="AZ544" s="12" t="str">
        <f t="shared" si="216"/>
        <v/>
      </c>
      <c r="BA544" s="12" t="str">
        <f t="shared" si="203"/>
        <v/>
      </c>
      <c r="BB544" s="12" t="str">
        <f t="shared" si="204"/>
        <v/>
      </c>
      <c r="BC544" s="12" t="str">
        <f t="shared" si="205"/>
        <v/>
      </c>
      <c r="BD544" s="12" t="str">
        <f t="shared" si="206"/>
        <v/>
      </c>
      <c r="BE544" s="12" t="str">
        <f t="shared" si="207"/>
        <v/>
      </c>
      <c r="BF544" s="12" t="str">
        <f>_xlfn.IFNA(VLOOKUP(Y544,对应表!$Z:$AA,2,FALSE)&amp;Z544,"")</f>
        <v>CPR:20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1"/>
        <v>20</v>
      </c>
      <c r="BM544">
        <f t="shared" si="212"/>
        <v>7</v>
      </c>
    </row>
    <row r="545" spans="11:65" x14ac:dyDescent="0.15">
      <c r="K545" t="str">
        <f t="shared" si="214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306</v>
      </c>
      <c r="O545">
        <v>0</v>
      </c>
      <c r="P545">
        <f t="shared" si="201"/>
        <v>21</v>
      </c>
      <c r="Q545">
        <v>200407</v>
      </c>
      <c r="R545" s="4" t="s">
        <v>1458</v>
      </c>
      <c r="S545" s="4" t="str">
        <f t="shared" si="202"/>
        <v>被动冷血lv7</v>
      </c>
      <c r="T545" t="s">
        <v>307</v>
      </c>
      <c r="Y545" t="s">
        <v>1367</v>
      </c>
      <c r="Z545">
        <v>21</v>
      </c>
      <c r="AA545" t="s">
        <v>424</v>
      </c>
      <c r="AB545">
        <f t="shared" si="217"/>
        <v>8</v>
      </c>
      <c r="AI545" s="12" t="str">
        <f t="shared" si="215"/>
        <v>CPR:21|SPD_P:8</v>
      </c>
      <c r="AR545">
        <v>999</v>
      </c>
      <c r="AU545" s="4"/>
      <c r="AV545" s="4"/>
      <c r="AW545" s="4"/>
      <c r="AX545" s="4"/>
      <c r="AZ545" s="12" t="str">
        <f t="shared" si="216"/>
        <v/>
      </c>
      <c r="BA545" s="12" t="str">
        <f t="shared" si="203"/>
        <v/>
      </c>
      <c r="BB545" s="12" t="str">
        <f t="shared" si="204"/>
        <v/>
      </c>
      <c r="BC545" s="12" t="str">
        <f t="shared" si="205"/>
        <v/>
      </c>
      <c r="BD545" s="12" t="str">
        <f t="shared" si="206"/>
        <v/>
      </c>
      <c r="BE545" s="12" t="str">
        <f t="shared" si="207"/>
        <v/>
      </c>
      <c r="BF545" s="12" t="str">
        <f>_xlfn.IFNA(VLOOKUP(Y545,对应表!$Z:$AA,2,FALSE)&amp;Z545,"")</f>
        <v>CPR:21</v>
      </c>
      <c r="BG545" s="12" t="str">
        <f>_xlfn.IFNA(VLOOKUP(AA545,对应表!$Z:$AA,2,FALSE)&amp;AB545,"")</f>
        <v>SPD_P:8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1"/>
        <v>21</v>
      </c>
      <c r="BM545">
        <f t="shared" si="212"/>
        <v>8</v>
      </c>
    </row>
    <row r="546" spans="11:65" x14ac:dyDescent="0.15">
      <c r="K546" t="str">
        <f t="shared" si="214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306</v>
      </c>
      <c r="O546">
        <v>0</v>
      </c>
      <c r="P546">
        <f t="shared" si="201"/>
        <v>22</v>
      </c>
      <c r="Q546">
        <v>200408</v>
      </c>
      <c r="R546" s="4" t="s">
        <v>1459</v>
      </c>
      <c r="S546" s="4" t="str">
        <f t="shared" si="202"/>
        <v>被动冷血lv8</v>
      </c>
      <c r="T546" t="s">
        <v>307</v>
      </c>
      <c r="Y546" t="s">
        <v>1367</v>
      </c>
      <c r="Z546">
        <v>22</v>
      </c>
      <c r="AA546" t="s">
        <v>424</v>
      </c>
      <c r="AB546">
        <f t="shared" si="217"/>
        <v>8</v>
      </c>
      <c r="AI546" s="12" t="str">
        <f t="shared" si="215"/>
        <v>CPR:22|SPD_P:8</v>
      </c>
      <c r="AR546">
        <v>999</v>
      </c>
      <c r="AU546" s="4"/>
      <c r="AV546" s="4"/>
      <c r="AW546" s="4"/>
      <c r="AX546" s="4"/>
      <c r="AZ546" s="12" t="str">
        <f t="shared" si="216"/>
        <v/>
      </c>
      <c r="BA546" s="12" t="str">
        <f t="shared" si="203"/>
        <v/>
      </c>
      <c r="BB546" s="12" t="str">
        <f t="shared" si="204"/>
        <v/>
      </c>
      <c r="BC546" s="12" t="str">
        <f t="shared" si="205"/>
        <v/>
      </c>
      <c r="BD546" s="12" t="str">
        <f t="shared" si="206"/>
        <v/>
      </c>
      <c r="BE546" s="12" t="str">
        <f t="shared" si="207"/>
        <v/>
      </c>
      <c r="BF546" s="12" t="str">
        <f>_xlfn.IFNA(VLOOKUP(Y546,对应表!$Z:$AA,2,FALSE)&amp;Z546,"")</f>
        <v>CPR:22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1"/>
        <v>22</v>
      </c>
      <c r="BM546">
        <f t="shared" si="212"/>
        <v>8</v>
      </c>
    </row>
    <row r="547" spans="11:65" x14ac:dyDescent="0.15">
      <c r="K547" t="str">
        <f t="shared" si="214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306</v>
      </c>
      <c r="O547">
        <v>0</v>
      </c>
      <c r="P547">
        <f t="shared" si="201"/>
        <v>23</v>
      </c>
      <c r="Q547">
        <v>200409</v>
      </c>
      <c r="R547" s="4" t="s">
        <v>1460</v>
      </c>
      <c r="S547" s="4" t="str">
        <f t="shared" si="202"/>
        <v>被动冷血lv9</v>
      </c>
      <c r="T547" t="s">
        <v>307</v>
      </c>
      <c r="Y547" t="s">
        <v>1367</v>
      </c>
      <c r="Z547">
        <v>23</v>
      </c>
      <c r="AA547" t="s">
        <v>424</v>
      </c>
      <c r="AB547">
        <f t="shared" si="217"/>
        <v>9</v>
      </c>
      <c r="AI547" s="12" t="str">
        <f t="shared" si="215"/>
        <v>CPR:23|SPD_P:9</v>
      </c>
      <c r="AR547">
        <v>999</v>
      </c>
      <c r="AU547" s="4"/>
      <c r="AV547" s="4"/>
      <c r="AW547" s="4"/>
      <c r="AX547" s="4"/>
      <c r="AZ547" s="12" t="str">
        <f t="shared" si="216"/>
        <v/>
      </c>
      <c r="BA547" s="12" t="str">
        <f t="shared" si="203"/>
        <v/>
      </c>
      <c r="BB547" s="12" t="str">
        <f t="shared" si="204"/>
        <v/>
      </c>
      <c r="BC547" s="12" t="str">
        <f t="shared" si="205"/>
        <v/>
      </c>
      <c r="BD547" s="12" t="str">
        <f t="shared" si="206"/>
        <v/>
      </c>
      <c r="BE547" s="12" t="str">
        <f t="shared" si="207"/>
        <v/>
      </c>
      <c r="BF547" s="12" t="str">
        <f>_xlfn.IFNA(VLOOKUP(Y547,对应表!$Z:$AA,2,FALSE)&amp;Z547,"")</f>
        <v>CPR:23</v>
      </c>
      <c r="BG547" s="12" t="str">
        <f>_xlfn.IFNA(VLOOKUP(AA547,对应表!$Z:$AA,2,FALSE)&amp;AB547,"")</f>
        <v>SPD_P:9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1"/>
        <v>23</v>
      </c>
      <c r="BM547">
        <f t="shared" si="212"/>
        <v>9</v>
      </c>
    </row>
    <row r="548" spans="11:65" x14ac:dyDescent="0.15">
      <c r="K548" t="str">
        <f t="shared" si="214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306</v>
      </c>
      <c r="O548">
        <v>0</v>
      </c>
      <c r="P548">
        <f t="shared" si="201"/>
        <v>24</v>
      </c>
      <c r="Q548">
        <v>200410</v>
      </c>
      <c r="R548" s="4" t="s">
        <v>1461</v>
      </c>
      <c r="S548" s="4" t="str">
        <f t="shared" si="202"/>
        <v>被动冷血lv10</v>
      </c>
      <c r="T548" t="s">
        <v>307</v>
      </c>
      <c r="Y548" t="s">
        <v>1367</v>
      </c>
      <c r="Z548">
        <v>24</v>
      </c>
      <c r="AA548" t="s">
        <v>424</v>
      </c>
      <c r="AB548">
        <f t="shared" si="217"/>
        <v>9</v>
      </c>
      <c r="AI548" s="12" t="str">
        <f t="shared" si="215"/>
        <v>CPR:24|SPD_P:9</v>
      </c>
      <c r="AR548">
        <v>999</v>
      </c>
      <c r="AU548" s="4"/>
      <c r="AV548" s="4"/>
      <c r="AW548" s="4"/>
      <c r="AX548" s="4"/>
      <c r="AZ548" s="12" t="str">
        <f t="shared" si="216"/>
        <v/>
      </c>
      <c r="BA548" s="12" t="str">
        <f t="shared" si="203"/>
        <v/>
      </c>
      <c r="BB548" s="12" t="str">
        <f t="shared" si="204"/>
        <v/>
      </c>
      <c r="BC548" s="12" t="str">
        <f t="shared" si="205"/>
        <v/>
      </c>
      <c r="BD548" s="12" t="str">
        <f t="shared" si="206"/>
        <v/>
      </c>
      <c r="BE548" s="12" t="str">
        <f t="shared" si="207"/>
        <v/>
      </c>
      <c r="BF548" s="12" t="str">
        <f>_xlfn.IFNA(VLOOKUP(Y548,对应表!$Z:$AA,2,FALSE)&amp;Z548,"")</f>
        <v>CPR:24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1"/>
        <v>24</v>
      </c>
      <c r="BM548">
        <f t="shared" si="212"/>
        <v>9</v>
      </c>
    </row>
    <row r="549" spans="11:65" x14ac:dyDescent="0.15">
      <c r="K549" t="str">
        <f t="shared" si="214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306</v>
      </c>
      <c r="O549">
        <v>0</v>
      </c>
      <c r="P549">
        <f t="shared" si="201"/>
        <v>25</v>
      </c>
      <c r="Q549">
        <v>200411</v>
      </c>
      <c r="R549" s="4" t="s">
        <v>1462</v>
      </c>
      <c r="S549" s="4" t="str">
        <f t="shared" si="202"/>
        <v>被动冷血lv11</v>
      </c>
      <c r="T549" t="s">
        <v>307</v>
      </c>
      <c r="Y549" t="s">
        <v>1367</v>
      </c>
      <c r="Z549">
        <v>25</v>
      </c>
      <c r="AA549" t="s">
        <v>424</v>
      </c>
      <c r="AB549">
        <f t="shared" si="217"/>
        <v>10</v>
      </c>
      <c r="AI549" s="12" t="str">
        <f t="shared" si="215"/>
        <v>CPR:25|SPD_P:10</v>
      </c>
      <c r="AR549">
        <v>999</v>
      </c>
      <c r="AU549" s="4"/>
      <c r="AV549" s="4"/>
      <c r="AW549" s="4"/>
      <c r="AX549" s="4"/>
      <c r="AZ549" s="12" t="str">
        <f t="shared" si="216"/>
        <v/>
      </c>
      <c r="BA549" s="12" t="str">
        <f t="shared" si="203"/>
        <v/>
      </c>
      <c r="BB549" s="12" t="str">
        <f t="shared" si="204"/>
        <v/>
      </c>
      <c r="BC549" s="12" t="str">
        <f t="shared" si="205"/>
        <v/>
      </c>
      <c r="BD549" s="12" t="str">
        <f t="shared" si="206"/>
        <v/>
      </c>
      <c r="BE549" s="12" t="str">
        <f t="shared" si="207"/>
        <v/>
      </c>
      <c r="BF549" s="12" t="str">
        <f>_xlfn.IFNA(VLOOKUP(Y549,对应表!$Z:$AA,2,FALSE)&amp;Z549,"")</f>
        <v>CPR:25</v>
      </c>
      <c r="BG549" s="12" t="str">
        <f>_xlfn.IFNA(VLOOKUP(AA549,对应表!$Z:$AA,2,FALSE)&amp;AB549,"")</f>
        <v>SPD_P:10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1"/>
        <v>25</v>
      </c>
      <c r="BM549">
        <f t="shared" si="212"/>
        <v>10</v>
      </c>
    </row>
    <row r="550" spans="11:65" x14ac:dyDescent="0.15">
      <c r="K550" t="str">
        <f t="shared" si="214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306</v>
      </c>
      <c r="O550">
        <v>0</v>
      </c>
      <c r="P550">
        <f t="shared" si="201"/>
        <v>26</v>
      </c>
      <c r="Q550">
        <v>200412</v>
      </c>
      <c r="R550" s="4" t="s">
        <v>1463</v>
      </c>
      <c r="S550" s="4" t="str">
        <f t="shared" si="202"/>
        <v>被动冷血lv12</v>
      </c>
      <c r="T550" t="s">
        <v>307</v>
      </c>
      <c r="Y550" t="s">
        <v>1367</v>
      </c>
      <c r="Z550">
        <v>26</v>
      </c>
      <c r="AA550" t="s">
        <v>424</v>
      </c>
      <c r="AB550">
        <f t="shared" si="217"/>
        <v>10</v>
      </c>
      <c r="AI550" s="12" t="str">
        <f t="shared" si="215"/>
        <v>CPR:26|SPD_P:10</v>
      </c>
      <c r="AR550">
        <v>999</v>
      </c>
      <c r="AU550" s="4"/>
      <c r="AV550" s="4"/>
      <c r="AW550" s="4"/>
      <c r="AX550" s="4"/>
      <c r="AZ550" s="12" t="str">
        <f t="shared" si="216"/>
        <v/>
      </c>
      <c r="BA550" s="12" t="str">
        <f t="shared" si="203"/>
        <v/>
      </c>
      <c r="BB550" s="12" t="str">
        <f t="shared" si="204"/>
        <v/>
      </c>
      <c r="BC550" s="12" t="str">
        <f t="shared" si="205"/>
        <v/>
      </c>
      <c r="BD550" s="12" t="str">
        <f t="shared" si="206"/>
        <v/>
      </c>
      <c r="BE550" s="12" t="str">
        <f t="shared" si="207"/>
        <v/>
      </c>
      <c r="BF550" s="12" t="str">
        <f>_xlfn.IFNA(VLOOKUP(Y550,对应表!$Z:$AA,2,FALSE)&amp;Z550,"")</f>
        <v>CPR:26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1"/>
        <v>26</v>
      </c>
      <c r="BM550">
        <f t="shared" si="212"/>
        <v>10</v>
      </c>
    </row>
    <row r="551" spans="11:65" x14ac:dyDescent="0.15">
      <c r="K551" t="str">
        <f t="shared" si="214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306</v>
      </c>
      <c r="O551">
        <v>0</v>
      </c>
      <c r="P551">
        <f t="shared" si="201"/>
        <v>27</v>
      </c>
      <c r="Q551">
        <v>200413</v>
      </c>
      <c r="R551" s="4" t="s">
        <v>1464</v>
      </c>
      <c r="S551" s="4" t="str">
        <f t="shared" si="202"/>
        <v>被动冷血lv13</v>
      </c>
      <c r="T551" t="s">
        <v>307</v>
      </c>
      <c r="Y551" t="s">
        <v>1367</v>
      </c>
      <c r="Z551">
        <v>27</v>
      </c>
      <c r="AA551" t="s">
        <v>424</v>
      </c>
      <c r="AB551">
        <v>10</v>
      </c>
      <c r="AI551" s="12" t="str">
        <f t="shared" si="215"/>
        <v>CPR:27|SPD_P:10</v>
      </c>
      <c r="AR551">
        <v>999</v>
      </c>
      <c r="AU551" s="4"/>
      <c r="AV551" s="4"/>
      <c r="AW551" s="4"/>
      <c r="AX551" s="4"/>
      <c r="AZ551" s="12" t="str">
        <f t="shared" si="216"/>
        <v/>
      </c>
      <c r="BA551" s="12" t="str">
        <f t="shared" si="203"/>
        <v/>
      </c>
      <c r="BB551" s="12" t="str">
        <f t="shared" si="204"/>
        <v/>
      </c>
      <c r="BC551" s="12" t="str">
        <f t="shared" si="205"/>
        <v/>
      </c>
      <c r="BD551" s="12" t="str">
        <f t="shared" si="206"/>
        <v/>
      </c>
      <c r="BE551" s="12" t="str">
        <f t="shared" si="207"/>
        <v/>
      </c>
      <c r="BF551" s="12" t="str">
        <f>_xlfn.IFNA(VLOOKUP(Y551,对应表!$Z:$AA,2,FALSE)&amp;Z551,"")</f>
        <v>CPR:27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1"/>
        <v>27</v>
      </c>
      <c r="BM551">
        <f t="shared" si="212"/>
        <v>10</v>
      </c>
    </row>
    <row r="552" spans="11:65" x14ac:dyDescent="0.15">
      <c r="K552" t="str">
        <f t="shared" si="214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306</v>
      </c>
      <c r="O552">
        <v>0</v>
      </c>
      <c r="P552">
        <f t="shared" si="201"/>
        <v>28</v>
      </c>
      <c r="Q552">
        <v>200414</v>
      </c>
      <c r="R552" s="4" t="s">
        <v>1465</v>
      </c>
      <c r="S552" s="4" t="str">
        <f t="shared" si="202"/>
        <v>被动冷血lv14</v>
      </c>
      <c r="T552" t="s">
        <v>307</v>
      </c>
      <c r="Y552" t="s">
        <v>1367</v>
      </c>
      <c r="Z552">
        <v>28</v>
      </c>
      <c r="AA552" t="s">
        <v>424</v>
      </c>
      <c r="AB552">
        <v>10</v>
      </c>
      <c r="AI552" s="12" t="str">
        <f t="shared" si="215"/>
        <v>CPR:28|SPD_P:10</v>
      </c>
      <c r="AR552">
        <v>999</v>
      </c>
      <c r="AU552" s="4"/>
      <c r="AV552" s="4"/>
      <c r="AW552" s="4"/>
      <c r="AX552" s="4"/>
      <c r="AZ552" s="12" t="str">
        <f t="shared" si="216"/>
        <v/>
      </c>
      <c r="BA552" s="12" t="str">
        <f t="shared" si="203"/>
        <v/>
      </c>
      <c r="BB552" s="12" t="str">
        <f t="shared" si="204"/>
        <v/>
      </c>
      <c r="BC552" s="12" t="str">
        <f t="shared" si="205"/>
        <v/>
      </c>
      <c r="BD552" s="12" t="str">
        <f t="shared" si="206"/>
        <v/>
      </c>
      <c r="BE552" s="12" t="str">
        <f t="shared" si="207"/>
        <v/>
      </c>
      <c r="BF552" s="12" t="str">
        <f>_xlfn.IFNA(VLOOKUP(Y552,对应表!$Z:$AA,2,FALSE)&amp;Z552,"")</f>
        <v>CPR:28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1"/>
        <v>28</v>
      </c>
      <c r="BM552">
        <f t="shared" si="212"/>
        <v>10</v>
      </c>
    </row>
    <row r="553" spans="11:65" x14ac:dyDescent="0.15">
      <c r="K553" t="str">
        <f t="shared" si="214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306</v>
      </c>
      <c r="O553">
        <v>0</v>
      </c>
      <c r="P553">
        <f t="shared" si="201"/>
        <v>29</v>
      </c>
      <c r="Q553">
        <v>200415</v>
      </c>
      <c r="R553" s="4" t="s">
        <v>1466</v>
      </c>
      <c r="S553" s="4" t="str">
        <f t="shared" si="202"/>
        <v>被动冷血lv15</v>
      </c>
      <c r="T553" t="s">
        <v>307</v>
      </c>
      <c r="Y553" t="s">
        <v>1367</v>
      </c>
      <c r="Z553">
        <v>29</v>
      </c>
      <c r="AA553" t="s">
        <v>424</v>
      </c>
      <c r="AB553">
        <v>10</v>
      </c>
      <c r="AI553" s="12" t="str">
        <f t="shared" si="215"/>
        <v>CPR:29|SPD_P:10</v>
      </c>
      <c r="AR553">
        <v>999</v>
      </c>
      <c r="AU553" s="4"/>
      <c r="AV553" s="4"/>
      <c r="AW553" s="4"/>
      <c r="AX553" s="4"/>
      <c r="AZ553" s="12" t="str">
        <f t="shared" si="216"/>
        <v/>
      </c>
      <c r="BA553" s="12" t="str">
        <f t="shared" si="203"/>
        <v/>
      </c>
      <c r="BB553" s="12" t="str">
        <f t="shared" si="204"/>
        <v/>
      </c>
      <c r="BC553" s="12" t="str">
        <f t="shared" si="205"/>
        <v/>
      </c>
      <c r="BD553" s="12" t="str">
        <f t="shared" si="206"/>
        <v/>
      </c>
      <c r="BE553" s="12" t="str">
        <f t="shared" si="207"/>
        <v/>
      </c>
      <c r="BF553" s="12" t="str">
        <f>_xlfn.IFNA(VLOOKUP(Y553,对应表!$Z:$AA,2,FALSE)&amp;Z553,"")</f>
        <v>CPR:29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1"/>
        <v>29</v>
      </c>
      <c r="BM553">
        <f t="shared" si="212"/>
        <v>10</v>
      </c>
    </row>
    <row r="554" spans="11:65" x14ac:dyDescent="0.15">
      <c r="K554" t="str">
        <f t="shared" si="214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306</v>
      </c>
      <c r="O554">
        <v>0</v>
      </c>
      <c r="P554">
        <f t="shared" si="201"/>
        <v>30</v>
      </c>
      <c r="Q554">
        <v>200416</v>
      </c>
      <c r="R554" s="4" t="s">
        <v>1467</v>
      </c>
      <c r="S554" s="4" t="str">
        <f t="shared" si="202"/>
        <v>被动冷血lv16</v>
      </c>
      <c r="T554" t="s">
        <v>307</v>
      </c>
      <c r="Y554" t="s">
        <v>1367</v>
      </c>
      <c r="Z554">
        <v>30</v>
      </c>
      <c r="AA554" t="s">
        <v>424</v>
      </c>
      <c r="AB554">
        <v>10</v>
      </c>
      <c r="AI554" s="12" t="str">
        <f t="shared" si="215"/>
        <v>CPR:30|SPD_P:10</v>
      </c>
      <c r="AR554">
        <v>999</v>
      </c>
      <c r="AU554" s="4"/>
      <c r="AV554" s="4"/>
      <c r="AW554" s="4"/>
      <c r="AX554" s="4"/>
      <c r="AZ554" s="12" t="str">
        <f t="shared" si="216"/>
        <v/>
      </c>
      <c r="BA554" s="12" t="str">
        <f t="shared" si="203"/>
        <v/>
      </c>
      <c r="BB554" s="12" t="str">
        <f t="shared" si="204"/>
        <v/>
      </c>
      <c r="BC554" s="12" t="str">
        <f t="shared" si="205"/>
        <v/>
      </c>
      <c r="BD554" s="12" t="str">
        <f t="shared" si="206"/>
        <v/>
      </c>
      <c r="BE554" s="12" t="str">
        <f t="shared" si="207"/>
        <v/>
      </c>
      <c r="BF554" s="12" t="str">
        <f>_xlfn.IFNA(VLOOKUP(Y554,对应表!$Z:$AA,2,FALSE)&amp;Z554,"")</f>
        <v>CPR:30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1"/>
        <v>30</v>
      </c>
      <c r="BM554">
        <f t="shared" si="212"/>
        <v>10</v>
      </c>
    </row>
    <row r="555" spans="11:65" x14ac:dyDescent="0.15">
      <c r="K555" t="str">
        <f t="shared" si="214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306</v>
      </c>
      <c r="O555">
        <v>0</v>
      </c>
      <c r="P555">
        <f t="shared" si="201"/>
        <v>31</v>
      </c>
      <c r="Q555">
        <v>200417</v>
      </c>
      <c r="R555" s="4" t="s">
        <v>1468</v>
      </c>
      <c r="S555" s="4" t="str">
        <f t="shared" si="202"/>
        <v>被动冷血lv17</v>
      </c>
      <c r="T555" t="s">
        <v>307</v>
      </c>
      <c r="Y555" t="s">
        <v>1367</v>
      </c>
      <c r="Z555">
        <v>31</v>
      </c>
      <c r="AA555" t="s">
        <v>424</v>
      </c>
      <c r="AB555">
        <v>10</v>
      </c>
      <c r="AI555" s="12" t="str">
        <f t="shared" si="215"/>
        <v>CPR:31|SPD_P:10</v>
      </c>
      <c r="AR555">
        <v>999</v>
      </c>
      <c r="AU555" s="4"/>
      <c r="AV555" s="4"/>
      <c r="AW555" s="4"/>
      <c r="AX555" s="4"/>
      <c r="AZ555" s="12" t="str">
        <f t="shared" si="216"/>
        <v/>
      </c>
      <c r="BA555" s="12" t="str">
        <f t="shared" si="203"/>
        <v/>
      </c>
      <c r="BB555" s="12" t="str">
        <f t="shared" si="204"/>
        <v/>
      </c>
      <c r="BC555" s="12" t="str">
        <f t="shared" si="205"/>
        <v/>
      </c>
      <c r="BD555" s="12" t="str">
        <f t="shared" si="206"/>
        <v/>
      </c>
      <c r="BE555" s="12" t="str">
        <f t="shared" si="207"/>
        <v/>
      </c>
      <c r="BF555" s="12" t="str">
        <f>_xlfn.IFNA(VLOOKUP(Y555,对应表!$Z:$AA,2,FALSE)&amp;Z555,"")</f>
        <v>CPR:31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1"/>
        <v>31</v>
      </c>
      <c r="BM555">
        <f t="shared" si="212"/>
        <v>10</v>
      </c>
    </row>
    <row r="556" spans="11:65" x14ac:dyDescent="0.15">
      <c r="K556" t="str">
        <f t="shared" si="214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306</v>
      </c>
      <c r="O556">
        <v>0</v>
      </c>
      <c r="P556">
        <f t="shared" si="201"/>
        <v>32</v>
      </c>
      <c r="Q556">
        <v>200418</v>
      </c>
      <c r="R556" s="4" t="s">
        <v>1469</v>
      </c>
      <c r="S556" s="4" t="str">
        <f t="shared" si="202"/>
        <v>被动冷血lv18</v>
      </c>
      <c r="T556" t="s">
        <v>307</v>
      </c>
      <c r="Y556" t="s">
        <v>1367</v>
      </c>
      <c r="Z556">
        <v>32</v>
      </c>
      <c r="AA556" t="s">
        <v>424</v>
      </c>
      <c r="AB556">
        <v>10</v>
      </c>
      <c r="AI556" s="12" t="str">
        <f t="shared" si="215"/>
        <v>CPR:32|SPD_P:10</v>
      </c>
      <c r="AR556">
        <v>999</v>
      </c>
      <c r="AU556" s="4"/>
      <c r="AV556" s="4"/>
      <c r="AW556" s="4"/>
      <c r="AX556" s="4"/>
      <c r="AZ556" s="12" t="str">
        <f t="shared" si="216"/>
        <v/>
      </c>
      <c r="BA556" s="12" t="str">
        <f t="shared" si="203"/>
        <v/>
      </c>
      <c r="BB556" s="12" t="str">
        <f t="shared" si="204"/>
        <v/>
      </c>
      <c r="BC556" s="12" t="str">
        <f t="shared" si="205"/>
        <v/>
      </c>
      <c r="BD556" s="12" t="str">
        <f t="shared" si="206"/>
        <v/>
      </c>
      <c r="BE556" s="12" t="str">
        <f t="shared" si="207"/>
        <v/>
      </c>
      <c r="BF556" s="12" t="str">
        <f>_xlfn.IFNA(VLOOKUP(Y556,对应表!$Z:$AA,2,FALSE)&amp;Z556,"")</f>
        <v>CPR:32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1"/>
        <v>32</v>
      </c>
      <c r="BM556">
        <f t="shared" si="212"/>
        <v>10</v>
      </c>
    </row>
    <row r="557" spans="11:65" x14ac:dyDescent="0.15">
      <c r="K557" t="str">
        <f t="shared" si="214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306</v>
      </c>
      <c r="O557">
        <v>0</v>
      </c>
      <c r="P557">
        <f t="shared" si="201"/>
        <v>33</v>
      </c>
      <c r="Q557">
        <v>200419</v>
      </c>
      <c r="R557" s="4" t="s">
        <v>1470</v>
      </c>
      <c r="S557" s="4" t="str">
        <f t="shared" si="202"/>
        <v>被动冷血lv19</v>
      </c>
      <c r="T557" t="s">
        <v>307</v>
      </c>
      <c r="Y557" t="s">
        <v>1367</v>
      </c>
      <c r="Z557">
        <v>33</v>
      </c>
      <c r="AA557" t="s">
        <v>424</v>
      </c>
      <c r="AB557">
        <v>10</v>
      </c>
      <c r="AI557" s="12" t="str">
        <f t="shared" si="215"/>
        <v>CPR:33|SPD_P:10</v>
      </c>
      <c r="AR557">
        <v>999</v>
      </c>
      <c r="AU557" s="4"/>
      <c r="AV557" s="4"/>
      <c r="AW557" s="4"/>
      <c r="AX557" s="4"/>
      <c r="AZ557" s="12" t="str">
        <f t="shared" si="216"/>
        <v/>
      </c>
      <c r="BA557" s="12" t="str">
        <f t="shared" si="203"/>
        <v/>
      </c>
      <c r="BB557" s="12" t="str">
        <f t="shared" si="204"/>
        <v/>
      </c>
      <c r="BC557" s="12" t="str">
        <f t="shared" si="205"/>
        <v/>
      </c>
      <c r="BD557" s="12" t="str">
        <f t="shared" si="206"/>
        <v/>
      </c>
      <c r="BE557" s="12" t="str">
        <f t="shared" si="207"/>
        <v/>
      </c>
      <c r="BF557" s="12" t="str">
        <f>_xlfn.IFNA(VLOOKUP(Y557,对应表!$Z:$AA,2,FALSE)&amp;Z557,"")</f>
        <v>CPR:33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1"/>
        <v>33</v>
      </c>
      <c r="BM557">
        <f t="shared" si="212"/>
        <v>10</v>
      </c>
    </row>
    <row r="558" spans="11:65" x14ac:dyDescent="0.15">
      <c r="K558" t="str">
        <f t="shared" si="214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306</v>
      </c>
      <c r="O558">
        <v>0</v>
      </c>
      <c r="P558">
        <f t="shared" si="201"/>
        <v>34</v>
      </c>
      <c r="Q558">
        <v>200420</v>
      </c>
      <c r="R558" s="4" t="s">
        <v>1471</v>
      </c>
      <c r="S558" s="4" t="str">
        <f t="shared" si="202"/>
        <v>被动冷血lv20</v>
      </c>
      <c r="T558" t="s">
        <v>307</v>
      </c>
      <c r="Y558" t="s">
        <v>1367</v>
      </c>
      <c r="Z558">
        <v>34</v>
      </c>
      <c r="AA558" t="s">
        <v>424</v>
      </c>
      <c r="AB558">
        <v>10</v>
      </c>
      <c r="AI558" s="12" t="str">
        <f t="shared" si="215"/>
        <v>CPR:34|SPD_P:10</v>
      </c>
      <c r="AR558">
        <v>999</v>
      </c>
      <c r="AU558" s="4"/>
      <c r="AV558" s="4"/>
      <c r="AW558" s="4"/>
      <c r="AX558" s="4"/>
      <c r="AZ558" s="12" t="str">
        <f t="shared" si="216"/>
        <v/>
      </c>
      <c r="BA558" s="12" t="str">
        <f t="shared" si="203"/>
        <v/>
      </c>
      <c r="BB558" s="12" t="str">
        <f t="shared" si="204"/>
        <v/>
      </c>
      <c r="BC558" s="12" t="str">
        <f t="shared" si="205"/>
        <v/>
      </c>
      <c r="BD558" s="12" t="str">
        <f t="shared" si="206"/>
        <v/>
      </c>
      <c r="BE558" s="12" t="str">
        <f t="shared" si="207"/>
        <v/>
      </c>
      <c r="BF558" s="12" t="str">
        <f>_xlfn.IFNA(VLOOKUP(Y558,对应表!$Z:$AA,2,FALSE)&amp;Z558,"")</f>
        <v>CPR:34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1"/>
        <v>34</v>
      </c>
      <c r="BM558">
        <f t="shared" si="212"/>
        <v>10</v>
      </c>
    </row>
    <row r="559" spans="11:65" x14ac:dyDescent="0.15">
      <c r="K559" t="str">
        <f t="shared" ref="K559:K578" si="218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306</v>
      </c>
      <c r="O559">
        <v>0</v>
      </c>
      <c r="P559">
        <f t="shared" si="201"/>
        <v>10</v>
      </c>
      <c r="Q559">
        <v>200421</v>
      </c>
      <c r="R559" s="4" t="s">
        <v>1472</v>
      </c>
      <c r="S559" s="4" t="str">
        <f t="shared" si="202"/>
        <v>被动格挡lv1</v>
      </c>
      <c r="T559" t="s">
        <v>307</v>
      </c>
      <c r="Y559" t="s">
        <v>1492</v>
      </c>
      <c r="Z559">
        <v>10</v>
      </c>
      <c r="AI559" s="12" t="str">
        <f t="shared" ref="AI559:AI578" si="219">IF(BF559="","",BF559)&amp;IF(BG559="","","|"&amp;BG559)&amp;IF(BH559="","","|"&amp;BH559)&amp;IF(BI559="","","|"&amp;BI559)&amp;IF(BJ559="","","|"&amp;BJ559)</f>
        <v>BOK:10</v>
      </c>
      <c r="AR559">
        <v>999</v>
      </c>
      <c r="AU559" s="4"/>
      <c r="AV559" s="4"/>
      <c r="AW559" s="4"/>
      <c r="AX559" s="4"/>
      <c r="AZ559" s="12" t="str">
        <f t="shared" ref="AZ559:AZ578" si="220">IF(BA559="","",BA559)&amp;IF(BB559="","","|"&amp;BB559)&amp;IF(BC559="","","|"&amp;BC559)&amp;IF(BD559="","","|"&amp;BD559)&amp;IF(BE559="","","|"&amp;BE559)</f>
        <v/>
      </c>
      <c r="BA559" s="12" t="str">
        <f t="shared" si="203"/>
        <v/>
      </c>
      <c r="BB559" s="12" t="str">
        <f t="shared" si="204"/>
        <v/>
      </c>
      <c r="BC559" s="12" t="str">
        <f t="shared" si="205"/>
        <v/>
      </c>
      <c r="BD559" s="12" t="str">
        <f t="shared" si="206"/>
        <v/>
      </c>
      <c r="BE559" s="12" t="str">
        <f t="shared" si="207"/>
        <v/>
      </c>
      <c r="BF559" s="12" t="str">
        <f>_xlfn.IFNA(VLOOKUP(Y559,对应表!$Z:$AA,2,FALSE)&amp;Z559,"")</f>
        <v>BOK:10</v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1"/>
        <v>10</v>
      </c>
      <c r="BM559" t="str">
        <f t="shared" si="212"/>
        <v/>
      </c>
    </row>
    <row r="560" spans="11:65" x14ac:dyDescent="0.15">
      <c r="K560" t="str">
        <f t="shared" si="218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306</v>
      </c>
      <c r="O560">
        <v>0</v>
      </c>
      <c r="P560">
        <f t="shared" si="201"/>
        <v>11</v>
      </c>
      <c r="Q560">
        <v>200422</v>
      </c>
      <c r="R560" s="4" t="s">
        <v>1473</v>
      </c>
      <c r="S560" s="4" t="str">
        <f t="shared" si="202"/>
        <v>被动格挡lv2</v>
      </c>
      <c r="T560" t="s">
        <v>307</v>
      </c>
      <c r="Y560" t="s">
        <v>1492</v>
      </c>
      <c r="Z560">
        <v>11</v>
      </c>
      <c r="AI560" s="12" t="str">
        <f t="shared" si="219"/>
        <v>BOK:11</v>
      </c>
      <c r="AR560">
        <v>999</v>
      </c>
      <c r="AU560" s="4"/>
      <c r="AV560" s="4"/>
      <c r="AW560" s="4"/>
      <c r="AX560" s="4"/>
      <c r="AZ560" s="12" t="str">
        <f t="shared" si="220"/>
        <v/>
      </c>
      <c r="BA560" s="12" t="str">
        <f t="shared" si="203"/>
        <v/>
      </c>
      <c r="BB560" s="12" t="str">
        <f t="shared" si="204"/>
        <v/>
      </c>
      <c r="BC560" s="12" t="str">
        <f t="shared" si="205"/>
        <v/>
      </c>
      <c r="BD560" s="12" t="str">
        <f t="shared" si="206"/>
        <v/>
      </c>
      <c r="BE560" s="12" t="str">
        <f t="shared" si="207"/>
        <v/>
      </c>
      <c r="BF560" s="12" t="str">
        <f>_xlfn.IFNA(VLOOKUP(Y560,对应表!$Z:$AA,2,FALSE)&amp;Z560,"")</f>
        <v>BOK:11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1"/>
        <v>11</v>
      </c>
      <c r="BM560" t="str">
        <f t="shared" si="212"/>
        <v/>
      </c>
    </row>
    <row r="561" spans="11:65" x14ac:dyDescent="0.15">
      <c r="K561" t="str">
        <f t="shared" si="218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306</v>
      </c>
      <c r="O561">
        <v>0</v>
      </c>
      <c r="P561">
        <f t="shared" si="201"/>
        <v>12</v>
      </c>
      <c r="Q561">
        <v>200423</v>
      </c>
      <c r="R561" s="4" t="s">
        <v>1474</v>
      </c>
      <c r="S561" s="4" t="str">
        <f t="shared" si="202"/>
        <v>被动格挡lv3</v>
      </c>
      <c r="T561" t="s">
        <v>307</v>
      </c>
      <c r="Y561" t="s">
        <v>1492</v>
      </c>
      <c r="Z561">
        <v>12</v>
      </c>
      <c r="AI561" s="12" t="str">
        <f t="shared" si="219"/>
        <v>BOK:12</v>
      </c>
      <c r="AR561">
        <v>999</v>
      </c>
      <c r="AU561" s="4"/>
      <c r="AV561" s="4"/>
      <c r="AW561" s="4"/>
      <c r="AX561" s="4"/>
      <c r="AZ561" s="12" t="str">
        <f t="shared" si="220"/>
        <v/>
      </c>
      <c r="BA561" s="12" t="str">
        <f t="shared" si="203"/>
        <v/>
      </c>
      <c r="BB561" s="12" t="str">
        <f t="shared" si="204"/>
        <v/>
      </c>
      <c r="BC561" s="12" t="str">
        <f t="shared" si="205"/>
        <v/>
      </c>
      <c r="BD561" s="12" t="str">
        <f t="shared" si="206"/>
        <v/>
      </c>
      <c r="BE561" s="12" t="str">
        <f t="shared" si="207"/>
        <v/>
      </c>
      <c r="BF561" s="12" t="str">
        <f>_xlfn.IFNA(VLOOKUP(Y561,对应表!$Z:$AA,2,FALSE)&amp;Z561,"")</f>
        <v>BOK:12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1"/>
        <v>12</v>
      </c>
      <c r="BM561" t="str">
        <f t="shared" si="212"/>
        <v/>
      </c>
    </row>
    <row r="562" spans="11:65" x14ac:dyDescent="0.15">
      <c r="K562" t="str">
        <f t="shared" si="218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306</v>
      </c>
      <c r="O562">
        <v>0</v>
      </c>
      <c r="P562">
        <f t="shared" si="201"/>
        <v>13</v>
      </c>
      <c r="Q562">
        <v>200424</v>
      </c>
      <c r="R562" s="4" t="s">
        <v>1475</v>
      </c>
      <c r="S562" s="4" t="str">
        <f t="shared" si="202"/>
        <v>被动格挡lv4</v>
      </c>
      <c r="T562" t="s">
        <v>307</v>
      </c>
      <c r="Y562" t="s">
        <v>1492</v>
      </c>
      <c r="Z562">
        <v>13</v>
      </c>
      <c r="AI562" s="12" t="str">
        <f t="shared" si="219"/>
        <v>BOK:13</v>
      </c>
      <c r="AR562">
        <v>999</v>
      </c>
      <c r="AU562" s="4"/>
      <c r="AV562" s="4"/>
      <c r="AW562" s="4"/>
      <c r="AX562" s="4"/>
      <c r="AZ562" s="12" t="str">
        <f t="shared" si="220"/>
        <v/>
      </c>
      <c r="BA562" s="12" t="str">
        <f t="shared" si="203"/>
        <v/>
      </c>
      <c r="BB562" s="12" t="str">
        <f t="shared" si="204"/>
        <v/>
      </c>
      <c r="BC562" s="12" t="str">
        <f t="shared" si="205"/>
        <v/>
      </c>
      <c r="BD562" s="12" t="str">
        <f t="shared" si="206"/>
        <v/>
      </c>
      <c r="BE562" s="12" t="str">
        <f t="shared" si="207"/>
        <v/>
      </c>
      <c r="BF562" s="12" t="str">
        <f>_xlfn.IFNA(VLOOKUP(Y562,对应表!$Z:$AA,2,FALSE)&amp;Z562,"")</f>
        <v>BOK:13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1"/>
        <v>13</v>
      </c>
      <c r="BM562" t="str">
        <f t="shared" si="212"/>
        <v/>
      </c>
    </row>
    <row r="563" spans="11:65" x14ac:dyDescent="0.15">
      <c r="K563" t="str">
        <f t="shared" si="218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306</v>
      </c>
      <c r="O563">
        <v>0</v>
      </c>
      <c r="P563">
        <f t="shared" si="201"/>
        <v>14</v>
      </c>
      <c r="Q563">
        <v>200425</v>
      </c>
      <c r="R563" s="4" t="s">
        <v>1476</v>
      </c>
      <c r="S563" s="4" t="str">
        <f t="shared" si="202"/>
        <v>被动格挡lv5</v>
      </c>
      <c r="T563" t="s">
        <v>307</v>
      </c>
      <c r="Y563" t="s">
        <v>1492</v>
      </c>
      <c r="Z563">
        <v>14</v>
      </c>
      <c r="AI563" s="12" t="str">
        <f t="shared" si="219"/>
        <v>BOK:14</v>
      </c>
      <c r="AR563">
        <v>999</v>
      </c>
      <c r="AU563" s="4"/>
      <c r="AV563" s="4"/>
      <c r="AW563" s="4"/>
      <c r="AX563" s="4"/>
      <c r="AZ563" s="12" t="str">
        <f t="shared" si="220"/>
        <v/>
      </c>
      <c r="BA563" s="12" t="str">
        <f t="shared" si="203"/>
        <v/>
      </c>
      <c r="BB563" s="12" t="str">
        <f t="shared" si="204"/>
        <v/>
      </c>
      <c r="BC563" s="12" t="str">
        <f t="shared" si="205"/>
        <v/>
      </c>
      <c r="BD563" s="12" t="str">
        <f t="shared" si="206"/>
        <v/>
      </c>
      <c r="BE563" s="12" t="str">
        <f t="shared" si="207"/>
        <v/>
      </c>
      <c r="BF563" s="12" t="str">
        <f>_xlfn.IFNA(VLOOKUP(Y563,对应表!$Z:$AA,2,FALSE)&amp;Z563,"")</f>
        <v>BOK:14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1"/>
        <v>14</v>
      </c>
      <c r="BM563" t="str">
        <f t="shared" si="212"/>
        <v/>
      </c>
    </row>
    <row r="564" spans="11:65" x14ac:dyDescent="0.15">
      <c r="K564" t="str">
        <f t="shared" si="218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306</v>
      </c>
      <c r="O564">
        <v>0</v>
      </c>
      <c r="P564">
        <f t="shared" si="201"/>
        <v>15</v>
      </c>
      <c r="Q564">
        <v>200426</v>
      </c>
      <c r="R564" s="4" t="s">
        <v>1477</v>
      </c>
      <c r="S564" s="4" t="str">
        <f t="shared" si="202"/>
        <v>被动格挡lv6</v>
      </c>
      <c r="T564" t="s">
        <v>307</v>
      </c>
      <c r="Y564" t="s">
        <v>1492</v>
      </c>
      <c r="Z564">
        <v>15</v>
      </c>
      <c r="AI564" s="12" t="str">
        <f t="shared" si="219"/>
        <v>BOK:15</v>
      </c>
      <c r="AR564">
        <v>999</v>
      </c>
      <c r="AU564" s="4"/>
      <c r="AV564" s="4"/>
      <c r="AW564" s="4"/>
      <c r="AX564" s="4"/>
      <c r="AZ564" s="12" t="str">
        <f t="shared" si="220"/>
        <v/>
      </c>
      <c r="BA564" s="12" t="str">
        <f t="shared" si="203"/>
        <v/>
      </c>
      <c r="BB564" s="12" t="str">
        <f t="shared" si="204"/>
        <v/>
      </c>
      <c r="BC564" s="12" t="str">
        <f t="shared" si="205"/>
        <v/>
      </c>
      <c r="BD564" s="12" t="str">
        <f t="shared" si="206"/>
        <v/>
      </c>
      <c r="BE564" s="12" t="str">
        <f t="shared" si="207"/>
        <v/>
      </c>
      <c r="BF564" s="12" t="str">
        <f>_xlfn.IFNA(VLOOKUP(Y564,对应表!$Z:$AA,2,FALSE)&amp;Z564,"")</f>
        <v>BOK:15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1"/>
        <v>15</v>
      </c>
      <c r="BM564" t="str">
        <f t="shared" si="212"/>
        <v/>
      </c>
    </row>
    <row r="565" spans="11:65" x14ac:dyDescent="0.15">
      <c r="K565" t="str">
        <f t="shared" si="218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306</v>
      </c>
      <c r="O565">
        <v>0</v>
      </c>
      <c r="P565">
        <f t="shared" si="201"/>
        <v>16</v>
      </c>
      <c r="Q565">
        <v>200427</v>
      </c>
      <c r="R565" s="4" t="s">
        <v>1478</v>
      </c>
      <c r="S565" s="4" t="str">
        <f t="shared" si="202"/>
        <v>被动格挡lv7</v>
      </c>
      <c r="T565" t="s">
        <v>307</v>
      </c>
      <c r="Y565" t="s">
        <v>1492</v>
      </c>
      <c r="Z565">
        <v>16</v>
      </c>
      <c r="AI565" s="12" t="str">
        <f t="shared" si="219"/>
        <v>BOK:16</v>
      </c>
      <c r="AR565">
        <v>999</v>
      </c>
      <c r="AU565" s="4"/>
      <c r="AV565" s="4"/>
      <c r="AW565" s="4"/>
      <c r="AX565" s="4"/>
      <c r="AZ565" s="12" t="str">
        <f t="shared" si="220"/>
        <v/>
      </c>
      <c r="BA565" s="12" t="str">
        <f t="shared" si="203"/>
        <v/>
      </c>
      <c r="BB565" s="12" t="str">
        <f t="shared" si="204"/>
        <v/>
      </c>
      <c r="BC565" s="12" t="str">
        <f t="shared" si="205"/>
        <v/>
      </c>
      <c r="BD565" s="12" t="str">
        <f t="shared" si="206"/>
        <v/>
      </c>
      <c r="BE565" s="12" t="str">
        <f t="shared" si="207"/>
        <v/>
      </c>
      <c r="BF565" s="12" t="str">
        <f>_xlfn.IFNA(VLOOKUP(Y565,对应表!$Z:$AA,2,FALSE)&amp;Z565,"")</f>
        <v>BOK:16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1"/>
        <v>16</v>
      </c>
      <c r="BM565" t="str">
        <f t="shared" si="212"/>
        <v/>
      </c>
    </row>
    <row r="566" spans="11:65" x14ac:dyDescent="0.15">
      <c r="K566" t="str">
        <f t="shared" si="218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306</v>
      </c>
      <c r="O566">
        <v>0</v>
      </c>
      <c r="P566">
        <f t="shared" si="201"/>
        <v>17</v>
      </c>
      <c r="Q566">
        <v>200428</v>
      </c>
      <c r="R566" s="4" t="s">
        <v>1479</v>
      </c>
      <c r="S566" s="4" t="str">
        <f t="shared" si="202"/>
        <v>被动格挡lv8</v>
      </c>
      <c r="T566" t="s">
        <v>307</v>
      </c>
      <c r="Y566" t="s">
        <v>1492</v>
      </c>
      <c r="Z566">
        <v>17</v>
      </c>
      <c r="AI566" s="12" t="str">
        <f t="shared" si="219"/>
        <v>BOK:17</v>
      </c>
      <c r="AR566">
        <v>999</v>
      </c>
      <c r="AU566" s="4"/>
      <c r="AV566" s="4"/>
      <c r="AW566" s="4"/>
      <c r="AX566" s="4"/>
      <c r="AZ566" s="12" t="str">
        <f t="shared" si="220"/>
        <v/>
      </c>
      <c r="BA566" s="12" t="str">
        <f t="shared" si="203"/>
        <v/>
      </c>
      <c r="BB566" s="12" t="str">
        <f t="shared" si="204"/>
        <v/>
      </c>
      <c r="BC566" s="12" t="str">
        <f t="shared" si="205"/>
        <v/>
      </c>
      <c r="BD566" s="12" t="str">
        <f t="shared" si="206"/>
        <v/>
      </c>
      <c r="BE566" s="12" t="str">
        <f t="shared" si="207"/>
        <v/>
      </c>
      <c r="BF566" s="12" t="str">
        <f>_xlfn.IFNA(VLOOKUP(Y566,对应表!$Z:$AA,2,FALSE)&amp;Z566,"")</f>
        <v>BOK:17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1"/>
        <v>17</v>
      </c>
      <c r="BM566" t="str">
        <f t="shared" si="212"/>
        <v/>
      </c>
    </row>
    <row r="567" spans="11:65" x14ac:dyDescent="0.15">
      <c r="K567" t="str">
        <f t="shared" si="218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306</v>
      </c>
      <c r="O567">
        <v>0</v>
      </c>
      <c r="P567">
        <f t="shared" ref="P567:P630" si="221">BL567</f>
        <v>18</v>
      </c>
      <c r="Q567">
        <v>200429</v>
      </c>
      <c r="R567" s="4" t="s">
        <v>1480</v>
      </c>
      <c r="S567" s="4" t="str">
        <f t="shared" si="202"/>
        <v>被动格挡lv9</v>
      </c>
      <c r="T567" t="s">
        <v>307</v>
      </c>
      <c r="Y567" t="s">
        <v>1492</v>
      </c>
      <c r="Z567">
        <v>18</v>
      </c>
      <c r="AI567" s="12" t="str">
        <f t="shared" si="219"/>
        <v>BOK:18</v>
      </c>
      <c r="AR567">
        <v>999</v>
      </c>
      <c r="AU567" s="4"/>
      <c r="AV567" s="4"/>
      <c r="AW567" s="4"/>
      <c r="AX567" s="4"/>
      <c r="AZ567" s="12" t="str">
        <f t="shared" si="220"/>
        <v/>
      </c>
      <c r="BA567" s="12" t="str">
        <f t="shared" si="203"/>
        <v/>
      </c>
      <c r="BB567" s="12" t="str">
        <f t="shared" si="204"/>
        <v/>
      </c>
      <c r="BC567" s="12" t="str">
        <f t="shared" si="205"/>
        <v/>
      </c>
      <c r="BD567" s="12" t="str">
        <f t="shared" si="206"/>
        <v/>
      </c>
      <c r="BE567" s="12" t="str">
        <f t="shared" si="207"/>
        <v/>
      </c>
      <c r="BF567" s="12" t="str">
        <f>_xlfn.IFNA(VLOOKUP(Y567,对应表!$Z:$AA,2,FALSE)&amp;Z567,"")</f>
        <v>BOK:18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1"/>
        <v>18</v>
      </c>
      <c r="BM567" t="str">
        <f t="shared" si="212"/>
        <v/>
      </c>
    </row>
    <row r="568" spans="11:65" x14ac:dyDescent="0.15">
      <c r="K568" t="str">
        <f t="shared" si="218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306</v>
      </c>
      <c r="O568">
        <v>0</v>
      </c>
      <c r="P568">
        <f t="shared" si="221"/>
        <v>19</v>
      </c>
      <c r="Q568">
        <v>200430</v>
      </c>
      <c r="R568" s="4" t="s">
        <v>1481</v>
      </c>
      <c r="S568" s="4" t="str">
        <f t="shared" si="202"/>
        <v>被动格挡lv10</v>
      </c>
      <c r="T568" t="s">
        <v>307</v>
      </c>
      <c r="Y568" t="s">
        <v>1492</v>
      </c>
      <c r="Z568">
        <v>19</v>
      </c>
      <c r="AI568" s="12" t="str">
        <f t="shared" si="219"/>
        <v>BOK:19</v>
      </c>
      <c r="AR568">
        <v>999</v>
      </c>
      <c r="AU568" s="4"/>
      <c r="AV568" s="4"/>
      <c r="AW568" s="4"/>
      <c r="AX568" s="4"/>
      <c r="AZ568" s="12" t="str">
        <f t="shared" si="220"/>
        <v/>
      </c>
      <c r="BA568" s="12" t="str">
        <f t="shared" si="203"/>
        <v/>
      </c>
      <c r="BB568" s="12" t="str">
        <f t="shared" si="204"/>
        <v/>
      </c>
      <c r="BC568" s="12" t="str">
        <f t="shared" si="205"/>
        <v/>
      </c>
      <c r="BD568" s="12" t="str">
        <f t="shared" si="206"/>
        <v/>
      </c>
      <c r="BE568" s="12" t="str">
        <f t="shared" si="207"/>
        <v/>
      </c>
      <c r="BF568" s="12" t="str">
        <f>_xlfn.IFNA(VLOOKUP(Y568,对应表!$Z:$AA,2,FALSE)&amp;Z568,"")</f>
        <v>BOK:19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1"/>
        <v>19</v>
      </c>
      <c r="BM568" t="str">
        <f t="shared" si="212"/>
        <v/>
      </c>
    </row>
    <row r="569" spans="11:65" x14ac:dyDescent="0.15">
      <c r="K569" t="str">
        <f t="shared" si="218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306</v>
      </c>
      <c r="O569">
        <v>0</v>
      </c>
      <c r="P569">
        <f t="shared" si="221"/>
        <v>20</v>
      </c>
      <c r="Q569">
        <v>200431</v>
      </c>
      <c r="R569" s="4" t="s">
        <v>1482</v>
      </c>
      <c r="S569" s="4" t="str">
        <f t="shared" si="202"/>
        <v>被动格挡lv11</v>
      </c>
      <c r="T569" t="s">
        <v>307</v>
      </c>
      <c r="Y569" t="s">
        <v>1492</v>
      </c>
      <c r="Z569">
        <v>20</v>
      </c>
      <c r="AI569" s="12" t="str">
        <f t="shared" si="219"/>
        <v>BOK:20</v>
      </c>
      <c r="AR569">
        <v>999</v>
      </c>
      <c r="AU569" s="4"/>
      <c r="AV569" s="4"/>
      <c r="AW569" s="4"/>
      <c r="AX569" s="4"/>
      <c r="AZ569" s="12" t="str">
        <f t="shared" si="220"/>
        <v/>
      </c>
      <c r="BA569" s="12" t="str">
        <f t="shared" si="203"/>
        <v/>
      </c>
      <c r="BB569" s="12" t="str">
        <f t="shared" si="204"/>
        <v/>
      </c>
      <c r="BC569" s="12" t="str">
        <f t="shared" si="205"/>
        <v/>
      </c>
      <c r="BD569" s="12" t="str">
        <f t="shared" si="206"/>
        <v/>
      </c>
      <c r="BE569" s="12" t="str">
        <f t="shared" si="207"/>
        <v/>
      </c>
      <c r="BF569" s="12" t="str">
        <f>_xlfn.IFNA(VLOOKUP(Y569,对应表!$Z:$AA,2,FALSE)&amp;Z569,"")</f>
        <v>BOK:20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1"/>
        <v>20</v>
      </c>
      <c r="BM569" t="str">
        <f t="shared" si="212"/>
        <v/>
      </c>
    </row>
    <row r="570" spans="11:65" x14ac:dyDescent="0.15">
      <c r="K570" t="str">
        <f t="shared" si="218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306</v>
      </c>
      <c r="O570">
        <v>0</v>
      </c>
      <c r="P570">
        <f t="shared" si="221"/>
        <v>21</v>
      </c>
      <c r="Q570">
        <v>200432</v>
      </c>
      <c r="R570" s="4" t="s">
        <v>1483</v>
      </c>
      <c r="S570" s="4" t="str">
        <f t="shared" si="202"/>
        <v>被动格挡lv12</v>
      </c>
      <c r="T570" t="s">
        <v>307</v>
      </c>
      <c r="Y570" t="s">
        <v>1492</v>
      </c>
      <c r="Z570">
        <v>21</v>
      </c>
      <c r="AI570" s="12" t="str">
        <f t="shared" si="219"/>
        <v>BOK:21</v>
      </c>
      <c r="AR570">
        <v>999</v>
      </c>
      <c r="AU570" s="4"/>
      <c r="AV570" s="4"/>
      <c r="AW570" s="4"/>
      <c r="AX570" s="4"/>
      <c r="AZ570" s="12" t="str">
        <f t="shared" si="220"/>
        <v/>
      </c>
      <c r="BA570" s="12" t="str">
        <f t="shared" si="203"/>
        <v/>
      </c>
      <c r="BB570" s="12" t="str">
        <f t="shared" si="204"/>
        <v/>
      </c>
      <c r="BC570" s="12" t="str">
        <f t="shared" si="205"/>
        <v/>
      </c>
      <c r="BD570" s="12" t="str">
        <f t="shared" si="206"/>
        <v/>
      </c>
      <c r="BE570" s="12" t="str">
        <f t="shared" si="207"/>
        <v/>
      </c>
      <c r="BF570" s="12" t="str">
        <f>_xlfn.IFNA(VLOOKUP(Y570,对应表!$Z:$AA,2,FALSE)&amp;Z570,"")</f>
        <v>BOK:21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1"/>
        <v>21</v>
      </c>
      <c r="BM570" t="str">
        <f t="shared" si="212"/>
        <v/>
      </c>
    </row>
    <row r="571" spans="11:65" x14ac:dyDescent="0.15">
      <c r="K571" t="str">
        <f t="shared" si="218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306</v>
      </c>
      <c r="O571">
        <v>0</v>
      </c>
      <c r="P571">
        <f t="shared" si="221"/>
        <v>22</v>
      </c>
      <c r="Q571">
        <v>200433</v>
      </c>
      <c r="R571" s="4" t="s">
        <v>1484</v>
      </c>
      <c r="S571" s="4" t="str">
        <f t="shared" si="202"/>
        <v>被动格挡lv13</v>
      </c>
      <c r="T571" t="s">
        <v>307</v>
      </c>
      <c r="Y571" t="s">
        <v>1492</v>
      </c>
      <c r="Z571">
        <v>22</v>
      </c>
      <c r="AI571" s="12" t="str">
        <f t="shared" si="219"/>
        <v>BOK:22</v>
      </c>
      <c r="AR571">
        <v>999</v>
      </c>
      <c r="AU571" s="4"/>
      <c r="AV571" s="4"/>
      <c r="AW571" s="4"/>
      <c r="AX571" s="4"/>
      <c r="AZ571" s="12" t="str">
        <f t="shared" si="220"/>
        <v/>
      </c>
      <c r="BA571" s="12" t="str">
        <f t="shared" si="203"/>
        <v/>
      </c>
      <c r="BB571" s="12" t="str">
        <f t="shared" si="204"/>
        <v/>
      </c>
      <c r="BC571" s="12" t="str">
        <f t="shared" si="205"/>
        <v/>
      </c>
      <c r="BD571" s="12" t="str">
        <f t="shared" si="206"/>
        <v/>
      </c>
      <c r="BE571" s="12" t="str">
        <f t="shared" si="207"/>
        <v/>
      </c>
      <c r="BF571" s="12" t="str">
        <f>_xlfn.IFNA(VLOOKUP(Y571,对应表!$Z:$AA,2,FALSE)&amp;Z571,"")</f>
        <v>BOK:22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1"/>
        <v>22</v>
      </c>
      <c r="BM571" t="str">
        <f t="shared" si="212"/>
        <v/>
      </c>
    </row>
    <row r="572" spans="11:65" x14ac:dyDescent="0.15">
      <c r="K572" t="str">
        <f t="shared" si="218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306</v>
      </c>
      <c r="O572">
        <v>0</v>
      </c>
      <c r="P572">
        <f t="shared" si="221"/>
        <v>23</v>
      </c>
      <c r="Q572">
        <v>200434</v>
      </c>
      <c r="R572" s="4" t="s">
        <v>1485</v>
      </c>
      <c r="S572" s="4" t="str">
        <f t="shared" si="202"/>
        <v>被动格挡lv14</v>
      </c>
      <c r="T572" t="s">
        <v>307</v>
      </c>
      <c r="Y572" t="s">
        <v>1492</v>
      </c>
      <c r="Z572">
        <v>23</v>
      </c>
      <c r="AI572" s="12" t="str">
        <f t="shared" si="219"/>
        <v>BOK:23</v>
      </c>
      <c r="AR572">
        <v>999</v>
      </c>
      <c r="AU572" s="4"/>
      <c r="AV572" s="4"/>
      <c r="AW572" s="4"/>
      <c r="AX572" s="4"/>
      <c r="AZ572" s="12" t="str">
        <f t="shared" si="220"/>
        <v/>
      </c>
      <c r="BA572" s="12" t="str">
        <f t="shared" si="203"/>
        <v/>
      </c>
      <c r="BB572" s="12" t="str">
        <f t="shared" si="204"/>
        <v/>
      </c>
      <c r="BC572" s="12" t="str">
        <f t="shared" si="205"/>
        <v/>
      </c>
      <c r="BD572" s="12" t="str">
        <f t="shared" si="206"/>
        <v/>
      </c>
      <c r="BE572" s="12" t="str">
        <f t="shared" si="207"/>
        <v/>
      </c>
      <c r="BF572" s="12" t="str">
        <f>_xlfn.IFNA(VLOOKUP(Y572,对应表!$Z:$AA,2,FALSE)&amp;Z572,"")</f>
        <v>BOK:23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1"/>
        <v>23</v>
      </c>
      <c r="BM572" t="str">
        <f t="shared" si="212"/>
        <v/>
      </c>
    </row>
    <row r="573" spans="11:65" x14ac:dyDescent="0.15">
      <c r="K573" t="str">
        <f t="shared" si="218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306</v>
      </c>
      <c r="O573">
        <v>0</v>
      </c>
      <c r="P573">
        <f t="shared" si="221"/>
        <v>24</v>
      </c>
      <c r="Q573">
        <v>200435</v>
      </c>
      <c r="R573" s="4" t="s">
        <v>1486</v>
      </c>
      <c r="S573" s="4" t="str">
        <f t="shared" si="202"/>
        <v>被动格挡lv15</v>
      </c>
      <c r="T573" t="s">
        <v>307</v>
      </c>
      <c r="Y573" t="s">
        <v>1492</v>
      </c>
      <c r="Z573">
        <v>24</v>
      </c>
      <c r="AI573" s="12" t="str">
        <f t="shared" si="219"/>
        <v>BOK:24</v>
      </c>
      <c r="AR573">
        <v>999</v>
      </c>
      <c r="AU573" s="4"/>
      <c r="AV573" s="4"/>
      <c r="AW573" s="4"/>
      <c r="AX573" s="4"/>
      <c r="AZ573" s="12" t="str">
        <f t="shared" si="220"/>
        <v/>
      </c>
      <c r="BA573" s="12" t="str">
        <f t="shared" si="203"/>
        <v/>
      </c>
      <c r="BB573" s="12" t="str">
        <f t="shared" si="204"/>
        <v/>
      </c>
      <c r="BC573" s="12" t="str">
        <f t="shared" si="205"/>
        <v/>
      </c>
      <c r="BD573" s="12" t="str">
        <f t="shared" si="206"/>
        <v/>
      </c>
      <c r="BE573" s="12" t="str">
        <f t="shared" si="207"/>
        <v/>
      </c>
      <c r="BF573" s="12" t="str">
        <f>_xlfn.IFNA(VLOOKUP(Y573,对应表!$Z:$AA,2,FALSE)&amp;Z573,"")</f>
        <v>BOK:24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1"/>
        <v>24</v>
      </c>
      <c r="BM573" t="str">
        <f t="shared" si="212"/>
        <v/>
      </c>
    </row>
    <row r="574" spans="11:65" x14ac:dyDescent="0.15">
      <c r="K574" t="str">
        <f t="shared" si="218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306</v>
      </c>
      <c r="O574">
        <v>0</v>
      </c>
      <c r="P574">
        <f t="shared" si="221"/>
        <v>25</v>
      </c>
      <c r="Q574">
        <v>200436</v>
      </c>
      <c r="R574" s="4" t="s">
        <v>1487</v>
      </c>
      <c r="S574" s="4" t="str">
        <f t="shared" si="202"/>
        <v>被动格挡lv16</v>
      </c>
      <c r="T574" t="s">
        <v>307</v>
      </c>
      <c r="Y574" t="s">
        <v>1492</v>
      </c>
      <c r="Z574">
        <v>25</v>
      </c>
      <c r="AI574" s="12" t="str">
        <f t="shared" si="219"/>
        <v>BOK:25</v>
      </c>
      <c r="AR574">
        <v>999</v>
      </c>
      <c r="AU574" s="4"/>
      <c r="AV574" s="4"/>
      <c r="AW574" s="4"/>
      <c r="AX574" s="4"/>
      <c r="AZ574" s="12" t="str">
        <f t="shared" si="220"/>
        <v/>
      </c>
      <c r="BA574" s="12" t="str">
        <f t="shared" si="203"/>
        <v/>
      </c>
      <c r="BB574" s="12" t="str">
        <f t="shared" si="204"/>
        <v/>
      </c>
      <c r="BC574" s="12" t="str">
        <f t="shared" si="205"/>
        <v/>
      </c>
      <c r="BD574" s="12" t="str">
        <f t="shared" si="206"/>
        <v/>
      </c>
      <c r="BE574" s="12" t="str">
        <f t="shared" si="207"/>
        <v/>
      </c>
      <c r="BF574" s="12" t="str">
        <f>_xlfn.IFNA(VLOOKUP(Y574,对应表!$Z:$AA,2,FALSE)&amp;Z574,"")</f>
        <v>BOK:25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1"/>
        <v>25</v>
      </c>
      <c r="BM574" t="str">
        <f t="shared" si="212"/>
        <v/>
      </c>
    </row>
    <row r="575" spans="11:65" x14ac:dyDescent="0.15">
      <c r="K575" t="str">
        <f t="shared" si="218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306</v>
      </c>
      <c r="O575">
        <v>0</v>
      </c>
      <c r="P575">
        <f t="shared" si="221"/>
        <v>26</v>
      </c>
      <c r="Q575">
        <v>200437</v>
      </c>
      <c r="R575" s="4" t="s">
        <v>1488</v>
      </c>
      <c r="S575" s="4" t="str">
        <f t="shared" si="202"/>
        <v>被动格挡lv17</v>
      </c>
      <c r="T575" t="s">
        <v>307</v>
      </c>
      <c r="Y575" t="s">
        <v>1492</v>
      </c>
      <c r="Z575">
        <v>26</v>
      </c>
      <c r="AI575" s="12" t="str">
        <f t="shared" si="219"/>
        <v>BOK:26</v>
      </c>
      <c r="AR575">
        <v>999</v>
      </c>
      <c r="AU575" s="4"/>
      <c r="AV575" s="4"/>
      <c r="AW575" s="4"/>
      <c r="AX575" s="4"/>
      <c r="AZ575" s="12" t="str">
        <f t="shared" si="220"/>
        <v/>
      </c>
      <c r="BA575" s="12" t="str">
        <f t="shared" si="203"/>
        <v/>
      </c>
      <c r="BB575" s="12" t="str">
        <f t="shared" si="204"/>
        <v/>
      </c>
      <c r="BC575" s="12" t="str">
        <f t="shared" si="205"/>
        <v/>
      </c>
      <c r="BD575" s="12" t="str">
        <f t="shared" si="206"/>
        <v/>
      </c>
      <c r="BE575" s="12" t="str">
        <f t="shared" si="207"/>
        <v/>
      </c>
      <c r="BF575" s="12" t="str">
        <f>_xlfn.IFNA(VLOOKUP(Y575,对应表!$Z:$AA,2,FALSE)&amp;Z575,"")</f>
        <v>BOK:26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1"/>
        <v>26</v>
      </c>
      <c r="BM575" t="str">
        <f t="shared" si="212"/>
        <v/>
      </c>
    </row>
    <row r="576" spans="11:65" x14ac:dyDescent="0.15">
      <c r="K576" t="str">
        <f t="shared" si="218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306</v>
      </c>
      <c r="O576">
        <v>0</v>
      </c>
      <c r="P576">
        <f t="shared" si="221"/>
        <v>27</v>
      </c>
      <c r="Q576">
        <v>200438</v>
      </c>
      <c r="R576" s="4" t="s">
        <v>1489</v>
      </c>
      <c r="S576" s="4" t="str">
        <f t="shared" si="202"/>
        <v>被动格挡lv18</v>
      </c>
      <c r="T576" t="s">
        <v>307</v>
      </c>
      <c r="Y576" t="s">
        <v>1492</v>
      </c>
      <c r="Z576">
        <v>27</v>
      </c>
      <c r="AI576" s="12" t="str">
        <f t="shared" si="219"/>
        <v>BOK:27</v>
      </c>
      <c r="AR576">
        <v>999</v>
      </c>
      <c r="AU576" s="4"/>
      <c r="AV576" s="4"/>
      <c r="AW576" s="4"/>
      <c r="AX576" s="4"/>
      <c r="AZ576" s="12" t="str">
        <f t="shared" si="220"/>
        <v/>
      </c>
      <c r="BA576" s="12" t="str">
        <f t="shared" si="203"/>
        <v/>
      </c>
      <c r="BB576" s="12" t="str">
        <f t="shared" si="204"/>
        <v/>
      </c>
      <c r="BC576" s="12" t="str">
        <f t="shared" si="205"/>
        <v/>
      </c>
      <c r="BD576" s="12" t="str">
        <f t="shared" si="206"/>
        <v/>
      </c>
      <c r="BE576" s="12" t="str">
        <f t="shared" si="207"/>
        <v/>
      </c>
      <c r="BF576" s="12" t="str">
        <f>_xlfn.IFNA(VLOOKUP(Y576,对应表!$Z:$AA,2,FALSE)&amp;Z576,"")</f>
        <v>BOK:27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1"/>
        <v>27</v>
      </c>
      <c r="BM576" t="str">
        <f t="shared" si="212"/>
        <v/>
      </c>
    </row>
    <row r="577" spans="8:65" x14ac:dyDescent="0.15">
      <c r="K577" t="str">
        <f t="shared" si="218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306</v>
      </c>
      <c r="O577">
        <v>0</v>
      </c>
      <c r="P577">
        <f t="shared" si="221"/>
        <v>28</v>
      </c>
      <c r="Q577">
        <v>200439</v>
      </c>
      <c r="R577" s="4" t="s">
        <v>1490</v>
      </c>
      <c r="S577" s="4" t="str">
        <f t="shared" si="202"/>
        <v>被动格挡lv19</v>
      </c>
      <c r="T577" t="s">
        <v>307</v>
      </c>
      <c r="Y577" t="s">
        <v>1492</v>
      </c>
      <c r="Z577">
        <v>28</v>
      </c>
      <c r="AI577" s="12" t="str">
        <f t="shared" si="219"/>
        <v>BOK:28</v>
      </c>
      <c r="AR577">
        <v>999</v>
      </c>
      <c r="AU577" s="4"/>
      <c r="AV577" s="4"/>
      <c r="AW577" s="4"/>
      <c r="AX577" s="4"/>
      <c r="AZ577" s="12" t="str">
        <f t="shared" si="220"/>
        <v/>
      </c>
      <c r="BA577" s="12" t="str">
        <f t="shared" si="203"/>
        <v/>
      </c>
      <c r="BB577" s="12" t="str">
        <f t="shared" si="204"/>
        <v/>
      </c>
      <c r="BC577" s="12" t="str">
        <f t="shared" si="205"/>
        <v/>
      </c>
      <c r="BD577" s="12" t="str">
        <f t="shared" si="206"/>
        <v/>
      </c>
      <c r="BE577" s="12" t="str">
        <f t="shared" si="207"/>
        <v/>
      </c>
      <c r="BF577" s="12" t="str">
        <f>_xlfn.IFNA(VLOOKUP(Y577,对应表!$Z:$AA,2,FALSE)&amp;Z577,"")</f>
        <v>BOK:28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1"/>
        <v>28</v>
      </c>
      <c r="BM577" t="str">
        <f t="shared" si="212"/>
        <v/>
      </c>
    </row>
    <row r="578" spans="8:65" x14ac:dyDescent="0.15">
      <c r="K578" t="str">
        <f t="shared" si="218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306</v>
      </c>
      <c r="O578">
        <v>0</v>
      </c>
      <c r="P578">
        <f t="shared" si="221"/>
        <v>29</v>
      </c>
      <c r="Q578">
        <v>200440</v>
      </c>
      <c r="R578" s="4" t="s">
        <v>1491</v>
      </c>
      <c r="S578" s="4" t="str">
        <f t="shared" si="202"/>
        <v>被动格挡lv20</v>
      </c>
      <c r="T578" t="s">
        <v>307</v>
      </c>
      <c r="Y578" t="s">
        <v>1492</v>
      </c>
      <c r="Z578">
        <v>29</v>
      </c>
      <c r="AI578" s="12" t="str">
        <f t="shared" si="219"/>
        <v>BOK:29</v>
      </c>
      <c r="AR578">
        <v>999</v>
      </c>
      <c r="AU578" s="4"/>
      <c r="AV578" s="4"/>
      <c r="AW578" s="4"/>
      <c r="AX578" s="4"/>
      <c r="AZ578" s="12" t="str">
        <f t="shared" si="220"/>
        <v/>
      </c>
      <c r="BA578" s="12" t="str">
        <f t="shared" si="203"/>
        <v/>
      </c>
      <c r="BB578" s="12" t="str">
        <f t="shared" si="204"/>
        <v/>
      </c>
      <c r="BC578" s="12" t="str">
        <f t="shared" si="205"/>
        <v/>
      </c>
      <c r="BD578" s="12" t="str">
        <f t="shared" si="206"/>
        <v/>
      </c>
      <c r="BE578" s="12" t="str">
        <f t="shared" si="207"/>
        <v/>
      </c>
      <c r="BF578" s="12" t="str">
        <f>_xlfn.IFNA(VLOOKUP(Y578,对应表!$Z:$AA,2,FALSE)&amp;Z578,"")</f>
        <v>BOK:29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1"/>
        <v>29</v>
      </c>
      <c r="BM578" t="str">
        <f t="shared" si="212"/>
        <v/>
      </c>
    </row>
    <row r="579" spans="8:65" x14ac:dyDescent="0.15">
      <c r="H579" t="s">
        <v>1451</v>
      </c>
      <c r="I579">
        <v>1</v>
      </c>
      <c r="J579">
        <v>-0.3</v>
      </c>
      <c r="K579" t="str">
        <f t="shared" ref="K579:K618" si="222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P579">
        <f t="shared" si="221"/>
        <v>-78</v>
      </c>
      <c r="Q579">
        <v>200441</v>
      </c>
      <c r="R579" s="4" t="s">
        <v>893</v>
      </c>
      <c r="S579" s="4" t="str">
        <f t="shared" si="202"/>
        <v>被动腐蚀lv1</v>
      </c>
      <c r="T579" t="s">
        <v>307</v>
      </c>
      <c r="Y579" t="s">
        <v>453</v>
      </c>
      <c r="Z579">
        <f>INT(VLOOKUP($I579,角色属性概况!$I:$N,VLOOKUP($H579,对应表!$AD:$AE,2,FALSE),FALSE)*$J579)</f>
        <v>-78</v>
      </c>
      <c r="AI579" s="12" t="str">
        <f t="shared" ref="AI579:AI618" si="223">IF(BF579="","",BF579)&amp;IF(BG579="","","|"&amp;BG579)&amp;IF(BH579="","","|"&amp;BH579)&amp;IF(BI579="","","|"&amp;BI579)&amp;IF(BJ579="","","|"&amp;BJ579)</f>
        <v>DEF:-78</v>
      </c>
      <c r="AR579">
        <v>999</v>
      </c>
      <c r="AU579" s="4"/>
      <c r="AV579" s="4"/>
      <c r="AW579" s="4"/>
      <c r="AX579" s="4"/>
      <c r="AZ579" s="12" t="str">
        <f t="shared" ref="AZ579:AZ618" si="224">IF(BA579="","",BA579)&amp;IF(BB579="","","|"&amp;BB579)&amp;IF(BC579="","","|"&amp;BC579)&amp;IF(BD579="","","|"&amp;BD579)&amp;IF(BE579="","","|"&amp;BE579)</f>
        <v/>
      </c>
      <c r="BA579" s="12" t="str">
        <f t="shared" si="203"/>
        <v/>
      </c>
      <c r="BB579" s="12" t="str">
        <f t="shared" si="204"/>
        <v/>
      </c>
      <c r="BC579" s="12" t="str">
        <f t="shared" si="205"/>
        <v/>
      </c>
      <c r="BD579" s="12" t="str">
        <f t="shared" si="206"/>
        <v/>
      </c>
      <c r="BE579" s="12" t="str">
        <f t="shared" si="207"/>
        <v/>
      </c>
      <c r="BF579" s="12" t="str">
        <f>_xlfn.IFNA(VLOOKUP(Y579,对应表!$Z:$AA,2,FALSE)&amp;Z579,"")</f>
        <v>DEF:-78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1"/>
        <v>-78</v>
      </c>
      <c r="BM579" t="str">
        <f t="shared" si="212"/>
        <v/>
      </c>
    </row>
    <row r="580" spans="8:65" x14ac:dyDescent="0.15">
      <c r="H580" t="s">
        <v>1451</v>
      </c>
      <c r="I580">
        <v>2</v>
      </c>
      <c r="J580">
        <v>-0.3</v>
      </c>
      <c r="K580" t="str">
        <f t="shared" si="222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P580">
        <f t="shared" si="221"/>
        <v>-96</v>
      </c>
      <c r="Q580">
        <v>200442</v>
      </c>
      <c r="R580" s="4" t="s">
        <v>894</v>
      </c>
      <c r="S580" s="4" t="str">
        <f t="shared" ref="S580:S643" si="225">R580</f>
        <v>被动腐蚀lv2</v>
      </c>
      <c r="T580" t="s">
        <v>307</v>
      </c>
      <c r="Y580" t="s">
        <v>453</v>
      </c>
      <c r="Z580">
        <f>INT(VLOOKUP($I580,角色属性概况!$I:$N,VLOOKUP($H580,对应表!$AD:$AE,2,FALSE),FALSE)*$J580)</f>
        <v>-96</v>
      </c>
      <c r="AI580" s="12" t="str">
        <f t="shared" si="223"/>
        <v>DEF:-96</v>
      </c>
      <c r="AR580">
        <v>999</v>
      </c>
      <c r="AU580" s="4"/>
      <c r="AV580" s="4"/>
      <c r="AW580" s="4"/>
      <c r="AX580" s="4"/>
      <c r="AZ580" s="12" t="str">
        <f t="shared" si="224"/>
        <v/>
      </c>
      <c r="BA580" s="12" t="str">
        <f t="shared" si="203"/>
        <v/>
      </c>
      <c r="BB580" s="12" t="str">
        <f t="shared" si="204"/>
        <v/>
      </c>
      <c r="BC580" s="12" t="str">
        <f t="shared" si="205"/>
        <v/>
      </c>
      <c r="BD580" s="12" t="str">
        <f t="shared" si="206"/>
        <v/>
      </c>
      <c r="BE580" s="12" t="str">
        <f t="shared" si="207"/>
        <v/>
      </c>
      <c r="BF580" s="12" t="str">
        <f>_xlfn.IFNA(VLOOKUP(Y580,对应表!$Z:$AA,2,FALSE)&amp;Z580,"")</f>
        <v>DEF:-96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1"/>
        <v>-96</v>
      </c>
      <c r="BM580" t="str">
        <f t="shared" si="212"/>
        <v/>
      </c>
    </row>
    <row r="581" spans="8:65" x14ac:dyDescent="0.15">
      <c r="H581" t="s">
        <v>1451</v>
      </c>
      <c r="I581">
        <v>3</v>
      </c>
      <c r="J581">
        <v>-0.3</v>
      </c>
      <c r="K581" t="str">
        <f t="shared" si="222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P581">
        <f t="shared" si="221"/>
        <v>-150</v>
      </c>
      <c r="Q581">
        <v>200443</v>
      </c>
      <c r="R581" s="4" t="s">
        <v>895</v>
      </c>
      <c r="S581" s="4" t="str">
        <f t="shared" si="225"/>
        <v>被动腐蚀lv3</v>
      </c>
      <c r="T581" t="s">
        <v>307</v>
      </c>
      <c r="Y581" t="s">
        <v>453</v>
      </c>
      <c r="Z581">
        <f>INT(VLOOKUP($I581,角色属性概况!$I:$N,VLOOKUP($H581,对应表!$AD:$AE,2,FALSE),FALSE)*$J581)</f>
        <v>-150</v>
      </c>
      <c r="AI581" s="12" t="str">
        <f t="shared" si="223"/>
        <v>DEF:-150</v>
      </c>
      <c r="AR581">
        <v>999</v>
      </c>
      <c r="AU581" s="4"/>
      <c r="AV581" s="4"/>
      <c r="AW581" s="4"/>
      <c r="AX581" s="4"/>
      <c r="AZ581" s="12" t="str">
        <f t="shared" si="224"/>
        <v/>
      </c>
      <c r="BA581" s="12" t="str">
        <f t="shared" ref="BA581:BA644" si="226">IF(_xlfn.IFNA(VLOOKUP(AU581,$K:$L,2,FALSE),"")=0,"",_xlfn.IFNA(VLOOKUP(AU581,$K:$L,2,FALSE),""))</f>
        <v/>
      </c>
      <c r="BB581" s="12" t="str">
        <f t="shared" ref="BB581:BB644" si="227">IF(_xlfn.IFNA(VLOOKUP(AV581,$K:$L,2,FALSE),"")=0,"",_xlfn.IFNA(VLOOKUP(AV581,$K:$L,2,FALSE),""))</f>
        <v/>
      </c>
      <c r="BC581" s="12" t="str">
        <f t="shared" ref="BC581:BC644" si="228">IF(_xlfn.IFNA(VLOOKUP(AW581,$K:$L,2,FALSE),"")=0,"",_xlfn.IFNA(VLOOKUP(AW581,$K:$L,2,FALSE),""))</f>
        <v/>
      </c>
      <c r="BD581" s="12" t="str">
        <f t="shared" ref="BD581:BD644" si="229">IF(_xlfn.IFNA(VLOOKUP(AX581,$K:$L,2,FALSE),"")=0,"",_xlfn.IFNA(VLOOKUP(AX581,$K:$L,2,FALSE),""))</f>
        <v/>
      </c>
      <c r="BE581" s="12" t="str">
        <f t="shared" ref="BE581:BE644" si="230">IF(_xlfn.IFNA(VLOOKUP(AY581,$K:$L,2,FALSE),"")=0,"",_xlfn.IFNA(VLOOKUP(AY581,$K:$L,2,FALSE),""))</f>
        <v/>
      </c>
      <c r="BF581" s="12" t="str">
        <f>_xlfn.IFNA(VLOOKUP(Y581,对应表!$Z:$AA,2,FALSE)&amp;Z581,"")</f>
        <v>DEF:-150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1"/>
        <v>-150</v>
      </c>
      <c r="BM581" t="str">
        <f t="shared" si="212"/>
        <v/>
      </c>
    </row>
    <row r="582" spans="8:65" x14ac:dyDescent="0.15">
      <c r="H582" t="s">
        <v>1451</v>
      </c>
      <c r="I582">
        <v>4</v>
      </c>
      <c r="J582">
        <v>-0.3</v>
      </c>
      <c r="K582" t="str">
        <f t="shared" si="222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P582">
        <f t="shared" si="221"/>
        <v>-240</v>
      </c>
      <c r="Q582">
        <v>200444</v>
      </c>
      <c r="R582" s="4" t="s">
        <v>896</v>
      </c>
      <c r="S582" s="4" t="str">
        <f t="shared" si="225"/>
        <v>被动腐蚀lv4</v>
      </c>
      <c r="T582" t="s">
        <v>307</v>
      </c>
      <c r="Y582" t="s">
        <v>453</v>
      </c>
      <c r="Z582">
        <f>INT(VLOOKUP($I582,角色属性概况!$I:$N,VLOOKUP($H582,对应表!$AD:$AE,2,FALSE),FALSE)*$J582)</f>
        <v>-240</v>
      </c>
      <c r="AI582" s="12" t="str">
        <f t="shared" si="223"/>
        <v>DEF:-240</v>
      </c>
      <c r="AR582">
        <v>999</v>
      </c>
      <c r="AU582" s="4"/>
      <c r="AV582" s="4"/>
      <c r="AW582" s="4"/>
      <c r="AX582" s="4"/>
      <c r="AZ582" s="12" t="str">
        <f t="shared" si="224"/>
        <v/>
      </c>
      <c r="BA582" s="12" t="str">
        <f t="shared" si="226"/>
        <v/>
      </c>
      <c r="BB582" s="12" t="str">
        <f t="shared" si="227"/>
        <v/>
      </c>
      <c r="BC582" s="12" t="str">
        <f t="shared" si="228"/>
        <v/>
      </c>
      <c r="BD582" s="12" t="str">
        <f t="shared" si="229"/>
        <v/>
      </c>
      <c r="BE582" s="12" t="str">
        <f t="shared" si="230"/>
        <v/>
      </c>
      <c r="BF582" s="12" t="str">
        <f>_xlfn.IFNA(VLOOKUP(Y582,对应表!$Z:$AA,2,FALSE)&amp;Z582,"")</f>
        <v>DEF:-240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1"/>
        <v>-240</v>
      </c>
      <c r="BM582" t="str">
        <f t="shared" si="212"/>
        <v/>
      </c>
    </row>
    <row r="583" spans="8:65" x14ac:dyDescent="0.15">
      <c r="H583" t="s">
        <v>1451</v>
      </c>
      <c r="I583">
        <v>5</v>
      </c>
      <c r="J583">
        <v>-0.3</v>
      </c>
      <c r="K583" t="str">
        <f t="shared" si="222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P583">
        <f t="shared" si="221"/>
        <v>-340</v>
      </c>
      <c r="Q583">
        <v>200445</v>
      </c>
      <c r="R583" s="4" t="s">
        <v>897</v>
      </c>
      <c r="S583" s="4" t="str">
        <f t="shared" si="225"/>
        <v>被动腐蚀lv5</v>
      </c>
      <c r="T583" t="s">
        <v>307</v>
      </c>
      <c r="Y583" t="s">
        <v>453</v>
      </c>
      <c r="Z583">
        <f>INT(VLOOKUP($I583,角色属性概况!$I:$N,VLOOKUP($H583,对应表!$AD:$AE,2,FALSE),FALSE)*$J583)</f>
        <v>-340</v>
      </c>
      <c r="AI583" s="12" t="str">
        <f t="shared" si="223"/>
        <v>DEF:-340</v>
      </c>
      <c r="AR583">
        <v>999</v>
      </c>
      <c r="AU583" s="4"/>
      <c r="AV583" s="4"/>
      <c r="AW583" s="4"/>
      <c r="AX583" s="4"/>
      <c r="AZ583" s="12" t="str">
        <f t="shared" si="224"/>
        <v/>
      </c>
      <c r="BA583" s="12" t="str">
        <f t="shared" si="226"/>
        <v/>
      </c>
      <c r="BB583" s="12" t="str">
        <f t="shared" si="227"/>
        <v/>
      </c>
      <c r="BC583" s="12" t="str">
        <f t="shared" si="228"/>
        <v/>
      </c>
      <c r="BD583" s="12" t="str">
        <f t="shared" si="229"/>
        <v/>
      </c>
      <c r="BE583" s="12" t="str">
        <f t="shared" si="230"/>
        <v/>
      </c>
      <c r="BF583" s="12" t="str">
        <f>_xlfn.IFNA(VLOOKUP(Y583,对应表!$Z:$AA,2,FALSE)&amp;Z583,"")</f>
        <v>DEF:-340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1"/>
        <v>-340</v>
      </c>
      <c r="BM583" t="str">
        <f t="shared" si="212"/>
        <v/>
      </c>
    </row>
    <row r="584" spans="8:65" x14ac:dyDescent="0.15">
      <c r="H584" t="s">
        <v>1451</v>
      </c>
      <c r="I584">
        <v>6</v>
      </c>
      <c r="J584">
        <v>-0.3</v>
      </c>
      <c r="K584" t="str">
        <f t="shared" si="222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P584">
        <f t="shared" si="221"/>
        <v>-480</v>
      </c>
      <c r="Q584">
        <v>200446</v>
      </c>
      <c r="R584" s="4" t="s">
        <v>898</v>
      </c>
      <c r="S584" s="4" t="str">
        <f t="shared" si="225"/>
        <v>被动腐蚀lv6</v>
      </c>
      <c r="T584" t="s">
        <v>307</v>
      </c>
      <c r="Y584" t="s">
        <v>453</v>
      </c>
      <c r="Z584">
        <f>INT(VLOOKUP($I584,角色属性概况!$I:$N,VLOOKUP($H584,对应表!$AD:$AE,2,FALSE),FALSE)*$J584)</f>
        <v>-480</v>
      </c>
      <c r="AI584" s="12" t="str">
        <f t="shared" si="223"/>
        <v>DEF:-480</v>
      </c>
      <c r="AR584">
        <v>999</v>
      </c>
      <c r="AU584" s="4"/>
      <c r="AV584" s="4"/>
      <c r="AW584" s="4"/>
      <c r="AX584" s="4"/>
      <c r="AZ584" s="12" t="str">
        <f t="shared" si="224"/>
        <v/>
      </c>
      <c r="BA584" s="12" t="str">
        <f t="shared" si="226"/>
        <v/>
      </c>
      <c r="BB584" s="12" t="str">
        <f t="shared" si="227"/>
        <v/>
      </c>
      <c r="BC584" s="12" t="str">
        <f t="shared" si="228"/>
        <v/>
      </c>
      <c r="BD584" s="12" t="str">
        <f t="shared" si="229"/>
        <v/>
      </c>
      <c r="BE584" s="12" t="str">
        <f t="shared" si="230"/>
        <v/>
      </c>
      <c r="BF584" s="12" t="str">
        <f>_xlfn.IFNA(VLOOKUP(Y584,对应表!$Z:$AA,2,FALSE)&amp;Z584,"")</f>
        <v>DEF:-480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1"/>
        <v>-480</v>
      </c>
      <c r="BM584" t="str">
        <f t="shared" si="212"/>
        <v/>
      </c>
    </row>
    <row r="585" spans="8:65" x14ac:dyDescent="0.15">
      <c r="H585" t="s">
        <v>1451</v>
      </c>
      <c r="I585">
        <v>7</v>
      </c>
      <c r="J585">
        <v>-0.3</v>
      </c>
      <c r="K585" t="str">
        <f t="shared" si="222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P585">
        <f t="shared" si="221"/>
        <v>-680</v>
      </c>
      <c r="Q585">
        <v>200447</v>
      </c>
      <c r="R585" s="4" t="s">
        <v>899</v>
      </c>
      <c r="S585" s="4" t="str">
        <f t="shared" si="225"/>
        <v>被动腐蚀lv7</v>
      </c>
      <c r="T585" t="s">
        <v>307</v>
      </c>
      <c r="Y585" t="s">
        <v>453</v>
      </c>
      <c r="Z585">
        <f>INT(VLOOKUP($I585,角色属性概况!$I:$N,VLOOKUP($H585,对应表!$AD:$AE,2,FALSE),FALSE)*$J585)</f>
        <v>-680</v>
      </c>
      <c r="AI585" s="12" t="str">
        <f t="shared" si="223"/>
        <v>DEF:-680</v>
      </c>
      <c r="AR585">
        <v>999</v>
      </c>
      <c r="AU585" s="4"/>
      <c r="AV585" s="4"/>
      <c r="AW585" s="4"/>
      <c r="AX585" s="4"/>
      <c r="AZ585" s="12" t="str">
        <f t="shared" si="224"/>
        <v/>
      </c>
      <c r="BA585" s="12" t="str">
        <f t="shared" si="226"/>
        <v/>
      </c>
      <c r="BB585" s="12" t="str">
        <f t="shared" si="227"/>
        <v/>
      </c>
      <c r="BC585" s="12" t="str">
        <f t="shared" si="228"/>
        <v/>
      </c>
      <c r="BD585" s="12" t="str">
        <f t="shared" si="229"/>
        <v/>
      </c>
      <c r="BE585" s="12" t="str">
        <f t="shared" si="230"/>
        <v/>
      </c>
      <c r="BF585" s="12" t="str">
        <f>_xlfn.IFNA(VLOOKUP(Y585,对应表!$Z:$AA,2,FALSE)&amp;Z585,"")</f>
        <v>DEF:-680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ref="BL585:BL648" si="231">IF(Z585="",IF(U585="",AO585,U585),Z585)</f>
        <v>-680</v>
      </c>
      <c r="BM585" t="str">
        <f t="shared" ref="BM585:BM648" si="232">IF(AB585="","",AB585)</f>
        <v/>
      </c>
    </row>
    <row r="586" spans="8:65" x14ac:dyDescent="0.15">
      <c r="H586" t="s">
        <v>1451</v>
      </c>
      <c r="I586">
        <v>8</v>
      </c>
      <c r="J586">
        <v>-0.3</v>
      </c>
      <c r="K586" t="str">
        <f t="shared" si="222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P586">
        <f t="shared" si="221"/>
        <v>-961</v>
      </c>
      <c r="Q586">
        <v>200448</v>
      </c>
      <c r="R586" s="4" t="s">
        <v>900</v>
      </c>
      <c r="S586" s="4" t="str">
        <f t="shared" si="225"/>
        <v>被动腐蚀lv8</v>
      </c>
      <c r="T586" t="s">
        <v>307</v>
      </c>
      <c r="Y586" t="s">
        <v>453</v>
      </c>
      <c r="Z586">
        <f>INT(VLOOKUP($I586,角色属性概况!$I:$N,VLOOKUP($H586,对应表!$AD:$AE,2,FALSE),FALSE)*$J586)</f>
        <v>-961</v>
      </c>
      <c r="AI586" s="12" t="str">
        <f t="shared" si="223"/>
        <v>DEF:-961</v>
      </c>
      <c r="AR586">
        <v>999</v>
      </c>
      <c r="AU586" s="4"/>
      <c r="AV586" s="4"/>
      <c r="AW586" s="4"/>
      <c r="AX586" s="4"/>
      <c r="AZ586" s="12" t="str">
        <f t="shared" si="224"/>
        <v/>
      </c>
      <c r="BA586" s="12" t="str">
        <f t="shared" si="226"/>
        <v/>
      </c>
      <c r="BB586" s="12" t="str">
        <f t="shared" si="227"/>
        <v/>
      </c>
      <c r="BC586" s="12" t="str">
        <f t="shared" si="228"/>
        <v/>
      </c>
      <c r="BD586" s="12" t="str">
        <f t="shared" si="229"/>
        <v/>
      </c>
      <c r="BE586" s="12" t="str">
        <f t="shared" si="230"/>
        <v/>
      </c>
      <c r="BF586" s="12" t="str">
        <f>_xlfn.IFNA(VLOOKUP(Y586,对应表!$Z:$AA,2,FALSE)&amp;Z586,"")</f>
        <v>DEF:-961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si="231"/>
        <v>-961</v>
      </c>
      <c r="BM586" t="str">
        <f t="shared" si="232"/>
        <v/>
      </c>
    </row>
    <row r="587" spans="8:65" x14ac:dyDescent="0.15">
      <c r="H587" t="s">
        <v>1451</v>
      </c>
      <c r="I587">
        <v>9</v>
      </c>
      <c r="J587">
        <v>-0.3</v>
      </c>
      <c r="K587" t="str">
        <f t="shared" si="222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P587">
        <f t="shared" si="221"/>
        <v>-1359</v>
      </c>
      <c r="Q587">
        <v>200449</v>
      </c>
      <c r="R587" s="4" t="s">
        <v>901</v>
      </c>
      <c r="S587" s="4" t="str">
        <f t="shared" si="225"/>
        <v>被动腐蚀lv9</v>
      </c>
      <c r="T587" t="s">
        <v>307</v>
      </c>
      <c r="Y587" t="s">
        <v>453</v>
      </c>
      <c r="Z587">
        <f>INT(VLOOKUP($I587,角色属性概况!$I:$N,VLOOKUP($H587,对应表!$AD:$AE,2,FALSE),FALSE)*$J587)</f>
        <v>-1359</v>
      </c>
      <c r="AI587" s="12" t="str">
        <f t="shared" si="223"/>
        <v>DEF:-1359</v>
      </c>
      <c r="AR587">
        <v>999</v>
      </c>
      <c r="AU587" s="4"/>
      <c r="AV587" s="4"/>
      <c r="AW587" s="4"/>
      <c r="AX587" s="4"/>
      <c r="AZ587" s="12" t="str">
        <f t="shared" si="224"/>
        <v/>
      </c>
      <c r="BA587" s="12" t="str">
        <f t="shared" si="226"/>
        <v/>
      </c>
      <c r="BB587" s="12" t="str">
        <f t="shared" si="227"/>
        <v/>
      </c>
      <c r="BC587" s="12" t="str">
        <f t="shared" si="228"/>
        <v/>
      </c>
      <c r="BD587" s="12" t="str">
        <f t="shared" si="229"/>
        <v/>
      </c>
      <c r="BE587" s="12" t="str">
        <f t="shared" si="230"/>
        <v/>
      </c>
      <c r="BF587" s="12" t="str">
        <f>_xlfn.IFNA(VLOOKUP(Y587,对应表!$Z:$AA,2,FALSE)&amp;Z587,"")</f>
        <v>DEF:-1359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1"/>
        <v>-1359</v>
      </c>
      <c r="BM587" t="str">
        <f t="shared" si="232"/>
        <v/>
      </c>
    </row>
    <row r="588" spans="8:65" x14ac:dyDescent="0.15">
      <c r="H588" t="s">
        <v>1451</v>
      </c>
      <c r="I588">
        <v>10</v>
      </c>
      <c r="J588">
        <v>-0.3</v>
      </c>
      <c r="K588" t="str">
        <f t="shared" si="222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P588">
        <f t="shared" si="221"/>
        <v>-1922</v>
      </c>
      <c r="Q588">
        <v>200450</v>
      </c>
      <c r="R588" s="4" t="s">
        <v>902</v>
      </c>
      <c r="S588" s="4" t="str">
        <f t="shared" si="225"/>
        <v>被动腐蚀lv10</v>
      </c>
      <c r="T588" t="s">
        <v>307</v>
      </c>
      <c r="Y588" t="s">
        <v>453</v>
      </c>
      <c r="Z588">
        <f>INT(VLOOKUP($I588,角色属性概况!$I:$N,VLOOKUP($H588,对应表!$AD:$AE,2,FALSE),FALSE)*$J588)</f>
        <v>-1922</v>
      </c>
      <c r="AI588" s="12" t="str">
        <f t="shared" si="223"/>
        <v>DEF:-1922</v>
      </c>
      <c r="AR588">
        <v>999</v>
      </c>
      <c r="AU588" s="4"/>
      <c r="AV588" s="4"/>
      <c r="AW588" s="4"/>
      <c r="AX588" s="4"/>
      <c r="AZ588" s="12" t="str">
        <f t="shared" si="224"/>
        <v/>
      </c>
      <c r="BA588" s="12" t="str">
        <f t="shared" si="226"/>
        <v/>
      </c>
      <c r="BB588" s="12" t="str">
        <f t="shared" si="227"/>
        <v/>
      </c>
      <c r="BC588" s="12" t="str">
        <f t="shared" si="228"/>
        <v/>
      </c>
      <c r="BD588" s="12" t="str">
        <f t="shared" si="229"/>
        <v/>
      </c>
      <c r="BE588" s="12" t="str">
        <f t="shared" si="230"/>
        <v/>
      </c>
      <c r="BF588" s="12" t="str">
        <f>_xlfn.IFNA(VLOOKUP(Y588,对应表!$Z:$AA,2,FALSE)&amp;Z588,"")</f>
        <v>DEF:-1922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1"/>
        <v>-1922</v>
      </c>
      <c r="BM588" t="str">
        <f t="shared" si="232"/>
        <v/>
      </c>
    </row>
    <row r="589" spans="8:65" x14ac:dyDescent="0.15">
      <c r="H589" t="s">
        <v>1451</v>
      </c>
      <c r="I589">
        <v>11</v>
      </c>
      <c r="J589">
        <v>-0.3</v>
      </c>
      <c r="K589" t="str">
        <f t="shared" si="222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P589">
        <f t="shared" si="221"/>
        <v>-2719</v>
      </c>
      <c r="Q589">
        <v>200451</v>
      </c>
      <c r="R589" s="4" t="s">
        <v>903</v>
      </c>
      <c r="S589" s="4" t="str">
        <f t="shared" si="225"/>
        <v>被动腐蚀lv11</v>
      </c>
      <c r="T589" t="s">
        <v>307</v>
      </c>
      <c r="Y589" t="s">
        <v>453</v>
      </c>
      <c r="Z589">
        <f>INT(VLOOKUP($I589,角色属性概况!$I:$N,VLOOKUP($H589,对应表!$AD:$AE,2,FALSE),FALSE)*$J589)</f>
        <v>-2719</v>
      </c>
      <c r="AI589" s="12" t="str">
        <f t="shared" si="223"/>
        <v>DEF:-2719</v>
      </c>
      <c r="AR589">
        <v>999</v>
      </c>
      <c r="AU589" s="4"/>
      <c r="AV589" s="4"/>
      <c r="AW589" s="4"/>
      <c r="AX589" s="4"/>
      <c r="AZ589" s="12" t="str">
        <f t="shared" si="224"/>
        <v/>
      </c>
      <c r="BA589" s="12" t="str">
        <f t="shared" si="226"/>
        <v/>
      </c>
      <c r="BB589" s="12" t="str">
        <f t="shared" si="227"/>
        <v/>
      </c>
      <c r="BC589" s="12" t="str">
        <f t="shared" si="228"/>
        <v/>
      </c>
      <c r="BD589" s="12" t="str">
        <f t="shared" si="229"/>
        <v/>
      </c>
      <c r="BE589" s="12" t="str">
        <f t="shared" si="230"/>
        <v/>
      </c>
      <c r="BF589" s="12" t="str">
        <f>_xlfn.IFNA(VLOOKUP(Y589,对应表!$Z:$AA,2,FALSE)&amp;Z589,"")</f>
        <v>DEF:-2719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1"/>
        <v>-2719</v>
      </c>
      <c r="BM589" t="str">
        <f t="shared" si="232"/>
        <v/>
      </c>
    </row>
    <row r="590" spans="8:65" x14ac:dyDescent="0.15">
      <c r="H590" t="s">
        <v>1451</v>
      </c>
      <c r="I590">
        <v>12</v>
      </c>
      <c r="J590">
        <v>-0.3</v>
      </c>
      <c r="K590" t="str">
        <f t="shared" si="222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P590">
        <f t="shared" si="221"/>
        <v>-3845</v>
      </c>
      <c r="Q590">
        <v>200452</v>
      </c>
      <c r="R590" s="4" t="s">
        <v>904</v>
      </c>
      <c r="S590" s="4" t="str">
        <f t="shared" si="225"/>
        <v>被动腐蚀lv12</v>
      </c>
      <c r="T590" t="s">
        <v>307</v>
      </c>
      <c r="Y590" t="s">
        <v>453</v>
      </c>
      <c r="Z590">
        <f>INT(VLOOKUP($I590,角色属性概况!$I:$N,VLOOKUP($H590,对应表!$AD:$AE,2,FALSE),FALSE)*$J590)</f>
        <v>-3845</v>
      </c>
      <c r="AI590" s="12" t="str">
        <f t="shared" si="223"/>
        <v>DEF:-3845</v>
      </c>
      <c r="AR590">
        <v>999</v>
      </c>
      <c r="AU590" s="4"/>
      <c r="AV590" s="4"/>
      <c r="AW590" s="4"/>
      <c r="AX590" s="4"/>
      <c r="AZ590" s="12" t="str">
        <f t="shared" si="224"/>
        <v/>
      </c>
      <c r="BA590" s="12" t="str">
        <f t="shared" si="226"/>
        <v/>
      </c>
      <c r="BB590" s="12" t="str">
        <f t="shared" si="227"/>
        <v/>
      </c>
      <c r="BC590" s="12" t="str">
        <f t="shared" si="228"/>
        <v/>
      </c>
      <c r="BD590" s="12" t="str">
        <f t="shared" si="229"/>
        <v/>
      </c>
      <c r="BE590" s="12" t="str">
        <f t="shared" si="230"/>
        <v/>
      </c>
      <c r="BF590" s="12" t="str">
        <f>_xlfn.IFNA(VLOOKUP(Y590,对应表!$Z:$AA,2,FALSE)&amp;Z590,"")</f>
        <v>DEF:-3845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1"/>
        <v>-3845</v>
      </c>
      <c r="BM590" t="str">
        <f t="shared" si="232"/>
        <v/>
      </c>
    </row>
    <row r="591" spans="8:65" x14ac:dyDescent="0.15">
      <c r="H591" t="s">
        <v>1451</v>
      </c>
      <c r="I591">
        <v>13</v>
      </c>
      <c r="J591">
        <v>-0.3</v>
      </c>
      <c r="K591" t="str">
        <f t="shared" si="222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P591">
        <f t="shared" si="221"/>
        <v>-5438</v>
      </c>
      <c r="Q591">
        <v>200453</v>
      </c>
      <c r="R591" s="4" t="s">
        <v>905</v>
      </c>
      <c r="S591" s="4" t="str">
        <f t="shared" si="225"/>
        <v>被动腐蚀lv13</v>
      </c>
      <c r="T591" t="s">
        <v>307</v>
      </c>
      <c r="Y591" t="s">
        <v>453</v>
      </c>
      <c r="Z591">
        <f>INT(VLOOKUP($I591,角色属性概况!$I:$N,VLOOKUP($H591,对应表!$AD:$AE,2,FALSE),FALSE)*$J591)</f>
        <v>-5438</v>
      </c>
      <c r="AI591" s="12" t="str">
        <f t="shared" si="223"/>
        <v>DEF:-5438</v>
      </c>
      <c r="AR591">
        <v>999</v>
      </c>
      <c r="AU591" s="4"/>
      <c r="AV591" s="4"/>
      <c r="AW591" s="4"/>
      <c r="AX591" s="4"/>
      <c r="AZ591" s="12" t="str">
        <f t="shared" si="224"/>
        <v/>
      </c>
      <c r="BA591" s="12" t="str">
        <f t="shared" si="226"/>
        <v/>
      </c>
      <c r="BB591" s="12" t="str">
        <f t="shared" si="227"/>
        <v/>
      </c>
      <c r="BC591" s="12" t="str">
        <f t="shared" si="228"/>
        <v/>
      </c>
      <c r="BD591" s="12" t="str">
        <f t="shared" si="229"/>
        <v/>
      </c>
      <c r="BE591" s="12" t="str">
        <f t="shared" si="230"/>
        <v/>
      </c>
      <c r="BF591" s="12" t="str">
        <f>_xlfn.IFNA(VLOOKUP(Y591,对应表!$Z:$AA,2,FALSE)&amp;Z591,"")</f>
        <v>DEF:-5438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1"/>
        <v>-5438</v>
      </c>
      <c r="BM591" t="str">
        <f t="shared" si="232"/>
        <v/>
      </c>
    </row>
    <row r="592" spans="8:65" x14ac:dyDescent="0.15">
      <c r="H592" t="s">
        <v>1451</v>
      </c>
      <c r="I592">
        <v>14</v>
      </c>
      <c r="J592">
        <v>-0.3</v>
      </c>
      <c r="K592" t="str">
        <f t="shared" si="222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P592">
        <f t="shared" si="221"/>
        <v>-7692</v>
      </c>
      <c r="Q592">
        <v>200454</v>
      </c>
      <c r="R592" s="4" t="s">
        <v>906</v>
      </c>
      <c r="S592" s="4" t="str">
        <f t="shared" si="225"/>
        <v>被动腐蚀lv14</v>
      </c>
      <c r="T592" t="s">
        <v>307</v>
      </c>
      <c r="Y592" t="s">
        <v>453</v>
      </c>
      <c r="Z592">
        <f>INT(VLOOKUP($I592,角色属性概况!$I:$N,VLOOKUP($H592,对应表!$AD:$AE,2,FALSE),FALSE)*$J592)</f>
        <v>-7692</v>
      </c>
      <c r="AI592" s="12" t="str">
        <f t="shared" si="223"/>
        <v>DEF:-7692</v>
      </c>
      <c r="AR592">
        <v>999</v>
      </c>
      <c r="AU592" s="4"/>
      <c r="AV592" s="4"/>
      <c r="AW592" s="4"/>
      <c r="AX592" s="4"/>
      <c r="AZ592" s="12" t="str">
        <f t="shared" si="224"/>
        <v/>
      </c>
      <c r="BA592" s="12" t="str">
        <f t="shared" si="226"/>
        <v/>
      </c>
      <c r="BB592" s="12" t="str">
        <f t="shared" si="227"/>
        <v/>
      </c>
      <c r="BC592" s="12" t="str">
        <f t="shared" si="228"/>
        <v/>
      </c>
      <c r="BD592" s="12" t="str">
        <f t="shared" si="229"/>
        <v/>
      </c>
      <c r="BE592" s="12" t="str">
        <f t="shared" si="230"/>
        <v/>
      </c>
      <c r="BF592" s="12" t="str">
        <f>_xlfn.IFNA(VLOOKUP(Y592,对应表!$Z:$AA,2,FALSE)&amp;Z592,"")</f>
        <v>DEF:-7692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1"/>
        <v>-7692</v>
      </c>
      <c r="BM592" t="str">
        <f t="shared" si="232"/>
        <v/>
      </c>
    </row>
    <row r="593" spans="8:65" x14ac:dyDescent="0.15">
      <c r="H593" t="s">
        <v>1451</v>
      </c>
      <c r="I593">
        <v>15</v>
      </c>
      <c r="J593">
        <v>-0.3</v>
      </c>
      <c r="K593" t="str">
        <f t="shared" si="222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P593">
        <f t="shared" si="221"/>
        <v>-10879</v>
      </c>
      <c r="Q593">
        <v>200455</v>
      </c>
      <c r="R593" s="4" t="s">
        <v>907</v>
      </c>
      <c r="S593" s="4" t="str">
        <f t="shared" si="225"/>
        <v>被动腐蚀lv15</v>
      </c>
      <c r="T593" t="s">
        <v>307</v>
      </c>
      <c r="Y593" t="s">
        <v>453</v>
      </c>
      <c r="Z593">
        <f>INT(VLOOKUP($I593,角色属性概况!$I:$N,VLOOKUP($H593,对应表!$AD:$AE,2,FALSE),FALSE)*$J593)</f>
        <v>-10879</v>
      </c>
      <c r="AI593" s="12" t="str">
        <f t="shared" si="223"/>
        <v>DEF:-10879</v>
      </c>
      <c r="AR593">
        <v>999</v>
      </c>
      <c r="AU593" s="4"/>
      <c r="AV593" s="4"/>
      <c r="AW593" s="4"/>
      <c r="AX593" s="4"/>
      <c r="AZ593" s="12" t="str">
        <f t="shared" si="224"/>
        <v/>
      </c>
      <c r="BA593" s="12" t="str">
        <f t="shared" si="226"/>
        <v/>
      </c>
      <c r="BB593" s="12" t="str">
        <f t="shared" si="227"/>
        <v/>
      </c>
      <c r="BC593" s="12" t="str">
        <f t="shared" si="228"/>
        <v/>
      </c>
      <c r="BD593" s="12" t="str">
        <f t="shared" si="229"/>
        <v/>
      </c>
      <c r="BE593" s="12" t="str">
        <f t="shared" si="230"/>
        <v/>
      </c>
      <c r="BF593" s="12" t="str">
        <f>_xlfn.IFNA(VLOOKUP(Y593,对应表!$Z:$AA,2,FALSE)&amp;Z593,"")</f>
        <v>DEF:-10879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1"/>
        <v>-10879</v>
      </c>
      <c r="BM593" t="str">
        <f t="shared" si="232"/>
        <v/>
      </c>
    </row>
    <row r="594" spans="8:65" x14ac:dyDescent="0.15">
      <c r="H594" t="s">
        <v>1451</v>
      </c>
      <c r="I594">
        <v>16</v>
      </c>
      <c r="J594">
        <v>-0.3</v>
      </c>
      <c r="K594" t="str">
        <f t="shared" si="222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P594">
        <f t="shared" si="221"/>
        <v>-15387</v>
      </c>
      <c r="Q594">
        <v>200456</v>
      </c>
      <c r="R594" s="4" t="s">
        <v>908</v>
      </c>
      <c r="S594" s="4" t="str">
        <f t="shared" si="225"/>
        <v>被动腐蚀lv16</v>
      </c>
      <c r="T594" t="s">
        <v>307</v>
      </c>
      <c r="Y594" t="s">
        <v>453</v>
      </c>
      <c r="Z594">
        <f>INT(VLOOKUP($I594,角色属性概况!$I:$N,VLOOKUP($H594,对应表!$AD:$AE,2,FALSE),FALSE)*$J594)</f>
        <v>-15387</v>
      </c>
      <c r="AI594" s="12" t="str">
        <f t="shared" si="223"/>
        <v>DEF:-15387</v>
      </c>
      <c r="AR594">
        <v>999</v>
      </c>
      <c r="AU594" s="4"/>
      <c r="AV594" s="4"/>
      <c r="AW594" s="4"/>
      <c r="AX594" s="4"/>
      <c r="AZ594" s="12" t="str">
        <f t="shared" si="224"/>
        <v/>
      </c>
      <c r="BA594" s="12" t="str">
        <f t="shared" si="226"/>
        <v/>
      </c>
      <c r="BB594" s="12" t="str">
        <f t="shared" si="227"/>
        <v/>
      </c>
      <c r="BC594" s="12" t="str">
        <f t="shared" si="228"/>
        <v/>
      </c>
      <c r="BD594" s="12" t="str">
        <f t="shared" si="229"/>
        <v/>
      </c>
      <c r="BE594" s="12" t="str">
        <f t="shared" si="230"/>
        <v/>
      </c>
      <c r="BF594" s="12" t="str">
        <f>_xlfn.IFNA(VLOOKUP(Y594,对应表!$Z:$AA,2,FALSE)&amp;Z594,"")</f>
        <v>DEF:-15387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1"/>
        <v>-15387</v>
      </c>
      <c r="BM594" t="str">
        <f t="shared" si="232"/>
        <v/>
      </c>
    </row>
    <row r="595" spans="8:65" x14ac:dyDescent="0.15">
      <c r="H595" t="s">
        <v>1451</v>
      </c>
      <c r="I595">
        <v>17</v>
      </c>
      <c r="J595">
        <v>-0.3</v>
      </c>
      <c r="K595" t="str">
        <f t="shared" si="222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P595">
        <f t="shared" si="221"/>
        <v>-21763</v>
      </c>
      <c r="Q595">
        <v>200457</v>
      </c>
      <c r="R595" s="4" t="s">
        <v>909</v>
      </c>
      <c r="S595" s="4" t="str">
        <f t="shared" si="225"/>
        <v>被动腐蚀lv17</v>
      </c>
      <c r="T595" t="s">
        <v>307</v>
      </c>
      <c r="Y595" t="s">
        <v>453</v>
      </c>
      <c r="Z595">
        <f>INT(VLOOKUP($I595,角色属性概况!$I:$N,VLOOKUP($H595,对应表!$AD:$AE,2,FALSE),FALSE)*$J595)</f>
        <v>-21763</v>
      </c>
      <c r="AI595" s="12" t="str">
        <f t="shared" si="223"/>
        <v>DEF:-21763</v>
      </c>
      <c r="AR595">
        <v>999</v>
      </c>
      <c r="AU595" s="4"/>
      <c r="AV595" s="4"/>
      <c r="AW595" s="4"/>
      <c r="AX595" s="4"/>
      <c r="AZ595" s="12" t="str">
        <f t="shared" si="224"/>
        <v/>
      </c>
      <c r="BA595" s="12" t="str">
        <f t="shared" si="226"/>
        <v/>
      </c>
      <c r="BB595" s="12" t="str">
        <f t="shared" si="227"/>
        <v/>
      </c>
      <c r="BC595" s="12" t="str">
        <f t="shared" si="228"/>
        <v/>
      </c>
      <c r="BD595" s="12" t="str">
        <f t="shared" si="229"/>
        <v/>
      </c>
      <c r="BE595" s="12" t="str">
        <f t="shared" si="230"/>
        <v/>
      </c>
      <c r="BF595" s="12" t="str">
        <f>_xlfn.IFNA(VLOOKUP(Y595,对应表!$Z:$AA,2,FALSE)&amp;Z595,"")</f>
        <v>DEF:-21763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1"/>
        <v>-21763</v>
      </c>
      <c r="BM595" t="str">
        <f t="shared" si="232"/>
        <v/>
      </c>
    </row>
    <row r="596" spans="8:65" x14ac:dyDescent="0.15">
      <c r="H596" t="s">
        <v>1451</v>
      </c>
      <c r="I596">
        <v>18</v>
      </c>
      <c r="J596">
        <v>-0.3</v>
      </c>
      <c r="K596" t="str">
        <f t="shared" si="222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P596">
        <f t="shared" si="221"/>
        <v>-30781</v>
      </c>
      <c r="Q596">
        <v>200458</v>
      </c>
      <c r="R596" s="4" t="s">
        <v>910</v>
      </c>
      <c r="S596" s="4" t="str">
        <f t="shared" si="225"/>
        <v>被动腐蚀lv18</v>
      </c>
      <c r="T596" t="s">
        <v>307</v>
      </c>
      <c r="Y596" t="s">
        <v>453</v>
      </c>
      <c r="Z596">
        <f>INT(VLOOKUP($I596,角色属性概况!$I:$N,VLOOKUP($H596,对应表!$AD:$AE,2,FALSE),FALSE)*$J596)</f>
        <v>-30781</v>
      </c>
      <c r="AI596" s="12" t="str">
        <f t="shared" si="223"/>
        <v>DEF:-30781</v>
      </c>
      <c r="AR596">
        <v>999</v>
      </c>
      <c r="AU596" s="4"/>
      <c r="AV596" s="4"/>
      <c r="AW596" s="4"/>
      <c r="AX596" s="4"/>
      <c r="AZ596" s="12" t="str">
        <f t="shared" si="224"/>
        <v/>
      </c>
      <c r="BA596" s="12" t="str">
        <f t="shared" si="226"/>
        <v/>
      </c>
      <c r="BB596" s="12" t="str">
        <f t="shared" si="227"/>
        <v/>
      </c>
      <c r="BC596" s="12" t="str">
        <f t="shared" si="228"/>
        <v/>
      </c>
      <c r="BD596" s="12" t="str">
        <f t="shared" si="229"/>
        <v/>
      </c>
      <c r="BE596" s="12" t="str">
        <f t="shared" si="230"/>
        <v/>
      </c>
      <c r="BF596" s="12" t="str">
        <f>_xlfn.IFNA(VLOOKUP(Y596,对应表!$Z:$AA,2,FALSE)&amp;Z596,"")</f>
        <v>DEF:-30781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1"/>
        <v>-30781</v>
      </c>
      <c r="BM596" t="str">
        <f t="shared" si="232"/>
        <v/>
      </c>
    </row>
    <row r="597" spans="8:65" x14ac:dyDescent="0.15">
      <c r="H597" t="s">
        <v>1451</v>
      </c>
      <c r="I597">
        <v>19</v>
      </c>
      <c r="J597">
        <v>-0.3</v>
      </c>
      <c r="K597" t="str">
        <f t="shared" si="222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P597">
        <f t="shared" si="221"/>
        <v>-43536</v>
      </c>
      <c r="Q597">
        <v>200459</v>
      </c>
      <c r="R597" s="4" t="s">
        <v>911</v>
      </c>
      <c r="S597" s="4" t="str">
        <f t="shared" si="225"/>
        <v>被动腐蚀lv19</v>
      </c>
      <c r="T597" t="s">
        <v>307</v>
      </c>
      <c r="Y597" t="s">
        <v>453</v>
      </c>
      <c r="Z597">
        <f>INT(VLOOKUP($I597,角色属性概况!$I:$N,VLOOKUP($H597,对应表!$AD:$AE,2,FALSE),FALSE)*$J597)</f>
        <v>-43536</v>
      </c>
      <c r="AI597" s="12" t="str">
        <f t="shared" si="223"/>
        <v>DEF:-43536</v>
      </c>
      <c r="AR597">
        <v>999</v>
      </c>
      <c r="AU597" s="4"/>
      <c r="AV597" s="4"/>
      <c r="AW597" s="4"/>
      <c r="AX597" s="4"/>
      <c r="AZ597" s="12" t="str">
        <f t="shared" si="224"/>
        <v/>
      </c>
      <c r="BA597" s="12" t="str">
        <f t="shared" si="226"/>
        <v/>
      </c>
      <c r="BB597" s="12" t="str">
        <f t="shared" si="227"/>
        <v/>
      </c>
      <c r="BC597" s="12" t="str">
        <f t="shared" si="228"/>
        <v/>
      </c>
      <c r="BD597" s="12" t="str">
        <f t="shared" si="229"/>
        <v/>
      </c>
      <c r="BE597" s="12" t="str">
        <f t="shared" si="230"/>
        <v/>
      </c>
      <c r="BF597" s="12" t="str">
        <f>_xlfn.IFNA(VLOOKUP(Y597,对应表!$Z:$AA,2,FALSE)&amp;Z597,"")</f>
        <v>DEF:-43536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1"/>
        <v>-43536</v>
      </c>
      <c r="BM597" t="str">
        <f t="shared" si="232"/>
        <v/>
      </c>
    </row>
    <row r="598" spans="8:65" x14ac:dyDescent="0.15">
      <c r="H598" t="s">
        <v>1451</v>
      </c>
      <c r="I598">
        <v>20</v>
      </c>
      <c r="J598">
        <v>-0.3</v>
      </c>
      <c r="K598" t="str">
        <f t="shared" si="222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P598">
        <f t="shared" si="221"/>
        <v>-61577</v>
      </c>
      <c r="Q598">
        <v>200460</v>
      </c>
      <c r="R598" s="4" t="s">
        <v>912</v>
      </c>
      <c r="S598" s="4" t="str">
        <f t="shared" si="225"/>
        <v>被动腐蚀lv20</v>
      </c>
      <c r="T598" t="s">
        <v>307</v>
      </c>
      <c r="Y598" t="s">
        <v>453</v>
      </c>
      <c r="Z598">
        <f>INT(VLOOKUP($I598,角色属性概况!$I:$N,VLOOKUP($H598,对应表!$AD:$AE,2,FALSE),FALSE)*$J598)</f>
        <v>-61577</v>
      </c>
      <c r="AI598" s="12" t="str">
        <f t="shared" si="223"/>
        <v>DEF:-61577</v>
      </c>
      <c r="AR598">
        <v>999</v>
      </c>
      <c r="AU598" s="4"/>
      <c r="AV598" s="4"/>
      <c r="AW598" s="4"/>
      <c r="AX598" s="4"/>
      <c r="AZ598" s="12" t="str">
        <f t="shared" si="224"/>
        <v/>
      </c>
      <c r="BA598" s="12" t="str">
        <f t="shared" si="226"/>
        <v/>
      </c>
      <c r="BB598" s="12" t="str">
        <f t="shared" si="227"/>
        <v/>
      </c>
      <c r="BC598" s="12" t="str">
        <f t="shared" si="228"/>
        <v/>
      </c>
      <c r="BD598" s="12" t="str">
        <f t="shared" si="229"/>
        <v/>
      </c>
      <c r="BE598" s="12" t="str">
        <f t="shared" si="230"/>
        <v/>
      </c>
      <c r="BF598" s="12" t="str">
        <f>_xlfn.IFNA(VLOOKUP(Y598,对应表!$Z:$AA,2,FALSE)&amp;Z598,"")</f>
        <v>DEF:-61577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1"/>
        <v>-61577</v>
      </c>
      <c r="BM598" t="str">
        <f t="shared" si="232"/>
        <v/>
      </c>
    </row>
    <row r="599" spans="8:65" x14ac:dyDescent="0.15">
      <c r="K599" t="str">
        <f t="shared" si="222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306</v>
      </c>
      <c r="O599">
        <v>0</v>
      </c>
      <c r="P599">
        <f t="shared" si="221"/>
        <v>5</v>
      </c>
      <c r="Q599">
        <v>200461</v>
      </c>
      <c r="R599" s="4" t="s">
        <v>1493</v>
      </c>
      <c r="S599" s="4" t="str">
        <f t="shared" si="225"/>
        <v>被动精准lv1</v>
      </c>
      <c r="T599" t="s">
        <v>307</v>
      </c>
      <c r="Y599" t="s">
        <v>422</v>
      </c>
      <c r="Z599">
        <v>5</v>
      </c>
      <c r="AA599" t="s">
        <v>248</v>
      </c>
      <c r="AB599">
        <v>5</v>
      </c>
      <c r="AI599" s="12" t="str">
        <f t="shared" si="223"/>
        <v>HIT:5|CRI:5</v>
      </c>
      <c r="AR599">
        <v>999</v>
      </c>
      <c r="AU599" s="4"/>
      <c r="AV599" s="4"/>
      <c r="AW599" s="4"/>
      <c r="AX599" s="4"/>
      <c r="AZ599" s="12" t="str">
        <f t="shared" si="224"/>
        <v/>
      </c>
      <c r="BA599" s="12" t="str">
        <f t="shared" si="226"/>
        <v/>
      </c>
      <c r="BB599" s="12" t="str">
        <f t="shared" si="227"/>
        <v/>
      </c>
      <c r="BC599" s="12" t="str">
        <f t="shared" si="228"/>
        <v/>
      </c>
      <c r="BD599" s="12" t="str">
        <f t="shared" si="229"/>
        <v/>
      </c>
      <c r="BE599" s="12" t="str">
        <f t="shared" si="230"/>
        <v/>
      </c>
      <c r="BF599" s="12" t="str">
        <f>_xlfn.IFNA(VLOOKUP(Y599,对应表!$Z:$AA,2,FALSE)&amp;Z599,"")</f>
        <v>HIT:5</v>
      </c>
      <c r="BG599" s="12" t="str">
        <f>_xlfn.IFNA(VLOOKUP(AA599,对应表!$Z:$AA,2,FALSE)&amp;AB599,"")</f>
        <v>CRI:5</v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1"/>
        <v>5</v>
      </c>
      <c r="BM599">
        <f t="shared" si="232"/>
        <v>5</v>
      </c>
    </row>
    <row r="600" spans="8:65" x14ac:dyDescent="0.15">
      <c r="K600" t="str">
        <f t="shared" si="222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306</v>
      </c>
      <c r="O600">
        <v>0</v>
      </c>
      <c r="P600">
        <f t="shared" si="221"/>
        <v>6</v>
      </c>
      <c r="Q600">
        <v>200462</v>
      </c>
      <c r="R600" s="4" t="s">
        <v>1494</v>
      </c>
      <c r="S600" s="4" t="str">
        <f t="shared" si="225"/>
        <v>被动精准lv2</v>
      </c>
      <c r="T600" t="s">
        <v>307</v>
      </c>
      <c r="Y600" t="s">
        <v>422</v>
      </c>
      <c r="Z600">
        <v>6</v>
      </c>
      <c r="AA600" t="s">
        <v>248</v>
      </c>
      <c r="AB600">
        <v>6</v>
      </c>
      <c r="AI600" s="12" t="str">
        <f t="shared" si="223"/>
        <v>HIT:6|CRI:6</v>
      </c>
      <c r="AR600">
        <v>999</v>
      </c>
      <c r="AU600" s="4"/>
      <c r="AV600" s="4"/>
      <c r="AW600" s="4"/>
      <c r="AX600" s="4"/>
      <c r="AZ600" s="12" t="str">
        <f t="shared" si="224"/>
        <v/>
      </c>
      <c r="BA600" s="12" t="str">
        <f t="shared" si="226"/>
        <v/>
      </c>
      <c r="BB600" s="12" t="str">
        <f t="shared" si="227"/>
        <v/>
      </c>
      <c r="BC600" s="12" t="str">
        <f t="shared" si="228"/>
        <v/>
      </c>
      <c r="BD600" s="12" t="str">
        <f t="shared" si="229"/>
        <v/>
      </c>
      <c r="BE600" s="12" t="str">
        <f t="shared" si="230"/>
        <v/>
      </c>
      <c r="BF600" s="12" t="str">
        <f>_xlfn.IFNA(VLOOKUP(Y600,对应表!$Z:$AA,2,FALSE)&amp;Z600,"")</f>
        <v>HIT:6</v>
      </c>
      <c r="BG600" s="12" t="str">
        <f>_xlfn.IFNA(VLOOKUP(AA600,对应表!$Z:$AA,2,FALSE)&amp;AB600,"")</f>
        <v>CRI:6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1"/>
        <v>6</v>
      </c>
      <c r="BM600">
        <f t="shared" si="232"/>
        <v>6</v>
      </c>
    </row>
    <row r="601" spans="8:65" x14ac:dyDescent="0.15">
      <c r="K601" t="str">
        <f t="shared" si="222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306</v>
      </c>
      <c r="O601">
        <v>0</v>
      </c>
      <c r="P601">
        <f t="shared" si="221"/>
        <v>7</v>
      </c>
      <c r="Q601">
        <v>200463</v>
      </c>
      <c r="R601" s="4" t="s">
        <v>1495</v>
      </c>
      <c r="S601" s="4" t="str">
        <f t="shared" si="225"/>
        <v>被动精准lv3</v>
      </c>
      <c r="T601" t="s">
        <v>307</v>
      </c>
      <c r="Y601" t="s">
        <v>422</v>
      </c>
      <c r="Z601">
        <v>7</v>
      </c>
      <c r="AA601" t="s">
        <v>248</v>
      </c>
      <c r="AB601">
        <v>7</v>
      </c>
      <c r="AI601" s="12" t="str">
        <f t="shared" si="223"/>
        <v>HIT:7|CRI:7</v>
      </c>
      <c r="AR601">
        <v>999</v>
      </c>
      <c r="AU601" s="4"/>
      <c r="AV601" s="4"/>
      <c r="AW601" s="4"/>
      <c r="AX601" s="4"/>
      <c r="AZ601" s="12" t="str">
        <f t="shared" si="224"/>
        <v/>
      </c>
      <c r="BA601" s="12" t="str">
        <f t="shared" si="226"/>
        <v/>
      </c>
      <c r="BB601" s="12" t="str">
        <f t="shared" si="227"/>
        <v/>
      </c>
      <c r="BC601" s="12" t="str">
        <f t="shared" si="228"/>
        <v/>
      </c>
      <c r="BD601" s="12" t="str">
        <f t="shared" si="229"/>
        <v/>
      </c>
      <c r="BE601" s="12" t="str">
        <f t="shared" si="230"/>
        <v/>
      </c>
      <c r="BF601" s="12" t="str">
        <f>_xlfn.IFNA(VLOOKUP(Y601,对应表!$Z:$AA,2,FALSE)&amp;Z601,"")</f>
        <v>HIT:7</v>
      </c>
      <c r="BG601" s="12" t="str">
        <f>_xlfn.IFNA(VLOOKUP(AA601,对应表!$Z:$AA,2,FALSE)&amp;AB601,"")</f>
        <v>CRI:7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1"/>
        <v>7</v>
      </c>
      <c r="BM601">
        <f t="shared" si="232"/>
        <v>7</v>
      </c>
    </row>
    <row r="602" spans="8:65" x14ac:dyDescent="0.15">
      <c r="K602" t="str">
        <f t="shared" si="222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306</v>
      </c>
      <c r="O602">
        <v>0</v>
      </c>
      <c r="P602">
        <f t="shared" si="221"/>
        <v>8</v>
      </c>
      <c r="Q602">
        <v>200464</v>
      </c>
      <c r="R602" s="4" t="s">
        <v>1496</v>
      </c>
      <c r="S602" s="4" t="str">
        <f t="shared" si="225"/>
        <v>被动精准lv4</v>
      </c>
      <c r="T602" t="s">
        <v>307</v>
      </c>
      <c r="Y602" t="s">
        <v>422</v>
      </c>
      <c r="Z602">
        <v>8</v>
      </c>
      <c r="AA602" t="s">
        <v>248</v>
      </c>
      <c r="AB602">
        <v>8</v>
      </c>
      <c r="AI602" s="12" t="str">
        <f t="shared" si="223"/>
        <v>HIT:8|CRI:8</v>
      </c>
      <c r="AR602">
        <v>999</v>
      </c>
      <c r="AU602" s="4"/>
      <c r="AV602" s="4"/>
      <c r="AW602" s="4"/>
      <c r="AX602" s="4"/>
      <c r="AZ602" s="12" t="str">
        <f t="shared" si="224"/>
        <v/>
      </c>
      <c r="BA602" s="12" t="str">
        <f t="shared" si="226"/>
        <v/>
      </c>
      <c r="BB602" s="12" t="str">
        <f t="shared" si="227"/>
        <v/>
      </c>
      <c r="BC602" s="12" t="str">
        <f t="shared" si="228"/>
        <v/>
      </c>
      <c r="BD602" s="12" t="str">
        <f t="shared" si="229"/>
        <v/>
      </c>
      <c r="BE602" s="12" t="str">
        <f t="shared" si="230"/>
        <v/>
      </c>
      <c r="BF602" s="12" t="str">
        <f>_xlfn.IFNA(VLOOKUP(Y602,对应表!$Z:$AA,2,FALSE)&amp;Z602,"")</f>
        <v>HIT:8</v>
      </c>
      <c r="BG602" s="12" t="str">
        <f>_xlfn.IFNA(VLOOKUP(AA602,对应表!$Z:$AA,2,FALSE)&amp;AB602,"")</f>
        <v>CRI:8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1"/>
        <v>8</v>
      </c>
      <c r="BM602">
        <f t="shared" si="232"/>
        <v>8</v>
      </c>
    </row>
    <row r="603" spans="8:65" x14ac:dyDescent="0.15">
      <c r="K603" t="str">
        <f t="shared" si="222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306</v>
      </c>
      <c r="O603">
        <v>0</v>
      </c>
      <c r="P603">
        <f t="shared" si="221"/>
        <v>9</v>
      </c>
      <c r="Q603">
        <v>200465</v>
      </c>
      <c r="R603" s="4" t="s">
        <v>1497</v>
      </c>
      <c r="S603" s="4" t="str">
        <f t="shared" si="225"/>
        <v>被动精准lv5</v>
      </c>
      <c r="T603" t="s">
        <v>307</v>
      </c>
      <c r="Y603" t="s">
        <v>422</v>
      </c>
      <c r="Z603">
        <v>9</v>
      </c>
      <c r="AA603" t="s">
        <v>248</v>
      </c>
      <c r="AB603">
        <v>9</v>
      </c>
      <c r="AI603" s="12" t="str">
        <f t="shared" si="223"/>
        <v>HIT:9|CRI:9</v>
      </c>
      <c r="AR603">
        <v>999</v>
      </c>
      <c r="AU603" s="4"/>
      <c r="AV603" s="4"/>
      <c r="AW603" s="4"/>
      <c r="AX603" s="4"/>
      <c r="AZ603" s="12" t="str">
        <f t="shared" si="224"/>
        <v/>
      </c>
      <c r="BA603" s="12" t="str">
        <f t="shared" si="226"/>
        <v/>
      </c>
      <c r="BB603" s="12" t="str">
        <f t="shared" si="227"/>
        <v/>
      </c>
      <c r="BC603" s="12" t="str">
        <f t="shared" si="228"/>
        <v/>
      </c>
      <c r="BD603" s="12" t="str">
        <f t="shared" si="229"/>
        <v/>
      </c>
      <c r="BE603" s="12" t="str">
        <f t="shared" si="230"/>
        <v/>
      </c>
      <c r="BF603" s="12" t="str">
        <f>_xlfn.IFNA(VLOOKUP(Y603,对应表!$Z:$AA,2,FALSE)&amp;Z603,"")</f>
        <v>HIT:9</v>
      </c>
      <c r="BG603" s="12" t="str">
        <f>_xlfn.IFNA(VLOOKUP(AA603,对应表!$Z:$AA,2,FALSE)&amp;AB603,"")</f>
        <v>CRI:9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1"/>
        <v>9</v>
      </c>
      <c r="BM603">
        <f t="shared" si="232"/>
        <v>9</v>
      </c>
    </row>
    <row r="604" spans="8:65" x14ac:dyDescent="0.15">
      <c r="K604" t="str">
        <f t="shared" si="222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306</v>
      </c>
      <c r="O604">
        <v>0</v>
      </c>
      <c r="P604">
        <f t="shared" si="221"/>
        <v>10</v>
      </c>
      <c r="Q604">
        <v>200466</v>
      </c>
      <c r="R604" s="4" t="s">
        <v>1498</v>
      </c>
      <c r="S604" s="4" t="str">
        <f t="shared" si="225"/>
        <v>被动精准lv6</v>
      </c>
      <c r="T604" t="s">
        <v>307</v>
      </c>
      <c r="Y604" t="s">
        <v>422</v>
      </c>
      <c r="Z604">
        <v>10</v>
      </c>
      <c r="AA604" t="s">
        <v>248</v>
      </c>
      <c r="AB604">
        <v>10</v>
      </c>
      <c r="AI604" s="12" t="str">
        <f t="shared" si="223"/>
        <v>HIT:10|CRI:10</v>
      </c>
      <c r="AR604">
        <v>999</v>
      </c>
      <c r="AU604" s="4"/>
      <c r="AV604" s="4"/>
      <c r="AW604" s="4"/>
      <c r="AX604" s="4"/>
      <c r="AZ604" s="12" t="str">
        <f t="shared" si="224"/>
        <v/>
      </c>
      <c r="BA604" s="12" t="str">
        <f t="shared" si="226"/>
        <v/>
      </c>
      <c r="BB604" s="12" t="str">
        <f t="shared" si="227"/>
        <v/>
      </c>
      <c r="BC604" s="12" t="str">
        <f t="shared" si="228"/>
        <v/>
      </c>
      <c r="BD604" s="12" t="str">
        <f t="shared" si="229"/>
        <v/>
      </c>
      <c r="BE604" s="12" t="str">
        <f t="shared" si="230"/>
        <v/>
      </c>
      <c r="BF604" s="12" t="str">
        <f>_xlfn.IFNA(VLOOKUP(Y604,对应表!$Z:$AA,2,FALSE)&amp;Z604,"")</f>
        <v>HIT:10</v>
      </c>
      <c r="BG604" s="12" t="str">
        <f>_xlfn.IFNA(VLOOKUP(AA604,对应表!$Z:$AA,2,FALSE)&amp;AB604,"")</f>
        <v>CRI:10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1"/>
        <v>10</v>
      </c>
      <c r="BM604">
        <f t="shared" si="232"/>
        <v>10</v>
      </c>
    </row>
    <row r="605" spans="8:65" x14ac:dyDescent="0.15">
      <c r="K605" t="str">
        <f t="shared" si="222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306</v>
      </c>
      <c r="O605">
        <v>0</v>
      </c>
      <c r="P605">
        <f t="shared" si="221"/>
        <v>11</v>
      </c>
      <c r="Q605">
        <v>200467</v>
      </c>
      <c r="R605" s="4" t="s">
        <v>1499</v>
      </c>
      <c r="S605" s="4" t="str">
        <f t="shared" si="225"/>
        <v>被动精准lv7</v>
      </c>
      <c r="T605" t="s">
        <v>307</v>
      </c>
      <c r="Y605" t="s">
        <v>422</v>
      </c>
      <c r="Z605">
        <v>11</v>
      </c>
      <c r="AA605" t="s">
        <v>248</v>
      </c>
      <c r="AB605">
        <v>11</v>
      </c>
      <c r="AI605" s="12" t="str">
        <f t="shared" si="223"/>
        <v>HIT:11|CRI:11</v>
      </c>
      <c r="AR605">
        <v>999</v>
      </c>
      <c r="AU605" s="4"/>
      <c r="AV605" s="4"/>
      <c r="AW605" s="4"/>
      <c r="AX605" s="4"/>
      <c r="AZ605" s="12" t="str">
        <f t="shared" si="224"/>
        <v/>
      </c>
      <c r="BA605" s="12" t="str">
        <f t="shared" si="226"/>
        <v/>
      </c>
      <c r="BB605" s="12" t="str">
        <f t="shared" si="227"/>
        <v/>
      </c>
      <c r="BC605" s="12" t="str">
        <f t="shared" si="228"/>
        <v/>
      </c>
      <c r="BD605" s="12" t="str">
        <f t="shared" si="229"/>
        <v/>
      </c>
      <c r="BE605" s="12" t="str">
        <f t="shared" si="230"/>
        <v/>
      </c>
      <c r="BF605" s="12" t="str">
        <f>_xlfn.IFNA(VLOOKUP(Y605,对应表!$Z:$AA,2,FALSE)&amp;Z605,"")</f>
        <v>HIT:11</v>
      </c>
      <c r="BG605" s="12" t="str">
        <f>_xlfn.IFNA(VLOOKUP(AA605,对应表!$Z:$AA,2,FALSE)&amp;AB605,"")</f>
        <v>CRI:11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1"/>
        <v>11</v>
      </c>
      <c r="BM605">
        <f t="shared" si="232"/>
        <v>11</v>
      </c>
    </row>
    <row r="606" spans="8:65" x14ac:dyDescent="0.15">
      <c r="K606" t="str">
        <f t="shared" si="222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306</v>
      </c>
      <c r="O606">
        <v>0</v>
      </c>
      <c r="P606">
        <f t="shared" si="221"/>
        <v>12</v>
      </c>
      <c r="Q606">
        <v>200468</v>
      </c>
      <c r="R606" s="4" t="s">
        <v>1500</v>
      </c>
      <c r="S606" s="4" t="str">
        <f t="shared" si="225"/>
        <v>被动精准lv8</v>
      </c>
      <c r="T606" t="s">
        <v>307</v>
      </c>
      <c r="Y606" t="s">
        <v>422</v>
      </c>
      <c r="Z606">
        <v>12</v>
      </c>
      <c r="AA606" t="s">
        <v>248</v>
      </c>
      <c r="AB606">
        <v>12</v>
      </c>
      <c r="AI606" s="12" t="str">
        <f t="shared" si="223"/>
        <v>HIT:12|CRI:12</v>
      </c>
      <c r="AR606">
        <v>999</v>
      </c>
      <c r="AU606" s="4"/>
      <c r="AV606" s="4"/>
      <c r="AW606" s="4"/>
      <c r="AX606" s="4"/>
      <c r="AZ606" s="12" t="str">
        <f t="shared" si="224"/>
        <v/>
      </c>
      <c r="BA606" s="12" t="str">
        <f t="shared" si="226"/>
        <v/>
      </c>
      <c r="BB606" s="12" t="str">
        <f t="shared" si="227"/>
        <v/>
      </c>
      <c r="BC606" s="12" t="str">
        <f t="shared" si="228"/>
        <v/>
      </c>
      <c r="BD606" s="12" t="str">
        <f t="shared" si="229"/>
        <v/>
      </c>
      <c r="BE606" s="12" t="str">
        <f t="shared" si="230"/>
        <v/>
      </c>
      <c r="BF606" s="12" t="str">
        <f>_xlfn.IFNA(VLOOKUP(Y606,对应表!$Z:$AA,2,FALSE)&amp;Z606,"")</f>
        <v>HIT:12</v>
      </c>
      <c r="BG606" s="12" t="str">
        <f>_xlfn.IFNA(VLOOKUP(AA606,对应表!$Z:$AA,2,FALSE)&amp;AB606,"")</f>
        <v>CRI:12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1"/>
        <v>12</v>
      </c>
      <c r="BM606">
        <f t="shared" si="232"/>
        <v>12</v>
      </c>
    </row>
    <row r="607" spans="8:65" x14ac:dyDescent="0.15">
      <c r="K607" t="str">
        <f t="shared" si="222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306</v>
      </c>
      <c r="O607">
        <v>0</v>
      </c>
      <c r="P607">
        <f t="shared" si="221"/>
        <v>13</v>
      </c>
      <c r="Q607">
        <v>200469</v>
      </c>
      <c r="R607" s="4" t="s">
        <v>1501</v>
      </c>
      <c r="S607" s="4" t="str">
        <f t="shared" si="225"/>
        <v>被动精准lv9</v>
      </c>
      <c r="T607" t="s">
        <v>307</v>
      </c>
      <c r="Y607" t="s">
        <v>422</v>
      </c>
      <c r="Z607">
        <v>13</v>
      </c>
      <c r="AA607" t="s">
        <v>248</v>
      </c>
      <c r="AB607">
        <v>13</v>
      </c>
      <c r="AI607" s="12" t="str">
        <f t="shared" si="223"/>
        <v>HIT:13|CRI:13</v>
      </c>
      <c r="AR607">
        <v>999</v>
      </c>
      <c r="AU607" s="4"/>
      <c r="AV607" s="4"/>
      <c r="AW607" s="4"/>
      <c r="AX607" s="4"/>
      <c r="AZ607" s="12" t="str">
        <f t="shared" si="224"/>
        <v/>
      </c>
      <c r="BA607" s="12" t="str">
        <f t="shared" si="226"/>
        <v/>
      </c>
      <c r="BB607" s="12" t="str">
        <f t="shared" si="227"/>
        <v/>
      </c>
      <c r="BC607" s="12" t="str">
        <f t="shared" si="228"/>
        <v/>
      </c>
      <c r="BD607" s="12" t="str">
        <f t="shared" si="229"/>
        <v/>
      </c>
      <c r="BE607" s="12" t="str">
        <f t="shared" si="230"/>
        <v/>
      </c>
      <c r="BF607" s="12" t="str">
        <f>_xlfn.IFNA(VLOOKUP(Y607,对应表!$Z:$AA,2,FALSE)&amp;Z607,"")</f>
        <v>HIT:13</v>
      </c>
      <c r="BG607" s="12" t="str">
        <f>_xlfn.IFNA(VLOOKUP(AA607,对应表!$Z:$AA,2,FALSE)&amp;AB607,"")</f>
        <v>CRI:13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1"/>
        <v>13</v>
      </c>
      <c r="BM607">
        <f t="shared" si="232"/>
        <v>13</v>
      </c>
    </row>
    <row r="608" spans="8:65" x14ac:dyDescent="0.15">
      <c r="K608" t="str">
        <f t="shared" si="222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306</v>
      </c>
      <c r="O608">
        <v>0</v>
      </c>
      <c r="P608">
        <f t="shared" si="221"/>
        <v>14</v>
      </c>
      <c r="Q608">
        <v>200470</v>
      </c>
      <c r="R608" s="4" t="s">
        <v>1502</v>
      </c>
      <c r="S608" s="4" t="str">
        <f t="shared" si="225"/>
        <v>被动精准lv10</v>
      </c>
      <c r="T608" t="s">
        <v>307</v>
      </c>
      <c r="Y608" t="s">
        <v>422</v>
      </c>
      <c r="Z608">
        <v>14</v>
      </c>
      <c r="AA608" t="s">
        <v>248</v>
      </c>
      <c r="AB608">
        <v>14</v>
      </c>
      <c r="AI608" s="12" t="str">
        <f t="shared" si="223"/>
        <v>HIT:14|CRI:14</v>
      </c>
      <c r="AR608">
        <v>999</v>
      </c>
      <c r="AU608" s="4"/>
      <c r="AV608" s="4"/>
      <c r="AW608" s="4"/>
      <c r="AX608" s="4"/>
      <c r="AZ608" s="12" t="str">
        <f t="shared" si="224"/>
        <v/>
      </c>
      <c r="BA608" s="12" t="str">
        <f t="shared" si="226"/>
        <v/>
      </c>
      <c r="BB608" s="12" t="str">
        <f t="shared" si="227"/>
        <v/>
      </c>
      <c r="BC608" s="12" t="str">
        <f t="shared" si="228"/>
        <v/>
      </c>
      <c r="BD608" s="12" t="str">
        <f t="shared" si="229"/>
        <v/>
      </c>
      <c r="BE608" s="12" t="str">
        <f t="shared" si="230"/>
        <v/>
      </c>
      <c r="BF608" s="12" t="str">
        <f>_xlfn.IFNA(VLOOKUP(Y608,对应表!$Z:$AA,2,FALSE)&amp;Z608,"")</f>
        <v>HIT:14</v>
      </c>
      <c r="BG608" s="12" t="str">
        <f>_xlfn.IFNA(VLOOKUP(AA608,对应表!$Z:$AA,2,FALSE)&amp;AB608,"")</f>
        <v>CRI:14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1"/>
        <v>14</v>
      </c>
      <c r="BM608">
        <f t="shared" si="232"/>
        <v>14</v>
      </c>
    </row>
    <row r="609" spans="11:65" x14ac:dyDescent="0.15">
      <c r="K609" t="str">
        <f t="shared" si="222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306</v>
      </c>
      <c r="O609">
        <v>0</v>
      </c>
      <c r="P609">
        <f t="shared" si="221"/>
        <v>15</v>
      </c>
      <c r="Q609">
        <v>200471</v>
      </c>
      <c r="R609" s="4" t="s">
        <v>1503</v>
      </c>
      <c r="S609" s="4" t="str">
        <f t="shared" si="225"/>
        <v>被动精准lv11</v>
      </c>
      <c r="T609" t="s">
        <v>307</v>
      </c>
      <c r="Y609" t="s">
        <v>422</v>
      </c>
      <c r="Z609">
        <v>15</v>
      </c>
      <c r="AA609" t="s">
        <v>248</v>
      </c>
      <c r="AB609">
        <v>15</v>
      </c>
      <c r="AI609" s="12" t="str">
        <f t="shared" si="223"/>
        <v>HIT:15|CRI:15</v>
      </c>
      <c r="AR609">
        <v>999</v>
      </c>
      <c r="AU609" s="4"/>
      <c r="AV609" s="4"/>
      <c r="AW609" s="4"/>
      <c r="AX609" s="4"/>
      <c r="AZ609" s="12" t="str">
        <f t="shared" si="224"/>
        <v/>
      </c>
      <c r="BA609" s="12" t="str">
        <f t="shared" si="226"/>
        <v/>
      </c>
      <c r="BB609" s="12" t="str">
        <f t="shared" si="227"/>
        <v/>
      </c>
      <c r="BC609" s="12" t="str">
        <f t="shared" si="228"/>
        <v/>
      </c>
      <c r="BD609" s="12" t="str">
        <f t="shared" si="229"/>
        <v/>
      </c>
      <c r="BE609" s="12" t="str">
        <f t="shared" si="230"/>
        <v/>
      </c>
      <c r="BF609" s="12" t="str">
        <f>_xlfn.IFNA(VLOOKUP(Y609,对应表!$Z:$AA,2,FALSE)&amp;Z609,"")</f>
        <v>HIT:15</v>
      </c>
      <c r="BG609" s="12" t="str">
        <f>_xlfn.IFNA(VLOOKUP(AA609,对应表!$Z:$AA,2,FALSE)&amp;AB609,"")</f>
        <v>CRI:15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1"/>
        <v>15</v>
      </c>
      <c r="BM609">
        <f t="shared" si="232"/>
        <v>15</v>
      </c>
    </row>
    <row r="610" spans="11:65" x14ac:dyDescent="0.15">
      <c r="K610" t="str">
        <f t="shared" si="222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306</v>
      </c>
      <c r="O610">
        <v>0</v>
      </c>
      <c r="P610">
        <f t="shared" si="221"/>
        <v>16</v>
      </c>
      <c r="Q610">
        <v>200472</v>
      </c>
      <c r="R610" s="4" t="s">
        <v>1504</v>
      </c>
      <c r="S610" s="4" t="str">
        <f t="shared" si="225"/>
        <v>被动精准lv12</v>
      </c>
      <c r="T610" t="s">
        <v>307</v>
      </c>
      <c r="Y610" t="s">
        <v>422</v>
      </c>
      <c r="Z610">
        <v>16</v>
      </c>
      <c r="AA610" t="s">
        <v>248</v>
      </c>
      <c r="AB610">
        <v>16</v>
      </c>
      <c r="AI610" s="12" t="str">
        <f t="shared" si="223"/>
        <v>HIT:16|CRI:16</v>
      </c>
      <c r="AR610">
        <v>999</v>
      </c>
      <c r="AU610" s="4"/>
      <c r="AV610" s="4"/>
      <c r="AW610" s="4"/>
      <c r="AX610" s="4"/>
      <c r="AZ610" s="12" t="str">
        <f t="shared" si="224"/>
        <v/>
      </c>
      <c r="BA610" s="12" t="str">
        <f t="shared" si="226"/>
        <v/>
      </c>
      <c r="BB610" s="12" t="str">
        <f t="shared" si="227"/>
        <v/>
      </c>
      <c r="BC610" s="12" t="str">
        <f t="shared" si="228"/>
        <v/>
      </c>
      <c r="BD610" s="12" t="str">
        <f t="shared" si="229"/>
        <v/>
      </c>
      <c r="BE610" s="12" t="str">
        <f t="shared" si="230"/>
        <v/>
      </c>
      <c r="BF610" s="12" t="str">
        <f>_xlfn.IFNA(VLOOKUP(Y610,对应表!$Z:$AA,2,FALSE)&amp;Z610,"")</f>
        <v>HIT:16</v>
      </c>
      <c r="BG610" s="12" t="str">
        <f>_xlfn.IFNA(VLOOKUP(AA610,对应表!$Z:$AA,2,FALSE)&amp;AB610,"")</f>
        <v>CRI:16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1"/>
        <v>16</v>
      </c>
      <c r="BM610">
        <f t="shared" si="232"/>
        <v>16</v>
      </c>
    </row>
    <row r="611" spans="11:65" x14ac:dyDescent="0.15">
      <c r="K611" t="str">
        <f t="shared" si="222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306</v>
      </c>
      <c r="O611">
        <v>0</v>
      </c>
      <c r="P611">
        <f t="shared" si="221"/>
        <v>17</v>
      </c>
      <c r="Q611">
        <v>200473</v>
      </c>
      <c r="R611" s="4" t="s">
        <v>1505</v>
      </c>
      <c r="S611" s="4" t="str">
        <f t="shared" si="225"/>
        <v>被动精准lv13</v>
      </c>
      <c r="T611" t="s">
        <v>307</v>
      </c>
      <c r="Y611" t="s">
        <v>422</v>
      </c>
      <c r="Z611">
        <v>17</v>
      </c>
      <c r="AA611" t="s">
        <v>248</v>
      </c>
      <c r="AB611">
        <v>17</v>
      </c>
      <c r="AI611" s="12" t="str">
        <f t="shared" si="223"/>
        <v>HIT:17|CRI:17</v>
      </c>
      <c r="AR611">
        <v>999</v>
      </c>
      <c r="AU611" s="4"/>
      <c r="AV611" s="4"/>
      <c r="AW611" s="4"/>
      <c r="AX611" s="4"/>
      <c r="AZ611" s="12" t="str">
        <f t="shared" si="224"/>
        <v/>
      </c>
      <c r="BA611" s="12" t="str">
        <f t="shared" si="226"/>
        <v/>
      </c>
      <c r="BB611" s="12" t="str">
        <f t="shared" si="227"/>
        <v/>
      </c>
      <c r="BC611" s="12" t="str">
        <f t="shared" si="228"/>
        <v/>
      </c>
      <c r="BD611" s="12" t="str">
        <f t="shared" si="229"/>
        <v/>
      </c>
      <c r="BE611" s="12" t="str">
        <f t="shared" si="230"/>
        <v/>
      </c>
      <c r="BF611" s="12" t="str">
        <f>_xlfn.IFNA(VLOOKUP(Y611,对应表!$Z:$AA,2,FALSE)&amp;Z611,"")</f>
        <v>HIT:17</v>
      </c>
      <c r="BG611" s="12" t="str">
        <f>_xlfn.IFNA(VLOOKUP(AA611,对应表!$Z:$AA,2,FALSE)&amp;AB611,"")</f>
        <v>CRI:17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1"/>
        <v>17</v>
      </c>
      <c r="BM611">
        <f t="shared" si="232"/>
        <v>17</v>
      </c>
    </row>
    <row r="612" spans="11:65" x14ac:dyDescent="0.15">
      <c r="K612" t="str">
        <f t="shared" si="222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306</v>
      </c>
      <c r="O612">
        <v>0</v>
      </c>
      <c r="P612">
        <f t="shared" si="221"/>
        <v>18</v>
      </c>
      <c r="Q612">
        <v>200474</v>
      </c>
      <c r="R612" s="4" t="s">
        <v>1506</v>
      </c>
      <c r="S612" s="4" t="str">
        <f t="shared" si="225"/>
        <v>被动精准lv14</v>
      </c>
      <c r="T612" t="s">
        <v>307</v>
      </c>
      <c r="Y612" t="s">
        <v>422</v>
      </c>
      <c r="Z612">
        <v>18</v>
      </c>
      <c r="AA612" t="s">
        <v>248</v>
      </c>
      <c r="AB612">
        <v>18</v>
      </c>
      <c r="AI612" s="12" t="str">
        <f t="shared" si="223"/>
        <v>HIT:18|CRI:18</v>
      </c>
      <c r="AR612">
        <v>999</v>
      </c>
      <c r="AU612" s="4"/>
      <c r="AV612" s="4"/>
      <c r="AW612" s="4"/>
      <c r="AX612" s="4"/>
      <c r="AZ612" s="12" t="str">
        <f t="shared" si="224"/>
        <v/>
      </c>
      <c r="BA612" s="12" t="str">
        <f t="shared" si="226"/>
        <v/>
      </c>
      <c r="BB612" s="12" t="str">
        <f t="shared" si="227"/>
        <v/>
      </c>
      <c r="BC612" s="12" t="str">
        <f t="shared" si="228"/>
        <v/>
      </c>
      <c r="BD612" s="12" t="str">
        <f t="shared" si="229"/>
        <v/>
      </c>
      <c r="BE612" s="12" t="str">
        <f t="shared" si="230"/>
        <v/>
      </c>
      <c r="BF612" s="12" t="str">
        <f>_xlfn.IFNA(VLOOKUP(Y612,对应表!$Z:$AA,2,FALSE)&amp;Z612,"")</f>
        <v>HIT:18</v>
      </c>
      <c r="BG612" s="12" t="str">
        <f>_xlfn.IFNA(VLOOKUP(AA612,对应表!$Z:$AA,2,FALSE)&amp;AB612,"")</f>
        <v>CRI:18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1"/>
        <v>18</v>
      </c>
      <c r="BM612">
        <f t="shared" si="232"/>
        <v>18</v>
      </c>
    </row>
    <row r="613" spans="11:65" x14ac:dyDescent="0.15">
      <c r="K613" t="str">
        <f t="shared" si="222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306</v>
      </c>
      <c r="O613">
        <v>0</v>
      </c>
      <c r="P613">
        <f t="shared" si="221"/>
        <v>19</v>
      </c>
      <c r="Q613">
        <v>200475</v>
      </c>
      <c r="R613" s="4" t="s">
        <v>1507</v>
      </c>
      <c r="S613" s="4" t="str">
        <f t="shared" si="225"/>
        <v>被动精准lv15</v>
      </c>
      <c r="T613" t="s">
        <v>307</v>
      </c>
      <c r="Y613" t="s">
        <v>422</v>
      </c>
      <c r="Z613">
        <v>19</v>
      </c>
      <c r="AA613" t="s">
        <v>248</v>
      </c>
      <c r="AB613">
        <v>19</v>
      </c>
      <c r="AI613" s="12" t="str">
        <f t="shared" si="223"/>
        <v>HIT:19|CRI:19</v>
      </c>
      <c r="AR613">
        <v>999</v>
      </c>
      <c r="AU613" s="4"/>
      <c r="AV613" s="4"/>
      <c r="AW613" s="4"/>
      <c r="AX613" s="4"/>
      <c r="AZ613" s="12" t="str">
        <f t="shared" si="224"/>
        <v/>
      </c>
      <c r="BA613" s="12" t="str">
        <f t="shared" si="226"/>
        <v/>
      </c>
      <c r="BB613" s="12" t="str">
        <f t="shared" si="227"/>
        <v/>
      </c>
      <c r="BC613" s="12" t="str">
        <f t="shared" si="228"/>
        <v/>
      </c>
      <c r="BD613" s="12" t="str">
        <f t="shared" si="229"/>
        <v/>
      </c>
      <c r="BE613" s="12" t="str">
        <f t="shared" si="230"/>
        <v/>
      </c>
      <c r="BF613" s="12" t="str">
        <f>_xlfn.IFNA(VLOOKUP(Y613,对应表!$Z:$AA,2,FALSE)&amp;Z613,"")</f>
        <v>HIT:19</v>
      </c>
      <c r="BG613" s="12" t="str">
        <f>_xlfn.IFNA(VLOOKUP(AA613,对应表!$Z:$AA,2,FALSE)&amp;AB613,"")</f>
        <v>CRI:19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1"/>
        <v>19</v>
      </c>
      <c r="BM613">
        <f t="shared" si="232"/>
        <v>19</v>
      </c>
    </row>
    <row r="614" spans="11:65" x14ac:dyDescent="0.15">
      <c r="K614" t="str">
        <f t="shared" si="222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306</v>
      </c>
      <c r="O614">
        <v>0</v>
      </c>
      <c r="P614">
        <f t="shared" si="221"/>
        <v>20</v>
      </c>
      <c r="Q614">
        <v>200476</v>
      </c>
      <c r="R614" s="4" t="s">
        <v>1508</v>
      </c>
      <c r="S614" s="4" t="str">
        <f t="shared" si="225"/>
        <v>被动精准lv16</v>
      </c>
      <c r="T614" t="s">
        <v>307</v>
      </c>
      <c r="Y614" t="s">
        <v>422</v>
      </c>
      <c r="Z614">
        <v>20</v>
      </c>
      <c r="AA614" t="s">
        <v>248</v>
      </c>
      <c r="AB614">
        <v>20</v>
      </c>
      <c r="AI614" s="12" t="str">
        <f t="shared" si="223"/>
        <v>HIT:20|CRI:20</v>
      </c>
      <c r="AR614">
        <v>999</v>
      </c>
      <c r="AU614" s="4"/>
      <c r="AV614" s="4"/>
      <c r="AW614" s="4"/>
      <c r="AX614" s="4"/>
      <c r="AZ614" s="12" t="str">
        <f t="shared" si="224"/>
        <v/>
      </c>
      <c r="BA614" s="12" t="str">
        <f t="shared" si="226"/>
        <v/>
      </c>
      <c r="BB614" s="12" t="str">
        <f t="shared" si="227"/>
        <v/>
      </c>
      <c r="BC614" s="12" t="str">
        <f t="shared" si="228"/>
        <v/>
      </c>
      <c r="BD614" s="12" t="str">
        <f t="shared" si="229"/>
        <v/>
      </c>
      <c r="BE614" s="12" t="str">
        <f t="shared" si="230"/>
        <v/>
      </c>
      <c r="BF614" s="12" t="str">
        <f>_xlfn.IFNA(VLOOKUP(Y614,对应表!$Z:$AA,2,FALSE)&amp;Z614,"")</f>
        <v>HIT:20</v>
      </c>
      <c r="BG614" s="12" t="str">
        <f>_xlfn.IFNA(VLOOKUP(AA614,对应表!$Z:$AA,2,FALSE)&amp;AB614,"")</f>
        <v>CRI:20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1"/>
        <v>20</v>
      </c>
      <c r="BM614">
        <f t="shared" si="232"/>
        <v>20</v>
      </c>
    </row>
    <row r="615" spans="11:65" x14ac:dyDescent="0.15">
      <c r="K615" t="str">
        <f t="shared" si="222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306</v>
      </c>
      <c r="O615">
        <v>0</v>
      </c>
      <c r="P615">
        <f t="shared" si="221"/>
        <v>21</v>
      </c>
      <c r="Q615">
        <v>200477</v>
      </c>
      <c r="R615" s="4" t="s">
        <v>1509</v>
      </c>
      <c r="S615" s="4" t="str">
        <f t="shared" si="225"/>
        <v>被动精准lv17</v>
      </c>
      <c r="T615" t="s">
        <v>307</v>
      </c>
      <c r="Y615" t="s">
        <v>422</v>
      </c>
      <c r="Z615">
        <v>21</v>
      </c>
      <c r="AA615" t="s">
        <v>248</v>
      </c>
      <c r="AB615">
        <v>21</v>
      </c>
      <c r="AI615" s="12" t="str">
        <f t="shared" si="223"/>
        <v>HIT:21|CRI:21</v>
      </c>
      <c r="AR615">
        <v>999</v>
      </c>
      <c r="AU615" s="4"/>
      <c r="AV615" s="4"/>
      <c r="AW615" s="4"/>
      <c r="AX615" s="4"/>
      <c r="AZ615" s="12" t="str">
        <f t="shared" si="224"/>
        <v/>
      </c>
      <c r="BA615" s="12" t="str">
        <f t="shared" si="226"/>
        <v/>
      </c>
      <c r="BB615" s="12" t="str">
        <f t="shared" si="227"/>
        <v/>
      </c>
      <c r="BC615" s="12" t="str">
        <f t="shared" si="228"/>
        <v/>
      </c>
      <c r="BD615" s="12" t="str">
        <f t="shared" si="229"/>
        <v/>
      </c>
      <c r="BE615" s="12" t="str">
        <f t="shared" si="230"/>
        <v/>
      </c>
      <c r="BF615" s="12" t="str">
        <f>_xlfn.IFNA(VLOOKUP(Y615,对应表!$Z:$AA,2,FALSE)&amp;Z615,"")</f>
        <v>HIT:21</v>
      </c>
      <c r="BG615" s="12" t="str">
        <f>_xlfn.IFNA(VLOOKUP(AA615,对应表!$Z:$AA,2,FALSE)&amp;AB615,"")</f>
        <v>CRI:21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1"/>
        <v>21</v>
      </c>
      <c r="BM615">
        <f t="shared" si="232"/>
        <v>21</v>
      </c>
    </row>
    <row r="616" spans="11:65" x14ac:dyDescent="0.15">
      <c r="K616" t="str">
        <f t="shared" si="222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306</v>
      </c>
      <c r="O616">
        <v>0</v>
      </c>
      <c r="P616">
        <f t="shared" si="221"/>
        <v>22</v>
      </c>
      <c r="Q616">
        <v>200478</v>
      </c>
      <c r="R616" s="4" t="s">
        <v>1510</v>
      </c>
      <c r="S616" s="4" t="str">
        <f t="shared" si="225"/>
        <v>被动精准lv18</v>
      </c>
      <c r="T616" t="s">
        <v>307</v>
      </c>
      <c r="Y616" t="s">
        <v>422</v>
      </c>
      <c r="Z616">
        <v>22</v>
      </c>
      <c r="AA616" t="s">
        <v>248</v>
      </c>
      <c r="AB616">
        <v>22</v>
      </c>
      <c r="AI616" s="12" t="str">
        <f t="shared" si="223"/>
        <v>HIT:22|CRI:22</v>
      </c>
      <c r="AR616">
        <v>999</v>
      </c>
      <c r="AU616" s="4"/>
      <c r="AV616" s="4"/>
      <c r="AW616" s="4"/>
      <c r="AX616" s="4"/>
      <c r="AZ616" s="12" t="str">
        <f t="shared" si="224"/>
        <v/>
      </c>
      <c r="BA616" s="12" t="str">
        <f t="shared" si="226"/>
        <v/>
      </c>
      <c r="BB616" s="12" t="str">
        <f t="shared" si="227"/>
        <v/>
      </c>
      <c r="BC616" s="12" t="str">
        <f t="shared" si="228"/>
        <v/>
      </c>
      <c r="BD616" s="12" t="str">
        <f t="shared" si="229"/>
        <v/>
      </c>
      <c r="BE616" s="12" t="str">
        <f t="shared" si="230"/>
        <v/>
      </c>
      <c r="BF616" s="12" t="str">
        <f>_xlfn.IFNA(VLOOKUP(Y616,对应表!$Z:$AA,2,FALSE)&amp;Z616,"")</f>
        <v>HIT:22</v>
      </c>
      <c r="BG616" s="12" t="str">
        <f>_xlfn.IFNA(VLOOKUP(AA616,对应表!$Z:$AA,2,FALSE)&amp;AB616,"")</f>
        <v>CRI:22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1"/>
        <v>22</v>
      </c>
      <c r="BM616">
        <f t="shared" si="232"/>
        <v>22</v>
      </c>
    </row>
    <row r="617" spans="11:65" x14ac:dyDescent="0.15">
      <c r="K617" t="str">
        <f t="shared" si="222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306</v>
      </c>
      <c r="O617">
        <v>0</v>
      </c>
      <c r="P617">
        <f t="shared" si="221"/>
        <v>23</v>
      </c>
      <c r="Q617">
        <v>200479</v>
      </c>
      <c r="R617" s="4" t="s">
        <v>1511</v>
      </c>
      <c r="S617" s="4" t="str">
        <f t="shared" si="225"/>
        <v>被动精准lv19</v>
      </c>
      <c r="T617" t="s">
        <v>307</v>
      </c>
      <c r="Y617" t="s">
        <v>422</v>
      </c>
      <c r="Z617">
        <v>23</v>
      </c>
      <c r="AA617" t="s">
        <v>248</v>
      </c>
      <c r="AB617">
        <v>23</v>
      </c>
      <c r="AI617" s="12" t="str">
        <f t="shared" si="223"/>
        <v>HIT:23|CRI:23</v>
      </c>
      <c r="AR617">
        <v>999</v>
      </c>
      <c r="AU617" s="4"/>
      <c r="AV617" s="4"/>
      <c r="AW617" s="4"/>
      <c r="AX617" s="4"/>
      <c r="AZ617" s="12" t="str">
        <f t="shared" si="224"/>
        <v/>
      </c>
      <c r="BA617" s="12" t="str">
        <f t="shared" si="226"/>
        <v/>
      </c>
      <c r="BB617" s="12" t="str">
        <f t="shared" si="227"/>
        <v/>
      </c>
      <c r="BC617" s="12" t="str">
        <f t="shared" si="228"/>
        <v/>
      </c>
      <c r="BD617" s="12" t="str">
        <f t="shared" si="229"/>
        <v/>
      </c>
      <c r="BE617" s="12" t="str">
        <f t="shared" si="230"/>
        <v/>
      </c>
      <c r="BF617" s="12" t="str">
        <f>_xlfn.IFNA(VLOOKUP(Y617,对应表!$Z:$AA,2,FALSE)&amp;Z617,"")</f>
        <v>HIT:23</v>
      </c>
      <c r="BG617" s="12" t="str">
        <f>_xlfn.IFNA(VLOOKUP(AA617,对应表!$Z:$AA,2,FALSE)&amp;AB617,"")</f>
        <v>CRI:23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1"/>
        <v>23</v>
      </c>
      <c r="BM617">
        <f t="shared" si="232"/>
        <v>23</v>
      </c>
    </row>
    <row r="618" spans="11:65" x14ac:dyDescent="0.15">
      <c r="K618" t="str">
        <f t="shared" si="222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306</v>
      </c>
      <c r="O618">
        <v>0</v>
      </c>
      <c r="P618">
        <f t="shared" si="221"/>
        <v>24</v>
      </c>
      <c r="Q618">
        <v>200480</v>
      </c>
      <c r="R618" s="4" t="s">
        <v>1512</v>
      </c>
      <c r="S618" s="4" t="str">
        <f t="shared" si="225"/>
        <v>被动精准lv20</v>
      </c>
      <c r="T618" t="s">
        <v>307</v>
      </c>
      <c r="Y618" t="s">
        <v>422</v>
      </c>
      <c r="Z618">
        <v>24</v>
      </c>
      <c r="AA618" t="s">
        <v>248</v>
      </c>
      <c r="AB618">
        <v>24</v>
      </c>
      <c r="AI618" s="12" t="str">
        <f t="shared" si="223"/>
        <v>HIT:24|CRI:24</v>
      </c>
      <c r="AR618">
        <v>999</v>
      </c>
      <c r="AU618" s="4"/>
      <c r="AV618" s="4"/>
      <c r="AW618" s="4"/>
      <c r="AX618" s="4"/>
      <c r="AZ618" s="12" t="str">
        <f t="shared" si="224"/>
        <v/>
      </c>
      <c r="BA618" s="12" t="str">
        <f t="shared" si="226"/>
        <v/>
      </c>
      <c r="BB618" s="12" t="str">
        <f t="shared" si="227"/>
        <v/>
      </c>
      <c r="BC618" s="12" t="str">
        <f t="shared" si="228"/>
        <v/>
      </c>
      <c r="BD618" s="12" t="str">
        <f t="shared" si="229"/>
        <v/>
      </c>
      <c r="BE618" s="12" t="str">
        <f t="shared" si="230"/>
        <v/>
      </c>
      <c r="BF618" s="12" t="str">
        <f>_xlfn.IFNA(VLOOKUP(Y618,对应表!$Z:$AA,2,FALSE)&amp;Z618,"")</f>
        <v>HIT:24</v>
      </c>
      <c r="BG618" s="12" t="str">
        <f>_xlfn.IFNA(VLOOKUP(AA618,对应表!$Z:$AA,2,FALSE)&amp;AB618,"")</f>
        <v>CRI:24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1"/>
        <v>24</v>
      </c>
      <c r="BM618">
        <f t="shared" si="232"/>
        <v>24</v>
      </c>
    </row>
    <row r="619" spans="11:65" x14ac:dyDescent="0.15">
      <c r="K619" t="str">
        <f t="shared" ref="K619:K658" si="233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306</v>
      </c>
      <c r="O619">
        <v>0</v>
      </c>
      <c r="P619">
        <f t="shared" si="221"/>
        <v>10</v>
      </c>
      <c r="Q619">
        <v>200481</v>
      </c>
      <c r="R619" s="4" t="s">
        <v>933</v>
      </c>
      <c r="S619" s="4" t="str">
        <f t="shared" si="225"/>
        <v>被动吸血lv1</v>
      </c>
      <c r="T619" t="s">
        <v>158</v>
      </c>
      <c r="AI619" s="12" t="str">
        <f t="shared" ref="AI619:AI658" si="234">IF(BF619="","",BF619)&amp;IF(BG619="","","|"&amp;BG619)&amp;IF(BH619="","","|"&amp;BH619)&amp;IF(BI619="","","|"&amp;BI619)&amp;IF(BJ619="","","|"&amp;BJ619)</f>
        <v/>
      </c>
      <c r="AO619">
        <v>10</v>
      </c>
      <c r="AR619">
        <v>999</v>
      </c>
      <c r="AU619" s="4"/>
      <c r="AV619" s="4"/>
      <c r="AW619" s="4"/>
      <c r="AX619" s="4"/>
      <c r="AZ619" s="12" t="str">
        <f t="shared" ref="AZ619:AZ658" si="235">IF(BA619="","",BA619)&amp;IF(BB619="","","|"&amp;BB619)&amp;IF(BC619="","","|"&amp;BC619)&amp;IF(BD619="","","|"&amp;BD619)&amp;IF(BE619="","","|"&amp;BE619)</f>
        <v/>
      </c>
      <c r="BA619" s="12" t="str">
        <f t="shared" si="226"/>
        <v/>
      </c>
      <c r="BB619" s="12" t="str">
        <f t="shared" si="227"/>
        <v/>
      </c>
      <c r="BC619" s="12" t="str">
        <f t="shared" si="228"/>
        <v/>
      </c>
      <c r="BD619" s="12" t="str">
        <f t="shared" si="229"/>
        <v/>
      </c>
      <c r="BE619" s="12" t="str">
        <f t="shared" si="230"/>
        <v/>
      </c>
      <c r="BF619" s="12" t="str">
        <f>_xlfn.IFNA(VLOOKUP(Y619,对应表!$Z:$AA,2,FALSE)&amp;Z619,"")</f>
        <v/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1"/>
        <v>10</v>
      </c>
      <c r="BM619" t="str">
        <f t="shared" si="232"/>
        <v/>
      </c>
    </row>
    <row r="620" spans="11:65" x14ac:dyDescent="0.15">
      <c r="K620" t="str">
        <f t="shared" si="233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306</v>
      </c>
      <c r="O620">
        <v>0</v>
      </c>
      <c r="P620">
        <f t="shared" si="221"/>
        <v>11</v>
      </c>
      <c r="Q620">
        <v>200482</v>
      </c>
      <c r="R620" s="4" t="s">
        <v>934</v>
      </c>
      <c r="S620" s="4" t="str">
        <f t="shared" si="225"/>
        <v>被动吸血lv2</v>
      </c>
      <c r="T620" t="s">
        <v>158</v>
      </c>
      <c r="AI620" s="12" t="str">
        <f t="shared" si="234"/>
        <v/>
      </c>
      <c r="AO620">
        <v>11</v>
      </c>
      <c r="AR620">
        <v>999</v>
      </c>
      <c r="AU620" s="4"/>
      <c r="AV620" s="4"/>
      <c r="AW620" s="4"/>
      <c r="AX620" s="4"/>
      <c r="AZ620" s="12" t="str">
        <f t="shared" si="235"/>
        <v/>
      </c>
      <c r="BA620" s="12" t="str">
        <f t="shared" si="226"/>
        <v/>
      </c>
      <c r="BB620" s="12" t="str">
        <f t="shared" si="227"/>
        <v/>
      </c>
      <c r="BC620" s="12" t="str">
        <f t="shared" si="228"/>
        <v/>
      </c>
      <c r="BD620" s="12" t="str">
        <f t="shared" si="229"/>
        <v/>
      </c>
      <c r="BE620" s="12" t="str">
        <f t="shared" si="23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1"/>
        <v>11</v>
      </c>
      <c r="BM620" t="str">
        <f t="shared" si="232"/>
        <v/>
      </c>
    </row>
    <row r="621" spans="11:65" x14ac:dyDescent="0.15">
      <c r="K621" t="str">
        <f t="shared" si="233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306</v>
      </c>
      <c r="O621">
        <v>0</v>
      </c>
      <c r="P621">
        <f t="shared" si="221"/>
        <v>12</v>
      </c>
      <c r="Q621">
        <v>200483</v>
      </c>
      <c r="R621" s="4" t="s">
        <v>935</v>
      </c>
      <c r="S621" s="4" t="str">
        <f t="shared" si="225"/>
        <v>被动吸血lv3</v>
      </c>
      <c r="T621" t="s">
        <v>158</v>
      </c>
      <c r="AI621" s="12" t="str">
        <f t="shared" si="234"/>
        <v/>
      </c>
      <c r="AO621">
        <v>12</v>
      </c>
      <c r="AR621">
        <v>999</v>
      </c>
      <c r="AU621" s="4"/>
      <c r="AV621" s="4"/>
      <c r="AW621" s="4"/>
      <c r="AX621" s="4"/>
      <c r="AZ621" s="12" t="str">
        <f t="shared" si="235"/>
        <v/>
      </c>
      <c r="BA621" s="12" t="str">
        <f t="shared" si="226"/>
        <v/>
      </c>
      <c r="BB621" s="12" t="str">
        <f t="shared" si="227"/>
        <v/>
      </c>
      <c r="BC621" s="12" t="str">
        <f t="shared" si="228"/>
        <v/>
      </c>
      <c r="BD621" s="12" t="str">
        <f t="shared" si="229"/>
        <v/>
      </c>
      <c r="BE621" s="12" t="str">
        <f t="shared" si="23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1"/>
        <v>12</v>
      </c>
      <c r="BM621" t="str">
        <f t="shared" si="232"/>
        <v/>
      </c>
    </row>
    <row r="622" spans="11:65" x14ac:dyDescent="0.15">
      <c r="K622" t="str">
        <f t="shared" si="233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306</v>
      </c>
      <c r="O622">
        <v>0</v>
      </c>
      <c r="P622">
        <f t="shared" si="221"/>
        <v>13</v>
      </c>
      <c r="Q622">
        <v>200484</v>
      </c>
      <c r="R622" s="4" t="s">
        <v>936</v>
      </c>
      <c r="S622" s="4" t="str">
        <f t="shared" si="225"/>
        <v>被动吸血lv4</v>
      </c>
      <c r="T622" t="s">
        <v>158</v>
      </c>
      <c r="AI622" s="12" t="str">
        <f t="shared" si="234"/>
        <v/>
      </c>
      <c r="AO622">
        <v>13</v>
      </c>
      <c r="AR622">
        <v>999</v>
      </c>
      <c r="AU622" s="4"/>
      <c r="AV622" s="4"/>
      <c r="AW622" s="4"/>
      <c r="AX622" s="4"/>
      <c r="AZ622" s="12" t="str">
        <f t="shared" si="235"/>
        <v/>
      </c>
      <c r="BA622" s="12" t="str">
        <f t="shared" si="226"/>
        <v/>
      </c>
      <c r="BB622" s="12" t="str">
        <f t="shared" si="227"/>
        <v/>
      </c>
      <c r="BC622" s="12" t="str">
        <f t="shared" si="228"/>
        <v/>
      </c>
      <c r="BD622" s="12" t="str">
        <f t="shared" si="229"/>
        <v/>
      </c>
      <c r="BE622" s="12" t="str">
        <f t="shared" si="23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1"/>
        <v>13</v>
      </c>
      <c r="BM622" t="str">
        <f t="shared" si="232"/>
        <v/>
      </c>
    </row>
    <row r="623" spans="11:65" x14ac:dyDescent="0.15">
      <c r="K623" t="str">
        <f t="shared" si="233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306</v>
      </c>
      <c r="O623">
        <v>0</v>
      </c>
      <c r="P623">
        <f t="shared" si="221"/>
        <v>14</v>
      </c>
      <c r="Q623">
        <v>200485</v>
      </c>
      <c r="R623" s="4" t="s">
        <v>937</v>
      </c>
      <c r="S623" s="4" t="str">
        <f t="shared" si="225"/>
        <v>被动吸血lv5</v>
      </c>
      <c r="T623" t="s">
        <v>158</v>
      </c>
      <c r="AI623" s="12" t="str">
        <f t="shared" si="234"/>
        <v/>
      </c>
      <c r="AO623">
        <v>14</v>
      </c>
      <c r="AR623">
        <v>999</v>
      </c>
      <c r="AU623" s="4"/>
      <c r="AV623" s="4"/>
      <c r="AW623" s="4"/>
      <c r="AX623" s="4"/>
      <c r="AZ623" s="12" t="str">
        <f t="shared" si="235"/>
        <v/>
      </c>
      <c r="BA623" s="12" t="str">
        <f t="shared" si="226"/>
        <v/>
      </c>
      <c r="BB623" s="12" t="str">
        <f t="shared" si="227"/>
        <v/>
      </c>
      <c r="BC623" s="12" t="str">
        <f t="shared" si="228"/>
        <v/>
      </c>
      <c r="BD623" s="12" t="str">
        <f t="shared" si="229"/>
        <v/>
      </c>
      <c r="BE623" s="12" t="str">
        <f t="shared" si="23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1"/>
        <v>14</v>
      </c>
      <c r="BM623" t="str">
        <f t="shared" si="232"/>
        <v/>
      </c>
    </row>
    <row r="624" spans="11:65" x14ac:dyDescent="0.15">
      <c r="K624" t="str">
        <f t="shared" si="233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306</v>
      </c>
      <c r="O624">
        <v>0</v>
      </c>
      <c r="P624">
        <f t="shared" si="221"/>
        <v>15</v>
      </c>
      <c r="Q624">
        <v>200486</v>
      </c>
      <c r="R624" s="4" t="s">
        <v>938</v>
      </c>
      <c r="S624" s="4" t="str">
        <f t="shared" si="225"/>
        <v>被动吸血lv6</v>
      </c>
      <c r="T624" t="s">
        <v>158</v>
      </c>
      <c r="AI624" s="12" t="str">
        <f t="shared" si="234"/>
        <v/>
      </c>
      <c r="AO624">
        <v>15</v>
      </c>
      <c r="AR624">
        <v>999</v>
      </c>
      <c r="AU624" s="4"/>
      <c r="AV624" s="4"/>
      <c r="AW624" s="4"/>
      <c r="AX624" s="4"/>
      <c r="AZ624" s="12" t="str">
        <f t="shared" si="235"/>
        <v/>
      </c>
      <c r="BA624" s="12" t="str">
        <f t="shared" si="226"/>
        <v/>
      </c>
      <c r="BB624" s="12" t="str">
        <f t="shared" si="227"/>
        <v/>
      </c>
      <c r="BC624" s="12" t="str">
        <f t="shared" si="228"/>
        <v/>
      </c>
      <c r="BD624" s="12" t="str">
        <f t="shared" si="229"/>
        <v/>
      </c>
      <c r="BE624" s="12" t="str">
        <f t="shared" si="23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1"/>
        <v>15</v>
      </c>
      <c r="BM624" t="str">
        <f t="shared" si="232"/>
        <v/>
      </c>
    </row>
    <row r="625" spans="8:65" x14ac:dyDescent="0.15">
      <c r="K625" t="str">
        <f t="shared" si="233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306</v>
      </c>
      <c r="O625">
        <v>0</v>
      </c>
      <c r="P625">
        <f t="shared" si="221"/>
        <v>16</v>
      </c>
      <c r="Q625">
        <v>200487</v>
      </c>
      <c r="R625" s="4" t="s">
        <v>939</v>
      </c>
      <c r="S625" s="4" t="str">
        <f t="shared" si="225"/>
        <v>被动吸血lv7</v>
      </c>
      <c r="T625" t="s">
        <v>158</v>
      </c>
      <c r="AI625" s="12" t="str">
        <f t="shared" si="234"/>
        <v/>
      </c>
      <c r="AO625">
        <v>16</v>
      </c>
      <c r="AR625">
        <v>999</v>
      </c>
      <c r="AU625" s="4"/>
      <c r="AV625" s="4"/>
      <c r="AW625" s="4"/>
      <c r="AX625" s="4"/>
      <c r="AZ625" s="12" t="str">
        <f t="shared" si="235"/>
        <v/>
      </c>
      <c r="BA625" s="12" t="str">
        <f t="shared" si="226"/>
        <v/>
      </c>
      <c r="BB625" s="12" t="str">
        <f t="shared" si="227"/>
        <v/>
      </c>
      <c r="BC625" s="12" t="str">
        <f t="shared" si="228"/>
        <v/>
      </c>
      <c r="BD625" s="12" t="str">
        <f t="shared" si="229"/>
        <v/>
      </c>
      <c r="BE625" s="12" t="str">
        <f t="shared" si="23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1"/>
        <v>16</v>
      </c>
      <c r="BM625" t="str">
        <f t="shared" si="232"/>
        <v/>
      </c>
    </row>
    <row r="626" spans="8:65" x14ac:dyDescent="0.15">
      <c r="K626" t="str">
        <f t="shared" si="233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306</v>
      </c>
      <c r="O626">
        <v>0</v>
      </c>
      <c r="P626">
        <f t="shared" si="221"/>
        <v>17</v>
      </c>
      <c r="Q626">
        <v>200488</v>
      </c>
      <c r="R626" s="4" t="s">
        <v>940</v>
      </c>
      <c r="S626" s="4" t="str">
        <f t="shared" si="225"/>
        <v>被动吸血lv8</v>
      </c>
      <c r="T626" t="s">
        <v>158</v>
      </c>
      <c r="AI626" s="12" t="str">
        <f t="shared" si="234"/>
        <v/>
      </c>
      <c r="AO626">
        <v>17</v>
      </c>
      <c r="AR626">
        <v>999</v>
      </c>
      <c r="AU626" s="4"/>
      <c r="AV626" s="4"/>
      <c r="AW626" s="4"/>
      <c r="AX626" s="4"/>
      <c r="AZ626" s="12" t="str">
        <f t="shared" si="235"/>
        <v/>
      </c>
      <c r="BA626" s="12" t="str">
        <f t="shared" si="226"/>
        <v/>
      </c>
      <c r="BB626" s="12" t="str">
        <f t="shared" si="227"/>
        <v/>
      </c>
      <c r="BC626" s="12" t="str">
        <f t="shared" si="228"/>
        <v/>
      </c>
      <c r="BD626" s="12" t="str">
        <f t="shared" si="229"/>
        <v/>
      </c>
      <c r="BE626" s="12" t="str">
        <f t="shared" si="23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1"/>
        <v>17</v>
      </c>
      <c r="BM626" t="str">
        <f t="shared" si="232"/>
        <v/>
      </c>
    </row>
    <row r="627" spans="8:65" x14ac:dyDescent="0.15">
      <c r="K627" t="str">
        <f t="shared" si="233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306</v>
      </c>
      <c r="O627">
        <v>0</v>
      </c>
      <c r="P627">
        <f t="shared" si="221"/>
        <v>18</v>
      </c>
      <c r="Q627">
        <v>200489</v>
      </c>
      <c r="R627" s="4" t="s">
        <v>941</v>
      </c>
      <c r="S627" s="4" t="str">
        <f t="shared" si="225"/>
        <v>被动吸血lv9</v>
      </c>
      <c r="T627" t="s">
        <v>158</v>
      </c>
      <c r="AI627" s="12" t="str">
        <f t="shared" si="234"/>
        <v/>
      </c>
      <c r="AO627">
        <v>18</v>
      </c>
      <c r="AR627">
        <v>999</v>
      </c>
      <c r="AU627" s="4"/>
      <c r="AV627" s="4"/>
      <c r="AW627" s="4"/>
      <c r="AX627" s="4"/>
      <c r="AZ627" s="12" t="str">
        <f t="shared" si="235"/>
        <v/>
      </c>
      <c r="BA627" s="12" t="str">
        <f t="shared" si="226"/>
        <v/>
      </c>
      <c r="BB627" s="12" t="str">
        <f t="shared" si="227"/>
        <v/>
      </c>
      <c r="BC627" s="12" t="str">
        <f t="shared" si="228"/>
        <v/>
      </c>
      <c r="BD627" s="12" t="str">
        <f t="shared" si="229"/>
        <v/>
      </c>
      <c r="BE627" s="12" t="str">
        <f t="shared" si="23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1"/>
        <v>18</v>
      </c>
      <c r="BM627" t="str">
        <f t="shared" si="232"/>
        <v/>
      </c>
    </row>
    <row r="628" spans="8:65" x14ac:dyDescent="0.15">
      <c r="K628" t="str">
        <f t="shared" si="233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306</v>
      </c>
      <c r="O628">
        <v>0</v>
      </c>
      <c r="P628">
        <f t="shared" si="221"/>
        <v>19</v>
      </c>
      <c r="Q628">
        <v>200490</v>
      </c>
      <c r="R628" s="4" t="s">
        <v>942</v>
      </c>
      <c r="S628" s="4" t="str">
        <f t="shared" si="225"/>
        <v>被动吸血lv10</v>
      </c>
      <c r="T628" t="s">
        <v>158</v>
      </c>
      <c r="AI628" s="12" t="str">
        <f t="shared" si="234"/>
        <v/>
      </c>
      <c r="AO628">
        <v>19</v>
      </c>
      <c r="AR628">
        <v>999</v>
      </c>
      <c r="AU628" s="4"/>
      <c r="AV628" s="4"/>
      <c r="AW628" s="4"/>
      <c r="AX628" s="4"/>
      <c r="AZ628" s="12" t="str">
        <f t="shared" si="235"/>
        <v/>
      </c>
      <c r="BA628" s="12" t="str">
        <f t="shared" si="226"/>
        <v/>
      </c>
      <c r="BB628" s="12" t="str">
        <f t="shared" si="227"/>
        <v/>
      </c>
      <c r="BC628" s="12" t="str">
        <f t="shared" si="228"/>
        <v/>
      </c>
      <c r="BD628" s="12" t="str">
        <f t="shared" si="229"/>
        <v/>
      </c>
      <c r="BE628" s="12" t="str">
        <f t="shared" si="23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1"/>
        <v>19</v>
      </c>
      <c r="BM628" t="str">
        <f t="shared" si="232"/>
        <v/>
      </c>
    </row>
    <row r="629" spans="8:65" x14ac:dyDescent="0.15">
      <c r="K629" t="str">
        <f t="shared" si="233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306</v>
      </c>
      <c r="O629">
        <v>0</v>
      </c>
      <c r="P629">
        <f t="shared" si="221"/>
        <v>20</v>
      </c>
      <c r="Q629">
        <v>200491</v>
      </c>
      <c r="R629" s="4" t="s">
        <v>943</v>
      </c>
      <c r="S629" s="4" t="str">
        <f t="shared" si="225"/>
        <v>被动吸血lv11</v>
      </c>
      <c r="T629" t="s">
        <v>158</v>
      </c>
      <c r="AI629" s="12" t="str">
        <f t="shared" si="234"/>
        <v/>
      </c>
      <c r="AO629">
        <v>20</v>
      </c>
      <c r="AR629">
        <v>999</v>
      </c>
      <c r="AU629" s="4"/>
      <c r="AV629" s="4"/>
      <c r="AW629" s="4"/>
      <c r="AX629" s="4"/>
      <c r="AZ629" s="12" t="str">
        <f t="shared" si="235"/>
        <v/>
      </c>
      <c r="BA629" s="12" t="str">
        <f t="shared" si="226"/>
        <v/>
      </c>
      <c r="BB629" s="12" t="str">
        <f t="shared" si="227"/>
        <v/>
      </c>
      <c r="BC629" s="12" t="str">
        <f t="shared" si="228"/>
        <v/>
      </c>
      <c r="BD629" s="12" t="str">
        <f t="shared" si="229"/>
        <v/>
      </c>
      <c r="BE629" s="12" t="str">
        <f t="shared" si="23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1"/>
        <v>20</v>
      </c>
      <c r="BM629" t="str">
        <f t="shared" si="232"/>
        <v/>
      </c>
    </row>
    <row r="630" spans="8:65" x14ac:dyDescent="0.15">
      <c r="K630" t="str">
        <f t="shared" si="233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306</v>
      </c>
      <c r="O630">
        <v>0</v>
      </c>
      <c r="P630">
        <f t="shared" si="221"/>
        <v>21</v>
      </c>
      <c r="Q630">
        <v>200492</v>
      </c>
      <c r="R630" s="4" t="s">
        <v>944</v>
      </c>
      <c r="S630" s="4" t="str">
        <f t="shared" si="225"/>
        <v>被动吸血lv12</v>
      </c>
      <c r="T630" t="s">
        <v>158</v>
      </c>
      <c r="AI630" s="12" t="str">
        <f t="shared" si="234"/>
        <v/>
      </c>
      <c r="AO630">
        <v>21</v>
      </c>
      <c r="AR630">
        <v>999</v>
      </c>
      <c r="AU630" s="4"/>
      <c r="AV630" s="4"/>
      <c r="AW630" s="4"/>
      <c r="AX630" s="4"/>
      <c r="AZ630" s="12" t="str">
        <f t="shared" si="235"/>
        <v/>
      </c>
      <c r="BA630" s="12" t="str">
        <f t="shared" si="226"/>
        <v/>
      </c>
      <c r="BB630" s="12" t="str">
        <f t="shared" si="227"/>
        <v/>
      </c>
      <c r="BC630" s="12" t="str">
        <f t="shared" si="228"/>
        <v/>
      </c>
      <c r="BD630" s="12" t="str">
        <f t="shared" si="229"/>
        <v/>
      </c>
      <c r="BE630" s="12" t="str">
        <f t="shared" si="23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1"/>
        <v>21</v>
      </c>
      <c r="BM630" t="str">
        <f t="shared" si="232"/>
        <v/>
      </c>
    </row>
    <row r="631" spans="8:65" x14ac:dyDescent="0.15">
      <c r="K631" t="str">
        <f t="shared" si="233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306</v>
      </c>
      <c r="O631">
        <v>0</v>
      </c>
      <c r="P631">
        <f t="shared" ref="P631:P694" si="236">BL631</f>
        <v>22</v>
      </c>
      <c r="Q631">
        <v>200493</v>
      </c>
      <c r="R631" s="4" t="s">
        <v>945</v>
      </c>
      <c r="S631" s="4" t="str">
        <f t="shared" si="225"/>
        <v>被动吸血lv13</v>
      </c>
      <c r="T631" t="s">
        <v>158</v>
      </c>
      <c r="AI631" s="12" t="str">
        <f t="shared" si="234"/>
        <v/>
      </c>
      <c r="AO631">
        <v>22</v>
      </c>
      <c r="AR631">
        <v>999</v>
      </c>
      <c r="AU631" s="4"/>
      <c r="AV631" s="4"/>
      <c r="AW631" s="4"/>
      <c r="AX631" s="4"/>
      <c r="AZ631" s="12" t="str">
        <f t="shared" si="235"/>
        <v/>
      </c>
      <c r="BA631" s="12" t="str">
        <f t="shared" si="226"/>
        <v/>
      </c>
      <c r="BB631" s="12" t="str">
        <f t="shared" si="227"/>
        <v/>
      </c>
      <c r="BC631" s="12" t="str">
        <f t="shared" si="228"/>
        <v/>
      </c>
      <c r="BD631" s="12" t="str">
        <f t="shared" si="229"/>
        <v/>
      </c>
      <c r="BE631" s="12" t="str">
        <f t="shared" si="23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1"/>
        <v>22</v>
      </c>
      <c r="BM631" t="str">
        <f t="shared" si="232"/>
        <v/>
      </c>
    </row>
    <row r="632" spans="8:65" x14ac:dyDescent="0.15">
      <c r="K632" t="str">
        <f t="shared" si="233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306</v>
      </c>
      <c r="O632">
        <v>0</v>
      </c>
      <c r="P632">
        <f t="shared" si="236"/>
        <v>23</v>
      </c>
      <c r="Q632">
        <v>200494</v>
      </c>
      <c r="R632" s="4" t="s">
        <v>946</v>
      </c>
      <c r="S632" s="4" t="str">
        <f t="shared" si="225"/>
        <v>被动吸血lv14</v>
      </c>
      <c r="T632" t="s">
        <v>158</v>
      </c>
      <c r="AI632" s="12" t="str">
        <f t="shared" si="234"/>
        <v/>
      </c>
      <c r="AO632">
        <v>23</v>
      </c>
      <c r="AR632">
        <v>999</v>
      </c>
      <c r="AU632" s="4"/>
      <c r="AV632" s="4"/>
      <c r="AW632" s="4"/>
      <c r="AX632" s="4"/>
      <c r="AZ632" s="12" t="str">
        <f t="shared" si="235"/>
        <v/>
      </c>
      <c r="BA632" s="12" t="str">
        <f t="shared" si="226"/>
        <v/>
      </c>
      <c r="BB632" s="12" t="str">
        <f t="shared" si="227"/>
        <v/>
      </c>
      <c r="BC632" s="12" t="str">
        <f t="shared" si="228"/>
        <v/>
      </c>
      <c r="BD632" s="12" t="str">
        <f t="shared" si="229"/>
        <v/>
      </c>
      <c r="BE632" s="12" t="str">
        <f t="shared" si="23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1"/>
        <v>23</v>
      </c>
      <c r="BM632" t="str">
        <f t="shared" si="232"/>
        <v/>
      </c>
    </row>
    <row r="633" spans="8:65" x14ac:dyDescent="0.15">
      <c r="K633" t="str">
        <f t="shared" si="233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306</v>
      </c>
      <c r="O633">
        <v>0</v>
      </c>
      <c r="P633">
        <f t="shared" si="236"/>
        <v>24</v>
      </c>
      <c r="Q633">
        <v>200495</v>
      </c>
      <c r="R633" s="4" t="s">
        <v>947</v>
      </c>
      <c r="S633" s="4" t="str">
        <f t="shared" si="225"/>
        <v>被动吸血lv15</v>
      </c>
      <c r="T633" t="s">
        <v>158</v>
      </c>
      <c r="AI633" s="12" t="str">
        <f t="shared" si="234"/>
        <v/>
      </c>
      <c r="AO633">
        <v>24</v>
      </c>
      <c r="AR633">
        <v>999</v>
      </c>
      <c r="AU633" s="4"/>
      <c r="AV633" s="4"/>
      <c r="AW633" s="4"/>
      <c r="AX633" s="4"/>
      <c r="AZ633" s="12" t="str">
        <f t="shared" si="235"/>
        <v/>
      </c>
      <c r="BA633" s="12" t="str">
        <f t="shared" si="226"/>
        <v/>
      </c>
      <c r="BB633" s="12" t="str">
        <f t="shared" si="227"/>
        <v/>
      </c>
      <c r="BC633" s="12" t="str">
        <f t="shared" si="228"/>
        <v/>
      </c>
      <c r="BD633" s="12" t="str">
        <f t="shared" si="229"/>
        <v/>
      </c>
      <c r="BE633" s="12" t="str">
        <f t="shared" si="23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1"/>
        <v>24</v>
      </c>
      <c r="BM633" t="str">
        <f t="shared" si="232"/>
        <v/>
      </c>
    </row>
    <row r="634" spans="8:65" x14ac:dyDescent="0.15">
      <c r="K634" t="str">
        <f t="shared" si="233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306</v>
      </c>
      <c r="O634">
        <v>0</v>
      </c>
      <c r="P634">
        <f t="shared" si="236"/>
        <v>25</v>
      </c>
      <c r="Q634">
        <v>200496</v>
      </c>
      <c r="R634" s="4" t="s">
        <v>948</v>
      </c>
      <c r="S634" s="4" t="str">
        <f t="shared" si="225"/>
        <v>被动吸血lv16</v>
      </c>
      <c r="T634" t="s">
        <v>158</v>
      </c>
      <c r="AI634" s="12" t="str">
        <f t="shared" si="234"/>
        <v/>
      </c>
      <c r="AO634">
        <v>25</v>
      </c>
      <c r="AR634">
        <v>999</v>
      </c>
      <c r="AU634" s="4"/>
      <c r="AV634" s="4"/>
      <c r="AW634" s="4"/>
      <c r="AX634" s="4"/>
      <c r="AZ634" s="12" t="str">
        <f t="shared" si="235"/>
        <v/>
      </c>
      <c r="BA634" s="12" t="str">
        <f t="shared" si="226"/>
        <v/>
      </c>
      <c r="BB634" s="12" t="str">
        <f t="shared" si="227"/>
        <v/>
      </c>
      <c r="BC634" s="12" t="str">
        <f t="shared" si="228"/>
        <v/>
      </c>
      <c r="BD634" s="12" t="str">
        <f t="shared" si="229"/>
        <v/>
      </c>
      <c r="BE634" s="12" t="str">
        <f t="shared" si="23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1"/>
        <v>25</v>
      </c>
      <c r="BM634" t="str">
        <f t="shared" si="232"/>
        <v/>
      </c>
    </row>
    <row r="635" spans="8:65" x14ac:dyDescent="0.15">
      <c r="K635" t="str">
        <f t="shared" si="233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306</v>
      </c>
      <c r="O635">
        <v>0</v>
      </c>
      <c r="P635">
        <f t="shared" si="236"/>
        <v>26</v>
      </c>
      <c r="Q635">
        <v>200497</v>
      </c>
      <c r="R635" s="4" t="s">
        <v>949</v>
      </c>
      <c r="S635" s="4" t="str">
        <f t="shared" si="225"/>
        <v>被动吸血lv17</v>
      </c>
      <c r="T635" t="s">
        <v>158</v>
      </c>
      <c r="AI635" s="12" t="str">
        <f t="shared" si="234"/>
        <v/>
      </c>
      <c r="AO635">
        <v>26</v>
      </c>
      <c r="AR635">
        <v>999</v>
      </c>
      <c r="AU635" s="4"/>
      <c r="AV635" s="4"/>
      <c r="AW635" s="4"/>
      <c r="AX635" s="4"/>
      <c r="AZ635" s="12" t="str">
        <f t="shared" si="235"/>
        <v/>
      </c>
      <c r="BA635" s="12" t="str">
        <f t="shared" si="226"/>
        <v/>
      </c>
      <c r="BB635" s="12" t="str">
        <f t="shared" si="227"/>
        <v/>
      </c>
      <c r="BC635" s="12" t="str">
        <f t="shared" si="228"/>
        <v/>
      </c>
      <c r="BD635" s="12" t="str">
        <f t="shared" si="229"/>
        <v/>
      </c>
      <c r="BE635" s="12" t="str">
        <f t="shared" si="23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1"/>
        <v>26</v>
      </c>
      <c r="BM635" t="str">
        <f t="shared" si="232"/>
        <v/>
      </c>
    </row>
    <row r="636" spans="8:65" x14ac:dyDescent="0.15">
      <c r="K636" t="str">
        <f t="shared" si="233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306</v>
      </c>
      <c r="O636">
        <v>0</v>
      </c>
      <c r="P636">
        <f t="shared" si="236"/>
        <v>27</v>
      </c>
      <c r="Q636">
        <v>200498</v>
      </c>
      <c r="R636" s="4" t="s">
        <v>950</v>
      </c>
      <c r="S636" s="4" t="str">
        <f t="shared" si="225"/>
        <v>被动吸血lv18</v>
      </c>
      <c r="T636" t="s">
        <v>158</v>
      </c>
      <c r="AI636" s="12" t="str">
        <f t="shared" si="234"/>
        <v/>
      </c>
      <c r="AO636">
        <v>27</v>
      </c>
      <c r="AR636">
        <v>999</v>
      </c>
      <c r="AU636" s="4"/>
      <c r="AV636" s="4"/>
      <c r="AW636" s="4"/>
      <c r="AX636" s="4"/>
      <c r="AZ636" s="12" t="str">
        <f t="shared" si="235"/>
        <v/>
      </c>
      <c r="BA636" s="12" t="str">
        <f t="shared" si="226"/>
        <v/>
      </c>
      <c r="BB636" s="12" t="str">
        <f t="shared" si="227"/>
        <v/>
      </c>
      <c r="BC636" s="12" t="str">
        <f t="shared" si="228"/>
        <v/>
      </c>
      <c r="BD636" s="12" t="str">
        <f t="shared" si="229"/>
        <v/>
      </c>
      <c r="BE636" s="12" t="str">
        <f t="shared" si="23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1"/>
        <v>27</v>
      </c>
      <c r="BM636" t="str">
        <f t="shared" si="232"/>
        <v/>
      </c>
    </row>
    <row r="637" spans="8:65" x14ac:dyDescent="0.15">
      <c r="K637" t="str">
        <f t="shared" si="233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306</v>
      </c>
      <c r="O637">
        <v>0</v>
      </c>
      <c r="P637">
        <f t="shared" si="236"/>
        <v>28</v>
      </c>
      <c r="Q637">
        <v>200499</v>
      </c>
      <c r="R637" s="4" t="s">
        <v>951</v>
      </c>
      <c r="S637" s="4" t="str">
        <f t="shared" si="225"/>
        <v>被动吸血lv19</v>
      </c>
      <c r="T637" t="s">
        <v>158</v>
      </c>
      <c r="AI637" s="12" t="str">
        <f t="shared" si="234"/>
        <v/>
      </c>
      <c r="AO637">
        <v>28</v>
      </c>
      <c r="AR637">
        <v>999</v>
      </c>
      <c r="AU637" s="4"/>
      <c r="AV637" s="4"/>
      <c r="AW637" s="4"/>
      <c r="AX637" s="4"/>
      <c r="AZ637" s="12" t="str">
        <f t="shared" si="235"/>
        <v/>
      </c>
      <c r="BA637" s="12" t="str">
        <f t="shared" si="226"/>
        <v/>
      </c>
      <c r="BB637" s="12" t="str">
        <f t="shared" si="227"/>
        <v/>
      </c>
      <c r="BC637" s="12" t="str">
        <f t="shared" si="228"/>
        <v/>
      </c>
      <c r="BD637" s="12" t="str">
        <f t="shared" si="229"/>
        <v/>
      </c>
      <c r="BE637" s="12" t="str">
        <f t="shared" si="23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1"/>
        <v>28</v>
      </c>
      <c r="BM637" t="str">
        <f t="shared" si="232"/>
        <v/>
      </c>
    </row>
    <row r="638" spans="8:65" x14ac:dyDescent="0.15">
      <c r="K638" t="str">
        <f t="shared" si="233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306</v>
      </c>
      <c r="O638">
        <v>0</v>
      </c>
      <c r="P638">
        <f t="shared" si="236"/>
        <v>29</v>
      </c>
      <c r="Q638">
        <v>200500</v>
      </c>
      <c r="R638" s="4" t="s">
        <v>952</v>
      </c>
      <c r="S638" s="4" t="str">
        <f t="shared" si="225"/>
        <v>被动吸血lv20</v>
      </c>
      <c r="T638" t="s">
        <v>158</v>
      </c>
      <c r="AI638" s="12" t="str">
        <f t="shared" si="234"/>
        <v/>
      </c>
      <c r="AO638">
        <v>29</v>
      </c>
      <c r="AR638">
        <v>999</v>
      </c>
      <c r="AU638" s="4"/>
      <c r="AV638" s="4"/>
      <c r="AW638" s="4"/>
      <c r="AX638" s="4"/>
      <c r="AZ638" s="12" t="str">
        <f t="shared" si="235"/>
        <v/>
      </c>
      <c r="BA638" s="12" t="str">
        <f t="shared" si="226"/>
        <v/>
      </c>
      <c r="BB638" s="12" t="str">
        <f t="shared" si="227"/>
        <v/>
      </c>
      <c r="BC638" s="12" t="str">
        <f t="shared" si="228"/>
        <v/>
      </c>
      <c r="BD638" s="12" t="str">
        <f t="shared" si="229"/>
        <v/>
      </c>
      <c r="BE638" s="12" t="str">
        <f t="shared" si="23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1"/>
        <v>29</v>
      </c>
      <c r="BM638" t="str">
        <f t="shared" si="232"/>
        <v/>
      </c>
    </row>
    <row r="639" spans="8:65" x14ac:dyDescent="0.15">
      <c r="H639" t="s">
        <v>1142</v>
      </c>
      <c r="I639">
        <v>1</v>
      </c>
      <c r="J639">
        <v>0.2</v>
      </c>
      <c r="K639" t="str">
        <f t="shared" si="233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P639">
        <f t="shared" si="236"/>
        <v>26</v>
      </c>
      <c r="Q639">
        <v>200501</v>
      </c>
      <c r="R639" s="4" t="s">
        <v>1014</v>
      </c>
      <c r="S639" s="4" t="str">
        <f t="shared" si="225"/>
        <v>被动风之子lv1</v>
      </c>
      <c r="T639" t="s">
        <v>307</v>
      </c>
      <c r="Y639" t="s">
        <v>508</v>
      </c>
      <c r="Z639">
        <f>INT(VLOOKUP($I639,角色属性概况!$I:$O,VLOOKUP($H639,对应表!$AD:$AE,2,FALSE),FALSE)*$J639)</f>
        <v>26</v>
      </c>
      <c r="AI639" s="12" t="str">
        <f t="shared" si="234"/>
        <v>SPD:26</v>
      </c>
      <c r="AR639">
        <v>999</v>
      </c>
      <c r="AU639" s="4"/>
      <c r="AV639" s="4"/>
      <c r="AW639" s="4"/>
      <c r="AX639" s="4"/>
      <c r="AZ639" s="12" t="str">
        <f t="shared" si="235"/>
        <v/>
      </c>
      <c r="BA639" s="12" t="str">
        <f t="shared" si="226"/>
        <v/>
      </c>
      <c r="BB639" s="12" t="str">
        <f t="shared" si="227"/>
        <v/>
      </c>
      <c r="BC639" s="12" t="str">
        <f t="shared" si="228"/>
        <v/>
      </c>
      <c r="BD639" s="12" t="str">
        <f t="shared" si="229"/>
        <v/>
      </c>
      <c r="BE639" s="12" t="str">
        <f t="shared" si="230"/>
        <v/>
      </c>
      <c r="BF639" s="12" t="str">
        <f>_xlfn.IFNA(VLOOKUP(Y639,对应表!$Z:$AA,2,FALSE)&amp;Z639,"")</f>
        <v>SPD:26</v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1"/>
        <v>26</v>
      </c>
      <c r="BM639" t="str">
        <f t="shared" si="232"/>
        <v/>
      </c>
    </row>
    <row r="640" spans="8:65" x14ac:dyDescent="0.15">
      <c r="H640" t="s">
        <v>1142</v>
      </c>
      <c r="I640">
        <v>2</v>
      </c>
      <c r="J640">
        <v>0.2</v>
      </c>
      <c r="K640" t="str">
        <f t="shared" si="233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P640">
        <f t="shared" si="236"/>
        <v>32</v>
      </c>
      <c r="Q640">
        <v>200502</v>
      </c>
      <c r="R640" s="4" t="s">
        <v>1015</v>
      </c>
      <c r="S640" s="4" t="str">
        <f t="shared" si="225"/>
        <v>被动风之子lv2</v>
      </c>
      <c r="T640" t="s">
        <v>307</v>
      </c>
      <c r="Y640" t="s">
        <v>508</v>
      </c>
      <c r="Z640">
        <f>INT(VLOOKUP($I640,角色属性概况!$I:$O,VLOOKUP($H640,对应表!$AD:$AE,2,FALSE),FALSE)*$J640)</f>
        <v>32</v>
      </c>
      <c r="AI640" s="12" t="str">
        <f t="shared" si="234"/>
        <v>SPD:32</v>
      </c>
      <c r="AR640">
        <v>999</v>
      </c>
      <c r="AU640" s="4"/>
      <c r="AV640" s="4"/>
      <c r="AW640" s="4"/>
      <c r="AX640" s="4"/>
      <c r="AZ640" s="12" t="str">
        <f t="shared" si="235"/>
        <v/>
      </c>
      <c r="BA640" s="12" t="str">
        <f t="shared" si="226"/>
        <v/>
      </c>
      <c r="BB640" s="12" t="str">
        <f t="shared" si="227"/>
        <v/>
      </c>
      <c r="BC640" s="12" t="str">
        <f t="shared" si="228"/>
        <v/>
      </c>
      <c r="BD640" s="12" t="str">
        <f t="shared" si="229"/>
        <v/>
      </c>
      <c r="BE640" s="12" t="str">
        <f t="shared" si="230"/>
        <v/>
      </c>
      <c r="BF640" s="12" t="str">
        <f>_xlfn.IFNA(VLOOKUP(Y640,对应表!$Z:$AA,2,FALSE)&amp;Z640,"")</f>
        <v>SPD:32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1"/>
        <v>32</v>
      </c>
      <c r="BM640" t="str">
        <f t="shared" si="232"/>
        <v/>
      </c>
    </row>
    <row r="641" spans="8:65" x14ac:dyDescent="0.15">
      <c r="H641" t="s">
        <v>1142</v>
      </c>
      <c r="I641">
        <v>3</v>
      </c>
      <c r="J641">
        <v>0.2</v>
      </c>
      <c r="K641" t="str">
        <f t="shared" si="233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P641">
        <f t="shared" si="236"/>
        <v>50</v>
      </c>
      <c r="Q641">
        <v>200503</v>
      </c>
      <c r="R641" s="4" t="s">
        <v>1016</v>
      </c>
      <c r="S641" s="4" t="str">
        <f t="shared" si="225"/>
        <v>被动风之子lv3</v>
      </c>
      <c r="T641" t="s">
        <v>307</v>
      </c>
      <c r="Y641" t="s">
        <v>508</v>
      </c>
      <c r="Z641">
        <f>INT(VLOOKUP($I641,角色属性概况!$I:$O,VLOOKUP($H641,对应表!$AD:$AE,2,FALSE),FALSE)*$J641)</f>
        <v>50</v>
      </c>
      <c r="AI641" s="12" t="str">
        <f t="shared" si="234"/>
        <v>SPD:50</v>
      </c>
      <c r="AR641">
        <v>999</v>
      </c>
      <c r="AU641" s="4"/>
      <c r="AV641" s="4"/>
      <c r="AW641" s="4"/>
      <c r="AX641" s="4"/>
      <c r="AZ641" s="12" t="str">
        <f t="shared" si="235"/>
        <v/>
      </c>
      <c r="BA641" s="12" t="str">
        <f t="shared" si="226"/>
        <v/>
      </c>
      <c r="BB641" s="12" t="str">
        <f t="shared" si="227"/>
        <v/>
      </c>
      <c r="BC641" s="12" t="str">
        <f t="shared" si="228"/>
        <v/>
      </c>
      <c r="BD641" s="12" t="str">
        <f t="shared" si="229"/>
        <v/>
      </c>
      <c r="BE641" s="12" t="str">
        <f t="shared" si="230"/>
        <v/>
      </c>
      <c r="BF641" s="12" t="str">
        <f>_xlfn.IFNA(VLOOKUP(Y641,对应表!$Z:$AA,2,FALSE)&amp;Z641,"")</f>
        <v>SPD:50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1"/>
        <v>50</v>
      </c>
      <c r="BM641" t="str">
        <f t="shared" si="232"/>
        <v/>
      </c>
    </row>
    <row r="642" spans="8:65" x14ac:dyDescent="0.15">
      <c r="H642" t="s">
        <v>1142</v>
      </c>
      <c r="I642">
        <v>4</v>
      </c>
      <c r="J642">
        <v>0.2</v>
      </c>
      <c r="K642" t="str">
        <f t="shared" si="233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P642">
        <f t="shared" si="236"/>
        <v>80</v>
      </c>
      <c r="Q642">
        <v>200504</v>
      </c>
      <c r="R642" s="4" t="s">
        <v>1017</v>
      </c>
      <c r="S642" s="4" t="str">
        <f t="shared" si="225"/>
        <v>被动风之子lv4</v>
      </c>
      <c r="T642" t="s">
        <v>307</v>
      </c>
      <c r="Y642" t="s">
        <v>508</v>
      </c>
      <c r="Z642">
        <f>INT(VLOOKUP($I642,角色属性概况!$I:$O,VLOOKUP($H642,对应表!$AD:$AE,2,FALSE),FALSE)*$J642)</f>
        <v>80</v>
      </c>
      <c r="AI642" s="12" t="str">
        <f t="shared" si="234"/>
        <v>SPD:80</v>
      </c>
      <c r="AR642">
        <v>999</v>
      </c>
      <c r="AU642" s="4"/>
      <c r="AV642" s="4"/>
      <c r="AW642" s="4"/>
      <c r="AX642" s="4"/>
      <c r="AZ642" s="12" t="str">
        <f t="shared" si="235"/>
        <v/>
      </c>
      <c r="BA642" s="12" t="str">
        <f t="shared" si="226"/>
        <v/>
      </c>
      <c r="BB642" s="12" t="str">
        <f t="shared" si="227"/>
        <v/>
      </c>
      <c r="BC642" s="12" t="str">
        <f t="shared" si="228"/>
        <v/>
      </c>
      <c r="BD642" s="12" t="str">
        <f t="shared" si="229"/>
        <v/>
      </c>
      <c r="BE642" s="12" t="str">
        <f t="shared" si="230"/>
        <v/>
      </c>
      <c r="BF642" s="12" t="str">
        <f>_xlfn.IFNA(VLOOKUP(Y642,对应表!$Z:$AA,2,FALSE)&amp;Z642,"")</f>
        <v>SPD:80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1"/>
        <v>80</v>
      </c>
      <c r="BM642" t="str">
        <f t="shared" si="232"/>
        <v/>
      </c>
    </row>
    <row r="643" spans="8:65" x14ac:dyDescent="0.15">
      <c r="H643" t="s">
        <v>1142</v>
      </c>
      <c r="I643">
        <v>5</v>
      </c>
      <c r="J643">
        <v>0.2</v>
      </c>
      <c r="K643" t="str">
        <f t="shared" si="233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P643">
        <f t="shared" si="236"/>
        <v>113</v>
      </c>
      <c r="Q643">
        <v>200505</v>
      </c>
      <c r="R643" s="4" t="s">
        <v>1018</v>
      </c>
      <c r="S643" s="4" t="str">
        <f t="shared" si="225"/>
        <v>被动风之子lv5</v>
      </c>
      <c r="T643" t="s">
        <v>307</v>
      </c>
      <c r="Y643" t="s">
        <v>508</v>
      </c>
      <c r="Z643">
        <f>INT(VLOOKUP($I643,角色属性概况!$I:$O,VLOOKUP($H643,对应表!$AD:$AE,2,FALSE),FALSE)*$J643)</f>
        <v>113</v>
      </c>
      <c r="AI643" s="12" t="str">
        <f t="shared" si="234"/>
        <v>SPD:113</v>
      </c>
      <c r="AR643">
        <v>999</v>
      </c>
      <c r="AU643" s="4"/>
      <c r="AV643" s="4"/>
      <c r="AW643" s="4"/>
      <c r="AX643" s="4"/>
      <c r="AZ643" s="12" t="str">
        <f t="shared" si="235"/>
        <v/>
      </c>
      <c r="BA643" s="12" t="str">
        <f t="shared" si="226"/>
        <v/>
      </c>
      <c r="BB643" s="12" t="str">
        <f t="shared" si="227"/>
        <v/>
      </c>
      <c r="BC643" s="12" t="str">
        <f t="shared" si="228"/>
        <v/>
      </c>
      <c r="BD643" s="12" t="str">
        <f t="shared" si="229"/>
        <v/>
      </c>
      <c r="BE643" s="12" t="str">
        <f t="shared" si="230"/>
        <v/>
      </c>
      <c r="BF643" s="12" t="str">
        <f>_xlfn.IFNA(VLOOKUP(Y643,对应表!$Z:$AA,2,FALSE)&amp;Z643,"")</f>
        <v>SPD:113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1"/>
        <v>113</v>
      </c>
      <c r="BM643" t="str">
        <f t="shared" si="232"/>
        <v/>
      </c>
    </row>
    <row r="644" spans="8:65" x14ac:dyDescent="0.15">
      <c r="H644" t="s">
        <v>1142</v>
      </c>
      <c r="I644">
        <v>6</v>
      </c>
      <c r="J644">
        <v>0.2</v>
      </c>
      <c r="K644" t="str">
        <f t="shared" si="233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P644">
        <f t="shared" si="236"/>
        <v>160</v>
      </c>
      <c r="Q644">
        <v>200506</v>
      </c>
      <c r="R644" s="4" t="s">
        <v>1019</v>
      </c>
      <c r="S644" s="4" t="str">
        <f t="shared" ref="S644:S707" si="237">R644</f>
        <v>被动风之子lv6</v>
      </c>
      <c r="T644" t="s">
        <v>307</v>
      </c>
      <c r="Y644" t="s">
        <v>508</v>
      </c>
      <c r="Z644">
        <f>INT(VLOOKUP($I644,角色属性概况!$I:$O,VLOOKUP($H644,对应表!$AD:$AE,2,FALSE),FALSE)*$J644)</f>
        <v>160</v>
      </c>
      <c r="AI644" s="12" t="str">
        <f t="shared" si="234"/>
        <v>SPD:160</v>
      </c>
      <c r="AR644">
        <v>999</v>
      </c>
      <c r="AU644" s="4"/>
      <c r="AV644" s="4"/>
      <c r="AW644" s="4"/>
      <c r="AX644" s="4"/>
      <c r="AZ644" s="12" t="str">
        <f t="shared" si="235"/>
        <v/>
      </c>
      <c r="BA644" s="12" t="str">
        <f t="shared" si="226"/>
        <v/>
      </c>
      <c r="BB644" s="12" t="str">
        <f t="shared" si="227"/>
        <v/>
      </c>
      <c r="BC644" s="12" t="str">
        <f t="shared" si="228"/>
        <v/>
      </c>
      <c r="BD644" s="12" t="str">
        <f t="shared" si="229"/>
        <v/>
      </c>
      <c r="BE644" s="12" t="str">
        <f t="shared" si="230"/>
        <v/>
      </c>
      <c r="BF644" s="12" t="str">
        <f>_xlfn.IFNA(VLOOKUP(Y644,对应表!$Z:$AA,2,FALSE)&amp;Z644,"")</f>
        <v>SPD:160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1"/>
        <v>160</v>
      </c>
      <c r="BM644" t="str">
        <f t="shared" si="232"/>
        <v/>
      </c>
    </row>
    <row r="645" spans="8:65" x14ac:dyDescent="0.15">
      <c r="H645" t="s">
        <v>1142</v>
      </c>
      <c r="I645">
        <v>7</v>
      </c>
      <c r="J645">
        <v>0.2</v>
      </c>
      <c r="K645" t="str">
        <f t="shared" si="233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P645">
        <f t="shared" si="236"/>
        <v>226</v>
      </c>
      <c r="Q645">
        <v>200507</v>
      </c>
      <c r="R645" s="4" t="s">
        <v>1020</v>
      </c>
      <c r="S645" s="4" t="str">
        <f t="shared" si="237"/>
        <v>被动风之子lv7</v>
      </c>
      <c r="T645" t="s">
        <v>307</v>
      </c>
      <c r="Y645" t="s">
        <v>508</v>
      </c>
      <c r="Z645">
        <f>INT(VLOOKUP($I645,角色属性概况!$I:$O,VLOOKUP($H645,对应表!$AD:$AE,2,FALSE),FALSE)*$J645)</f>
        <v>226</v>
      </c>
      <c r="AI645" s="12" t="str">
        <f t="shared" si="234"/>
        <v>SPD:226</v>
      </c>
      <c r="AR645">
        <v>999</v>
      </c>
      <c r="AU645" s="4"/>
      <c r="AV645" s="4"/>
      <c r="AW645" s="4"/>
      <c r="AX645" s="4"/>
      <c r="AZ645" s="12" t="str">
        <f t="shared" si="235"/>
        <v/>
      </c>
      <c r="BA645" s="12" t="str">
        <f t="shared" ref="BA645:BA708" si="238">IF(_xlfn.IFNA(VLOOKUP(AU645,$K:$L,2,FALSE),"")=0,"",_xlfn.IFNA(VLOOKUP(AU645,$K:$L,2,FALSE),""))</f>
        <v/>
      </c>
      <c r="BB645" s="12" t="str">
        <f t="shared" ref="BB645:BB708" si="239">IF(_xlfn.IFNA(VLOOKUP(AV645,$K:$L,2,FALSE),"")=0,"",_xlfn.IFNA(VLOOKUP(AV645,$K:$L,2,FALSE),""))</f>
        <v/>
      </c>
      <c r="BC645" s="12" t="str">
        <f t="shared" ref="BC645:BC708" si="240">IF(_xlfn.IFNA(VLOOKUP(AW645,$K:$L,2,FALSE),"")=0,"",_xlfn.IFNA(VLOOKUP(AW645,$K:$L,2,FALSE),""))</f>
        <v/>
      </c>
      <c r="BD645" s="12" t="str">
        <f t="shared" ref="BD645:BD708" si="241">IF(_xlfn.IFNA(VLOOKUP(AX645,$K:$L,2,FALSE),"")=0,"",_xlfn.IFNA(VLOOKUP(AX645,$K:$L,2,FALSE),""))</f>
        <v/>
      </c>
      <c r="BE645" s="12" t="str">
        <f t="shared" ref="BE645:BE708" si="242">IF(_xlfn.IFNA(VLOOKUP(AY645,$K:$L,2,FALSE),"")=0,"",_xlfn.IFNA(VLOOKUP(AY645,$K:$L,2,FALSE),""))</f>
        <v/>
      </c>
      <c r="BF645" s="12" t="str">
        <f>_xlfn.IFNA(VLOOKUP(Y645,对应表!$Z:$AA,2,FALSE)&amp;Z645,"")</f>
        <v>SPD:226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1"/>
        <v>226</v>
      </c>
      <c r="BM645" t="str">
        <f t="shared" si="232"/>
        <v/>
      </c>
    </row>
    <row r="646" spans="8:65" x14ac:dyDescent="0.15">
      <c r="H646" t="s">
        <v>1142</v>
      </c>
      <c r="I646">
        <v>8</v>
      </c>
      <c r="J646">
        <v>0.2</v>
      </c>
      <c r="K646" t="str">
        <f t="shared" si="233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P646">
        <f t="shared" si="236"/>
        <v>320</v>
      </c>
      <c r="Q646">
        <v>200508</v>
      </c>
      <c r="R646" s="4" t="s">
        <v>1021</v>
      </c>
      <c r="S646" s="4" t="str">
        <f t="shared" si="237"/>
        <v>被动风之子lv8</v>
      </c>
      <c r="T646" t="s">
        <v>307</v>
      </c>
      <c r="Y646" t="s">
        <v>508</v>
      </c>
      <c r="Z646">
        <f>INT(VLOOKUP($I646,角色属性概况!$I:$O,VLOOKUP($H646,对应表!$AD:$AE,2,FALSE),FALSE)*$J646)</f>
        <v>320</v>
      </c>
      <c r="AI646" s="12" t="str">
        <f t="shared" si="234"/>
        <v>SPD:320</v>
      </c>
      <c r="AR646">
        <v>999</v>
      </c>
      <c r="AU646" s="4"/>
      <c r="AV646" s="4"/>
      <c r="AW646" s="4"/>
      <c r="AX646" s="4"/>
      <c r="AZ646" s="12" t="str">
        <f t="shared" si="235"/>
        <v/>
      </c>
      <c r="BA646" s="12" t="str">
        <f t="shared" si="238"/>
        <v/>
      </c>
      <c r="BB646" s="12" t="str">
        <f t="shared" si="239"/>
        <v/>
      </c>
      <c r="BC646" s="12" t="str">
        <f t="shared" si="240"/>
        <v/>
      </c>
      <c r="BD646" s="12" t="str">
        <f t="shared" si="241"/>
        <v/>
      </c>
      <c r="BE646" s="12" t="str">
        <f t="shared" si="242"/>
        <v/>
      </c>
      <c r="BF646" s="12" t="str">
        <f>_xlfn.IFNA(VLOOKUP(Y646,对应表!$Z:$AA,2,FALSE)&amp;Z646,"")</f>
        <v>SPD:320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1"/>
        <v>320</v>
      </c>
      <c r="BM646" t="str">
        <f t="shared" si="232"/>
        <v/>
      </c>
    </row>
    <row r="647" spans="8:65" x14ac:dyDescent="0.15">
      <c r="H647" t="s">
        <v>1142</v>
      </c>
      <c r="I647">
        <v>9</v>
      </c>
      <c r="J647">
        <v>0.2</v>
      </c>
      <c r="K647" t="str">
        <f t="shared" si="233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P647">
        <f t="shared" si="236"/>
        <v>452</v>
      </c>
      <c r="Q647">
        <v>200509</v>
      </c>
      <c r="R647" s="4" t="s">
        <v>1022</v>
      </c>
      <c r="S647" s="4" t="str">
        <f t="shared" si="237"/>
        <v>被动风之子lv9</v>
      </c>
      <c r="T647" t="s">
        <v>307</v>
      </c>
      <c r="Y647" t="s">
        <v>508</v>
      </c>
      <c r="Z647">
        <f>INT(VLOOKUP($I647,角色属性概况!$I:$O,VLOOKUP($H647,对应表!$AD:$AE,2,FALSE),FALSE)*$J647)</f>
        <v>452</v>
      </c>
      <c r="AI647" s="12" t="str">
        <f t="shared" si="234"/>
        <v>SPD:452</v>
      </c>
      <c r="AR647">
        <v>999</v>
      </c>
      <c r="AU647" s="4"/>
      <c r="AV647" s="4"/>
      <c r="AW647" s="4"/>
      <c r="AX647" s="4"/>
      <c r="AZ647" s="12" t="str">
        <f t="shared" si="235"/>
        <v/>
      </c>
      <c r="BA647" s="12" t="str">
        <f t="shared" si="238"/>
        <v/>
      </c>
      <c r="BB647" s="12" t="str">
        <f t="shared" si="239"/>
        <v/>
      </c>
      <c r="BC647" s="12" t="str">
        <f t="shared" si="240"/>
        <v/>
      </c>
      <c r="BD647" s="12" t="str">
        <f t="shared" si="241"/>
        <v/>
      </c>
      <c r="BE647" s="12" t="str">
        <f t="shared" si="242"/>
        <v/>
      </c>
      <c r="BF647" s="12" t="str">
        <f>_xlfn.IFNA(VLOOKUP(Y647,对应表!$Z:$AA,2,FALSE)&amp;Z647,"")</f>
        <v>SPD:452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1"/>
        <v>452</v>
      </c>
      <c r="BM647" t="str">
        <f t="shared" si="232"/>
        <v/>
      </c>
    </row>
    <row r="648" spans="8:65" x14ac:dyDescent="0.15">
      <c r="H648" t="s">
        <v>1142</v>
      </c>
      <c r="I648">
        <v>10</v>
      </c>
      <c r="J648">
        <v>0.2</v>
      </c>
      <c r="K648" t="str">
        <f t="shared" si="233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P648">
        <f t="shared" si="236"/>
        <v>640</v>
      </c>
      <c r="Q648">
        <v>200510</v>
      </c>
      <c r="R648" s="4" t="s">
        <v>1023</v>
      </c>
      <c r="S648" s="4" t="str">
        <f t="shared" si="237"/>
        <v>被动风之子lv10</v>
      </c>
      <c r="T648" t="s">
        <v>307</v>
      </c>
      <c r="Y648" t="s">
        <v>508</v>
      </c>
      <c r="Z648">
        <f>INT(VLOOKUP($I648,角色属性概况!$I:$O,VLOOKUP($H648,对应表!$AD:$AE,2,FALSE),FALSE)*$J648)</f>
        <v>640</v>
      </c>
      <c r="AI648" s="12" t="str">
        <f t="shared" si="234"/>
        <v>SPD:640</v>
      </c>
      <c r="AR648">
        <v>999</v>
      </c>
      <c r="AU648" s="4"/>
      <c r="AV648" s="4"/>
      <c r="AW648" s="4"/>
      <c r="AX648" s="4"/>
      <c r="AZ648" s="12" t="str">
        <f t="shared" si="235"/>
        <v/>
      </c>
      <c r="BA648" s="12" t="str">
        <f t="shared" si="238"/>
        <v/>
      </c>
      <c r="BB648" s="12" t="str">
        <f t="shared" si="239"/>
        <v/>
      </c>
      <c r="BC648" s="12" t="str">
        <f t="shared" si="240"/>
        <v/>
      </c>
      <c r="BD648" s="12" t="str">
        <f t="shared" si="241"/>
        <v/>
      </c>
      <c r="BE648" s="12" t="str">
        <f t="shared" si="242"/>
        <v/>
      </c>
      <c r="BF648" s="12" t="str">
        <f>_xlfn.IFNA(VLOOKUP(Y648,对应表!$Z:$AA,2,FALSE)&amp;Z648,"")</f>
        <v>SPD:640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1"/>
        <v>640</v>
      </c>
      <c r="BM648" t="str">
        <f t="shared" si="232"/>
        <v/>
      </c>
    </row>
    <row r="649" spans="8:65" x14ac:dyDescent="0.15">
      <c r="H649" t="s">
        <v>1142</v>
      </c>
      <c r="I649">
        <v>11</v>
      </c>
      <c r="J649">
        <v>0.2</v>
      </c>
      <c r="K649" t="str">
        <f t="shared" si="233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P649">
        <f t="shared" si="236"/>
        <v>906</v>
      </c>
      <c r="Q649">
        <v>200511</v>
      </c>
      <c r="R649" s="4" t="s">
        <v>1024</v>
      </c>
      <c r="S649" s="4" t="str">
        <f t="shared" si="237"/>
        <v>被动风之子lv11</v>
      </c>
      <c r="T649" t="s">
        <v>307</v>
      </c>
      <c r="Y649" t="s">
        <v>508</v>
      </c>
      <c r="Z649">
        <f>INT(VLOOKUP($I649,角色属性概况!$I:$O,VLOOKUP($H649,对应表!$AD:$AE,2,FALSE),FALSE)*$J649)</f>
        <v>906</v>
      </c>
      <c r="AI649" s="12" t="str">
        <f t="shared" si="234"/>
        <v>SPD:906</v>
      </c>
      <c r="AR649">
        <v>999</v>
      </c>
      <c r="AU649" s="4"/>
      <c r="AV649" s="4"/>
      <c r="AW649" s="4"/>
      <c r="AX649" s="4"/>
      <c r="AZ649" s="12" t="str">
        <f t="shared" si="235"/>
        <v/>
      </c>
      <c r="BA649" s="12" t="str">
        <f t="shared" si="238"/>
        <v/>
      </c>
      <c r="BB649" s="12" t="str">
        <f t="shared" si="239"/>
        <v/>
      </c>
      <c r="BC649" s="12" t="str">
        <f t="shared" si="240"/>
        <v/>
      </c>
      <c r="BD649" s="12" t="str">
        <f t="shared" si="241"/>
        <v/>
      </c>
      <c r="BE649" s="12" t="str">
        <f t="shared" si="242"/>
        <v/>
      </c>
      <c r="BF649" s="12" t="str">
        <f>_xlfn.IFNA(VLOOKUP(Y649,对应表!$Z:$AA,2,FALSE)&amp;Z649,"")</f>
        <v>SPD:906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ref="BL649:BL712" si="243">IF(Z649="",IF(U649="",AO649,U649),Z649)</f>
        <v>906</v>
      </c>
      <c r="BM649" t="str">
        <f t="shared" ref="BM649:BM712" si="244">IF(AB649="","",AB649)</f>
        <v/>
      </c>
    </row>
    <row r="650" spans="8:65" x14ac:dyDescent="0.15">
      <c r="H650" t="s">
        <v>1142</v>
      </c>
      <c r="I650">
        <v>12</v>
      </c>
      <c r="J650">
        <v>0.2</v>
      </c>
      <c r="K650" t="str">
        <f t="shared" si="233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P650">
        <f t="shared" si="236"/>
        <v>1281</v>
      </c>
      <c r="Q650">
        <v>200512</v>
      </c>
      <c r="R650" s="4" t="s">
        <v>1025</v>
      </c>
      <c r="S650" s="4" t="str">
        <f t="shared" si="237"/>
        <v>被动风之子lv12</v>
      </c>
      <c r="T650" t="s">
        <v>307</v>
      </c>
      <c r="Y650" t="s">
        <v>508</v>
      </c>
      <c r="Z650">
        <f>INT(VLOOKUP($I650,角色属性概况!$I:$O,VLOOKUP($H650,对应表!$AD:$AE,2,FALSE),FALSE)*$J650)</f>
        <v>1281</v>
      </c>
      <c r="AI650" s="12" t="str">
        <f t="shared" si="234"/>
        <v>SPD:1281</v>
      </c>
      <c r="AR650">
        <v>999</v>
      </c>
      <c r="AU650" s="4"/>
      <c r="AV650" s="4"/>
      <c r="AW650" s="4"/>
      <c r="AX650" s="4"/>
      <c r="AZ650" s="12" t="str">
        <f t="shared" si="235"/>
        <v/>
      </c>
      <c r="BA650" s="12" t="str">
        <f t="shared" si="238"/>
        <v/>
      </c>
      <c r="BB650" s="12" t="str">
        <f t="shared" si="239"/>
        <v/>
      </c>
      <c r="BC650" s="12" t="str">
        <f t="shared" si="240"/>
        <v/>
      </c>
      <c r="BD650" s="12" t="str">
        <f t="shared" si="241"/>
        <v/>
      </c>
      <c r="BE650" s="12" t="str">
        <f t="shared" si="242"/>
        <v/>
      </c>
      <c r="BF650" s="12" t="str">
        <f>_xlfn.IFNA(VLOOKUP(Y650,对应表!$Z:$AA,2,FALSE)&amp;Z650,"")</f>
        <v>SPD:1281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si="243"/>
        <v>1281</v>
      </c>
      <c r="BM650" t="str">
        <f t="shared" si="244"/>
        <v/>
      </c>
    </row>
    <row r="651" spans="8:65" x14ac:dyDescent="0.15">
      <c r="H651" t="s">
        <v>1142</v>
      </c>
      <c r="I651">
        <v>13</v>
      </c>
      <c r="J651">
        <v>0.2</v>
      </c>
      <c r="K651" t="str">
        <f t="shared" si="233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P651">
        <f t="shared" si="236"/>
        <v>1812</v>
      </c>
      <c r="Q651">
        <v>200513</v>
      </c>
      <c r="R651" s="4" t="s">
        <v>1026</v>
      </c>
      <c r="S651" s="4" t="str">
        <f t="shared" si="237"/>
        <v>被动风之子lv13</v>
      </c>
      <c r="T651" t="s">
        <v>307</v>
      </c>
      <c r="Y651" t="s">
        <v>508</v>
      </c>
      <c r="Z651">
        <f>INT(VLOOKUP($I651,角色属性概况!$I:$O,VLOOKUP($H651,对应表!$AD:$AE,2,FALSE),FALSE)*$J651)</f>
        <v>1812</v>
      </c>
      <c r="AI651" s="12" t="str">
        <f t="shared" si="234"/>
        <v>SPD:1812</v>
      </c>
      <c r="AR651">
        <v>999</v>
      </c>
      <c r="AU651" s="4"/>
      <c r="AV651" s="4"/>
      <c r="AW651" s="4"/>
      <c r="AX651" s="4"/>
      <c r="AZ651" s="12" t="str">
        <f t="shared" si="235"/>
        <v/>
      </c>
      <c r="BA651" s="12" t="str">
        <f t="shared" si="238"/>
        <v/>
      </c>
      <c r="BB651" s="12" t="str">
        <f t="shared" si="239"/>
        <v/>
      </c>
      <c r="BC651" s="12" t="str">
        <f t="shared" si="240"/>
        <v/>
      </c>
      <c r="BD651" s="12" t="str">
        <f t="shared" si="241"/>
        <v/>
      </c>
      <c r="BE651" s="12" t="str">
        <f t="shared" si="242"/>
        <v/>
      </c>
      <c r="BF651" s="12" t="str">
        <f>_xlfn.IFNA(VLOOKUP(Y651,对应表!$Z:$AA,2,FALSE)&amp;Z651,"")</f>
        <v>SPD:1812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3"/>
        <v>1812</v>
      </c>
      <c r="BM651" t="str">
        <f t="shared" si="244"/>
        <v/>
      </c>
    </row>
    <row r="652" spans="8:65" x14ac:dyDescent="0.15">
      <c r="H652" t="s">
        <v>1142</v>
      </c>
      <c r="I652">
        <v>14</v>
      </c>
      <c r="J652">
        <v>0.2</v>
      </c>
      <c r="K652" t="str">
        <f t="shared" si="233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P652">
        <f t="shared" si="236"/>
        <v>2563</v>
      </c>
      <c r="Q652">
        <v>200514</v>
      </c>
      <c r="R652" s="4" t="s">
        <v>1027</v>
      </c>
      <c r="S652" s="4" t="str">
        <f t="shared" si="237"/>
        <v>被动风之子lv14</v>
      </c>
      <c r="T652" t="s">
        <v>307</v>
      </c>
      <c r="Y652" t="s">
        <v>508</v>
      </c>
      <c r="Z652">
        <f>INT(VLOOKUP($I652,角色属性概况!$I:$O,VLOOKUP($H652,对应表!$AD:$AE,2,FALSE),FALSE)*$J652)</f>
        <v>2563</v>
      </c>
      <c r="AI652" s="12" t="str">
        <f t="shared" si="234"/>
        <v>SPD:2563</v>
      </c>
      <c r="AR652">
        <v>999</v>
      </c>
      <c r="AU652" s="4"/>
      <c r="AV652" s="4"/>
      <c r="AW652" s="4"/>
      <c r="AX652" s="4"/>
      <c r="AZ652" s="12" t="str">
        <f t="shared" si="235"/>
        <v/>
      </c>
      <c r="BA652" s="12" t="str">
        <f t="shared" si="238"/>
        <v/>
      </c>
      <c r="BB652" s="12" t="str">
        <f t="shared" si="239"/>
        <v/>
      </c>
      <c r="BC652" s="12" t="str">
        <f t="shared" si="240"/>
        <v/>
      </c>
      <c r="BD652" s="12" t="str">
        <f t="shared" si="241"/>
        <v/>
      </c>
      <c r="BE652" s="12" t="str">
        <f t="shared" si="242"/>
        <v/>
      </c>
      <c r="BF652" s="12" t="str">
        <f>_xlfn.IFNA(VLOOKUP(Y652,对应表!$Z:$AA,2,FALSE)&amp;Z652,"")</f>
        <v>SPD:2563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3"/>
        <v>2563</v>
      </c>
      <c r="BM652" t="str">
        <f t="shared" si="244"/>
        <v/>
      </c>
    </row>
    <row r="653" spans="8:65" x14ac:dyDescent="0.15">
      <c r="H653" t="s">
        <v>1142</v>
      </c>
      <c r="I653">
        <v>15</v>
      </c>
      <c r="J653">
        <v>0.2</v>
      </c>
      <c r="K653" t="str">
        <f t="shared" si="233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P653">
        <f t="shared" si="236"/>
        <v>3626</v>
      </c>
      <c r="Q653">
        <v>200515</v>
      </c>
      <c r="R653" s="4" t="s">
        <v>1028</v>
      </c>
      <c r="S653" s="4" t="str">
        <f t="shared" si="237"/>
        <v>被动风之子lv15</v>
      </c>
      <c r="T653" t="s">
        <v>307</v>
      </c>
      <c r="Y653" t="s">
        <v>508</v>
      </c>
      <c r="Z653">
        <f>INT(VLOOKUP($I653,角色属性概况!$I:$O,VLOOKUP($H653,对应表!$AD:$AE,2,FALSE),FALSE)*$J653)</f>
        <v>3626</v>
      </c>
      <c r="AI653" s="12" t="str">
        <f t="shared" si="234"/>
        <v>SPD:3626</v>
      </c>
      <c r="AR653">
        <v>999</v>
      </c>
      <c r="AU653" s="4"/>
      <c r="AV653" s="4"/>
      <c r="AW653" s="4"/>
      <c r="AX653" s="4"/>
      <c r="AZ653" s="12" t="str">
        <f t="shared" si="235"/>
        <v/>
      </c>
      <c r="BA653" s="12" t="str">
        <f t="shared" si="238"/>
        <v/>
      </c>
      <c r="BB653" s="12" t="str">
        <f t="shared" si="239"/>
        <v/>
      </c>
      <c r="BC653" s="12" t="str">
        <f t="shared" si="240"/>
        <v/>
      </c>
      <c r="BD653" s="12" t="str">
        <f t="shared" si="241"/>
        <v/>
      </c>
      <c r="BE653" s="12" t="str">
        <f t="shared" si="242"/>
        <v/>
      </c>
      <c r="BF653" s="12" t="str">
        <f>_xlfn.IFNA(VLOOKUP(Y653,对应表!$Z:$AA,2,FALSE)&amp;Z653,"")</f>
        <v>SPD:3626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3"/>
        <v>3626</v>
      </c>
      <c r="BM653" t="str">
        <f t="shared" si="244"/>
        <v/>
      </c>
    </row>
    <row r="654" spans="8:65" x14ac:dyDescent="0.15">
      <c r="H654" t="s">
        <v>1142</v>
      </c>
      <c r="I654">
        <v>16</v>
      </c>
      <c r="J654">
        <v>0.2</v>
      </c>
      <c r="K654" t="str">
        <f t="shared" si="233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P654">
        <f t="shared" si="236"/>
        <v>5128</v>
      </c>
      <c r="Q654">
        <v>200516</v>
      </c>
      <c r="R654" s="4" t="s">
        <v>1029</v>
      </c>
      <c r="S654" s="4" t="str">
        <f t="shared" si="237"/>
        <v>被动风之子lv16</v>
      </c>
      <c r="T654" t="s">
        <v>307</v>
      </c>
      <c r="Y654" t="s">
        <v>508</v>
      </c>
      <c r="Z654">
        <f>INT(VLOOKUP($I654,角色属性概况!$I:$O,VLOOKUP($H654,对应表!$AD:$AE,2,FALSE),FALSE)*$J654)</f>
        <v>5128</v>
      </c>
      <c r="AI654" s="12" t="str">
        <f t="shared" si="234"/>
        <v>SPD:5128</v>
      </c>
      <c r="AR654">
        <v>999</v>
      </c>
      <c r="AU654" s="4"/>
      <c r="AV654" s="4"/>
      <c r="AW654" s="4"/>
      <c r="AX654" s="4"/>
      <c r="AZ654" s="12" t="str">
        <f t="shared" si="235"/>
        <v/>
      </c>
      <c r="BA654" s="12" t="str">
        <f t="shared" si="238"/>
        <v/>
      </c>
      <c r="BB654" s="12" t="str">
        <f t="shared" si="239"/>
        <v/>
      </c>
      <c r="BC654" s="12" t="str">
        <f t="shared" si="240"/>
        <v/>
      </c>
      <c r="BD654" s="12" t="str">
        <f t="shared" si="241"/>
        <v/>
      </c>
      <c r="BE654" s="12" t="str">
        <f t="shared" si="242"/>
        <v/>
      </c>
      <c r="BF654" s="12" t="str">
        <f>_xlfn.IFNA(VLOOKUP(Y654,对应表!$Z:$AA,2,FALSE)&amp;Z654,"")</f>
        <v>SPD:5128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3"/>
        <v>5128</v>
      </c>
      <c r="BM654" t="str">
        <f t="shared" si="244"/>
        <v/>
      </c>
    </row>
    <row r="655" spans="8:65" x14ac:dyDescent="0.15">
      <c r="H655" t="s">
        <v>1142</v>
      </c>
      <c r="I655">
        <v>17</v>
      </c>
      <c r="J655">
        <v>0.2</v>
      </c>
      <c r="K655" t="str">
        <f t="shared" si="233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P655">
        <f t="shared" si="236"/>
        <v>7254</v>
      </c>
      <c r="Q655">
        <v>200517</v>
      </c>
      <c r="R655" s="4" t="s">
        <v>1030</v>
      </c>
      <c r="S655" s="4" t="str">
        <f t="shared" si="237"/>
        <v>被动风之子lv17</v>
      </c>
      <c r="T655" t="s">
        <v>307</v>
      </c>
      <c r="Y655" t="s">
        <v>508</v>
      </c>
      <c r="Z655">
        <f>INT(VLOOKUP($I655,角色属性概况!$I:$O,VLOOKUP($H655,对应表!$AD:$AE,2,FALSE),FALSE)*$J655)</f>
        <v>7254</v>
      </c>
      <c r="AI655" s="12" t="str">
        <f t="shared" si="234"/>
        <v>SPD:7254</v>
      </c>
      <c r="AR655">
        <v>999</v>
      </c>
      <c r="AU655" s="4"/>
      <c r="AV655" s="4"/>
      <c r="AW655" s="4"/>
      <c r="AX655" s="4"/>
      <c r="AZ655" s="12" t="str">
        <f t="shared" si="235"/>
        <v/>
      </c>
      <c r="BA655" s="12" t="str">
        <f t="shared" si="238"/>
        <v/>
      </c>
      <c r="BB655" s="12" t="str">
        <f t="shared" si="239"/>
        <v/>
      </c>
      <c r="BC655" s="12" t="str">
        <f t="shared" si="240"/>
        <v/>
      </c>
      <c r="BD655" s="12" t="str">
        <f t="shared" si="241"/>
        <v/>
      </c>
      <c r="BE655" s="12" t="str">
        <f t="shared" si="242"/>
        <v/>
      </c>
      <c r="BF655" s="12" t="str">
        <f>_xlfn.IFNA(VLOOKUP(Y655,对应表!$Z:$AA,2,FALSE)&amp;Z655,"")</f>
        <v>SPD:7254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3"/>
        <v>7254</v>
      </c>
      <c r="BM655" t="str">
        <f t="shared" si="244"/>
        <v/>
      </c>
    </row>
    <row r="656" spans="8:65" x14ac:dyDescent="0.15">
      <c r="H656" t="s">
        <v>1142</v>
      </c>
      <c r="I656">
        <v>18</v>
      </c>
      <c r="J656">
        <v>0.2</v>
      </c>
      <c r="K656" t="str">
        <f t="shared" si="233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P656">
        <f t="shared" si="236"/>
        <v>10260</v>
      </c>
      <c r="Q656">
        <v>200518</v>
      </c>
      <c r="R656" s="4" t="s">
        <v>1031</v>
      </c>
      <c r="S656" s="4" t="str">
        <f t="shared" si="237"/>
        <v>被动风之子lv18</v>
      </c>
      <c r="T656" t="s">
        <v>307</v>
      </c>
      <c r="Y656" t="s">
        <v>508</v>
      </c>
      <c r="Z656">
        <f>INT(VLOOKUP($I656,角色属性概况!$I:$O,VLOOKUP($H656,对应表!$AD:$AE,2,FALSE),FALSE)*$J656)</f>
        <v>10260</v>
      </c>
      <c r="AI656" s="12" t="str">
        <f t="shared" si="234"/>
        <v>SPD:10260</v>
      </c>
      <c r="AR656">
        <v>999</v>
      </c>
      <c r="AU656" s="4"/>
      <c r="AV656" s="4"/>
      <c r="AW656" s="4"/>
      <c r="AX656" s="4"/>
      <c r="AZ656" s="12" t="str">
        <f t="shared" si="235"/>
        <v/>
      </c>
      <c r="BA656" s="12" t="str">
        <f t="shared" si="238"/>
        <v/>
      </c>
      <c r="BB656" s="12" t="str">
        <f t="shared" si="239"/>
        <v/>
      </c>
      <c r="BC656" s="12" t="str">
        <f t="shared" si="240"/>
        <v/>
      </c>
      <c r="BD656" s="12" t="str">
        <f t="shared" si="241"/>
        <v/>
      </c>
      <c r="BE656" s="12" t="str">
        <f t="shared" si="242"/>
        <v/>
      </c>
      <c r="BF656" s="12" t="str">
        <f>_xlfn.IFNA(VLOOKUP(Y656,对应表!$Z:$AA,2,FALSE)&amp;Z656,"")</f>
        <v>SPD:10260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3"/>
        <v>10260</v>
      </c>
      <c r="BM656" t="str">
        <f t="shared" si="244"/>
        <v/>
      </c>
    </row>
    <row r="657" spans="8:65" x14ac:dyDescent="0.15">
      <c r="H657" t="s">
        <v>1142</v>
      </c>
      <c r="I657">
        <v>19</v>
      </c>
      <c r="J657">
        <v>0.2</v>
      </c>
      <c r="K657" t="str">
        <f t="shared" si="233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P657">
        <f t="shared" si="236"/>
        <v>14512</v>
      </c>
      <c r="Q657">
        <v>200519</v>
      </c>
      <c r="R657" s="4" t="s">
        <v>1032</v>
      </c>
      <c r="S657" s="4" t="str">
        <f t="shared" si="237"/>
        <v>被动风之子lv19</v>
      </c>
      <c r="T657" t="s">
        <v>307</v>
      </c>
      <c r="Y657" t="s">
        <v>508</v>
      </c>
      <c r="Z657">
        <f>INT(VLOOKUP($I657,角色属性概况!$I:$O,VLOOKUP($H657,对应表!$AD:$AE,2,FALSE),FALSE)*$J657)</f>
        <v>14512</v>
      </c>
      <c r="AI657" s="12" t="str">
        <f t="shared" si="234"/>
        <v>SPD:14512</v>
      </c>
      <c r="AR657">
        <v>999</v>
      </c>
      <c r="AU657" s="4"/>
      <c r="AV657" s="4"/>
      <c r="AW657" s="4"/>
      <c r="AX657" s="4"/>
      <c r="AZ657" s="12" t="str">
        <f t="shared" si="235"/>
        <v/>
      </c>
      <c r="BA657" s="12" t="str">
        <f t="shared" si="238"/>
        <v/>
      </c>
      <c r="BB657" s="12" t="str">
        <f t="shared" si="239"/>
        <v/>
      </c>
      <c r="BC657" s="12" t="str">
        <f t="shared" si="240"/>
        <v/>
      </c>
      <c r="BD657" s="12" t="str">
        <f t="shared" si="241"/>
        <v/>
      </c>
      <c r="BE657" s="12" t="str">
        <f t="shared" si="242"/>
        <v/>
      </c>
      <c r="BF657" s="12" t="str">
        <f>_xlfn.IFNA(VLOOKUP(Y657,对应表!$Z:$AA,2,FALSE)&amp;Z657,"")</f>
        <v>SPD:14512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3"/>
        <v>14512</v>
      </c>
      <c r="BM657" t="str">
        <f t="shared" si="244"/>
        <v/>
      </c>
    </row>
    <row r="658" spans="8:65" x14ac:dyDescent="0.15">
      <c r="H658" t="s">
        <v>1142</v>
      </c>
      <c r="I658">
        <v>20</v>
      </c>
      <c r="J658">
        <v>0.2</v>
      </c>
      <c r="K658" t="str">
        <f t="shared" si="233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P658">
        <f t="shared" si="236"/>
        <v>20525</v>
      </c>
      <c r="Q658">
        <v>200520</v>
      </c>
      <c r="R658" s="4" t="s">
        <v>1033</v>
      </c>
      <c r="S658" s="4" t="str">
        <f t="shared" si="237"/>
        <v>被动风之子lv20</v>
      </c>
      <c r="T658" t="s">
        <v>307</v>
      </c>
      <c r="Y658" t="s">
        <v>508</v>
      </c>
      <c r="Z658">
        <f>INT(VLOOKUP($I658,角色属性概况!$I:$O,VLOOKUP($H658,对应表!$AD:$AE,2,FALSE),FALSE)*$J658)</f>
        <v>20525</v>
      </c>
      <c r="AI658" s="12" t="str">
        <f t="shared" si="234"/>
        <v>SPD:20525</v>
      </c>
      <c r="AR658">
        <v>999</v>
      </c>
      <c r="AU658" s="4"/>
      <c r="AV658" s="4"/>
      <c r="AW658" s="4"/>
      <c r="AX658" s="4"/>
      <c r="AZ658" s="12" t="str">
        <f t="shared" si="235"/>
        <v/>
      </c>
      <c r="BA658" s="12" t="str">
        <f t="shared" si="238"/>
        <v/>
      </c>
      <c r="BB658" s="12" t="str">
        <f t="shared" si="239"/>
        <v/>
      </c>
      <c r="BC658" s="12" t="str">
        <f t="shared" si="240"/>
        <v/>
      </c>
      <c r="BD658" s="12" t="str">
        <f t="shared" si="241"/>
        <v/>
      </c>
      <c r="BE658" s="12" t="str">
        <f t="shared" si="242"/>
        <v/>
      </c>
      <c r="BF658" s="12" t="str">
        <f>_xlfn.IFNA(VLOOKUP(Y658,对应表!$Z:$AA,2,FALSE)&amp;Z658,"")</f>
        <v>SPD:20525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3"/>
        <v>20525</v>
      </c>
      <c r="BM658" t="str">
        <f t="shared" si="244"/>
        <v/>
      </c>
    </row>
    <row r="659" spans="8:65" x14ac:dyDescent="0.15">
      <c r="H659" t="s">
        <v>142</v>
      </c>
      <c r="I659">
        <v>1</v>
      </c>
      <c r="J659">
        <v>0.05</v>
      </c>
      <c r="K659" t="str">
        <f t="shared" ref="K659:K698" si="245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P659">
        <f t="shared" si="236"/>
        <v>20</v>
      </c>
      <c r="Q659">
        <v>200521</v>
      </c>
      <c r="R659" s="4" t="s">
        <v>1035</v>
      </c>
      <c r="S659" s="4" t="str">
        <f t="shared" si="237"/>
        <v>被动祈祷lv1</v>
      </c>
      <c r="T659" t="s">
        <v>139</v>
      </c>
      <c r="U659">
        <f>INT(VLOOKUP($I659,角色属性概况!$I:$O,VLOOKUP($H659,对应表!$AD:$AE,2,FALSE),FALSE)*$J659)</f>
        <v>20</v>
      </c>
      <c r="AI659" s="12" t="str">
        <f t="shared" ref="AI659:AI698" si="246">IF(BF659="","",BF659)&amp;IF(BG659="","","|"&amp;BG659)&amp;IF(BH659="","","|"&amp;BH659)&amp;IF(BI659="","","|"&amp;BI659)&amp;IF(BJ659="","","|"&amp;BJ659)</f>
        <v/>
      </c>
      <c r="AR659">
        <v>999</v>
      </c>
      <c r="AU659" s="4"/>
      <c r="AV659" s="4"/>
      <c r="AW659" s="4"/>
      <c r="AX659" s="4"/>
      <c r="AZ659" s="12" t="str">
        <f t="shared" ref="AZ659:AZ698" si="247">IF(BA659="","",BA659)&amp;IF(BB659="","","|"&amp;BB659)&amp;IF(BC659="","","|"&amp;BC659)&amp;IF(BD659="","","|"&amp;BD659)&amp;IF(BE659="","","|"&amp;BE659)</f>
        <v/>
      </c>
      <c r="BA659" s="12" t="str">
        <f t="shared" si="238"/>
        <v/>
      </c>
      <c r="BB659" s="12" t="str">
        <f t="shared" si="239"/>
        <v/>
      </c>
      <c r="BC659" s="12" t="str">
        <f t="shared" si="240"/>
        <v/>
      </c>
      <c r="BD659" s="12" t="str">
        <f t="shared" si="241"/>
        <v/>
      </c>
      <c r="BE659" s="12" t="str">
        <f t="shared" si="242"/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3"/>
        <v>20</v>
      </c>
      <c r="BM659" t="str">
        <f t="shared" si="244"/>
        <v/>
      </c>
    </row>
    <row r="660" spans="8:65" x14ac:dyDescent="0.15">
      <c r="H660" t="s">
        <v>142</v>
      </c>
      <c r="I660">
        <v>2</v>
      </c>
      <c r="J660">
        <v>0.05</v>
      </c>
      <c r="K660" t="str">
        <f t="shared" si="245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P660">
        <f t="shared" si="236"/>
        <v>25</v>
      </c>
      <c r="Q660">
        <v>200522</v>
      </c>
      <c r="R660" s="4" t="s">
        <v>1036</v>
      </c>
      <c r="S660" s="4" t="str">
        <f t="shared" si="237"/>
        <v>被动祈祷lv2</v>
      </c>
      <c r="T660" t="s">
        <v>139</v>
      </c>
      <c r="U660">
        <f>INT(VLOOKUP($I660,角色属性概况!$I:$O,VLOOKUP($H660,对应表!$AD:$AE,2,FALSE),FALSE)*$J660)</f>
        <v>25</v>
      </c>
      <c r="AI660" s="12" t="str">
        <f t="shared" si="246"/>
        <v/>
      </c>
      <c r="AR660">
        <v>999</v>
      </c>
      <c r="AU660" s="4"/>
      <c r="AV660" s="4"/>
      <c r="AW660" s="4"/>
      <c r="AX660" s="4"/>
      <c r="AZ660" s="12" t="str">
        <f t="shared" si="247"/>
        <v/>
      </c>
      <c r="BA660" s="12" t="str">
        <f t="shared" si="238"/>
        <v/>
      </c>
      <c r="BB660" s="12" t="str">
        <f t="shared" si="239"/>
        <v/>
      </c>
      <c r="BC660" s="12" t="str">
        <f t="shared" si="240"/>
        <v/>
      </c>
      <c r="BD660" s="12" t="str">
        <f t="shared" si="241"/>
        <v/>
      </c>
      <c r="BE660" s="12" t="str">
        <f t="shared" si="242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3"/>
        <v>25</v>
      </c>
      <c r="BM660" t="str">
        <f t="shared" si="244"/>
        <v/>
      </c>
    </row>
    <row r="661" spans="8:65" x14ac:dyDescent="0.15">
      <c r="H661" t="s">
        <v>142</v>
      </c>
      <c r="I661">
        <v>3</v>
      </c>
      <c r="J661">
        <v>0.05</v>
      </c>
      <c r="K661" t="str">
        <f t="shared" si="245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P661">
        <f t="shared" si="236"/>
        <v>40</v>
      </c>
      <c r="Q661">
        <v>200523</v>
      </c>
      <c r="R661" s="4" t="s">
        <v>1037</v>
      </c>
      <c r="S661" s="4" t="str">
        <f t="shared" si="237"/>
        <v>被动祈祷lv3</v>
      </c>
      <c r="T661" t="s">
        <v>139</v>
      </c>
      <c r="U661">
        <f>INT(VLOOKUP($I661,角色属性概况!$I:$O,VLOOKUP($H661,对应表!$AD:$AE,2,FALSE),FALSE)*$J661)</f>
        <v>40</v>
      </c>
      <c r="AI661" s="12" t="str">
        <f t="shared" si="246"/>
        <v/>
      </c>
      <c r="AR661">
        <v>999</v>
      </c>
      <c r="AU661" s="4"/>
      <c r="AV661" s="4"/>
      <c r="AW661" s="4"/>
      <c r="AX661" s="4"/>
      <c r="AZ661" s="12" t="str">
        <f t="shared" si="247"/>
        <v/>
      </c>
      <c r="BA661" s="12" t="str">
        <f t="shared" si="238"/>
        <v/>
      </c>
      <c r="BB661" s="12" t="str">
        <f t="shared" si="239"/>
        <v/>
      </c>
      <c r="BC661" s="12" t="str">
        <f t="shared" si="240"/>
        <v/>
      </c>
      <c r="BD661" s="12" t="str">
        <f t="shared" si="241"/>
        <v/>
      </c>
      <c r="BE661" s="12" t="str">
        <f t="shared" si="242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3"/>
        <v>40</v>
      </c>
      <c r="BM661" t="str">
        <f t="shared" si="244"/>
        <v/>
      </c>
    </row>
    <row r="662" spans="8:65" x14ac:dyDescent="0.15">
      <c r="H662" t="s">
        <v>142</v>
      </c>
      <c r="I662">
        <v>4</v>
      </c>
      <c r="J662">
        <v>0.05</v>
      </c>
      <c r="K662" t="str">
        <f t="shared" si="245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P662">
        <f t="shared" si="236"/>
        <v>64</v>
      </c>
      <c r="Q662">
        <v>200524</v>
      </c>
      <c r="R662" s="4" t="s">
        <v>1038</v>
      </c>
      <c r="S662" s="4" t="str">
        <f t="shared" si="237"/>
        <v>被动祈祷lv4</v>
      </c>
      <c r="T662" t="s">
        <v>139</v>
      </c>
      <c r="U662">
        <f>INT(VLOOKUP($I662,角色属性概况!$I:$O,VLOOKUP($H662,对应表!$AD:$AE,2,FALSE),FALSE)*$J662)</f>
        <v>64</v>
      </c>
      <c r="AI662" s="12" t="str">
        <f t="shared" si="246"/>
        <v/>
      </c>
      <c r="AR662">
        <v>999</v>
      </c>
      <c r="AU662" s="4"/>
      <c r="AV662" s="4"/>
      <c r="AW662" s="4"/>
      <c r="AX662" s="4"/>
      <c r="AZ662" s="12" t="str">
        <f t="shared" si="247"/>
        <v/>
      </c>
      <c r="BA662" s="12" t="str">
        <f t="shared" si="238"/>
        <v/>
      </c>
      <c r="BB662" s="12" t="str">
        <f t="shared" si="239"/>
        <v/>
      </c>
      <c r="BC662" s="12" t="str">
        <f t="shared" si="240"/>
        <v/>
      </c>
      <c r="BD662" s="12" t="str">
        <f t="shared" si="241"/>
        <v/>
      </c>
      <c r="BE662" s="12" t="str">
        <f t="shared" si="242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3"/>
        <v>64</v>
      </c>
      <c r="BM662" t="str">
        <f t="shared" si="244"/>
        <v/>
      </c>
    </row>
    <row r="663" spans="8:65" x14ac:dyDescent="0.15">
      <c r="H663" t="s">
        <v>142</v>
      </c>
      <c r="I663">
        <v>5</v>
      </c>
      <c r="J663">
        <v>0.05</v>
      </c>
      <c r="K663" t="str">
        <f t="shared" si="245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P663">
        <f t="shared" si="236"/>
        <v>90</v>
      </c>
      <c r="Q663">
        <v>200525</v>
      </c>
      <c r="R663" s="4" t="s">
        <v>1039</v>
      </c>
      <c r="S663" s="4" t="str">
        <f t="shared" si="237"/>
        <v>被动祈祷lv5</v>
      </c>
      <c r="T663" t="s">
        <v>139</v>
      </c>
      <c r="U663">
        <f>INT(VLOOKUP($I663,角色属性概况!$I:$O,VLOOKUP($H663,对应表!$AD:$AE,2,FALSE),FALSE)*$J663)</f>
        <v>90</v>
      </c>
      <c r="AI663" s="12" t="str">
        <f t="shared" si="246"/>
        <v/>
      </c>
      <c r="AR663">
        <v>999</v>
      </c>
      <c r="AU663" s="4"/>
      <c r="AV663" s="4"/>
      <c r="AW663" s="4"/>
      <c r="AX663" s="4"/>
      <c r="AZ663" s="12" t="str">
        <f t="shared" si="247"/>
        <v/>
      </c>
      <c r="BA663" s="12" t="str">
        <f t="shared" si="238"/>
        <v/>
      </c>
      <c r="BB663" s="12" t="str">
        <f t="shared" si="239"/>
        <v/>
      </c>
      <c r="BC663" s="12" t="str">
        <f t="shared" si="240"/>
        <v/>
      </c>
      <c r="BD663" s="12" t="str">
        <f t="shared" si="241"/>
        <v/>
      </c>
      <c r="BE663" s="12" t="str">
        <f t="shared" si="242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3"/>
        <v>90</v>
      </c>
      <c r="BM663" t="str">
        <f t="shared" si="244"/>
        <v/>
      </c>
    </row>
    <row r="664" spans="8:65" x14ac:dyDescent="0.15">
      <c r="H664" t="s">
        <v>142</v>
      </c>
      <c r="I664">
        <v>6</v>
      </c>
      <c r="J664">
        <v>0.05</v>
      </c>
      <c r="K664" t="str">
        <f t="shared" si="245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P664">
        <f t="shared" si="236"/>
        <v>128</v>
      </c>
      <c r="Q664">
        <v>200526</v>
      </c>
      <c r="R664" s="4" t="s">
        <v>1040</v>
      </c>
      <c r="S664" s="4" t="str">
        <f t="shared" si="237"/>
        <v>被动祈祷lv6</v>
      </c>
      <c r="T664" t="s">
        <v>139</v>
      </c>
      <c r="U664">
        <f>INT(VLOOKUP($I664,角色属性概况!$I:$O,VLOOKUP($H664,对应表!$AD:$AE,2,FALSE),FALSE)*$J664)</f>
        <v>128</v>
      </c>
      <c r="AI664" s="12" t="str">
        <f t="shared" si="246"/>
        <v/>
      </c>
      <c r="AR664">
        <v>999</v>
      </c>
      <c r="AU664" s="4"/>
      <c r="AV664" s="4"/>
      <c r="AW664" s="4"/>
      <c r="AX664" s="4"/>
      <c r="AZ664" s="12" t="str">
        <f t="shared" si="247"/>
        <v/>
      </c>
      <c r="BA664" s="12" t="str">
        <f t="shared" si="238"/>
        <v/>
      </c>
      <c r="BB664" s="12" t="str">
        <f t="shared" si="239"/>
        <v/>
      </c>
      <c r="BC664" s="12" t="str">
        <f t="shared" si="240"/>
        <v/>
      </c>
      <c r="BD664" s="12" t="str">
        <f t="shared" si="241"/>
        <v/>
      </c>
      <c r="BE664" s="12" t="str">
        <f t="shared" si="242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3"/>
        <v>128</v>
      </c>
      <c r="BM664" t="str">
        <f t="shared" si="244"/>
        <v/>
      </c>
    </row>
    <row r="665" spans="8:65" x14ac:dyDescent="0.15">
      <c r="H665" t="s">
        <v>142</v>
      </c>
      <c r="I665">
        <v>7</v>
      </c>
      <c r="J665">
        <v>0.05</v>
      </c>
      <c r="K665" t="str">
        <f t="shared" si="245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P665">
        <f t="shared" si="236"/>
        <v>181</v>
      </c>
      <c r="Q665">
        <v>200527</v>
      </c>
      <c r="R665" s="4" t="s">
        <v>1041</v>
      </c>
      <c r="S665" s="4" t="str">
        <f t="shared" si="237"/>
        <v>被动祈祷lv7</v>
      </c>
      <c r="T665" t="s">
        <v>139</v>
      </c>
      <c r="U665">
        <f>INT(VLOOKUP($I665,角色属性概况!$I:$O,VLOOKUP($H665,对应表!$AD:$AE,2,FALSE),FALSE)*$J665)</f>
        <v>181</v>
      </c>
      <c r="AI665" s="12" t="str">
        <f t="shared" si="246"/>
        <v/>
      </c>
      <c r="AR665">
        <v>999</v>
      </c>
      <c r="AU665" s="4"/>
      <c r="AV665" s="4"/>
      <c r="AW665" s="4"/>
      <c r="AX665" s="4"/>
      <c r="AZ665" s="12" t="str">
        <f t="shared" si="247"/>
        <v/>
      </c>
      <c r="BA665" s="12" t="str">
        <f t="shared" si="238"/>
        <v/>
      </c>
      <c r="BB665" s="12" t="str">
        <f t="shared" si="239"/>
        <v/>
      </c>
      <c r="BC665" s="12" t="str">
        <f t="shared" si="240"/>
        <v/>
      </c>
      <c r="BD665" s="12" t="str">
        <f t="shared" si="241"/>
        <v/>
      </c>
      <c r="BE665" s="12" t="str">
        <f t="shared" si="242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3"/>
        <v>181</v>
      </c>
      <c r="BM665" t="str">
        <f t="shared" si="244"/>
        <v/>
      </c>
    </row>
    <row r="666" spans="8:65" x14ac:dyDescent="0.15">
      <c r="H666" t="s">
        <v>142</v>
      </c>
      <c r="I666">
        <v>8</v>
      </c>
      <c r="J666">
        <v>0.05</v>
      </c>
      <c r="K666" t="str">
        <f t="shared" si="245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P666">
        <f t="shared" si="236"/>
        <v>256</v>
      </c>
      <c r="Q666">
        <v>200528</v>
      </c>
      <c r="R666" s="4" t="s">
        <v>1042</v>
      </c>
      <c r="S666" s="4" t="str">
        <f t="shared" si="237"/>
        <v>被动祈祷lv8</v>
      </c>
      <c r="T666" t="s">
        <v>139</v>
      </c>
      <c r="U666">
        <f>INT(VLOOKUP($I666,角色属性概况!$I:$O,VLOOKUP($H666,对应表!$AD:$AE,2,FALSE),FALSE)*$J666)</f>
        <v>256</v>
      </c>
      <c r="AI666" s="12" t="str">
        <f t="shared" si="246"/>
        <v/>
      </c>
      <c r="AR666">
        <v>999</v>
      </c>
      <c r="AU666" s="4"/>
      <c r="AV666" s="4"/>
      <c r="AW666" s="4"/>
      <c r="AX666" s="4"/>
      <c r="AZ666" s="12" t="str">
        <f t="shared" si="247"/>
        <v/>
      </c>
      <c r="BA666" s="12" t="str">
        <f t="shared" si="238"/>
        <v/>
      </c>
      <c r="BB666" s="12" t="str">
        <f t="shared" si="239"/>
        <v/>
      </c>
      <c r="BC666" s="12" t="str">
        <f t="shared" si="240"/>
        <v/>
      </c>
      <c r="BD666" s="12" t="str">
        <f t="shared" si="241"/>
        <v/>
      </c>
      <c r="BE666" s="12" t="str">
        <f t="shared" si="242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3"/>
        <v>256</v>
      </c>
      <c r="BM666" t="str">
        <f t="shared" si="244"/>
        <v/>
      </c>
    </row>
    <row r="667" spans="8:65" x14ac:dyDescent="0.15">
      <c r="H667" t="s">
        <v>142</v>
      </c>
      <c r="I667">
        <v>9</v>
      </c>
      <c r="J667">
        <v>0.05</v>
      </c>
      <c r="K667" t="str">
        <f t="shared" si="245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P667">
        <f t="shared" si="236"/>
        <v>362</v>
      </c>
      <c r="Q667">
        <v>200529</v>
      </c>
      <c r="R667" s="4" t="s">
        <v>1043</v>
      </c>
      <c r="S667" s="4" t="str">
        <f t="shared" si="237"/>
        <v>被动祈祷lv9</v>
      </c>
      <c r="T667" t="s">
        <v>139</v>
      </c>
      <c r="U667">
        <f>INT(VLOOKUP($I667,角色属性概况!$I:$O,VLOOKUP($H667,对应表!$AD:$AE,2,FALSE),FALSE)*$J667)</f>
        <v>362</v>
      </c>
      <c r="AI667" s="12" t="str">
        <f t="shared" si="246"/>
        <v/>
      </c>
      <c r="AR667">
        <v>999</v>
      </c>
      <c r="AU667" s="4"/>
      <c r="AV667" s="4"/>
      <c r="AW667" s="4"/>
      <c r="AX667" s="4"/>
      <c r="AZ667" s="12" t="str">
        <f t="shared" si="247"/>
        <v/>
      </c>
      <c r="BA667" s="12" t="str">
        <f t="shared" si="238"/>
        <v/>
      </c>
      <c r="BB667" s="12" t="str">
        <f t="shared" si="239"/>
        <v/>
      </c>
      <c r="BC667" s="12" t="str">
        <f t="shared" si="240"/>
        <v/>
      </c>
      <c r="BD667" s="12" t="str">
        <f t="shared" si="241"/>
        <v/>
      </c>
      <c r="BE667" s="12" t="str">
        <f t="shared" si="242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3"/>
        <v>362</v>
      </c>
      <c r="BM667" t="str">
        <f t="shared" si="244"/>
        <v/>
      </c>
    </row>
    <row r="668" spans="8:65" x14ac:dyDescent="0.15">
      <c r="H668" t="s">
        <v>142</v>
      </c>
      <c r="I668">
        <v>10</v>
      </c>
      <c r="J668">
        <v>0.05</v>
      </c>
      <c r="K668" t="str">
        <f t="shared" si="245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P668">
        <f t="shared" si="236"/>
        <v>512</v>
      </c>
      <c r="Q668">
        <v>200530</v>
      </c>
      <c r="R668" s="4" t="s">
        <v>1044</v>
      </c>
      <c r="S668" s="4" t="str">
        <f t="shared" si="237"/>
        <v>被动祈祷lv10</v>
      </c>
      <c r="T668" t="s">
        <v>139</v>
      </c>
      <c r="U668">
        <f>INT(VLOOKUP($I668,角色属性概况!$I:$O,VLOOKUP($H668,对应表!$AD:$AE,2,FALSE),FALSE)*$J668)</f>
        <v>512</v>
      </c>
      <c r="AI668" s="12" t="str">
        <f t="shared" si="246"/>
        <v/>
      </c>
      <c r="AR668">
        <v>999</v>
      </c>
      <c r="AU668" s="4"/>
      <c r="AV668" s="4"/>
      <c r="AW668" s="4"/>
      <c r="AX668" s="4"/>
      <c r="AZ668" s="12" t="str">
        <f t="shared" si="247"/>
        <v/>
      </c>
      <c r="BA668" s="12" t="str">
        <f t="shared" si="238"/>
        <v/>
      </c>
      <c r="BB668" s="12" t="str">
        <f t="shared" si="239"/>
        <v/>
      </c>
      <c r="BC668" s="12" t="str">
        <f t="shared" si="240"/>
        <v/>
      </c>
      <c r="BD668" s="12" t="str">
        <f t="shared" si="241"/>
        <v/>
      </c>
      <c r="BE668" s="12" t="str">
        <f t="shared" si="242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3"/>
        <v>512</v>
      </c>
      <c r="BM668" t="str">
        <f t="shared" si="244"/>
        <v/>
      </c>
    </row>
    <row r="669" spans="8:65" x14ac:dyDescent="0.15">
      <c r="H669" t="s">
        <v>142</v>
      </c>
      <c r="I669">
        <v>11</v>
      </c>
      <c r="J669">
        <v>0.05</v>
      </c>
      <c r="K669" t="str">
        <f t="shared" si="245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P669">
        <f t="shared" si="236"/>
        <v>724</v>
      </c>
      <c r="Q669">
        <v>200531</v>
      </c>
      <c r="R669" s="4" t="s">
        <v>1045</v>
      </c>
      <c r="S669" s="4" t="str">
        <f t="shared" si="237"/>
        <v>被动祈祷lv11</v>
      </c>
      <c r="T669" t="s">
        <v>139</v>
      </c>
      <c r="U669">
        <f>INT(VLOOKUP($I669,角色属性概况!$I:$O,VLOOKUP($H669,对应表!$AD:$AE,2,FALSE),FALSE)*$J669)</f>
        <v>724</v>
      </c>
      <c r="AI669" s="12" t="str">
        <f t="shared" si="246"/>
        <v/>
      </c>
      <c r="AR669">
        <v>999</v>
      </c>
      <c r="AU669" s="4"/>
      <c r="AV669" s="4"/>
      <c r="AW669" s="4"/>
      <c r="AX669" s="4"/>
      <c r="AZ669" s="12" t="str">
        <f t="shared" si="247"/>
        <v/>
      </c>
      <c r="BA669" s="12" t="str">
        <f t="shared" si="238"/>
        <v/>
      </c>
      <c r="BB669" s="12" t="str">
        <f t="shared" si="239"/>
        <v/>
      </c>
      <c r="BC669" s="12" t="str">
        <f t="shared" si="240"/>
        <v/>
      </c>
      <c r="BD669" s="12" t="str">
        <f t="shared" si="241"/>
        <v/>
      </c>
      <c r="BE669" s="12" t="str">
        <f t="shared" si="242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3"/>
        <v>724</v>
      </c>
      <c r="BM669" t="str">
        <f t="shared" si="244"/>
        <v/>
      </c>
    </row>
    <row r="670" spans="8:65" x14ac:dyDescent="0.15">
      <c r="H670" t="s">
        <v>142</v>
      </c>
      <c r="I670">
        <v>12</v>
      </c>
      <c r="J670">
        <v>0.05</v>
      </c>
      <c r="K670" t="str">
        <f t="shared" si="245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P670">
        <f t="shared" si="236"/>
        <v>1025</v>
      </c>
      <c r="Q670">
        <v>200532</v>
      </c>
      <c r="R670" s="4" t="s">
        <v>1046</v>
      </c>
      <c r="S670" s="4" t="str">
        <f t="shared" si="237"/>
        <v>被动祈祷lv12</v>
      </c>
      <c r="T670" t="s">
        <v>139</v>
      </c>
      <c r="U670">
        <f>INT(VLOOKUP($I670,角色属性概况!$I:$O,VLOOKUP($H670,对应表!$AD:$AE,2,FALSE),FALSE)*$J670)</f>
        <v>1025</v>
      </c>
      <c r="AI670" s="12" t="str">
        <f t="shared" si="246"/>
        <v/>
      </c>
      <c r="AR670">
        <v>999</v>
      </c>
      <c r="AU670" s="4"/>
      <c r="AV670" s="4"/>
      <c r="AW670" s="4"/>
      <c r="AX670" s="4"/>
      <c r="AZ670" s="12" t="str">
        <f t="shared" si="247"/>
        <v/>
      </c>
      <c r="BA670" s="12" t="str">
        <f t="shared" si="238"/>
        <v/>
      </c>
      <c r="BB670" s="12" t="str">
        <f t="shared" si="239"/>
        <v/>
      </c>
      <c r="BC670" s="12" t="str">
        <f t="shared" si="240"/>
        <v/>
      </c>
      <c r="BD670" s="12" t="str">
        <f t="shared" si="241"/>
        <v/>
      </c>
      <c r="BE670" s="12" t="str">
        <f t="shared" si="242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3"/>
        <v>1025</v>
      </c>
      <c r="BM670" t="str">
        <f t="shared" si="244"/>
        <v/>
      </c>
    </row>
    <row r="671" spans="8:65" x14ac:dyDescent="0.15">
      <c r="H671" t="s">
        <v>142</v>
      </c>
      <c r="I671">
        <v>13</v>
      </c>
      <c r="J671">
        <v>0.05</v>
      </c>
      <c r="K671" t="str">
        <f t="shared" si="245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P671">
        <f t="shared" si="236"/>
        <v>1450</v>
      </c>
      <c r="Q671">
        <v>200533</v>
      </c>
      <c r="R671" s="4" t="s">
        <v>1047</v>
      </c>
      <c r="S671" s="4" t="str">
        <f t="shared" si="237"/>
        <v>被动祈祷lv13</v>
      </c>
      <c r="T671" t="s">
        <v>139</v>
      </c>
      <c r="U671">
        <f>INT(VLOOKUP($I671,角色属性概况!$I:$O,VLOOKUP($H671,对应表!$AD:$AE,2,FALSE),FALSE)*$J671)</f>
        <v>1450</v>
      </c>
      <c r="AI671" s="12" t="str">
        <f t="shared" si="246"/>
        <v/>
      </c>
      <c r="AR671">
        <v>999</v>
      </c>
      <c r="AU671" s="4"/>
      <c r="AV671" s="4"/>
      <c r="AW671" s="4"/>
      <c r="AX671" s="4"/>
      <c r="AZ671" s="12" t="str">
        <f t="shared" si="247"/>
        <v/>
      </c>
      <c r="BA671" s="12" t="str">
        <f t="shared" si="238"/>
        <v/>
      </c>
      <c r="BB671" s="12" t="str">
        <f t="shared" si="239"/>
        <v/>
      </c>
      <c r="BC671" s="12" t="str">
        <f t="shared" si="240"/>
        <v/>
      </c>
      <c r="BD671" s="12" t="str">
        <f t="shared" si="241"/>
        <v/>
      </c>
      <c r="BE671" s="12" t="str">
        <f t="shared" si="242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3"/>
        <v>1450</v>
      </c>
      <c r="BM671" t="str">
        <f t="shared" si="244"/>
        <v/>
      </c>
    </row>
    <row r="672" spans="8:65" x14ac:dyDescent="0.15">
      <c r="H672" t="s">
        <v>142</v>
      </c>
      <c r="I672">
        <v>14</v>
      </c>
      <c r="J672">
        <v>0.05</v>
      </c>
      <c r="K672" t="str">
        <f t="shared" si="245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P672">
        <f t="shared" si="236"/>
        <v>2051</v>
      </c>
      <c r="Q672">
        <v>200534</v>
      </c>
      <c r="R672" s="4" t="s">
        <v>1048</v>
      </c>
      <c r="S672" s="4" t="str">
        <f t="shared" si="237"/>
        <v>被动祈祷lv14</v>
      </c>
      <c r="T672" t="s">
        <v>139</v>
      </c>
      <c r="U672">
        <f>INT(VLOOKUP($I672,角色属性概况!$I:$O,VLOOKUP($H672,对应表!$AD:$AE,2,FALSE),FALSE)*$J672)</f>
        <v>2051</v>
      </c>
      <c r="AI672" s="12" t="str">
        <f t="shared" si="246"/>
        <v/>
      </c>
      <c r="AR672">
        <v>999</v>
      </c>
      <c r="AU672" s="4"/>
      <c r="AV672" s="4"/>
      <c r="AW672" s="4"/>
      <c r="AX672" s="4"/>
      <c r="AZ672" s="12" t="str">
        <f t="shared" si="247"/>
        <v/>
      </c>
      <c r="BA672" s="12" t="str">
        <f t="shared" si="238"/>
        <v/>
      </c>
      <c r="BB672" s="12" t="str">
        <f t="shared" si="239"/>
        <v/>
      </c>
      <c r="BC672" s="12" t="str">
        <f t="shared" si="240"/>
        <v/>
      </c>
      <c r="BD672" s="12" t="str">
        <f t="shared" si="241"/>
        <v/>
      </c>
      <c r="BE672" s="12" t="str">
        <f t="shared" si="242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3"/>
        <v>2051</v>
      </c>
      <c r="BM672" t="str">
        <f t="shared" si="244"/>
        <v/>
      </c>
    </row>
    <row r="673" spans="8:65" x14ac:dyDescent="0.15">
      <c r="H673" t="s">
        <v>142</v>
      </c>
      <c r="I673">
        <v>15</v>
      </c>
      <c r="J673">
        <v>0.05</v>
      </c>
      <c r="K673" t="str">
        <f t="shared" si="245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P673">
        <f t="shared" si="236"/>
        <v>2900</v>
      </c>
      <c r="Q673">
        <v>200535</v>
      </c>
      <c r="R673" s="4" t="s">
        <v>1049</v>
      </c>
      <c r="S673" s="4" t="str">
        <f t="shared" si="237"/>
        <v>被动祈祷lv15</v>
      </c>
      <c r="T673" t="s">
        <v>139</v>
      </c>
      <c r="U673">
        <f>INT(VLOOKUP($I673,角色属性概况!$I:$O,VLOOKUP($H673,对应表!$AD:$AE,2,FALSE),FALSE)*$J673)</f>
        <v>2900</v>
      </c>
      <c r="AI673" s="12" t="str">
        <f t="shared" si="246"/>
        <v/>
      </c>
      <c r="AR673">
        <v>999</v>
      </c>
      <c r="AU673" s="4"/>
      <c r="AV673" s="4"/>
      <c r="AW673" s="4"/>
      <c r="AX673" s="4"/>
      <c r="AZ673" s="12" t="str">
        <f t="shared" si="247"/>
        <v/>
      </c>
      <c r="BA673" s="12" t="str">
        <f t="shared" si="238"/>
        <v/>
      </c>
      <c r="BB673" s="12" t="str">
        <f t="shared" si="239"/>
        <v/>
      </c>
      <c r="BC673" s="12" t="str">
        <f t="shared" si="240"/>
        <v/>
      </c>
      <c r="BD673" s="12" t="str">
        <f t="shared" si="241"/>
        <v/>
      </c>
      <c r="BE673" s="12" t="str">
        <f t="shared" si="242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3"/>
        <v>2900</v>
      </c>
      <c r="BM673" t="str">
        <f t="shared" si="244"/>
        <v/>
      </c>
    </row>
    <row r="674" spans="8:65" x14ac:dyDescent="0.15">
      <c r="H674" t="s">
        <v>142</v>
      </c>
      <c r="I674">
        <v>16</v>
      </c>
      <c r="J674">
        <v>0.05</v>
      </c>
      <c r="K674" t="str">
        <f t="shared" si="245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P674">
        <f t="shared" si="236"/>
        <v>4103</v>
      </c>
      <c r="Q674">
        <v>200536</v>
      </c>
      <c r="R674" s="4" t="s">
        <v>1050</v>
      </c>
      <c r="S674" s="4" t="str">
        <f t="shared" si="237"/>
        <v>被动祈祷lv16</v>
      </c>
      <c r="T674" t="s">
        <v>139</v>
      </c>
      <c r="U674">
        <f>INT(VLOOKUP($I674,角色属性概况!$I:$O,VLOOKUP($H674,对应表!$AD:$AE,2,FALSE),FALSE)*$J674)</f>
        <v>4103</v>
      </c>
      <c r="AI674" s="12" t="str">
        <f t="shared" si="246"/>
        <v/>
      </c>
      <c r="AR674">
        <v>999</v>
      </c>
      <c r="AU674" s="4"/>
      <c r="AV674" s="4"/>
      <c r="AW674" s="4"/>
      <c r="AX674" s="4"/>
      <c r="AZ674" s="12" t="str">
        <f t="shared" si="247"/>
        <v/>
      </c>
      <c r="BA674" s="12" t="str">
        <f t="shared" si="238"/>
        <v/>
      </c>
      <c r="BB674" s="12" t="str">
        <f t="shared" si="239"/>
        <v/>
      </c>
      <c r="BC674" s="12" t="str">
        <f t="shared" si="240"/>
        <v/>
      </c>
      <c r="BD674" s="12" t="str">
        <f t="shared" si="241"/>
        <v/>
      </c>
      <c r="BE674" s="12" t="str">
        <f t="shared" si="242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3"/>
        <v>4103</v>
      </c>
      <c r="BM674" t="str">
        <f t="shared" si="244"/>
        <v/>
      </c>
    </row>
    <row r="675" spans="8:65" x14ac:dyDescent="0.15">
      <c r="H675" t="s">
        <v>142</v>
      </c>
      <c r="I675">
        <v>17</v>
      </c>
      <c r="J675">
        <v>0.05</v>
      </c>
      <c r="K675" t="str">
        <f t="shared" si="245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P675">
        <f t="shared" si="236"/>
        <v>5803</v>
      </c>
      <c r="Q675">
        <v>200537</v>
      </c>
      <c r="R675" s="4" t="s">
        <v>1051</v>
      </c>
      <c r="S675" s="4" t="str">
        <f t="shared" si="237"/>
        <v>被动祈祷lv17</v>
      </c>
      <c r="T675" t="s">
        <v>139</v>
      </c>
      <c r="U675">
        <f>INT(VLOOKUP($I675,角色属性概况!$I:$O,VLOOKUP($H675,对应表!$AD:$AE,2,FALSE),FALSE)*$J675)</f>
        <v>5803</v>
      </c>
      <c r="AI675" s="12" t="str">
        <f t="shared" si="246"/>
        <v/>
      </c>
      <c r="AR675">
        <v>999</v>
      </c>
      <c r="AU675" s="4"/>
      <c r="AV675" s="4"/>
      <c r="AW675" s="4"/>
      <c r="AX675" s="4"/>
      <c r="AZ675" s="12" t="str">
        <f t="shared" si="247"/>
        <v/>
      </c>
      <c r="BA675" s="12" t="str">
        <f t="shared" si="238"/>
        <v/>
      </c>
      <c r="BB675" s="12" t="str">
        <f t="shared" si="239"/>
        <v/>
      </c>
      <c r="BC675" s="12" t="str">
        <f t="shared" si="240"/>
        <v/>
      </c>
      <c r="BD675" s="12" t="str">
        <f t="shared" si="241"/>
        <v/>
      </c>
      <c r="BE675" s="12" t="str">
        <f t="shared" si="242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3"/>
        <v>5803</v>
      </c>
      <c r="BM675" t="str">
        <f t="shared" si="244"/>
        <v/>
      </c>
    </row>
    <row r="676" spans="8:65" x14ac:dyDescent="0.15">
      <c r="H676" t="s">
        <v>142</v>
      </c>
      <c r="I676">
        <v>18</v>
      </c>
      <c r="J676">
        <v>0.05</v>
      </c>
      <c r="K676" t="str">
        <f t="shared" si="245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P676">
        <f t="shared" si="236"/>
        <v>8208</v>
      </c>
      <c r="Q676">
        <v>200538</v>
      </c>
      <c r="R676" s="4" t="s">
        <v>1052</v>
      </c>
      <c r="S676" s="4" t="str">
        <f t="shared" si="237"/>
        <v>被动祈祷lv18</v>
      </c>
      <c r="T676" t="s">
        <v>139</v>
      </c>
      <c r="U676">
        <f>INT(VLOOKUP($I676,角色属性概况!$I:$O,VLOOKUP($H676,对应表!$AD:$AE,2,FALSE),FALSE)*$J676)</f>
        <v>8208</v>
      </c>
      <c r="AI676" s="12" t="str">
        <f t="shared" si="246"/>
        <v/>
      </c>
      <c r="AR676">
        <v>999</v>
      </c>
      <c r="AU676" s="4"/>
      <c r="AV676" s="4"/>
      <c r="AW676" s="4"/>
      <c r="AX676" s="4"/>
      <c r="AZ676" s="12" t="str">
        <f t="shared" si="247"/>
        <v/>
      </c>
      <c r="BA676" s="12" t="str">
        <f t="shared" si="238"/>
        <v/>
      </c>
      <c r="BB676" s="12" t="str">
        <f t="shared" si="239"/>
        <v/>
      </c>
      <c r="BC676" s="12" t="str">
        <f t="shared" si="240"/>
        <v/>
      </c>
      <c r="BD676" s="12" t="str">
        <f t="shared" si="241"/>
        <v/>
      </c>
      <c r="BE676" s="12" t="str">
        <f t="shared" si="242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3"/>
        <v>8208</v>
      </c>
      <c r="BM676" t="str">
        <f t="shared" si="244"/>
        <v/>
      </c>
    </row>
    <row r="677" spans="8:65" x14ac:dyDescent="0.15">
      <c r="H677" t="s">
        <v>142</v>
      </c>
      <c r="I677">
        <v>19</v>
      </c>
      <c r="J677">
        <v>0.05</v>
      </c>
      <c r="K677" t="str">
        <f t="shared" si="245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P677">
        <f t="shared" si="236"/>
        <v>11609</v>
      </c>
      <c r="Q677">
        <v>200539</v>
      </c>
      <c r="R677" s="4" t="s">
        <v>1053</v>
      </c>
      <c r="S677" s="4" t="str">
        <f t="shared" si="237"/>
        <v>被动祈祷lv19</v>
      </c>
      <c r="T677" t="s">
        <v>139</v>
      </c>
      <c r="U677">
        <f>INT(VLOOKUP($I677,角色属性概况!$I:$O,VLOOKUP($H677,对应表!$AD:$AE,2,FALSE),FALSE)*$J677)</f>
        <v>11609</v>
      </c>
      <c r="AI677" s="12" t="str">
        <f t="shared" si="246"/>
        <v/>
      </c>
      <c r="AR677">
        <v>999</v>
      </c>
      <c r="AU677" s="4"/>
      <c r="AV677" s="4"/>
      <c r="AW677" s="4"/>
      <c r="AX677" s="4"/>
      <c r="AZ677" s="12" t="str">
        <f t="shared" si="247"/>
        <v/>
      </c>
      <c r="BA677" s="12" t="str">
        <f t="shared" si="238"/>
        <v/>
      </c>
      <c r="BB677" s="12" t="str">
        <f t="shared" si="239"/>
        <v/>
      </c>
      <c r="BC677" s="12" t="str">
        <f t="shared" si="240"/>
        <v/>
      </c>
      <c r="BD677" s="12" t="str">
        <f t="shared" si="241"/>
        <v/>
      </c>
      <c r="BE677" s="12" t="str">
        <f t="shared" si="242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3"/>
        <v>11609</v>
      </c>
      <c r="BM677" t="str">
        <f t="shared" si="244"/>
        <v/>
      </c>
    </row>
    <row r="678" spans="8:65" x14ac:dyDescent="0.15">
      <c r="H678" t="s">
        <v>142</v>
      </c>
      <c r="I678">
        <v>20</v>
      </c>
      <c r="J678">
        <v>0.05</v>
      </c>
      <c r="K678" t="str">
        <f t="shared" si="245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P678">
        <f t="shared" si="236"/>
        <v>16420</v>
      </c>
      <c r="Q678">
        <v>200540</v>
      </c>
      <c r="R678" s="4" t="s">
        <v>1054</v>
      </c>
      <c r="S678" s="4" t="str">
        <f t="shared" si="237"/>
        <v>被动祈祷lv20</v>
      </c>
      <c r="T678" t="s">
        <v>139</v>
      </c>
      <c r="U678">
        <f>INT(VLOOKUP($I678,角色属性概况!$I:$O,VLOOKUP($H678,对应表!$AD:$AE,2,FALSE),FALSE)*$J678)</f>
        <v>16420</v>
      </c>
      <c r="AI678" s="12" t="str">
        <f t="shared" si="246"/>
        <v/>
      </c>
      <c r="AR678">
        <v>999</v>
      </c>
      <c r="AU678" s="4"/>
      <c r="AV678" s="4"/>
      <c r="AW678" s="4"/>
      <c r="AX678" s="4"/>
      <c r="AZ678" s="12" t="str">
        <f t="shared" si="247"/>
        <v/>
      </c>
      <c r="BA678" s="12" t="str">
        <f t="shared" si="238"/>
        <v/>
      </c>
      <c r="BB678" s="12" t="str">
        <f t="shared" si="239"/>
        <v/>
      </c>
      <c r="BC678" s="12" t="str">
        <f t="shared" si="240"/>
        <v/>
      </c>
      <c r="BD678" s="12" t="str">
        <f t="shared" si="241"/>
        <v/>
      </c>
      <c r="BE678" s="12" t="str">
        <f t="shared" si="242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3"/>
        <v>16420</v>
      </c>
      <c r="BM678" t="str">
        <f t="shared" si="244"/>
        <v/>
      </c>
    </row>
    <row r="679" spans="8:65" x14ac:dyDescent="0.15">
      <c r="K679" t="str">
        <f t="shared" si="245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306</v>
      </c>
      <c r="O679">
        <v>0</v>
      </c>
      <c r="P679">
        <f t="shared" si="236"/>
        <v>5</v>
      </c>
      <c r="Q679">
        <v>200541</v>
      </c>
      <c r="R679" s="4" t="s">
        <v>1513</v>
      </c>
      <c r="S679" s="4" t="str">
        <f t="shared" si="237"/>
        <v>被动免伤lv1</v>
      </c>
      <c r="T679" t="s">
        <v>307</v>
      </c>
      <c r="Y679" t="s">
        <v>467</v>
      </c>
      <c r="Z679">
        <v>5</v>
      </c>
      <c r="AI679" s="12" t="str">
        <f t="shared" si="246"/>
        <v>TUF:5</v>
      </c>
      <c r="AR679">
        <v>999</v>
      </c>
      <c r="AU679" s="4"/>
      <c r="AV679" s="4"/>
      <c r="AW679" s="4"/>
      <c r="AX679" s="4"/>
      <c r="AZ679" s="12" t="str">
        <f t="shared" si="247"/>
        <v/>
      </c>
      <c r="BA679" s="12" t="str">
        <f t="shared" si="238"/>
        <v/>
      </c>
      <c r="BB679" s="12" t="str">
        <f t="shared" si="239"/>
        <v/>
      </c>
      <c r="BC679" s="12" t="str">
        <f t="shared" si="240"/>
        <v/>
      </c>
      <c r="BD679" s="12" t="str">
        <f t="shared" si="241"/>
        <v/>
      </c>
      <c r="BE679" s="12" t="str">
        <f t="shared" si="242"/>
        <v/>
      </c>
      <c r="BF679" s="12" t="str">
        <f>_xlfn.IFNA(VLOOKUP(Y679,对应表!$Z:$AA,2,FALSE)&amp;Z679,"")</f>
        <v>TUF:5</v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3"/>
        <v>5</v>
      </c>
      <c r="BM679" t="str">
        <f t="shared" si="244"/>
        <v/>
      </c>
    </row>
    <row r="680" spans="8:65" x14ac:dyDescent="0.15">
      <c r="K680" t="str">
        <f t="shared" si="245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306</v>
      </c>
      <c r="O680">
        <v>0</v>
      </c>
      <c r="P680">
        <f t="shared" si="236"/>
        <v>6</v>
      </c>
      <c r="Q680">
        <v>200542</v>
      </c>
      <c r="R680" s="4" t="s">
        <v>1514</v>
      </c>
      <c r="S680" s="4" t="str">
        <f t="shared" si="237"/>
        <v>被动免伤lv2</v>
      </c>
      <c r="T680" t="s">
        <v>307</v>
      </c>
      <c r="Y680" t="s">
        <v>467</v>
      </c>
      <c r="Z680">
        <v>6</v>
      </c>
      <c r="AI680" s="12" t="str">
        <f t="shared" si="246"/>
        <v>TUF:6</v>
      </c>
      <c r="AR680">
        <v>999</v>
      </c>
      <c r="AU680" s="4"/>
      <c r="AV680" s="4"/>
      <c r="AW680" s="4"/>
      <c r="AX680" s="4"/>
      <c r="AZ680" s="12" t="str">
        <f t="shared" si="247"/>
        <v/>
      </c>
      <c r="BA680" s="12" t="str">
        <f t="shared" si="238"/>
        <v/>
      </c>
      <c r="BB680" s="12" t="str">
        <f t="shared" si="239"/>
        <v/>
      </c>
      <c r="BC680" s="12" t="str">
        <f t="shared" si="240"/>
        <v/>
      </c>
      <c r="BD680" s="12" t="str">
        <f t="shared" si="241"/>
        <v/>
      </c>
      <c r="BE680" s="12" t="str">
        <f t="shared" si="242"/>
        <v/>
      </c>
      <c r="BF680" s="12" t="str">
        <f>_xlfn.IFNA(VLOOKUP(Y680,对应表!$Z:$AA,2,FALSE)&amp;Z680,"")</f>
        <v>TUF:6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3"/>
        <v>6</v>
      </c>
      <c r="BM680" t="str">
        <f t="shared" si="244"/>
        <v/>
      </c>
    </row>
    <row r="681" spans="8:65" x14ac:dyDescent="0.15">
      <c r="K681" t="str">
        <f t="shared" si="245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306</v>
      </c>
      <c r="O681">
        <v>0</v>
      </c>
      <c r="P681">
        <f t="shared" si="236"/>
        <v>7</v>
      </c>
      <c r="Q681">
        <v>200543</v>
      </c>
      <c r="R681" s="4" t="s">
        <v>1515</v>
      </c>
      <c r="S681" s="4" t="str">
        <f t="shared" si="237"/>
        <v>被动免伤lv3</v>
      </c>
      <c r="T681" t="s">
        <v>307</v>
      </c>
      <c r="Y681" t="s">
        <v>467</v>
      </c>
      <c r="Z681">
        <v>7</v>
      </c>
      <c r="AI681" s="12" t="str">
        <f t="shared" si="246"/>
        <v>TUF:7</v>
      </c>
      <c r="AR681">
        <v>999</v>
      </c>
      <c r="AU681" s="4"/>
      <c r="AV681" s="4"/>
      <c r="AW681" s="4"/>
      <c r="AX681" s="4"/>
      <c r="AZ681" s="12" t="str">
        <f t="shared" si="247"/>
        <v/>
      </c>
      <c r="BA681" s="12" t="str">
        <f t="shared" si="238"/>
        <v/>
      </c>
      <c r="BB681" s="12" t="str">
        <f t="shared" si="239"/>
        <v/>
      </c>
      <c r="BC681" s="12" t="str">
        <f t="shared" si="240"/>
        <v/>
      </c>
      <c r="BD681" s="12" t="str">
        <f t="shared" si="241"/>
        <v/>
      </c>
      <c r="BE681" s="12" t="str">
        <f t="shared" si="242"/>
        <v/>
      </c>
      <c r="BF681" s="12" t="str">
        <f>_xlfn.IFNA(VLOOKUP(Y681,对应表!$Z:$AA,2,FALSE)&amp;Z681,"")</f>
        <v>TUF:7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3"/>
        <v>7</v>
      </c>
      <c r="BM681" t="str">
        <f t="shared" si="244"/>
        <v/>
      </c>
    </row>
    <row r="682" spans="8:65" x14ac:dyDescent="0.15">
      <c r="K682" t="str">
        <f t="shared" si="245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306</v>
      </c>
      <c r="O682">
        <v>0</v>
      </c>
      <c r="P682">
        <f t="shared" si="236"/>
        <v>8</v>
      </c>
      <c r="Q682">
        <v>200544</v>
      </c>
      <c r="R682" s="4" t="s">
        <v>1516</v>
      </c>
      <c r="S682" s="4" t="str">
        <f t="shared" si="237"/>
        <v>被动免伤lv4</v>
      </c>
      <c r="T682" t="s">
        <v>307</v>
      </c>
      <c r="Y682" t="s">
        <v>467</v>
      </c>
      <c r="Z682">
        <v>8</v>
      </c>
      <c r="AI682" s="12" t="str">
        <f t="shared" si="246"/>
        <v>TUF:8</v>
      </c>
      <c r="AR682">
        <v>999</v>
      </c>
      <c r="AU682" s="4"/>
      <c r="AV682" s="4"/>
      <c r="AW682" s="4"/>
      <c r="AX682" s="4"/>
      <c r="AZ682" s="12" t="str">
        <f t="shared" si="247"/>
        <v/>
      </c>
      <c r="BA682" s="12" t="str">
        <f t="shared" si="238"/>
        <v/>
      </c>
      <c r="BB682" s="12" t="str">
        <f t="shared" si="239"/>
        <v/>
      </c>
      <c r="BC682" s="12" t="str">
        <f t="shared" si="240"/>
        <v/>
      </c>
      <c r="BD682" s="12" t="str">
        <f t="shared" si="241"/>
        <v/>
      </c>
      <c r="BE682" s="12" t="str">
        <f t="shared" si="242"/>
        <v/>
      </c>
      <c r="BF682" s="12" t="str">
        <f>_xlfn.IFNA(VLOOKUP(Y682,对应表!$Z:$AA,2,FALSE)&amp;Z682,"")</f>
        <v>TUF:8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3"/>
        <v>8</v>
      </c>
      <c r="BM682" t="str">
        <f t="shared" si="244"/>
        <v/>
      </c>
    </row>
    <row r="683" spans="8:65" x14ac:dyDescent="0.15">
      <c r="K683" t="str">
        <f t="shared" si="245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306</v>
      </c>
      <c r="O683">
        <v>0</v>
      </c>
      <c r="P683">
        <f t="shared" si="236"/>
        <v>9</v>
      </c>
      <c r="Q683">
        <v>200545</v>
      </c>
      <c r="R683" s="4" t="s">
        <v>1517</v>
      </c>
      <c r="S683" s="4" t="str">
        <f t="shared" si="237"/>
        <v>被动免伤lv5</v>
      </c>
      <c r="T683" t="s">
        <v>307</v>
      </c>
      <c r="Y683" t="s">
        <v>467</v>
      </c>
      <c r="Z683">
        <v>9</v>
      </c>
      <c r="AI683" s="12" t="str">
        <f t="shared" si="246"/>
        <v>TUF:9</v>
      </c>
      <c r="AR683">
        <v>999</v>
      </c>
      <c r="AU683" s="4"/>
      <c r="AV683" s="4"/>
      <c r="AW683" s="4"/>
      <c r="AX683" s="4"/>
      <c r="AZ683" s="12" t="str">
        <f t="shared" si="247"/>
        <v/>
      </c>
      <c r="BA683" s="12" t="str">
        <f t="shared" si="238"/>
        <v/>
      </c>
      <c r="BB683" s="12" t="str">
        <f t="shared" si="239"/>
        <v/>
      </c>
      <c r="BC683" s="12" t="str">
        <f t="shared" si="240"/>
        <v/>
      </c>
      <c r="BD683" s="12" t="str">
        <f t="shared" si="241"/>
        <v/>
      </c>
      <c r="BE683" s="12" t="str">
        <f t="shared" si="242"/>
        <v/>
      </c>
      <c r="BF683" s="12" t="str">
        <f>_xlfn.IFNA(VLOOKUP(Y683,对应表!$Z:$AA,2,FALSE)&amp;Z683,"")</f>
        <v>TUF:9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3"/>
        <v>9</v>
      </c>
      <c r="BM683" t="str">
        <f t="shared" si="244"/>
        <v/>
      </c>
    </row>
    <row r="684" spans="8:65" x14ac:dyDescent="0.15">
      <c r="K684" t="str">
        <f t="shared" si="245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306</v>
      </c>
      <c r="O684">
        <v>0</v>
      </c>
      <c r="P684">
        <f t="shared" si="236"/>
        <v>10</v>
      </c>
      <c r="Q684">
        <v>200546</v>
      </c>
      <c r="R684" s="4" t="s">
        <v>1518</v>
      </c>
      <c r="S684" s="4" t="str">
        <f t="shared" si="237"/>
        <v>被动免伤lv6</v>
      </c>
      <c r="T684" t="s">
        <v>307</v>
      </c>
      <c r="Y684" t="s">
        <v>467</v>
      </c>
      <c r="Z684">
        <v>10</v>
      </c>
      <c r="AI684" s="12" t="str">
        <f t="shared" si="246"/>
        <v>TUF:10</v>
      </c>
      <c r="AR684">
        <v>999</v>
      </c>
      <c r="AU684" s="4"/>
      <c r="AV684" s="4"/>
      <c r="AW684" s="4"/>
      <c r="AX684" s="4"/>
      <c r="AZ684" s="12" t="str">
        <f t="shared" si="247"/>
        <v/>
      </c>
      <c r="BA684" s="12" t="str">
        <f t="shared" si="238"/>
        <v/>
      </c>
      <c r="BB684" s="12" t="str">
        <f t="shared" si="239"/>
        <v/>
      </c>
      <c r="BC684" s="12" t="str">
        <f t="shared" si="240"/>
        <v/>
      </c>
      <c r="BD684" s="12" t="str">
        <f t="shared" si="241"/>
        <v/>
      </c>
      <c r="BE684" s="12" t="str">
        <f t="shared" si="242"/>
        <v/>
      </c>
      <c r="BF684" s="12" t="str">
        <f>_xlfn.IFNA(VLOOKUP(Y684,对应表!$Z:$AA,2,FALSE)&amp;Z684,"")</f>
        <v>TUF:10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3"/>
        <v>10</v>
      </c>
      <c r="BM684" t="str">
        <f t="shared" si="244"/>
        <v/>
      </c>
    </row>
    <row r="685" spans="8:65" x14ac:dyDescent="0.15">
      <c r="K685" t="str">
        <f t="shared" si="245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306</v>
      </c>
      <c r="O685">
        <v>0</v>
      </c>
      <c r="P685">
        <f t="shared" si="236"/>
        <v>11</v>
      </c>
      <c r="Q685">
        <v>200547</v>
      </c>
      <c r="R685" s="4" t="s">
        <v>1519</v>
      </c>
      <c r="S685" s="4" t="str">
        <f t="shared" si="237"/>
        <v>被动免伤lv7</v>
      </c>
      <c r="T685" t="s">
        <v>307</v>
      </c>
      <c r="Y685" t="s">
        <v>467</v>
      </c>
      <c r="Z685">
        <v>11</v>
      </c>
      <c r="AI685" s="12" t="str">
        <f t="shared" si="246"/>
        <v>TUF:11</v>
      </c>
      <c r="AR685">
        <v>999</v>
      </c>
      <c r="AU685" s="4"/>
      <c r="AV685" s="4"/>
      <c r="AW685" s="4"/>
      <c r="AX685" s="4"/>
      <c r="AZ685" s="12" t="str">
        <f t="shared" si="247"/>
        <v/>
      </c>
      <c r="BA685" s="12" t="str">
        <f t="shared" si="238"/>
        <v/>
      </c>
      <c r="BB685" s="12" t="str">
        <f t="shared" si="239"/>
        <v/>
      </c>
      <c r="BC685" s="12" t="str">
        <f t="shared" si="240"/>
        <v/>
      </c>
      <c r="BD685" s="12" t="str">
        <f t="shared" si="241"/>
        <v/>
      </c>
      <c r="BE685" s="12" t="str">
        <f t="shared" si="242"/>
        <v/>
      </c>
      <c r="BF685" s="12" t="str">
        <f>_xlfn.IFNA(VLOOKUP(Y685,对应表!$Z:$AA,2,FALSE)&amp;Z685,"")</f>
        <v>TUF:11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3"/>
        <v>11</v>
      </c>
      <c r="BM685" t="str">
        <f t="shared" si="244"/>
        <v/>
      </c>
    </row>
    <row r="686" spans="8:65" x14ac:dyDescent="0.15">
      <c r="K686" t="str">
        <f t="shared" si="245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306</v>
      </c>
      <c r="O686">
        <v>0</v>
      </c>
      <c r="P686">
        <f t="shared" si="236"/>
        <v>12</v>
      </c>
      <c r="Q686">
        <v>200548</v>
      </c>
      <c r="R686" s="4" t="s">
        <v>1520</v>
      </c>
      <c r="S686" s="4" t="str">
        <f t="shared" si="237"/>
        <v>被动免伤lv8</v>
      </c>
      <c r="T686" t="s">
        <v>307</v>
      </c>
      <c r="Y686" t="s">
        <v>467</v>
      </c>
      <c r="Z686">
        <v>12</v>
      </c>
      <c r="AI686" s="12" t="str">
        <f t="shared" si="246"/>
        <v>TUF:12</v>
      </c>
      <c r="AR686">
        <v>999</v>
      </c>
      <c r="AU686" s="4"/>
      <c r="AV686" s="4"/>
      <c r="AW686" s="4"/>
      <c r="AX686" s="4"/>
      <c r="AZ686" s="12" t="str">
        <f t="shared" si="247"/>
        <v/>
      </c>
      <c r="BA686" s="12" t="str">
        <f t="shared" si="238"/>
        <v/>
      </c>
      <c r="BB686" s="12" t="str">
        <f t="shared" si="239"/>
        <v/>
      </c>
      <c r="BC686" s="12" t="str">
        <f t="shared" si="240"/>
        <v/>
      </c>
      <c r="BD686" s="12" t="str">
        <f t="shared" si="241"/>
        <v/>
      </c>
      <c r="BE686" s="12" t="str">
        <f t="shared" si="242"/>
        <v/>
      </c>
      <c r="BF686" s="12" t="str">
        <f>_xlfn.IFNA(VLOOKUP(Y686,对应表!$Z:$AA,2,FALSE)&amp;Z686,"")</f>
        <v>TUF:12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3"/>
        <v>12</v>
      </c>
      <c r="BM686" t="str">
        <f t="shared" si="244"/>
        <v/>
      </c>
    </row>
    <row r="687" spans="8:65" x14ac:dyDescent="0.15">
      <c r="K687" t="str">
        <f t="shared" si="245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306</v>
      </c>
      <c r="O687">
        <v>0</v>
      </c>
      <c r="P687">
        <f t="shared" si="236"/>
        <v>13</v>
      </c>
      <c r="Q687">
        <v>200549</v>
      </c>
      <c r="R687" s="4" t="s">
        <v>1521</v>
      </c>
      <c r="S687" s="4" t="str">
        <f t="shared" si="237"/>
        <v>被动免伤lv9</v>
      </c>
      <c r="T687" t="s">
        <v>307</v>
      </c>
      <c r="Y687" t="s">
        <v>467</v>
      </c>
      <c r="Z687">
        <v>13</v>
      </c>
      <c r="AI687" s="12" t="str">
        <f t="shared" si="246"/>
        <v>TUF:13</v>
      </c>
      <c r="AR687">
        <v>999</v>
      </c>
      <c r="AU687" s="4"/>
      <c r="AV687" s="4"/>
      <c r="AW687" s="4"/>
      <c r="AX687" s="4"/>
      <c r="AZ687" s="12" t="str">
        <f t="shared" si="247"/>
        <v/>
      </c>
      <c r="BA687" s="12" t="str">
        <f t="shared" si="238"/>
        <v/>
      </c>
      <c r="BB687" s="12" t="str">
        <f t="shared" si="239"/>
        <v/>
      </c>
      <c r="BC687" s="12" t="str">
        <f t="shared" si="240"/>
        <v/>
      </c>
      <c r="BD687" s="12" t="str">
        <f t="shared" si="241"/>
        <v/>
      </c>
      <c r="BE687" s="12" t="str">
        <f t="shared" si="242"/>
        <v/>
      </c>
      <c r="BF687" s="12" t="str">
        <f>_xlfn.IFNA(VLOOKUP(Y687,对应表!$Z:$AA,2,FALSE)&amp;Z687,"")</f>
        <v>TUF:13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3"/>
        <v>13</v>
      </c>
      <c r="BM687" t="str">
        <f t="shared" si="244"/>
        <v/>
      </c>
    </row>
    <row r="688" spans="8:65" x14ac:dyDescent="0.15">
      <c r="K688" t="str">
        <f t="shared" si="245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306</v>
      </c>
      <c r="O688">
        <v>0</v>
      </c>
      <c r="P688">
        <f t="shared" si="236"/>
        <v>14</v>
      </c>
      <c r="Q688">
        <v>200550</v>
      </c>
      <c r="R688" s="4" t="s">
        <v>1522</v>
      </c>
      <c r="S688" s="4" t="str">
        <f t="shared" si="237"/>
        <v>被动免伤lv10</v>
      </c>
      <c r="T688" t="s">
        <v>307</v>
      </c>
      <c r="Y688" t="s">
        <v>467</v>
      </c>
      <c r="Z688">
        <v>14</v>
      </c>
      <c r="AI688" s="12" t="str">
        <f t="shared" si="246"/>
        <v>TUF:14</v>
      </c>
      <c r="AR688">
        <v>999</v>
      </c>
      <c r="AU688" s="4"/>
      <c r="AV688" s="4"/>
      <c r="AW688" s="4"/>
      <c r="AX688" s="4"/>
      <c r="AZ688" s="12" t="str">
        <f t="shared" si="247"/>
        <v/>
      </c>
      <c r="BA688" s="12" t="str">
        <f t="shared" si="238"/>
        <v/>
      </c>
      <c r="BB688" s="12" t="str">
        <f t="shared" si="239"/>
        <v/>
      </c>
      <c r="BC688" s="12" t="str">
        <f t="shared" si="240"/>
        <v/>
      </c>
      <c r="BD688" s="12" t="str">
        <f t="shared" si="241"/>
        <v/>
      </c>
      <c r="BE688" s="12" t="str">
        <f t="shared" si="242"/>
        <v/>
      </c>
      <c r="BF688" s="12" t="str">
        <f>_xlfn.IFNA(VLOOKUP(Y688,对应表!$Z:$AA,2,FALSE)&amp;Z688,"")</f>
        <v>TUF:14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3"/>
        <v>14</v>
      </c>
      <c r="BM688" t="str">
        <f t="shared" si="244"/>
        <v/>
      </c>
    </row>
    <row r="689" spans="8:65" x14ac:dyDescent="0.15">
      <c r="K689" t="str">
        <f t="shared" si="245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306</v>
      </c>
      <c r="O689">
        <v>0</v>
      </c>
      <c r="P689">
        <f t="shared" si="236"/>
        <v>15</v>
      </c>
      <c r="Q689">
        <v>200551</v>
      </c>
      <c r="R689" s="4" t="s">
        <v>1523</v>
      </c>
      <c r="S689" s="4" t="str">
        <f t="shared" si="237"/>
        <v>被动免伤lv11</v>
      </c>
      <c r="T689" t="s">
        <v>307</v>
      </c>
      <c r="Y689" t="s">
        <v>467</v>
      </c>
      <c r="Z689">
        <v>15</v>
      </c>
      <c r="AI689" s="12" t="str">
        <f t="shared" si="246"/>
        <v>TUF:15</v>
      </c>
      <c r="AR689">
        <v>999</v>
      </c>
      <c r="AU689" s="4"/>
      <c r="AV689" s="4"/>
      <c r="AW689" s="4"/>
      <c r="AX689" s="4"/>
      <c r="AZ689" s="12" t="str">
        <f t="shared" si="247"/>
        <v/>
      </c>
      <c r="BA689" s="12" t="str">
        <f t="shared" si="238"/>
        <v/>
      </c>
      <c r="BB689" s="12" t="str">
        <f t="shared" si="239"/>
        <v/>
      </c>
      <c r="BC689" s="12" t="str">
        <f t="shared" si="240"/>
        <v/>
      </c>
      <c r="BD689" s="12" t="str">
        <f t="shared" si="241"/>
        <v/>
      </c>
      <c r="BE689" s="12" t="str">
        <f t="shared" si="242"/>
        <v/>
      </c>
      <c r="BF689" s="12" t="str">
        <f>_xlfn.IFNA(VLOOKUP(Y689,对应表!$Z:$AA,2,FALSE)&amp;Z689,"")</f>
        <v>TUF:15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3"/>
        <v>15</v>
      </c>
      <c r="BM689" t="str">
        <f t="shared" si="244"/>
        <v/>
      </c>
    </row>
    <row r="690" spans="8:65" x14ac:dyDescent="0.15">
      <c r="K690" t="str">
        <f t="shared" si="245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306</v>
      </c>
      <c r="O690">
        <v>0</v>
      </c>
      <c r="P690">
        <f t="shared" si="236"/>
        <v>16</v>
      </c>
      <c r="Q690">
        <v>200552</v>
      </c>
      <c r="R690" s="4" t="s">
        <v>1524</v>
      </c>
      <c r="S690" s="4" t="str">
        <f t="shared" si="237"/>
        <v>被动免伤lv12</v>
      </c>
      <c r="T690" t="s">
        <v>307</v>
      </c>
      <c r="Y690" t="s">
        <v>467</v>
      </c>
      <c r="Z690">
        <v>16</v>
      </c>
      <c r="AI690" s="12" t="str">
        <f t="shared" si="246"/>
        <v>TUF:16</v>
      </c>
      <c r="AR690">
        <v>999</v>
      </c>
      <c r="AU690" s="4"/>
      <c r="AV690" s="4"/>
      <c r="AW690" s="4"/>
      <c r="AX690" s="4"/>
      <c r="AZ690" s="12" t="str">
        <f t="shared" si="247"/>
        <v/>
      </c>
      <c r="BA690" s="12" t="str">
        <f t="shared" si="238"/>
        <v/>
      </c>
      <c r="BB690" s="12" t="str">
        <f t="shared" si="239"/>
        <v/>
      </c>
      <c r="BC690" s="12" t="str">
        <f t="shared" si="240"/>
        <v/>
      </c>
      <c r="BD690" s="12" t="str">
        <f t="shared" si="241"/>
        <v/>
      </c>
      <c r="BE690" s="12" t="str">
        <f t="shared" si="242"/>
        <v/>
      </c>
      <c r="BF690" s="12" t="str">
        <f>_xlfn.IFNA(VLOOKUP(Y690,对应表!$Z:$AA,2,FALSE)&amp;Z690,"")</f>
        <v>TUF:16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3"/>
        <v>16</v>
      </c>
      <c r="BM690" t="str">
        <f t="shared" si="244"/>
        <v/>
      </c>
    </row>
    <row r="691" spans="8:65" x14ac:dyDescent="0.15">
      <c r="K691" t="str">
        <f t="shared" si="245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306</v>
      </c>
      <c r="O691">
        <v>0</v>
      </c>
      <c r="P691">
        <f t="shared" si="236"/>
        <v>17</v>
      </c>
      <c r="Q691">
        <v>200553</v>
      </c>
      <c r="R691" s="4" t="s">
        <v>1525</v>
      </c>
      <c r="S691" s="4" t="str">
        <f t="shared" si="237"/>
        <v>被动免伤lv13</v>
      </c>
      <c r="T691" t="s">
        <v>307</v>
      </c>
      <c r="Y691" t="s">
        <v>467</v>
      </c>
      <c r="Z691">
        <v>17</v>
      </c>
      <c r="AI691" s="12" t="str">
        <f t="shared" si="246"/>
        <v>TUF:17</v>
      </c>
      <c r="AR691">
        <v>999</v>
      </c>
      <c r="AU691" s="4"/>
      <c r="AV691" s="4"/>
      <c r="AW691" s="4"/>
      <c r="AX691" s="4"/>
      <c r="AZ691" s="12" t="str">
        <f t="shared" si="247"/>
        <v/>
      </c>
      <c r="BA691" s="12" t="str">
        <f t="shared" si="238"/>
        <v/>
      </c>
      <c r="BB691" s="12" t="str">
        <f t="shared" si="239"/>
        <v/>
      </c>
      <c r="BC691" s="12" t="str">
        <f t="shared" si="240"/>
        <v/>
      </c>
      <c r="BD691" s="12" t="str">
        <f t="shared" si="241"/>
        <v/>
      </c>
      <c r="BE691" s="12" t="str">
        <f t="shared" si="242"/>
        <v/>
      </c>
      <c r="BF691" s="12" t="str">
        <f>_xlfn.IFNA(VLOOKUP(Y691,对应表!$Z:$AA,2,FALSE)&amp;Z691,"")</f>
        <v>TUF:17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3"/>
        <v>17</v>
      </c>
      <c r="BM691" t="str">
        <f t="shared" si="244"/>
        <v/>
      </c>
    </row>
    <row r="692" spans="8:65" x14ac:dyDescent="0.15">
      <c r="K692" t="str">
        <f t="shared" si="245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306</v>
      </c>
      <c r="O692">
        <v>0</v>
      </c>
      <c r="P692">
        <f t="shared" si="236"/>
        <v>18</v>
      </c>
      <c r="Q692">
        <v>200554</v>
      </c>
      <c r="R692" s="4" t="s">
        <v>1526</v>
      </c>
      <c r="S692" s="4" t="str">
        <f t="shared" si="237"/>
        <v>被动免伤lv14</v>
      </c>
      <c r="T692" t="s">
        <v>307</v>
      </c>
      <c r="Y692" t="s">
        <v>467</v>
      </c>
      <c r="Z692">
        <v>18</v>
      </c>
      <c r="AI692" s="12" t="str">
        <f t="shared" si="246"/>
        <v>TUF:18</v>
      </c>
      <c r="AR692">
        <v>999</v>
      </c>
      <c r="AU692" s="4"/>
      <c r="AV692" s="4"/>
      <c r="AW692" s="4"/>
      <c r="AX692" s="4"/>
      <c r="AZ692" s="12" t="str">
        <f t="shared" si="247"/>
        <v/>
      </c>
      <c r="BA692" s="12" t="str">
        <f t="shared" si="238"/>
        <v/>
      </c>
      <c r="BB692" s="12" t="str">
        <f t="shared" si="239"/>
        <v/>
      </c>
      <c r="BC692" s="12" t="str">
        <f t="shared" si="240"/>
        <v/>
      </c>
      <c r="BD692" s="12" t="str">
        <f t="shared" si="241"/>
        <v/>
      </c>
      <c r="BE692" s="12" t="str">
        <f t="shared" si="242"/>
        <v/>
      </c>
      <c r="BF692" s="12" t="str">
        <f>_xlfn.IFNA(VLOOKUP(Y692,对应表!$Z:$AA,2,FALSE)&amp;Z692,"")</f>
        <v>TUF:18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3"/>
        <v>18</v>
      </c>
      <c r="BM692" t="str">
        <f t="shared" si="244"/>
        <v/>
      </c>
    </row>
    <row r="693" spans="8:65" x14ac:dyDescent="0.15">
      <c r="K693" t="str">
        <f t="shared" si="245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306</v>
      </c>
      <c r="O693">
        <v>0</v>
      </c>
      <c r="P693">
        <f t="shared" si="236"/>
        <v>19</v>
      </c>
      <c r="Q693">
        <v>200555</v>
      </c>
      <c r="R693" s="4" t="s">
        <v>1527</v>
      </c>
      <c r="S693" s="4" t="str">
        <f t="shared" si="237"/>
        <v>被动免伤lv15</v>
      </c>
      <c r="T693" t="s">
        <v>307</v>
      </c>
      <c r="Y693" t="s">
        <v>467</v>
      </c>
      <c r="Z693">
        <v>19</v>
      </c>
      <c r="AI693" s="12" t="str">
        <f t="shared" si="246"/>
        <v>TUF:19</v>
      </c>
      <c r="AR693">
        <v>999</v>
      </c>
      <c r="AU693" s="4"/>
      <c r="AV693" s="4"/>
      <c r="AW693" s="4"/>
      <c r="AX693" s="4"/>
      <c r="AZ693" s="12" t="str">
        <f t="shared" si="247"/>
        <v/>
      </c>
      <c r="BA693" s="12" t="str">
        <f t="shared" si="238"/>
        <v/>
      </c>
      <c r="BB693" s="12" t="str">
        <f t="shared" si="239"/>
        <v/>
      </c>
      <c r="BC693" s="12" t="str">
        <f t="shared" si="240"/>
        <v/>
      </c>
      <c r="BD693" s="12" t="str">
        <f t="shared" si="241"/>
        <v/>
      </c>
      <c r="BE693" s="12" t="str">
        <f t="shared" si="242"/>
        <v/>
      </c>
      <c r="BF693" s="12" t="str">
        <f>_xlfn.IFNA(VLOOKUP(Y693,对应表!$Z:$AA,2,FALSE)&amp;Z693,"")</f>
        <v>TUF:19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3"/>
        <v>19</v>
      </c>
      <c r="BM693" t="str">
        <f t="shared" si="244"/>
        <v/>
      </c>
    </row>
    <row r="694" spans="8:65" x14ac:dyDescent="0.15">
      <c r="K694" t="str">
        <f t="shared" si="245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306</v>
      </c>
      <c r="O694">
        <v>0</v>
      </c>
      <c r="P694">
        <f t="shared" si="236"/>
        <v>20</v>
      </c>
      <c r="Q694">
        <v>200556</v>
      </c>
      <c r="R694" s="4" t="s">
        <v>1528</v>
      </c>
      <c r="S694" s="4" t="str">
        <f t="shared" si="237"/>
        <v>被动免伤lv16</v>
      </c>
      <c r="T694" t="s">
        <v>307</v>
      </c>
      <c r="Y694" t="s">
        <v>467</v>
      </c>
      <c r="Z694">
        <v>20</v>
      </c>
      <c r="AI694" s="12" t="str">
        <f t="shared" si="246"/>
        <v>TUF:20</v>
      </c>
      <c r="AR694">
        <v>999</v>
      </c>
      <c r="AU694" s="4"/>
      <c r="AV694" s="4"/>
      <c r="AW694" s="4"/>
      <c r="AX694" s="4"/>
      <c r="AZ694" s="12" t="str">
        <f t="shared" si="247"/>
        <v/>
      </c>
      <c r="BA694" s="12" t="str">
        <f t="shared" si="238"/>
        <v/>
      </c>
      <c r="BB694" s="12" t="str">
        <f t="shared" si="239"/>
        <v/>
      </c>
      <c r="BC694" s="12" t="str">
        <f t="shared" si="240"/>
        <v/>
      </c>
      <c r="BD694" s="12" t="str">
        <f t="shared" si="241"/>
        <v/>
      </c>
      <c r="BE694" s="12" t="str">
        <f t="shared" si="242"/>
        <v/>
      </c>
      <c r="BF694" s="12" t="str">
        <f>_xlfn.IFNA(VLOOKUP(Y694,对应表!$Z:$AA,2,FALSE)&amp;Z694,"")</f>
        <v>TUF:20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3"/>
        <v>20</v>
      </c>
      <c r="BM694" t="str">
        <f t="shared" si="244"/>
        <v/>
      </c>
    </row>
    <row r="695" spans="8:65" x14ac:dyDescent="0.15">
      <c r="K695" t="str">
        <f t="shared" si="245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306</v>
      </c>
      <c r="O695">
        <v>0</v>
      </c>
      <c r="P695">
        <f t="shared" ref="P695:P758" si="248">BL695</f>
        <v>21</v>
      </c>
      <c r="Q695">
        <v>200557</v>
      </c>
      <c r="R695" s="4" t="s">
        <v>1529</v>
      </c>
      <c r="S695" s="4" t="str">
        <f t="shared" si="237"/>
        <v>被动免伤lv17</v>
      </c>
      <c r="T695" t="s">
        <v>307</v>
      </c>
      <c r="Y695" t="s">
        <v>467</v>
      </c>
      <c r="Z695">
        <v>21</v>
      </c>
      <c r="AI695" s="12" t="str">
        <f t="shared" si="246"/>
        <v>TUF:21</v>
      </c>
      <c r="AR695">
        <v>999</v>
      </c>
      <c r="AU695" s="4"/>
      <c r="AV695" s="4"/>
      <c r="AW695" s="4"/>
      <c r="AX695" s="4"/>
      <c r="AZ695" s="12" t="str">
        <f t="shared" si="247"/>
        <v/>
      </c>
      <c r="BA695" s="12" t="str">
        <f t="shared" si="238"/>
        <v/>
      </c>
      <c r="BB695" s="12" t="str">
        <f t="shared" si="239"/>
        <v/>
      </c>
      <c r="BC695" s="12" t="str">
        <f t="shared" si="240"/>
        <v/>
      </c>
      <c r="BD695" s="12" t="str">
        <f t="shared" si="241"/>
        <v/>
      </c>
      <c r="BE695" s="12" t="str">
        <f t="shared" si="242"/>
        <v/>
      </c>
      <c r="BF695" s="12" t="str">
        <f>_xlfn.IFNA(VLOOKUP(Y695,对应表!$Z:$AA,2,FALSE)&amp;Z695,"")</f>
        <v>TUF:21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3"/>
        <v>21</v>
      </c>
      <c r="BM695" t="str">
        <f t="shared" si="244"/>
        <v/>
      </c>
    </row>
    <row r="696" spans="8:65" x14ac:dyDescent="0.15">
      <c r="K696" t="str">
        <f t="shared" si="245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306</v>
      </c>
      <c r="O696">
        <v>0</v>
      </c>
      <c r="P696">
        <f t="shared" si="248"/>
        <v>22</v>
      </c>
      <c r="Q696">
        <v>200558</v>
      </c>
      <c r="R696" s="4" t="s">
        <v>1530</v>
      </c>
      <c r="S696" s="4" t="str">
        <f t="shared" si="237"/>
        <v>被动免伤lv18</v>
      </c>
      <c r="T696" t="s">
        <v>307</v>
      </c>
      <c r="Y696" t="s">
        <v>467</v>
      </c>
      <c r="Z696">
        <v>22</v>
      </c>
      <c r="AI696" s="12" t="str">
        <f t="shared" si="246"/>
        <v>TUF:22</v>
      </c>
      <c r="AR696">
        <v>999</v>
      </c>
      <c r="AU696" s="4"/>
      <c r="AV696" s="4"/>
      <c r="AW696" s="4"/>
      <c r="AX696" s="4"/>
      <c r="AZ696" s="12" t="str">
        <f t="shared" si="247"/>
        <v/>
      </c>
      <c r="BA696" s="12" t="str">
        <f t="shared" si="238"/>
        <v/>
      </c>
      <c r="BB696" s="12" t="str">
        <f t="shared" si="239"/>
        <v/>
      </c>
      <c r="BC696" s="12" t="str">
        <f t="shared" si="240"/>
        <v/>
      </c>
      <c r="BD696" s="12" t="str">
        <f t="shared" si="241"/>
        <v/>
      </c>
      <c r="BE696" s="12" t="str">
        <f t="shared" si="242"/>
        <v/>
      </c>
      <c r="BF696" s="12" t="str">
        <f>_xlfn.IFNA(VLOOKUP(Y696,对应表!$Z:$AA,2,FALSE)&amp;Z696,"")</f>
        <v>TUF:22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3"/>
        <v>22</v>
      </c>
      <c r="BM696" t="str">
        <f t="shared" si="244"/>
        <v/>
      </c>
    </row>
    <row r="697" spans="8:65" x14ac:dyDescent="0.15">
      <c r="K697" t="str">
        <f t="shared" si="245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306</v>
      </c>
      <c r="O697">
        <v>0</v>
      </c>
      <c r="P697">
        <f t="shared" si="248"/>
        <v>23</v>
      </c>
      <c r="Q697">
        <v>200559</v>
      </c>
      <c r="R697" s="4" t="s">
        <v>1531</v>
      </c>
      <c r="S697" s="4" t="str">
        <f t="shared" si="237"/>
        <v>被动免伤lv19</v>
      </c>
      <c r="T697" t="s">
        <v>307</v>
      </c>
      <c r="Y697" t="s">
        <v>467</v>
      </c>
      <c r="Z697">
        <v>23</v>
      </c>
      <c r="AI697" s="12" t="str">
        <f t="shared" si="246"/>
        <v>TUF:23</v>
      </c>
      <c r="AR697">
        <v>999</v>
      </c>
      <c r="AU697" s="4"/>
      <c r="AV697" s="4"/>
      <c r="AW697" s="4"/>
      <c r="AX697" s="4"/>
      <c r="AZ697" s="12" t="str">
        <f t="shared" si="247"/>
        <v/>
      </c>
      <c r="BA697" s="12" t="str">
        <f t="shared" si="238"/>
        <v/>
      </c>
      <c r="BB697" s="12" t="str">
        <f t="shared" si="239"/>
        <v/>
      </c>
      <c r="BC697" s="12" t="str">
        <f t="shared" si="240"/>
        <v/>
      </c>
      <c r="BD697" s="12" t="str">
        <f t="shared" si="241"/>
        <v/>
      </c>
      <c r="BE697" s="12" t="str">
        <f t="shared" si="242"/>
        <v/>
      </c>
      <c r="BF697" s="12" t="str">
        <f>_xlfn.IFNA(VLOOKUP(Y697,对应表!$Z:$AA,2,FALSE)&amp;Z697,"")</f>
        <v>TUF:23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3"/>
        <v>23</v>
      </c>
      <c r="BM697" t="str">
        <f t="shared" si="244"/>
        <v/>
      </c>
    </row>
    <row r="698" spans="8:65" x14ac:dyDescent="0.15">
      <c r="K698" t="str">
        <f t="shared" si="245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306</v>
      </c>
      <c r="O698">
        <v>0</v>
      </c>
      <c r="P698">
        <f t="shared" si="248"/>
        <v>24</v>
      </c>
      <c r="Q698">
        <v>200560</v>
      </c>
      <c r="R698" s="4" t="s">
        <v>1532</v>
      </c>
      <c r="S698" s="4" t="str">
        <f t="shared" si="237"/>
        <v>被动免伤lv20</v>
      </c>
      <c r="T698" t="s">
        <v>307</v>
      </c>
      <c r="Y698" t="s">
        <v>467</v>
      </c>
      <c r="Z698">
        <v>24</v>
      </c>
      <c r="AI698" s="12" t="str">
        <f t="shared" si="246"/>
        <v>TUF:24</v>
      </c>
      <c r="AR698">
        <v>999</v>
      </c>
      <c r="AU698" s="4"/>
      <c r="AV698" s="4"/>
      <c r="AW698" s="4"/>
      <c r="AX698" s="4"/>
      <c r="AZ698" s="12" t="str">
        <f t="shared" si="247"/>
        <v/>
      </c>
      <c r="BA698" s="12" t="str">
        <f t="shared" si="238"/>
        <v/>
      </c>
      <c r="BB698" s="12" t="str">
        <f t="shared" si="239"/>
        <v/>
      </c>
      <c r="BC698" s="12" t="str">
        <f t="shared" si="240"/>
        <v/>
      </c>
      <c r="BD698" s="12" t="str">
        <f t="shared" si="241"/>
        <v/>
      </c>
      <c r="BE698" s="12" t="str">
        <f t="shared" si="242"/>
        <v/>
      </c>
      <c r="BF698" s="12" t="str">
        <f>_xlfn.IFNA(VLOOKUP(Y698,对应表!$Z:$AA,2,FALSE)&amp;Z698,"")</f>
        <v>TUF:24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3"/>
        <v>24</v>
      </c>
      <c r="BM698" t="str">
        <f t="shared" si="244"/>
        <v/>
      </c>
    </row>
    <row r="699" spans="8:65" x14ac:dyDescent="0.15">
      <c r="H699" t="s">
        <v>1138</v>
      </c>
      <c r="I699">
        <v>1</v>
      </c>
      <c r="J699">
        <v>0.1</v>
      </c>
      <c r="K699" t="str">
        <f t="shared" ref="K699:K738" si="249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P699">
        <f t="shared" si="248"/>
        <v>26</v>
      </c>
      <c r="Q699">
        <v>200561</v>
      </c>
      <c r="R699" s="4" t="s">
        <v>1533</v>
      </c>
      <c r="S699" s="4" t="str">
        <f t="shared" si="237"/>
        <v>被动必胜lv1</v>
      </c>
      <c r="T699" t="s">
        <v>307</v>
      </c>
      <c r="Y699" t="s">
        <v>419</v>
      </c>
      <c r="Z699">
        <f>INT(VLOOKUP($I699,角色属性概况!$I:$O,VLOOKUP($H699,对应表!$AD:$AE,2,FALSE),FALSE)*$J699)</f>
        <v>26</v>
      </c>
      <c r="AI699" s="12" t="str">
        <f t="shared" ref="AI699:AI738" si="250">IF(BF699="","",BF699)&amp;IF(BG699="","","|"&amp;BG699)&amp;IF(BH699="","","|"&amp;BH699)&amp;IF(BI699="","","|"&amp;BI699)&amp;IF(BJ699="","","|"&amp;BJ699)</f>
        <v>ATK:26</v>
      </c>
      <c r="AR699">
        <v>999</v>
      </c>
      <c r="AU699" s="4"/>
      <c r="AV699" s="4"/>
      <c r="AW699" s="4"/>
      <c r="AX699" s="4"/>
      <c r="AZ699" s="12" t="str">
        <f t="shared" ref="AZ699:AZ738" si="251">IF(BA699="","",BA699)&amp;IF(BB699="","","|"&amp;BB699)&amp;IF(BC699="","","|"&amp;BC699)&amp;IF(BD699="","","|"&amp;BD699)&amp;IF(BE699="","","|"&amp;BE699)</f>
        <v/>
      </c>
      <c r="BA699" s="12" t="str">
        <f t="shared" si="238"/>
        <v/>
      </c>
      <c r="BB699" s="12" t="str">
        <f t="shared" si="239"/>
        <v/>
      </c>
      <c r="BC699" s="12" t="str">
        <f t="shared" si="240"/>
        <v/>
      </c>
      <c r="BD699" s="12" t="str">
        <f t="shared" si="241"/>
        <v/>
      </c>
      <c r="BE699" s="12" t="str">
        <f t="shared" si="242"/>
        <v/>
      </c>
      <c r="BF699" s="12" t="str">
        <f>_xlfn.IFNA(VLOOKUP(Y699,对应表!$Z:$AA,2,FALSE)&amp;Z699,"")</f>
        <v>ATK:26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3"/>
        <v>26</v>
      </c>
      <c r="BM699" t="str">
        <f t="shared" si="244"/>
        <v/>
      </c>
    </row>
    <row r="700" spans="8:65" x14ac:dyDescent="0.15">
      <c r="H700" t="s">
        <v>1138</v>
      </c>
      <c r="I700">
        <v>2</v>
      </c>
      <c r="J700">
        <v>0.1</v>
      </c>
      <c r="K700" t="str">
        <f t="shared" si="249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P700">
        <f t="shared" si="248"/>
        <v>32</v>
      </c>
      <c r="Q700">
        <v>200562</v>
      </c>
      <c r="R700" s="4" t="s">
        <v>1534</v>
      </c>
      <c r="S700" s="4" t="str">
        <f t="shared" si="237"/>
        <v>被动必胜lv2</v>
      </c>
      <c r="T700" t="s">
        <v>307</v>
      </c>
      <c r="Y700" t="s">
        <v>419</v>
      </c>
      <c r="Z700">
        <f>INT(VLOOKUP($I700,角色属性概况!$I:$O,VLOOKUP($H700,对应表!$AD:$AE,2,FALSE),FALSE)*$J700)</f>
        <v>32</v>
      </c>
      <c r="AI700" s="12" t="str">
        <f t="shared" si="250"/>
        <v>ATK:32</v>
      </c>
      <c r="AR700">
        <v>999</v>
      </c>
      <c r="AU700" s="4"/>
      <c r="AV700" s="4"/>
      <c r="AW700" s="4"/>
      <c r="AX700" s="4"/>
      <c r="AZ700" s="12" t="str">
        <f t="shared" si="251"/>
        <v/>
      </c>
      <c r="BA700" s="12" t="str">
        <f t="shared" si="238"/>
        <v/>
      </c>
      <c r="BB700" s="12" t="str">
        <f t="shared" si="239"/>
        <v/>
      </c>
      <c r="BC700" s="12" t="str">
        <f t="shared" si="240"/>
        <v/>
      </c>
      <c r="BD700" s="12" t="str">
        <f t="shared" si="241"/>
        <v/>
      </c>
      <c r="BE700" s="12" t="str">
        <f t="shared" si="242"/>
        <v/>
      </c>
      <c r="BF700" s="12" t="str">
        <f>_xlfn.IFNA(VLOOKUP(Y700,对应表!$Z:$AA,2,FALSE)&amp;Z700,"")</f>
        <v>ATK:32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3"/>
        <v>32</v>
      </c>
      <c r="BM700" t="str">
        <f t="shared" si="244"/>
        <v/>
      </c>
    </row>
    <row r="701" spans="8:65" x14ac:dyDescent="0.15">
      <c r="H701" t="s">
        <v>1138</v>
      </c>
      <c r="I701">
        <v>3</v>
      </c>
      <c r="J701">
        <v>0.1</v>
      </c>
      <c r="K701" t="str">
        <f t="shared" si="249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P701">
        <f t="shared" si="248"/>
        <v>50</v>
      </c>
      <c r="Q701">
        <v>200563</v>
      </c>
      <c r="R701" s="4" t="s">
        <v>1535</v>
      </c>
      <c r="S701" s="4" t="str">
        <f t="shared" si="237"/>
        <v>被动必胜lv3</v>
      </c>
      <c r="T701" t="s">
        <v>307</v>
      </c>
      <c r="Y701" t="s">
        <v>419</v>
      </c>
      <c r="Z701">
        <f>INT(VLOOKUP($I701,角色属性概况!$I:$O,VLOOKUP($H701,对应表!$AD:$AE,2,FALSE),FALSE)*$J701)</f>
        <v>50</v>
      </c>
      <c r="AI701" s="12" t="str">
        <f t="shared" si="250"/>
        <v>ATK:50</v>
      </c>
      <c r="AR701">
        <v>999</v>
      </c>
      <c r="AU701" s="4"/>
      <c r="AV701" s="4"/>
      <c r="AW701" s="4"/>
      <c r="AX701" s="4"/>
      <c r="AZ701" s="12" t="str">
        <f t="shared" si="251"/>
        <v/>
      </c>
      <c r="BA701" s="12" t="str">
        <f t="shared" si="238"/>
        <v/>
      </c>
      <c r="BB701" s="12" t="str">
        <f t="shared" si="239"/>
        <v/>
      </c>
      <c r="BC701" s="12" t="str">
        <f t="shared" si="240"/>
        <v/>
      </c>
      <c r="BD701" s="12" t="str">
        <f t="shared" si="241"/>
        <v/>
      </c>
      <c r="BE701" s="12" t="str">
        <f t="shared" si="242"/>
        <v/>
      </c>
      <c r="BF701" s="12" t="str">
        <f>_xlfn.IFNA(VLOOKUP(Y701,对应表!$Z:$AA,2,FALSE)&amp;Z701,"")</f>
        <v>ATK:50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3"/>
        <v>50</v>
      </c>
      <c r="BM701" t="str">
        <f t="shared" si="244"/>
        <v/>
      </c>
    </row>
    <row r="702" spans="8:65" x14ac:dyDescent="0.15">
      <c r="H702" t="s">
        <v>1138</v>
      </c>
      <c r="I702">
        <v>4</v>
      </c>
      <c r="J702">
        <v>0.1</v>
      </c>
      <c r="K702" t="str">
        <f t="shared" si="249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P702">
        <f t="shared" si="248"/>
        <v>80</v>
      </c>
      <c r="Q702">
        <v>200564</v>
      </c>
      <c r="R702" s="4" t="s">
        <v>1536</v>
      </c>
      <c r="S702" s="4" t="str">
        <f t="shared" si="237"/>
        <v>被动必胜lv4</v>
      </c>
      <c r="T702" t="s">
        <v>307</v>
      </c>
      <c r="Y702" t="s">
        <v>419</v>
      </c>
      <c r="Z702">
        <f>INT(VLOOKUP($I702,角色属性概况!$I:$O,VLOOKUP($H702,对应表!$AD:$AE,2,FALSE),FALSE)*$J702)</f>
        <v>80</v>
      </c>
      <c r="AI702" s="12" t="str">
        <f t="shared" si="250"/>
        <v>ATK:80</v>
      </c>
      <c r="AR702">
        <v>999</v>
      </c>
      <c r="AU702" s="4"/>
      <c r="AV702" s="4"/>
      <c r="AW702" s="4"/>
      <c r="AX702" s="4"/>
      <c r="AZ702" s="12" t="str">
        <f t="shared" si="251"/>
        <v/>
      </c>
      <c r="BA702" s="12" t="str">
        <f t="shared" si="238"/>
        <v/>
      </c>
      <c r="BB702" s="12" t="str">
        <f t="shared" si="239"/>
        <v/>
      </c>
      <c r="BC702" s="12" t="str">
        <f t="shared" si="240"/>
        <v/>
      </c>
      <c r="BD702" s="12" t="str">
        <f t="shared" si="241"/>
        <v/>
      </c>
      <c r="BE702" s="12" t="str">
        <f t="shared" si="242"/>
        <v/>
      </c>
      <c r="BF702" s="12" t="str">
        <f>_xlfn.IFNA(VLOOKUP(Y702,对应表!$Z:$AA,2,FALSE)&amp;Z702,"")</f>
        <v>ATK:80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3"/>
        <v>80</v>
      </c>
      <c r="BM702" t="str">
        <f t="shared" si="244"/>
        <v/>
      </c>
    </row>
    <row r="703" spans="8:65" x14ac:dyDescent="0.15">
      <c r="H703" t="s">
        <v>1138</v>
      </c>
      <c r="I703">
        <v>5</v>
      </c>
      <c r="J703">
        <v>0.1</v>
      </c>
      <c r="K703" t="str">
        <f t="shared" si="249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P703">
        <f t="shared" si="248"/>
        <v>113</v>
      </c>
      <c r="Q703">
        <v>200565</v>
      </c>
      <c r="R703" s="4" t="s">
        <v>1537</v>
      </c>
      <c r="S703" s="4" t="str">
        <f t="shared" si="237"/>
        <v>被动必胜lv5</v>
      </c>
      <c r="T703" t="s">
        <v>307</v>
      </c>
      <c r="Y703" t="s">
        <v>419</v>
      </c>
      <c r="Z703">
        <f>INT(VLOOKUP($I703,角色属性概况!$I:$O,VLOOKUP($H703,对应表!$AD:$AE,2,FALSE),FALSE)*$J703)</f>
        <v>113</v>
      </c>
      <c r="AI703" s="12" t="str">
        <f t="shared" si="250"/>
        <v>ATK:113</v>
      </c>
      <c r="AR703">
        <v>999</v>
      </c>
      <c r="AU703" s="4"/>
      <c r="AV703" s="4"/>
      <c r="AW703" s="4"/>
      <c r="AX703" s="4"/>
      <c r="AZ703" s="12" t="str">
        <f t="shared" si="251"/>
        <v/>
      </c>
      <c r="BA703" s="12" t="str">
        <f t="shared" si="238"/>
        <v/>
      </c>
      <c r="BB703" s="12" t="str">
        <f t="shared" si="239"/>
        <v/>
      </c>
      <c r="BC703" s="12" t="str">
        <f t="shared" si="240"/>
        <v/>
      </c>
      <c r="BD703" s="12" t="str">
        <f t="shared" si="241"/>
        <v/>
      </c>
      <c r="BE703" s="12" t="str">
        <f t="shared" si="242"/>
        <v/>
      </c>
      <c r="BF703" s="12" t="str">
        <f>_xlfn.IFNA(VLOOKUP(Y703,对应表!$Z:$AA,2,FALSE)&amp;Z703,"")</f>
        <v>ATK:113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3"/>
        <v>113</v>
      </c>
      <c r="BM703" t="str">
        <f t="shared" si="244"/>
        <v/>
      </c>
    </row>
    <row r="704" spans="8:65" x14ac:dyDescent="0.15">
      <c r="H704" t="s">
        <v>1138</v>
      </c>
      <c r="I704">
        <v>6</v>
      </c>
      <c r="J704">
        <v>0.1</v>
      </c>
      <c r="K704" t="str">
        <f t="shared" si="249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P704">
        <f t="shared" si="248"/>
        <v>160</v>
      </c>
      <c r="Q704">
        <v>200566</v>
      </c>
      <c r="R704" s="4" t="s">
        <v>1538</v>
      </c>
      <c r="S704" s="4" t="str">
        <f t="shared" si="237"/>
        <v>被动必胜lv6</v>
      </c>
      <c r="T704" t="s">
        <v>307</v>
      </c>
      <c r="Y704" t="s">
        <v>419</v>
      </c>
      <c r="Z704">
        <f>INT(VLOOKUP($I704,角色属性概况!$I:$O,VLOOKUP($H704,对应表!$AD:$AE,2,FALSE),FALSE)*$J704)</f>
        <v>160</v>
      </c>
      <c r="AI704" s="12" t="str">
        <f t="shared" si="250"/>
        <v>ATK:160</v>
      </c>
      <c r="AR704">
        <v>999</v>
      </c>
      <c r="AU704" s="4"/>
      <c r="AV704" s="4"/>
      <c r="AW704" s="4"/>
      <c r="AX704" s="4"/>
      <c r="AZ704" s="12" t="str">
        <f t="shared" si="251"/>
        <v/>
      </c>
      <c r="BA704" s="12" t="str">
        <f t="shared" si="238"/>
        <v/>
      </c>
      <c r="BB704" s="12" t="str">
        <f t="shared" si="239"/>
        <v/>
      </c>
      <c r="BC704" s="12" t="str">
        <f t="shared" si="240"/>
        <v/>
      </c>
      <c r="BD704" s="12" t="str">
        <f t="shared" si="241"/>
        <v/>
      </c>
      <c r="BE704" s="12" t="str">
        <f t="shared" si="242"/>
        <v/>
      </c>
      <c r="BF704" s="12" t="str">
        <f>_xlfn.IFNA(VLOOKUP(Y704,对应表!$Z:$AA,2,FALSE)&amp;Z704,"")</f>
        <v>ATK:160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3"/>
        <v>160</v>
      </c>
      <c r="BM704" t="str">
        <f t="shared" si="244"/>
        <v/>
      </c>
    </row>
    <row r="705" spans="8:65" x14ac:dyDescent="0.15">
      <c r="H705" t="s">
        <v>1138</v>
      </c>
      <c r="I705">
        <v>7</v>
      </c>
      <c r="J705">
        <v>0.1</v>
      </c>
      <c r="K705" t="str">
        <f t="shared" si="249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P705">
        <f t="shared" si="248"/>
        <v>226</v>
      </c>
      <c r="Q705">
        <v>200567</v>
      </c>
      <c r="R705" s="4" t="s">
        <v>1539</v>
      </c>
      <c r="S705" s="4" t="str">
        <f t="shared" si="237"/>
        <v>被动必胜lv7</v>
      </c>
      <c r="T705" t="s">
        <v>307</v>
      </c>
      <c r="Y705" t="s">
        <v>419</v>
      </c>
      <c r="Z705">
        <f>INT(VLOOKUP($I705,角色属性概况!$I:$O,VLOOKUP($H705,对应表!$AD:$AE,2,FALSE),FALSE)*$J705)</f>
        <v>226</v>
      </c>
      <c r="AI705" s="12" t="str">
        <f t="shared" si="250"/>
        <v>ATK:226</v>
      </c>
      <c r="AR705">
        <v>999</v>
      </c>
      <c r="AU705" s="4"/>
      <c r="AV705" s="4"/>
      <c r="AW705" s="4"/>
      <c r="AX705" s="4"/>
      <c r="AZ705" s="12" t="str">
        <f t="shared" si="251"/>
        <v/>
      </c>
      <c r="BA705" s="12" t="str">
        <f t="shared" si="238"/>
        <v/>
      </c>
      <c r="BB705" s="12" t="str">
        <f t="shared" si="239"/>
        <v/>
      </c>
      <c r="BC705" s="12" t="str">
        <f t="shared" si="240"/>
        <v/>
      </c>
      <c r="BD705" s="12" t="str">
        <f t="shared" si="241"/>
        <v/>
      </c>
      <c r="BE705" s="12" t="str">
        <f t="shared" si="242"/>
        <v/>
      </c>
      <c r="BF705" s="12" t="str">
        <f>_xlfn.IFNA(VLOOKUP(Y705,对应表!$Z:$AA,2,FALSE)&amp;Z705,"")</f>
        <v>ATK:226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3"/>
        <v>226</v>
      </c>
      <c r="BM705" t="str">
        <f t="shared" si="244"/>
        <v/>
      </c>
    </row>
    <row r="706" spans="8:65" x14ac:dyDescent="0.15">
      <c r="H706" t="s">
        <v>1138</v>
      </c>
      <c r="I706">
        <v>8</v>
      </c>
      <c r="J706">
        <v>0.1</v>
      </c>
      <c r="K706" t="str">
        <f t="shared" si="249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P706">
        <f t="shared" si="248"/>
        <v>320</v>
      </c>
      <c r="Q706">
        <v>200568</v>
      </c>
      <c r="R706" s="4" t="s">
        <v>1540</v>
      </c>
      <c r="S706" s="4" t="str">
        <f t="shared" si="237"/>
        <v>被动必胜lv8</v>
      </c>
      <c r="T706" t="s">
        <v>307</v>
      </c>
      <c r="Y706" t="s">
        <v>419</v>
      </c>
      <c r="Z706">
        <f>INT(VLOOKUP($I706,角色属性概况!$I:$O,VLOOKUP($H706,对应表!$AD:$AE,2,FALSE),FALSE)*$J706)</f>
        <v>320</v>
      </c>
      <c r="AI706" s="12" t="str">
        <f t="shared" si="250"/>
        <v>ATK:320</v>
      </c>
      <c r="AR706">
        <v>999</v>
      </c>
      <c r="AU706" s="4"/>
      <c r="AV706" s="4"/>
      <c r="AW706" s="4"/>
      <c r="AX706" s="4"/>
      <c r="AZ706" s="12" t="str">
        <f t="shared" si="251"/>
        <v/>
      </c>
      <c r="BA706" s="12" t="str">
        <f t="shared" si="238"/>
        <v/>
      </c>
      <c r="BB706" s="12" t="str">
        <f t="shared" si="239"/>
        <v/>
      </c>
      <c r="BC706" s="12" t="str">
        <f t="shared" si="240"/>
        <v/>
      </c>
      <c r="BD706" s="12" t="str">
        <f t="shared" si="241"/>
        <v/>
      </c>
      <c r="BE706" s="12" t="str">
        <f t="shared" si="242"/>
        <v/>
      </c>
      <c r="BF706" s="12" t="str">
        <f>_xlfn.IFNA(VLOOKUP(Y706,对应表!$Z:$AA,2,FALSE)&amp;Z706,"")</f>
        <v>ATK:320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3"/>
        <v>320</v>
      </c>
      <c r="BM706" t="str">
        <f t="shared" si="244"/>
        <v/>
      </c>
    </row>
    <row r="707" spans="8:65" x14ac:dyDescent="0.15">
      <c r="H707" t="s">
        <v>1138</v>
      </c>
      <c r="I707">
        <v>9</v>
      </c>
      <c r="J707">
        <v>0.1</v>
      </c>
      <c r="K707" t="str">
        <f t="shared" si="249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P707">
        <f t="shared" si="248"/>
        <v>452</v>
      </c>
      <c r="Q707">
        <v>200569</v>
      </c>
      <c r="R707" s="4" t="s">
        <v>1541</v>
      </c>
      <c r="S707" s="4" t="str">
        <f t="shared" si="237"/>
        <v>被动必胜lv9</v>
      </c>
      <c r="T707" t="s">
        <v>307</v>
      </c>
      <c r="Y707" t="s">
        <v>419</v>
      </c>
      <c r="Z707">
        <f>INT(VLOOKUP($I707,角色属性概况!$I:$O,VLOOKUP($H707,对应表!$AD:$AE,2,FALSE),FALSE)*$J707)</f>
        <v>452</v>
      </c>
      <c r="AI707" s="12" t="str">
        <f t="shared" si="250"/>
        <v>ATK:452</v>
      </c>
      <c r="AR707">
        <v>999</v>
      </c>
      <c r="AU707" s="4"/>
      <c r="AV707" s="4"/>
      <c r="AW707" s="4"/>
      <c r="AX707" s="4"/>
      <c r="AZ707" s="12" t="str">
        <f t="shared" si="251"/>
        <v/>
      </c>
      <c r="BA707" s="12" t="str">
        <f t="shared" si="238"/>
        <v/>
      </c>
      <c r="BB707" s="12" t="str">
        <f t="shared" si="239"/>
        <v/>
      </c>
      <c r="BC707" s="12" t="str">
        <f t="shared" si="240"/>
        <v/>
      </c>
      <c r="BD707" s="12" t="str">
        <f t="shared" si="241"/>
        <v/>
      </c>
      <c r="BE707" s="12" t="str">
        <f t="shared" si="242"/>
        <v/>
      </c>
      <c r="BF707" s="12" t="str">
        <f>_xlfn.IFNA(VLOOKUP(Y707,对应表!$Z:$AA,2,FALSE)&amp;Z707,"")</f>
        <v>ATK:452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3"/>
        <v>452</v>
      </c>
      <c r="BM707" t="str">
        <f t="shared" si="244"/>
        <v/>
      </c>
    </row>
    <row r="708" spans="8:65" x14ac:dyDescent="0.15">
      <c r="H708" t="s">
        <v>1138</v>
      </c>
      <c r="I708">
        <v>10</v>
      </c>
      <c r="J708">
        <v>0.1</v>
      </c>
      <c r="K708" t="str">
        <f t="shared" si="249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P708">
        <f t="shared" si="248"/>
        <v>640</v>
      </c>
      <c r="Q708">
        <v>200570</v>
      </c>
      <c r="R708" s="4" t="s">
        <v>1542</v>
      </c>
      <c r="S708" s="4" t="str">
        <f t="shared" ref="S708:S758" si="252">R708</f>
        <v>被动必胜lv10</v>
      </c>
      <c r="T708" t="s">
        <v>307</v>
      </c>
      <c r="Y708" t="s">
        <v>419</v>
      </c>
      <c r="Z708">
        <f>INT(VLOOKUP($I708,角色属性概况!$I:$O,VLOOKUP($H708,对应表!$AD:$AE,2,FALSE),FALSE)*$J708)</f>
        <v>640</v>
      </c>
      <c r="AI708" s="12" t="str">
        <f t="shared" si="250"/>
        <v>ATK:640</v>
      </c>
      <c r="AR708">
        <v>999</v>
      </c>
      <c r="AU708" s="4"/>
      <c r="AV708" s="4"/>
      <c r="AW708" s="4"/>
      <c r="AX708" s="4"/>
      <c r="AZ708" s="12" t="str">
        <f t="shared" si="251"/>
        <v/>
      </c>
      <c r="BA708" s="12" t="str">
        <f t="shared" si="238"/>
        <v/>
      </c>
      <c r="BB708" s="12" t="str">
        <f t="shared" si="239"/>
        <v/>
      </c>
      <c r="BC708" s="12" t="str">
        <f t="shared" si="240"/>
        <v/>
      </c>
      <c r="BD708" s="12" t="str">
        <f t="shared" si="241"/>
        <v/>
      </c>
      <c r="BE708" s="12" t="str">
        <f t="shared" si="242"/>
        <v/>
      </c>
      <c r="BF708" s="12" t="str">
        <f>_xlfn.IFNA(VLOOKUP(Y708,对应表!$Z:$AA,2,FALSE)&amp;Z708,"")</f>
        <v>ATK:640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3"/>
        <v>640</v>
      </c>
      <c r="BM708" t="str">
        <f t="shared" si="244"/>
        <v/>
      </c>
    </row>
    <row r="709" spans="8:65" x14ac:dyDescent="0.15">
      <c r="H709" t="s">
        <v>1138</v>
      </c>
      <c r="I709">
        <v>11</v>
      </c>
      <c r="J709">
        <v>0.1</v>
      </c>
      <c r="K709" t="str">
        <f t="shared" si="249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P709">
        <f t="shared" si="248"/>
        <v>906</v>
      </c>
      <c r="Q709">
        <v>200571</v>
      </c>
      <c r="R709" s="4" t="s">
        <v>1543</v>
      </c>
      <c r="S709" s="4" t="str">
        <f t="shared" si="252"/>
        <v>被动必胜lv11</v>
      </c>
      <c r="T709" t="s">
        <v>307</v>
      </c>
      <c r="Y709" t="s">
        <v>419</v>
      </c>
      <c r="Z709">
        <f>INT(VLOOKUP($I709,角色属性概况!$I:$O,VLOOKUP($H709,对应表!$AD:$AE,2,FALSE),FALSE)*$J709)</f>
        <v>906</v>
      </c>
      <c r="AI709" s="12" t="str">
        <f t="shared" si="250"/>
        <v>ATK:906</v>
      </c>
      <c r="AR709">
        <v>999</v>
      </c>
      <c r="AU709" s="4"/>
      <c r="AV709" s="4"/>
      <c r="AW709" s="4"/>
      <c r="AX709" s="4"/>
      <c r="AZ709" s="12" t="str">
        <f t="shared" si="251"/>
        <v/>
      </c>
      <c r="BA709" s="12" t="str">
        <f t="shared" ref="BA709:BA758" si="253">IF(_xlfn.IFNA(VLOOKUP(AU709,$K:$L,2,FALSE),"")=0,"",_xlfn.IFNA(VLOOKUP(AU709,$K:$L,2,FALSE),""))</f>
        <v/>
      </c>
      <c r="BB709" s="12" t="str">
        <f t="shared" ref="BB709:BB758" si="254">IF(_xlfn.IFNA(VLOOKUP(AV709,$K:$L,2,FALSE),"")=0,"",_xlfn.IFNA(VLOOKUP(AV709,$K:$L,2,FALSE),""))</f>
        <v/>
      </c>
      <c r="BC709" s="12" t="str">
        <f t="shared" ref="BC709:BC758" si="255">IF(_xlfn.IFNA(VLOOKUP(AW709,$K:$L,2,FALSE),"")=0,"",_xlfn.IFNA(VLOOKUP(AW709,$K:$L,2,FALSE),""))</f>
        <v/>
      </c>
      <c r="BD709" s="12" t="str">
        <f t="shared" ref="BD709:BD758" si="256">IF(_xlfn.IFNA(VLOOKUP(AX709,$K:$L,2,FALSE),"")=0,"",_xlfn.IFNA(VLOOKUP(AX709,$K:$L,2,FALSE),""))</f>
        <v/>
      </c>
      <c r="BE709" s="12" t="str">
        <f t="shared" ref="BE709:BE758" si="257">IF(_xlfn.IFNA(VLOOKUP(AY709,$K:$L,2,FALSE),"")=0,"",_xlfn.IFNA(VLOOKUP(AY709,$K:$L,2,FALSE),""))</f>
        <v/>
      </c>
      <c r="BF709" s="12" t="str">
        <f>_xlfn.IFNA(VLOOKUP(Y709,对应表!$Z:$AA,2,FALSE)&amp;Z709,"")</f>
        <v>ATK:906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3"/>
        <v>906</v>
      </c>
      <c r="BM709" t="str">
        <f t="shared" si="244"/>
        <v/>
      </c>
    </row>
    <row r="710" spans="8:65" x14ac:dyDescent="0.15">
      <c r="H710" t="s">
        <v>1138</v>
      </c>
      <c r="I710">
        <v>12</v>
      </c>
      <c r="J710">
        <v>0.1</v>
      </c>
      <c r="K710" t="str">
        <f t="shared" si="249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P710">
        <f t="shared" si="248"/>
        <v>1281</v>
      </c>
      <c r="Q710">
        <v>200572</v>
      </c>
      <c r="R710" s="4" t="s">
        <v>1544</v>
      </c>
      <c r="S710" s="4" t="str">
        <f t="shared" si="252"/>
        <v>被动必胜lv12</v>
      </c>
      <c r="T710" t="s">
        <v>307</v>
      </c>
      <c r="Y710" t="s">
        <v>419</v>
      </c>
      <c r="Z710">
        <f>INT(VLOOKUP($I710,角色属性概况!$I:$O,VLOOKUP($H710,对应表!$AD:$AE,2,FALSE),FALSE)*$J710)</f>
        <v>1281</v>
      </c>
      <c r="AI710" s="12" t="str">
        <f t="shared" si="250"/>
        <v>ATK:1281</v>
      </c>
      <c r="AR710">
        <v>999</v>
      </c>
      <c r="AU710" s="4"/>
      <c r="AV710" s="4"/>
      <c r="AW710" s="4"/>
      <c r="AX710" s="4"/>
      <c r="AZ710" s="12" t="str">
        <f t="shared" si="251"/>
        <v/>
      </c>
      <c r="BA710" s="12" t="str">
        <f t="shared" si="253"/>
        <v/>
      </c>
      <c r="BB710" s="12" t="str">
        <f t="shared" si="254"/>
        <v/>
      </c>
      <c r="BC710" s="12" t="str">
        <f t="shared" si="255"/>
        <v/>
      </c>
      <c r="BD710" s="12" t="str">
        <f t="shared" si="256"/>
        <v/>
      </c>
      <c r="BE710" s="12" t="str">
        <f t="shared" si="257"/>
        <v/>
      </c>
      <c r="BF710" s="12" t="str">
        <f>_xlfn.IFNA(VLOOKUP(Y710,对应表!$Z:$AA,2,FALSE)&amp;Z710,"")</f>
        <v>ATK:1281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3"/>
        <v>1281</v>
      </c>
      <c r="BM710" t="str">
        <f t="shared" si="244"/>
        <v/>
      </c>
    </row>
    <row r="711" spans="8:65" x14ac:dyDescent="0.15">
      <c r="H711" t="s">
        <v>1138</v>
      </c>
      <c r="I711">
        <v>13</v>
      </c>
      <c r="J711">
        <v>0.1</v>
      </c>
      <c r="K711" t="str">
        <f t="shared" si="249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P711">
        <f t="shared" si="248"/>
        <v>1812</v>
      </c>
      <c r="Q711">
        <v>200573</v>
      </c>
      <c r="R711" s="4" t="s">
        <v>1545</v>
      </c>
      <c r="S711" s="4" t="str">
        <f t="shared" si="252"/>
        <v>被动必胜lv13</v>
      </c>
      <c r="T711" t="s">
        <v>307</v>
      </c>
      <c r="Y711" t="s">
        <v>419</v>
      </c>
      <c r="Z711">
        <f>INT(VLOOKUP($I711,角色属性概况!$I:$O,VLOOKUP($H711,对应表!$AD:$AE,2,FALSE),FALSE)*$J711)</f>
        <v>1812</v>
      </c>
      <c r="AI711" s="12" t="str">
        <f t="shared" si="250"/>
        <v>ATK:1812</v>
      </c>
      <c r="AR711">
        <v>999</v>
      </c>
      <c r="AU711" s="4"/>
      <c r="AV711" s="4"/>
      <c r="AW711" s="4"/>
      <c r="AX711" s="4"/>
      <c r="AZ711" s="12" t="str">
        <f t="shared" si="251"/>
        <v/>
      </c>
      <c r="BA711" s="12" t="str">
        <f t="shared" si="253"/>
        <v/>
      </c>
      <c r="BB711" s="12" t="str">
        <f t="shared" si="254"/>
        <v/>
      </c>
      <c r="BC711" s="12" t="str">
        <f t="shared" si="255"/>
        <v/>
      </c>
      <c r="BD711" s="12" t="str">
        <f t="shared" si="256"/>
        <v/>
      </c>
      <c r="BE711" s="12" t="str">
        <f t="shared" si="257"/>
        <v/>
      </c>
      <c r="BF711" s="12" t="str">
        <f>_xlfn.IFNA(VLOOKUP(Y711,对应表!$Z:$AA,2,FALSE)&amp;Z711,"")</f>
        <v>ATK:1812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3"/>
        <v>1812</v>
      </c>
      <c r="BM711" t="str">
        <f t="shared" si="244"/>
        <v/>
      </c>
    </row>
    <row r="712" spans="8:65" x14ac:dyDescent="0.15">
      <c r="H712" t="s">
        <v>1138</v>
      </c>
      <c r="I712">
        <v>14</v>
      </c>
      <c r="J712">
        <v>0.1</v>
      </c>
      <c r="K712" t="str">
        <f t="shared" si="249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P712">
        <f t="shared" si="248"/>
        <v>2563</v>
      </c>
      <c r="Q712">
        <v>200574</v>
      </c>
      <c r="R712" s="4" t="s">
        <v>1546</v>
      </c>
      <c r="S712" s="4" t="str">
        <f t="shared" si="252"/>
        <v>被动必胜lv14</v>
      </c>
      <c r="T712" t="s">
        <v>307</v>
      </c>
      <c r="Y712" t="s">
        <v>419</v>
      </c>
      <c r="Z712">
        <f>INT(VLOOKUP($I712,角色属性概况!$I:$O,VLOOKUP($H712,对应表!$AD:$AE,2,FALSE),FALSE)*$J712)</f>
        <v>2563</v>
      </c>
      <c r="AI712" s="12" t="str">
        <f t="shared" si="250"/>
        <v>ATK:2563</v>
      </c>
      <c r="AR712">
        <v>999</v>
      </c>
      <c r="AU712" s="4"/>
      <c r="AV712" s="4"/>
      <c r="AW712" s="4"/>
      <c r="AX712" s="4"/>
      <c r="AZ712" s="12" t="str">
        <f t="shared" si="251"/>
        <v/>
      </c>
      <c r="BA712" s="12" t="str">
        <f t="shared" si="253"/>
        <v/>
      </c>
      <c r="BB712" s="12" t="str">
        <f t="shared" si="254"/>
        <v/>
      </c>
      <c r="BC712" s="12" t="str">
        <f t="shared" si="255"/>
        <v/>
      </c>
      <c r="BD712" s="12" t="str">
        <f t="shared" si="256"/>
        <v/>
      </c>
      <c r="BE712" s="12" t="str">
        <f t="shared" si="257"/>
        <v/>
      </c>
      <c r="BF712" s="12" t="str">
        <f>_xlfn.IFNA(VLOOKUP(Y712,对应表!$Z:$AA,2,FALSE)&amp;Z712,"")</f>
        <v>ATK:2563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3"/>
        <v>2563</v>
      </c>
      <c r="BM712" t="str">
        <f t="shared" si="244"/>
        <v/>
      </c>
    </row>
    <row r="713" spans="8:65" x14ac:dyDescent="0.15">
      <c r="H713" t="s">
        <v>1138</v>
      </c>
      <c r="I713">
        <v>15</v>
      </c>
      <c r="J713">
        <v>0.1</v>
      </c>
      <c r="K713" t="str">
        <f t="shared" si="249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P713">
        <f t="shared" si="248"/>
        <v>3626</v>
      </c>
      <c r="Q713">
        <v>200575</v>
      </c>
      <c r="R713" s="4" t="s">
        <v>1547</v>
      </c>
      <c r="S713" s="4" t="str">
        <f t="shared" si="252"/>
        <v>被动必胜lv15</v>
      </c>
      <c r="T713" t="s">
        <v>307</v>
      </c>
      <c r="Y713" t="s">
        <v>419</v>
      </c>
      <c r="Z713">
        <f>INT(VLOOKUP($I713,角色属性概况!$I:$O,VLOOKUP($H713,对应表!$AD:$AE,2,FALSE),FALSE)*$J713)</f>
        <v>3626</v>
      </c>
      <c r="AI713" s="12" t="str">
        <f t="shared" si="250"/>
        <v>ATK:3626</v>
      </c>
      <c r="AR713">
        <v>999</v>
      </c>
      <c r="AU713" s="4"/>
      <c r="AV713" s="4"/>
      <c r="AW713" s="4"/>
      <c r="AX713" s="4"/>
      <c r="AZ713" s="12" t="str">
        <f t="shared" si="251"/>
        <v/>
      </c>
      <c r="BA713" s="12" t="str">
        <f t="shared" si="253"/>
        <v/>
      </c>
      <c r="BB713" s="12" t="str">
        <f t="shared" si="254"/>
        <v/>
      </c>
      <c r="BC713" s="12" t="str">
        <f t="shared" si="255"/>
        <v/>
      </c>
      <c r="BD713" s="12" t="str">
        <f t="shared" si="256"/>
        <v/>
      </c>
      <c r="BE713" s="12" t="str">
        <f t="shared" si="257"/>
        <v/>
      </c>
      <c r="BF713" s="12" t="str">
        <f>_xlfn.IFNA(VLOOKUP(Y713,对应表!$Z:$AA,2,FALSE)&amp;Z713,"")</f>
        <v>ATK:3626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ref="BL713:BL758" si="258">IF(Z713="",IF(U713="",AO713,U713),Z713)</f>
        <v>3626</v>
      </c>
      <c r="BM713" t="str">
        <f t="shared" ref="BM713:BM758" si="259">IF(AB713="","",AB713)</f>
        <v/>
      </c>
    </row>
    <row r="714" spans="8:65" x14ac:dyDescent="0.15">
      <c r="H714" t="s">
        <v>1138</v>
      </c>
      <c r="I714">
        <v>16</v>
      </c>
      <c r="J714">
        <v>0.1</v>
      </c>
      <c r="K714" t="str">
        <f t="shared" si="249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P714">
        <f t="shared" si="248"/>
        <v>5128</v>
      </c>
      <c r="Q714">
        <v>200576</v>
      </c>
      <c r="R714" s="4" t="s">
        <v>1548</v>
      </c>
      <c r="S714" s="4" t="str">
        <f t="shared" si="252"/>
        <v>被动必胜lv16</v>
      </c>
      <c r="T714" t="s">
        <v>307</v>
      </c>
      <c r="Y714" t="s">
        <v>419</v>
      </c>
      <c r="Z714">
        <f>INT(VLOOKUP($I714,角色属性概况!$I:$O,VLOOKUP($H714,对应表!$AD:$AE,2,FALSE),FALSE)*$J714)</f>
        <v>5128</v>
      </c>
      <c r="AI714" s="12" t="str">
        <f t="shared" si="250"/>
        <v>ATK:5128</v>
      </c>
      <c r="AR714">
        <v>999</v>
      </c>
      <c r="AU714" s="4"/>
      <c r="AV714" s="4"/>
      <c r="AW714" s="4"/>
      <c r="AX714" s="4"/>
      <c r="AZ714" s="12" t="str">
        <f t="shared" si="251"/>
        <v/>
      </c>
      <c r="BA714" s="12" t="str">
        <f t="shared" si="253"/>
        <v/>
      </c>
      <c r="BB714" s="12" t="str">
        <f t="shared" si="254"/>
        <v/>
      </c>
      <c r="BC714" s="12" t="str">
        <f t="shared" si="255"/>
        <v/>
      </c>
      <c r="BD714" s="12" t="str">
        <f t="shared" si="256"/>
        <v/>
      </c>
      <c r="BE714" s="12" t="str">
        <f t="shared" si="257"/>
        <v/>
      </c>
      <c r="BF714" s="12" t="str">
        <f>_xlfn.IFNA(VLOOKUP(Y714,对应表!$Z:$AA,2,FALSE)&amp;Z714,"")</f>
        <v>ATK:5128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si="258"/>
        <v>5128</v>
      </c>
      <c r="BM714" t="str">
        <f t="shared" si="259"/>
        <v/>
      </c>
    </row>
    <row r="715" spans="8:65" x14ac:dyDescent="0.15">
      <c r="H715" t="s">
        <v>1138</v>
      </c>
      <c r="I715">
        <v>17</v>
      </c>
      <c r="J715">
        <v>0.1</v>
      </c>
      <c r="K715" t="str">
        <f t="shared" si="249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P715">
        <f t="shared" si="248"/>
        <v>7254</v>
      </c>
      <c r="Q715">
        <v>200577</v>
      </c>
      <c r="R715" s="4" t="s">
        <v>1549</v>
      </c>
      <c r="S715" s="4" t="str">
        <f t="shared" si="252"/>
        <v>被动必胜lv17</v>
      </c>
      <c r="T715" t="s">
        <v>307</v>
      </c>
      <c r="Y715" t="s">
        <v>419</v>
      </c>
      <c r="Z715">
        <f>INT(VLOOKUP($I715,角色属性概况!$I:$O,VLOOKUP($H715,对应表!$AD:$AE,2,FALSE),FALSE)*$J715)</f>
        <v>7254</v>
      </c>
      <c r="AI715" s="12" t="str">
        <f t="shared" si="250"/>
        <v>ATK:7254</v>
      </c>
      <c r="AR715">
        <v>999</v>
      </c>
      <c r="AU715" s="4"/>
      <c r="AV715" s="4"/>
      <c r="AW715" s="4"/>
      <c r="AX715" s="4"/>
      <c r="AZ715" s="12" t="str">
        <f t="shared" si="251"/>
        <v/>
      </c>
      <c r="BA715" s="12" t="str">
        <f t="shared" si="253"/>
        <v/>
      </c>
      <c r="BB715" s="12" t="str">
        <f t="shared" si="254"/>
        <v/>
      </c>
      <c r="BC715" s="12" t="str">
        <f t="shared" si="255"/>
        <v/>
      </c>
      <c r="BD715" s="12" t="str">
        <f t="shared" si="256"/>
        <v/>
      </c>
      <c r="BE715" s="12" t="str">
        <f t="shared" si="257"/>
        <v/>
      </c>
      <c r="BF715" s="12" t="str">
        <f>_xlfn.IFNA(VLOOKUP(Y715,对应表!$Z:$AA,2,FALSE)&amp;Z715,"")</f>
        <v>ATK:7254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8"/>
        <v>7254</v>
      </c>
      <c r="BM715" t="str">
        <f t="shared" si="259"/>
        <v/>
      </c>
    </row>
    <row r="716" spans="8:65" x14ac:dyDescent="0.15">
      <c r="H716" t="s">
        <v>1138</v>
      </c>
      <c r="I716">
        <v>18</v>
      </c>
      <c r="J716">
        <v>0.1</v>
      </c>
      <c r="K716" t="str">
        <f t="shared" si="249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P716">
        <f t="shared" si="248"/>
        <v>10260</v>
      </c>
      <c r="Q716">
        <v>200578</v>
      </c>
      <c r="R716" s="4" t="s">
        <v>1550</v>
      </c>
      <c r="S716" s="4" t="str">
        <f t="shared" si="252"/>
        <v>被动必胜lv18</v>
      </c>
      <c r="T716" t="s">
        <v>307</v>
      </c>
      <c r="Y716" t="s">
        <v>419</v>
      </c>
      <c r="Z716">
        <f>INT(VLOOKUP($I716,角色属性概况!$I:$O,VLOOKUP($H716,对应表!$AD:$AE,2,FALSE),FALSE)*$J716)</f>
        <v>10260</v>
      </c>
      <c r="AI716" s="12" t="str">
        <f t="shared" si="250"/>
        <v>ATK:10260</v>
      </c>
      <c r="AR716">
        <v>999</v>
      </c>
      <c r="AU716" s="4"/>
      <c r="AV716" s="4"/>
      <c r="AW716" s="4"/>
      <c r="AX716" s="4"/>
      <c r="AZ716" s="12" t="str">
        <f t="shared" si="251"/>
        <v/>
      </c>
      <c r="BA716" s="12" t="str">
        <f t="shared" si="253"/>
        <v/>
      </c>
      <c r="BB716" s="12" t="str">
        <f t="shared" si="254"/>
        <v/>
      </c>
      <c r="BC716" s="12" t="str">
        <f t="shared" si="255"/>
        <v/>
      </c>
      <c r="BD716" s="12" t="str">
        <f t="shared" si="256"/>
        <v/>
      </c>
      <c r="BE716" s="12" t="str">
        <f t="shared" si="257"/>
        <v/>
      </c>
      <c r="BF716" s="12" t="str">
        <f>_xlfn.IFNA(VLOOKUP(Y716,对应表!$Z:$AA,2,FALSE)&amp;Z716,"")</f>
        <v>ATK:10260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8"/>
        <v>10260</v>
      </c>
      <c r="BM716" t="str">
        <f t="shared" si="259"/>
        <v/>
      </c>
    </row>
    <row r="717" spans="8:65" x14ac:dyDescent="0.15">
      <c r="H717" t="s">
        <v>1138</v>
      </c>
      <c r="I717">
        <v>19</v>
      </c>
      <c r="J717">
        <v>0.1</v>
      </c>
      <c r="K717" t="str">
        <f t="shared" si="249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P717">
        <f t="shared" si="248"/>
        <v>14512</v>
      </c>
      <c r="Q717">
        <v>200579</v>
      </c>
      <c r="R717" s="4" t="s">
        <v>1551</v>
      </c>
      <c r="S717" s="4" t="str">
        <f t="shared" si="252"/>
        <v>被动必胜lv19</v>
      </c>
      <c r="T717" t="s">
        <v>307</v>
      </c>
      <c r="Y717" t="s">
        <v>419</v>
      </c>
      <c r="Z717">
        <f>INT(VLOOKUP($I717,角色属性概况!$I:$O,VLOOKUP($H717,对应表!$AD:$AE,2,FALSE),FALSE)*$J717)</f>
        <v>14512</v>
      </c>
      <c r="AI717" s="12" t="str">
        <f t="shared" si="250"/>
        <v>ATK:14512</v>
      </c>
      <c r="AR717">
        <v>999</v>
      </c>
      <c r="AU717" s="4"/>
      <c r="AV717" s="4"/>
      <c r="AW717" s="4"/>
      <c r="AX717" s="4"/>
      <c r="AZ717" s="12" t="str">
        <f t="shared" si="251"/>
        <v/>
      </c>
      <c r="BA717" s="12" t="str">
        <f t="shared" si="253"/>
        <v/>
      </c>
      <c r="BB717" s="12" t="str">
        <f t="shared" si="254"/>
        <v/>
      </c>
      <c r="BC717" s="12" t="str">
        <f t="shared" si="255"/>
        <v/>
      </c>
      <c r="BD717" s="12" t="str">
        <f t="shared" si="256"/>
        <v/>
      </c>
      <c r="BE717" s="12" t="str">
        <f t="shared" si="257"/>
        <v/>
      </c>
      <c r="BF717" s="12" t="str">
        <f>_xlfn.IFNA(VLOOKUP(Y717,对应表!$Z:$AA,2,FALSE)&amp;Z717,"")</f>
        <v>ATK:14512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8"/>
        <v>14512</v>
      </c>
      <c r="BM717" t="str">
        <f t="shared" si="259"/>
        <v/>
      </c>
    </row>
    <row r="718" spans="8:65" x14ac:dyDescent="0.15">
      <c r="H718" t="s">
        <v>1138</v>
      </c>
      <c r="I718">
        <v>20</v>
      </c>
      <c r="J718">
        <v>0.1</v>
      </c>
      <c r="K718" t="str">
        <f t="shared" si="249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P718">
        <f t="shared" si="248"/>
        <v>20525</v>
      </c>
      <c r="Q718">
        <v>200580</v>
      </c>
      <c r="R718" s="4" t="s">
        <v>1552</v>
      </c>
      <c r="S718" s="4" t="str">
        <f t="shared" si="252"/>
        <v>被动必胜lv20</v>
      </c>
      <c r="T718" t="s">
        <v>307</v>
      </c>
      <c r="Y718" t="s">
        <v>419</v>
      </c>
      <c r="Z718">
        <f>INT(VLOOKUP($I718,角色属性概况!$I:$O,VLOOKUP($H718,对应表!$AD:$AE,2,FALSE),FALSE)*$J718)</f>
        <v>20525</v>
      </c>
      <c r="AI718" s="12" t="str">
        <f t="shared" si="250"/>
        <v>ATK:20525</v>
      </c>
      <c r="AR718">
        <v>999</v>
      </c>
      <c r="AU718" s="4"/>
      <c r="AV718" s="4"/>
      <c r="AW718" s="4"/>
      <c r="AX718" s="4"/>
      <c r="AZ718" s="12" t="str">
        <f t="shared" si="251"/>
        <v/>
      </c>
      <c r="BA718" s="12" t="str">
        <f t="shared" si="253"/>
        <v/>
      </c>
      <c r="BB718" s="12" t="str">
        <f t="shared" si="254"/>
        <v/>
      </c>
      <c r="BC718" s="12" t="str">
        <f t="shared" si="255"/>
        <v/>
      </c>
      <c r="BD718" s="12" t="str">
        <f t="shared" si="256"/>
        <v/>
      </c>
      <c r="BE718" s="12" t="str">
        <f t="shared" si="257"/>
        <v/>
      </c>
      <c r="BF718" s="12" t="str">
        <f>_xlfn.IFNA(VLOOKUP(Y718,对应表!$Z:$AA,2,FALSE)&amp;Z718,"")</f>
        <v>ATK:20525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8"/>
        <v>20525</v>
      </c>
      <c r="BM718" t="str">
        <f t="shared" si="259"/>
        <v/>
      </c>
    </row>
    <row r="719" spans="8:65" x14ac:dyDescent="0.15">
      <c r="H719" t="s">
        <v>142</v>
      </c>
      <c r="I719">
        <v>1</v>
      </c>
      <c r="J719">
        <v>-0.05</v>
      </c>
      <c r="K719" t="str">
        <f t="shared" si="249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P719">
        <f t="shared" si="248"/>
        <v>-21</v>
      </c>
      <c r="Q719">
        <v>200581</v>
      </c>
      <c r="R719" s="4" t="s">
        <v>1096</v>
      </c>
      <c r="S719" s="4" t="str">
        <f t="shared" si="252"/>
        <v>被动痛苦lv1</v>
      </c>
      <c r="T719" t="s">
        <v>139</v>
      </c>
      <c r="U719">
        <f>INT(VLOOKUP($I719,角色属性概况!$I:$O,VLOOKUP($H719,对应表!$AD:$AE,2,FALSE),FALSE)*$J719)</f>
        <v>-21</v>
      </c>
      <c r="AI719" s="12" t="str">
        <f t="shared" si="250"/>
        <v/>
      </c>
      <c r="AR719">
        <v>999</v>
      </c>
      <c r="AU719" s="4"/>
      <c r="AV719" s="4"/>
      <c r="AW719" s="4"/>
      <c r="AX719" s="4"/>
      <c r="AZ719" s="12" t="str">
        <f t="shared" si="251"/>
        <v/>
      </c>
      <c r="BA719" s="12" t="str">
        <f t="shared" si="253"/>
        <v/>
      </c>
      <c r="BB719" s="12" t="str">
        <f t="shared" si="254"/>
        <v/>
      </c>
      <c r="BC719" s="12" t="str">
        <f t="shared" si="255"/>
        <v/>
      </c>
      <c r="BD719" s="12" t="str">
        <f t="shared" si="256"/>
        <v/>
      </c>
      <c r="BE719" s="12" t="str">
        <f t="shared" si="257"/>
        <v/>
      </c>
      <c r="BF719" s="12" t="str">
        <f>_xlfn.IFNA(VLOOKUP(Y719,对应表!$Z:$AA,2,FALSE)&amp;Z719,"")</f>
        <v/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8"/>
        <v>-21</v>
      </c>
      <c r="BM719" t="str">
        <f t="shared" si="259"/>
        <v/>
      </c>
    </row>
    <row r="720" spans="8:65" x14ac:dyDescent="0.15">
      <c r="H720" t="s">
        <v>142</v>
      </c>
      <c r="I720">
        <v>2</v>
      </c>
      <c r="J720">
        <v>-0.05</v>
      </c>
      <c r="K720" t="str">
        <f t="shared" si="249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P720">
        <f t="shared" si="248"/>
        <v>-26</v>
      </c>
      <c r="Q720">
        <v>200582</v>
      </c>
      <c r="R720" s="4" t="s">
        <v>1097</v>
      </c>
      <c r="S720" s="4" t="str">
        <f t="shared" si="252"/>
        <v>被动痛苦lv2</v>
      </c>
      <c r="T720" t="s">
        <v>139</v>
      </c>
      <c r="U720">
        <f>INT(VLOOKUP($I720,角色属性概况!$I:$O,VLOOKUP($H720,对应表!$AD:$AE,2,FALSE),FALSE)*$J720)</f>
        <v>-26</v>
      </c>
      <c r="AI720" s="12" t="str">
        <f t="shared" si="250"/>
        <v/>
      </c>
      <c r="AR720">
        <v>999</v>
      </c>
      <c r="AU720" s="4"/>
      <c r="AV720" s="4"/>
      <c r="AW720" s="4"/>
      <c r="AX720" s="4"/>
      <c r="AZ720" s="12" t="str">
        <f t="shared" si="251"/>
        <v/>
      </c>
      <c r="BA720" s="12" t="str">
        <f t="shared" si="253"/>
        <v/>
      </c>
      <c r="BB720" s="12" t="str">
        <f t="shared" si="254"/>
        <v/>
      </c>
      <c r="BC720" s="12" t="str">
        <f t="shared" si="255"/>
        <v/>
      </c>
      <c r="BD720" s="12" t="str">
        <f t="shared" si="256"/>
        <v/>
      </c>
      <c r="BE720" s="12" t="str">
        <f t="shared" si="257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8"/>
        <v>-26</v>
      </c>
      <c r="BM720" t="str">
        <f t="shared" si="259"/>
        <v/>
      </c>
    </row>
    <row r="721" spans="8:65" x14ac:dyDescent="0.15">
      <c r="H721" t="s">
        <v>142</v>
      </c>
      <c r="I721">
        <v>3</v>
      </c>
      <c r="J721">
        <v>-0.05</v>
      </c>
      <c r="K721" t="str">
        <f t="shared" si="249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P721">
        <f t="shared" si="248"/>
        <v>-40</v>
      </c>
      <c r="Q721">
        <v>200583</v>
      </c>
      <c r="R721" s="4" t="s">
        <v>1098</v>
      </c>
      <c r="S721" s="4" t="str">
        <f t="shared" si="252"/>
        <v>被动痛苦lv3</v>
      </c>
      <c r="T721" t="s">
        <v>139</v>
      </c>
      <c r="U721">
        <f>INT(VLOOKUP($I721,角色属性概况!$I:$O,VLOOKUP($H721,对应表!$AD:$AE,2,FALSE),FALSE)*$J721)</f>
        <v>-40</v>
      </c>
      <c r="AI721" s="12" t="str">
        <f t="shared" si="250"/>
        <v/>
      </c>
      <c r="AR721">
        <v>999</v>
      </c>
      <c r="AU721" s="4"/>
      <c r="AV721" s="4"/>
      <c r="AW721" s="4"/>
      <c r="AX721" s="4"/>
      <c r="AZ721" s="12" t="str">
        <f t="shared" si="251"/>
        <v/>
      </c>
      <c r="BA721" s="12" t="str">
        <f t="shared" si="253"/>
        <v/>
      </c>
      <c r="BB721" s="12" t="str">
        <f t="shared" si="254"/>
        <v/>
      </c>
      <c r="BC721" s="12" t="str">
        <f t="shared" si="255"/>
        <v/>
      </c>
      <c r="BD721" s="12" t="str">
        <f t="shared" si="256"/>
        <v/>
      </c>
      <c r="BE721" s="12" t="str">
        <f t="shared" si="257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8"/>
        <v>-40</v>
      </c>
      <c r="BM721" t="str">
        <f t="shared" si="259"/>
        <v/>
      </c>
    </row>
    <row r="722" spans="8:65" x14ac:dyDescent="0.15">
      <c r="H722" t="s">
        <v>142</v>
      </c>
      <c r="I722">
        <v>4</v>
      </c>
      <c r="J722">
        <v>-0.05</v>
      </c>
      <c r="K722" t="str">
        <f t="shared" si="249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P722">
        <f t="shared" si="248"/>
        <v>-64</v>
      </c>
      <c r="Q722">
        <v>200584</v>
      </c>
      <c r="R722" s="4" t="s">
        <v>1099</v>
      </c>
      <c r="S722" s="4" t="str">
        <f t="shared" si="252"/>
        <v>被动痛苦lv4</v>
      </c>
      <c r="T722" t="s">
        <v>139</v>
      </c>
      <c r="U722">
        <f>INT(VLOOKUP($I722,角色属性概况!$I:$O,VLOOKUP($H722,对应表!$AD:$AE,2,FALSE),FALSE)*$J722)</f>
        <v>-64</v>
      </c>
      <c r="AI722" s="12" t="str">
        <f t="shared" si="250"/>
        <v/>
      </c>
      <c r="AR722">
        <v>999</v>
      </c>
      <c r="AU722" s="4"/>
      <c r="AV722" s="4"/>
      <c r="AW722" s="4"/>
      <c r="AX722" s="4"/>
      <c r="AZ722" s="12" t="str">
        <f t="shared" si="251"/>
        <v/>
      </c>
      <c r="BA722" s="12" t="str">
        <f t="shared" si="253"/>
        <v/>
      </c>
      <c r="BB722" s="12" t="str">
        <f t="shared" si="254"/>
        <v/>
      </c>
      <c r="BC722" s="12" t="str">
        <f t="shared" si="255"/>
        <v/>
      </c>
      <c r="BD722" s="12" t="str">
        <f t="shared" si="256"/>
        <v/>
      </c>
      <c r="BE722" s="12" t="str">
        <f t="shared" si="257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8"/>
        <v>-64</v>
      </c>
      <c r="BM722" t="str">
        <f t="shared" si="259"/>
        <v/>
      </c>
    </row>
    <row r="723" spans="8:65" x14ac:dyDescent="0.15">
      <c r="H723" t="s">
        <v>142</v>
      </c>
      <c r="I723">
        <v>5</v>
      </c>
      <c r="J723">
        <v>-0.05</v>
      </c>
      <c r="K723" t="str">
        <f t="shared" si="249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P723">
        <f t="shared" si="248"/>
        <v>-91</v>
      </c>
      <c r="Q723">
        <v>200585</v>
      </c>
      <c r="R723" s="4" t="s">
        <v>1100</v>
      </c>
      <c r="S723" s="4" t="str">
        <f t="shared" si="252"/>
        <v>被动痛苦lv5</v>
      </c>
      <c r="T723" t="s">
        <v>139</v>
      </c>
      <c r="U723">
        <f>INT(VLOOKUP($I723,角色属性概况!$I:$O,VLOOKUP($H723,对应表!$AD:$AE,2,FALSE),FALSE)*$J723)</f>
        <v>-91</v>
      </c>
      <c r="AI723" s="12" t="str">
        <f t="shared" si="250"/>
        <v/>
      </c>
      <c r="AR723">
        <v>999</v>
      </c>
      <c r="AU723" s="4"/>
      <c r="AV723" s="4"/>
      <c r="AW723" s="4"/>
      <c r="AX723" s="4"/>
      <c r="AZ723" s="12" t="str">
        <f t="shared" si="251"/>
        <v/>
      </c>
      <c r="BA723" s="12" t="str">
        <f t="shared" si="253"/>
        <v/>
      </c>
      <c r="BB723" s="12" t="str">
        <f t="shared" si="254"/>
        <v/>
      </c>
      <c r="BC723" s="12" t="str">
        <f t="shared" si="255"/>
        <v/>
      </c>
      <c r="BD723" s="12" t="str">
        <f t="shared" si="256"/>
        <v/>
      </c>
      <c r="BE723" s="12" t="str">
        <f t="shared" si="257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8"/>
        <v>-91</v>
      </c>
      <c r="BM723" t="str">
        <f t="shared" si="259"/>
        <v/>
      </c>
    </row>
    <row r="724" spans="8:65" x14ac:dyDescent="0.15">
      <c r="H724" t="s">
        <v>142</v>
      </c>
      <c r="I724">
        <v>6</v>
      </c>
      <c r="J724">
        <v>-0.05</v>
      </c>
      <c r="K724" t="str">
        <f t="shared" si="249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P724">
        <f t="shared" si="248"/>
        <v>-128</v>
      </c>
      <c r="Q724">
        <v>200586</v>
      </c>
      <c r="R724" s="4" t="s">
        <v>1101</v>
      </c>
      <c r="S724" s="4" t="str">
        <f t="shared" si="252"/>
        <v>被动痛苦lv6</v>
      </c>
      <c r="T724" t="s">
        <v>139</v>
      </c>
      <c r="U724">
        <f>INT(VLOOKUP($I724,角色属性概况!$I:$O,VLOOKUP($H724,对应表!$AD:$AE,2,FALSE),FALSE)*$J724)</f>
        <v>-128</v>
      </c>
      <c r="AI724" s="12" t="str">
        <f t="shared" si="250"/>
        <v/>
      </c>
      <c r="AR724">
        <v>999</v>
      </c>
      <c r="AU724" s="4"/>
      <c r="AV724" s="4"/>
      <c r="AW724" s="4"/>
      <c r="AX724" s="4"/>
      <c r="AZ724" s="12" t="str">
        <f t="shared" si="251"/>
        <v/>
      </c>
      <c r="BA724" s="12" t="str">
        <f t="shared" si="253"/>
        <v/>
      </c>
      <c r="BB724" s="12" t="str">
        <f t="shared" si="254"/>
        <v/>
      </c>
      <c r="BC724" s="12" t="str">
        <f t="shared" si="255"/>
        <v/>
      </c>
      <c r="BD724" s="12" t="str">
        <f t="shared" si="256"/>
        <v/>
      </c>
      <c r="BE724" s="12" t="str">
        <f t="shared" si="257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8"/>
        <v>-128</v>
      </c>
      <c r="BM724" t="str">
        <f t="shared" si="259"/>
        <v/>
      </c>
    </row>
    <row r="725" spans="8:65" x14ac:dyDescent="0.15">
      <c r="H725" t="s">
        <v>142</v>
      </c>
      <c r="I725">
        <v>7</v>
      </c>
      <c r="J725">
        <v>-0.05</v>
      </c>
      <c r="K725" t="str">
        <f t="shared" si="249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P725">
        <f t="shared" si="248"/>
        <v>-182</v>
      </c>
      <c r="Q725">
        <v>200587</v>
      </c>
      <c r="R725" s="4" t="s">
        <v>1102</v>
      </c>
      <c r="S725" s="4" t="str">
        <f t="shared" si="252"/>
        <v>被动痛苦lv7</v>
      </c>
      <c r="T725" t="s">
        <v>139</v>
      </c>
      <c r="U725">
        <f>INT(VLOOKUP($I725,角色属性概况!$I:$O,VLOOKUP($H725,对应表!$AD:$AE,2,FALSE),FALSE)*$J725)</f>
        <v>-182</v>
      </c>
      <c r="AI725" s="12" t="str">
        <f t="shared" si="250"/>
        <v/>
      </c>
      <c r="AR725">
        <v>999</v>
      </c>
      <c r="AU725" s="4"/>
      <c r="AV725" s="4"/>
      <c r="AW725" s="4"/>
      <c r="AX725" s="4"/>
      <c r="AZ725" s="12" t="str">
        <f t="shared" si="251"/>
        <v/>
      </c>
      <c r="BA725" s="12" t="str">
        <f t="shared" si="253"/>
        <v/>
      </c>
      <c r="BB725" s="12" t="str">
        <f t="shared" si="254"/>
        <v/>
      </c>
      <c r="BC725" s="12" t="str">
        <f t="shared" si="255"/>
        <v/>
      </c>
      <c r="BD725" s="12" t="str">
        <f t="shared" si="256"/>
        <v/>
      </c>
      <c r="BE725" s="12" t="str">
        <f t="shared" si="257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8"/>
        <v>-182</v>
      </c>
      <c r="BM725" t="str">
        <f t="shared" si="259"/>
        <v/>
      </c>
    </row>
    <row r="726" spans="8:65" x14ac:dyDescent="0.15">
      <c r="H726" t="s">
        <v>142</v>
      </c>
      <c r="I726">
        <v>8</v>
      </c>
      <c r="J726">
        <v>-0.05</v>
      </c>
      <c r="K726" t="str">
        <f t="shared" si="249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P726">
        <f t="shared" si="248"/>
        <v>-257</v>
      </c>
      <c r="Q726">
        <v>200588</v>
      </c>
      <c r="R726" s="4" t="s">
        <v>1103</v>
      </c>
      <c r="S726" s="4" t="str">
        <f t="shared" si="252"/>
        <v>被动痛苦lv8</v>
      </c>
      <c r="T726" t="s">
        <v>139</v>
      </c>
      <c r="U726">
        <f>INT(VLOOKUP($I726,角色属性概况!$I:$O,VLOOKUP($H726,对应表!$AD:$AE,2,FALSE),FALSE)*$J726)</f>
        <v>-257</v>
      </c>
      <c r="AI726" s="12" t="str">
        <f t="shared" si="250"/>
        <v/>
      </c>
      <c r="AR726">
        <v>999</v>
      </c>
      <c r="AU726" s="4"/>
      <c r="AV726" s="4"/>
      <c r="AW726" s="4"/>
      <c r="AX726" s="4"/>
      <c r="AZ726" s="12" t="str">
        <f t="shared" si="251"/>
        <v/>
      </c>
      <c r="BA726" s="12" t="str">
        <f t="shared" si="253"/>
        <v/>
      </c>
      <c r="BB726" s="12" t="str">
        <f t="shared" si="254"/>
        <v/>
      </c>
      <c r="BC726" s="12" t="str">
        <f t="shared" si="255"/>
        <v/>
      </c>
      <c r="BD726" s="12" t="str">
        <f t="shared" si="256"/>
        <v/>
      </c>
      <c r="BE726" s="12" t="str">
        <f t="shared" si="257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8"/>
        <v>-257</v>
      </c>
      <c r="BM726" t="str">
        <f t="shared" si="259"/>
        <v/>
      </c>
    </row>
    <row r="727" spans="8:65" x14ac:dyDescent="0.15">
      <c r="H727" t="s">
        <v>142</v>
      </c>
      <c r="I727">
        <v>9</v>
      </c>
      <c r="J727">
        <v>-0.05</v>
      </c>
      <c r="K727" t="str">
        <f t="shared" si="249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P727">
        <f t="shared" si="248"/>
        <v>-363</v>
      </c>
      <c r="Q727">
        <v>200589</v>
      </c>
      <c r="R727" s="4" t="s">
        <v>1104</v>
      </c>
      <c r="S727" s="4" t="str">
        <f t="shared" si="252"/>
        <v>被动痛苦lv9</v>
      </c>
      <c r="T727" t="s">
        <v>139</v>
      </c>
      <c r="U727">
        <f>INT(VLOOKUP($I727,角色属性概况!$I:$O,VLOOKUP($H727,对应表!$AD:$AE,2,FALSE),FALSE)*$J727)</f>
        <v>-363</v>
      </c>
      <c r="AI727" s="12" t="str">
        <f t="shared" si="250"/>
        <v/>
      </c>
      <c r="AR727">
        <v>999</v>
      </c>
      <c r="AU727" s="4"/>
      <c r="AV727" s="4"/>
      <c r="AW727" s="4"/>
      <c r="AX727" s="4"/>
      <c r="AZ727" s="12" t="str">
        <f t="shared" si="251"/>
        <v/>
      </c>
      <c r="BA727" s="12" t="str">
        <f t="shared" si="253"/>
        <v/>
      </c>
      <c r="BB727" s="12" t="str">
        <f t="shared" si="254"/>
        <v/>
      </c>
      <c r="BC727" s="12" t="str">
        <f t="shared" si="255"/>
        <v/>
      </c>
      <c r="BD727" s="12" t="str">
        <f t="shared" si="256"/>
        <v/>
      </c>
      <c r="BE727" s="12" t="str">
        <f t="shared" si="257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8"/>
        <v>-363</v>
      </c>
      <c r="BM727" t="str">
        <f t="shared" si="259"/>
        <v/>
      </c>
    </row>
    <row r="728" spans="8:65" x14ac:dyDescent="0.15">
      <c r="H728" t="s">
        <v>142</v>
      </c>
      <c r="I728">
        <v>10</v>
      </c>
      <c r="J728">
        <v>-0.05</v>
      </c>
      <c r="K728" t="str">
        <f t="shared" si="249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P728">
        <f t="shared" si="248"/>
        <v>-513</v>
      </c>
      <c r="Q728">
        <v>200590</v>
      </c>
      <c r="R728" s="4" t="s">
        <v>1105</v>
      </c>
      <c r="S728" s="4" t="str">
        <f t="shared" si="252"/>
        <v>被动痛苦lv10</v>
      </c>
      <c r="T728" t="s">
        <v>139</v>
      </c>
      <c r="U728">
        <f>INT(VLOOKUP($I728,角色属性概况!$I:$O,VLOOKUP($H728,对应表!$AD:$AE,2,FALSE),FALSE)*$J728)</f>
        <v>-513</v>
      </c>
      <c r="AI728" s="12" t="str">
        <f t="shared" si="250"/>
        <v/>
      </c>
      <c r="AR728">
        <v>999</v>
      </c>
      <c r="AU728" s="4"/>
      <c r="AV728" s="4"/>
      <c r="AW728" s="4"/>
      <c r="AX728" s="4"/>
      <c r="AZ728" s="12" t="str">
        <f t="shared" si="251"/>
        <v/>
      </c>
      <c r="BA728" s="12" t="str">
        <f t="shared" si="253"/>
        <v/>
      </c>
      <c r="BB728" s="12" t="str">
        <f t="shared" si="254"/>
        <v/>
      </c>
      <c r="BC728" s="12" t="str">
        <f t="shared" si="255"/>
        <v/>
      </c>
      <c r="BD728" s="12" t="str">
        <f t="shared" si="256"/>
        <v/>
      </c>
      <c r="BE728" s="12" t="str">
        <f t="shared" si="257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8"/>
        <v>-513</v>
      </c>
      <c r="BM728" t="str">
        <f t="shared" si="259"/>
        <v/>
      </c>
    </row>
    <row r="729" spans="8:65" x14ac:dyDescent="0.15">
      <c r="H729" t="s">
        <v>142</v>
      </c>
      <c r="I729">
        <v>11</v>
      </c>
      <c r="J729">
        <v>-0.05</v>
      </c>
      <c r="K729" t="str">
        <f t="shared" si="249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P729">
        <f t="shared" si="248"/>
        <v>-725</v>
      </c>
      <c r="Q729">
        <v>200591</v>
      </c>
      <c r="R729" s="4" t="s">
        <v>1106</v>
      </c>
      <c r="S729" s="4" t="str">
        <f t="shared" si="252"/>
        <v>被动痛苦lv11</v>
      </c>
      <c r="T729" t="s">
        <v>139</v>
      </c>
      <c r="U729">
        <f>INT(VLOOKUP($I729,角色属性概况!$I:$O,VLOOKUP($H729,对应表!$AD:$AE,2,FALSE),FALSE)*$J729)</f>
        <v>-725</v>
      </c>
      <c r="AI729" s="12" t="str">
        <f t="shared" si="250"/>
        <v/>
      </c>
      <c r="AR729">
        <v>999</v>
      </c>
      <c r="AU729" s="4"/>
      <c r="AV729" s="4"/>
      <c r="AW729" s="4"/>
      <c r="AX729" s="4"/>
      <c r="AZ729" s="12" t="str">
        <f t="shared" si="251"/>
        <v/>
      </c>
      <c r="BA729" s="12" t="str">
        <f t="shared" si="253"/>
        <v/>
      </c>
      <c r="BB729" s="12" t="str">
        <f t="shared" si="254"/>
        <v/>
      </c>
      <c r="BC729" s="12" t="str">
        <f t="shared" si="255"/>
        <v/>
      </c>
      <c r="BD729" s="12" t="str">
        <f t="shared" si="256"/>
        <v/>
      </c>
      <c r="BE729" s="12" t="str">
        <f t="shared" si="257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8"/>
        <v>-725</v>
      </c>
      <c r="BM729" t="str">
        <f t="shared" si="259"/>
        <v/>
      </c>
    </row>
    <row r="730" spans="8:65" x14ac:dyDescent="0.15">
      <c r="H730" t="s">
        <v>142</v>
      </c>
      <c r="I730">
        <v>12</v>
      </c>
      <c r="J730">
        <v>-0.05</v>
      </c>
      <c r="K730" t="str">
        <f t="shared" si="249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P730">
        <f t="shared" si="248"/>
        <v>-1026</v>
      </c>
      <c r="Q730">
        <v>200592</v>
      </c>
      <c r="R730" s="4" t="s">
        <v>1107</v>
      </c>
      <c r="S730" s="4" t="str">
        <f t="shared" si="252"/>
        <v>被动痛苦lv12</v>
      </c>
      <c r="T730" t="s">
        <v>139</v>
      </c>
      <c r="U730">
        <f>INT(VLOOKUP($I730,角色属性概况!$I:$O,VLOOKUP($H730,对应表!$AD:$AE,2,FALSE),FALSE)*$J730)</f>
        <v>-1026</v>
      </c>
      <c r="AI730" s="12" t="str">
        <f t="shared" si="250"/>
        <v/>
      </c>
      <c r="AR730">
        <v>999</v>
      </c>
      <c r="AU730" s="4"/>
      <c r="AV730" s="4"/>
      <c r="AW730" s="4"/>
      <c r="AX730" s="4"/>
      <c r="AZ730" s="12" t="str">
        <f t="shared" si="251"/>
        <v/>
      </c>
      <c r="BA730" s="12" t="str">
        <f t="shared" si="253"/>
        <v/>
      </c>
      <c r="BB730" s="12" t="str">
        <f t="shared" si="254"/>
        <v/>
      </c>
      <c r="BC730" s="12" t="str">
        <f t="shared" si="255"/>
        <v/>
      </c>
      <c r="BD730" s="12" t="str">
        <f t="shared" si="256"/>
        <v/>
      </c>
      <c r="BE730" s="12" t="str">
        <f t="shared" si="257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8"/>
        <v>-1026</v>
      </c>
      <c r="BM730" t="str">
        <f t="shared" si="259"/>
        <v/>
      </c>
    </row>
    <row r="731" spans="8:65" x14ac:dyDescent="0.15">
      <c r="H731" t="s">
        <v>142</v>
      </c>
      <c r="I731">
        <v>13</v>
      </c>
      <c r="J731">
        <v>-0.05</v>
      </c>
      <c r="K731" t="str">
        <f t="shared" si="249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P731">
        <f t="shared" si="248"/>
        <v>-1451</v>
      </c>
      <c r="Q731">
        <v>200593</v>
      </c>
      <c r="R731" s="4" t="s">
        <v>1108</v>
      </c>
      <c r="S731" s="4" t="str">
        <f t="shared" si="252"/>
        <v>被动痛苦lv13</v>
      </c>
      <c r="T731" t="s">
        <v>139</v>
      </c>
      <c r="U731">
        <f>INT(VLOOKUP($I731,角色属性概况!$I:$O,VLOOKUP($H731,对应表!$AD:$AE,2,FALSE),FALSE)*$J731)</f>
        <v>-1451</v>
      </c>
      <c r="AI731" s="12" t="str">
        <f t="shared" si="250"/>
        <v/>
      </c>
      <c r="AR731">
        <v>999</v>
      </c>
      <c r="AU731" s="4"/>
      <c r="AV731" s="4"/>
      <c r="AW731" s="4"/>
      <c r="AX731" s="4"/>
      <c r="AZ731" s="12" t="str">
        <f t="shared" si="251"/>
        <v/>
      </c>
      <c r="BA731" s="12" t="str">
        <f t="shared" si="253"/>
        <v/>
      </c>
      <c r="BB731" s="12" t="str">
        <f t="shared" si="254"/>
        <v/>
      </c>
      <c r="BC731" s="12" t="str">
        <f t="shared" si="255"/>
        <v/>
      </c>
      <c r="BD731" s="12" t="str">
        <f t="shared" si="256"/>
        <v/>
      </c>
      <c r="BE731" s="12" t="str">
        <f t="shared" si="257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8"/>
        <v>-1451</v>
      </c>
      <c r="BM731" t="str">
        <f t="shared" si="259"/>
        <v/>
      </c>
    </row>
    <row r="732" spans="8:65" x14ac:dyDescent="0.15">
      <c r="H732" t="s">
        <v>142</v>
      </c>
      <c r="I732">
        <v>14</v>
      </c>
      <c r="J732">
        <v>-0.05</v>
      </c>
      <c r="K732" t="str">
        <f t="shared" si="249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P732">
        <f t="shared" si="248"/>
        <v>-2051</v>
      </c>
      <c r="Q732">
        <v>200594</v>
      </c>
      <c r="R732" s="4" t="s">
        <v>1109</v>
      </c>
      <c r="S732" s="4" t="str">
        <f t="shared" si="252"/>
        <v>被动痛苦lv14</v>
      </c>
      <c r="T732" t="s">
        <v>139</v>
      </c>
      <c r="U732">
        <f>INT(VLOOKUP($I732,角色属性概况!$I:$O,VLOOKUP($H732,对应表!$AD:$AE,2,FALSE),FALSE)*$J732)</f>
        <v>-2051</v>
      </c>
      <c r="AI732" s="12" t="str">
        <f t="shared" si="250"/>
        <v/>
      </c>
      <c r="AR732">
        <v>999</v>
      </c>
      <c r="AU732" s="4"/>
      <c r="AV732" s="4"/>
      <c r="AW732" s="4"/>
      <c r="AX732" s="4"/>
      <c r="AZ732" s="12" t="str">
        <f t="shared" si="251"/>
        <v/>
      </c>
      <c r="BA732" s="12" t="str">
        <f t="shared" si="253"/>
        <v/>
      </c>
      <c r="BB732" s="12" t="str">
        <f t="shared" si="254"/>
        <v/>
      </c>
      <c r="BC732" s="12" t="str">
        <f t="shared" si="255"/>
        <v/>
      </c>
      <c r="BD732" s="12" t="str">
        <f t="shared" si="256"/>
        <v/>
      </c>
      <c r="BE732" s="12" t="str">
        <f t="shared" si="257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8"/>
        <v>-2051</v>
      </c>
      <c r="BM732" t="str">
        <f t="shared" si="259"/>
        <v/>
      </c>
    </row>
    <row r="733" spans="8:65" x14ac:dyDescent="0.15">
      <c r="H733" t="s">
        <v>142</v>
      </c>
      <c r="I733">
        <v>15</v>
      </c>
      <c r="J733">
        <v>-0.05</v>
      </c>
      <c r="K733" t="str">
        <f t="shared" si="249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P733">
        <f t="shared" si="248"/>
        <v>-2901</v>
      </c>
      <c r="Q733">
        <v>200595</v>
      </c>
      <c r="R733" s="4" t="s">
        <v>1110</v>
      </c>
      <c r="S733" s="4" t="str">
        <f t="shared" si="252"/>
        <v>被动痛苦lv15</v>
      </c>
      <c r="T733" t="s">
        <v>139</v>
      </c>
      <c r="U733">
        <f>INT(VLOOKUP($I733,角色属性概况!$I:$O,VLOOKUP($H733,对应表!$AD:$AE,2,FALSE),FALSE)*$J733)</f>
        <v>-2901</v>
      </c>
      <c r="AI733" s="12" t="str">
        <f t="shared" si="250"/>
        <v/>
      </c>
      <c r="AR733">
        <v>999</v>
      </c>
      <c r="AU733" s="4"/>
      <c r="AV733" s="4"/>
      <c r="AW733" s="4"/>
      <c r="AX733" s="4"/>
      <c r="AZ733" s="12" t="str">
        <f t="shared" si="251"/>
        <v/>
      </c>
      <c r="BA733" s="12" t="str">
        <f t="shared" si="253"/>
        <v/>
      </c>
      <c r="BB733" s="12" t="str">
        <f t="shared" si="254"/>
        <v/>
      </c>
      <c r="BC733" s="12" t="str">
        <f t="shared" si="255"/>
        <v/>
      </c>
      <c r="BD733" s="12" t="str">
        <f t="shared" si="256"/>
        <v/>
      </c>
      <c r="BE733" s="12" t="str">
        <f t="shared" si="257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8"/>
        <v>-2901</v>
      </c>
      <c r="BM733" t="str">
        <f t="shared" si="259"/>
        <v/>
      </c>
    </row>
    <row r="734" spans="8:65" x14ac:dyDescent="0.15">
      <c r="H734" t="s">
        <v>142</v>
      </c>
      <c r="I734">
        <v>16</v>
      </c>
      <c r="J734">
        <v>-0.05</v>
      </c>
      <c r="K734" t="str">
        <f t="shared" si="249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P734">
        <f t="shared" si="248"/>
        <v>-4103</v>
      </c>
      <c r="Q734">
        <v>200596</v>
      </c>
      <c r="R734" s="4" t="s">
        <v>1111</v>
      </c>
      <c r="S734" s="4" t="str">
        <f t="shared" si="252"/>
        <v>被动痛苦lv16</v>
      </c>
      <c r="T734" t="s">
        <v>139</v>
      </c>
      <c r="U734">
        <f>INT(VLOOKUP($I734,角色属性概况!$I:$O,VLOOKUP($H734,对应表!$AD:$AE,2,FALSE),FALSE)*$J734)</f>
        <v>-4103</v>
      </c>
      <c r="AI734" s="12" t="str">
        <f t="shared" si="250"/>
        <v/>
      </c>
      <c r="AR734">
        <v>999</v>
      </c>
      <c r="AU734" s="4"/>
      <c r="AV734" s="4"/>
      <c r="AW734" s="4"/>
      <c r="AX734" s="4"/>
      <c r="AZ734" s="12" t="str">
        <f t="shared" si="251"/>
        <v/>
      </c>
      <c r="BA734" s="12" t="str">
        <f t="shared" si="253"/>
        <v/>
      </c>
      <c r="BB734" s="12" t="str">
        <f t="shared" si="254"/>
        <v/>
      </c>
      <c r="BC734" s="12" t="str">
        <f t="shared" si="255"/>
        <v/>
      </c>
      <c r="BD734" s="12" t="str">
        <f t="shared" si="256"/>
        <v/>
      </c>
      <c r="BE734" s="12" t="str">
        <f t="shared" si="257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8"/>
        <v>-4103</v>
      </c>
      <c r="BM734" t="str">
        <f t="shared" si="259"/>
        <v/>
      </c>
    </row>
    <row r="735" spans="8:65" x14ac:dyDescent="0.15">
      <c r="H735" t="s">
        <v>142</v>
      </c>
      <c r="I735">
        <v>17</v>
      </c>
      <c r="J735">
        <v>-0.05</v>
      </c>
      <c r="K735" t="str">
        <f t="shared" si="249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P735">
        <f t="shared" si="248"/>
        <v>-5804</v>
      </c>
      <c r="Q735">
        <v>200597</v>
      </c>
      <c r="R735" s="4" t="s">
        <v>1112</v>
      </c>
      <c r="S735" s="4" t="str">
        <f t="shared" si="252"/>
        <v>被动痛苦lv17</v>
      </c>
      <c r="T735" t="s">
        <v>139</v>
      </c>
      <c r="U735">
        <f>INT(VLOOKUP($I735,角色属性概况!$I:$O,VLOOKUP($H735,对应表!$AD:$AE,2,FALSE),FALSE)*$J735)</f>
        <v>-5804</v>
      </c>
      <c r="AI735" s="12" t="str">
        <f t="shared" si="250"/>
        <v/>
      </c>
      <c r="AR735">
        <v>999</v>
      </c>
      <c r="AU735" s="4"/>
      <c r="AV735" s="4"/>
      <c r="AW735" s="4"/>
      <c r="AX735" s="4"/>
      <c r="AZ735" s="12" t="str">
        <f t="shared" si="251"/>
        <v/>
      </c>
      <c r="BA735" s="12" t="str">
        <f t="shared" si="253"/>
        <v/>
      </c>
      <c r="BB735" s="12" t="str">
        <f t="shared" si="254"/>
        <v/>
      </c>
      <c r="BC735" s="12" t="str">
        <f t="shared" si="255"/>
        <v/>
      </c>
      <c r="BD735" s="12" t="str">
        <f t="shared" si="256"/>
        <v/>
      </c>
      <c r="BE735" s="12" t="str">
        <f t="shared" si="257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8"/>
        <v>-5804</v>
      </c>
      <c r="BM735" t="str">
        <f t="shared" si="259"/>
        <v/>
      </c>
    </row>
    <row r="736" spans="8:65" x14ac:dyDescent="0.15">
      <c r="H736" t="s">
        <v>142</v>
      </c>
      <c r="I736">
        <v>18</v>
      </c>
      <c r="J736">
        <v>-0.05</v>
      </c>
      <c r="K736" t="str">
        <f t="shared" si="249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P736">
        <f t="shared" si="248"/>
        <v>-8209</v>
      </c>
      <c r="Q736">
        <v>200598</v>
      </c>
      <c r="R736" s="4" t="s">
        <v>1113</v>
      </c>
      <c r="S736" s="4" t="str">
        <f t="shared" si="252"/>
        <v>被动痛苦lv18</v>
      </c>
      <c r="T736" t="s">
        <v>139</v>
      </c>
      <c r="U736">
        <f>INT(VLOOKUP($I736,角色属性概况!$I:$O,VLOOKUP($H736,对应表!$AD:$AE,2,FALSE),FALSE)*$J736)</f>
        <v>-8209</v>
      </c>
      <c r="AI736" s="12" t="str">
        <f t="shared" si="250"/>
        <v/>
      </c>
      <c r="AR736">
        <v>999</v>
      </c>
      <c r="AU736" s="4"/>
      <c r="AV736" s="4"/>
      <c r="AW736" s="4"/>
      <c r="AX736" s="4"/>
      <c r="AZ736" s="12" t="str">
        <f t="shared" si="251"/>
        <v/>
      </c>
      <c r="BA736" s="12" t="str">
        <f t="shared" si="253"/>
        <v/>
      </c>
      <c r="BB736" s="12" t="str">
        <f t="shared" si="254"/>
        <v/>
      </c>
      <c r="BC736" s="12" t="str">
        <f t="shared" si="255"/>
        <v/>
      </c>
      <c r="BD736" s="12" t="str">
        <f t="shared" si="256"/>
        <v/>
      </c>
      <c r="BE736" s="12" t="str">
        <f t="shared" si="257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8"/>
        <v>-8209</v>
      </c>
      <c r="BM736" t="str">
        <f t="shared" si="259"/>
        <v/>
      </c>
    </row>
    <row r="737" spans="8:65" x14ac:dyDescent="0.15">
      <c r="H737" t="s">
        <v>142</v>
      </c>
      <c r="I737">
        <v>19</v>
      </c>
      <c r="J737">
        <v>-0.05</v>
      </c>
      <c r="K737" t="str">
        <f t="shared" si="249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P737">
        <f t="shared" si="248"/>
        <v>-11610</v>
      </c>
      <c r="Q737">
        <v>200599</v>
      </c>
      <c r="R737" s="4" t="s">
        <v>1114</v>
      </c>
      <c r="S737" s="4" t="str">
        <f t="shared" si="252"/>
        <v>被动痛苦lv19</v>
      </c>
      <c r="T737" t="s">
        <v>139</v>
      </c>
      <c r="U737">
        <f>INT(VLOOKUP($I737,角色属性概况!$I:$O,VLOOKUP($H737,对应表!$AD:$AE,2,FALSE),FALSE)*$J737)</f>
        <v>-11610</v>
      </c>
      <c r="AI737" s="12" t="str">
        <f t="shared" si="250"/>
        <v/>
      </c>
      <c r="AR737">
        <v>999</v>
      </c>
      <c r="AU737" s="4"/>
      <c r="AV737" s="4"/>
      <c r="AW737" s="4"/>
      <c r="AX737" s="4"/>
      <c r="AZ737" s="12" t="str">
        <f t="shared" si="251"/>
        <v/>
      </c>
      <c r="BA737" s="12" t="str">
        <f t="shared" si="253"/>
        <v/>
      </c>
      <c r="BB737" s="12" t="str">
        <f t="shared" si="254"/>
        <v/>
      </c>
      <c r="BC737" s="12" t="str">
        <f t="shared" si="255"/>
        <v/>
      </c>
      <c r="BD737" s="12" t="str">
        <f t="shared" si="256"/>
        <v/>
      </c>
      <c r="BE737" s="12" t="str">
        <f t="shared" si="257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8"/>
        <v>-11610</v>
      </c>
      <c r="BM737" t="str">
        <f t="shared" si="259"/>
        <v/>
      </c>
    </row>
    <row r="738" spans="8:65" x14ac:dyDescent="0.15">
      <c r="H738" t="s">
        <v>142</v>
      </c>
      <c r="I738">
        <v>20</v>
      </c>
      <c r="J738">
        <v>-0.05</v>
      </c>
      <c r="K738" t="str">
        <f t="shared" si="249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P738">
        <f t="shared" si="248"/>
        <v>-16421</v>
      </c>
      <c r="Q738">
        <v>200600</v>
      </c>
      <c r="R738" s="4" t="s">
        <v>1115</v>
      </c>
      <c r="S738" s="4" t="str">
        <f t="shared" si="252"/>
        <v>被动痛苦lv20</v>
      </c>
      <c r="T738" t="s">
        <v>139</v>
      </c>
      <c r="U738">
        <f>INT(VLOOKUP($I738,角色属性概况!$I:$O,VLOOKUP($H738,对应表!$AD:$AE,2,FALSE),FALSE)*$J738)</f>
        <v>-16421</v>
      </c>
      <c r="AI738" s="12" t="str">
        <f t="shared" si="250"/>
        <v/>
      </c>
      <c r="AR738">
        <v>999</v>
      </c>
      <c r="AU738" s="4"/>
      <c r="AV738" s="4"/>
      <c r="AW738" s="4"/>
      <c r="AX738" s="4"/>
      <c r="AZ738" s="12" t="str">
        <f t="shared" si="251"/>
        <v/>
      </c>
      <c r="BA738" s="12" t="str">
        <f t="shared" si="253"/>
        <v/>
      </c>
      <c r="BB738" s="12" t="str">
        <f t="shared" si="254"/>
        <v/>
      </c>
      <c r="BC738" s="12" t="str">
        <f t="shared" si="255"/>
        <v/>
      </c>
      <c r="BD738" s="12" t="str">
        <f t="shared" si="256"/>
        <v/>
      </c>
      <c r="BE738" s="12" t="str">
        <f t="shared" si="257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8"/>
        <v>-16421</v>
      </c>
      <c r="BM738" t="str">
        <f t="shared" si="259"/>
        <v/>
      </c>
    </row>
    <row r="739" spans="8:65" x14ac:dyDescent="0.15">
      <c r="H739" t="s">
        <v>1142</v>
      </c>
      <c r="I739">
        <v>1</v>
      </c>
      <c r="J739">
        <v>-0.1</v>
      </c>
      <c r="K739" t="str">
        <f t="shared" ref="K739:K758" si="260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P739">
        <f t="shared" si="248"/>
        <v>-13</v>
      </c>
      <c r="Q739">
        <v>200601</v>
      </c>
      <c r="R739" s="4" t="s">
        <v>1116</v>
      </c>
      <c r="S739" s="4" t="str">
        <f t="shared" si="252"/>
        <v>被动迟钝lv1</v>
      </c>
      <c r="T739" t="s">
        <v>138</v>
      </c>
      <c r="U739">
        <f>INT(VLOOKUP($I739,角色属性概况!$I:$O,VLOOKUP($H739,对应表!$AD:$AE,2,FALSE),FALSE)*$J739)</f>
        <v>-13</v>
      </c>
      <c r="AI739" s="12" t="str">
        <f t="shared" ref="AI739:AI758" si="261">IF(BF739="","",BF739)&amp;IF(BG739="","","|"&amp;BG739)&amp;IF(BH739="","","|"&amp;BH739)&amp;IF(BI739="","","|"&amp;BI739)&amp;IF(BJ739="","","|"&amp;BJ739)</f>
        <v/>
      </c>
      <c r="AR739">
        <v>999</v>
      </c>
      <c r="AU739" s="4"/>
      <c r="AV739" s="4"/>
      <c r="AW739" s="4"/>
      <c r="AX739" s="4"/>
      <c r="AZ739" s="12" t="str">
        <f t="shared" ref="AZ739:AZ758" si="262">IF(BA739="","",BA739)&amp;IF(BB739="","","|"&amp;BB739)&amp;IF(BC739="","","|"&amp;BC739)&amp;IF(BD739="","","|"&amp;BD739)&amp;IF(BE739="","","|"&amp;BE739)</f>
        <v/>
      </c>
      <c r="BA739" s="12" t="str">
        <f t="shared" si="253"/>
        <v/>
      </c>
      <c r="BB739" s="12" t="str">
        <f t="shared" si="254"/>
        <v/>
      </c>
      <c r="BC739" s="12" t="str">
        <f t="shared" si="255"/>
        <v/>
      </c>
      <c r="BD739" s="12" t="str">
        <f t="shared" si="256"/>
        <v/>
      </c>
      <c r="BE739" s="12" t="str">
        <f t="shared" si="257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8"/>
        <v>-13</v>
      </c>
      <c r="BM739" t="str">
        <f t="shared" si="259"/>
        <v/>
      </c>
    </row>
    <row r="740" spans="8:65" x14ac:dyDescent="0.15">
      <c r="H740" t="s">
        <v>1142</v>
      </c>
      <c r="I740">
        <v>2</v>
      </c>
      <c r="J740">
        <v>-0.1</v>
      </c>
      <c r="K740" t="str">
        <f t="shared" si="260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P740">
        <f t="shared" si="248"/>
        <v>-16</v>
      </c>
      <c r="Q740">
        <v>200602</v>
      </c>
      <c r="R740" s="4" t="s">
        <v>1117</v>
      </c>
      <c r="S740" s="4" t="str">
        <f t="shared" si="252"/>
        <v>被动迟钝lv2</v>
      </c>
      <c r="T740" t="s">
        <v>138</v>
      </c>
      <c r="U740">
        <f>INT(VLOOKUP($I740,角色属性概况!$I:$O,VLOOKUP($H740,对应表!$AD:$AE,2,FALSE),FALSE)*$J740)</f>
        <v>-16</v>
      </c>
      <c r="AI740" s="12" t="str">
        <f t="shared" si="261"/>
        <v/>
      </c>
      <c r="AR740">
        <v>999</v>
      </c>
      <c r="AU740" s="4"/>
      <c r="AV740" s="4"/>
      <c r="AW740" s="4"/>
      <c r="AX740" s="4"/>
      <c r="AZ740" s="12" t="str">
        <f t="shared" si="262"/>
        <v/>
      </c>
      <c r="BA740" s="12" t="str">
        <f t="shared" si="253"/>
        <v/>
      </c>
      <c r="BB740" s="12" t="str">
        <f t="shared" si="254"/>
        <v/>
      </c>
      <c r="BC740" s="12" t="str">
        <f t="shared" si="255"/>
        <v/>
      </c>
      <c r="BD740" s="12" t="str">
        <f t="shared" si="256"/>
        <v/>
      </c>
      <c r="BE740" s="12" t="str">
        <f t="shared" si="257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8"/>
        <v>-16</v>
      </c>
      <c r="BM740" t="str">
        <f t="shared" si="259"/>
        <v/>
      </c>
    </row>
    <row r="741" spans="8:65" x14ac:dyDescent="0.15">
      <c r="H741" t="s">
        <v>1142</v>
      </c>
      <c r="I741">
        <v>3</v>
      </c>
      <c r="J741">
        <v>-0.1</v>
      </c>
      <c r="K741" t="str">
        <f t="shared" si="260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P741">
        <f t="shared" si="248"/>
        <v>-25</v>
      </c>
      <c r="Q741">
        <v>200603</v>
      </c>
      <c r="R741" s="4" t="s">
        <v>1118</v>
      </c>
      <c r="S741" s="4" t="str">
        <f t="shared" si="252"/>
        <v>被动迟钝lv3</v>
      </c>
      <c r="T741" t="s">
        <v>138</v>
      </c>
      <c r="U741">
        <f>INT(VLOOKUP($I741,角色属性概况!$I:$O,VLOOKUP($H741,对应表!$AD:$AE,2,FALSE),FALSE)*$J741)</f>
        <v>-25</v>
      </c>
      <c r="AI741" s="12" t="str">
        <f t="shared" si="261"/>
        <v/>
      </c>
      <c r="AR741">
        <v>999</v>
      </c>
      <c r="AU741" s="4"/>
      <c r="AV741" s="4"/>
      <c r="AW741" s="4"/>
      <c r="AX741" s="4"/>
      <c r="AZ741" s="12" t="str">
        <f t="shared" si="262"/>
        <v/>
      </c>
      <c r="BA741" s="12" t="str">
        <f t="shared" si="253"/>
        <v/>
      </c>
      <c r="BB741" s="12" t="str">
        <f t="shared" si="254"/>
        <v/>
      </c>
      <c r="BC741" s="12" t="str">
        <f t="shared" si="255"/>
        <v/>
      </c>
      <c r="BD741" s="12" t="str">
        <f t="shared" si="256"/>
        <v/>
      </c>
      <c r="BE741" s="12" t="str">
        <f t="shared" si="257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8"/>
        <v>-25</v>
      </c>
      <c r="BM741" t="str">
        <f t="shared" si="259"/>
        <v/>
      </c>
    </row>
    <row r="742" spans="8:65" x14ac:dyDescent="0.15">
      <c r="H742" t="s">
        <v>1142</v>
      </c>
      <c r="I742">
        <v>4</v>
      </c>
      <c r="J742">
        <v>-0.1</v>
      </c>
      <c r="K742" t="str">
        <f t="shared" si="260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P742">
        <f t="shared" si="248"/>
        <v>-40</v>
      </c>
      <c r="Q742">
        <v>200604</v>
      </c>
      <c r="R742" s="4" t="s">
        <v>1119</v>
      </c>
      <c r="S742" s="4" t="str">
        <f t="shared" si="252"/>
        <v>被动迟钝lv4</v>
      </c>
      <c r="T742" t="s">
        <v>138</v>
      </c>
      <c r="U742">
        <f>INT(VLOOKUP($I742,角色属性概况!$I:$O,VLOOKUP($H742,对应表!$AD:$AE,2,FALSE),FALSE)*$J742)</f>
        <v>-40</v>
      </c>
      <c r="AI742" s="12" t="str">
        <f t="shared" si="261"/>
        <v/>
      </c>
      <c r="AR742">
        <v>999</v>
      </c>
      <c r="AU742" s="4"/>
      <c r="AV742" s="4"/>
      <c r="AW742" s="4"/>
      <c r="AX742" s="4"/>
      <c r="AZ742" s="12" t="str">
        <f t="shared" si="262"/>
        <v/>
      </c>
      <c r="BA742" s="12" t="str">
        <f t="shared" si="253"/>
        <v/>
      </c>
      <c r="BB742" s="12" t="str">
        <f t="shared" si="254"/>
        <v/>
      </c>
      <c r="BC742" s="12" t="str">
        <f t="shared" si="255"/>
        <v/>
      </c>
      <c r="BD742" s="12" t="str">
        <f t="shared" si="256"/>
        <v/>
      </c>
      <c r="BE742" s="12" t="str">
        <f t="shared" si="257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8"/>
        <v>-40</v>
      </c>
      <c r="BM742" t="str">
        <f t="shared" si="259"/>
        <v/>
      </c>
    </row>
    <row r="743" spans="8:65" x14ac:dyDescent="0.15">
      <c r="H743" t="s">
        <v>1142</v>
      </c>
      <c r="I743">
        <v>5</v>
      </c>
      <c r="J743">
        <v>-0.1</v>
      </c>
      <c r="K743" t="str">
        <f t="shared" si="260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P743">
        <f t="shared" si="248"/>
        <v>-57</v>
      </c>
      <c r="Q743">
        <v>200605</v>
      </c>
      <c r="R743" s="4" t="s">
        <v>1120</v>
      </c>
      <c r="S743" s="4" t="str">
        <f t="shared" si="252"/>
        <v>被动迟钝lv5</v>
      </c>
      <c r="T743" t="s">
        <v>138</v>
      </c>
      <c r="U743">
        <f>INT(VLOOKUP($I743,角色属性概况!$I:$O,VLOOKUP($H743,对应表!$AD:$AE,2,FALSE),FALSE)*$J743)</f>
        <v>-57</v>
      </c>
      <c r="AI743" s="12" t="str">
        <f t="shared" si="261"/>
        <v/>
      </c>
      <c r="AR743">
        <v>999</v>
      </c>
      <c r="AU743" s="4"/>
      <c r="AV743" s="4"/>
      <c r="AW743" s="4"/>
      <c r="AX743" s="4"/>
      <c r="AZ743" s="12" t="str">
        <f t="shared" si="262"/>
        <v/>
      </c>
      <c r="BA743" s="12" t="str">
        <f t="shared" si="253"/>
        <v/>
      </c>
      <c r="BB743" s="12" t="str">
        <f t="shared" si="254"/>
        <v/>
      </c>
      <c r="BC743" s="12" t="str">
        <f t="shared" si="255"/>
        <v/>
      </c>
      <c r="BD743" s="12" t="str">
        <f t="shared" si="256"/>
        <v/>
      </c>
      <c r="BE743" s="12" t="str">
        <f t="shared" si="257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8"/>
        <v>-57</v>
      </c>
      <c r="BM743" t="str">
        <f t="shared" si="259"/>
        <v/>
      </c>
    </row>
    <row r="744" spans="8:65" x14ac:dyDescent="0.15">
      <c r="H744" t="s">
        <v>1142</v>
      </c>
      <c r="I744">
        <v>6</v>
      </c>
      <c r="J744">
        <v>-0.1</v>
      </c>
      <c r="K744" t="str">
        <f t="shared" si="260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P744">
        <f t="shared" si="248"/>
        <v>-80</v>
      </c>
      <c r="Q744">
        <v>200606</v>
      </c>
      <c r="R744" s="4" t="s">
        <v>1121</v>
      </c>
      <c r="S744" s="4" t="str">
        <f t="shared" si="252"/>
        <v>被动迟钝lv6</v>
      </c>
      <c r="T744" t="s">
        <v>138</v>
      </c>
      <c r="U744">
        <f>INT(VLOOKUP($I744,角色属性概况!$I:$O,VLOOKUP($H744,对应表!$AD:$AE,2,FALSE),FALSE)*$J744)</f>
        <v>-80</v>
      </c>
      <c r="AI744" s="12" t="str">
        <f t="shared" si="261"/>
        <v/>
      </c>
      <c r="AR744">
        <v>999</v>
      </c>
      <c r="AU744" s="4"/>
      <c r="AV744" s="4"/>
      <c r="AW744" s="4"/>
      <c r="AX744" s="4"/>
      <c r="AZ744" s="12" t="str">
        <f t="shared" si="262"/>
        <v/>
      </c>
      <c r="BA744" s="12" t="str">
        <f t="shared" si="253"/>
        <v/>
      </c>
      <c r="BB744" s="12" t="str">
        <f t="shared" si="254"/>
        <v/>
      </c>
      <c r="BC744" s="12" t="str">
        <f t="shared" si="255"/>
        <v/>
      </c>
      <c r="BD744" s="12" t="str">
        <f t="shared" si="256"/>
        <v/>
      </c>
      <c r="BE744" s="12" t="str">
        <f t="shared" si="257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8"/>
        <v>-80</v>
      </c>
      <c r="BM744" t="str">
        <f t="shared" si="259"/>
        <v/>
      </c>
    </row>
    <row r="745" spans="8:65" x14ac:dyDescent="0.15">
      <c r="H745" t="s">
        <v>1142</v>
      </c>
      <c r="I745">
        <v>7</v>
      </c>
      <c r="J745">
        <v>-0.1</v>
      </c>
      <c r="K745" t="str">
        <f t="shared" si="260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P745">
        <f t="shared" si="248"/>
        <v>-114</v>
      </c>
      <c r="Q745">
        <v>200607</v>
      </c>
      <c r="R745" s="4" t="s">
        <v>1122</v>
      </c>
      <c r="S745" s="4" t="str">
        <f t="shared" si="252"/>
        <v>被动迟钝lv7</v>
      </c>
      <c r="T745" t="s">
        <v>138</v>
      </c>
      <c r="U745">
        <f>INT(VLOOKUP($I745,角色属性概况!$I:$O,VLOOKUP($H745,对应表!$AD:$AE,2,FALSE),FALSE)*$J745)</f>
        <v>-114</v>
      </c>
      <c r="AI745" s="12" t="str">
        <f t="shared" si="261"/>
        <v/>
      </c>
      <c r="AR745">
        <v>999</v>
      </c>
      <c r="AU745" s="4"/>
      <c r="AV745" s="4"/>
      <c r="AW745" s="4"/>
      <c r="AX745" s="4"/>
      <c r="AZ745" s="12" t="str">
        <f t="shared" si="262"/>
        <v/>
      </c>
      <c r="BA745" s="12" t="str">
        <f t="shared" si="253"/>
        <v/>
      </c>
      <c r="BB745" s="12" t="str">
        <f t="shared" si="254"/>
        <v/>
      </c>
      <c r="BC745" s="12" t="str">
        <f t="shared" si="255"/>
        <v/>
      </c>
      <c r="BD745" s="12" t="str">
        <f t="shared" si="256"/>
        <v/>
      </c>
      <c r="BE745" s="12" t="str">
        <f t="shared" si="257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8"/>
        <v>-114</v>
      </c>
      <c r="BM745" t="str">
        <f t="shared" si="259"/>
        <v/>
      </c>
    </row>
    <row r="746" spans="8:65" x14ac:dyDescent="0.15">
      <c r="H746" t="s">
        <v>1142</v>
      </c>
      <c r="I746">
        <v>8</v>
      </c>
      <c r="J746">
        <v>-0.1</v>
      </c>
      <c r="K746" t="str">
        <f t="shared" si="260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P746">
        <f t="shared" si="248"/>
        <v>-161</v>
      </c>
      <c r="Q746">
        <v>200608</v>
      </c>
      <c r="R746" s="4" t="s">
        <v>1123</v>
      </c>
      <c r="S746" s="4" t="str">
        <f t="shared" si="252"/>
        <v>被动迟钝lv8</v>
      </c>
      <c r="T746" t="s">
        <v>138</v>
      </c>
      <c r="U746">
        <f>INT(VLOOKUP($I746,角色属性概况!$I:$O,VLOOKUP($H746,对应表!$AD:$AE,2,FALSE),FALSE)*$J746)</f>
        <v>-161</v>
      </c>
      <c r="AI746" s="12" t="str">
        <f t="shared" si="261"/>
        <v/>
      </c>
      <c r="AR746">
        <v>999</v>
      </c>
      <c r="AU746" s="4"/>
      <c r="AV746" s="4"/>
      <c r="AW746" s="4"/>
      <c r="AX746" s="4"/>
      <c r="AZ746" s="12" t="str">
        <f t="shared" si="262"/>
        <v/>
      </c>
      <c r="BA746" s="12" t="str">
        <f t="shared" si="253"/>
        <v/>
      </c>
      <c r="BB746" s="12" t="str">
        <f t="shared" si="254"/>
        <v/>
      </c>
      <c r="BC746" s="12" t="str">
        <f t="shared" si="255"/>
        <v/>
      </c>
      <c r="BD746" s="12" t="str">
        <f t="shared" si="256"/>
        <v/>
      </c>
      <c r="BE746" s="12" t="str">
        <f t="shared" si="257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8"/>
        <v>-161</v>
      </c>
      <c r="BM746" t="str">
        <f t="shared" si="259"/>
        <v/>
      </c>
    </row>
    <row r="747" spans="8:65" x14ac:dyDescent="0.15">
      <c r="H747" t="s">
        <v>1142</v>
      </c>
      <c r="I747">
        <v>9</v>
      </c>
      <c r="J747">
        <v>-0.1</v>
      </c>
      <c r="K747" t="str">
        <f t="shared" si="260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P747">
        <f t="shared" si="248"/>
        <v>-227</v>
      </c>
      <c r="Q747">
        <v>200609</v>
      </c>
      <c r="R747" s="4" t="s">
        <v>1124</v>
      </c>
      <c r="S747" s="4" t="str">
        <f t="shared" si="252"/>
        <v>被动迟钝lv9</v>
      </c>
      <c r="T747" t="s">
        <v>138</v>
      </c>
      <c r="U747">
        <f>INT(VLOOKUP($I747,角色属性概况!$I:$O,VLOOKUP($H747,对应表!$AD:$AE,2,FALSE),FALSE)*$J747)</f>
        <v>-227</v>
      </c>
      <c r="AI747" s="12" t="str">
        <f t="shared" si="261"/>
        <v/>
      </c>
      <c r="AR747">
        <v>999</v>
      </c>
      <c r="AU747" s="4"/>
      <c r="AV747" s="4"/>
      <c r="AW747" s="4"/>
      <c r="AX747" s="4"/>
      <c r="AZ747" s="12" t="str">
        <f t="shared" si="262"/>
        <v/>
      </c>
      <c r="BA747" s="12" t="str">
        <f t="shared" si="253"/>
        <v/>
      </c>
      <c r="BB747" s="12" t="str">
        <f t="shared" si="254"/>
        <v/>
      </c>
      <c r="BC747" s="12" t="str">
        <f t="shared" si="255"/>
        <v/>
      </c>
      <c r="BD747" s="12" t="str">
        <f t="shared" si="256"/>
        <v/>
      </c>
      <c r="BE747" s="12" t="str">
        <f t="shared" si="257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8"/>
        <v>-227</v>
      </c>
      <c r="BM747" t="str">
        <f t="shared" si="259"/>
        <v/>
      </c>
    </row>
    <row r="748" spans="8:65" x14ac:dyDescent="0.15">
      <c r="H748" t="s">
        <v>1142</v>
      </c>
      <c r="I748">
        <v>10</v>
      </c>
      <c r="J748">
        <v>-0.1</v>
      </c>
      <c r="K748" t="str">
        <f t="shared" si="260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P748">
        <f t="shared" si="248"/>
        <v>-321</v>
      </c>
      <c r="Q748">
        <v>200610</v>
      </c>
      <c r="R748" s="4" t="s">
        <v>1125</v>
      </c>
      <c r="S748" s="4" t="str">
        <f t="shared" si="252"/>
        <v>被动迟钝lv10</v>
      </c>
      <c r="T748" t="s">
        <v>138</v>
      </c>
      <c r="U748">
        <f>INT(VLOOKUP($I748,角色属性概况!$I:$O,VLOOKUP($H748,对应表!$AD:$AE,2,FALSE),FALSE)*$J748)</f>
        <v>-321</v>
      </c>
      <c r="AI748" s="12" t="str">
        <f t="shared" si="261"/>
        <v/>
      </c>
      <c r="AR748">
        <v>999</v>
      </c>
      <c r="AU748" s="4"/>
      <c r="AV748" s="4"/>
      <c r="AW748" s="4"/>
      <c r="AX748" s="4"/>
      <c r="AZ748" s="12" t="str">
        <f t="shared" si="262"/>
        <v/>
      </c>
      <c r="BA748" s="12" t="str">
        <f t="shared" si="253"/>
        <v/>
      </c>
      <c r="BB748" s="12" t="str">
        <f t="shared" si="254"/>
        <v/>
      </c>
      <c r="BC748" s="12" t="str">
        <f t="shared" si="255"/>
        <v/>
      </c>
      <c r="BD748" s="12" t="str">
        <f t="shared" si="256"/>
        <v/>
      </c>
      <c r="BE748" s="12" t="str">
        <f t="shared" si="257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8"/>
        <v>-321</v>
      </c>
      <c r="BM748" t="str">
        <f t="shared" si="259"/>
        <v/>
      </c>
    </row>
    <row r="749" spans="8:65" x14ac:dyDescent="0.15">
      <c r="H749" t="s">
        <v>1142</v>
      </c>
      <c r="I749">
        <v>11</v>
      </c>
      <c r="J749">
        <v>-0.1</v>
      </c>
      <c r="K749" t="str">
        <f t="shared" si="260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P749">
        <f t="shared" si="248"/>
        <v>-453</v>
      </c>
      <c r="Q749">
        <v>200611</v>
      </c>
      <c r="R749" s="4" t="s">
        <v>1126</v>
      </c>
      <c r="S749" s="4" t="str">
        <f t="shared" si="252"/>
        <v>被动迟钝lv11</v>
      </c>
      <c r="T749" t="s">
        <v>138</v>
      </c>
      <c r="U749">
        <f>INT(VLOOKUP($I749,角色属性概况!$I:$O,VLOOKUP($H749,对应表!$AD:$AE,2,FALSE),FALSE)*$J749)</f>
        <v>-453</v>
      </c>
      <c r="AI749" s="12" t="str">
        <f t="shared" si="261"/>
        <v/>
      </c>
      <c r="AR749">
        <v>999</v>
      </c>
      <c r="AU749" s="4"/>
      <c r="AV749" s="4"/>
      <c r="AW749" s="4"/>
      <c r="AX749" s="4"/>
      <c r="AZ749" s="12" t="str">
        <f t="shared" si="262"/>
        <v/>
      </c>
      <c r="BA749" s="12" t="str">
        <f t="shared" si="253"/>
        <v/>
      </c>
      <c r="BB749" s="12" t="str">
        <f t="shared" si="254"/>
        <v/>
      </c>
      <c r="BC749" s="12" t="str">
        <f t="shared" si="255"/>
        <v/>
      </c>
      <c r="BD749" s="12" t="str">
        <f t="shared" si="256"/>
        <v/>
      </c>
      <c r="BE749" s="12" t="str">
        <f t="shared" si="257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8"/>
        <v>-453</v>
      </c>
      <c r="BM749" t="str">
        <f t="shared" si="259"/>
        <v/>
      </c>
    </row>
    <row r="750" spans="8:65" x14ac:dyDescent="0.15">
      <c r="H750" t="s">
        <v>1142</v>
      </c>
      <c r="I750">
        <v>12</v>
      </c>
      <c r="J750">
        <v>-0.1</v>
      </c>
      <c r="K750" t="str">
        <f t="shared" si="260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P750">
        <f t="shared" si="248"/>
        <v>-641</v>
      </c>
      <c r="Q750">
        <v>200612</v>
      </c>
      <c r="R750" s="4" t="s">
        <v>1127</v>
      </c>
      <c r="S750" s="4" t="str">
        <f t="shared" si="252"/>
        <v>被动迟钝lv12</v>
      </c>
      <c r="T750" t="s">
        <v>138</v>
      </c>
      <c r="U750">
        <f>INT(VLOOKUP($I750,角色属性概况!$I:$O,VLOOKUP($H750,对应表!$AD:$AE,2,FALSE),FALSE)*$J750)</f>
        <v>-641</v>
      </c>
      <c r="AI750" s="12" t="str">
        <f t="shared" si="261"/>
        <v/>
      </c>
      <c r="AR750">
        <v>999</v>
      </c>
      <c r="AU750" s="4"/>
      <c r="AV750" s="4"/>
      <c r="AW750" s="4"/>
      <c r="AX750" s="4"/>
      <c r="AZ750" s="12" t="str">
        <f t="shared" si="262"/>
        <v/>
      </c>
      <c r="BA750" s="12" t="str">
        <f t="shared" si="253"/>
        <v/>
      </c>
      <c r="BB750" s="12" t="str">
        <f t="shared" si="254"/>
        <v/>
      </c>
      <c r="BC750" s="12" t="str">
        <f t="shared" si="255"/>
        <v/>
      </c>
      <c r="BD750" s="12" t="str">
        <f t="shared" si="256"/>
        <v/>
      </c>
      <c r="BE750" s="12" t="str">
        <f t="shared" si="257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8"/>
        <v>-641</v>
      </c>
      <c r="BM750" t="str">
        <f t="shared" si="259"/>
        <v/>
      </c>
    </row>
    <row r="751" spans="8:65" x14ac:dyDescent="0.15">
      <c r="H751" t="s">
        <v>1142</v>
      </c>
      <c r="I751">
        <v>13</v>
      </c>
      <c r="J751">
        <v>-0.1</v>
      </c>
      <c r="K751" t="str">
        <f t="shared" si="260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P751">
        <f t="shared" si="248"/>
        <v>-907</v>
      </c>
      <c r="Q751">
        <v>200613</v>
      </c>
      <c r="R751" s="4" t="s">
        <v>1128</v>
      </c>
      <c r="S751" s="4" t="str">
        <f t="shared" si="252"/>
        <v>被动迟钝lv13</v>
      </c>
      <c r="T751" t="s">
        <v>138</v>
      </c>
      <c r="U751">
        <f>INT(VLOOKUP($I751,角色属性概况!$I:$O,VLOOKUP($H751,对应表!$AD:$AE,2,FALSE),FALSE)*$J751)</f>
        <v>-907</v>
      </c>
      <c r="AI751" s="12" t="str">
        <f t="shared" si="261"/>
        <v/>
      </c>
      <c r="AR751">
        <v>999</v>
      </c>
      <c r="AU751" s="4"/>
      <c r="AV751" s="4"/>
      <c r="AW751" s="4"/>
      <c r="AX751" s="4"/>
      <c r="AZ751" s="12" t="str">
        <f t="shared" si="262"/>
        <v/>
      </c>
      <c r="BA751" s="12" t="str">
        <f t="shared" si="253"/>
        <v/>
      </c>
      <c r="BB751" s="12" t="str">
        <f t="shared" si="254"/>
        <v/>
      </c>
      <c r="BC751" s="12" t="str">
        <f t="shared" si="255"/>
        <v/>
      </c>
      <c r="BD751" s="12" t="str">
        <f t="shared" si="256"/>
        <v/>
      </c>
      <c r="BE751" s="12" t="str">
        <f t="shared" si="257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8"/>
        <v>-907</v>
      </c>
      <c r="BM751" t="str">
        <f t="shared" si="259"/>
        <v/>
      </c>
    </row>
    <row r="752" spans="8:65" x14ac:dyDescent="0.15">
      <c r="H752" t="s">
        <v>1142</v>
      </c>
      <c r="I752">
        <v>14</v>
      </c>
      <c r="J752">
        <v>-0.1</v>
      </c>
      <c r="K752" t="str">
        <f t="shared" si="260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P752">
        <f t="shared" si="248"/>
        <v>-1282</v>
      </c>
      <c r="Q752">
        <v>200614</v>
      </c>
      <c r="R752" s="4" t="s">
        <v>1129</v>
      </c>
      <c r="S752" s="4" t="str">
        <f t="shared" si="252"/>
        <v>被动迟钝lv14</v>
      </c>
      <c r="T752" t="s">
        <v>138</v>
      </c>
      <c r="U752">
        <f>INT(VLOOKUP($I752,角色属性概况!$I:$O,VLOOKUP($H752,对应表!$AD:$AE,2,FALSE),FALSE)*$J752)</f>
        <v>-1282</v>
      </c>
      <c r="AI752" s="12" t="str">
        <f t="shared" si="261"/>
        <v/>
      </c>
      <c r="AR752">
        <v>999</v>
      </c>
      <c r="AU752" s="4"/>
      <c r="AV752" s="4"/>
      <c r="AW752" s="4"/>
      <c r="AX752" s="4"/>
      <c r="AZ752" s="12" t="str">
        <f t="shared" si="262"/>
        <v/>
      </c>
      <c r="BA752" s="12" t="str">
        <f t="shared" si="253"/>
        <v/>
      </c>
      <c r="BB752" s="12" t="str">
        <f t="shared" si="254"/>
        <v/>
      </c>
      <c r="BC752" s="12" t="str">
        <f t="shared" si="255"/>
        <v/>
      </c>
      <c r="BD752" s="12" t="str">
        <f t="shared" si="256"/>
        <v/>
      </c>
      <c r="BE752" s="12" t="str">
        <f t="shared" si="257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8"/>
        <v>-1282</v>
      </c>
      <c r="BM752" t="str">
        <f t="shared" si="259"/>
        <v/>
      </c>
    </row>
    <row r="753" spans="8:65" x14ac:dyDescent="0.15">
      <c r="H753" t="s">
        <v>1142</v>
      </c>
      <c r="I753">
        <v>15</v>
      </c>
      <c r="J753">
        <v>-0.1</v>
      </c>
      <c r="K753" t="str">
        <f t="shared" si="260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P753">
        <f t="shared" si="248"/>
        <v>-1814</v>
      </c>
      <c r="Q753">
        <v>200615</v>
      </c>
      <c r="R753" s="4" t="s">
        <v>1130</v>
      </c>
      <c r="S753" s="4" t="str">
        <f t="shared" si="252"/>
        <v>被动迟钝lv15</v>
      </c>
      <c r="T753" t="s">
        <v>138</v>
      </c>
      <c r="U753">
        <f>INT(VLOOKUP($I753,角色属性概况!$I:$O,VLOOKUP($H753,对应表!$AD:$AE,2,FALSE),FALSE)*$J753)</f>
        <v>-1814</v>
      </c>
      <c r="AI753" s="12" t="str">
        <f t="shared" si="261"/>
        <v/>
      </c>
      <c r="AR753">
        <v>999</v>
      </c>
      <c r="AU753" s="4"/>
      <c r="AV753" s="4"/>
      <c r="AW753" s="4"/>
      <c r="AX753" s="4"/>
      <c r="AZ753" s="12" t="str">
        <f t="shared" si="262"/>
        <v/>
      </c>
      <c r="BA753" s="12" t="str">
        <f t="shared" si="253"/>
        <v/>
      </c>
      <c r="BB753" s="12" t="str">
        <f t="shared" si="254"/>
        <v/>
      </c>
      <c r="BC753" s="12" t="str">
        <f t="shared" si="255"/>
        <v/>
      </c>
      <c r="BD753" s="12" t="str">
        <f t="shared" si="256"/>
        <v/>
      </c>
      <c r="BE753" s="12" t="str">
        <f t="shared" si="257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8"/>
        <v>-1814</v>
      </c>
      <c r="BM753" t="str">
        <f t="shared" si="259"/>
        <v/>
      </c>
    </row>
    <row r="754" spans="8:65" x14ac:dyDescent="0.15">
      <c r="H754" t="s">
        <v>1142</v>
      </c>
      <c r="I754">
        <v>16</v>
      </c>
      <c r="J754">
        <v>-0.1</v>
      </c>
      <c r="K754" t="str">
        <f t="shared" si="260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P754">
        <f t="shared" si="248"/>
        <v>-2565</v>
      </c>
      <c r="Q754">
        <v>200616</v>
      </c>
      <c r="R754" s="4" t="s">
        <v>1131</v>
      </c>
      <c r="S754" s="4" t="str">
        <f t="shared" si="252"/>
        <v>被动迟钝lv16</v>
      </c>
      <c r="T754" t="s">
        <v>138</v>
      </c>
      <c r="U754">
        <f>INT(VLOOKUP($I754,角色属性概况!$I:$O,VLOOKUP($H754,对应表!$AD:$AE,2,FALSE),FALSE)*$J754)</f>
        <v>-2565</v>
      </c>
      <c r="AI754" s="12" t="str">
        <f t="shared" si="261"/>
        <v/>
      </c>
      <c r="AR754">
        <v>999</v>
      </c>
      <c r="AU754" s="4"/>
      <c r="AV754" s="4"/>
      <c r="AW754" s="4"/>
      <c r="AX754" s="4"/>
      <c r="AZ754" s="12" t="str">
        <f t="shared" si="262"/>
        <v/>
      </c>
      <c r="BA754" s="12" t="str">
        <f t="shared" si="253"/>
        <v/>
      </c>
      <c r="BB754" s="12" t="str">
        <f t="shared" si="254"/>
        <v/>
      </c>
      <c r="BC754" s="12" t="str">
        <f t="shared" si="255"/>
        <v/>
      </c>
      <c r="BD754" s="12" t="str">
        <f t="shared" si="256"/>
        <v/>
      </c>
      <c r="BE754" s="12" t="str">
        <f t="shared" si="257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8"/>
        <v>-2565</v>
      </c>
      <c r="BM754" t="str">
        <f t="shared" si="259"/>
        <v/>
      </c>
    </row>
    <row r="755" spans="8:65" x14ac:dyDescent="0.15">
      <c r="H755" t="s">
        <v>1142</v>
      </c>
      <c r="I755">
        <v>17</v>
      </c>
      <c r="J755">
        <v>-0.1</v>
      </c>
      <c r="K755" t="str">
        <f t="shared" si="260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P755">
        <f t="shared" si="248"/>
        <v>-3628</v>
      </c>
      <c r="Q755">
        <v>200617</v>
      </c>
      <c r="R755" s="4" t="s">
        <v>1132</v>
      </c>
      <c r="S755" s="4" t="str">
        <f t="shared" si="252"/>
        <v>被动迟钝lv17</v>
      </c>
      <c r="T755" t="s">
        <v>138</v>
      </c>
      <c r="U755">
        <f>INT(VLOOKUP($I755,角色属性概况!$I:$O,VLOOKUP($H755,对应表!$AD:$AE,2,FALSE),FALSE)*$J755)</f>
        <v>-3628</v>
      </c>
      <c r="AI755" s="12" t="str">
        <f t="shared" si="261"/>
        <v/>
      </c>
      <c r="AR755">
        <v>999</v>
      </c>
      <c r="AU755" s="4"/>
      <c r="AV755" s="4"/>
      <c r="AW755" s="4"/>
      <c r="AX755" s="4"/>
      <c r="AZ755" s="12" t="str">
        <f t="shared" si="262"/>
        <v/>
      </c>
      <c r="BA755" s="12" t="str">
        <f t="shared" si="253"/>
        <v/>
      </c>
      <c r="BB755" s="12" t="str">
        <f t="shared" si="254"/>
        <v/>
      </c>
      <c r="BC755" s="12" t="str">
        <f t="shared" si="255"/>
        <v/>
      </c>
      <c r="BD755" s="12" t="str">
        <f t="shared" si="256"/>
        <v/>
      </c>
      <c r="BE755" s="12" t="str">
        <f t="shared" si="257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8"/>
        <v>-3628</v>
      </c>
      <c r="BM755" t="str">
        <f t="shared" si="259"/>
        <v/>
      </c>
    </row>
    <row r="756" spans="8:65" x14ac:dyDescent="0.15">
      <c r="H756" t="s">
        <v>1142</v>
      </c>
      <c r="I756">
        <v>18</v>
      </c>
      <c r="J756">
        <v>-0.1</v>
      </c>
      <c r="K756" t="str">
        <f t="shared" si="260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P756">
        <f t="shared" si="248"/>
        <v>-5131</v>
      </c>
      <c r="Q756">
        <v>200618</v>
      </c>
      <c r="R756" s="4" t="s">
        <v>1133</v>
      </c>
      <c r="S756" s="4" t="str">
        <f t="shared" si="252"/>
        <v>被动迟钝lv18</v>
      </c>
      <c r="T756" t="s">
        <v>138</v>
      </c>
      <c r="U756">
        <f>INT(VLOOKUP($I756,角色属性概况!$I:$O,VLOOKUP($H756,对应表!$AD:$AE,2,FALSE),FALSE)*$J756)</f>
        <v>-5131</v>
      </c>
      <c r="AI756" s="12" t="str">
        <f t="shared" si="261"/>
        <v/>
      </c>
      <c r="AR756">
        <v>999</v>
      </c>
      <c r="AU756" s="4"/>
      <c r="AV756" s="4"/>
      <c r="AW756" s="4"/>
      <c r="AX756" s="4"/>
      <c r="AZ756" s="12" t="str">
        <f t="shared" si="262"/>
        <v/>
      </c>
      <c r="BA756" s="12" t="str">
        <f t="shared" si="253"/>
        <v/>
      </c>
      <c r="BB756" s="12" t="str">
        <f t="shared" si="254"/>
        <v/>
      </c>
      <c r="BC756" s="12" t="str">
        <f t="shared" si="255"/>
        <v/>
      </c>
      <c r="BD756" s="12" t="str">
        <f t="shared" si="256"/>
        <v/>
      </c>
      <c r="BE756" s="12" t="str">
        <f t="shared" si="257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8"/>
        <v>-5131</v>
      </c>
      <c r="BM756" t="str">
        <f t="shared" si="259"/>
        <v/>
      </c>
    </row>
    <row r="757" spans="8:65" x14ac:dyDescent="0.15">
      <c r="H757" t="s">
        <v>1142</v>
      </c>
      <c r="I757">
        <v>19</v>
      </c>
      <c r="J757">
        <v>-0.1</v>
      </c>
      <c r="K757" t="str">
        <f t="shared" si="260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P757">
        <f t="shared" si="248"/>
        <v>-7256</v>
      </c>
      <c r="Q757">
        <v>200619</v>
      </c>
      <c r="R757" s="4" t="s">
        <v>1134</v>
      </c>
      <c r="S757" s="4" t="str">
        <f t="shared" si="252"/>
        <v>被动迟钝lv19</v>
      </c>
      <c r="T757" t="s">
        <v>138</v>
      </c>
      <c r="U757">
        <f>INT(VLOOKUP($I757,角色属性概况!$I:$O,VLOOKUP($H757,对应表!$AD:$AE,2,FALSE),FALSE)*$J757)</f>
        <v>-7256</v>
      </c>
      <c r="AI757" s="12" t="str">
        <f t="shared" si="261"/>
        <v/>
      </c>
      <c r="AR757">
        <v>999</v>
      </c>
      <c r="AU757" s="4"/>
      <c r="AV757" s="4"/>
      <c r="AW757" s="4"/>
      <c r="AX757" s="4"/>
      <c r="AZ757" s="12" t="str">
        <f t="shared" si="262"/>
        <v/>
      </c>
      <c r="BA757" s="12" t="str">
        <f t="shared" si="253"/>
        <v/>
      </c>
      <c r="BB757" s="12" t="str">
        <f t="shared" si="254"/>
        <v/>
      </c>
      <c r="BC757" s="12" t="str">
        <f t="shared" si="255"/>
        <v/>
      </c>
      <c r="BD757" s="12" t="str">
        <f t="shared" si="256"/>
        <v/>
      </c>
      <c r="BE757" s="12" t="str">
        <f t="shared" si="257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8"/>
        <v>-7256</v>
      </c>
      <c r="BM757" t="str">
        <f t="shared" si="259"/>
        <v/>
      </c>
    </row>
    <row r="758" spans="8:65" x14ac:dyDescent="0.15">
      <c r="H758" t="s">
        <v>1142</v>
      </c>
      <c r="I758">
        <v>20</v>
      </c>
      <c r="J758">
        <v>-0.1</v>
      </c>
      <c r="K758" t="str">
        <f t="shared" si="260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P758">
        <f t="shared" si="248"/>
        <v>-10263</v>
      </c>
      <c r="Q758">
        <v>200620</v>
      </c>
      <c r="R758" s="4" t="s">
        <v>1135</v>
      </c>
      <c r="S758" s="4" t="str">
        <f t="shared" si="252"/>
        <v>被动迟钝lv20</v>
      </c>
      <c r="T758" t="s">
        <v>138</v>
      </c>
      <c r="U758">
        <f>INT(VLOOKUP($I758,角色属性概况!$I:$O,VLOOKUP($H758,对应表!$AD:$AE,2,FALSE),FALSE)*$J758)</f>
        <v>-10263</v>
      </c>
      <c r="AI758" s="12" t="str">
        <f t="shared" si="261"/>
        <v/>
      </c>
      <c r="AR758">
        <v>999</v>
      </c>
      <c r="AU758" s="4"/>
      <c r="AV758" s="4"/>
      <c r="AW758" s="4"/>
      <c r="AX758" s="4"/>
      <c r="AZ758" s="12" t="str">
        <f t="shared" si="262"/>
        <v/>
      </c>
      <c r="BA758" s="12" t="str">
        <f t="shared" si="253"/>
        <v/>
      </c>
      <c r="BB758" s="12" t="str">
        <f t="shared" si="254"/>
        <v/>
      </c>
      <c r="BC758" s="12" t="str">
        <f t="shared" si="255"/>
        <v/>
      </c>
      <c r="BD758" s="12" t="str">
        <f t="shared" si="256"/>
        <v/>
      </c>
      <c r="BE758" s="12" t="str">
        <f t="shared" si="257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8"/>
        <v>-10263</v>
      </c>
      <c r="BM758" t="str">
        <f t="shared" si="259"/>
        <v/>
      </c>
    </row>
    <row r="759" spans="8:65" x14ac:dyDescent="0.15">
      <c r="N759" s="1"/>
      <c r="R759" s="4"/>
      <c r="S759" s="4"/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  <c r="AU857" s="4"/>
      <c r="AV857" s="4"/>
      <c r="AW857" s="4"/>
      <c r="AX857" s="4"/>
    </row>
    <row r="858" spans="14:50" x14ac:dyDescent="0.15">
      <c r="N858" s="1"/>
      <c r="R858" s="4"/>
      <c r="S858" s="4"/>
      <c r="AU858" s="4"/>
      <c r="AV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  <c r="AU877" s="4"/>
      <c r="AV877" s="4"/>
      <c r="AW877" s="4"/>
      <c r="AX877" s="4"/>
    </row>
    <row r="878" spans="14:50" x14ac:dyDescent="0.15">
      <c r="N878" s="1"/>
      <c r="R878" s="4"/>
      <c r="S878" s="4"/>
      <c r="AU878" s="4"/>
      <c r="AV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  <c r="AU897" s="4"/>
      <c r="AV897" s="4"/>
      <c r="AW897" s="4"/>
      <c r="AX897" s="4"/>
    </row>
    <row r="898" spans="14:50" x14ac:dyDescent="0.15">
      <c r="N898" s="1"/>
      <c r="R898" s="4"/>
      <c r="S898" s="4"/>
      <c r="AU898" s="4"/>
      <c r="AV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  <c r="AU1013" s="4"/>
      <c r="AV1013" s="4"/>
      <c r="AW1013" s="4"/>
      <c r="AX1013" s="4"/>
    </row>
    <row r="1014" spans="14:50" x14ac:dyDescent="0.15">
      <c r="N1014" s="1"/>
      <c r="R1014" s="4"/>
      <c r="S1014" s="4"/>
      <c r="AU1014" s="4"/>
      <c r="AV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  <c r="AU1033" s="4"/>
      <c r="AV1033" s="4"/>
      <c r="AW1033" s="4"/>
      <c r="AX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  <c r="AU1053" s="4"/>
      <c r="AV1053" s="4"/>
      <c r="AW1053" s="4"/>
      <c r="AX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  <c r="AU1073" s="4"/>
      <c r="AV1073" s="4"/>
      <c r="AW1073" s="4"/>
      <c r="AX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  <c r="AU1093" s="4"/>
      <c r="AV1093" s="4"/>
      <c r="AW1093" s="4"/>
      <c r="AX1093" s="4"/>
    </row>
    <row r="1094" spans="14:50" x14ac:dyDescent="0.15">
      <c r="N1094" s="1"/>
      <c r="R1094" s="4"/>
      <c r="S1094" s="4"/>
      <c r="AU1094" s="4"/>
      <c r="AV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  <c r="AU1113" s="4"/>
      <c r="AV1113" s="4"/>
      <c r="AW1113" s="4"/>
      <c r="AX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  <c r="AU1133" s="4"/>
      <c r="AV1133" s="4"/>
      <c r="AW1133" s="4"/>
      <c r="AX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  <c r="AU1153" s="4"/>
      <c r="AV1153" s="4"/>
      <c r="AW1153" s="4"/>
      <c r="AX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  <c r="AU1173" s="4"/>
      <c r="AV1173" s="4"/>
      <c r="AW1173" s="4"/>
      <c r="AX1173" s="4"/>
    </row>
    <row r="1174" spans="14:50" x14ac:dyDescent="0.15">
      <c r="N1174" s="1"/>
      <c r="R1174" s="4"/>
      <c r="S1174" s="4"/>
      <c r="AU1174" s="4"/>
      <c r="AV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  <c r="AU1193" s="4"/>
      <c r="AV1193" s="4"/>
      <c r="AW1193" s="4"/>
      <c r="AX1193" s="4"/>
    </row>
    <row r="1194" spans="14:50" x14ac:dyDescent="0.15">
      <c r="N1194" s="1"/>
      <c r="R1194" s="4"/>
      <c r="S1194" s="4"/>
      <c r="AU1194" s="4"/>
      <c r="AV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  <c r="AU1213" s="4"/>
      <c r="AV1213" s="4"/>
      <c r="AW1213" s="4"/>
      <c r="AX1213" s="4"/>
    </row>
    <row r="1214" spans="14:50" x14ac:dyDescent="0.15">
      <c r="N1214" s="1"/>
      <c r="R1214" s="4"/>
      <c r="S1214" s="4"/>
      <c r="AU1214" s="4"/>
      <c r="AV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  <c r="AU1233" s="4"/>
      <c r="AV1233" s="4"/>
      <c r="AW1233" s="4"/>
      <c r="AX1233" s="4"/>
    </row>
    <row r="1234" spans="14:50" x14ac:dyDescent="0.15">
      <c r="N1234" s="1"/>
      <c r="R1234" s="4"/>
      <c r="S1234" s="4"/>
      <c r="AU1234" s="4"/>
      <c r="AV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  <c r="AU1445" s="4"/>
      <c r="AV1445" s="4"/>
      <c r="AW1445" s="4"/>
      <c r="AX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  <c r="AU1543" s="4"/>
      <c r="AV1543" s="4"/>
      <c r="AW1543" s="4"/>
      <c r="AX1543" s="4"/>
    </row>
    <row r="1544" spans="14:50" x14ac:dyDescent="0.15">
      <c r="N1544" s="1"/>
      <c r="R1544" s="4"/>
      <c r="S1544" s="4"/>
      <c r="AU1544" s="4"/>
      <c r="AV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  <c r="AU1563" s="4"/>
      <c r="AV1563" s="4"/>
      <c r="AW1563" s="4"/>
      <c r="AX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  <c r="AU1583" s="4"/>
      <c r="AV1583" s="4"/>
      <c r="AW1583" s="4"/>
      <c r="AX1583" s="4"/>
    </row>
    <row r="1584" spans="14:50" x14ac:dyDescent="0.15">
      <c r="N1584" s="1"/>
      <c r="R1584" s="4"/>
      <c r="S1584" s="4"/>
      <c r="AU1584" s="4"/>
      <c r="AV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  <c r="AU1624" s="4"/>
      <c r="AV1624" s="4"/>
      <c r="AW1624" s="4"/>
      <c r="AX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  <c r="AU1644" s="4"/>
      <c r="AV1644" s="4"/>
      <c r="AW1644" s="4"/>
      <c r="AX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50" x14ac:dyDescent="0.15">
      <c r="N1649" s="1"/>
      <c r="R1649" s="4"/>
      <c r="S1649" s="4"/>
      <c r="AU1649" s="4"/>
      <c r="AV1649" s="4"/>
    </row>
    <row r="1650" spans="14:50" x14ac:dyDescent="0.15">
      <c r="N1650" s="1"/>
      <c r="R1650" s="4"/>
      <c r="S1650" s="4"/>
      <c r="AU1650" s="4"/>
      <c r="AV1650" s="4"/>
    </row>
    <row r="1651" spans="14:50" x14ac:dyDescent="0.15">
      <c r="N1651" s="1"/>
      <c r="R1651" s="4"/>
      <c r="S1651" s="4"/>
      <c r="AU1651" s="4"/>
      <c r="AV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</row>
    <row r="1659" spans="14:50" x14ac:dyDescent="0.15">
      <c r="N1659" s="1"/>
      <c r="R1659" s="4"/>
      <c r="S1659" s="4"/>
    </row>
    <row r="1660" spans="14:50" x14ac:dyDescent="0.15">
      <c r="N1660" s="1"/>
      <c r="R1660" s="4"/>
      <c r="S1660" s="4"/>
    </row>
    <row r="1661" spans="14:50" x14ac:dyDescent="0.15">
      <c r="N1661" s="1"/>
      <c r="R1661" s="4"/>
      <c r="S1661" s="4"/>
    </row>
    <row r="1662" spans="14:50" x14ac:dyDescent="0.15">
      <c r="N1662" s="1"/>
      <c r="R1662" s="4"/>
      <c r="S1662" s="4"/>
    </row>
    <row r="1663" spans="14:50" x14ac:dyDescent="0.15">
      <c r="N1663" s="1"/>
      <c r="R1663" s="4"/>
      <c r="S1663" s="4"/>
    </row>
    <row r="1664" spans="14:50" x14ac:dyDescent="0.15">
      <c r="N1664" s="1"/>
      <c r="R1664" s="4"/>
      <c r="S1664" s="4"/>
      <c r="AU1664" s="4"/>
      <c r="AV1664" s="4"/>
      <c r="AW1664" s="4"/>
      <c r="AX1664" s="4"/>
    </row>
    <row r="1665" spans="14:48" x14ac:dyDescent="0.15">
      <c r="N1665" s="1"/>
      <c r="R1665" s="4"/>
      <c r="S1665" s="4"/>
      <c r="AU1665" s="4"/>
      <c r="AV1665" s="4"/>
    </row>
    <row r="1666" spans="14:48" x14ac:dyDescent="0.15">
      <c r="N1666" s="1"/>
      <c r="R1666" s="4"/>
      <c r="S1666" s="4"/>
      <c r="AU1666" s="4"/>
      <c r="AV1666" s="4"/>
    </row>
    <row r="1667" spans="14:48" x14ac:dyDescent="0.15">
      <c r="N1667" s="1"/>
      <c r="R1667" s="4"/>
      <c r="S1667" s="4"/>
      <c r="AU1667" s="4"/>
      <c r="AV1667" s="4"/>
    </row>
    <row r="1668" spans="14:48" x14ac:dyDescent="0.15">
      <c r="N1668" s="1"/>
      <c r="R1668" s="4"/>
      <c r="S1668" s="4"/>
      <c r="AU1668" s="4"/>
      <c r="AV1668" s="4"/>
    </row>
    <row r="1669" spans="14:48" x14ac:dyDescent="0.15">
      <c r="N1669" s="1"/>
      <c r="R1669" s="4"/>
      <c r="S1669" s="4"/>
      <c r="AU1669" s="4"/>
      <c r="AV1669" s="4"/>
    </row>
    <row r="1670" spans="14:48" x14ac:dyDescent="0.15">
      <c r="N1670" s="1"/>
      <c r="R1670" s="4"/>
      <c r="S1670" s="4"/>
      <c r="AU1670" s="4"/>
      <c r="AV1670" s="4"/>
    </row>
    <row r="1671" spans="14:48" x14ac:dyDescent="0.15">
      <c r="N1671" s="1"/>
      <c r="R1671" s="4"/>
      <c r="S1671" s="4"/>
      <c r="AU1671" s="4"/>
      <c r="AV1671" s="4"/>
    </row>
    <row r="1672" spans="14:48" x14ac:dyDescent="0.15">
      <c r="N1672" s="1"/>
      <c r="R1672" s="4"/>
      <c r="S1672" s="4"/>
    </row>
    <row r="1673" spans="14:48" x14ac:dyDescent="0.15">
      <c r="N1673" s="1"/>
      <c r="R1673" s="4"/>
      <c r="S1673" s="4"/>
    </row>
    <row r="1674" spans="14:48" x14ac:dyDescent="0.15">
      <c r="N1674" s="1"/>
      <c r="R1674" s="4"/>
      <c r="S1674" s="4"/>
    </row>
    <row r="1675" spans="14:48" x14ac:dyDescent="0.15">
      <c r="N1675" s="1"/>
      <c r="R1675" s="4"/>
      <c r="S1675" s="4"/>
    </row>
    <row r="1676" spans="14:48" x14ac:dyDescent="0.15">
      <c r="N1676" s="1"/>
      <c r="R1676" s="4"/>
      <c r="S1676" s="4"/>
    </row>
    <row r="1677" spans="14:48" x14ac:dyDescent="0.15">
      <c r="N1677" s="1"/>
      <c r="R1677" s="4"/>
      <c r="S1677" s="4"/>
    </row>
    <row r="1678" spans="14:48" x14ac:dyDescent="0.15">
      <c r="N1678" s="1"/>
      <c r="R1678" s="4"/>
      <c r="S1678" s="4"/>
    </row>
    <row r="1679" spans="14:48" x14ac:dyDescent="0.15">
      <c r="N1679" s="1"/>
      <c r="R1679" s="4"/>
      <c r="S1679" s="4"/>
    </row>
    <row r="1680" spans="14:48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  <c r="AU1684" s="4"/>
      <c r="AV1684" s="4"/>
      <c r="AW1684" s="4"/>
      <c r="AX1684" s="4"/>
    </row>
    <row r="1685" spans="14:50" x14ac:dyDescent="0.15">
      <c r="N1685" s="1"/>
      <c r="R1685" s="4"/>
      <c r="S1685" s="4"/>
      <c r="AU1685" s="4"/>
      <c r="AV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  <c r="AU1704" s="4"/>
      <c r="AV1704" s="4"/>
      <c r="AW1704" s="4"/>
      <c r="AX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  <c r="AU1724" s="4"/>
      <c r="AV1724" s="4"/>
      <c r="AW1724" s="4"/>
      <c r="AX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  <c r="AU1745" s="4"/>
      <c r="AV1745" s="4"/>
      <c r="AW1745" s="4"/>
      <c r="AX1745" s="4"/>
    </row>
    <row r="1746" spans="14:50" x14ac:dyDescent="0.15">
      <c r="N1746" s="1"/>
      <c r="R1746" s="4"/>
      <c r="S1746" s="4"/>
      <c r="AU1746" s="4"/>
      <c r="AV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  <c r="AU1765" s="4"/>
      <c r="AV1765" s="4"/>
      <c r="AW1765" s="4"/>
      <c r="AX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  <c r="AU1785" s="4"/>
      <c r="AV1785" s="4"/>
      <c r="AW1785" s="4"/>
      <c r="AX1785" s="4"/>
    </row>
    <row r="1786" spans="14:50" x14ac:dyDescent="0.15">
      <c r="N1786" s="1"/>
      <c r="R1786" s="4"/>
      <c r="S1786" s="4"/>
      <c r="AU1786" s="4"/>
      <c r="AV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  <c r="AU1806" s="4"/>
      <c r="AV1806" s="4"/>
      <c r="AW1806" s="4"/>
      <c r="AX1806" s="4"/>
    </row>
    <row r="1807" spans="14:50" x14ac:dyDescent="0.15">
      <c r="N1807" s="1"/>
      <c r="R1807" s="4"/>
      <c r="S1807" s="4"/>
      <c r="AU1807" s="4"/>
      <c r="AV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</row>
    <row r="1853" spans="14:50" x14ac:dyDescent="0.15">
      <c r="N1853" s="1"/>
      <c r="R1853" s="4"/>
      <c r="S1853" s="4"/>
      <c r="AU1853" s="4"/>
      <c r="AV1853" s="4"/>
      <c r="AW1853" s="4"/>
      <c r="AX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  <c r="AU1873" s="4"/>
      <c r="AV1873" s="4"/>
      <c r="AW1873" s="4"/>
      <c r="AX1873" s="4"/>
    </row>
    <row r="1874" spans="14:50" x14ac:dyDescent="0.15">
      <c r="N1874" s="1"/>
      <c r="R1874" s="4"/>
      <c r="S1874" s="4"/>
      <c r="AU1874" s="4"/>
      <c r="AV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  <c r="AU1893" s="4"/>
      <c r="AV1893" s="4"/>
      <c r="AW1893" s="4"/>
      <c r="AX1893" s="4"/>
    </row>
    <row r="1894" spans="14:50" x14ac:dyDescent="0.15">
      <c r="N1894" s="1"/>
      <c r="R1894" s="4"/>
      <c r="S1894" s="4"/>
      <c r="AU1894" s="4"/>
      <c r="AV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  <c r="AU1913" s="4"/>
      <c r="AV1913" s="4"/>
      <c r="AW1913" s="4"/>
      <c r="AX1913" s="4"/>
    </row>
    <row r="1914" spans="14:50" x14ac:dyDescent="0.15">
      <c r="N1914" s="1"/>
      <c r="R1914" s="4"/>
      <c r="S1914" s="4"/>
      <c r="AU1914" s="4"/>
      <c r="AV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  <c r="AU1933" s="4"/>
      <c r="AV1933" s="4"/>
      <c r="AW1933" s="4"/>
      <c r="AX1933" s="4"/>
    </row>
    <row r="1934" spans="14:50" x14ac:dyDescent="0.15">
      <c r="N1934" s="1"/>
      <c r="R1934" s="4"/>
      <c r="S1934" s="4"/>
      <c r="AU1934" s="4"/>
      <c r="AV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624" activePane="bottomLeft" state="frozen"/>
      <selection pane="bottomLeft" activeCell="O1637" sqref="O16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法师主动技能2等级2</v>
      </c>
      <c r="I88" t="str">
        <f t="shared" ref="I88:I151" si="15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法师主动技能2等级3</v>
      </c>
      <c r="I89" t="str">
        <f t="shared" si="15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法师主动技能2等级4</v>
      </c>
      <c r="I90" t="str">
        <f t="shared" si="15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法师主动技能2等级5</v>
      </c>
      <c r="I91" t="str">
        <f t="shared" si="15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法师主动技能2等级6</v>
      </c>
      <c r="I92" t="str">
        <f t="shared" si="15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法师主动技能2等级7</v>
      </c>
      <c r="I93" t="str">
        <f t="shared" si="15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法师主动技能2等级8</v>
      </c>
      <c r="I94" t="str">
        <f t="shared" si="15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法师主动技能2等级9</v>
      </c>
      <c r="I95" t="str">
        <f t="shared" si="15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法师主动技能2等级10</v>
      </c>
      <c r="I96" t="str">
        <f t="shared" si="15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法师主动技能2等级11</v>
      </c>
      <c r="I97" t="str">
        <f t="shared" si="15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法师主动技能2等级12</v>
      </c>
      <c r="I98" t="str">
        <f t="shared" si="15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法师主动技能2等级13</v>
      </c>
      <c r="I99" t="str">
        <f t="shared" si="15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法师主动技能2等级14</v>
      </c>
      <c r="I100" t="str">
        <f t="shared" si="15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法师主动技能2等级15</v>
      </c>
      <c r="I101" t="str">
        <f t="shared" si="15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法师主动技能2等级16</v>
      </c>
      <c r="I102" t="str">
        <f t="shared" si="15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法师主动技能2等级17</v>
      </c>
      <c r="I103" t="str">
        <f t="shared" si="15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法师主动技能2等级18</v>
      </c>
      <c r="I104" t="str">
        <f t="shared" si="15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法师主动技能2等级19</v>
      </c>
      <c r="I105" t="str">
        <f t="shared" si="15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法师主动技能2等级20</v>
      </c>
      <c r="I106" t="str">
        <f t="shared" si="15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法师主动技能3等级1</v>
      </c>
      <c r="I107" t="str">
        <f t="shared" si="15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法师主动技能3等级2</v>
      </c>
      <c r="I108" t="str">
        <f t="shared" si="15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法师主动技能3等级3</v>
      </c>
      <c r="I109" t="str">
        <f t="shared" si="15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法师主动技能3等级4</v>
      </c>
      <c r="I110" t="str">
        <f t="shared" si="15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法师主动技能3等级5</v>
      </c>
      <c r="I111" t="str">
        <f t="shared" si="15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法师主动技能3等级6</v>
      </c>
      <c r="I112" t="str">
        <f t="shared" si="15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法师主动技能3等级7</v>
      </c>
      <c r="I113" t="str">
        <f t="shared" si="15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法师主动技能3等级8</v>
      </c>
      <c r="I114" t="str">
        <f t="shared" si="15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法师主动技能3等级9</v>
      </c>
      <c r="I115" t="str">
        <f t="shared" si="15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法师主动技能3等级10</v>
      </c>
      <c r="I116" t="str">
        <f t="shared" si="15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法师主动技能3等级11</v>
      </c>
      <c r="I117" t="str">
        <f t="shared" si="15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法师主动技能3等级12</v>
      </c>
      <c r="I118" t="str">
        <f t="shared" si="15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法师主动技能3等级13</v>
      </c>
      <c r="I119" t="str">
        <f t="shared" si="15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法师主动技能3等级14</v>
      </c>
      <c r="I120" t="str">
        <f t="shared" si="15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法师主动技能3等级15</v>
      </c>
      <c r="I121" t="str">
        <f t="shared" si="15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法师主动技能3等级16</v>
      </c>
      <c r="I122" t="str">
        <f t="shared" si="15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法师主动技能3等级17</v>
      </c>
      <c r="I123" t="str">
        <f t="shared" si="15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法师主动技能3等级18</v>
      </c>
      <c r="I124" t="str">
        <f t="shared" si="15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法师主动技能3等级19</v>
      </c>
      <c r="I125" t="str">
        <f t="shared" si="15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法师主动技能3等级20</v>
      </c>
      <c r="I126" t="str">
        <f t="shared" si="15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刺客主动技能1等级1</v>
      </c>
      <c r="I127" t="str">
        <f t="shared" si="15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刺客主动技能1等级2</v>
      </c>
      <c r="I128" t="str">
        <f t="shared" si="15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刺客主动技能1等级3</v>
      </c>
      <c r="I129" t="str">
        <f t="shared" si="15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刺客主动技能1等级4</v>
      </c>
      <c r="I130" t="str">
        <f t="shared" si="15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刺客主动技能1等级5</v>
      </c>
      <c r="I131" t="str">
        <f t="shared" si="15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刺客主动技能1等级6</v>
      </c>
      <c r="I132" t="str">
        <f t="shared" si="15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刺客主动技能1等级7</v>
      </c>
      <c r="I133" t="str">
        <f t="shared" si="15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刺客主动技能1等级8</v>
      </c>
      <c r="I134" t="str">
        <f t="shared" si="15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刺客主动技能1等级9</v>
      </c>
      <c r="I135" t="str">
        <f t="shared" si="15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刺客主动技能1等级10</v>
      </c>
      <c r="I136" t="str">
        <f t="shared" si="15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刺客主动技能1等级11</v>
      </c>
      <c r="I137" t="str">
        <f t="shared" si="15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刺客主动技能1等级12</v>
      </c>
      <c r="I138" t="str">
        <f t="shared" si="15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刺客主动技能1等级13</v>
      </c>
      <c r="I139" t="str">
        <f t="shared" si="15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刺客主动技能1等级14</v>
      </c>
      <c r="I140" t="str">
        <f t="shared" si="15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刺客主动技能1等级15</v>
      </c>
      <c r="I141" t="str">
        <f t="shared" si="15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刺客主动技能1等级16</v>
      </c>
      <c r="I142" t="str">
        <f t="shared" si="15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刺客主动技能1等级17</v>
      </c>
      <c r="I143" t="str">
        <f t="shared" si="15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刺客主动技能1等级18</v>
      </c>
      <c r="I144" t="str">
        <f t="shared" si="15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刺客主动技能1等级19</v>
      </c>
      <c r="I145" t="str">
        <f t="shared" si="15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刺客主动技能1等级20</v>
      </c>
      <c r="I146" t="str">
        <f t="shared" si="15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刺客主动技能2等级1</v>
      </c>
      <c r="I147" t="str">
        <f t="shared" si="15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刺客主动技能2等级2</v>
      </c>
      <c r="I148" t="str">
        <f t="shared" si="15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刺客主动技能2等级3</v>
      </c>
      <c r="I149" t="str">
        <f t="shared" si="15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刺客主动技能2等级4</v>
      </c>
      <c r="I150" t="str">
        <f t="shared" si="15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刺客主动技能2等级5</v>
      </c>
      <c r="I151" t="str">
        <f t="shared" si="15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刺客主动技能2等级6</v>
      </c>
      <c r="I152" t="str">
        <f t="shared" ref="I152:I215" si="22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刺客主动技能2等级7</v>
      </c>
      <c r="I153" t="str">
        <f t="shared" si="22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刺客主动技能2等级8</v>
      </c>
      <c r="I154" t="str">
        <f t="shared" si="22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刺客主动技能2等级9</v>
      </c>
      <c r="I155" t="str">
        <f t="shared" si="22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刺客主动技能2等级10</v>
      </c>
      <c r="I156" t="str">
        <f t="shared" si="22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刺客主动技能2等级11</v>
      </c>
      <c r="I157" t="str">
        <f t="shared" si="22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刺客主动技能2等级12</v>
      </c>
      <c r="I158" t="str">
        <f t="shared" si="22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刺客主动技能2等级13</v>
      </c>
      <c r="I159" t="str">
        <f t="shared" si="22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刺客主动技能2等级14</v>
      </c>
      <c r="I160" t="str">
        <f t="shared" si="22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刺客主动技能2等级15</v>
      </c>
      <c r="I161" t="str">
        <f t="shared" si="22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刺客主动技能2等级16</v>
      </c>
      <c r="I162" t="str">
        <f t="shared" si="22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刺客主动技能2等级17</v>
      </c>
      <c r="I163" t="str">
        <f t="shared" si="22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刺客主动技能2等级18</v>
      </c>
      <c r="I164" t="str">
        <f t="shared" si="22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刺客主动技能2等级19</v>
      </c>
      <c r="I165" t="str">
        <f t="shared" si="22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刺客主动技能2等级20</v>
      </c>
      <c r="I166" t="str">
        <f t="shared" si="22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刺客主动技能3等级1</v>
      </c>
      <c r="I167" t="str">
        <f t="shared" si="22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刺客主动技能3等级2</v>
      </c>
      <c r="I168" t="str">
        <f t="shared" si="22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刺客主动技能3等级3</v>
      </c>
      <c r="I169" t="str">
        <f t="shared" si="22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刺客主动技能3等级4</v>
      </c>
      <c r="I170" t="str">
        <f t="shared" si="22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刺客主动技能3等级5</v>
      </c>
      <c r="I171" t="str">
        <f t="shared" si="22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刺客主动技能3等级6</v>
      </c>
      <c r="I172" t="str">
        <f t="shared" si="22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刺客主动技能3等级7</v>
      </c>
      <c r="I173" t="str">
        <f t="shared" si="22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刺客主动技能3等级8</v>
      </c>
      <c r="I174" t="str">
        <f t="shared" si="22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刺客主动技能3等级9</v>
      </c>
      <c r="I175" t="str">
        <f t="shared" si="22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刺客主动技能3等级10</v>
      </c>
      <c r="I176" t="str">
        <f t="shared" si="22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刺客主动技能3等级11</v>
      </c>
      <c r="I177" t="str">
        <f t="shared" si="22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刺客主动技能3等级12</v>
      </c>
      <c r="I178" t="str">
        <f t="shared" si="22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刺客主动技能3等级13</v>
      </c>
      <c r="I179" t="str">
        <f t="shared" si="22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刺客主动技能3等级14</v>
      </c>
      <c r="I180" t="str">
        <f t="shared" si="22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刺客主动技能3等级15</v>
      </c>
      <c r="I181" t="str">
        <f t="shared" si="22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刺客主动技能3等级16</v>
      </c>
      <c r="I182" t="str">
        <f t="shared" si="22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刺客主动技能3等级17</v>
      </c>
      <c r="I183" t="str">
        <f t="shared" si="22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刺客主动技能3等级18</v>
      </c>
      <c r="I184" t="str">
        <f t="shared" si="22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刺客主动技能3等级19</v>
      </c>
      <c r="I185" t="str">
        <f t="shared" si="22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刺客主动技能3等级20</v>
      </c>
      <c r="I186" t="str">
        <f t="shared" si="22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莲华主动技能1等级1</v>
      </c>
      <c r="I187" t="str">
        <f t="shared" si="22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莲华主动技能1等级2</v>
      </c>
      <c r="I188" t="str">
        <f t="shared" si="22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莲华主动技能1等级3</v>
      </c>
      <c r="I189" t="str">
        <f t="shared" si="22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莲华主动技能1等级4</v>
      </c>
      <c r="I190" t="str">
        <f t="shared" si="22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莲华主动技能1等级5</v>
      </c>
      <c r="I191" t="str">
        <f t="shared" si="22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莲华主动技能1等级6</v>
      </c>
      <c r="I192" t="str">
        <f t="shared" si="22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莲华主动技能1等级7</v>
      </c>
      <c r="I193" t="str">
        <f t="shared" si="22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莲华主动技能1等级8</v>
      </c>
      <c r="I194" t="str">
        <f t="shared" si="22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莲华主动技能1等级9</v>
      </c>
      <c r="I195" t="str">
        <f t="shared" si="22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莲华主动技能1等级10</v>
      </c>
      <c r="I196" t="str">
        <f t="shared" si="22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莲华主动技能1等级11</v>
      </c>
      <c r="I197" t="str">
        <f t="shared" si="22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莲华主动技能1等级12</v>
      </c>
      <c r="I198" t="str">
        <f t="shared" si="22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莲华主动技能1等级13</v>
      </c>
      <c r="I199" t="str">
        <f t="shared" si="22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莲华主动技能1等级14</v>
      </c>
      <c r="I200" t="str">
        <f t="shared" si="22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莲华主动技能1等级15</v>
      </c>
      <c r="I201" t="str">
        <f t="shared" si="22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莲华主动技能1等级16</v>
      </c>
      <c r="I202" t="str">
        <f t="shared" si="22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莲华主动技能1等级17</v>
      </c>
      <c r="I203" t="str">
        <f t="shared" si="22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莲华主动技能1等级18</v>
      </c>
      <c r="I204" t="str">
        <f t="shared" si="22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莲华主动技能1等级19</v>
      </c>
      <c r="I205" t="str">
        <f t="shared" si="22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莲华主动技能1等级20</v>
      </c>
      <c r="I206" t="str">
        <f t="shared" si="22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莲华主动技能2等级1</v>
      </c>
      <c r="I207" t="str">
        <f t="shared" si="22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莲华主动技能2等级2</v>
      </c>
      <c r="I208" t="str">
        <f t="shared" si="22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莲华主动技能2等级3</v>
      </c>
      <c r="I209" t="str">
        <f t="shared" si="22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莲华主动技能2等级4</v>
      </c>
      <c r="I210" t="str">
        <f t="shared" si="22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莲华主动技能2等级5</v>
      </c>
      <c r="I211" t="str">
        <f t="shared" si="22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莲华主动技能2等级6</v>
      </c>
      <c r="I212" t="str">
        <f t="shared" si="22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莲华主动技能2等级7</v>
      </c>
      <c r="I213" t="str">
        <f t="shared" si="22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莲华主动技能2等级8</v>
      </c>
      <c r="I214" t="str">
        <f t="shared" si="22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莲华主动技能2等级9</v>
      </c>
      <c r="I215" t="str">
        <f t="shared" si="22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莲华主动技能2等级10</v>
      </c>
      <c r="I216" t="str">
        <f t="shared" ref="I216:I279" si="29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莲华主动技能2等级11</v>
      </c>
      <c r="I217" t="str">
        <f t="shared" si="29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莲华主动技能2等级12</v>
      </c>
      <c r="I218" t="str">
        <f t="shared" si="29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莲华主动技能2等级13</v>
      </c>
      <c r="I219" t="str">
        <f t="shared" si="29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莲华主动技能2等级14</v>
      </c>
      <c r="I220" t="str">
        <f t="shared" si="29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莲华主动技能2等级15</v>
      </c>
      <c r="I221" t="str">
        <f t="shared" si="29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莲华主动技能2等级16</v>
      </c>
      <c r="I222" t="str">
        <f t="shared" si="29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莲华主动技能2等级17</v>
      </c>
      <c r="I223" t="str">
        <f t="shared" si="29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莲华主动技能2等级18</v>
      </c>
      <c r="I224" t="str">
        <f t="shared" si="29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莲华主动技能2等级19</v>
      </c>
      <c r="I225" t="str">
        <f t="shared" si="29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莲华主动技能2等级20</v>
      </c>
      <c r="I226" t="str">
        <f t="shared" si="29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莲华主动技能3等级1</v>
      </c>
      <c r="I227" t="str">
        <f t="shared" si="29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莲华主动技能3等级2</v>
      </c>
      <c r="I228" t="str">
        <f t="shared" si="29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莲华主动技能3等级3</v>
      </c>
      <c r="I229" t="str">
        <f t="shared" si="29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莲华主动技能3等级4</v>
      </c>
      <c r="I230" t="str">
        <f t="shared" si="29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莲华主动技能3等级5</v>
      </c>
      <c r="I231" t="str">
        <f t="shared" si="29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莲华主动技能3等级6</v>
      </c>
      <c r="I232" t="str">
        <f t="shared" si="29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莲华主动技能3等级7</v>
      </c>
      <c r="I233" t="str">
        <f t="shared" si="29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莲华主动技能3等级8</v>
      </c>
      <c r="I234" t="str">
        <f t="shared" si="29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莲华主动技能3等级9</v>
      </c>
      <c r="I235" t="str">
        <f t="shared" si="29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莲华主动技能3等级10</v>
      </c>
      <c r="I236" t="str">
        <f t="shared" si="29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莲华主动技能3等级11</v>
      </c>
      <c r="I237" t="str">
        <f t="shared" si="29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莲华主动技能3等级12</v>
      </c>
      <c r="I238" t="str">
        <f t="shared" si="29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莲华主动技能3等级13</v>
      </c>
      <c r="I239" t="str">
        <f t="shared" si="29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莲华主动技能3等级14</v>
      </c>
      <c r="I240" t="str">
        <f t="shared" si="29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莲华主动技能3等级15</v>
      </c>
      <c r="I241" t="str">
        <f t="shared" si="29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莲华主动技能3等级16</v>
      </c>
      <c r="I242" t="str">
        <f t="shared" si="29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莲华主动技能3等级17</v>
      </c>
      <c r="I243" t="str">
        <f t="shared" si="29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莲华主动技能3等级18</v>
      </c>
      <c r="I244" t="str">
        <f t="shared" si="29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莲华主动技能3等级19</v>
      </c>
      <c r="I245" t="str">
        <f t="shared" si="29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莲华主动技能3等级20</v>
      </c>
      <c r="I246" t="str">
        <f t="shared" si="29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笈笙主动技能1等级1</v>
      </c>
      <c r="I247" t="str">
        <f t="shared" si="29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笈笙主动技能1等级2</v>
      </c>
      <c r="I248" t="str">
        <f t="shared" si="29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笈笙主动技能1等级3</v>
      </c>
      <c r="I249" t="str">
        <f t="shared" si="29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笈笙主动技能1等级4</v>
      </c>
      <c r="I250" t="str">
        <f t="shared" si="29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笈笙主动技能1等级5</v>
      </c>
      <c r="I251" t="str">
        <f t="shared" si="29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笈笙主动技能1等级6</v>
      </c>
      <c r="I252" t="str">
        <f t="shared" si="29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笈笙主动技能1等级7</v>
      </c>
      <c r="I253" t="str">
        <f t="shared" si="29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笈笙主动技能1等级8</v>
      </c>
      <c r="I254" t="str">
        <f t="shared" si="29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笈笙主动技能1等级9</v>
      </c>
      <c r="I255" t="str">
        <f t="shared" si="29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笈笙主动技能1等级10</v>
      </c>
      <c r="I256" t="str">
        <f t="shared" si="29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笈笙主动技能1等级11</v>
      </c>
      <c r="I257" t="str">
        <f t="shared" si="29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笈笙主动技能1等级12</v>
      </c>
      <c r="I258" t="str">
        <f t="shared" si="29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笈笙主动技能1等级13</v>
      </c>
      <c r="I259" t="str">
        <f t="shared" si="29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笈笙主动技能1等级14</v>
      </c>
      <c r="I260" t="str">
        <f t="shared" si="29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笈笙主动技能1等级15</v>
      </c>
      <c r="I261" t="str">
        <f t="shared" si="29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笈笙主动技能1等级16</v>
      </c>
      <c r="I262" t="str">
        <f t="shared" si="29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笈笙主动技能1等级17</v>
      </c>
      <c r="I263" t="str">
        <f t="shared" si="29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笈笙主动技能1等级18</v>
      </c>
      <c r="I264" t="str">
        <f t="shared" si="29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笈笙主动技能1等级19</v>
      </c>
      <c r="I265" t="str">
        <f t="shared" si="29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笈笙主动技能1等级20</v>
      </c>
      <c r="I266" t="str">
        <f t="shared" si="29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笈笙主动技能2等级1</v>
      </c>
      <c r="I267" t="str">
        <f t="shared" si="29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笈笙主动技能2等级2</v>
      </c>
      <c r="I268" t="str">
        <f t="shared" si="29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笈笙主动技能2等级3</v>
      </c>
      <c r="I269" t="str">
        <f t="shared" si="29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笈笙主动技能2等级4</v>
      </c>
      <c r="I270" t="str">
        <f t="shared" si="29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笈笙主动技能2等级5</v>
      </c>
      <c r="I271" t="str">
        <f t="shared" si="29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笈笙主动技能2等级6</v>
      </c>
      <c r="I272" t="str">
        <f t="shared" si="29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笈笙主动技能2等级7</v>
      </c>
      <c r="I273" t="str">
        <f t="shared" si="29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笈笙主动技能2等级8</v>
      </c>
      <c r="I274" t="str">
        <f t="shared" si="29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笈笙主动技能2等级9</v>
      </c>
      <c r="I275" t="str">
        <f t="shared" si="29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笈笙主动技能2等级10</v>
      </c>
      <c r="I276" t="str">
        <f t="shared" si="29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笈笙主动技能2等级11</v>
      </c>
      <c r="I277" t="str">
        <f t="shared" si="29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笈笙主动技能2等级12</v>
      </c>
      <c r="I278" t="str">
        <f t="shared" si="29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笈笙主动技能2等级13</v>
      </c>
      <c r="I279" t="str">
        <f t="shared" si="29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笈笙主动技能2等级14</v>
      </c>
      <c r="I280" t="str">
        <f t="shared" ref="I280:I343" si="36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笈笙主动技能2等级15</v>
      </c>
      <c r="I281" t="str">
        <f t="shared" si="36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笈笙主动技能2等级16</v>
      </c>
      <c r="I282" t="str">
        <f t="shared" si="36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笈笙主动技能2等级17</v>
      </c>
      <c r="I283" t="str">
        <f t="shared" si="36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笈笙主动技能2等级18</v>
      </c>
      <c r="I284" t="str">
        <f t="shared" si="36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笈笙主动技能2等级19</v>
      </c>
      <c r="I285" t="str">
        <f t="shared" si="36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笈笙主动技能2等级20</v>
      </c>
      <c r="I286" t="str">
        <f t="shared" si="36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笈笙主动技能3等级1</v>
      </c>
      <c r="I287" t="str">
        <f t="shared" si="36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笈笙主动技能3等级2</v>
      </c>
      <c r="I288" t="str">
        <f t="shared" si="36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笈笙主动技能3等级3</v>
      </c>
      <c r="I289" t="str">
        <f t="shared" si="36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笈笙主动技能3等级4</v>
      </c>
      <c r="I290" t="str">
        <f t="shared" si="36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笈笙主动技能3等级5</v>
      </c>
      <c r="I291" t="str">
        <f t="shared" si="36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笈笙主动技能3等级6</v>
      </c>
      <c r="I292" t="str">
        <f t="shared" si="36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笈笙主动技能3等级7</v>
      </c>
      <c r="I293" t="str">
        <f t="shared" si="36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笈笙主动技能3等级8</v>
      </c>
      <c r="I294" t="str">
        <f t="shared" si="36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笈笙主动技能3等级9</v>
      </c>
      <c r="I295" t="str">
        <f t="shared" si="36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笈笙主动技能3等级10</v>
      </c>
      <c r="I296" t="str">
        <f t="shared" si="36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笈笙主动技能3等级11</v>
      </c>
      <c r="I297" t="str">
        <f t="shared" si="36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笈笙主动技能3等级12</v>
      </c>
      <c r="I298" t="str">
        <f t="shared" si="36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笈笙主动技能3等级13</v>
      </c>
      <c r="I299" t="str">
        <f t="shared" si="36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笈笙主动技能3等级14</v>
      </c>
      <c r="I300" t="str">
        <f t="shared" si="36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笈笙主动技能3等级15</v>
      </c>
      <c r="I301" t="str">
        <f t="shared" si="36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笈笙主动技能3等级16</v>
      </c>
      <c r="I302" t="str">
        <f t="shared" si="36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笈笙主动技能3等级17</v>
      </c>
      <c r="I303" t="str">
        <f t="shared" si="36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笈笙主动技能3等级18</v>
      </c>
      <c r="I304" t="str">
        <f t="shared" si="36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笈笙主动技能3等级19</v>
      </c>
      <c r="I305" t="str">
        <f t="shared" si="36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笈笙主动技能3等级20</v>
      </c>
      <c r="I306" t="str">
        <f t="shared" si="36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越城主动技能1等级1</v>
      </c>
      <c r="I307" t="str">
        <f t="shared" si="36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越城主动技能1等级2</v>
      </c>
      <c r="I308" t="str">
        <f t="shared" si="36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越城主动技能1等级3</v>
      </c>
      <c r="I309" t="str">
        <f t="shared" si="36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越城主动技能1等级4</v>
      </c>
      <c r="I310" t="str">
        <f t="shared" si="36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越城主动技能1等级5</v>
      </c>
      <c r="I311" t="str">
        <f t="shared" si="36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越城主动技能1等级6</v>
      </c>
      <c r="I312" t="str">
        <f t="shared" si="36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越城主动技能1等级7</v>
      </c>
      <c r="I313" t="str">
        <f t="shared" si="36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越城主动技能1等级8</v>
      </c>
      <c r="I314" t="str">
        <f t="shared" si="36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越城主动技能1等级9</v>
      </c>
      <c r="I315" t="str">
        <f t="shared" si="36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越城主动技能1等级10</v>
      </c>
      <c r="I316" t="str">
        <f t="shared" si="36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越城主动技能1等级11</v>
      </c>
      <c r="I317" t="str">
        <f t="shared" si="36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越城主动技能1等级12</v>
      </c>
      <c r="I318" t="str">
        <f t="shared" si="36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越城主动技能1等级13</v>
      </c>
      <c r="I319" t="str">
        <f t="shared" si="36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越城主动技能1等级14</v>
      </c>
      <c r="I320" t="str">
        <f t="shared" si="36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越城主动技能1等级15</v>
      </c>
      <c r="I321" t="str">
        <f t="shared" si="36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越城主动技能1等级16</v>
      </c>
      <c r="I322" t="str">
        <f t="shared" si="36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越城主动技能1等级17</v>
      </c>
      <c r="I323" t="str">
        <f t="shared" si="36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越城主动技能1等级18</v>
      </c>
      <c r="I324" t="str">
        <f t="shared" si="36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越城主动技能1等级19</v>
      </c>
      <c r="I325" t="str">
        <f t="shared" si="36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越城主动技能1等级20</v>
      </c>
      <c r="I326" t="str">
        <f t="shared" si="36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越城主动技能2等级1</v>
      </c>
      <c r="I327" t="str">
        <f t="shared" si="36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越城主动技能2等级2</v>
      </c>
      <c r="I328" t="str">
        <f t="shared" si="36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越城主动技能2等级3</v>
      </c>
      <c r="I329" t="str">
        <f t="shared" si="36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越城主动技能2等级4</v>
      </c>
      <c r="I330" t="str">
        <f t="shared" si="36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越城主动技能2等级5</v>
      </c>
      <c r="I331" t="str">
        <f t="shared" si="36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越城主动技能2等级6</v>
      </c>
      <c r="I332" t="str">
        <f t="shared" si="36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越城主动技能2等级7</v>
      </c>
      <c r="I333" t="str">
        <f t="shared" si="36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越城主动技能2等级8</v>
      </c>
      <c r="I334" t="str">
        <f t="shared" si="36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越城主动技能2等级9</v>
      </c>
      <c r="I335" t="str">
        <f t="shared" si="36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越城主动技能2等级10</v>
      </c>
      <c r="I336" t="str">
        <f t="shared" si="36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越城主动技能2等级11</v>
      </c>
      <c r="I337" t="str">
        <f t="shared" si="36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越城主动技能2等级12</v>
      </c>
      <c r="I338" t="str">
        <f t="shared" si="36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越城主动技能2等级13</v>
      </c>
      <c r="I339" t="str">
        <f t="shared" si="36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越城主动技能2等级14</v>
      </c>
      <c r="I340" t="str">
        <f t="shared" si="36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越城主动技能2等级15</v>
      </c>
      <c r="I341" t="str">
        <f t="shared" si="36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越城主动技能2等级16</v>
      </c>
      <c r="I342" t="str">
        <f t="shared" si="36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越城主动技能2等级17</v>
      </c>
      <c r="I343" t="str">
        <f t="shared" si="36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越城主动技能2等级18</v>
      </c>
      <c r="I344" t="str">
        <f t="shared" ref="I344:I407" si="43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越城主动技能2等级19</v>
      </c>
      <c r="I345" t="str">
        <f t="shared" si="43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越城主动技能2等级20</v>
      </c>
      <c r="I346" t="str">
        <f t="shared" si="43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越城主动技能3等级1</v>
      </c>
      <c r="I347" t="str">
        <f t="shared" si="43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越城主动技能3等级2</v>
      </c>
      <c r="I348" t="str">
        <f t="shared" si="43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越城主动技能3等级3</v>
      </c>
      <c r="I349" t="str">
        <f t="shared" si="43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越城主动技能3等级4</v>
      </c>
      <c r="I350" t="str">
        <f t="shared" si="43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越城主动技能3等级5</v>
      </c>
      <c r="I351" t="str">
        <f t="shared" si="43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越城主动技能3等级6</v>
      </c>
      <c r="I352" t="str">
        <f t="shared" si="43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越城主动技能3等级7</v>
      </c>
      <c r="I353" t="str">
        <f t="shared" si="43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越城主动技能3等级8</v>
      </c>
      <c r="I354" t="str">
        <f t="shared" si="43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越城主动技能3等级9</v>
      </c>
      <c r="I355" t="str">
        <f t="shared" si="43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越城主动技能3等级10</v>
      </c>
      <c r="I356" t="str">
        <f t="shared" si="43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越城主动技能3等级11</v>
      </c>
      <c r="I357" t="str">
        <f t="shared" si="43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越城主动技能3等级12</v>
      </c>
      <c r="I358" t="str">
        <f t="shared" si="43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越城主动技能3等级13</v>
      </c>
      <c r="I359" t="str">
        <f t="shared" si="43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越城主动技能3等级14</v>
      </c>
      <c r="I360" t="str">
        <f t="shared" si="43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越城主动技能3等级15</v>
      </c>
      <c r="I361" t="str">
        <f t="shared" si="43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越城主动技能3等级16</v>
      </c>
      <c r="I362" t="str">
        <f t="shared" si="43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越城主动技能3等级17</v>
      </c>
      <c r="I363" t="str">
        <f t="shared" si="43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越城主动技能3等级18</v>
      </c>
      <c r="I364" t="str">
        <f t="shared" si="43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越城主动技能3等级19</v>
      </c>
      <c r="I365" t="str">
        <f t="shared" si="43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越城主动技能3等级20</v>
      </c>
      <c r="I366" t="str">
        <f t="shared" si="43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云颜主动技能1等级1</v>
      </c>
      <c r="I367" t="str">
        <f t="shared" si="43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云颜主动技能1等级2</v>
      </c>
      <c r="I368" t="str">
        <f t="shared" si="43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云颜主动技能1等级3</v>
      </c>
      <c r="I369" t="str">
        <f t="shared" si="43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云颜主动技能1等级4</v>
      </c>
      <c r="I370" t="str">
        <f t="shared" si="43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云颜主动技能1等级5</v>
      </c>
      <c r="I371" t="str">
        <f t="shared" si="43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云颜主动技能1等级6</v>
      </c>
      <c r="I372" t="str">
        <f t="shared" si="43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云颜主动技能1等级7</v>
      </c>
      <c r="I373" t="str">
        <f t="shared" si="43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云颜主动技能1等级8</v>
      </c>
      <c r="I374" t="str">
        <f t="shared" si="43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云颜主动技能1等级9</v>
      </c>
      <c r="I375" t="str">
        <f t="shared" si="43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云颜主动技能1等级10</v>
      </c>
      <c r="I376" t="str">
        <f t="shared" si="43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云颜主动技能1等级11</v>
      </c>
      <c r="I377" t="str">
        <f t="shared" si="43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云颜主动技能1等级12</v>
      </c>
      <c r="I378" t="str">
        <f t="shared" si="43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云颜主动技能1等级13</v>
      </c>
      <c r="I379" t="str">
        <f t="shared" si="43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云颜主动技能1等级14</v>
      </c>
      <c r="I380" t="str">
        <f t="shared" si="43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云颜主动技能1等级15</v>
      </c>
      <c r="I381" t="str">
        <f t="shared" si="43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云颜主动技能1等级16</v>
      </c>
      <c r="I382" t="str">
        <f t="shared" si="43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云颜主动技能1等级17</v>
      </c>
      <c r="I383" t="str">
        <f t="shared" si="43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云颜主动技能1等级18</v>
      </c>
      <c r="I384" t="str">
        <f t="shared" si="43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云颜主动技能1等级19</v>
      </c>
      <c r="I385" t="str">
        <f t="shared" si="43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云颜主动技能1等级20</v>
      </c>
      <c r="I386" t="str">
        <f t="shared" si="43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云颜主动技能2等级1</v>
      </c>
      <c r="I387" t="str">
        <f t="shared" si="43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云颜主动技能2等级2</v>
      </c>
      <c r="I388" t="str">
        <f t="shared" si="43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云颜主动技能2等级3</v>
      </c>
      <c r="I389" t="str">
        <f t="shared" si="43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云颜主动技能2等级4</v>
      </c>
      <c r="I390" t="str">
        <f t="shared" si="43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云颜主动技能2等级5</v>
      </c>
      <c r="I391" t="str">
        <f t="shared" si="43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云颜主动技能2等级6</v>
      </c>
      <c r="I392" t="str">
        <f t="shared" si="43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云颜主动技能2等级7</v>
      </c>
      <c r="I393" t="str">
        <f t="shared" si="43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云颜主动技能2等级8</v>
      </c>
      <c r="I394" t="str">
        <f t="shared" si="43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云颜主动技能2等级9</v>
      </c>
      <c r="I395" t="str">
        <f t="shared" si="43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云颜主动技能2等级10</v>
      </c>
      <c r="I396" t="str">
        <f t="shared" si="43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云颜主动技能2等级11</v>
      </c>
      <c r="I397" t="str">
        <f t="shared" si="43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云颜主动技能2等级12</v>
      </c>
      <c r="I398" t="str">
        <f t="shared" si="43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云颜主动技能2等级13</v>
      </c>
      <c r="I399" t="str">
        <f t="shared" si="43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云颜主动技能2等级14</v>
      </c>
      <c r="I400" t="str">
        <f t="shared" si="43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云颜主动技能2等级15</v>
      </c>
      <c r="I401" t="str">
        <f t="shared" si="43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云颜主动技能2等级16</v>
      </c>
      <c r="I402" t="str">
        <f t="shared" si="43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云颜主动技能2等级17</v>
      </c>
      <c r="I403" t="str">
        <f t="shared" si="43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云颜主动技能2等级18</v>
      </c>
      <c r="I404" t="str">
        <f t="shared" si="43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云颜主动技能2等级19</v>
      </c>
      <c r="I405" t="str">
        <f t="shared" si="43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云颜主动技能2等级20</v>
      </c>
      <c r="I406" t="str">
        <f t="shared" si="43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云颜主动技能3等级1</v>
      </c>
      <c r="I407" t="str">
        <f t="shared" si="43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云颜主动技能3等级2</v>
      </c>
      <c r="I408" t="str">
        <f t="shared" ref="I408:I471" si="50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云颜主动技能3等级3</v>
      </c>
      <c r="I409" t="str">
        <f t="shared" si="50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云颜主动技能3等级4</v>
      </c>
      <c r="I410" t="str">
        <f t="shared" si="50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云颜主动技能3等级5</v>
      </c>
      <c r="I411" t="str">
        <f t="shared" si="50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云颜主动技能3等级6</v>
      </c>
      <c r="I412" t="str">
        <f t="shared" si="50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云颜主动技能3等级7</v>
      </c>
      <c r="I413" t="str">
        <f t="shared" si="50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云颜主动技能3等级8</v>
      </c>
      <c r="I414" t="str">
        <f t="shared" si="50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云颜主动技能3等级9</v>
      </c>
      <c r="I415" t="str">
        <f t="shared" si="50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云颜主动技能3等级10</v>
      </c>
      <c r="I416" t="str">
        <f t="shared" si="50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云颜主动技能3等级11</v>
      </c>
      <c r="I417" t="str">
        <f t="shared" si="50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云颜主动技能3等级12</v>
      </c>
      <c r="I418" t="str">
        <f t="shared" si="50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云颜主动技能3等级13</v>
      </c>
      <c r="I419" t="str">
        <f t="shared" si="50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云颜主动技能3等级14</v>
      </c>
      <c r="I420" t="str">
        <f t="shared" si="50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云颜主动技能3等级15</v>
      </c>
      <c r="I421" t="str">
        <f t="shared" si="50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云颜主动技能3等级16</v>
      </c>
      <c r="I422" t="str">
        <f t="shared" si="50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云颜主动技能3等级17</v>
      </c>
      <c r="I423" t="str">
        <f t="shared" si="50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云颜主动技能3等级18</v>
      </c>
      <c r="I424" t="str">
        <f t="shared" si="50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云颜主动技能3等级19</v>
      </c>
      <c r="I425" t="str">
        <f t="shared" si="50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云颜主动技能3等级20</v>
      </c>
      <c r="I426" t="str">
        <f t="shared" si="50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飞将主动技能1等级1</v>
      </c>
      <c r="I427" t="str">
        <f t="shared" si="50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飞将主动技能1等级2</v>
      </c>
      <c r="I428" t="str">
        <f t="shared" si="50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飞将主动技能1等级3</v>
      </c>
      <c r="I429" t="str">
        <f t="shared" si="50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飞将主动技能1等级4</v>
      </c>
      <c r="I430" t="str">
        <f t="shared" si="50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飞将主动技能1等级5</v>
      </c>
      <c r="I431" t="str">
        <f t="shared" si="50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飞将主动技能1等级6</v>
      </c>
      <c r="I432" t="str">
        <f t="shared" si="50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飞将主动技能1等级7</v>
      </c>
      <c r="I433" t="str">
        <f t="shared" si="50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飞将主动技能1等级8</v>
      </c>
      <c r="I434" t="str">
        <f t="shared" si="50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飞将主动技能1等级9</v>
      </c>
      <c r="I435" t="str">
        <f t="shared" si="50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飞将主动技能1等级10</v>
      </c>
      <c r="I436" t="str">
        <f t="shared" si="50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飞将主动技能1等级11</v>
      </c>
      <c r="I437" t="str">
        <f t="shared" si="50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飞将主动技能1等级12</v>
      </c>
      <c r="I438" t="str">
        <f t="shared" si="50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飞将主动技能1等级13</v>
      </c>
      <c r="I439" t="str">
        <f t="shared" si="50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飞将主动技能1等级14</v>
      </c>
      <c r="I440" t="str">
        <f t="shared" si="50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飞将主动技能1等级15</v>
      </c>
      <c r="I441" t="str">
        <f t="shared" si="50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飞将主动技能1等级16</v>
      </c>
      <c r="I442" t="str">
        <f t="shared" si="50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飞将主动技能1等级17</v>
      </c>
      <c r="I443" t="str">
        <f t="shared" si="50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飞将主动技能1等级18</v>
      </c>
      <c r="I444" t="str">
        <f t="shared" si="50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飞将主动技能1等级19</v>
      </c>
      <c r="I445" t="str">
        <f t="shared" si="50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飞将主动技能1等级20</v>
      </c>
      <c r="I446" t="str">
        <f t="shared" si="50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飞将主动技能2等级1</v>
      </c>
      <c r="I447" t="str">
        <f t="shared" si="50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飞将主动技能2等级2</v>
      </c>
      <c r="I448" t="str">
        <f t="shared" si="50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飞将主动技能2等级3</v>
      </c>
      <c r="I449" t="str">
        <f t="shared" si="50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飞将主动技能2等级4</v>
      </c>
      <c r="I450" t="str">
        <f t="shared" si="50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飞将主动技能2等级5</v>
      </c>
      <c r="I451" t="str">
        <f t="shared" si="50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飞将主动技能2等级6</v>
      </c>
      <c r="I452" t="str">
        <f t="shared" si="50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飞将主动技能2等级7</v>
      </c>
      <c r="I453" t="str">
        <f t="shared" si="50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飞将主动技能2等级8</v>
      </c>
      <c r="I454" t="str">
        <f t="shared" si="50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飞将主动技能2等级9</v>
      </c>
      <c r="I455" t="str">
        <f t="shared" si="50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飞将主动技能2等级10</v>
      </c>
      <c r="I456" t="str">
        <f t="shared" si="50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飞将主动技能2等级11</v>
      </c>
      <c r="I457" t="str">
        <f t="shared" si="50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飞将主动技能2等级12</v>
      </c>
      <c r="I458" t="str">
        <f t="shared" si="50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飞将主动技能2等级13</v>
      </c>
      <c r="I459" t="str">
        <f t="shared" si="50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飞将主动技能2等级14</v>
      </c>
      <c r="I460" t="str">
        <f t="shared" si="50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飞将主动技能2等级15</v>
      </c>
      <c r="I461" t="str">
        <f t="shared" si="50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飞将主动技能2等级16</v>
      </c>
      <c r="I462" t="str">
        <f t="shared" si="50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飞将主动技能2等级17</v>
      </c>
      <c r="I463" t="str">
        <f t="shared" si="50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飞将主动技能2等级18</v>
      </c>
      <c r="I464" t="str">
        <f t="shared" si="50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飞将主动技能2等级19</v>
      </c>
      <c r="I465" t="str">
        <f t="shared" si="50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飞将主动技能2等级20</v>
      </c>
      <c r="I466" t="str">
        <f t="shared" si="50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飞将主动技能3等级1</v>
      </c>
      <c r="I467" t="str">
        <f t="shared" si="50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飞将主动技能3等级2</v>
      </c>
      <c r="I468" t="str">
        <f t="shared" si="50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飞将主动技能3等级3</v>
      </c>
      <c r="I469" t="str">
        <f t="shared" si="50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飞将主动技能3等级4</v>
      </c>
      <c r="I470" t="str">
        <f t="shared" si="50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飞将主动技能3等级5</v>
      </c>
      <c r="I471" t="str">
        <f t="shared" si="50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飞将主动技能3等级6</v>
      </c>
      <c r="I472" t="str">
        <f t="shared" ref="I472:I535" si="57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飞将主动技能3等级7</v>
      </c>
      <c r="I473" t="str">
        <f t="shared" si="57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飞将主动技能3等级8</v>
      </c>
      <c r="I474" t="str">
        <f t="shared" si="57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飞将主动技能3等级9</v>
      </c>
      <c r="I475" t="str">
        <f t="shared" si="57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飞将主动技能3等级10</v>
      </c>
      <c r="I476" t="str">
        <f t="shared" si="57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飞将主动技能3等级11</v>
      </c>
      <c r="I477" t="str">
        <f t="shared" si="57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飞将主动技能3等级12</v>
      </c>
      <c r="I478" t="str">
        <f t="shared" si="57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飞将主动技能3等级13</v>
      </c>
      <c r="I479" t="str">
        <f t="shared" si="57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飞将主动技能3等级14</v>
      </c>
      <c r="I480" t="str">
        <f t="shared" si="57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飞将主动技能3等级15</v>
      </c>
      <c r="I481" t="str">
        <f t="shared" si="57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飞将主动技能3等级16</v>
      </c>
      <c r="I482" t="str">
        <f t="shared" si="57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飞将主动技能3等级17</v>
      </c>
      <c r="I483" t="str">
        <f t="shared" si="57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飞将主动技能3等级18</v>
      </c>
      <c r="I484" t="str">
        <f t="shared" si="57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飞将主动技能3等级19</v>
      </c>
      <c r="I485" t="str">
        <f t="shared" si="57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飞将主动技能3等级20</v>
      </c>
      <c r="I486" t="str">
        <f t="shared" si="57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胧月主动技能1等级1</v>
      </c>
      <c r="I487" t="str">
        <f t="shared" si="57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胧月主动技能1等级2</v>
      </c>
      <c r="I488" t="str">
        <f t="shared" si="57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胧月主动技能1等级3</v>
      </c>
      <c r="I489" t="str">
        <f t="shared" si="57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胧月主动技能1等级4</v>
      </c>
      <c r="I490" t="str">
        <f t="shared" si="57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胧月主动技能1等级5</v>
      </c>
      <c r="I491" t="str">
        <f t="shared" si="57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胧月主动技能1等级6</v>
      </c>
      <c r="I492" t="str">
        <f t="shared" si="57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胧月主动技能1等级7</v>
      </c>
      <c r="I493" t="str">
        <f t="shared" si="57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胧月主动技能1等级8</v>
      </c>
      <c r="I494" t="str">
        <f t="shared" si="57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胧月主动技能1等级9</v>
      </c>
      <c r="I495" t="str">
        <f t="shared" si="57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胧月主动技能1等级10</v>
      </c>
      <c r="I496" t="str">
        <f t="shared" si="57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胧月主动技能1等级11</v>
      </c>
      <c r="I497" t="str">
        <f t="shared" si="57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胧月主动技能1等级12</v>
      </c>
      <c r="I498" t="str">
        <f t="shared" si="57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胧月主动技能1等级13</v>
      </c>
      <c r="I499" t="str">
        <f t="shared" si="57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胧月主动技能1等级14</v>
      </c>
      <c r="I500" t="str">
        <f t="shared" si="57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胧月主动技能1等级15</v>
      </c>
      <c r="I501" t="str">
        <f t="shared" si="57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胧月主动技能1等级16</v>
      </c>
      <c r="I502" t="str">
        <f t="shared" si="57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胧月主动技能1等级17</v>
      </c>
      <c r="I503" t="str">
        <f t="shared" si="57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胧月主动技能1等级18</v>
      </c>
      <c r="I504" t="str">
        <f t="shared" si="57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胧月主动技能1等级19</v>
      </c>
      <c r="I505" t="str">
        <f t="shared" si="57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胧月主动技能1等级20</v>
      </c>
      <c r="I506" t="str">
        <f t="shared" si="57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胧月主动技能2等级1</v>
      </c>
      <c r="I507" t="str">
        <f t="shared" si="57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胧月主动技能2等级2</v>
      </c>
      <c r="I508" t="str">
        <f t="shared" si="57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胧月主动技能2等级3</v>
      </c>
      <c r="I509" t="str">
        <f t="shared" si="57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胧月主动技能2等级4</v>
      </c>
      <c r="I510" t="str">
        <f t="shared" si="57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胧月主动技能2等级5</v>
      </c>
      <c r="I511" t="str">
        <f t="shared" si="57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胧月主动技能2等级6</v>
      </c>
      <c r="I512" t="str">
        <f t="shared" si="57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胧月主动技能2等级7</v>
      </c>
      <c r="I513" t="str">
        <f t="shared" si="57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胧月主动技能2等级8</v>
      </c>
      <c r="I514" t="str">
        <f t="shared" si="57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胧月主动技能2等级9</v>
      </c>
      <c r="I515" t="str">
        <f t="shared" si="57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胧月主动技能2等级10</v>
      </c>
      <c r="I516" t="str">
        <f t="shared" si="57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胧月主动技能2等级11</v>
      </c>
      <c r="I517" t="str">
        <f t="shared" si="57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胧月主动技能2等级12</v>
      </c>
      <c r="I518" t="str">
        <f t="shared" si="57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胧月主动技能2等级13</v>
      </c>
      <c r="I519" t="str">
        <f t="shared" si="57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胧月主动技能2等级14</v>
      </c>
      <c r="I520" t="str">
        <f t="shared" si="57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胧月主动技能2等级15</v>
      </c>
      <c r="I521" t="str">
        <f t="shared" si="57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胧月主动技能2等级16</v>
      </c>
      <c r="I522" t="str">
        <f t="shared" si="57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胧月主动技能2等级17</v>
      </c>
      <c r="I523" t="str">
        <f t="shared" si="57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胧月主动技能2等级18</v>
      </c>
      <c r="I524" t="str">
        <f t="shared" si="57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胧月主动技能2等级19</v>
      </c>
      <c r="I525" t="str">
        <f t="shared" si="57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胧月主动技能2等级20</v>
      </c>
      <c r="I526" t="str">
        <f t="shared" si="57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胧月主动技能3等级1</v>
      </c>
      <c r="I527" t="str">
        <f t="shared" si="57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胧月主动技能3等级2</v>
      </c>
      <c r="I528" t="str">
        <f t="shared" si="57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胧月主动技能3等级3</v>
      </c>
      <c r="I529" t="str">
        <f t="shared" si="57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胧月主动技能3等级4</v>
      </c>
      <c r="I530" t="str">
        <f t="shared" si="57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胧月主动技能3等级5</v>
      </c>
      <c r="I531" t="str">
        <f t="shared" si="57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胧月主动技能3等级6</v>
      </c>
      <c r="I532" t="str">
        <f t="shared" si="57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胧月主动技能3等级7</v>
      </c>
      <c r="I533" t="str">
        <f t="shared" si="57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胧月主动技能3等级8</v>
      </c>
      <c r="I534" t="str">
        <f t="shared" si="57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胧月主动技能3等级9</v>
      </c>
      <c r="I535" t="str">
        <f t="shared" si="57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胧月主动技能3等级10</v>
      </c>
      <c r="I536" t="str">
        <f t="shared" ref="I536:I599" si="64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胧月主动技能3等级11</v>
      </c>
      <c r="I537" t="str">
        <f t="shared" si="64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胧月主动技能3等级12</v>
      </c>
      <c r="I538" t="str">
        <f t="shared" si="64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胧月主动技能3等级13</v>
      </c>
      <c r="I539" t="str">
        <f t="shared" si="64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胧月主动技能3等级14</v>
      </c>
      <c r="I540" t="str">
        <f t="shared" si="64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胧月主动技能3等级15</v>
      </c>
      <c r="I541" t="str">
        <f t="shared" si="64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胧月主动技能3等级16</v>
      </c>
      <c r="I542" t="str">
        <f t="shared" si="64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胧月主动技能3等级17</v>
      </c>
      <c r="I543" t="str">
        <f t="shared" si="64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胧月主动技能3等级18</v>
      </c>
      <c r="I544" t="str">
        <f t="shared" si="64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胧月主动技能3等级19</v>
      </c>
      <c r="I545" t="str">
        <f t="shared" si="64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胧月主动技能3等级20</v>
      </c>
      <c r="I546" t="str">
        <f t="shared" si="64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离墟主动技能1等级1</v>
      </c>
      <c r="I547" t="str">
        <f t="shared" si="64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离墟主动技能1等级2</v>
      </c>
      <c r="I548" t="str">
        <f t="shared" si="64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离墟主动技能1等级3</v>
      </c>
      <c r="I549" t="str">
        <f t="shared" si="64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离墟主动技能1等级4</v>
      </c>
      <c r="I550" t="str">
        <f t="shared" si="64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离墟主动技能1等级5</v>
      </c>
      <c r="I551" t="str">
        <f t="shared" si="64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离墟主动技能1等级6</v>
      </c>
      <c r="I552" t="str">
        <f t="shared" si="64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离墟主动技能1等级7</v>
      </c>
      <c r="I553" t="str">
        <f t="shared" si="64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离墟主动技能1等级8</v>
      </c>
      <c r="I554" t="str">
        <f t="shared" si="64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离墟主动技能1等级9</v>
      </c>
      <c r="I555" t="str">
        <f t="shared" si="64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离墟主动技能1等级10</v>
      </c>
      <c r="I556" t="str">
        <f t="shared" si="64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离墟主动技能1等级11</v>
      </c>
      <c r="I557" t="str">
        <f t="shared" si="64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离墟主动技能1等级12</v>
      </c>
      <c r="I558" t="str">
        <f t="shared" si="64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离墟主动技能1等级13</v>
      </c>
      <c r="I559" t="str">
        <f t="shared" si="64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离墟主动技能1等级14</v>
      </c>
      <c r="I560" t="str">
        <f t="shared" si="64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离墟主动技能1等级15</v>
      </c>
      <c r="I561" t="str">
        <f t="shared" si="64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离墟主动技能1等级16</v>
      </c>
      <c r="I562" t="str">
        <f t="shared" si="64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离墟主动技能1等级17</v>
      </c>
      <c r="I563" t="str">
        <f t="shared" si="64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离墟主动技能1等级18</v>
      </c>
      <c r="I564" t="str">
        <f t="shared" si="64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离墟主动技能1等级19</v>
      </c>
      <c r="I565" t="str">
        <f t="shared" si="64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离墟主动技能1等级20</v>
      </c>
      <c r="I566" t="str">
        <f t="shared" si="64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离墟主动技能2等级1</v>
      </c>
      <c r="I567" t="str">
        <f t="shared" si="64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离墟主动技能2等级2</v>
      </c>
      <c r="I568" t="str">
        <f t="shared" si="64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离墟主动技能2等级3</v>
      </c>
      <c r="I569" t="str">
        <f t="shared" si="64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离墟主动技能2等级4</v>
      </c>
      <c r="I570" t="str">
        <f t="shared" si="64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离墟主动技能2等级5</v>
      </c>
      <c r="I571" t="str">
        <f t="shared" si="64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离墟主动技能2等级6</v>
      </c>
      <c r="I572" t="str">
        <f t="shared" si="64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离墟主动技能2等级7</v>
      </c>
      <c r="I573" t="str">
        <f t="shared" si="64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离墟主动技能2等级8</v>
      </c>
      <c r="I574" t="str">
        <f t="shared" si="64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离墟主动技能2等级9</v>
      </c>
      <c r="I575" t="str">
        <f t="shared" si="64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离墟主动技能2等级10</v>
      </c>
      <c r="I576" t="str">
        <f t="shared" si="64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离墟主动技能2等级11</v>
      </c>
      <c r="I577" t="str">
        <f t="shared" si="64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离墟主动技能2等级12</v>
      </c>
      <c r="I578" t="str">
        <f t="shared" si="64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离墟主动技能2等级13</v>
      </c>
      <c r="I579" t="str">
        <f t="shared" si="64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离墟主动技能2等级14</v>
      </c>
      <c r="I580" t="str">
        <f t="shared" si="64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离墟主动技能2等级15</v>
      </c>
      <c r="I581" t="str">
        <f t="shared" si="64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离墟主动技能2等级16</v>
      </c>
      <c r="I582" t="str">
        <f t="shared" si="64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离墟主动技能2等级17</v>
      </c>
      <c r="I583" t="str">
        <f t="shared" si="64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离墟主动技能2等级18</v>
      </c>
      <c r="I584" t="str">
        <f t="shared" si="64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离墟主动技能2等级19</v>
      </c>
      <c r="I585" t="str">
        <f t="shared" si="64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离墟主动技能2等级20</v>
      </c>
      <c r="I586" t="str">
        <f t="shared" si="64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离墟主动技能3等级1</v>
      </c>
      <c r="I587" t="str">
        <f t="shared" si="64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离墟主动技能3等级2</v>
      </c>
      <c r="I588" t="str">
        <f t="shared" si="64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离墟主动技能3等级3</v>
      </c>
      <c r="I589" t="str">
        <f t="shared" si="64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离墟主动技能3等级4</v>
      </c>
      <c r="I590" t="str">
        <f t="shared" si="64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离墟主动技能3等级5</v>
      </c>
      <c r="I591" t="str">
        <f t="shared" si="64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离墟主动技能3等级6</v>
      </c>
      <c r="I592" t="str">
        <f t="shared" si="64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离墟主动技能3等级7</v>
      </c>
      <c r="I593" t="str">
        <f t="shared" si="64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离墟主动技能3等级8</v>
      </c>
      <c r="I594" t="str">
        <f t="shared" si="64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离墟主动技能3等级9</v>
      </c>
      <c r="I595" t="str">
        <f t="shared" si="64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离墟主动技能3等级10</v>
      </c>
      <c r="I596" t="str">
        <f t="shared" si="64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离墟主动技能3等级11</v>
      </c>
      <c r="I597" t="str">
        <f t="shared" si="64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离墟主动技能3等级12</v>
      </c>
      <c r="I598" t="str">
        <f t="shared" si="64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离墟主动技能3等级13</v>
      </c>
      <c r="I599" t="str">
        <f t="shared" si="64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离墟主动技能3等级14</v>
      </c>
      <c r="I600" t="str">
        <f t="shared" ref="I600:I663" si="71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离墟主动技能3等级15</v>
      </c>
      <c r="I601" t="str">
        <f t="shared" si="71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离墟主动技能3等级16</v>
      </c>
      <c r="I602" t="str">
        <f t="shared" si="71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离墟主动技能3等级17</v>
      </c>
      <c r="I603" t="str">
        <f t="shared" si="71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离墟主动技能3等级18</v>
      </c>
      <c r="I604" t="str">
        <f t="shared" si="71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离墟主动技能3等级19</v>
      </c>
      <c r="I605" t="str">
        <f t="shared" si="71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离墟主动技能3等级20</v>
      </c>
      <c r="I606" t="str">
        <f t="shared" si="71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绝影主动技能1等级1</v>
      </c>
      <c r="I607" t="str">
        <f t="shared" si="71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绝影主动技能1等级2</v>
      </c>
      <c r="I608" t="str">
        <f t="shared" si="71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绝影主动技能1等级3</v>
      </c>
      <c r="I609" t="str">
        <f t="shared" si="71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绝影主动技能1等级4</v>
      </c>
      <c r="I610" t="str">
        <f t="shared" si="71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绝影主动技能1等级5</v>
      </c>
      <c r="I611" t="str">
        <f t="shared" si="71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绝影主动技能1等级6</v>
      </c>
      <c r="I612" t="str">
        <f t="shared" si="71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绝影主动技能1等级7</v>
      </c>
      <c r="I613" t="str">
        <f t="shared" si="71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绝影主动技能1等级8</v>
      </c>
      <c r="I614" t="str">
        <f t="shared" si="71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绝影主动技能1等级9</v>
      </c>
      <c r="I615" t="str">
        <f t="shared" si="71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绝影主动技能1等级10</v>
      </c>
      <c r="I616" t="str">
        <f t="shared" si="71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绝影主动技能1等级11</v>
      </c>
      <c r="I617" t="str">
        <f t="shared" si="71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绝影主动技能1等级12</v>
      </c>
      <c r="I618" t="str">
        <f t="shared" si="71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绝影主动技能1等级13</v>
      </c>
      <c r="I619" t="str">
        <f t="shared" si="71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绝影主动技能1等级14</v>
      </c>
      <c r="I620" t="str">
        <f t="shared" si="71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绝影主动技能1等级15</v>
      </c>
      <c r="I621" t="str">
        <f t="shared" si="71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绝影主动技能1等级16</v>
      </c>
      <c r="I622" t="str">
        <f t="shared" si="71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绝影主动技能1等级17</v>
      </c>
      <c r="I623" t="str">
        <f t="shared" si="71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绝影主动技能1等级18</v>
      </c>
      <c r="I624" t="str">
        <f t="shared" si="71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绝影主动技能1等级19</v>
      </c>
      <c r="I625" t="str">
        <f t="shared" si="71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绝影主动技能1等级20</v>
      </c>
      <c r="I626" t="str">
        <f t="shared" si="71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绝影主动技能2等级1</v>
      </c>
      <c r="I627" t="str">
        <f t="shared" si="71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251</v>
      </c>
      <c r="O627" s="1">
        <f>VLOOKUP(E627,角色属性概况!Q:R,2,FALSE)</f>
        <v>320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绝影主动技能2等级2</v>
      </c>
      <c r="I628" t="str">
        <f t="shared" si="71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251</v>
      </c>
      <c r="O628" s="1">
        <f>VLOOKUP(E628,角色属性概况!Q:R,2,FALSE)</f>
        <v>400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绝影主动技能2等级3</v>
      </c>
      <c r="I629" t="str">
        <f t="shared" si="71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251</v>
      </c>
      <c r="O629" s="1">
        <f>VLOOKUP(E629,角色属性概况!Q:R,2,FALSE)</f>
        <v>400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绝影主动技能2等级4</v>
      </c>
      <c r="I630" t="str">
        <f t="shared" si="71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251</v>
      </c>
      <c r="O630" s="1">
        <f>VLOOKUP(E630,角色属性概况!Q:R,2,FALSE)</f>
        <v>400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绝影主动技能2等级5</v>
      </c>
      <c r="I631" t="str">
        <f t="shared" si="71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251</v>
      </c>
      <c r="O631" s="1">
        <f>VLOOKUP(E631,角色属性概况!Q:R,2,FALSE)</f>
        <v>800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绝影主动技能2等级6</v>
      </c>
      <c r="I632" t="str">
        <f t="shared" si="71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251</v>
      </c>
      <c r="O632" s="1">
        <f>VLOOKUP(E632,角色属性概况!Q:R,2,FALSE)</f>
        <v>800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绝影主动技能2等级7</v>
      </c>
      <c r="I633" t="str">
        <f t="shared" si="71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251</v>
      </c>
      <c r="O633" s="1">
        <f>VLOOKUP(E633,角色属性概况!Q:R,2,FALSE)</f>
        <v>1600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绝影主动技能2等级8</v>
      </c>
      <c r="I634" t="str">
        <f t="shared" si="71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251</v>
      </c>
      <c r="O634" s="1">
        <f>VLOOKUP(E634,角色属性概况!Q:R,2,FALSE)</f>
        <v>1600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绝影主动技能2等级9</v>
      </c>
      <c r="I635" t="str">
        <f t="shared" si="71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251</v>
      </c>
      <c r="O635" s="1">
        <f>VLOOKUP(E635,角色属性概况!Q:R,2,FALSE)</f>
        <v>3200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绝影主动技能2等级10</v>
      </c>
      <c r="I636" t="str">
        <f t="shared" si="71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251</v>
      </c>
      <c r="O636" s="1">
        <f>VLOOKUP(E636,角色属性概况!Q:R,2,FALSE)</f>
        <v>3200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绝影主动技能2等级11</v>
      </c>
      <c r="I637" t="str">
        <f t="shared" si="71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251</v>
      </c>
      <c r="O637" s="1">
        <f>VLOOKUP(E637,角色属性概况!Q:R,2,FALSE)</f>
        <v>6410.0000000000027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绝影主动技能2等级12</v>
      </c>
      <c r="I638" t="str">
        <f t="shared" si="71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251</v>
      </c>
      <c r="O638" s="1">
        <f>VLOOKUP(E638,角色属性概况!Q:R,2,FALSE)</f>
        <v>6409.9999999999927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绝影主动技能2等级13</v>
      </c>
      <c r="I639" t="str">
        <f t="shared" si="71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251</v>
      </c>
      <c r="O639" s="1">
        <f>VLOOKUP(E639,角色属性概况!Q:R,2,FALSE)</f>
        <v>12829.999999999995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绝影主动技能2等级14</v>
      </c>
      <c r="I640" t="str">
        <f t="shared" si="71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251</v>
      </c>
      <c r="O640" s="1">
        <f>VLOOKUP(E640,角色属性概况!Q:R,2,FALSE)</f>
        <v>12830.00000000002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绝影主动技能2等级15</v>
      </c>
      <c r="I641" t="str">
        <f t="shared" si="71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251</v>
      </c>
      <c r="O641" s="1">
        <f>VLOOKUP(E641,角色属性概况!Q:R,2,FALSE)</f>
        <v>25659.999999999989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绝影主动技能2等级16</v>
      </c>
      <c r="I642" t="str">
        <f t="shared" si="71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251</v>
      </c>
      <c r="O642" s="1">
        <f>VLOOKUP(E642,角色属性概况!Q:R,2,FALSE)</f>
        <v>25660.00000000004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绝影主动技能2等级17</v>
      </c>
      <c r="I643" t="str">
        <f t="shared" si="71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251</v>
      </c>
      <c r="O643" s="1">
        <f>VLOOKUP(E643,角色属性概况!Q:R,2,FALSE)</f>
        <v>51319.999999999978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绝影主动技能2等级18</v>
      </c>
      <c r="I644" t="str">
        <f t="shared" si="71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251</v>
      </c>
      <c r="O644" s="1">
        <f>VLOOKUP(E644,角色属性概况!Q:R,2,FALSE)</f>
        <v>51320.000000000058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绝影主动技能2等级19</v>
      </c>
      <c r="I645" t="str">
        <f t="shared" si="71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251</v>
      </c>
      <c r="O645" s="1">
        <f>VLOOKUP(E645,角色属性概况!Q:R,2,FALSE)</f>
        <v>102679.99999999993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绝影主动技能2等级20</v>
      </c>
      <c r="I646" t="str">
        <f t="shared" si="71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251</v>
      </c>
      <c r="O646" s="1">
        <f>VLOOKUP(E646,角色属性概况!Q:R,2,FALSE)</f>
        <v>154040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绝影主动技能3等级1</v>
      </c>
      <c r="I647" t="str">
        <f t="shared" si="71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251</v>
      </c>
      <c r="O647" s="1">
        <f>VLOOKUP(E647,角色属性概况!Q:R,2,FALSE)</f>
        <v>320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绝影主动技能3等级2</v>
      </c>
      <c r="I648" t="str">
        <f t="shared" si="71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251</v>
      </c>
      <c r="O648" s="1">
        <f>VLOOKUP(E648,角色属性概况!Q:R,2,FALSE)</f>
        <v>400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绝影主动技能3等级3</v>
      </c>
      <c r="I649" t="str">
        <f t="shared" si="71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251</v>
      </c>
      <c r="O649" s="1">
        <f>VLOOKUP(E649,角色属性概况!Q:R,2,FALSE)</f>
        <v>400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绝影主动技能3等级4</v>
      </c>
      <c r="I650" t="str">
        <f t="shared" si="71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251</v>
      </c>
      <c r="O650" s="1">
        <f>VLOOKUP(E650,角色属性概况!Q:R,2,FALSE)</f>
        <v>400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绝影主动技能3等级5</v>
      </c>
      <c r="I651" t="str">
        <f t="shared" si="71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251</v>
      </c>
      <c r="O651" s="1">
        <f>VLOOKUP(E651,角色属性概况!Q:R,2,FALSE)</f>
        <v>800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绝影主动技能3等级6</v>
      </c>
      <c r="I652" t="str">
        <f t="shared" si="71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251</v>
      </c>
      <c r="O652" s="1">
        <f>VLOOKUP(E652,角色属性概况!Q:R,2,FALSE)</f>
        <v>800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绝影主动技能3等级7</v>
      </c>
      <c r="I653" t="str">
        <f t="shared" si="71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251</v>
      </c>
      <c r="O653" s="1">
        <f>VLOOKUP(E653,角色属性概况!Q:R,2,FALSE)</f>
        <v>1600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绝影主动技能3等级8</v>
      </c>
      <c r="I654" t="str">
        <f t="shared" si="71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251</v>
      </c>
      <c r="O654" s="1">
        <f>VLOOKUP(E654,角色属性概况!Q:R,2,FALSE)</f>
        <v>1600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绝影主动技能3等级9</v>
      </c>
      <c r="I655" t="str">
        <f t="shared" si="71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251</v>
      </c>
      <c r="O655" s="1">
        <f>VLOOKUP(E655,角色属性概况!Q:R,2,FALSE)</f>
        <v>3200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绝影主动技能3等级10</v>
      </c>
      <c r="I656" t="str">
        <f t="shared" si="71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251</v>
      </c>
      <c r="O656" s="1">
        <f>VLOOKUP(E656,角色属性概况!Q:R,2,FALSE)</f>
        <v>3200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绝影主动技能3等级11</v>
      </c>
      <c r="I657" t="str">
        <f t="shared" si="71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251</v>
      </c>
      <c r="O657" s="1">
        <f>VLOOKUP(E657,角色属性概况!Q:R,2,FALSE)</f>
        <v>6410.0000000000027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绝影主动技能3等级12</v>
      </c>
      <c r="I658" t="str">
        <f t="shared" si="71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251</v>
      </c>
      <c r="O658" s="1">
        <f>VLOOKUP(E658,角色属性概况!Q:R,2,FALSE)</f>
        <v>6409.9999999999927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绝影主动技能3等级13</v>
      </c>
      <c r="I659" t="str">
        <f t="shared" si="71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251</v>
      </c>
      <c r="O659" s="1">
        <f>VLOOKUP(E659,角色属性概况!Q:R,2,FALSE)</f>
        <v>12829.999999999995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绝影主动技能3等级14</v>
      </c>
      <c r="I660" t="str">
        <f t="shared" si="71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251</v>
      </c>
      <c r="O660" s="1">
        <f>VLOOKUP(E660,角色属性概况!Q:R,2,FALSE)</f>
        <v>12830.00000000002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绝影主动技能3等级15</v>
      </c>
      <c r="I661" t="str">
        <f t="shared" si="71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251</v>
      </c>
      <c r="O661" s="1">
        <f>VLOOKUP(E661,角色属性概况!Q:R,2,FALSE)</f>
        <v>25659.999999999989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绝影主动技能3等级16</v>
      </c>
      <c r="I662" t="str">
        <f t="shared" si="71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251</v>
      </c>
      <c r="O662" s="1">
        <f>VLOOKUP(E662,角色属性概况!Q:R,2,FALSE)</f>
        <v>25660.00000000004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绝影主动技能3等级17</v>
      </c>
      <c r="I663" t="str">
        <f t="shared" si="71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251</v>
      </c>
      <c r="O663" s="1">
        <f>VLOOKUP(E663,角色属性概况!Q:R,2,FALSE)</f>
        <v>51319.999999999978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绝影主动技能3等级18</v>
      </c>
      <c r="I664" t="str">
        <f t="shared" ref="I664:I727" si="78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251</v>
      </c>
      <c r="O664" s="1">
        <f>VLOOKUP(E664,角色属性概况!Q:R,2,FALSE)</f>
        <v>51320.000000000058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绝影主动技能3等级19</v>
      </c>
      <c r="I665" t="str">
        <f t="shared" si="78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251</v>
      </c>
      <c r="O665" s="1">
        <f>VLOOKUP(E665,角色属性概况!Q:R,2,FALSE)</f>
        <v>102679.99999999993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绝影主动技能3等级20</v>
      </c>
      <c r="I666" t="str">
        <f t="shared" si="78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251</v>
      </c>
      <c r="O666" s="1">
        <f>VLOOKUP(E666,角色属性概况!Q:R,2,FALSE)</f>
        <v>154040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岚汐主动技能1等级1</v>
      </c>
      <c r="I667" t="str">
        <f t="shared" si="78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251</v>
      </c>
      <c r="O667" s="1">
        <f>VLOOKUP(E667,角色属性概况!Q:R,2,FALSE)</f>
        <v>320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岚汐主动技能1等级2</v>
      </c>
      <c r="I668" t="str">
        <f t="shared" si="78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251</v>
      </c>
      <c r="O668" s="1">
        <f>VLOOKUP(E668,角色属性概况!Q:R,2,FALSE)</f>
        <v>400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岚汐主动技能1等级3</v>
      </c>
      <c r="I669" t="str">
        <f t="shared" si="78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251</v>
      </c>
      <c r="O669" s="1">
        <f>VLOOKUP(E669,角色属性概况!Q:R,2,FALSE)</f>
        <v>400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岚汐主动技能1等级4</v>
      </c>
      <c r="I670" t="str">
        <f t="shared" si="78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251</v>
      </c>
      <c r="O670" s="1">
        <f>VLOOKUP(E670,角色属性概况!Q:R,2,FALSE)</f>
        <v>400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岚汐主动技能1等级5</v>
      </c>
      <c r="I671" t="str">
        <f t="shared" si="78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251</v>
      </c>
      <c r="O671" s="1">
        <f>VLOOKUP(E671,角色属性概况!Q:R,2,FALSE)</f>
        <v>800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岚汐主动技能1等级6</v>
      </c>
      <c r="I672" t="str">
        <f t="shared" si="78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251</v>
      </c>
      <c r="O672" s="1">
        <f>VLOOKUP(E672,角色属性概况!Q:R,2,FALSE)</f>
        <v>800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岚汐主动技能1等级7</v>
      </c>
      <c r="I673" t="str">
        <f t="shared" si="78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251</v>
      </c>
      <c r="O673" s="1">
        <f>VLOOKUP(E673,角色属性概况!Q:R,2,FALSE)</f>
        <v>1600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岚汐主动技能1等级8</v>
      </c>
      <c r="I674" t="str">
        <f t="shared" si="78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251</v>
      </c>
      <c r="O674" s="1">
        <f>VLOOKUP(E674,角色属性概况!Q:R,2,FALSE)</f>
        <v>1600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岚汐主动技能1等级9</v>
      </c>
      <c r="I675" t="str">
        <f t="shared" si="78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251</v>
      </c>
      <c r="O675" s="1">
        <f>VLOOKUP(E675,角色属性概况!Q:R,2,FALSE)</f>
        <v>3200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岚汐主动技能1等级10</v>
      </c>
      <c r="I676" t="str">
        <f t="shared" si="78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251</v>
      </c>
      <c r="O676" s="1">
        <f>VLOOKUP(E676,角色属性概况!Q:R,2,FALSE)</f>
        <v>3200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岚汐主动技能1等级11</v>
      </c>
      <c r="I677" t="str">
        <f t="shared" si="78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251</v>
      </c>
      <c r="O677" s="1">
        <f>VLOOKUP(E677,角色属性概况!Q:R,2,FALSE)</f>
        <v>6410.0000000000027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岚汐主动技能1等级12</v>
      </c>
      <c r="I678" t="str">
        <f t="shared" si="78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251</v>
      </c>
      <c r="O678" s="1">
        <f>VLOOKUP(E678,角色属性概况!Q:R,2,FALSE)</f>
        <v>6409.9999999999927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岚汐主动技能1等级13</v>
      </c>
      <c r="I679" t="str">
        <f t="shared" si="78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251</v>
      </c>
      <c r="O679" s="1">
        <f>VLOOKUP(E679,角色属性概况!Q:R,2,FALSE)</f>
        <v>12829.999999999995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岚汐主动技能1等级14</v>
      </c>
      <c r="I680" t="str">
        <f t="shared" si="78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251</v>
      </c>
      <c r="O680" s="1">
        <f>VLOOKUP(E680,角色属性概况!Q:R,2,FALSE)</f>
        <v>12830.00000000002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岚汐主动技能1等级15</v>
      </c>
      <c r="I681" t="str">
        <f t="shared" si="78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251</v>
      </c>
      <c r="O681" s="1">
        <f>VLOOKUP(E681,角色属性概况!Q:R,2,FALSE)</f>
        <v>25659.999999999989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岚汐主动技能1等级16</v>
      </c>
      <c r="I682" t="str">
        <f t="shared" si="78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251</v>
      </c>
      <c r="O682" s="1">
        <f>VLOOKUP(E682,角色属性概况!Q:R,2,FALSE)</f>
        <v>25660.00000000004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岚汐主动技能1等级17</v>
      </c>
      <c r="I683" t="str">
        <f t="shared" si="78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251</v>
      </c>
      <c r="O683" s="1">
        <f>VLOOKUP(E683,角色属性概况!Q:R,2,FALSE)</f>
        <v>51319.999999999978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岚汐主动技能1等级18</v>
      </c>
      <c r="I684" t="str">
        <f t="shared" si="78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251</v>
      </c>
      <c r="O684" s="1">
        <f>VLOOKUP(E684,角色属性概况!Q:R,2,FALSE)</f>
        <v>51320.000000000058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岚汐主动技能1等级19</v>
      </c>
      <c r="I685" t="str">
        <f t="shared" si="78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251</v>
      </c>
      <c r="O685" s="1">
        <f>VLOOKUP(E685,角色属性概况!Q:R,2,FALSE)</f>
        <v>102679.99999999993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岚汐主动技能1等级20</v>
      </c>
      <c r="I686" t="str">
        <f t="shared" si="78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251</v>
      </c>
      <c r="O686" s="1">
        <f>VLOOKUP(E686,角色属性概况!Q:R,2,FALSE)</f>
        <v>154040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岚汐主动技能2等级1</v>
      </c>
      <c r="I687" t="str">
        <f t="shared" si="78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251</v>
      </c>
      <c r="O687" s="1">
        <f>VLOOKUP(E687,角色属性概况!Q:R,2,FALSE)</f>
        <v>320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岚汐主动技能2等级2</v>
      </c>
      <c r="I688" t="str">
        <f t="shared" si="78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251</v>
      </c>
      <c r="O688" s="1">
        <f>VLOOKUP(E688,角色属性概况!Q:R,2,FALSE)</f>
        <v>400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岚汐主动技能2等级3</v>
      </c>
      <c r="I689" t="str">
        <f t="shared" si="78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251</v>
      </c>
      <c r="O689" s="1">
        <f>VLOOKUP(E689,角色属性概况!Q:R,2,FALSE)</f>
        <v>400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岚汐主动技能2等级4</v>
      </c>
      <c r="I690" t="str">
        <f t="shared" si="78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251</v>
      </c>
      <c r="O690" s="1">
        <f>VLOOKUP(E690,角色属性概况!Q:R,2,FALSE)</f>
        <v>400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岚汐主动技能2等级5</v>
      </c>
      <c r="I691" t="str">
        <f t="shared" si="78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251</v>
      </c>
      <c r="O691" s="1">
        <f>VLOOKUP(E691,角色属性概况!Q:R,2,FALSE)</f>
        <v>800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岚汐主动技能2等级6</v>
      </c>
      <c r="I692" t="str">
        <f t="shared" si="78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251</v>
      </c>
      <c r="O692" s="1">
        <f>VLOOKUP(E692,角色属性概况!Q:R,2,FALSE)</f>
        <v>800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岚汐主动技能2等级7</v>
      </c>
      <c r="I693" t="str">
        <f t="shared" si="78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251</v>
      </c>
      <c r="O693" s="1">
        <f>VLOOKUP(E693,角色属性概况!Q:R,2,FALSE)</f>
        <v>1600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岚汐主动技能2等级8</v>
      </c>
      <c r="I694" t="str">
        <f t="shared" si="78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251</v>
      </c>
      <c r="O694" s="1">
        <f>VLOOKUP(E694,角色属性概况!Q:R,2,FALSE)</f>
        <v>1600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岚汐主动技能2等级9</v>
      </c>
      <c r="I695" t="str">
        <f t="shared" si="78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251</v>
      </c>
      <c r="O695" s="1">
        <f>VLOOKUP(E695,角色属性概况!Q:R,2,FALSE)</f>
        <v>3200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岚汐主动技能2等级10</v>
      </c>
      <c r="I696" t="str">
        <f t="shared" si="78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251</v>
      </c>
      <c r="O696" s="1">
        <f>VLOOKUP(E696,角色属性概况!Q:R,2,FALSE)</f>
        <v>3200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岚汐主动技能2等级11</v>
      </c>
      <c r="I697" t="str">
        <f t="shared" si="78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251</v>
      </c>
      <c r="O697" s="1">
        <f>VLOOKUP(E697,角色属性概况!Q:R,2,FALSE)</f>
        <v>6410.0000000000027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岚汐主动技能2等级12</v>
      </c>
      <c r="I698" t="str">
        <f t="shared" si="78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251</v>
      </c>
      <c r="O698" s="1">
        <f>VLOOKUP(E698,角色属性概况!Q:R,2,FALSE)</f>
        <v>6409.9999999999927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岚汐主动技能2等级13</v>
      </c>
      <c r="I699" t="str">
        <f t="shared" si="78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251</v>
      </c>
      <c r="O699" s="1">
        <f>VLOOKUP(E699,角色属性概况!Q:R,2,FALSE)</f>
        <v>12829.999999999995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岚汐主动技能2等级14</v>
      </c>
      <c r="I700" t="str">
        <f t="shared" si="78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251</v>
      </c>
      <c r="O700" s="1">
        <f>VLOOKUP(E700,角色属性概况!Q:R,2,FALSE)</f>
        <v>12830.00000000002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岚汐主动技能2等级15</v>
      </c>
      <c r="I701" t="str">
        <f t="shared" si="78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251</v>
      </c>
      <c r="O701" s="1">
        <f>VLOOKUP(E701,角色属性概况!Q:R,2,FALSE)</f>
        <v>25659.999999999989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岚汐主动技能2等级16</v>
      </c>
      <c r="I702" t="str">
        <f t="shared" si="78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251</v>
      </c>
      <c r="O702" s="1">
        <f>VLOOKUP(E702,角色属性概况!Q:R,2,FALSE)</f>
        <v>25660.00000000004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岚汐主动技能2等级17</v>
      </c>
      <c r="I703" t="str">
        <f t="shared" si="78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251</v>
      </c>
      <c r="O703" s="1">
        <f>VLOOKUP(E703,角色属性概况!Q:R,2,FALSE)</f>
        <v>51319.999999999978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岚汐主动技能2等级18</v>
      </c>
      <c r="I704" t="str">
        <f t="shared" si="78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251</v>
      </c>
      <c r="O704" s="1">
        <f>VLOOKUP(E704,角色属性概况!Q:R,2,FALSE)</f>
        <v>51320.000000000058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岚汐主动技能2等级19</v>
      </c>
      <c r="I705" t="str">
        <f t="shared" si="78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251</v>
      </c>
      <c r="O705" s="1">
        <f>VLOOKUP(E705,角色属性概况!Q:R,2,FALSE)</f>
        <v>102679.99999999993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岚汐主动技能2等级20</v>
      </c>
      <c r="I706" t="str">
        <f t="shared" si="78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251</v>
      </c>
      <c r="O706" s="1">
        <f>VLOOKUP(E706,角色属性概况!Q:R,2,FALSE)</f>
        <v>154040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岚汐主动技能3等级1</v>
      </c>
      <c r="I707" t="str">
        <f t="shared" si="78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251</v>
      </c>
      <c r="O707" s="1">
        <f>VLOOKUP(E707,角色属性概况!Q:R,2,FALSE)</f>
        <v>320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岚汐主动技能3等级2</v>
      </c>
      <c r="I708" t="str">
        <f t="shared" si="78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251</v>
      </c>
      <c r="O708" s="1">
        <f>VLOOKUP(E708,角色属性概况!Q:R,2,FALSE)</f>
        <v>400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岚汐主动技能3等级3</v>
      </c>
      <c r="I709" t="str">
        <f t="shared" si="78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251</v>
      </c>
      <c r="O709" s="1">
        <f>VLOOKUP(E709,角色属性概况!Q:R,2,FALSE)</f>
        <v>400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岚汐主动技能3等级4</v>
      </c>
      <c r="I710" t="str">
        <f t="shared" si="78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251</v>
      </c>
      <c r="O710" s="1">
        <f>VLOOKUP(E710,角色属性概况!Q:R,2,FALSE)</f>
        <v>400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岚汐主动技能3等级5</v>
      </c>
      <c r="I711" t="str">
        <f t="shared" si="78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251</v>
      </c>
      <c r="O711" s="1">
        <f>VLOOKUP(E711,角色属性概况!Q:R,2,FALSE)</f>
        <v>800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岚汐主动技能3等级6</v>
      </c>
      <c r="I712" t="str">
        <f t="shared" si="78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251</v>
      </c>
      <c r="O712" s="1">
        <f>VLOOKUP(E712,角色属性概况!Q:R,2,FALSE)</f>
        <v>800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岚汐主动技能3等级7</v>
      </c>
      <c r="I713" t="str">
        <f t="shared" si="78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251</v>
      </c>
      <c r="O713" s="1">
        <f>VLOOKUP(E713,角色属性概况!Q:R,2,FALSE)</f>
        <v>1600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岚汐主动技能3等级8</v>
      </c>
      <c r="I714" t="str">
        <f t="shared" si="78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251</v>
      </c>
      <c r="O714" s="1">
        <f>VLOOKUP(E714,角色属性概况!Q:R,2,FALSE)</f>
        <v>1600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岚汐主动技能3等级9</v>
      </c>
      <c r="I715" t="str">
        <f t="shared" si="78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251</v>
      </c>
      <c r="O715" s="1">
        <f>VLOOKUP(E715,角色属性概况!Q:R,2,FALSE)</f>
        <v>3200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岚汐主动技能3等级10</v>
      </c>
      <c r="I716" t="str">
        <f t="shared" si="78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251</v>
      </c>
      <c r="O716" s="1">
        <f>VLOOKUP(E716,角色属性概况!Q:R,2,FALSE)</f>
        <v>3200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岚汐主动技能3等级11</v>
      </c>
      <c r="I717" t="str">
        <f t="shared" si="78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251</v>
      </c>
      <c r="O717" s="1">
        <f>VLOOKUP(E717,角色属性概况!Q:R,2,FALSE)</f>
        <v>6410.0000000000027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岚汐主动技能3等级12</v>
      </c>
      <c r="I718" t="str">
        <f t="shared" si="78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251</v>
      </c>
      <c r="O718" s="1">
        <f>VLOOKUP(E718,角色属性概况!Q:R,2,FALSE)</f>
        <v>6409.9999999999927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岚汐主动技能3等级13</v>
      </c>
      <c r="I719" t="str">
        <f t="shared" si="78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251</v>
      </c>
      <c r="O719" s="1">
        <f>VLOOKUP(E719,角色属性概况!Q:R,2,FALSE)</f>
        <v>12829.999999999995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岚汐主动技能3等级14</v>
      </c>
      <c r="I720" t="str">
        <f t="shared" si="78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251</v>
      </c>
      <c r="O720" s="1">
        <f>VLOOKUP(E720,角色属性概况!Q:R,2,FALSE)</f>
        <v>12830.00000000002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岚汐主动技能3等级15</v>
      </c>
      <c r="I721" t="str">
        <f t="shared" si="78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251</v>
      </c>
      <c r="O721" s="1">
        <f>VLOOKUP(E721,角色属性概况!Q:R,2,FALSE)</f>
        <v>25659.999999999989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岚汐主动技能3等级16</v>
      </c>
      <c r="I722" t="str">
        <f t="shared" si="78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251</v>
      </c>
      <c r="O722" s="1">
        <f>VLOOKUP(E722,角色属性概况!Q:R,2,FALSE)</f>
        <v>25660.00000000004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岚汐主动技能3等级17</v>
      </c>
      <c r="I723" t="str">
        <f t="shared" si="78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251</v>
      </c>
      <c r="O723" s="1">
        <f>VLOOKUP(E723,角色属性概况!Q:R,2,FALSE)</f>
        <v>51319.999999999978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岚汐主动技能3等级18</v>
      </c>
      <c r="I724" t="str">
        <f t="shared" si="78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251</v>
      </c>
      <c r="O724" s="1">
        <f>VLOOKUP(E724,角色属性概况!Q:R,2,FALSE)</f>
        <v>51320.000000000058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岚汐主动技能3等级19</v>
      </c>
      <c r="I725" t="str">
        <f t="shared" si="78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251</v>
      </c>
      <c r="O725" s="1">
        <f>VLOOKUP(E725,角色属性概况!Q:R,2,FALSE)</f>
        <v>102679.99999999993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岚汐主动技能3等级20</v>
      </c>
      <c r="I726" t="str">
        <f t="shared" si="78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251</v>
      </c>
      <c r="O726" s="1">
        <f>VLOOKUP(E726,角色属性概况!Q:R,2,FALSE)</f>
        <v>154040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玄法主动技能1等级1</v>
      </c>
      <c r="I727" t="str">
        <f t="shared" si="78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251</v>
      </c>
      <c r="O727" s="1">
        <f>VLOOKUP(E727,角色属性概况!Q:R,2,FALSE)</f>
        <v>320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玄法主动技能1等级2</v>
      </c>
      <c r="I728" t="str">
        <f t="shared" ref="I728:I791" si="85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251</v>
      </c>
      <c r="O728" s="1">
        <f>VLOOKUP(E728,角色属性概况!Q:R,2,FALSE)</f>
        <v>400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玄法主动技能1等级3</v>
      </c>
      <c r="I729" t="str">
        <f t="shared" si="85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251</v>
      </c>
      <c r="O729" s="1">
        <f>VLOOKUP(E729,角色属性概况!Q:R,2,FALSE)</f>
        <v>400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玄法主动技能1等级4</v>
      </c>
      <c r="I730" t="str">
        <f t="shared" si="85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251</v>
      </c>
      <c r="O730" s="1">
        <f>VLOOKUP(E730,角色属性概况!Q:R,2,FALSE)</f>
        <v>400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玄法主动技能1等级5</v>
      </c>
      <c r="I731" t="str">
        <f t="shared" si="85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251</v>
      </c>
      <c r="O731" s="1">
        <f>VLOOKUP(E731,角色属性概况!Q:R,2,FALSE)</f>
        <v>800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玄法主动技能1等级6</v>
      </c>
      <c r="I732" t="str">
        <f t="shared" si="85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251</v>
      </c>
      <c r="O732" s="1">
        <f>VLOOKUP(E732,角色属性概况!Q:R,2,FALSE)</f>
        <v>800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玄法主动技能1等级7</v>
      </c>
      <c r="I733" t="str">
        <f t="shared" si="85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251</v>
      </c>
      <c r="O733" s="1">
        <f>VLOOKUP(E733,角色属性概况!Q:R,2,FALSE)</f>
        <v>1600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玄法主动技能1等级8</v>
      </c>
      <c r="I734" t="str">
        <f t="shared" si="85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251</v>
      </c>
      <c r="O734" s="1">
        <f>VLOOKUP(E734,角色属性概况!Q:R,2,FALSE)</f>
        <v>1600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玄法主动技能1等级9</v>
      </c>
      <c r="I735" t="str">
        <f t="shared" si="85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251</v>
      </c>
      <c r="O735" s="1">
        <f>VLOOKUP(E735,角色属性概况!Q:R,2,FALSE)</f>
        <v>3200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玄法主动技能1等级10</v>
      </c>
      <c r="I736" t="str">
        <f t="shared" si="85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251</v>
      </c>
      <c r="O736" s="1">
        <f>VLOOKUP(E736,角色属性概况!Q:R,2,FALSE)</f>
        <v>3200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玄法主动技能1等级11</v>
      </c>
      <c r="I737" t="str">
        <f t="shared" si="85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251</v>
      </c>
      <c r="O737" s="1">
        <f>VLOOKUP(E737,角色属性概况!Q:R,2,FALSE)</f>
        <v>6410.0000000000027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玄法主动技能1等级12</v>
      </c>
      <c r="I738" t="str">
        <f t="shared" si="85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251</v>
      </c>
      <c r="O738" s="1">
        <f>VLOOKUP(E738,角色属性概况!Q:R,2,FALSE)</f>
        <v>6409.9999999999927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玄法主动技能1等级13</v>
      </c>
      <c r="I739" t="str">
        <f t="shared" si="85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251</v>
      </c>
      <c r="O739" s="1">
        <f>VLOOKUP(E739,角色属性概况!Q:R,2,FALSE)</f>
        <v>12829.999999999995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玄法主动技能1等级14</v>
      </c>
      <c r="I740" t="str">
        <f t="shared" si="85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251</v>
      </c>
      <c r="O740" s="1">
        <f>VLOOKUP(E740,角色属性概况!Q:R,2,FALSE)</f>
        <v>12830.00000000002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玄法主动技能1等级15</v>
      </c>
      <c r="I741" t="str">
        <f t="shared" si="85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251</v>
      </c>
      <c r="O741" s="1">
        <f>VLOOKUP(E741,角色属性概况!Q:R,2,FALSE)</f>
        <v>25659.999999999989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玄法主动技能1等级16</v>
      </c>
      <c r="I742" t="str">
        <f t="shared" si="85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251</v>
      </c>
      <c r="O742" s="1">
        <f>VLOOKUP(E742,角色属性概况!Q:R,2,FALSE)</f>
        <v>25660.00000000004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玄法主动技能1等级17</v>
      </c>
      <c r="I743" t="str">
        <f t="shared" si="85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251</v>
      </c>
      <c r="O743" s="1">
        <f>VLOOKUP(E743,角色属性概况!Q:R,2,FALSE)</f>
        <v>51319.999999999978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玄法主动技能1等级18</v>
      </c>
      <c r="I744" t="str">
        <f t="shared" si="85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251</v>
      </c>
      <c r="O744" s="1">
        <f>VLOOKUP(E744,角色属性概况!Q:R,2,FALSE)</f>
        <v>51320.000000000058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玄法主动技能1等级19</v>
      </c>
      <c r="I745" t="str">
        <f t="shared" si="85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251</v>
      </c>
      <c r="O745" s="1">
        <f>VLOOKUP(E745,角色属性概况!Q:R,2,FALSE)</f>
        <v>102679.99999999993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玄法主动技能1等级20</v>
      </c>
      <c r="I746" t="str">
        <f t="shared" si="85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251</v>
      </c>
      <c r="O746" s="1">
        <f>VLOOKUP(E746,角色属性概况!Q:R,2,FALSE)</f>
        <v>154040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玄法主动技能2等级1</v>
      </c>
      <c r="I747" t="str">
        <f t="shared" si="85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251</v>
      </c>
      <c r="O747" s="1">
        <f>VLOOKUP(E747,角色属性概况!Q:R,2,FALSE)</f>
        <v>320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玄法主动技能2等级2</v>
      </c>
      <c r="I748" t="str">
        <f t="shared" si="85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251</v>
      </c>
      <c r="O748" s="1">
        <f>VLOOKUP(E748,角色属性概况!Q:R,2,FALSE)</f>
        <v>400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玄法主动技能2等级3</v>
      </c>
      <c r="I749" t="str">
        <f t="shared" si="85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251</v>
      </c>
      <c r="O749" s="1">
        <f>VLOOKUP(E749,角色属性概况!Q:R,2,FALSE)</f>
        <v>400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玄法主动技能2等级4</v>
      </c>
      <c r="I750" t="str">
        <f t="shared" si="85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251</v>
      </c>
      <c r="O750" s="1">
        <f>VLOOKUP(E750,角色属性概况!Q:R,2,FALSE)</f>
        <v>400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玄法主动技能2等级5</v>
      </c>
      <c r="I751" t="str">
        <f t="shared" si="85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251</v>
      </c>
      <c r="O751" s="1">
        <f>VLOOKUP(E751,角色属性概况!Q:R,2,FALSE)</f>
        <v>800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玄法主动技能2等级6</v>
      </c>
      <c r="I752" t="str">
        <f t="shared" si="85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251</v>
      </c>
      <c r="O752" s="1">
        <f>VLOOKUP(E752,角色属性概况!Q:R,2,FALSE)</f>
        <v>800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玄法主动技能2等级7</v>
      </c>
      <c r="I753" t="str">
        <f t="shared" si="85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251</v>
      </c>
      <c r="O753" s="1">
        <f>VLOOKUP(E753,角色属性概况!Q:R,2,FALSE)</f>
        <v>1600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玄法主动技能2等级8</v>
      </c>
      <c r="I754" t="str">
        <f t="shared" si="85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251</v>
      </c>
      <c r="O754" s="1">
        <f>VLOOKUP(E754,角色属性概况!Q:R,2,FALSE)</f>
        <v>1600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玄法主动技能2等级9</v>
      </c>
      <c r="I755" t="str">
        <f t="shared" si="85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251</v>
      </c>
      <c r="O755" s="1">
        <f>VLOOKUP(E755,角色属性概况!Q:R,2,FALSE)</f>
        <v>3200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玄法主动技能2等级10</v>
      </c>
      <c r="I756" t="str">
        <f t="shared" si="85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251</v>
      </c>
      <c r="O756" s="1">
        <f>VLOOKUP(E756,角色属性概况!Q:R,2,FALSE)</f>
        <v>3200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玄法主动技能2等级11</v>
      </c>
      <c r="I757" t="str">
        <f t="shared" si="85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251</v>
      </c>
      <c r="O757" s="1">
        <f>VLOOKUP(E757,角色属性概况!Q:R,2,FALSE)</f>
        <v>6410.0000000000027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玄法主动技能2等级12</v>
      </c>
      <c r="I758" t="str">
        <f t="shared" si="85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251</v>
      </c>
      <c r="O758" s="1">
        <f>VLOOKUP(E758,角色属性概况!Q:R,2,FALSE)</f>
        <v>6409.9999999999927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玄法主动技能2等级13</v>
      </c>
      <c r="I759" t="str">
        <f t="shared" si="85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251</v>
      </c>
      <c r="O759" s="1">
        <f>VLOOKUP(E759,角色属性概况!Q:R,2,FALSE)</f>
        <v>12829.999999999995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玄法主动技能2等级14</v>
      </c>
      <c r="I760" t="str">
        <f t="shared" si="85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251</v>
      </c>
      <c r="O760" s="1">
        <f>VLOOKUP(E760,角色属性概况!Q:R,2,FALSE)</f>
        <v>12830.00000000002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玄法主动技能2等级15</v>
      </c>
      <c r="I761" t="str">
        <f t="shared" si="85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251</v>
      </c>
      <c r="O761" s="1">
        <f>VLOOKUP(E761,角色属性概况!Q:R,2,FALSE)</f>
        <v>25659.999999999989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玄法主动技能2等级16</v>
      </c>
      <c r="I762" t="str">
        <f t="shared" si="85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251</v>
      </c>
      <c r="O762" s="1">
        <f>VLOOKUP(E762,角色属性概况!Q:R,2,FALSE)</f>
        <v>25660.00000000004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玄法主动技能2等级17</v>
      </c>
      <c r="I763" t="str">
        <f t="shared" si="85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251</v>
      </c>
      <c r="O763" s="1">
        <f>VLOOKUP(E763,角色属性概况!Q:R,2,FALSE)</f>
        <v>51319.999999999978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玄法主动技能2等级18</v>
      </c>
      <c r="I764" t="str">
        <f t="shared" si="85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251</v>
      </c>
      <c r="O764" s="1">
        <f>VLOOKUP(E764,角色属性概况!Q:R,2,FALSE)</f>
        <v>51320.000000000058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玄法主动技能2等级19</v>
      </c>
      <c r="I765" t="str">
        <f t="shared" si="85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251</v>
      </c>
      <c r="O765" s="1">
        <f>VLOOKUP(E765,角色属性概况!Q:R,2,FALSE)</f>
        <v>102679.99999999993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玄法主动技能2等级20</v>
      </c>
      <c r="I766" t="str">
        <f t="shared" si="85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251</v>
      </c>
      <c r="O766" s="1">
        <f>VLOOKUP(E766,角色属性概况!Q:R,2,FALSE)</f>
        <v>154040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玄法主动技能3等级1</v>
      </c>
      <c r="I767" t="str">
        <f t="shared" si="85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251</v>
      </c>
      <c r="O767" s="1">
        <f>VLOOKUP(E767,角色属性概况!Q:R,2,FALSE)</f>
        <v>320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玄法主动技能3等级2</v>
      </c>
      <c r="I768" t="str">
        <f t="shared" si="85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251</v>
      </c>
      <c r="O768" s="1">
        <f>VLOOKUP(E768,角色属性概况!Q:R,2,FALSE)</f>
        <v>400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玄法主动技能3等级3</v>
      </c>
      <c r="I769" t="str">
        <f t="shared" si="85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251</v>
      </c>
      <c r="O769" s="1">
        <f>VLOOKUP(E769,角色属性概况!Q:R,2,FALSE)</f>
        <v>400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玄法主动技能3等级4</v>
      </c>
      <c r="I770" t="str">
        <f t="shared" si="85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251</v>
      </c>
      <c r="O770" s="1">
        <f>VLOOKUP(E770,角色属性概况!Q:R,2,FALSE)</f>
        <v>400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玄法主动技能3等级5</v>
      </c>
      <c r="I771" t="str">
        <f t="shared" si="85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251</v>
      </c>
      <c r="O771" s="1">
        <f>VLOOKUP(E771,角色属性概况!Q:R,2,FALSE)</f>
        <v>800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玄法主动技能3等级6</v>
      </c>
      <c r="I772" t="str">
        <f t="shared" si="85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251</v>
      </c>
      <c r="O772" s="1">
        <f>VLOOKUP(E772,角色属性概况!Q:R,2,FALSE)</f>
        <v>800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玄法主动技能3等级7</v>
      </c>
      <c r="I773" t="str">
        <f t="shared" si="85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251</v>
      </c>
      <c r="O773" s="1">
        <f>VLOOKUP(E773,角色属性概况!Q:R,2,FALSE)</f>
        <v>1600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玄法主动技能3等级8</v>
      </c>
      <c r="I774" t="str">
        <f t="shared" si="85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251</v>
      </c>
      <c r="O774" s="1">
        <f>VLOOKUP(E774,角色属性概况!Q:R,2,FALSE)</f>
        <v>1600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玄法主动技能3等级9</v>
      </c>
      <c r="I775" t="str">
        <f t="shared" si="85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251</v>
      </c>
      <c r="O775" s="1">
        <f>VLOOKUP(E775,角色属性概况!Q:R,2,FALSE)</f>
        <v>3200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玄法主动技能3等级10</v>
      </c>
      <c r="I776" t="str">
        <f t="shared" si="85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251</v>
      </c>
      <c r="O776" s="1">
        <f>VLOOKUP(E776,角色属性概况!Q:R,2,FALSE)</f>
        <v>3200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玄法主动技能3等级11</v>
      </c>
      <c r="I777" t="str">
        <f t="shared" si="85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251</v>
      </c>
      <c r="O777" s="1">
        <f>VLOOKUP(E777,角色属性概况!Q:R,2,FALSE)</f>
        <v>6410.0000000000027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玄法主动技能3等级12</v>
      </c>
      <c r="I778" t="str">
        <f t="shared" si="85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251</v>
      </c>
      <c r="O778" s="1">
        <f>VLOOKUP(E778,角色属性概况!Q:R,2,FALSE)</f>
        <v>6409.9999999999927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玄法主动技能3等级13</v>
      </c>
      <c r="I779" t="str">
        <f t="shared" si="85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251</v>
      </c>
      <c r="O779" s="1">
        <f>VLOOKUP(E779,角色属性概况!Q:R,2,FALSE)</f>
        <v>12829.999999999995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玄法主动技能3等级14</v>
      </c>
      <c r="I780" t="str">
        <f t="shared" si="85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251</v>
      </c>
      <c r="O780" s="1">
        <f>VLOOKUP(E780,角色属性概况!Q:R,2,FALSE)</f>
        <v>12830.00000000002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玄法主动技能3等级15</v>
      </c>
      <c r="I781" t="str">
        <f t="shared" si="85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251</v>
      </c>
      <c r="O781" s="1">
        <f>VLOOKUP(E781,角色属性概况!Q:R,2,FALSE)</f>
        <v>25659.999999999989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玄法主动技能3等级16</v>
      </c>
      <c r="I782" t="str">
        <f t="shared" si="85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251</v>
      </c>
      <c r="O782" s="1">
        <f>VLOOKUP(E782,角色属性概况!Q:R,2,FALSE)</f>
        <v>25660.00000000004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玄法主动技能3等级17</v>
      </c>
      <c r="I783" t="str">
        <f t="shared" si="85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251</v>
      </c>
      <c r="O783" s="1">
        <f>VLOOKUP(E783,角色属性概况!Q:R,2,FALSE)</f>
        <v>51319.999999999978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玄法主动技能3等级18</v>
      </c>
      <c r="I784" t="str">
        <f t="shared" si="85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251</v>
      </c>
      <c r="O784" s="1">
        <f>VLOOKUP(E784,角色属性概况!Q:R,2,FALSE)</f>
        <v>51320.000000000058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玄法主动技能3等级19</v>
      </c>
      <c r="I785" t="str">
        <f t="shared" si="85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251</v>
      </c>
      <c r="O785" s="1">
        <f>VLOOKUP(E785,角色属性概况!Q:R,2,FALSE)</f>
        <v>102679.99999999993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玄法主动技能3等级20</v>
      </c>
      <c r="I786" t="str">
        <f t="shared" si="85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251</v>
      </c>
      <c r="O786" s="1">
        <f>VLOOKUP(E786,角色属性概况!Q:R,2,FALSE)</f>
        <v>154040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岚依主动技能1等级1</v>
      </c>
      <c r="I787" t="str">
        <f t="shared" si="85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251</v>
      </c>
      <c r="O787" s="1">
        <f>VLOOKUP(E787,角色属性概况!Q:R,2,FALSE)</f>
        <v>320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岚依主动技能1等级2</v>
      </c>
      <c r="I788" t="str">
        <f t="shared" si="85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251</v>
      </c>
      <c r="O788" s="1">
        <f>VLOOKUP(E788,角色属性概况!Q:R,2,FALSE)</f>
        <v>400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岚依主动技能1等级3</v>
      </c>
      <c r="I789" t="str">
        <f t="shared" si="85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251</v>
      </c>
      <c r="O789" s="1">
        <f>VLOOKUP(E789,角色属性概况!Q:R,2,FALSE)</f>
        <v>400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岚依主动技能1等级4</v>
      </c>
      <c r="I790" t="str">
        <f t="shared" si="85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251</v>
      </c>
      <c r="O790" s="1">
        <f>VLOOKUP(E790,角色属性概况!Q:R,2,FALSE)</f>
        <v>400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岚依主动技能1等级5</v>
      </c>
      <c r="I791" t="str">
        <f t="shared" si="85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251</v>
      </c>
      <c r="O791" s="1">
        <f>VLOOKUP(E791,角色属性概况!Q:R,2,FALSE)</f>
        <v>800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岚依主动技能1等级6</v>
      </c>
      <c r="I792" t="str">
        <f t="shared" ref="I792:I855" si="92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251</v>
      </c>
      <c r="O792" s="1">
        <f>VLOOKUP(E792,角色属性概况!Q:R,2,FALSE)</f>
        <v>800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岚依主动技能1等级7</v>
      </c>
      <c r="I793" t="str">
        <f t="shared" si="92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251</v>
      </c>
      <c r="O793" s="1">
        <f>VLOOKUP(E793,角色属性概况!Q:R,2,FALSE)</f>
        <v>1600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岚依主动技能1等级8</v>
      </c>
      <c r="I794" t="str">
        <f t="shared" si="92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251</v>
      </c>
      <c r="O794" s="1">
        <f>VLOOKUP(E794,角色属性概况!Q:R,2,FALSE)</f>
        <v>1600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岚依主动技能1等级9</v>
      </c>
      <c r="I795" t="str">
        <f t="shared" si="92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251</v>
      </c>
      <c r="O795" s="1">
        <f>VLOOKUP(E795,角色属性概况!Q:R,2,FALSE)</f>
        <v>3200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岚依主动技能1等级10</v>
      </c>
      <c r="I796" t="str">
        <f t="shared" si="92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251</v>
      </c>
      <c r="O796" s="1">
        <f>VLOOKUP(E796,角色属性概况!Q:R,2,FALSE)</f>
        <v>3200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岚依主动技能1等级11</v>
      </c>
      <c r="I797" t="str">
        <f t="shared" si="92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251</v>
      </c>
      <c r="O797" s="1">
        <f>VLOOKUP(E797,角色属性概况!Q:R,2,FALSE)</f>
        <v>6410.0000000000027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岚依主动技能1等级12</v>
      </c>
      <c r="I798" t="str">
        <f t="shared" si="92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251</v>
      </c>
      <c r="O798" s="1">
        <f>VLOOKUP(E798,角色属性概况!Q:R,2,FALSE)</f>
        <v>6409.9999999999927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岚依主动技能1等级13</v>
      </c>
      <c r="I799" t="str">
        <f t="shared" si="92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251</v>
      </c>
      <c r="O799" s="1">
        <f>VLOOKUP(E799,角色属性概况!Q:R,2,FALSE)</f>
        <v>12829.999999999995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岚依主动技能1等级14</v>
      </c>
      <c r="I800" t="str">
        <f t="shared" si="92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251</v>
      </c>
      <c r="O800" s="1">
        <f>VLOOKUP(E800,角色属性概况!Q:R,2,FALSE)</f>
        <v>12830.00000000002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岚依主动技能1等级15</v>
      </c>
      <c r="I801" t="str">
        <f t="shared" si="92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251</v>
      </c>
      <c r="O801" s="1">
        <f>VLOOKUP(E801,角色属性概况!Q:R,2,FALSE)</f>
        <v>25659.999999999989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岚依主动技能1等级16</v>
      </c>
      <c r="I802" t="str">
        <f t="shared" si="92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251</v>
      </c>
      <c r="O802" s="1">
        <f>VLOOKUP(E802,角色属性概况!Q:R,2,FALSE)</f>
        <v>25660.00000000004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岚依主动技能1等级17</v>
      </c>
      <c r="I803" t="str">
        <f t="shared" si="92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251</v>
      </c>
      <c r="O803" s="1">
        <f>VLOOKUP(E803,角色属性概况!Q:R,2,FALSE)</f>
        <v>51319.999999999978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岚依主动技能1等级18</v>
      </c>
      <c r="I804" t="str">
        <f t="shared" si="92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251</v>
      </c>
      <c r="O804" s="1">
        <f>VLOOKUP(E804,角色属性概况!Q:R,2,FALSE)</f>
        <v>51320.000000000058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岚依主动技能1等级19</v>
      </c>
      <c r="I805" t="str">
        <f t="shared" si="92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251</v>
      </c>
      <c r="O805" s="1">
        <f>VLOOKUP(E805,角色属性概况!Q:R,2,FALSE)</f>
        <v>102679.99999999993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岚依主动技能1等级20</v>
      </c>
      <c r="I806" t="str">
        <f t="shared" si="92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251</v>
      </c>
      <c r="O806" s="1">
        <f>VLOOKUP(E806,角色属性概况!Q:R,2,FALSE)</f>
        <v>154040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岚依主动技能2等级1</v>
      </c>
      <c r="I807" t="str">
        <f t="shared" si="92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251</v>
      </c>
      <c r="O807" s="1">
        <f>VLOOKUP(E807,角色属性概况!Q:R,2,FALSE)</f>
        <v>320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岚依主动技能2等级2</v>
      </c>
      <c r="I808" t="str">
        <f t="shared" si="92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251</v>
      </c>
      <c r="O808" s="1">
        <f>VLOOKUP(E808,角色属性概况!Q:R,2,FALSE)</f>
        <v>400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岚依主动技能2等级3</v>
      </c>
      <c r="I809" t="str">
        <f t="shared" si="92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251</v>
      </c>
      <c r="O809" s="1">
        <f>VLOOKUP(E809,角色属性概况!Q:R,2,FALSE)</f>
        <v>400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岚依主动技能2等级4</v>
      </c>
      <c r="I810" t="str">
        <f t="shared" si="92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251</v>
      </c>
      <c r="O810" s="1">
        <f>VLOOKUP(E810,角色属性概况!Q:R,2,FALSE)</f>
        <v>400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岚依主动技能2等级5</v>
      </c>
      <c r="I811" t="str">
        <f t="shared" si="92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251</v>
      </c>
      <c r="O811" s="1">
        <f>VLOOKUP(E811,角色属性概况!Q:R,2,FALSE)</f>
        <v>800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岚依主动技能2等级6</v>
      </c>
      <c r="I812" t="str">
        <f t="shared" si="92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251</v>
      </c>
      <c r="O812" s="1">
        <f>VLOOKUP(E812,角色属性概况!Q:R,2,FALSE)</f>
        <v>800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岚依主动技能2等级7</v>
      </c>
      <c r="I813" t="str">
        <f t="shared" si="92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251</v>
      </c>
      <c r="O813" s="1">
        <f>VLOOKUP(E813,角色属性概况!Q:R,2,FALSE)</f>
        <v>1600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岚依主动技能2等级8</v>
      </c>
      <c r="I814" t="str">
        <f t="shared" si="92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251</v>
      </c>
      <c r="O814" s="1">
        <f>VLOOKUP(E814,角色属性概况!Q:R,2,FALSE)</f>
        <v>1600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岚依主动技能2等级9</v>
      </c>
      <c r="I815" t="str">
        <f t="shared" si="92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251</v>
      </c>
      <c r="O815" s="1">
        <f>VLOOKUP(E815,角色属性概况!Q:R,2,FALSE)</f>
        <v>3200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岚依主动技能2等级10</v>
      </c>
      <c r="I816" t="str">
        <f t="shared" si="92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251</v>
      </c>
      <c r="O816" s="1">
        <f>VLOOKUP(E816,角色属性概况!Q:R,2,FALSE)</f>
        <v>3200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岚依主动技能2等级11</v>
      </c>
      <c r="I817" t="str">
        <f t="shared" si="92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251</v>
      </c>
      <c r="O817" s="1">
        <f>VLOOKUP(E817,角色属性概况!Q:R,2,FALSE)</f>
        <v>6410.0000000000027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岚依主动技能2等级12</v>
      </c>
      <c r="I818" t="str">
        <f t="shared" si="92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251</v>
      </c>
      <c r="O818" s="1">
        <f>VLOOKUP(E818,角色属性概况!Q:R,2,FALSE)</f>
        <v>6409.9999999999927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岚依主动技能2等级13</v>
      </c>
      <c r="I819" t="str">
        <f t="shared" si="92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251</v>
      </c>
      <c r="O819" s="1">
        <f>VLOOKUP(E819,角色属性概况!Q:R,2,FALSE)</f>
        <v>12829.999999999995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岚依主动技能2等级14</v>
      </c>
      <c r="I820" t="str">
        <f t="shared" si="92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251</v>
      </c>
      <c r="O820" s="1">
        <f>VLOOKUP(E820,角色属性概况!Q:R,2,FALSE)</f>
        <v>12830.00000000002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岚依主动技能2等级15</v>
      </c>
      <c r="I821" t="str">
        <f t="shared" si="92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251</v>
      </c>
      <c r="O821" s="1">
        <f>VLOOKUP(E821,角色属性概况!Q:R,2,FALSE)</f>
        <v>25659.999999999989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岚依主动技能2等级16</v>
      </c>
      <c r="I822" t="str">
        <f t="shared" si="92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251</v>
      </c>
      <c r="O822" s="1">
        <f>VLOOKUP(E822,角色属性概况!Q:R,2,FALSE)</f>
        <v>25660.00000000004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岚依主动技能2等级17</v>
      </c>
      <c r="I823" t="str">
        <f t="shared" si="92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251</v>
      </c>
      <c r="O823" s="1">
        <f>VLOOKUP(E823,角色属性概况!Q:R,2,FALSE)</f>
        <v>51319.999999999978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岚依主动技能2等级18</v>
      </c>
      <c r="I824" t="str">
        <f t="shared" si="92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251</v>
      </c>
      <c r="O824" s="1">
        <f>VLOOKUP(E824,角色属性概况!Q:R,2,FALSE)</f>
        <v>51320.000000000058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岚依主动技能2等级19</v>
      </c>
      <c r="I825" t="str">
        <f t="shared" si="92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251</v>
      </c>
      <c r="O825" s="1">
        <f>VLOOKUP(E825,角色属性概况!Q:R,2,FALSE)</f>
        <v>102679.99999999993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岚依主动技能2等级20</v>
      </c>
      <c r="I826" t="str">
        <f t="shared" si="92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251</v>
      </c>
      <c r="O826" s="1">
        <f>VLOOKUP(E826,角色属性概况!Q:R,2,FALSE)</f>
        <v>154040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岚依主动技能3等级1</v>
      </c>
      <c r="I827" t="str">
        <f t="shared" si="92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251</v>
      </c>
      <c r="O827" s="1">
        <f>VLOOKUP(E827,角色属性概况!Q:R,2,FALSE)</f>
        <v>320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岚依主动技能3等级2</v>
      </c>
      <c r="I828" t="str">
        <f t="shared" si="92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251</v>
      </c>
      <c r="O828" s="1">
        <f>VLOOKUP(E828,角色属性概况!Q:R,2,FALSE)</f>
        <v>400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岚依主动技能3等级3</v>
      </c>
      <c r="I829" t="str">
        <f t="shared" si="92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251</v>
      </c>
      <c r="O829" s="1">
        <f>VLOOKUP(E829,角色属性概况!Q:R,2,FALSE)</f>
        <v>400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岚依主动技能3等级4</v>
      </c>
      <c r="I830" t="str">
        <f t="shared" si="92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251</v>
      </c>
      <c r="O830" s="1">
        <f>VLOOKUP(E830,角色属性概况!Q:R,2,FALSE)</f>
        <v>400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岚依主动技能3等级5</v>
      </c>
      <c r="I831" t="str">
        <f t="shared" si="92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251</v>
      </c>
      <c r="O831" s="1">
        <f>VLOOKUP(E831,角色属性概况!Q:R,2,FALSE)</f>
        <v>800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岚依主动技能3等级6</v>
      </c>
      <c r="I832" t="str">
        <f t="shared" si="92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251</v>
      </c>
      <c r="O832" s="1">
        <f>VLOOKUP(E832,角色属性概况!Q:R,2,FALSE)</f>
        <v>800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岚依主动技能3等级7</v>
      </c>
      <c r="I833" t="str">
        <f t="shared" si="92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251</v>
      </c>
      <c r="O833" s="1">
        <f>VLOOKUP(E833,角色属性概况!Q:R,2,FALSE)</f>
        <v>1600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岚依主动技能3等级8</v>
      </c>
      <c r="I834" t="str">
        <f t="shared" si="92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251</v>
      </c>
      <c r="O834" s="1">
        <f>VLOOKUP(E834,角色属性概况!Q:R,2,FALSE)</f>
        <v>1600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岚依主动技能3等级9</v>
      </c>
      <c r="I835" t="str">
        <f t="shared" si="92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251</v>
      </c>
      <c r="O835" s="1">
        <f>VLOOKUP(E835,角色属性概况!Q:R,2,FALSE)</f>
        <v>3200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岚依主动技能3等级10</v>
      </c>
      <c r="I836" t="str">
        <f t="shared" si="92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251</v>
      </c>
      <c r="O836" s="1">
        <f>VLOOKUP(E836,角色属性概况!Q:R,2,FALSE)</f>
        <v>3200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岚依主动技能3等级11</v>
      </c>
      <c r="I837" t="str">
        <f t="shared" si="92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251</v>
      </c>
      <c r="O837" s="1">
        <f>VLOOKUP(E837,角色属性概况!Q:R,2,FALSE)</f>
        <v>6410.0000000000027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岚依主动技能3等级12</v>
      </c>
      <c r="I838" t="str">
        <f t="shared" si="92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251</v>
      </c>
      <c r="O838" s="1">
        <f>VLOOKUP(E838,角色属性概况!Q:R,2,FALSE)</f>
        <v>6409.9999999999927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岚依主动技能3等级13</v>
      </c>
      <c r="I839" t="str">
        <f t="shared" si="92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251</v>
      </c>
      <c r="O839" s="1">
        <f>VLOOKUP(E839,角色属性概况!Q:R,2,FALSE)</f>
        <v>12829.999999999995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岚依主动技能3等级14</v>
      </c>
      <c r="I840" t="str">
        <f t="shared" si="92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251</v>
      </c>
      <c r="O840" s="1">
        <f>VLOOKUP(E840,角色属性概况!Q:R,2,FALSE)</f>
        <v>12830.00000000002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岚依主动技能3等级15</v>
      </c>
      <c r="I841" t="str">
        <f t="shared" si="92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251</v>
      </c>
      <c r="O841" s="1">
        <f>VLOOKUP(E841,角色属性概况!Q:R,2,FALSE)</f>
        <v>25659.999999999989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岚依主动技能3等级16</v>
      </c>
      <c r="I842" t="str">
        <f t="shared" si="92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251</v>
      </c>
      <c r="O842" s="1">
        <f>VLOOKUP(E842,角色属性概况!Q:R,2,FALSE)</f>
        <v>25660.00000000004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岚依主动技能3等级17</v>
      </c>
      <c r="I843" t="str">
        <f t="shared" si="92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251</v>
      </c>
      <c r="O843" s="1">
        <f>VLOOKUP(E843,角色属性概况!Q:R,2,FALSE)</f>
        <v>51319.999999999978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岚依主动技能3等级18</v>
      </c>
      <c r="I844" t="str">
        <f t="shared" si="92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251</v>
      </c>
      <c r="O844" s="1">
        <f>VLOOKUP(E844,角色属性概况!Q:R,2,FALSE)</f>
        <v>51320.000000000058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岚依主动技能3等级19</v>
      </c>
      <c r="I845" t="str">
        <f t="shared" si="92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251</v>
      </c>
      <c r="O845" s="1">
        <f>VLOOKUP(E845,角色属性概况!Q:R,2,FALSE)</f>
        <v>102679.99999999993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岚依主动技能3等级20</v>
      </c>
      <c r="I846" t="str">
        <f t="shared" si="92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251</v>
      </c>
      <c r="O846" s="1">
        <f>VLOOKUP(E846,角色属性概况!Q:R,2,FALSE)</f>
        <v>154040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炀烈主动技能1等级1</v>
      </c>
      <c r="I847" t="str">
        <f t="shared" si="92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251</v>
      </c>
      <c r="O847" s="1">
        <f>VLOOKUP(E847,角色属性概况!Q:R,2,FALSE)</f>
        <v>320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炀烈主动技能1等级2</v>
      </c>
      <c r="I848" t="str">
        <f t="shared" si="92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251</v>
      </c>
      <c r="O848" s="1">
        <f>VLOOKUP(E848,角色属性概况!Q:R,2,FALSE)</f>
        <v>400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炀烈主动技能1等级3</v>
      </c>
      <c r="I849" t="str">
        <f t="shared" si="92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251</v>
      </c>
      <c r="O849" s="1">
        <f>VLOOKUP(E849,角色属性概况!Q:R,2,FALSE)</f>
        <v>400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炀烈主动技能1等级4</v>
      </c>
      <c r="I850" t="str">
        <f t="shared" si="92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251</v>
      </c>
      <c r="O850" s="1">
        <f>VLOOKUP(E850,角色属性概况!Q:R,2,FALSE)</f>
        <v>400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炀烈主动技能1等级5</v>
      </c>
      <c r="I851" t="str">
        <f t="shared" si="92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251</v>
      </c>
      <c r="O851" s="1">
        <f>VLOOKUP(E851,角色属性概况!Q:R,2,FALSE)</f>
        <v>800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炀烈主动技能1等级6</v>
      </c>
      <c r="I852" t="str">
        <f t="shared" si="92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251</v>
      </c>
      <c r="O852" s="1">
        <f>VLOOKUP(E852,角色属性概况!Q:R,2,FALSE)</f>
        <v>800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炀烈主动技能1等级7</v>
      </c>
      <c r="I853" t="str">
        <f t="shared" si="92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251</v>
      </c>
      <c r="O853" s="1">
        <f>VLOOKUP(E853,角色属性概况!Q:R,2,FALSE)</f>
        <v>1600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炀烈主动技能1等级8</v>
      </c>
      <c r="I854" t="str">
        <f t="shared" si="92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251</v>
      </c>
      <c r="O854" s="1">
        <f>VLOOKUP(E854,角色属性概况!Q:R,2,FALSE)</f>
        <v>1600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炀烈主动技能1等级9</v>
      </c>
      <c r="I855" t="str">
        <f t="shared" si="92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251</v>
      </c>
      <c r="O855" s="1">
        <f>VLOOKUP(E855,角色属性概况!Q:R,2,FALSE)</f>
        <v>3200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炀烈主动技能1等级10</v>
      </c>
      <c r="I856" t="str">
        <f t="shared" ref="I856:I919" si="99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251</v>
      </c>
      <c r="O856" s="1">
        <f>VLOOKUP(E856,角色属性概况!Q:R,2,FALSE)</f>
        <v>3200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炀烈主动技能1等级11</v>
      </c>
      <c r="I857" t="str">
        <f t="shared" si="99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251</v>
      </c>
      <c r="O857" s="1">
        <f>VLOOKUP(E857,角色属性概况!Q:R,2,FALSE)</f>
        <v>6410.0000000000027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炀烈主动技能1等级12</v>
      </c>
      <c r="I858" t="str">
        <f t="shared" si="99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251</v>
      </c>
      <c r="O858" s="1">
        <f>VLOOKUP(E858,角色属性概况!Q:R,2,FALSE)</f>
        <v>6409.9999999999927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炀烈主动技能1等级13</v>
      </c>
      <c r="I859" t="str">
        <f t="shared" si="99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251</v>
      </c>
      <c r="O859" s="1">
        <f>VLOOKUP(E859,角色属性概况!Q:R,2,FALSE)</f>
        <v>12829.999999999995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炀烈主动技能1等级14</v>
      </c>
      <c r="I860" t="str">
        <f t="shared" si="99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251</v>
      </c>
      <c r="O860" s="1">
        <f>VLOOKUP(E860,角色属性概况!Q:R,2,FALSE)</f>
        <v>12830.00000000002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炀烈主动技能1等级15</v>
      </c>
      <c r="I861" t="str">
        <f t="shared" si="99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251</v>
      </c>
      <c r="O861" s="1">
        <f>VLOOKUP(E861,角色属性概况!Q:R,2,FALSE)</f>
        <v>25659.999999999989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炀烈主动技能1等级16</v>
      </c>
      <c r="I862" t="str">
        <f t="shared" si="99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251</v>
      </c>
      <c r="O862" s="1">
        <f>VLOOKUP(E862,角色属性概况!Q:R,2,FALSE)</f>
        <v>25660.00000000004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炀烈主动技能1等级17</v>
      </c>
      <c r="I863" t="str">
        <f t="shared" si="99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251</v>
      </c>
      <c r="O863" s="1">
        <f>VLOOKUP(E863,角色属性概况!Q:R,2,FALSE)</f>
        <v>51319.999999999978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炀烈主动技能1等级18</v>
      </c>
      <c r="I864" t="str">
        <f t="shared" si="99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251</v>
      </c>
      <c r="O864" s="1">
        <f>VLOOKUP(E864,角色属性概况!Q:R,2,FALSE)</f>
        <v>51320.000000000058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炀烈主动技能1等级19</v>
      </c>
      <c r="I865" t="str">
        <f t="shared" si="99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251</v>
      </c>
      <c r="O865" s="1">
        <f>VLOOKUP(E865,角色属性概况!Q:R,2,FALSE)</f>
        <v>102679.99999999993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炀烈主动技能1等级20</v>
      </c>
      <c r="I866" t="str">
        <f t="shared" si="99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251</v>
      </c>
      <c r="O866" s="1">
        <f>VLOOKUP(E866,角色属性概况!Q:R,2,FALSE)</f>
        <v>154040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炀烈主动技能2等级1</v>
      </c>
      <c r="I867" t="str">
        <f t="shared" si="99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251</v>
      </c>
      <c r="O867" s="1">
        <f>VLOOKUP(E867,角色属性概况!Q:R,2,FALSE)</f>
        <v>320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炀烈主动技能2等级2</v>
      </c>
      <c r="I868" t="str">
        <f t="shared" si="99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251</v>
      </c>
      <c r="O868" s="1">
        <f>VLOOKUP(E868,角色属性概况!Q:R,2,FALSE)</f>
        <v>400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炀烈主动技能2等级3</v>
      </c>
      <c r="I869" t="str">
        <f t="shared" si="99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251</v>
      </c>
      <c r="O869" s="1">
        <f>VLOOKUP(E869,角色属性概况!Q:R,2,FALSE)</f>
        <v>400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炀烈主动技能2等级4</v>
      </c>
      <c r="I870" t="str">
        <f t="shared" si="99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251</v>
      </c>
      <c r="O870" s="1">
        <f>VLOOKUP(E870,角色属性概况!Q:R,2,FALSE)</f>
        <v>400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炀烈主动技能2等级5</v>
      </c>
      <c r="I871" t="str">
        <f t="shared" si="99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251</v>
      </c>
      <c r="O871" s="1">
        <f>VLOOKUP(E871,角色属性概况!Q:R,2,FALSE)</f>
        <v>800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炀烈主动技能2等级6</v>
      </c>
      <c r="I872" t="str">
        <f t="shared" si="99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251</v>
      </c>
      <c r="O872" s="1">
        <f>VLOOKUP(E872,角色属性概况!Q:R,2,FALSE)</f>
        <v>800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炀烈主动技能2等级7</v>
      </c>
      <c r="I873" t="str">
        <f t="shared" si="99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251</v>
      </c>
      <c r="O873" s="1">
        <f>VLOOKUP(E873,角色属性概况!Q:R,2,FALSE)</f>
        <v>1600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炀烈主动技能2等级8</v>
      </c>
      <c r="I874" t="str">
        <f t="shared" si="99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251</v>
      </c>
      <c r="O874" s="1">
        <f>VLOOKUP(E874,角色属性概况!Q:R,2,FALSE)</f>
        <v>1600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炀烈主动技能2等级9</v>
      </c>
      <c r="I875" t="str">
        <f t="shared" si="99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251</v>
      </c>
      <c r="O875" s="1">
        <f>VLOOKUP(E875,角色属性概况!Q:R,2,FALSE)</f>
        <v>3200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炀烈主动技能2等级10</v>
      </c>
      <c r="I876" t="str">
        <f t="shared" si="99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251</v>
      </c>
      <c r="O876" s="1">
        <f>VLOOKUP(E876,角色属性概况!Q:R,2,FALSE)</f>
        <v>3200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炀烈主动技能2等级11</v>
      </c>
      <c r="I877" t="str">
        <f t="shared" si="99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251</v>
      </c>
      <c r="O877" s="1">
        <f>VLOOKUP(E877,角色属性概况!Q:R,2,FALSE)</f>
        <v>6410.0000000000027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炀烈主动技能2等级12</v>
      </c>
      <c r="I878" t="str">
        <f t="shared" si="99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251</v>
      </c>
      <c r="O878" s="1">
        <f>VLOOKUP(E878,角色属性概况!Q:R,2,FALSE)</f>
        <v>6409.9999999999927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炀烈主动技能2等级13</v>
      </c>
      <c r="I879" t="str">
        <f t="shared" si="99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251</v>
      </c>
      <c r="O879" s="1">
        <f>VLOOKUP(E879,角色属性概况!Q:R,2,FALSE)</f>
        <v>12829.999999999995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炀烈主动技能2等级14</v>
      </c>
      <c r="I880" t="str">
        <f t="shared" si="99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251</v>
      </c>
      <c r="O880" s="1">
        <f>VLOOKUP(E880,角色属性概况!Q:R,2,FALSE)</f>
        <v>12830.00000000002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炀烈主动技能2等级15</v>
      </c>
      <c r="I881" t="str">
        <f t="shared" si="99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251</v>
      </c>
      <c r="O881" s="1">
        <f>VLOOKUP(E881,角色属性概况!Q:R,2,FALSE)</f>
        <v>25659.999999999989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炀烈主动技能2等级16</v>
      </c>
      <c r="I882" t="str">
        <f t="shared" si="99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251</v>
      </c>
      <c r="O882" s="1">
        <f>VLOOKUP(E882,角色属性概况!Q:R,2,FALSE)</f>
        <v>25660.00000000004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炀烈主动技能2等级17</v>
      </c>
      <c r="I883" t="str">
        <f t="shared" si="99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251</v>
      </c>
      <c r="O883" s="1">
        <f>VLOOKUP(E883,角色属性概况!Q:R,2,FALSE)</f>
        <v>51319.999999999978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炀烈主动技能2等级18</v>
      </c>
      <c r="I884" t="str">
        <f t="shared" si="99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251</v>
      </c>
      <c r="O884" s="1">
        <f>VLOOKUP(E884,角色属性概况!Q:R,2,FALSE)</f>
        <v>51320.000000000058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炀烈主动技能2等级19</v>
      </c>
      <c r="I885" t="str">
        <f t="shared" si="99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251</v>
      </c>
      <c r="O885" s="1">
        <f>VLOOKUP(E885,角色属性概况!Q:R,2,FALSE)</f>
        <v>102679.99999999993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炀烈主动技能2等级20</v>
      </c>
      <c r="I886" t="str">
        <f t="shared" si="99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251</v>
      </c>
      <c r="O886" s="1">
        <f>VLOOKUP(E886,角色属性概况!Q:R,2,FALSE)</f>
        <v>154040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炀烈主动技能3等级1</v>
      </c>
      <c r="I887" t="str">
        <f t="shared" si="99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251</v>
      </c>
      <c r="O887" s="1">
        <f>VLOOKUP(E887,角色属性概况!Q:R,2,FALSE)</f>
        <v>320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炀烈主动技能3等级2</v>
      </c>
      <c r="I888" t="str">
        <f t="shared" si="99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251</v>
      </c>
      <c r="O888" s="1">
        <f>VLOOKUP(E888,角色属性概况!Q:R,2,FALSE)</f>
        <v>400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炀烈主动技能3等级3</v>
      </c>
      <c r="I889" t="str">
        <f t="shared" si="99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251</v>
      </c>
      <c r="O889" s="1">
        <f>VLOOKUP(E889,角色属性概况!Q:R,2,FALSE)</f>
        <v>400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炀烈主动技能3等级4</v>
      </c>
      <c r="I890" t="str">
        <f t="shared" si="99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251</v>
      </c>
      <c r="O890" s="1">
        <f>VLOOKUP(E890,角色属性概况!Q:R,2,FALSE)</f>
        <v>400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炀烈主动技能3等级5</v>
      </c>
      <c r="I891" t="str">
        <f t="shared" si="99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251</v>
      </c>
      <c r="O891" s="1">
        <f>VLOOKUP(E891,角色属性概况!Q:R,2,FALSE)</f>
        <v>800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炀烈主动技能3等级6</v>
      </c>
      <c r="I892" t="str">
        <f t="shared" si="99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251</v>
      </c>
      <c r="O892" s="1">
        <f>VLOOKUP(E892,角色属性概况!Q:R,2,FALSE)</f>
        <v>800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炀烈主动技能3等级7</v>
      </c>
      <c r="I893" t="str">
        <f t="shared" si="99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251</v>
      </c>
      <c r="O893" s="1">
        <f>VLOOKUP(E893,角色属性概况!Q:R,2,FALSE)</f>
        <v>1600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炀烈主动技能3等级8</v>
      </c>
      <c r="I894" t="str">
        <f t="shared" si="99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251</v>
      </c>
      <c r="O894" s="1">
        <f>VLOOKUP(E894,角色属性概况!Q:R,2,FALSE)</f>
        <v>1600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炀烈主动技能3等级9</v>
      </c>
      <c r="I895" t="str">
        <f t="shared" si="99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251</v>
      </c>
      <c r="O895" s="1">
        <f>VLOOKUP(E895,角色属性概况!Q:R,2,FALSE)</f>
        <v>3200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炀烈主动技能3等级10</v>
      </c>
      <c r="I896" t="str">
        <f t="shared" si="99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251</v>
      </c>
      <c r="O896" s="1">
        <f>VLOOKUP(E896,角色属性概况!Q:R,2,FALSE)</f>
        <v>3200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炀烈主动技能3等级11</v>
      </c>
      <c r="I897" t="str">
        <f t="shared" si="99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251</v>
      </c>
      <c r="O897" s="1">
        <f>VLOOKUP(E897,角色属性概况!Q:R,2,FALSE)</f>
        <v>6410.0000000000027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炀烈主动技能3等级12</v>
      </c>
      <c r="I898" t="str">
        <f t="shared" si="99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251</v>
      </c>
      <c r="O898" s="1">
        <f>VLOOKUP(E898,角色属性概况!Q:R,2,FALSE)</f>
        <v>6409.9999999999927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炀烈主动技能3等级13</v>
      </c>
      <c r="I899" t="str">
        <f t="shared" si="99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251</v>
      </c>
      <c r="O899" s="1">
        <f>VLOOKUP(E899,角色属性概况!Q:R,2,FALSE)</f>
        <v>12829.999999999995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炀烈主动技能3等级14</v>
      </c>
      <c r="I900" t="str">
        <f t="shared" si="99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251</v>
      </c>
      <c r="O900" s="1">
        <f>VLOOKUP(E900,角色属性概况!Q:R,2,FALSE)</f>
        <v>12830.00000000002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炀烈主动技能3等级15</v>
      </c>
      <c r="I901" t="str">
        <f t="shared" si="99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251</v>
      </c>
      <c r="O901" s="1">
        <f>VLOOKUP(E901,角色属性概况!Q:R,2,FALSE)</f>
        <v>25659.999999999989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炀烈主动技能3等级16</v>
      </c>
      <c r="I902" t="str">
        <f t="shared" si="99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251</v>
      </c>
      <c r="O902" s="1">
        <f>VLOOKUP(E902,角色属性概况!Q:R,2,FALSE)</f>
        <v>25660.00000000004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炀烈主动技能3等级17</v>
      </c>
      <c r="I903" t="str">
        <f t="shared" si="99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251</v>
      </c>
      <c r="O903" s="1">
        <f>VLOOKUP(E903,角色属性概况!Q:R,2,FALSE)</f>
        <v>51319.999999999978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炀烈主动技能3等级18</v>
      </c>
      <c r="I904" t="str">
        <f t="shared" si="99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251</v>
      </c>
      <c r="O904" s="1">
        <f>VLOOKUP(E904,角色属性概况!Q:R,2,FALSE)</f>
        <v>51320.000000000058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炀烈主动技能3等级19</v>
      </c>
      <c r="I905" t="str">
        <f t="shared" si="99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251</v>
      </c>
      <c r="O905" s="1">
        <f>VLOOKUP(E905,角色属性概况!Q:R,2,FALSE)</f>
        <v>102679.99999999993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炀烈主动技能3等级20</v>
      </c>
      <c r="I906" t="str">
        <f t="shared" si="99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251</v>
      </c>
      <c r="O906" s="1">
        <f>VLOOKUP(E906,角色属性概况!Q:R,2,FALSE)</f>
        <v>154040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炘诀主动技能1等级1</v>
      </c>
      <c r="I907" t="str">
        <f t="shared" si="99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251</v>
      </c>
      <c r="O907" s="1">
        <f>VLOOKUP(E907,角色属性概况!Q:R,2,FALSE)</f>
        <v>320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炘诀主动技能1等级2</v>
      </c>
      <c r="I908" t="str">
        <f t="shared" si="99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251</v>
      </c>
      <c r="O908" s="1">
        <f>VLOOKUP(E908,角色属性概况!Q:R,2,FALSE)</f>
        <v>400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炘诀主动技能1等级3</v>
      </c>
      <c r="I909" t="str">
        <f t="shared" si="99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251</v>
      </c>
      <c r="O909" s="1">
        <f>VLOOKUP(E909,角色属性概况!Q:R,2,FALSE)</f>
        <v>400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炘诀主动技能1等级4</v>
      </c>
      <c r="I910" t="str">
        <f t="shared" si="99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251</v>
      </c>
      <c r="O910" s="1">
        <f>VLOOKUP(E910,角色属性概况!Q:R,2,FALSE)</f>
        <v>400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炘诀主动技能1等级5</v>
      </c>
      <c r="I911" t="str">
        <f t="shared" si="99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251</v>
      </c>
      <c r="O911" s="1">
        <f>VLOOKUP(E911,角色属性概况!Q:R,2,FALSE)</f>
        <v>800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炘诀主动技能1等级6</v>
      </c>
      <c r="I912" t="str">
        <f t="shared" si="99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251</v>
      </c>
      <c r="O912" s="1">
        <f>VLOOKUP(E912,角色属性概况!Q:R,2,FALSE)</f>
        <v>800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炘诀主动技能1等级7</v>
      </c>
      <c r="I913" t="str">
        <f t="shared" si="99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251</v>
      </c>
      <c r="O913" s="1">
        <f>VLOOKUP(E913,角色属性概况!Q:R,2,FALSE)</f>
        <v>1600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炘诀主动技能1等级8</v>
      </c>
      <c r="I914" t="str">
        <f t="shared" si="99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251</v>
      </c>
      <c r="O914" s="1">
        <f>VLOOKUP(E914,角色属性概况!Q:R,2,FALSE)</f>
        <v>1600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炘诀主动技能1等级9</v>
      </c>
      <c r="I915" t="str">
        <f t="shared" si="99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251</v>
      </c>
      <c r="O915" s="1">
        <f>VLOOKUP(E915,角色属性概况!Q:R,2,FALSE)</f>
        <v>3200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炘诀主动技能1等级10</v>
      </c>
      <c r="I916" t="str">
        <f t="shared" si="99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251</v>
      </c>
      <c r="O916" s="1">
        <f>VLOOKUP(E916,角色属性概况!Q:R,2,FALSE)</f>
        <v>3200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炘诀主动技能1等级11</v>
      </c>
      <c r="I917" t="str">
        <f t="shared" si="99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251</v>
      </c>
      <c r="O917" s="1">
        <f>VLOOKUP(E917,角色属性概况!Q:R,2,FALSE)</f>
        <v>6410.0000000000027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炘诀主动技能1等级12</v>
      </c>
      <c r="I918" t="str">
        <f t="shared" si="99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251</v>
      </c>
      <c r="O918" s="1">
        <f>VLOOKUP(E918,角色属性概况!Q:R,2,FALSE)</f>
        <v>6409.9999999999927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炘诀主动技能1等级13</v>
      </c>
      <c r="I919" t="str">
        <f t="shared" si="99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251</v>
      </c>
      <c r="O919" s="1">
        <f>VLOOKUP(E919,角色属性概况!Q:R,2,FALSE)</f>
        <v>12829.999999999995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炘诀主动技能1等级14</v>
      </c>
      <c r="I920" t="str">
        <f t="shared" ref="I920:I983" si="106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251</v>
      </c>
      <c r="O920" s="1">
        <f>VLOOKUP(E920,角色属性概况!Q:R,2,FALSE)</f>
        <v>12830.00000000002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炘诀主动技能1等级15</v>
      </c>
      <c r="I921" t="str">
        <f t="shared" si="106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251</v>
      </c>
      <c r="O921" s="1">
        <f>VLOOKUP(E921,角色属性概况!Q:R,2,FALSE)</f>
        <v>25659.999999999989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炘诀主动技能1等级16</v>
      </c>
      <c r="I922" t="str">
        <f t="shared" si="106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251</v>
      </c>
      <c r="O922" s="1">
        <f>VLOOKUP(E922,角色属性概况!Q:R,2,FALSE)</f>
        <v>25660.00000000004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炘诀主动技能1等级17</v>
      </c>
      <c r="I923" t="str">
        <f t="shared" si="106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251</v>
      </c>
      <c r="O923" s="1">
        <f>VLOOKUP(E923,角色属性概况!Q:R,2,FALSE)</f>
        <v>51319.999999999978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炘诀主动技能1等级18</v>
      </c>
      <c r="I924" t="str">
        <f t="shared" si="106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251</v>
      </c>
      <c r="O924" s="1">
        <f>VLOOKUP(E924,角色属性概况!Q:R,2,FALSE)</f>
        <v>51320.000000000058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炘诀主动技能1等级19</v>
      </c>
      <c r="I925" t="str">
        <f t="shared" si="106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251</v>
      </c>
      <c r="O925" s="1">
        <f>VLOOKUP(E925,角色属性概况!Q:R,2,FALSE)</f>
        <v>102679.99999999993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炘诀主动技能1等级20</v>
      </c>
      <c r="I926" t="str">
        <f t="shared" si="106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251</v>
      </c>
      <c r="O926" s="1">
        <f>VLOOKUP(E926,角色属性概况!Q:R,2,FALSE)</f>
        <v>154040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炘诀主动技能2等级1</v>
      </c>
      <c r="I927" t="str">
        <f t="shared" si="106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251</v>
      </c>
      <c r="O927" s="1">
        <f>VLOOKUP(E927,角色属性概况!Q:R,2,FALSE)</f>
        <v>320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炘诀主动技能2等级2</v>
      </c>
      <c r="I928" t="str">
        <f t="shared" si="106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251</v>
      </c>
      <c r="O928" s="1">
        <f>VLOOKUP(E928,角色属性概况!Q:R,2,FALSE)</f>
        <v>400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炘诀主动技能2等级3</v>
      </c>
      <c r="I929" t="str">
        <f t="shared" si="106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251</v>
      </c>
      <c r="O929" s="1">
        <f>VLOOKUP(E929,角色属性概况!Q:R,2,FALSE)</f>
        <v>400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炘诀主动技能2等级4</v>
      </c>
      <c r="I930" t="str">
        <f t="shared" si="106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251</v>
      </c>
      <c r="O930" s="1">
        <f>VLOOKUP(E930,角色属性概况!Q:R,2,FALSE)</f>
        <v>400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炘诀主动技能2等级5</v>
      </c>
      <c r="I931" t="str">
        <f t="shared" si="106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251</v>
      </c>
      <c r="O931" s="1">
        <f>VLOOKUP(E931,角色属性概况!Q:R,2,FALSE)</f>
        <v>800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炘诀主动技能2等级6</v>
      </c>
      <c r="I932" t="str">
        <f t="shared" si="106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251</v>
      </c>
      <c r="O932" s="1">
        <f>VLOOKUP(E932,角色属性概况!Q:R,2,FALSE)</f>
        <v>800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炘诀主动技能2等级7</v>
      </c>
      <c r="I933" t="str">
        <f t="shared" si="106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251</v>
      </c>
      <c r="O933" s="1">
        <f>VLOOKUP(E933,角色属性概况!Q:R,2,FALSE)</f>
        <v>1600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炘诀主动技能2等级8</v>
      </c>
      <c r="I934" t="str">
        <f t="shared" si="106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251</v>
      </c>
      <c r="O934" s="1">
        <f>VLOOKUP(E934,角色属性概况!Q:R,2,FALSE)</f>
        <v>1600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炘诀主动技能2等级9</v>
      </c>
      <c r="I935" t="str">
        <f t="shared" si="106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251</v>
      </c>
      <c r="O935" s="1">
        <f>VLOOKUP(E935,角色属性概况!Q:R,2,FALSE)</f>
        <v>3200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炘诀主动技能2等级10</v>
      </c>
      <c r="I936" t="str">
        <f t="shared" si="106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251</v>
      </c>
      <c r="O936" s="1">
        <f>VLOOKUP(E936,角色属性概况!Q:R,2,FALSE)</f>
        <v>3200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炘诀主动技能2等级11</v>
      </c>
      <c r="I937" t="str">
        <f t="shared" si="106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251</v>
      </c>
      <c r="O937" s="1">
        <f>VLOOKUP(E937,角色属性概况!Q:R,2,FALSE)</f>
        <v>6410.0000000000027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炘诀主动技能2等级12</v>
      </c>
      <c r="I938" t="str">
        <f t="shared" si="106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251</v>
      </c>
      <c r="O938" s="1">
        <f>VLOOKUP(E938,角色属性概况!Q:R,2,FALSE)</f>
        <v>6409.9999999999927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炘诀主动技能2等级13</v>
      </c>
      <c r="I939" t="str">
        <f t="shared" si="106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251</v>
      </c>
      <c r="O939" s="1">
        <f>VLOOKUP(E939,角色属性概况!Q:R,2,FALSE)</f>
        <v>12829.999999999995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炘诀主动技能2等级14</v>
      </c>
      <c r="I940" t="str">
        <f t="shared" si="106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251</v>
      </c>
      <c r="O940" s="1">
        <f>VLOOKUP(E940,角色属性概况!Q:R,2,FALSE)</f>
        <v>12830.00000000002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炘诀主动技能2等级15</v>
      </c>
      <c r="I941" t="str">
        <f t="shared" si="106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251</v>
      </c>
      <c r="O941" s="1">
        <f>VLOOKUP(E941,角色属性概况!Q:R,2,FALSE)</f>
        <v>25659.999999999989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炘诀主动技能2等级16</v>
      </c>
      <c r="I942" t="str">
        <f t="shared" si="106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251</v>
      </c>
      <c r="O942" s="1">
        <f>VLOOKUP(E942,角色属性概况!Q:R,2,FALSE)</f>
        <v>25660.00000000004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炘诀主动技能2等级17</v>
      </c>
      <c r="I943" t="str">
        <f t="shared" si="106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251</v>
      </c>
      <c r="O943" s="1">
        <f>VLOOKUP(E943,角色属性概况!Q:R,2,FALSE)</f>
        <v>51319.999999999978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炘诀主动技能2等级18</v>
      </c>
      <c r="I944" t="str">
        <f t="shared" si="106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251</v>
      </c>
      <c r="O944" s="1">
        <f>VLOOKUP(E944,角色属性概况!Q:R,2,FALSE)</f>
        <v>51320.000000000058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炘诀主动技能2等级19</v>
      </c>
      <c r="I945" t="str">
        <f t="shared" si="106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251</v>
      </c>
      <c r="O945" s="1">
        <f>VLOOKUP(E945,角色属性概况!Q:R,2,FALSE)</f>
        <v>102679.99999999993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炘诀主动技能2等级20</v>
      </c>
      <c r="I946" t="str">
        <f t="shared" si="106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251</v>
      </c>
      <c r="O946" s="1">
        <f>VLOOKUP(E946,角色属性概况!Q:R,2,FALSE)</f>
        <v>154040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炘诀主动技能3等级1</v>
      </c>
      <c r="I947" t="str">
        <f t="shared" si="106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251</v>
      </c>
      <c r="O947" s="1">
        <f>VLOOKUP(E947,角色属性概况!Q:R,2,FALSE)</f>
        <v>320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炘诀主动技能3等级2</v>
      </c>
      <c r="I948" t="str">
        <f t="shared" si="106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251</v>
      </c>
      <c r="O948" s="1">
        <f>VLOOKUP(E948,角色属性概况!Q:R,2,FALSE)</f>
        <v>400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炘诀主动技能3等级3</v>
      </c>
      <c r="I949" t="str">
        <f t="shared" si="106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251</v>
      </c>
      <c r="O949" s="1">
        <f>VLOOKUP(E949,角色属性概况!Q:R,2,FALSE)</f>
        <v>400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炘诀主动技能3等级4</v>
      </c>
      <c r="I950" t="str">
        <f t="shared" si="106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251</v>
      </c>
      <c r="O950" s="1">
        <f>VLOOKUP(E950,角色属性概况!Q:R,2,FALSE)</f>
        <v>400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炘诀主动技能3等级5</v>
      </c>
      <c r="I951" t="str">
        <f t="shared" si="106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251</v>
      </c>
      <c r="O951" s="1">
        <f>VLOOKUP(E951,角色属性概况!Q:R,2,FALSE)</f>
        <v>800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炘诀主动技能3等级6</v>
      </c>
      <c r="I952" t="str">
        <f t="shared" si="106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251</v>
      </c>
      <c r="O952" s="1">
        <f>VLOOKUP(E952,角色属性概况!Q:R,2,FALSE)</f>
        <v>800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炘诀主动技能3等级7</v>
      </c>
      <c r="I953" t="str">
        <f t="shared" si="106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251</v>
      </c>
      <c r="O953" s="1">
        <f>VLOOKUP(E953,角色属性概况!Q:R,2,FALSE)</f>
        <v>1600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炘诀主动技能3等级8</v>
      </c>
      <c r="I954" t="str">
        <f t="shared" si="106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251</v>
      </c>
      <c r="O954" s="1">
        <f>VLOOKUP(E954,角色属性概况!Q:R,2,FALSE)</f>
        <v>1600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炘诀主动技能3等级9</v>
      </c>
      <c r="I955" t="str">
        <f t="shared" si="106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251</v>
      </c>
      <c r="O955" s="1">
        <f>VLOOKUP(E955,角色属性概况!Q:R,2,FALSE)</f>
        <v>3200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炘诀主动技能3等级10</v>
      </c>
      <c r="I956" t="str">
        <f t="shared" si="106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251</v>
      </c>
      <c r="O956" s="1">
        <f>VLOOKUP(E956,角色属性概况!Q:R,2,FALSE)</f>
        <v>3200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炘诀主动技能3等级11</v>
      </c>
      <c r="I957" t="str">
        <f t="shared" si="106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251</v>
      </c>
      <c r="O957" s="1">
        <f>VLOOKUP(E957,角色属性概况!Q:R,2,FALSE)</f>
        <v>6410.0000000000027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炘诀主动技能3等级12</v>
      </c>
      <c r="I958" t="str">
        <f t="shared" si="106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251</v>
      </c>
      <c r="O958" s="1">
        <f>VLOOKUP(E958,角色属性概况!Q:R,2,FALSE)</f>
        <v>6409.9999999999927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炘诀主动技能3等级13</v>
      </c>
      <c r="I959" t="str">
        <f t="shared" si="106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251</v>
      </c>
      <c r="O959" s="1">
        <f>VLOOKUP(E959,角色属性概况!Q:R,2,FALSE)</f>
        <v>12829.999999999995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炘诀主动技能3等级14</v>
      </c>
      <c r="I960" t="str">
        <f t="shared" si="106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251</v>
      </c>
      <c r="O960" s="1">
        <f>VLOOKUP(E960,角色属性概况!Q:R,2,FALSE)</f>
        <v>12830.00000000002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炘诀主动技能3等级15</v>
      </c>
      <c r="I961" t="str">
        <f t="shared" si="106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251</v>
      </c>
      <c r="O961" s="1">
        <f>VLOOKUP(E961,角色属性概况!Q:R,2,FALSE)</f>
        <v>25659.999999999989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炘诀主动技能3等级16</v>
      </c>
      <c r="I962" t="str">
        <f t="shared" si="106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251</v>
      </c>
      <c r="O962" s="1">
        <f>VLOOKUP(E962,角色属性概况!Q:R,2,FALSE)</f>
        <v>25660.00000000004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炘诀主动技能3等级17</v>
      </c>
      <c r="I963" t="str">
        <f t="shared" si="106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251</v>
      </c>
      <c r="O963" s="1">
        <f>VLOOKUP(E963,角色属性概况!Q:R,2,FALSE)</f>
        <v>51319.999999999978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炘诀主动技能3等级18</v>
      </c>
      <c r="I964" t="str">
        <f t="shared" si="106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251</v>
      </c>
      <c r="O964" s="1">
        <f>VLOOKUP(E964,角色属性概况!Q:R,2,FALSE)</f>
        <v>51320.000000000058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炘诀主动技能3等级19</v>
      </c>
      <c r="I965" t="str">
        <f t="shared" si="106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251</v>
      </c>
      <c r="O965" s="1">
        <f>VLOOKUP(E965,角色属性概况!Q:R,2,FALSE)</f>
        <v>102679.99999999993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炘诀主动技能3等级20</v>
      </c>
      <c r="I966" t="str">
        <f t="shared" si="106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251</v>
      </c>
      <c r="O966" s="1">
        <f>VLOOKUP(E966,角色属性概况!Q:R,2,FALSE)</f>
        <v>154040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奈落主动技能1等级1</v>
      </c>
      <c r="I967" t="str">
        <f t="shared" si="106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251</v>
      </c>
      <c r="O967" s="1">
        <f>VLOOKUP(E967,角色属性概况!Q:R,2,FALSE)</f>
        <v>320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奈落主动技能1等级2</v>
      </c>
      <c r="I968" t="str">
        <f t="shared" si="106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251</v>
      </c>
      <c r="O968" s="1">
        <f>VLOOKUP(E968,角色属性概况!Q:R,2,FALSE)</f>
        <v>400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奈落主动技能1等级3</v>
      </c>
      <c r="I969" t="str">
        <f t="shared" si="106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251</v>
      </c>
      <c r="O969" s="1">
        <f>VLOOKUP(E969,角色属性概况!Q:R,2,FALSE)</f>
        <v>400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奈落主动技能1等级4</v>
      </c>
      <c r="I970" t="str">
        <f t="shared" si="106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251</v>
      </c>
      <c r="O970" s="1">
        <f>VLOOKUP(E970,角色属性概况!Q:R,2,FALSE)</f>
        <v>400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奈落主动技能1等级5</v>
      </c>
      <c r="I971" t="str">
        <f t="shared" si="106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251</v>
      </c>
      <c r="O971" s="1">
        <f>VLOOKUP(E971,角色属性概况!Q:R,2,FALSE)</f>
        <v>800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奈落主动技能1等级6</v>
      </c>
      <c r="I972" t="str">
        <f t="shared" si="106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251</v>
      </c>
      <c r="O972" s="1">
        <f>VLOOKUP(E972,角色属性概况!Q:R,2,FALSE)</f>
        <v>800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奈落主动技能1等级7</v>
      </c>
      <c r="I973" t="str">
        <f t="shared" si="106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251</v>
      </c>
      <c r="O973" s="1">
        <f>VLOOKUP(E973,角色属性概况!Q:R,2,FALSE)</f>
        <v>1600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奈落主动技能1等级8</v>
      </c>
      <c r="I974" t="str">
        <f t="shared" si="106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251</v>
      </c>
      <c r="O974" s="1">
        <f>VLOOKUP(E974,角色属性概况!Q:R,2,FALSE)</f>
        <v>1600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奈落主动技能1等级9</v>
      </c>
      <c r="I975" t="str">
        <f t="shared" si="106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251</v>
      </c>
      <c r="O975" s="1">
        <f>VLOOKUP(E975,角色属性概况!Q:R,2,FALSE)</f>
        <v>3200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奈落主动技能1等级10</v>
      </c>
      <c r="I976" t="str">
        <f t="shared" si="106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251</v>
      </c>
      <c r="O976" s="1">
        <f>VLOOKUP(E976,角色属性概况!Q:R,2,FALSE)</f>
        <v>3200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奈落主动技能1等级11</v>
      </c>
      <c r="I977" t="str">
        <f t="shared" si="106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251</v>
      </c>
      <c r="O977" s="1">
        <f>VLOOKUP(E977,角色属性概况!Q:R,2,FALSE)</f>
        <v>6410.0000000000027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奈落主动技能1等级12</v>
      </c>
      <c r="I978" t="str">
        <f t="shared" si="106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251</v>
      </c>
      <c r="O978" s="1">
        <f>VLOOKUP(E978,角色属性概况!Q:R,2,FALSE)</f>
        <v>6409.9999999999927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奈落主动技能1等级13</v>
      </c>
      <c r="I979" t="str">
        <f t="shared" si="106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251</v>
      </c>
      <c r="O979" s="1">
        <f>VLOOKUP(E979,角色属性概况!Q:R,2,FALSE)</f>
        <v>12829.999999999995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奈落主动技能1等级14</v>
      </c>
      <c r="I980" t="str">
        <f t="shared" si="106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251</v>
      </c>
      <c r="O980" s="1">
        <f>VLOOKUP(E980,角色属性概况!Q:R,2,FALSE)</f>
        <v>12830.00000000002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奈落主动技能1等级15</v>
      </c>
      <c r="I981" t="str">
        <f t="shared" si="106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251</v>
      </c>
      <c r="O981" s="1">
        <f>VLOOKUP(E981,角色属性概况!Q:R,2,FALSE)</f>
        <v>25659.999999999989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奈落主动技能1等级16</v>
      </c>
      <c r="I982" t="str">
        <f t="shared" si="106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251</v>
      </c>
      <c r="O982" s="1">
        <f>VLOOKUP(E982,角色属性概况!Q:R,2,FALSE)</f>
        <v>25660.00000000004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奈落主动技能1等级17</v>
      </c>
      <c r="I983" t="str">
        <f t="shared" si="106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251</v>
      </c>
      <c r="O983" s="1">
        <f>VLOOKUP(E983,角色属性概况!Q:R,2,FALSE)</f>
        <v>51319.999999999978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奈落主动技能1等级18</v>
      </c>
      <c r="I984" t="str">
        <f t="shared" ref="I984:I1047" si="113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251</v>
      </c>
      <c r="O984" s="1">
        <f>VLOOKUP(E984,角色属性概况!Q:R,2,FALSE)</f>
        <v>51320.000000000058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奈落主动技能1等级19</v>
      </c>
      <c r="I985" t="str">
        <f t="shared" si="113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251</v>
      </c>
      <c r="O985" s="1">
        <f>VLOOKUP(E985,角色属性概况!Q:R,2,FALSE)</f>
        <v>102679.99999999993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奈落主动技能1等级20</v>
      </c>
      <c r="I986" t="str">
        <f t="shared" si="113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251</v>
      </c>
      <c r="O986" s="1">
        <f>VLOOKUP(E986,角色属性概况!Q:R,2,FALSE)</f>
        <v>154040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奈落主动技能2等级1</v>
      </c>
      <c r="I987" t="str">
        <f t="shared" si="113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251</v>
      </c>
      <c r="O987" s="1">
        <f>VLOOKUP(E987,角色属性概况!Q:R,2,FALSE)</f>
        <v>320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奈落主动技能2等级2</v>
      </c>
      <c r="I988" t="str">
        <f t="shared" si="113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251</v>
      </c>
      <c r="O988" s="1">
        <f>VLOOKUP(E988,角色属性概况!Q:R,2,FALSE)</f>
        <v>400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奈落主动技能2等级3</v>
      </c>
      <c r="I989" t="str">
        <f t="shared" si="113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251</v>
      </c>
      <c r="O989" s="1">
        <f>VLOOKUP(E989,角色属性概况!Q:R,2,FALSE)</f>
        <v>400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奈落主动技能2等级4</v>
      </c>
      <c r="I990" t="str">
        <f t="shared" si="113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251</v>
      </c>
      <c r="O990" s="1">
        <f>VLOOKUP(E990,角色属性概况!Q:R,2,FALSE)</f>
        <v>400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奈落主动技能2等级5</v>
      </c>
      <c r="I991" t="str">
        <f t="shared" si="113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251</v>
      </c>
      <c r="O991" s="1">
        <f>VLOOKUP(E991,角色属性概况!Q:R,2,FALSE)</f>
        <v>800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奈落主动技能2等级6</v>
      </c>
      <c r="I992" t="str">
        <f t="shared" si="113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251</v>
      </c>
      <c r="O992" s="1">
        <f>VLOOKUP(E992,角色属性概况!Q:R,2,FALSE)</f>
        <v>800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奈落主动技能2等级7</v>
      </c>
      <c r="I993" t="str">
        <f t="shared" si="113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251</v>
      </c>
      <c r="O993" s="1">
        <f>VLOOKUP(E993,角色属性概况!Q:R,2,FALSE)</f>
        <v>1600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奈落主动技能2等级8</v>
      </c>
      <c r="I994" t="str">
        <f t="shared" si="113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251</v>
      </c>
      <c r="O994" s="1">
        <f>VLOOKUP(E994,角色属性概况!Q:R,2,FALSE)</f>
        <v>1600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奈落主动技能2等级9</v>
      </c>
      <c r="I995" t="str">
        <f t="shared" si="113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251</v>
      </c>
      <c r="O995" s="1">
        <f>VLOOKUP(E995,角色属性概况!Q:R,2,FALSE)</f>
        <v>3200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奈落主动技能2等级10</v>
      </c>
      <c r="I996" t="str">
        <f t="shared" si="113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251</v>
      </c>
      <c r="O996" s="1">
        <f>VLOOKUP(E996,角色属性概况!Q:R,2,FALSE)</f>
        <v>3200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奈落主动技能2等级11</v>
      </c>
      <c r="I997" t="str">
        <f t="shared" si="113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251</v>
      </c>
      <c r="O997" s="1">
        <f>VLOOKUP(E997,角色属性概况!Q:R,2,FALSE)</f>
        <v>6410.0000000000027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奈落主动技能2等级12</v>
      </c>
      <c r="I998" t="str">
        <f t="shared" si="113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251</v>
      </c>
      <c r="O998" s="1">
        <f>VLOOKUP(E998,角色属性概况!Q:R,2,FALSE)</f>
        <v>6409.9999999999927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奈落主动技能2等级13</v>
      </c>
      <c r="I999" t="str">
        <f t="shared" si="113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251</v>
      </c>
      <c r="O999" s="1">
        <f>VLOOKUP(E999,角色属性概况!Q:R,2,FALSE)</f>
        <v>12829.999999999995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奈落主动技能2等级14</v>
      </c>
      <c r="I1000" t="str">
        <f t="shared" si="113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251</v>
      </c>
      <c r="O1000" s="1">
        <f>VLOOKUP(E1000,角色属性概况!Q:R,2,FALSE)</f>
        <v>12830.00000000002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奈落主动技能2等级15</v>
      </c>
      <c r="I1001" t="str">
        <f t="shared" si="113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251</v>
      </c>
      <c r="O1001" s="1">
        <f>VLOOKUP(E1001,角色属性概况!Q:R,2,FALSE)</f>
        <v>25659.999999999989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奈落主动技能2等级16</v>
      </c>
      <c r="I1002" t="str">
        <f t="shared" si="113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251</v>
      </c>
      <c r="O1002" s="1">
        <f>VLOOKUP(E1002,角色属性概况!Q:R,2,FALSE)</f>
        <v>25660.00000000004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奈落主动技能2等级17</v>
      </c>
      <c r="I1003" t="str">
        <f t="shared" si="113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251</v>
      </c>
      <c r="O1003" s="1">
        <f>VLOOKUP(E1003,角色属性概况!Q:R,2,FALSE)</f>
        <v>51319.999999999978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奈落主动技能2等级18</v>
      </c>
      <c r="I1004" t="str">
        <f t="shared" si="113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251</v>
      </c>
      <c r="O1004" s="1">
        <f>VLOOKUP(E1004,角色属性概况!Q:R,2,FALSE)</f>
        <v>51320.000000000058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奈落主动技能2等级19</v>
      </c>
      <c r="I1005" t="str">
        <f t="shared" si="113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251</v>
      </c>
      <c r="O1005" s="1">
        <f>VLOOKUP(E1005,角色属性概况!Q:R,2,FALSE)</f>
        <v>102679.99999999993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奈落主动技能2等级20</v>
      </c>
      <c r="I1006" t="str">
        <f t="shared" si="113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251</v>
      </c>
      <c r="O1006" s="1">
        <f>VLOOKUP(E1006,角色属性概况!Q:R,2,FALSE)</f>
        <v>154040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奈落主动技能3等级1</v>
      </c>
      <c r="I1007" t="str">
        <f t="shared" si="113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251</v>
      </c>
      <c r="O1007" s="1">
        <f>VLOOKUP(E1007,角色属性概况!Q:R,2,FALSE)</f>
        <v>320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奈落主动技能3等级2</v>
      </c>
      <c r="I1008" t="str">
        <f t="shared" si="113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251</v>
      </c>
      <c r="O1008" s="1">
        <f>VLOOKUP(E1008,角色属性概况!Q:R,2,FALSE)</f>
        <v>400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奈落主动技能3等级3</v>
      </c>
      <c r="I1009" t="str">
        <f t="shared" si="113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251</v>
      </c>
      <c r="O1009" s="1">
        <f>VLOOKUP(E1009,角色属性概况!Q:R,2,FALSE)</f>
        <v>400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奈落主动技能3等级4</v>
      </c>
      <c r="I1010" t="str">
        <f t="shared" si="113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251</v>
      </c>
      <c r="O1010" s="1">
        <f>VLOOKUP(E1010,角色属性概况!Q:R,2,FALSE)</f>
        <v>400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奈落主动技能3等级5</v>
      </c>
      <c r="I1011" t="str">
        <f t="shared" si="113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251</v>
      </c>
      <c r="O1011" s="1">
        <f>VLOOKUP(E1011,角色属性概况!Q:R,2,FALSE)</f>
        <v>800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奈落主动技能3等级6</v>
      </c>
      <c r="I1012" t="str">
        <f t="shared" si="113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251</v>
      </c>
      <c r="O1012" s="1">
        <f>VLOOKUP(E1012,角色属性概况!Q:R,2,FALSE)</f>
        <v>800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奈落主动技能3等级7</v>
      </c>
      <c r="I1013" t="str">
        <f t="shared" si="113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251</v>
      </c>
      <c r="O1013" s="1">
        <f>VLOOKUP(E1013,角色属性概况!Q:R,2,FALSE)</f>
        <v>1600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奈落主动技能3等级8</v>
      </c>
      <c r="I1014" t="str">
        <f t="shared" si="113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251</v>
      </c>
      <c r="O1014" s="1">
        <f>VLOOKUP(E1014,角色属性概况!Q:R,2,FALSE)</f>
        <v>1600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奈落主动技能3等级9</v>
      </c>
      <c r="I1015" t="str">
        <f t="shared" si="113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251</v>
      </c>
      <c r="O1015" s="1">
        <f>VLOOKUP(E1015,角色属性概况!Q:R,2,FALSE)</f>
        <v>3200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奈落主动技能3等级10</v>
      </c>
      <c r="I1016" t="str">
        <f t="shared" si="113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251</v>
      </c>
      <c r="O1016" s="1">
        <f>VLOOKUP(E1016,角色属性概况!Q:R,2,FALSE)</f>
        <v>3200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奈落主动技能3等级11</v>
      </c>
      <c r="I1017" t="str">
        <f t="shared" si="113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251</v>
      </c>
      <c r="O1017" s="1">
        <f>VLOOKUP(E1017,角色属性概况!Q:R,2,FALSE)</f>
        <v>6410.0000000000027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奈落主动技能3等级12</v>
      </c>
      <c r="I1018" t="str">
        <f t="shared" si="113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251</v>
      </c>
      <c r="O1018" s="1">
        <f>VLOOKUP(E1018,角色属性概况!Q:R,2,FALSE)</f>
        <v>6409.9999999999927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奈落主动技能3等级13</v>
      </c>
      <c r="I1019" t="str">
        <f t="shared" si="113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251</v>
      </c>
      <c r="O1019" s="1">
        <f>VLOOKUP(E1019,角色属性概况!Q:R,2,FALSE)</f>
        <v>12829.999999999995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奈落主动技能3等级14</v>
      </c>
      <c r="I1020" t="str">
        <f t="shared" si="113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251</v>
      </c>
      <c r="O1020" s="1">
        <f>VLOOKUP(E1020,角色属性概况!Q:R,2,FALSE)</f>
        <v>12830.00000000002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奈落主动技能3等级15</v>
      </c>
      <c r="I1021" t="str">
        <f t="shared" si="113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251</v>
      </c>
      <c r="O1021" s="1">
        <f>VLOOKUP(E1021,角色属性概况!Q:R,2,FALSE)</f>
        <v>25659.999999999989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奈落主动技能3等级16</v>
      </c>
      <c r="I1022" t="str">
        <f t="shared" si="113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251</v>
      </c>
      <c r="O1022" s="1">
        <f>VLOOKUP(E1022,角色属性概况!Q:R,2,FALSE)</f>
        <v>25660.00000000004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奈落主动技能3等级17</v>
      </c>
      <c r="I1023" t="str">
        <f t="shared" si="113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251</v>
      </c>
      <c r="O1023" s="1">
        <f>VLOOKUP(E1023,角色属性概况!Q:R,2,FALSE)</f>
        <v>51319.999999999978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奈落主动技能3等级18</v>
      </c>
      <c r="I1024" t="str">
        <f t="shared" si="113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251</v>
      </c>
      <c r="O1024" s="1">
        <f>VLOOKUP(E1024,角色属性概况!Q:R,2,FALSE)</f>
        <v>51320.000000000058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奈落主动技能3等级19</v>
      </c>
      <c r="I1025" t="str">
        <f t="shared" si="113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251</v>
      </c>
      <c r="O1025" s="1">
        <f>VLOOKUP(E1025,角色属性概况!Q:R,2,FALSE)</f>
        <v>102679.99999999993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奈落主动技能3等级20</v>
      </c>
      <c r="I1026" t="str">
        <f t="shared" si="113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251</v>
      </c>
      <c r="O1026" s="1">
        <f>VLOOKUP(E1026,角色属性概况!Q:R,2,FALSE)</f>
        <v>154040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卡尔主动技能1等级1</v>
      </c>
      <c r="I1027" t="str">
        <f t="shared" si="113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251</v>
      </c>
      <c r="O1027" s="1">
        <f>VLOOKUP(E1027,角色属性概况!Q:R,2,FALSE)</f>
        <v>320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卡尔主动技能1等级2</v>
      </c>
      <c r="I1028" t="str">
        <f t="shared" si="113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251</v>
      </c>
      <c r="O1028" s="1">
        <f>VLOOKUP(E1028,角色属性概况!Q:R,2,FALSE)</f>
        <v>400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卡尔主动技能1等级3</v>
      </c>
      <c r="I1029" t="str">
        <f t="shared" si="113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251</v>
      </c>
      <c r="O1029" s="1">
        <f>VLOOKUP(E1029,角色属性概况!Q:R,2,FALSE)</f>
        <v>400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卡尔主动技能1等级4</v>
      </c>
      <c r="I1030" t="str">
        <f t="shared" si="113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251</v>
      </c>
      <c r="O1030" s="1">
        <f>VLOOKUP(E1030,角色属性概况!Q:R,2,FALSE)</f>
        <v>400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卡尔主动技能1等级5</v>
      </c>
      <c r="I1031" t="str">
        <f t="shared" si="113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251</v>
      </c>
      <c r="O1031" s="1">
        <f>VLOOKUP(E1031,角色属性概况!Q:R,2,FALSE)</f>
        <v>800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卡尔主动技能1等级6</v>
      </c>
      <c r="I1032" t="str">
        <f t="shared" si="113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251</v>
      </c>
      <c r="O1032" s="1">
        <f>VLOOKUP(E1032,角色属性概况!Q:R,2,FALSE)</f>
        <v>800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卡尔主动技能1等级7</v>
      </c>
      <c r="I1033" t="str">
        <f t="shared" si="113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251</v>
      </c>
      <c r="O1033" s="1">
        <f>VLOOKUP(E1033,角色属性概况!Q:R,2,FALSE)</f>
        <v>1600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卡尔主动技能1等级8</v>
      </c>
      <c r="I1034" t="str">
        <f t="shared" si="113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251</v>
      </c>
      <c r="O1034" s="1">
        <f>VLOOKUP(E1034,角色属性概况!Q:R,2,FALSE)</f>
        <v>1600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卡尔主动技能1等级9</v>
      </c>
      <c r="I1035" t="str">
        <f t="shared" si="113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251</v>
      </c>
      <c r="O1035" s="1">
        <f>VLOOKUP(E1035,角色属性概况!Q:R,2,FALSE)</f>
        <v>3200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卡尔主动技能1等级10</v>
      </c>
      <c r="I1036" t="str">
        <f t="shared" si="113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251</v>
      </c>
      <c r="O1036" s="1">
        <f>VLOOKUP(E1036,角色属性概况!Q:R,2,FALSE)</f>
        <v>3200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卡尔主动技能1等级11</v>
      </c>
      <c r="I1037" t="str">
        <f t="shared" si="113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251</v>
      </c>
      <c r="O1037" s="1">
        <f>VLOOKUP(E1037,角色属性概况!Q:R,2,FALSE)</f>
        <v>6410.0000000000027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卡尔主动技能1等级12</v>
      </c>
      <c r="I1038" t="str">
        <f t="shared" si="113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251</v>
      </c>
      <c r="O1038" s="1">
        <f>VLOOKUP(E1038,角色属性概况!Q:R,2,FALSE)</f>
        <v>6409.9999999999927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卡尔主动技能1等级13</v>
      </c>
      <c r="I1039" t="str">
        <f t="shared" si="113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251</v>
      </c>
      <c r="O1039" s="1">
        <f>VLOOKUP(E1039,角色属性概况!Q:R,2,FALSE)</f>
        <v>12829.999999999995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卡尔主动技能1等级14</v>
      </c>
      <c r="I1040" t="str">
        <f t="shared" si="113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251</v>
      </c>
      <c r="O1040" s="1">
        <f>VLOOKUP(E1040,角色属性概况!Q:R,2,FALSE)</f>
        <v>12830.00000000002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卡尔主动技能1等级15</v>
      </c>
      <c r="I1041" t="str">
        <f t="shared" si="113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251</v>
      </c>
      <c r="O1041" s="1">
        <f>VLOOKUP(E1041,角色属性概况!Q:R,2,FALSE)</f>
        <v>25659.999999999989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卡尔主动技能1等级16</v>
      </c>
      <c r="I1042" t="str">
        <f t="shared" si="113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251</v>
      </c>
      <c r="O1042" s="1">
        <f>VLOOKUP(E1042,角色属性概况!Q:R,2,FALSE)</f>
        <v>25660.00000000004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卡尔主动技能1等级17</v>
      </c>
      <c r="I1043" t="str">
        <f t="shared" si="113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251</v>
      </c>
      <c r="O1043" s="1">
        <f>VLOOKUP(E1043,角色属性概况!Q:R,2,FALSE)</f>
        <v>51319.999999999978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卡尔主动技能1等级18</v>
      </c>
      <c r="I1044" t="str">
        <f t="shared" si="113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251</v>
      </c>
      <c r="O1044" s="1">
        <f>VLOOKUP(E1044,角色属性概况!Q:R,2,FALSE)</f>
        <v>51320.000000000058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卡尔主动技能1等级19</v>
      </c>
      <c r="I1045" t="str">
        <f t="shared" si="113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251</v>
      </c>
      <c r="O1045" s="1">
        <f>VLOOKUP(E1045,角色属性概况!Q:R,2,FALSE)</f>
        <v>102679.99999999993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卡尔主动技能1等级20</v>
      </c>
      <c r="I1046" t="str">
        <f t="shared" si="113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251</v>
      </c>
      <c r="O1046" s="1">
        <f>VLOOKUP(E1046,角色属性概况!Q:R,2,FALSE)</f>
        <v>154040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卡尔主动技能2等级1</v>
      </c>
      <c r="I1047" t="str">
        <f t="shared" si="113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251</v>
      </c>
      <c r="O1047" s="1">
        <f>VLOOKUP(E1047,角色属性概况!Q:R,2,FALSE)</f>
        <v>320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卡尔主动技能2等级2</v>
      </c>
      <c r="I1048" t="str">
        <f t="shared" ref="I1048:I1111" si="120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251</v>
      </c>
      <c r="O1048" s="1">
        <f>VLOOKUP(E1048,角色属性概况!Q:R,2,FALSE)</f>
        <v>400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卡尔主动技能2等级3</v>
      </c>
      <c r="I1049" t="str">
        <f t="shared" si="120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251</v>
      </c>
      <c r="O1049" s="1">
        <f>VLOOKUP(E1049,角色属性概况!Q:R,2,FALSE)</f>
        <v>400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卡尔主动技能2等级4</v>
      </c>
      <c r="I1050" t="str">
        <f t="shared" si="120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251</v>
      </c>
      <c r="O1050" s="1">
        <f>VLOOKUP(E1050,角色属性概况!Q:R,2,FALSE)</f>
        <v>400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卡尔主动技能2等级5</v>
      </c>
      <c r="I1051" t="str">
        <f t="shared" si="120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251</v>
      </c>
      <c r="O1051" s="1">
        <f>VLOOKUP(E1051,角色属性概况!Q:R,2,FALSE)</f>
        <v>800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卡尔主动技能2等级6</v>
      </c>
      <c r="I1052" t="str">
        <f t="shared" si="120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251</v>
      </c>
      <c r="O1052" s="1">
        <f>VLOOKUP(E1052,角色属性概况!Q:R,2,FALSE)</f>
        <v>800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卡尔主动技能2等级7</v>
      </c>
      <c r="I1053" t="str">
        <f t="shared" si="120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251</v>
      </c>
      <c r="O1053" s="1">
        <f>VLOOKUP(E1053,角色属性概况!Q:R,2,FALSE)</f>
        <v>1600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卡尔主动技能2等级8</v>
      </c>
      <c r="I1054" t="str">
        <f t="shared" si="120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251</v>
      </c>
      <c r="O1054" s="1">
        <f>VLOOKUP(E1054,角色属性概况!Q:R,2,FALSE)</f>
        <v>1600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卡尔主动技能2等级9</v>
      </c>
      <c r="I1055" t="str">
        <f t="shared" si="120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251</v>
      </c>
      <c r="O1055" s="1">
        <f>VLOOKUP(E1055,角色属性概况!Q:R,2,FALSE)</f>
        <v>3200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卡尔主动技能2等级10</v>
      </c>
      <c r="I1056" t="str">
        <f t="shared" si="120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251</v>
      </c>
      <c r="O1056" s="1">
        <f>VLOOKUP(E1056,角色属性概况!Q:R,2,FALSE)</f>
        <v>3200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卡尔主动技能2等级11</v>
      </c>
      <c r="I1057" t="str">
        <f t="shared" si="120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251</v>
      </c>
      <c r="O1057" s="1">
        <f>VLOOKUP(E1057,角色属性概况!Q:R,2,FALSE)</f>
        <v>6410.0000000000027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卡尔主动技能2等级12</v>
      </c>
      <c r="I1058" t="str">
        <f t="shared" si="120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251</v>
      </c>
      <c r="O1058" s="1">
        <f>VLOOKUP(E1058,角色属性概况!Q:R,2,FALSE)</f>
        <v>6409.9999999999927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卡尔主动技能2等级13</v>
      </c>
      <c r="I1059" t="str">
        <f t="shared" si="120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251</v>
      </c>
      <c r="O1059" s="1">
        <f>VLOOKUP(E1059,角色属性概况!Q:R,2,FALSE)</f>
        <v>12829.999999999995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卡尔主动技能2等级14</v>
      </c>
      <c r="I1060" t="str">
        <f t="shared" si="120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251</v>
      </c>
      <c r="O1060" s="1">
        <f>VLOOKUP(E1060,角色属性概况!Q:R,2,FALSE)</f>
        <v>12830.00000000002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卡尔主动技能2等级15</v>
      </c>
      <c r="I1061" t="str">
        <f t="shared" si="120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251</v>
      </c>
      <c r="O1061" s="1">
        <f>VLOOKUP(E1061,角色属性概况!Q:R,2,FALSE)</f>
        <v>25659.999999999989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卡尔主动技能2等级16</v>
      </c>
      <c r="I1062" t="str">
        <f t="shared" si="120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251</v>
      </c>
      <c r="O1062" s="1">
        <f>VLOOKUP(E1062,角色属性概况!Q:R,2,FALSE)</f>
        <v>25660.00000000004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卡尔主动技能2等级17</v>
      </c>
      <c r="I1063" t="str">
        <f t="shared" si="120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251</v>
      </c>
      <c r="O1063" s="1">
        <f>VLOOKUP(E1063,角色属性概况!Q:R,2,FALSE)</f>
        <v>51319.999999999978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卡尔主动技能2等级18</v>
      </c>
      <c r="I1064" t="str">
        <f t="shared" si="120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251</v>
      </c>
      <c r="O1064" s="1">
        <f>VLOOKUP(E1064,角色属性概况!Q:R,2,FALSE)</f>
        <v>51320.000000000058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卡尔主动技能2等级19</v>
      </c>
      <c r="I1065" t="str">
        <f t="shared" si="120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251</v>
      </c>
      <c r="O1065" s="1">
        <f>VLOOKUP(E1065,角色属性概况!Q:R,2,FALSE)</f>
        <v>102679.99999999993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卡尔主动技能2等级20</v>
      </c>
      <c r="I1066" t="str">
        <f t="shared" si="120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251</v>
      </c>
      <c r="O1066" s="1">
        <f>VLOOKUP(E1066,角色属性概况!Q:R,2,FALSE)</f>
        <v>154040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卡尔主动技能3等级1</v>
      </c>
      <c r="I1067" t="str">
        <f t="shared" si="120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251</v>
      </c>
      <c r="O1067" s="1">
        <f>VLOOKUP(E1067,角色属性概况!Q:R,2,FALSE)</f>
        <v>320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卡尔主动技能3等级2</v>
      </c>
      <c r="I1068" t="str">
        <f t="shared" si="120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251</v>
      </c>
      <c r="O1068" s="1">
        <f>VLOOKUP(E1068,角色属性概况!Q:R,2,FALSE)</f>
        <v>400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卡尔主动技能3等级3</v>
      </c>
      <c r="I1069" t="str">
        <f t="shared" si="120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251</v>
      </c>
      <c r="O1069" s="1">
        <f>VLOOKUP(E1069,角色属性概况!Q:R,2,FALSE)</f>
        <v>400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卡尔主动技能3等级4</v>
      </c>
      <c r="I1070" t="str">
        <f t="shared" si="120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251</v>
      </c>
      <c r="O1070" s="1">
        <f>VLOOKUP(E1070,角色属性概况!Q:R,2,FALSE)</f>
        <v>400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卡尔主动技能3等级5</v>
      </c>
      <c r="I1071" t="str">
        <f t="shared" si="120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251</v>
      </c>
      <c r="O1071" s="1">
        <f>VLOOKUP(E1071,角色属性概况!Q:R,2,FALSE)</f>
        <v>800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卡尔主动技能3等级6</v>
      </c>
      <c r="I1072" t="str">
        <f t="shared" si="120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251</v>
      </c>
      <c r="O1072" s="1">
        <f>VLOOKUP(E1072,角色属性概况!Q:R,2,FALSE)</f>
        <v>800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卡尔主动技能3等级7</v>
      </c>
      <c r="I1073" t="str">
        <f t="shared" si="120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251</v>
      </c>
      <c r="O1073" s="1">
        <f>VLOOKUP(E1073,角色属性概况!Q:R,2,FALSE)</f>
        <v>1600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卡尔主动技能3等级8</v>
      </c>
      <c r="I1074" t="str">
        <f t="shared" si="120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251</v>
      </c>
      <c r="O1074" s="1">
        <f>VLOOKUP(E1074,角色属性概况!Q:R,2,FALSE)</f>
        <v>1600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卡尔主动技能3等级9</v>
      </c>
      <c r="I1075" t="str">
        <f t="shared" si="120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251</v>
      </c>
      <c r="O1075" s="1">
        <f>VLOOKUP(E1075,角色属性概况!Q:R,2,FALSE)</f>
        <v>3200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卡尔主动技能3等级10</v>
      </c>
      <c r="I1076" t="str">
        <f t="shared" si="120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251</v>
      </c>
      <c r="O1076" s="1">
        <f>VLOOKUP(E1076,角色属性概况!Q:R,2,FALSE)</f>
        <v>3200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卡尔主动技能3等级11</v>
      </c>
      <c r="I1077" t="str">
        <f t="shared" si="120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251</v>
      </c>
      <c r="O1077" s="1">
        <f>VLOOKUP(E1077,角色属性概况!Q:R,2,FALSE)</f>
        <v>6410.0000000000027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卡尔主动技能3等级12</v>
      </c>
      <c r="I1078" t="str">
        <f t="shared" si="120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251</v>
      </c>
      <c r="O1078" s="1">
        <f>VLOOKUP(E1078,角色属性概况!Q:R,2,FALSE)</f>
        <v>6409.9999999999927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卡尔主动技能3等级13</v>
      </c>
      <c r="I1079" t="str">
        <f t="shared" si="120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251</v>
      </c>
      <c r="O1079" s="1">
        <f>VLOOKUP(E1079,角色属性概况!Q:R,2,FALSE)</f>
        <v>12829.999999999995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卡尔主动技能3等级14</v>
      </c>
      <c r="I1080" t="str">
        <f t="shared" si="120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251</v>
      </c>
      <c r="O1080" s="1">
        <f>VLOOKUP(E1080,角色属性概况!Q:R,2,FALSE)</f>
        <v>12830.00000000002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卡尔主动技能3等级15</v>
      </c>
      <c r="I1081" t="str">
        <f t="shared" si="120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251</v>
      </c>
      <c r="O1081" s="1">
        <f>VLOOKUP(E1081,角色属性概况!Q:R,2,FALSE)</f>
        <v>25659.999999999989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卡尔主动技能3等级16</v>
      </c>
      <c r="I1082" t="str">
        <f t="shared" si="120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251</v>
      </c>
      <c r="O1082" s="1">
        <f>VLOOKUP(E1082,角色属性概况!Q:R,2,FALSE)</f>
        <v>25660.00000000004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卡尔主动技能3等级17</v>
      </c>
      <c r="I1083" t="str">
        <f t="shared" si="120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251</v>
      </c>
      <c r="O1083" s="1">
        <f>VLOOKUP(E1083,角色属性概况!Q:R,2,FALSE)</f>
        <v>51319.999999999978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卡尔主动技能3等级18</v>
      </c>
      <c r="I1084" t="str">
        <f t="shared" si="120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251</v>
      </c>
      <c r="O1084" s="1">
        <f>VLOOKUP(E1084,角色属性概况!Q:R,2,FALSE)</f>
        <v>51320.000000000058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卡尔主动技能3等级19</v>
      </c>
      <c r="I1085" t="str">
        <f t="shared" si="120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251</v>
      </c>
      <c r="O1085" s="1">
        <f>VLOOKUP(E1085,角色属性概况!Q:R,2,FALSE)</f>
        <v>102679.99999999993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卡尔主动技能3等级20</v>
      </c>
      <c r="I1086" t="str">
        <f t="shared" si="120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251</v>
      </c>
      <c r="O1086" s="1">
        <f>VLOOKUP(E1086,角色属性概况!Q:R,2,FALSE)</f>
        <v>154040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星泽主动技能1等级1</v>
      </c>
      <c r="I1087" t="str">
        <f t="shared" si="120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251</v>
      </c>
      <c r="O1087" s="1">
        <f>VLOOKUP(E1087,角色属性概况!Q:R,2,FALSE)</f>
        <v>320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星泽主动技能1等级2</v>
      </c>
      <c r="I1088" t="str">
        <f t="shared" si="120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251</v>
      </c>
      <c r="O1088" s="1">
        <f>VLOOKUP(E1088,角色属性概况!Q:R,2,FALSE)</f>
        <v>400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星泽主动技能1等级3</v>
      </c>
      <c r="I1089" t="str">
        <f t="shared" si="120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251</v>
      </c>
      <c r="O1089" s="1">
        <f>VLOOKUP(E1089,角色属性概况!Q:R,2,FALSE)</f>
        <v>400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星泽主动技能1等级4</v>
      </c>
      <c r="I1090" t="str">
        <f t="shared" si="120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251</v>
      </c>
      <c r="O1090" s="1">
        <f>VLOOKUP(E1090,角色属性概况!Q:R,2,FALSE)</f>
        <v>400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星泽主动技能1等级5</v>
      </c>
      <c r="I1091" t="str">
        <f t="shared" si="120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251</v>
      </c>
      <c r="O1091" s="1">
        <f>VLOOKUP(E1091,角色属性概况!Q:R,2,FALSE)</f>
        <v>800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星泽主动技能1等级6</v>
      </c>
      <c r="I1092" t="str">
        <f t="shared" si="120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251</v>
      </c>
      <c r="O1092" s="1">
        <f>VLOOKUP(E1092,角色属性概况!Q:R,2,FALSE)</f>
        <v>800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星泽主动技能1等级7</v>
      </c>
      <c r="I1093" t="str">
        <f t="shared" si="120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251</v>
      </c>
      <c r="O1093" s="1">
        <f>VLOOKUP(E1093,角色属性概况!Q:R,2,FALSE)</f>
        <v>1600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星泽主动技能1等级8</v>
      </c>
      <c r="I1094" t="str">
        <f t="shared" si="120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251</v>
      </c>
      <c r="O1094" s="1">
        <f>VLOOKUP(E1094,角色属性概况!Q:R,2,FALSE)</f>
        <v>1600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星泽主动技能1等级9</v>
      </c>
      <c r="I1095" t="str">
        <f t="shared" si="120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251</v>
      </c>
      <c r="O1095" s="1">
        <f>VLOOKUP(E1095,角色属性概况!Q:R,2,FALSE)</f>
        <v>3200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星泽主动技能1等级10</v>
      </c>
      <c r="I1096" t="str">
        <f t="shared" si="120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251</v>
      </c>
      <c r="O1096" s="1">
        <f>VLOOKUP(E1096,角色属性概况!Q:R,2,FALSE)</f>
        <v>3200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星泽主动技能1等级11</v>
      </c>
      <c r="I1097" t="str">
        <f t="shared" si="120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251</v>
      </c>
      <c r="O1097" s="1">
        <f>VLOOKUP(E1097,角色属性概况!Q:R,2,FALSE)</f>
        <v>6410.0000000000027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星泽主动技能1等级12</v>
      </c>
      <c r="I1098" t="str">
        <f t="shared" si="120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251</v>
      </c>
      <c r="O1098" s="1">
        <f>VLOOKUP(E1098,角色属性概况!Q:R,2,FALSE)</f>
        <v>6409.9999999999927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星泽主动技能1等级13</v>
      </c>
      <c r="I1099" t="str">
        <f t="shared" si="120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251</v>
      </c>
      <c r="O1099" s="1">
        <f>VLOOKUP(E1099,角色属性概况!Q:R,2,FALSE)</f>
        <v>12829.999999999995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星泽主动技能1等级14</v>
      </c>
      <c r="I1100" t="str">
        <f t="shared" si="120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251</v>
      </c>
      <c r="O1100" s="1">
        <f>VLOOKUP(E1100,角色属性概况!Q:R,2,FALSE)</f>
        <v>12830.00000000002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星泽主动技能1等级15</v>
      </c>
      <c r="I1101" t="str">
        <f t="shared" si="120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251</v>
      </c>
      <c r="O1101" s="1">
        <f>VLOOKUP(E1101,角色属性概况!Q:R,2,FALSE)</f>
        <v>25659.999999999989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星泽主动技能1等级16</v>
      </c>
      <c r="I1102" t="str">
        <f t="shared" si="120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251</v>
      </c>
      <c r="O1102" s="1">
        <f>VLOOKUP(E1102,角色属性概况!Q:R,2,FALSE)</f>
        <v>25660.00000000004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星泽主动技能1等级17</v>
      </c>
      <c r="I1103" t="str">
        <f t="shared" si="120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251</v>
      </c>
      <c r="O1103" s="1">
        <f>VLOOKUP(E1103,角色属性概况!Q:R,2,FALSE)</f>
        <v>51319.999999999978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星泽主动技能1等级18</v>
      </c>
      <c r="I1104" t="str">
        <f t="shared" si="120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251</v>
      </c>
      <c r="O1104" s="1">
        <f>VLOOKUP(E1104,角色属性概况!Q:R,2,FALSE)</f>
        <v>51320.000000000058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星泽主动技能1等级19</v>
      </c>
      <c r="I1105" t="str">
        <f t="shared" si="120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251</v>
      </c>
      <c r="O1105" s="1">
        <f>VLOOKUP(E1105,角色属性概况!Q:R,2,FALSE)</f>
        <v>102679.99999999993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星泽主动技能1等级20</v>
      </c>
      <c r="I1106" t="str">
        <f t="shared" si="120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251</v>
      </c>
      <c r="O1106" s="1">
        <f>VLOOKUP(E1106,角色属性概况!Q:R,2,FALSE)</f>
        <v>154040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星泽主动技能2等级1</v>
      </c>
      <c r="I1107" t="str">
        <f t="shared" si="120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251</v>
      </c>
      <c r="O1107" s="1">
        <f>VLOOKUP(E1107,角色属性概况!Q:R,2,FALSE)</f>
        <v>320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星泽主动技能2等级2</v>
      </c>
      <c r="I1108" t="str">
        <f t="shared" si="120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251</v>
      </c>
      <c r="O1108" s="1">
        <f>VLOOKUP(E1108,角色属性概况!Q:R,2,FALSE)</f>
        <v>400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星泽主动技能2等级3</v>
      </c>
      <c r="I1109" t="str">
        <f t="shared" si="120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251</v>
      </c>
      <c r="O1109" s="1">
        <f>VLOOKUP(E1109,角色属性概况!Q:R,2,FALSE)</f>
        <v>400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星泽主动技能2等级4</v>
      </c>
      <c r="I1110" t="str">
        <f t="shared" si="120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251</v>
      </c>
      <c r="O1110" s="1">
        <f>VLOOKUP(E1110,角色属性概况!Q:R,2,FALSE)</f>
        <v>400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星泽主动技能2等级5</v>
      </c>
      <c r="I1111" t="str">
        <f t="shared" si="120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251</v>
      </c>
      <c r="O1111" s="1">
        <f>VLOOKUP(E1111,角色属性概况!Q:R,2,FALSE)</f>
        <v>800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星泽主动技能2等级6</v>
      </c>
      <c r="I1112" t="str">
        <f t="shared" ref="I1112:I1175" si="127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251</v>
      </c>
      <c r="O1112" s="1">
        <f>VLOOKUP(E1112,角色属性概况!Q:R,2,FALSE)</f>
        <v>800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星泽主动技能2等级7</v>
      </c>
      <c r="I1113" t="str">
        <f t="shared" si="127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251</v>
      </c>
      <c r="O1113" s="1">
        <f>VLOOKUP(E1113,角色属性概况!Q:R,2,FALSE)</f>
        <v>1600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星泽主动技能2等级8</v>
      </c>
      <c r="I1114" t="str">
        <f t="shared" si="127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251</v>
      </c>
      <c r="O1114" s="1">
        <f>VLOOKUP(E1114,角色属性概况!Q:R,2,FALSE)</f>
        <v>1600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星泽主动技能2等级9</v>
      </c>
      <c r="I1115" t="str">
        <f t="shared" si="127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251</v>
      </c>
      <c r="O1115" s="1">
        <f>VLOOKUP(E1115,角色属性概况!Q:R,2,FALSE)</f>
        <v>3200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星泽主动技能2等级10</v>
      </c>
      <c r="I1116" t="str">
        <f t="shared" si="127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251</v>
      </c>
      <c r="O1116" s="1">
        <f>VLOOKUP(E1116,角色属性概况!Q:R,2,FALSE)</f>
        <v>3200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星泽主动技能2等级11</v>
      </c>
      <c r="I1117" t="str">
        <f t="shared" si="127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251</v>
      </c>
      <c r="O1117" s="1">
        <f>VLOOKUP(E1117,角色属性概况!Q:R,2,FALSE)</f>
        <v>6410.0000000000027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星泽主动技能2等级12</v>
      </c>
      <c r="I1118" t="str">
        <f t="shared" si="127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251</v>
      </c>
      <c r="O1118" s="1">
        <f>VLOOKUP(E1118,角色属性概况!Q:R,2,FALSE)</f>
        <v>6409.9999999999927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星泽主动技能2等级13</v>
      </c>
      <c r="I1119" t="str">
        <f t="shared" si="127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251</v>
      </c>
      <c r="O1119" s="1">
        <f>VLOOKUP(E1119,角色属性概况!Q:R,2,FALSE)</f>
        <v>12829.999999999995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星泽主动技能2等级14</v>
      </c>
      <c r="I1120" t="str">
        <f t="shared" si="127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251</v>
      </c>
      <c r="O1120" s="1">
        <f>VLOOKUP(E1120,角色属性概况!Q:R,2,FALSE)</f>
        <v>12830.00000000002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星泽主动技能2等级15</v>
      </c>
      <c r="I1121" t="str">
        <f t="shared" si="127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251</v>
      </c>
      <c r="O1121" s="1">
        <f>VLOOKUP(E1121,角色属性概况!Q:R,2,FALSE)</f>
        <v>25659.999999999989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星泽主动技能2等级16</v>
      </c>
      <c r="I1122" t="str">
        <f t="shared" si="127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251</v>
      </c>
      <c r="O1122" s="1">
        <f>VLOOKUP(E1122,角色属性概况!Q:R,2,FALSE)</f>
        <v>25660.00000000004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星泽主动技能2等级17</v>
      </c>
      <c r="I1123" t="str">
        <f t="shared" si="127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251</v>
      </c>
      <c r="O1123" s="1">
        <f>VLOOKUP(E1123,角色属性概况!Q:R,2,FALSE)</f>
        <v>51319.999999999978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星泽主动技能2等级18</v>
      </c>
      <c r="I1124" t="str">
        <f t="shared" si="127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251</v>
      </c>
      <c r="O1124" s="1">
        <f>VLOOKUP(E1124,角色属性概况!Q:R,2,FALSE)</f>
        <v>51320.000000000058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星泽主动技能2等级19</v>
      </c>
      <c r="I1125" t="str">
        <f t="shared" si="127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251</v>
      </c>
      <c r="O1125" s="1">
        <f>VLOOKUP(E1125,角色属性概况!Q:R,2,FALSE)</f>
        <v>102679.99999999993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星泽主动技能2等级20</v>
      </c>
      <c r="I1126" t="str">
        <f t="shared" si="127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251</v>
      </c>
      <c r="O1126" s="1">
        <f>VLOOKUP(E1126,角色属性概况!Q:R,2,FALSE)</f>
        <v>154040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星泽主动技能3等级1</v>
      </c>
      <c r="I1127" t="str">
        <f t="shared" si="127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251</v>
      </c>
      <c r="O1127" s="1">
        <f>VLOOKUP(E1127,角色属性概况!Q:R,2,FALSE)</f>
        <v>320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星泽主动技能3等级2</v>
      </c>
      <c r="I1128" t="str">
        <f t="shared" si="127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251</v>
      </c>
      <c r="O1128" s="1">
        <f>VLOOKUP(E1128,角色属性概况!Q:R,2,FALSE)</f>
        <v>400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星泽主动技能3等级3</v>
      </c>
      <c r="I1129" t="str">
        <f t="shared" si="127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251</v>
      </c>
      <c r="O1129" s="1">
        <f>VLOOKUP(E1129,角色属性概况!Q:R,2,FALSE)</f>
        <v>400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星泽主动技能3等级4</v>
      </c>
      <c r="I1130" t="str">
        <f t="shared" si="127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251</v>
      </c>
      <c r="O1130" s="1">
        <f>VLOOKUP(E1130,角色属性概况!Q:R,2,FALSE)</f>
        <v>400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星泽主动技能3等级5</v>
      </c>
      <c r="I1131" t="str">
        <f t="shared" si="127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251</v>
      </c>
      <c r="O1131" s="1">
        <f>VLOOKUP(E1131,角色属性概况!Q:R,2,FALSE)</f>
        <v>800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星泽主动技能3等级6</v>
      </c>
      <c r="I1132" t="str">
        <f t="shared" si="127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251</v>
      </c>
      <c r="O1132" s="1">
        <f>VLOOKUP(E1132,角色属性概况!Q:R,2,FALSE)</f>
        <v>800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星泽主动技能3等级7</v>
      </c>
      <c r="I1133" t="str">
        <f t="shared" si="127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251</v>
      </c>
      <c r="O1133" s="1">
        <f>VLOOKUP(E1133,角色属性概况!Q:R,2,FALSE)</f>
        <v>1600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星泽主动技能3等级8</v>
      </c>
      <c r="I1134" t="str">
        <f t="shared" si="127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251</v>
      </c>
      <c r="O1134" s="1">
        <f>VLOOKUP(E1134,角色属性概况!Q:R,2,FALSE)</f>
        <v>1600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星泽主动技能3等级9</v>
      </c>
      <c r="I1135" t="str">
        <f t="shared" si="127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251</v>
      </c>
      <c r="O1135" s="1">
        <f>VLOOKUP(E1135,角色属性概况!Q:R,2,FALSE)</f>
        <v>3200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星泽主动技能3等级10</v>
      </c>
      <c r="I1136" t="str">
        <f t="shared" si="127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251</v>
      </c>
      <c r="O1136" s="1">
        <f>VLOOKUP(E1136,角色属性概况!Q:R,2,FALSE)</f>
        <v>3200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星泽主动技能3等级11</v>
      </c>
      <c r="I1137" t="str">
        <f t="shared" si="127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251</v>
      </c>
      <c r="O1137" s="1">
        <f>VLOOKUP(E1137,角色属性概况!Q:R,2,FALSE)</f>
        <v>6410.0000000000027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星泽主动技能3等级12</v>
      </c>
      <c r="I1138" t="str">
        <f t="shared" si="127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251</v>
      </c>
      <c r="O1138" s="1">
        <f>VLOOKUP(E1138,角色属性概况!Q:R,2,FALSE)</f>
        <v>6409.9999999999927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星泽主动技能3等级13</v>
      </c>
      <c r="I1139" t="str">
        <f t="shared" si="127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251</v>
      </c>
      <c r="O1139" s="1">
        <f>VLOOKUP(E1139,角色属性概况!Q:R,2,FALSE)</f>
        <v>12829.999999999995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星泽主动技能3等级14</v>
      </c>
      <c r="I1140" t="str">
        <f t="shared" si="127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251</v>
      </c>
      <c r="O1140" s="1">
        <f>VLOOKUP(E1140,角色属性概况!Q:R,2,FALSE)</f>
        <v>12830.00000000002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星泽主动技能3等级15</v>
      </c>
      <c r="I1141" t="str">
        <f t="shared" si="127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251</v>
      </c>
      <c r="O1141" s="1">
        <f>VLOOKUP(E1141,角色属性概况!Q:R,2,FALSE)</f>
        <v>25659.999999999989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星泽主动技能3等级16</v>
      </c>
      <c r="I1142" t="str">
        <f t="shared" si="127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251</v>
      </c>
      <c r="O1142" s="1">
        <f>VLOOKUP(E1142,角色属性概况!Q:R,2,FALSE)</f>
        <v>25660.00000000004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星泽主动技能3等级17</v>
      </c>
      <c r="I1143" t="str">
        <f t="shared" si="127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251</v>
      </c>
      <c r="O1143" s="1">
        <f>VLOOKUP(E1143,角色属性概况!Q:R,2,FALSE)</f>
        <v>51319.999999999978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星泽主动技能3等级18</v>
      </c>
      <c r="I1144" t="str">
        <f t="shared" si="127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251</v>
      </c>
      <c r="O1144" s="1">
        <f>VLOOKUP(E1144,角色属性概况!Q:R,2,FALSE)</f>
        <v>51320.000000000058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星泽主动技能3等级19</v>
      </c>
      <c r="I1145" t="str">
        <f t="shared" si="127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251</v>
      </c>
      <c r="O1145" s="1">
        <f>VLOOKUP(E1145,角色属性概况!Q:R,2,FALSE)</f>
        <v>102679.99999999993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星泽主动技能3等级20</v>
      </c>
      <c r="I1146" t="str">
        <f t="shared" si="127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251</v>
      </c>
      <c r="O1146" s="1">
        <f>VLOOKUP(E1146,角色属性概况!Q:R,2,FALSE)</f>
        <v>154040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释主动技能1等级1</v>
      </c>
      <c r="I1147" t="str">
        <f t="shared" si="127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251</v>
      </c>
      <c r="O1147" s="1">
        <f>VLOOKUP(E1147,角色属性概况!Q:R,2,FALSE)</f>
        <v>320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释主动技能1等级2</v>
      </c>
      <c r="I1148" t="str">
        <f t="shared" si="127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251</v>
      </c>
      <c r="O1148" s="1">
        <f>VLOOKUP(E1148,角色属性概况!Q:R,2,FALSE)</f>
        <v>400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释主动技能1等级3</v>
      </c>
      <c r="I1149" t="str">
        <f t="shared" si="127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251</v>
      </c>
      <c r="O1149" s="1">
        <f>VLOOKUP(E1149,角色属性概况!Q:R,2,FALSE)</f>
        <v>400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释主动技能1等级4</v>
      </c>
      <c r="I1150" t="str">
        <f t="shared" si="127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251</v>
      </c>
      <c r="O1150" s="1">
        <f>VLOOKUP(E1150,角色属性概况!Q:R,2,FALSE)</f>
        <v>400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释主动技能1等级5</v>
      </c>
      <c r="I1151" t="str">
        <f t="shared" si="127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251</v>
      </c>
      <c r="O1151" s="1">
        <f>VLOOKUP(E1151,角色属性概况!Q:R,2,FALSE)</f>
        <v>800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释主动技能1等级6</v>
      </c>
      <c r="I1152" t="str">
        <f t="shared" si="127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251</v>
      </c>
      <c r="O1152" s="1">
        <f>VLOOKUP(E1152,角色属性概况!Q:R,2,FALSE)</f>
        <v>800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释主动技能1等级7</v>
      </c>
      <c r="I1153" t="str">
        <f t="shared" si="127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251</v>
      </c>
      <c r="O1153" s="1">
        <f>VLOOKUP(E1153,角色属性概况!Q:R,2,FALSE)</f>
        <v>1600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释主动技能1等级8</v>
      </c>
      <c r="I1154" t="str">
        <f t="shared" si="127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251</v>
      </c>
      <c r="O1154" s="1">
        <f>VLOOKUP(E1154,角色属性概况!Q:R,2,FALSE)</f>
        <v>1600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释主动技能1等级9</v>
      </c>
      <c r="I1155" t="str">
        <f t="shared" si="127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251</v>
      </c>
      <c r="O1155" s="1">
        <f>VLOOKUP(E1155,角色属性概况!Q:R,2,FALSE)</f>
        <v>3200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释主动技能1等级10</v>
      </c>
      <c r="I1156" t="str">
        <f t="shared" si="127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251</v>
      </c>
      <c r="O1156" s="1">
        <f>VLOOKUP(E1156,角色属性概况!Q:R,2,FALSE)</f>
        <v>3200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释主动技能1等级11</v>
      </c>
      <c r="I1157" t="str">
        <f t="shared" si="127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251</v>
      </c>
      <c r="O1157" s="1">
        <f>VLOOKUP(E1157,角色属性概况!Q:R,2,FALSE)</f>
        <v>6410.0000000000027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释主动技能1等级12</v>
      </c>
      <c r="I1158" t="str">
        <f t="shared" si="127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251</v>
      </c>
      <c r="O1158" s="1">
        <f>VLOOKUP(E1158,角色属性概况!Q:R,2,FALSE)</f>
        <v>6409.9999999999927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释主动技能1等级13</v>
      </c>
      <c r="I1159" t="str">
        <f t="shared" si="127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251</v>
      </c>
      <c r="O1159" s="1">
        <f>VLOOKUP(E1159,角色属性概况!Q:R,2,FALSE)</f>
        <v>12829.999999999995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释主动技能1等级14</v>
      </c>
      <c r="I1160" t="str">
        <f t="shared" si="127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251</v>
      </c>
      <c r="O1160" s="1">
        <f>VLOOKUP(E1160,角色属性概况!Q:R,2,FALSE)</f>
        <v>12830.00000000002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释主动技能1等级15</v>
      </c>
      <c r="I1161" t="str">
        <f t="shared" si="127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251</v>
      </c>
      <c r="O1161" s="1">
        <f>VLOOKUP(E1161,角色属性概况!Q:R,2,FALSE)</f>
        <v>25659.999999999989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释主动技能1等级16</v>
      </c>
      <c r="I1162" t="str">
        <f t="shared" si="127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251</v>
      </c>
      <c r="O1162" s="1">
        <f>VLOOKUP(E1162,角色属性概况!Q:R,2,FALSE)</f>
        <v>25660.00000000004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释主动技能1等级17</v>
      </c>
      <c r="I1163" t="str">
        <f t="shared" si="127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251</v>
      </c>
      <c r="O1163" s="1">
        <f>VLOOKUP(E1163,角色属性概况!Q:R,2,FALSE)</f>
        <v>51319.999999999978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释主动技能1等级18</v>
      </c>
      <c r="I1164" t="str">
        <f t="shared" si="127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251</v>
      </c>
      <c r="O1164" s="1">
        <f>VLOOKUP(E1164,角色属性概况!Q:R,2,FALSE)</f>
        <v>51320.000000000058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释主动技能1等级19</v>
      </c>
      <c r="I1165" t="str">
        <f t="shared" si="127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251</v>
      </c>
      <c r="O1165" s="1">
        <f>VLOOKUP(E1165,角色属性概况!Q:R,2,FALSE)</f>
        <v>102679.99999999993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释主动技能1等级20</v>
      </c>
      <c r="I1166" t="str">
        <f t="shared" si="127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251</v>
      </c>
      <c r="O1166" s="1">
        <f>VLOOKUP(E1166,角色属性概况!Q:R,2,FALSE)</f>
        <v>154040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释主动技能2等级1</v>
      </c>
      <c r="I1167" t="str">
        <f t="shared" si="127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251</v>
      </c>
      <c r="O1167" s="1">
        <f>VLOOKUP(E1167,角色属性概况!Q:R,2,FALSE)</f>
        <v>320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释主动技能2等级2</v>
      </c>
      <c r="I1168" t="str">
        <f t="shared" si="127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251</v>
      </c>
      <c r="O1168" s="1">
        <f>VLOOKUP(E1168,角色属性概况!Q:R,2,FALSE)</f>
        <v>400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释主动技能2等级3</v>
      </c>
      <c r="I1169" t="str">
        <f t="shared" si="127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251</v>
      </c>
      <c r="O1169" s="1">
        <f>VLOOKUP(E1169,角色属性概况!Q:R,2,FALSE)</f>
        <v>400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释主动技能2等级4</v>
      </c>
      <c r="I1170" t="str">
        <f t="shared" si="127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251</v>
      </c>
      <c r="O1170" s="1">
        <f>VLOOKUP(E1170,角色属性概况!Q:R,2,FALSE)</f>
        <v>400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释主动技能2等级5</v>
      </c>
      <c r="I1171" t="str">
        <f t="shared" si="127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251</v>
      </c>
      <c r="O1171" s="1">
        <f>VLOOKUP(E1171,角色属性概况!Q:R,2,FALSE)</f>
        <v>800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释主动技能2等级6</v>
      </c>
      <c r="I1172" t="str">
        <f t="shared" si="127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251</v>
      </c>
      <c r="O1172" s="1">
        <f>VLOOKUP(E1172,角色属性概况!Q:R,2,FALSE)</f>
        <v>800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释主动技能2等级7</v>
      </c>
      <c r="I1173" t="str">
        <f t="shared" si="127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251</v>
      </c>
      <c r="O1173" s="1">
        <f>VLOOKUP(E1173,角色属性概况!Q:R,2,FALSE)</f>
        <v>1600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释主动技能2等级8</v>
      </c>
      <c r="I1174" t="str">
        <f t="shared" si="127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251</v>
      </c>
      <c r="O1174" s="1">
        <f>VLOOKUP(E1174,角色属性概况!Q:R,2,FALSE)</f>
        <v>1600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释主动技能2等级9</v>
      </c>
      <c r="I1175" t="str">
        <f t="shared" si="127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251</v>
      </c>
      <c r="O1175" s="1">
        <f>VLOOKUP(E1175,角色属性概况!Q:R,2,FALSE)</f>
        <v>3200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释主动技能2等级10</v>
      </c>
      <c r="I1176" t="str">
        <f t="shared" ref="I1176:I1239" si="134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251</v>
      </c>
      <c r="O1176" s="1">
        <f>VLOOKUP(E1176,角色属性概况!Q:R,2,FALSE)</f>
        <v>3200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释主动技能2等级11</v>
      </c>
      <c r="I1177" t="str">
        <f t="shared" si="134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251</v>
      </c>
      <c r="O1177" s="1">
        <f>VLOOKUP(E1177,角色属性概况!Q:R,2,FALSE)</f>
        <v>6410.0000000000027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释主动技能2等级12</v>
      </c>
      <c r="I1178" t="str">
        <f t="shared" si="134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251</v>
      </c>
      <c r="O1178" s="1">
        <f>VLOOKUP(E1178,角色属性概况!Q:R,2,FALSE)</f>
        <v>6409.9999999999927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释主动技能2等级13</v>
      </c>
      <c r="I1179" t="str">
        <f t="shared" si="134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251</v>
      </c>
      <c r="O1179" s="1">
        <f>VLOOKUP(E1179,角色属性概况!Q:R,2,FALSE)</f>
        <v>12829.999999999995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释主动技能2等级14</v>
      </c>
      <c r="I1180" t="str">
        <f t="shared" si="134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251</v>
      </c>
      <c r="O1180" s="1">
        <f>VLOOKUP(E1180,角色属性概况!Q:R,2,FALSE)</f>
        <v>12830.00000000002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释主动技能2等级15</v>
      </c>
      <c r="I1181" t="str">
        <f t="shared" si="134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251</v>
      </c>
      <c r="O1181" s="1">
        <f>VLOOKUP(E1181,角色属性概况!Q:R,2,FALSE)</f>
        <v>25659.999999999989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释主动技能2等级16</v>
      </c>
      <c r="I1182" t="str">
        <f t="shared" si="134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251</v>
      </c>
      <c r="O1182" s="1">
        <f>VLOOKUP(E1182,角色属性概况!Q:R,2,FALSE)</f>
        <v>25660.00000000004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释主动技能2等级17</v>
      </c>
      <c r="I1183" t="str">
        <f t="shared" si="134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251</v>
      </c>
      <c r="O1183" s="1">
        <f>VLOOKUP(E1183,角色属性概况!Q:R,2,FALSE)</f>
        <v>51319.999999999978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释主动技能2等级18</v>
      </c>
      <c r="I1184" t="str">
        <f t="shared" si="134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251</v>
      </c>
      <c r="O1184" s="1">
        <f>VLOOKUP(E1184,角色属性概况!Q:R,2,FALSE)</f>
        <v>51320.000000000058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释主动技能2等级19</v>
      </c>
      <c r="I1185" t="str">
        <f t="shared" si="134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251</v>
      </c>
      <c r="O1185" s="1">
        <f>VLOOKUP(E1185,角色属性概况!Q:R,2,FALSE)</f>
        <v>102679.99999999993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释主动技能2等级20</v>
      </c>
      <c r="I1186" t="str">
        <f t="shared" si="134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251</v>
      </c>
      <c r="O1186" s="1">
        <f>VLOOKUP(E1186,角色属性概况!Q:R,2,FALSE)</f>
        <v>154040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释主动技能3等级1</v>
      </c>
      <c r="I1187" t="str">
        <f t="shared" si="134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251</v>
      </c>
      <c r="O1187" s="1">
        <f>VLOOKUP(E1187,角色属性概况!Q:R,2,FALSE)</f>
        <v>320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释主动技能3等级2</v>
      </c>
      <c r="I1188" t="str">
        <f t="shared" si="134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251</v>
      </c>
      <c r="O1188" s="1">
        <f>VLOOKUP(E1188,角色属性概况!Q:R,2,FALSE)</f>
        <v>400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释主动技能3等级3</v>
      </c>
      <c r="I1189" t="str">
        <f t="shared" si="134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251</v>
      </c>
      <c r="O1189" s="1">
        <f>VLOOKUP(E1189,角色属性概况!Q:R,2,FALSE)</f>
        <v>400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释主动技能3等级4</v>
      </c>
      <c r="I1190" t="str">
        <f t="shared" si="134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251</v>
      </c>
      <c r="O1190" s="1">
        <f>VLOOKUP(E1190,角色属性概况!Q:R,2,FALSE)</f>
        <v>400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释主动技能3等级5</v>
      </c>
      <c r="I1191" t="str">
        <f t="shared" si="134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251</v>
      </c>
      <c r="O1191" s="1">
        <f>VLOOKUP(E1191,角色属性概况!Q:R,2,FALSE)</f>
        <v>800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释主动技能3等级6</v>
      </c>
      <c r="I1192" t="str">
        <f t="shared" si="134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251</v>
      </c>
      <c r="O1192" s="1">
        <f>VLOOKUP(E1192,角色属性概况!Q:R,2,FALSE)</f>
        <v>800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释主动技能3等级7</v>
      </c>
      <c r="I1193" t="str">
        <f t="shared" si="134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251</v>
      </c>
      <c r="O1193" s="1">
        <f>VLOOKUP(E1193,角色属性概况!Q:R,2,FALSE)</f>
        <v>1600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释主动技能3等级8</v>
      </c>
      <c r="I1194" t="str">
        <f t="shared" si="134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251</v>
      </c>
      <c r="O1194" s="1">
        <f>VLOOKUP(E1194,角色属性概况!Q:R,2,FALSE)</f>
        <v>1600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释主动技能3等级9</v>
      </c>
      <c r="I1195" t="str">
        <f t="shared" si="134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251</v>
      </c>
      <c r="O1195" s="1">
        <f>VLOOKUP(E1195,角色属性概况!Q:R,2,FALSE)</f>
        <v>3200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释主动技能3等级10</v>
      </c>
      <c r="I1196" t="str">
        <f t="shared" si="134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251</v>
      </c>
      <c r="O1196" s="1">
        <f>VLOOKUP(E1196,角色属性概况!Q:R,2,FALSE)</f>
        <v>3200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释主动技能3等级11</v>
      </c>
      <c r="I1197" t="str">
        <f t="shared" si="134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251</v>
      </c>
      <c r="O1197" s="1">
        <f>VLOOKUP(E1197,角色属性概况!Q:R,2,FALSE)</f>
        <v>6410.0000000000027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释主动技能3等级12</v>
      </c>
      <c r="I1198" t="str">
        <f t="shared" si="134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251</v>
      </c>
      <c r="O1198" s="1">
        <f>VLOOKUP(E1198,角色属性概况!Q:R,2,FALSE)</f>
        <v>6409.9999999999927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释主动技能3等级13</v>
      </c>
      <c r="I1199" t="str">
        <f t="shared" si="134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251</v>
      </c>
      <c r="O1199" s="1">
        <f>VLOOKUP(E1199,角色属性概况!Q:R,2,FALSE)</f>
        <v>12829.999999999995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释主动技能3等级14</v>
      </c>
      <c r="I1200" t="str">
        <f t="shared" si="134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251</v>
      </c>
      <c r="O1200" s="1">
        <f>VLOOKUP(E1200,角色属性概况!Q:R,2,FALSE)</f>
        <v>12830.00000000002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释主动技能3等级15</v>
      </c>
      <c r="I1201" t="str">
        <f t="shared" si="134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251</v>
      </c>
      <c r="O1201" s="1">
        <f>VLOOKUP(E1201,角色属性概况!Q:R,2,FALSE)</f>
        <v>25659.999999999989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释主动技能3等级16</v>
      </c>
      <c r="I1202" t="str">
        <f t="shared" si="134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251</v>
      </c>
      <c r="O1202" s="1">
        <f>VLOOKUP(E1202,角色属性概况!Q:R,2,FALSE)</f>
        <v>25660.00000000004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释主动技能3等级17</v>
      </c>
      <c r="I1203" t="str">
        <f t="shared" si="134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251</v>
      </c>
      <c r="O1203" s="1">
        <f>VLOOKUP(E1203,角色属性概况!Q:R,2,FALSE)</f>
        <v>51319.999999999978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释主动技能3等级18</v>
      </c>
      <c r="I1204" t="str">
        <f t="shared" si="134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251</v>
      </c>
      <c r="O1204" s="1">
        <f>VLOOKUP(E1204,角色属性概况!Q:R,2,FALSE)</f>
        <v>51320.000000000058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释主动技能3等级19</v>
      </c>
      <c r="I1205" t="str">
        <f t="shared" si="134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251</v>
      </c>
      <c r="O1205" s="1">
        <f>VLOOKUP(E1205,角色属性概况!Q:R,2,FALSE)</f>
        <v>102679.99999999993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释主动技能3等级20</v>
      </c>
      <c r="I1206" t="str">
        <f t="shared" si="134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251</v>
      </c>
      <c r="O1206" s="1">
        <f>VLOOKUP(E1206,角色属性概况!Q:R,2,FALSE)</f>
        <v>154040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凰邪主动技能1等级1</v>
      </c>
      <c r="I1207" t="str">
        <f t="shared" si="134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251</v>
      </c>
      <c r="O1207" s="1">
        <f>VLOOKUP(E1207,角色属性概况!Q:R,2,FALSE)</f>
        <v>320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凰邪主动技能1等级2</v>
      </c>
      <c r="I1208" t="str">
        <f t="shared" si="134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251</v>
      </c>
      <c r="O1208" s="1">
        <f>VLOOKUP(E1208,角色属性概况!Q:R,2,FALSE)</f>
        <v>400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凰邪主动技能1等级3</v>
      </c>
      <c r="I1209" t="str">
        <f t="shared" si="134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251</v>
      </c>
      <c r="O1209" s="1">
        <f>VLOOKUP(E1209,角色属性概况!Q:R,2,FALSE)</f>
        <v>400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凰邪主动技能1等级4</v>
      </c>
      <c r="I1210" t="str">
        <f t="shared" si="134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251</v>
      </c>
      <c r="O1210" s="1">
        <f>VLOOKUP(E1210,角色属性概况!Q:R,2,FALSE)</f>
        <v>400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凰邪主动技能1等级5</v>
      </c>
      <c r="I1211" t="str">
        <f t="shared" si="134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251</v>
      </c>
      <c r="O1211" s="1">
        <f>VLOOKUP(E1211,角色属性概况!Q:R,2,FALSE)</f>
        <v>800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凰邪主动技能1等级6</v>
      </c>
      <c r="I1212" t="str">
        <f t="shared" si="134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251</v>
      </c>
      <c r="O1212" s="1">
        <f>VLOOKUP(E1212,角色属性概况!Q:R,2,FALSE)</f>
        <v>800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凰邪主动技能1等级7</v>
      </c>
      <c r="I1213" t="str">
        <f t="shared" si="134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251</v>
      </c>
      <c r="O1213" s="1">
        <f>VLOOKUP(E1213,角色属性概况!Q:R,2,FALSE)</f>
        <v>1600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凰邪主动技能1等级8</v>
      </c>
      <c r="I1214" t="str">
        <f t="shared" si="134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251</v>
      </c>
      <c r="O1214" s="1">
        <f>VLOOKUP(E1214,角色属性概况!Q:R,2,FALSE)</f>
        <v>1600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凰邪主动技能1等级9</v>
      </c>
      <c r="I1215" t="str">
        <f t="shared" si="134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251</v>
      </c>
      <c r="O1215" s="1">
        <f>VLOOKUP(E1215,角色属性概况!Q:R,2,FALSE)</f>
        <v>3200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凰邪主动技能1等级10</v>
      </c>
      <c r="I1216" t="str">
        <f t="shared" si="134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251</v>
      </c>
      <c r="O1216" s="1">
        <f>VLOOKUP(E1216,角色属性概况!Q:R,2,FALSE)</f>
        <v>3200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凰邪主动技能1等级11</v>
      </c>
      <c r="I1217" t="str">
        <f t="shared" si="134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251</v>
      </c>
      <c r="O1217" s="1">
        <f>VLOOKUP(E1217,角色属性概况!Q:R,2,FALSE)</f>
        <v>6410.0000000000027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凰邪主动技能1等级12</v>
      </c>
      <c r="I1218" t="str">
        <f t="shared" si="134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251</v>
      </c>
      <c r="O1218" s="1">
        <f>VLOOKUP(E1218,角色属性概况!Q:R,2,FALSE)</f>
        <v>6409.9999999999927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凰邪主动技能1等级13</v>
      </c>
      <c r="I1219" t="str">
        <f t="shared" si="134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251</v>
      </c>
      <c r="O1219" s="1">
        <f>VLOOKUP(E1219,角色属性概况!Q:R,2,FALSE)</f>
        <v>12829.999999999995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凰邪主动技能1等级14</v>
      </c>
      <c r="I1220" t="str">
        <f t="shared" si="134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251</v>
      </c>
      <c r="O1220" s="1">
        <f>VLOOKUP(E1220,角色属性概况!Q:R,2,FALSE)</f>
        <v>12830.00000000002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凰邪主动技能1等级15</v>
      </c>
      <c r="I1221" t="str">
        <f t="shared" si="134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251</v>
      </c>
      <c r="O1221" s="1">
        <f>VLOOKUP(E1221,角色属性概况!Q:R,2,FALSE)</f>
        <v>25659.999999999989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凰邪主动技能1等级16</v>
      </c>
      <c r="I1222" t="str">
        <f t="shared" si="134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251</v>
      </c>
      <c r="O1222" s="1">
        <f>VLOOKUP(E1222,角色属性概况!Q:R,2,FALSE)</f>
        <v>25660.00000000004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凰邪主动技能1等级17</v>
      </c>
      <c r="I1223" t="str">
        <f t="shared" si="134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251</v>
      </c>
      <c r="O1223" s="1">
        <f>VLOOKUP(E1223,角色属性概况!Q:R,2,FALSE)</f>
        <v>51319.999999999978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凰邪主动技能1等级18</v>
      </c>
      <c r="I1224" t="str">
        <f t="shared" si="134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251</v>
      </c>
      <c r="O1224" s="1">
        <f>VLOOKUP(E1224,角色属性概况!Q:R,2,FALSE)</f>
        <v>51320.000000000058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凰邪主动技能1等级19</v>
      </c>
      <c r="I1225" t="str">
        <f t="shared" si="134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251</v>
      </c>
      <c r="O1225" s="1">
        <f>VLOOKUP(E1225,角色属性概况!Q:R,2,FALSE)</f>
        <v>102679.99999999993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凰邪主动技能1等级20</v>
      </c>
      <c r="I1226" t="str">
        <f t="shared" si="134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251</v>
      </c>
      <c r="O1226" s="1">
        <f>VLOOKUP(E1226,角色属性概况!Q:R,2,FALSE)</f>
        <v>154040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凰邪主动技能2等级1</v>
      </c>
      <c r="I1227" t="str">
        <f t="shared" si="134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251</v>
      </c>
      <c r="O1227" s="1">
        <f>VLOOKUP(E1227,角色属性概况!Q:R,2,FALSE)</f>
        <v>320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凰邪主动技能2等级2</v>
      </c>
      <c r="I1228" t="str">
        <f t="shared" si="134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251</v>
      </c>
      <c r="O1228" s="1">
        <f>VLOOKUP(E1228,角色属性概况!Q:R,2,FALSE)</f>
        <v>400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凰邪主动技能2等级3</v>
      </c>
      <c r="I1229" t="str">
        <f t="shared" si="134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251</v>
      </c>
      <c r="O1229" s="1">
        <f>VLOOKUP(E1229,角色属性概况!Q:R,2,FALSE)</f>
        <v>400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凰邪主动技能2等级4</v>
      </c>
      <c r="I1230" t="str">
        <f t="shared" si="134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251</v>
      </c>
      <c r="O1230" s="1">
        <f>VLOOKUP(E1230,角色属性概况!Q:R,2,FALSE)</f>
        <v>400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凰邪主动技能2等级5</v>
      </c>
      <c r="I1231" t="str">
        <f t="shared" si="134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251</v>
      </c>
      <c r="O1231" s="1">
        <f>VLOOKUP(E1231,角色属性概况!Q:R,2,FALSE)</f>
        <v>800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凰邪主动技能2等级6</v>
      </c>
      <c r="I1232" t="str">
        <f t="shared" si="134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251</v>
      </c>
      <c r="O1232" s="1">
        <f>VLOOKUP(E1232,角色属性概况!Q:R,2,FALSE)</f>
        <v>800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凰邪主动技能2等级7</v>
      </c>
      <c r="I1233" t="str">
        <f t="shared" si="134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251</v>
      </c>
      <c r="O1233" s="1">
        <f>VLOOKUP(E1233,角色属性概况!Q:R,2,FALSE)</f>
        <v>1600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凰邪主动技能2等级8</v>
      </c>
      <c r="I1234" t="str">
        <f t="shared" si="134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251</v>
      </c>
      <c r="O1234" s="1">
        <f>VLOOKUP(E1234,角色属性概况!Q:R,2,FALSE)</f>
        <v>1600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凰邪主动技能2等级9</v>
      </c>
      <c r="I1235" t="str">
        <f t="shared" si="134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251</v>
      </c>
      <c r="O1235" s="1">
        <f>VLOOKUP(E1235,角色属性概况!Q:R,2,FALSE)</f>
        <v>3200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凰邪主动技能2等级10</v>
      </c>
      <c r="I1236" t="str">
        <f t="shared" si="134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251</v>
      </c>
      <c r="O1236" s="1">
        <f>VLOOKUP(E1236,角色属性概况!Q:R,2,FALSE)</f>
        <v>3200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凰邪主动技能2等级11</v>
      </c>
      <c r="I1237" t="str">
        <f t="shared" si="134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251</v>
      </c>
      <c r="O1237" s="1">
        <f>VLOOKUP(E1237,角色属性概况!Q:R,2,FALSE)</f>
        <v>6410.0000000000027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凰邪主动技能2等级12</v>
      </c>
      <c r="I1238" t="str">
        <f t="shared" si="134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251</v>
      </c>
      <c r="O1238" s="1">
        <f>VLOOKUP(E1238,角色属性概况!Q:R,2,FALSE)</f>
        <v>6409.9999999999927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凰邪主动技能2等级13</v>
      </c>
      <c r="I1239" t="str">
        <f t="shared" si="134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251</v>
      </c>
      <c r="O1239" s="1">
        <f>VLOOKUP(E1239,角色属性概况!Q:R,2,FALSE)</f>
        <v>12829.999999999995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凰邪主动技能2等级14</v>
      </c>
      <c r="I1240" t="str">
        <f t="shared" ref="I1240:I1303" si="141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251</v>
      </c>
      <c r="O1240" s="1">
        <f>VLOOKUP(E1240,角色属性概况!Q:R,2,FALSE)</f>
        <v>12830.00000000002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凰邪主动技能2等级15</v>
      </c>
      <c r="I1241" t="str">
        <f t="shared" si="141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251</v>
      </c>
      <c r="O1241" s="1">
        <f>VLOOKUP(E1241,角色属性概况!Q:R,2,FALSE)</f>
        <v>25659.999999999989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凰邪主动技能2等级16</v>
      </c>
      <c r="I1242" t="str">
        <f t="shared" si="141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251</v>
      </c>
      <c r="O1242" s="1">
        <f>VLOOKUP(E1242,角色属性概况!Q:R,2,FALSE)</f>
        <v>25660.00000000004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凰邪主动技能2等级17</v>
      </c>
      <c r="I1243" t="str">
        <f t="shared" si="141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251</v>
      </c>
      <c r="O1243" s="1">
        <f>VLOOKUP(E1243,角色属性概况!Q:R,2,FALSE)</f>
        <v>51319.999999999978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凰邪主动技能2等级18</v>
      </c>
      <c r="I1244" t="str">
        <f t="shared" si="141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251</v>
      </c>
      <c r="O1244" s="1">
        <f>VLOOKUP(E1244,角色属性概况!Q:R,2,FALSE)</f>
        <v>51320.000000000058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凰邪主动技能2等级19</v>
      </c>
      <c r="I1245" t="str">
        <f t="shared" si="141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251</v>
      </c>
      <c r="O1245" s="1">
        <f>VLOOKUP(E1245,角色属性概况!Q:R,2,FALSE)</f>
        <v>102679.99999999993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凰邪主动技能2等级20</v>
      </c>
      <c r="I1246" t="str">
        <f t="shared" si="141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251</v>
      </c>
      <c r="O1246" s="1">
        <f>VLOOKUP(E1246,角色属性概况!Q:R,2,FALSE)</f>
        <v>154040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凰邪主动技能3等级1</v>
      </c>
      <c r="I1247" t="str">
        <f t="shared" si="141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251</v>
      </c>
      <c r="O1247" s="1">
        <f>VLOOKUP(E1247,角色属性概况!Q:R,2,FALSE)</f>
        <v>320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凰邪主动技能3等级2</v>
      </c>
      <c r="I1248" t="str">
        <f t="shared" si="141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251</v>
      </c>
      <c r="O1248" s="1">
        <f>VLOOKUP(E1248,角色属性概况!Q:R,2,FALSE)</f>
        <v>400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凰邪主动技能3等级3</v>
      </c>
      <c r="I1249" t="str">
        <f t="shared" si="141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251</v>
      </c>
      <c r="O1249" s="1">
        <f>VLOOKUP(E1249,角色属性概况!Q:R,2,FALSE)</f>
        <v>400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凰邪主动技能3等级4</v>
      </c>
      <c r="I1250" t="str">
        <f t="shared" si="141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251</v>
      </c>
      <c r="O1250" s="1">
        <f>VLOOKUP(E1250,角色属性概况!Q:R,2,FALSE)</f>
        <v>400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凰邪主动技能3等级5</v>
      </c>
      <c r="I1251" t="str">
        <f t="shared" si="141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251</v>
      </c>
      <c r="O1251" s="1">
        <f>VLOOKUP(E1251,角色属性概况!Q:R,2,FALSE)</f>
        <v>800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凰邪主动技能3等级6</v>
      </c>
      <c r="I1252" t="str">
        <f t="shared" si="141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251</v>
      </c>
      <c r="O1252" s="1">
        <f>VLOOKUP(E1252,角色属性概况!Q:R,2,FALSE)</f>
        <v>800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凰邪主动技能3等级7</v>
      </c>
      <c r="I1253" t="str">
        <f t="shared" si="141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251</v>
      </c>
      <c r="O1253" s="1">
        <f>VLOOKUP(E1253,角色属性概况!Q:R,2,FALSE)</f>
        <v>1600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凰邪主动技能3等级8</v>
      </c>
      <c r="I1254" t="str">
        <f t="shared" si="141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251</v>
      </c>
      <c r="O1254" s="1">
        <f>VLOOKUP(E1254,角色属性概况!Q:R,2,FALSE)</f>
        <v>1600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凰邪主动技能3等级9</v>
      </c>
      <c r="I1255" t="str">
        <f t="shared" si="141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251</v>
      </c>
      <c r="O1255" s="1">
        <f>VLOOKUP(E1255,角色属性概况!Q:R,2,FALSE)</f>
        <v>3200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凰邪主动技能3等级10</v>
      </c>
      <c r="I1256" t="str">
        <f t="shared" si="141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251</v>
      </c>
      <c r="O1256" s="1">
        <f>VLOOKUP(E1256,角色属性概况!Q:R,2,FALSE)</f>
        <v>3200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凰邪主动技能3等级11</v>
      </c>
      <c r="I1257" t="str">
        <f t="shared" si="141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251</v>
      </c>
      <c r="O1257" s="1">
        <f>VLOOKUP(E1257,角色属性概况!Q:R,2,FALSE)</f>
        <v>6410.0000000000027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凰邪主动技能3等级12</v>
      </c>
      <c r="I1258" t="str">
        <f t="shared" si="141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251</v>
      </c>
      <c r="O1258" s="1">
        <f>VLOOKUP(E1258,角色属性概况!Q:R,2,FALSE)</f>
        <v>6409.9999999999927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凰邪主动技能3等级13</v>
      </c>
      <c r="I1259" t="str">
        <f t="shared" si="141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251</v>
      </c>
      <c r="O1259" s="1">
        <f>VLOOKUP(E1259,角色属性概况!Q:R,2,FALSE)</f>
        <v>12829.999999999995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凰邪主动技能3等级14</v>
      </c>
      <c r="I1260" t="str">
        <f t="shared" si="141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251</v>
      </c>
      <c r="O1260" s="1">
        <f>VLOOKUP(E1260,角色属性概况!Q:R,2,FALSE)</f>
        <v>12830.00000000002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凰邪主动技能3等级15</v>
      </c>
      <c r="I1261" t="str">
        <f t="shared" si="141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251</v>
      </c>
      <c r="O1261" s="1">
        <f>VLOOKUP(E1261,角色属性概况!Q:R,2,FALSE)</f>
        <v>25659.999999999989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凰邪主动技能3等级16</v>
      </c>
      <c r="I1262" t="str">
        <f t="shared" si="141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251</v>
      </c>
      <c r="O1262" s="1">
        <f>VLOOKUP(E1262,角色属性概况!Q:R,2,FALSE)</f>
        <v>25660.00000000004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凰邪主动技能3等级17</v>
      </c>
      <c r="I1263" t="str">
        <f t="shared" si="141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251</v>
      </c>
      <c r="O1263" s="1">
        <f>VLOOKUP(E1263,角色属性概况!Q:R,2,FALSE)</f>
        <v>51319.999999999978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凰邪主动技能3等级18</v>
      </c>
      <c r="I1264" t="str">
        <f t="shared" si="141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251</v>
      </c>
      <c r="O1264" s="1">
        <f>VLOOKUP(E1264,角色属性概况!Q:R,2,FALSE)</f>
        <v>51320.000000000058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凰邪主动技能3等级19</v>
      </c>
      <c r="I1265" t="str">
        <f t="shared" si="141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251</v>
      </c>
      <c r="O1265" s="1">
        <f>VLOOKUP(E1265,角色属性概况!Q:R,2,FALSE)</f>
        <v>102679.99999999993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凰邪主动技能3等级20</v>
      </c>
      <c r="I1266" t="str">
        <f t="shared" si="141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251</v>
      </c>
      <c r="O1266" s="1">
        <f>VLOOKUP(E1266,角色属性概况!Q:R,2,FALSE)</f>
        <v>154040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猎风主动技能1等级1</v>
      </c>
      <c r="I1267" t="str">
        <f t="shared" si="141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251</v>
      </c>
      <c r="O1267" s="1">
        <f>VLOOKUP(E1267,角色属性概况!Q:R,2,FALSE)</f>
        <v>320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猎风主动技能1等级2</v>
      </c>
      <c r="I1268" t="str">
        <f t="shared" si="141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251</v>
      </c>
      <c r="O1268" s="1">
        <f>VLOOKUP(E1268,角色属性概况!Q:R,2,FALSE)</f>
        <v>400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猎风主动技能1等级3</v>
      </c>
      <c r="I1269" t="str">
        <f t="shared" si="141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251</v>
      </c>
      <c r="O1269" s="1">
        <f>VLOOKUP(E1269,角色属性概况!Q:R,2,FALSE)</f>
        <v>400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猎风主动技能1等级4</v>
      </c>
      <c r="I1270" t="str">
        <f t="shared" si="141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251</v>
      </c>
      <c r="O1270" s="1">
        <f>VLOOKUP(E1270,角色属性概况!Q:R,2,FALSE)</f>
        <v>400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猎风主动技能1等级5</v>
      </c>
      <c r="I1271" t="str">
        <f t="shared" si="141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251</v>
      </c>
      <c r="O1271" s="1">
        <f>VLOOKUP(E1271,角色属性概况!Q:R,2,FALSE)</f>
        <v>800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猎风主动技能1等级6</v>
      </c>
      <c r="I1272" t="str">
        <f t="shared" si="141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251</v>
      </c>
      <c r="O1272" s="1">
        <f>VLOOKUP(E1272,角色属性概况!Q:R,2,FALSE)</f>
        <v>800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猎风主动技能1等级7</v>
      </c>
      <c r="I1273" t="str">
        <f t="shared" si="141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251</v>
      </c>
      <c r="O1273" s="1">
        <f>VLOOKUP(E1273,角色属性概况!Q:R,2,FALSE)</f>
        <v>1600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猎风主动技能1等级8</v>
      </c>
      <c r="I1274" t="str">
        <f t="shared" si="141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251</v>
      </c>
      <c r="O1274" s="1">
        <f>VLOOKUP(E1274,角色属性概况!Q:R,2,FALSE)</f>
        <v>1600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猎风主动技能1等级9</v>
      </c>
      <c r="I1275" t="str">
        <f t="shared" si="141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251</v>
      </c>
      <c r="O1275" s="1">
        <f>VLOOKUP(E1275,角色属性概况!Q:R,2,FALSE)</f>
        <v>3200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猎风主动技能1等级10</v>
      </c>
      <c r="I1276" t="str">
        <f t="shared" si="141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251</v>
      </c>
      <c r="O1276" s="1">
        <f>VLOOKUP(E1276,角色属性概况!Q:R,2,FALSE)</f>
        <v>3200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猎风主动技能1等级11</v>
      </c>
      <c r="I1277" t="str">
        <f t="shared" si="141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251</v>
      </c>
      <c r="O1277" s="1">
        <f>VLOOKUP(E1277,角色属性概况!Q:R,2,FALSE)</f>
        <v>6410.0000000000027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猎风主动技能1等级12</v>
      </c>
      <c r="I1278" t="str">
        <f t="shared" si="141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251</v>
      </c>
      <c r="O1278" s="1">
        <f>VLOOKUP(E1278,角色属性概况!Q:R,2,FALSE)</f>
        <v>6409.9999999999927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猎风主动技能1等级13</v>
      </c>
      <c r="I1279" t="str">
        <f t="shared" si="141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251</v>
      </c>
      <c r="O1279" s="1">
        <f>VLOOKUP(E1279,角色属性概况!Q:R,2,FALSE)</f>
        <v>12829.999999999995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猎风主动技能1等级14</v>
      </c>
      <c r="I1280" t="str">
        <f t="shared" si="141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251</v>
      </c>
      <c r="O1280" s="1">
        <f>VLOOKUP(E1280,角色属性概况!Q:R,2,FALSE)</f>
        <v>12830.00000000002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猎风主动技能1等级15</v>
      </c>
      <c r="I1281" t="str">
        <f t="shared" si="141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251</v>
      </c>
      <c r="O1281" s="1">
        <f>VLOOKUP(E1281,角色属性概况!Q:R,2,FALSE)</f>
        <v>25659.999999999989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猎风主动技能1等级16</v>
      </c>
      <c r="I1282" t="str">
        <f t="shared" si="141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251</v>
      </c>
      <c r="O1282" s="1">
        <f>VLOOKUP(E1282,角色属性概况!Q:R,2,FALSE)</f>
        <v>25660.00000000004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猎风主动技能1等级17</v>
      </c>
      <c r="I1283" t="str">
        <f t="shared" si="141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251</v>
      </c>
      <c r="O1283" s="1">
        <f>VLOOKUP(E1283,角色属性概况!Q:R,2,FALSE)</f>
        <v>51319.999999999978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猎风主动技能1等级18</v>
      </c>
      <c r="I1284" t="str">
        <f t="shared" si="141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251</v>
      </c>
      <c r="O1284" s="1">
        <f>VLOOKUP(E1284,角色属性概况!Q:R,2,FALSE)</f>
        <v>51320.000000000058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猎风主动技能1等级19</v>
      </c>
      <c r="I1285" t="str">
        <f t="shared" si="141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251</v>
      </c>
      <c r="O1285" s="1">
        <f>VLOOKUP(E1285,角色属性概况!Q:R,2,FALSE)</f>
        <v>102679.99999999993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猎风主动技能1等级20</v>
      </c>
      <c r="I1286" t="str">
        <f t="shared" si="141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251</v>
      </c>
      <c r="O1286" s="1">
        <f>VLOOKUP(E1286,角色属性概况!Q:R,2,FALSE)</f>
        <v>154040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猎风主动技能2等级1</v>
      </c>
      <c r="I1287" t="str">
        <f t="shared" si="141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251</v>
      </c>
      <c r="O1287" s="1">
        <f>VLOOKUP(E1287,角色属性概况!Q:R,2,FALSE)</f>
        <v>320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51" si="143">IF((F1288=1)*(D1288=1),G1287+1,G1287)</f>
        <v>22</v>
      </c>
      <c r="H1288" t="str">
        <f t="shared" si="140"/>
        <v>猎风主动技能2等级2</v>
      </c>
      <c r="I1288" t="str">
        <f t="shared" si="141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251</v>
      </c>
      <c r="O1288" s="1">
        <f>VLOOKUP(E1288,角色属性概况!Q:R,2,FALSE)</f>
        <v>400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42"/>
        <v>主动技能2</v>
      </c>
      <c r="D1289" s="8">
        <f t="shared" ref="D1289:D1352" si="144">IF(D1288=D$5,1,D1288+1)</f>
        <v>3</v>
      </c>
      <c r="E1289" s="8">
        <f t="shared" ref="E1289:E1352" si="145">IF(E1288=E$5,2,E1288+1)</f>
        <v>4</v>
      </c>
      <c r="F1289" s="8">
        <f t="shared" ref="F1289:F1352" si="146">IF(D1289=1,IF(F1288=$F$5,1,F1288+1),F1288)</f>
        <v>2</v>
      </c>
      <c r="G1289" s="8">
        <f t="shared" si="143"/>
        <v>22</v>
      </c>
      <c r="H1289" t="str">
        <f t="shared" si="140"/>
        <v>猎风主动技能2等级3</v>
      </c>
      <c r="I1289" t="str">
        <f t="shared" si="141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251</v>
      </c>
      <c r="O1289" s="1">
        <f>VLOOKUP(E1289,角色属性概况!Q:R,2,FALSE)</f>
        <v>400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猎风主动技能2等级4</v>
      </c>
      <c r="I1290" t="str">
        <f t="shared" si="141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251</v>
      </c>
      <c r="O1290" s="1">
        <f>VLOOKUP(E1290,角色属性概况!Q:R,2,FALSE)</f>
        <v>400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猎风主动技能2等级5</v>
      </c>
      <c r="I1291" t="str">
        <f t="shared" si="141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251</v>
      </c>
      <c r="O1291" s="1">
        <f>VLOOKUP(E1291,角色属性概况!Q:R,2,FALSE)</f>
        <v>800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猎风主动技能2等级6</v>
      </c>
      <c r="I1292" t="str">
        <f t="shared" si="141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251</v>
      </c>
      <c r="O1292" s="1">
        <f>VLOOKUP(E1292,角色属性概况!Q:R,2,FALSE)</f>
        <v>800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猎风主动技能2等级7</v>
      </c>
      <c r="I1293" t="str">
        <f t="shared" si="141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251</v>
      </c>
      <c r="O1293" s="1">
        <f>VLOOKUP(E1293,角色属性概况!Q:R,2,FALSE)</f>
        <v>1600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猎风主动技能2等级8</v>
      </c>
      <c r="I1294" t="str">
        <f t="shared" si="141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251</v>
      </c>
      <c r="O1294" s="1">
        <f>VLOOKUP(E1294,角色属性概况!Q:R,2,FALSE)</f>
        <v>1600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猎风主动技能2等级9</v>
      </c>
      <c r="I1295" t="str">
        <f t="shared" si="141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251</v>
      </c>
      <c r="O1295" s="1">
        <f>VLOOKUP(E1295,角色属性概况!Q:R,2,FALSE)</f>
        <v>3200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猎风主动技能2等级10</v>
      </c>
      <c r="I1296" t="str">
        <f t="shared" si="141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251</v>
      </c>
      <c r="O1296" s="1">
        <f>VLOOKUP(E1296,角色属性概况!Q:R,2,FALSE)</f>
        <v>3200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猎风主动技能2等级11</v>
      </c>
      <c r="I1297" t="str">
        <f t="shared" si="141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251</v>
      </c>
      <c r="O1297" s="1">
        <f>VLOOKUP(E1297,角色属性概况!Q:R,2,FALSE)</f>
        <v>6410.0000000000027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猎风主动技能2等级12</v>
      </c>
      <c r="I1298" t="str">
        <f t="shared" si="141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251</v>
      </c>
      <c r="O1298" s="1">
        <f>VLOOKUP(E1298,角色属性概况!Q:R,2,FALSE)</f>
        <v>6409.9999999999927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猎风主动技能2等级13</v>
      </c>
      <c r="I1299" t="str">
        <f t="shared" si="141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251</v>
      </c>
      <c r="O1299" s="1">
        <f>VLOOKUP(E1299,角色属性概况!Q:R,2,FALSE)</f>
        <v>12829.999999999995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猎风主动技能2等级14</v>
      </c>
      <c r="I1300" t="str">
        <f t="shared" si="141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251</v>
      </c>
      <c r="O1300" s="1">
        <f>VLOOKUP(E1300,角色属性概况!Q:R,2,FALSE)</f>
        <v>12830.00000000002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猎风主动技能2等级15</v>
      </c>
      <c r="I1301" t="str">
        <f t="shared" si="141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251</v>
      </c>
      <c r="O1301" s="1">
        <f>VLOOKUP(E1301,角色属性概况!Q:R,2,FALSE)</f>
        <v>25659.999999999989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猎风主动技能2等级16</v>
      </c>
      <c r="I1302" t="str">
        <f t="shared" si="141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251</v>
      </c>
      <c r="O1302" s="1">
        <f>VLOOKUP(E1302,角色属性概况!Q:R,2,FALSE)</f>
        <v>25660.00000000004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猎风主动技能2等级17</v>
      </c>
      <c r="I1303" t="str">
        <f t="shared" si="141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251</v>
      </c>
      <c r="O1303" s="1">
        <f>VLOOKUP(E1303,角色属性概况!Q:R,2,FALSE)</f>
        <v>51319.999999999978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67" si="147">$B1304&amp;$C1304&amp;D$6&amp;D1304</f>
        <v>猎风主动技能2等级18</v>
      </c>
      <c r="I1304" t="str">
        <f t="shared" ref="I1304:I1367" si="148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251</v>
      </c>
      <c r="O1304" s="1">
        <f>VLOOKUP(E1304,角色属性概况!Q:R,2,FALSE)</f>
        <v>51320.000000000058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猎风主动技能2等级19</v>
      </c>
      <c r="I1305" t="str">
        <f t="shared" si="148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251</v>
      </c>
      <c r="O1305" s="1">
        <f>VLOOKUP(E1305,角色属性概况!Q:R,2,FALSE)</f>
        <v>102679.99999999993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猎风主动技能2等级20</v>
      </c>
      <c r="I1306" t="str">
        <f t="shared" si="148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251</v>
      </c>
      <c r="O1306" s="1">
        <f>VLOOKUP(E1306,角色属性概况!Q:R,2,FALSE)</f>
        <v>154040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猎风主动技能3等级1</v>
      </c>
      <c r="I1307" t="str">
        <f t="shared" si="148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251</v>
      </c>
      <c r="O1307" s="1">
        <f>VLOOKUP(E1307,角色属性概况!Q:R,2,FALSE)</f>
        <v>320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猎风主动技能3等级2</v>
      </c>
      <c r="I1308" t="str">
        <f t="shared" si="148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251</v>
      </c>
      <c r="O1308" s="1">
        <f>VLOOKUP(E1308,角色属性概况!Q:R,2,FALSE)</f>
        <v>400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猎风主动技能3等级3</v>
      </c>
      <c r="I1309" t="str">
        <f t="shared" si="148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251</v>
      </c>
      <c r="O1309" s="1">
        <f>VLOOKUP(E1309,角色属性概况!Q:R,2,FALSE)</f>
        <v>400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猎风主动技能3等级4</v>
      </c>
      <c r="I1310" t="str">
        <f t="shared" si="148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251</v>
      </c>
      <c r="O1310" s="1">
        <f>VLOOKUP(E1310,角色属性概况!Q:R,2,FALSE)</f>
        <v>400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猎风主动技能3等级5</v>
      </c>
      <c r="I1311" t="str">
        <f t="shared" si="148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251</v>
      </c>
      <c r="O1311" s="1">
        <f>VLOOKUP(E1311,角色属性概况!Q:R,2,FALSE)</f>
        <v>800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猎风主动技能3等级6</v>
      </c>
      <c r="I1312" t="str">
        <f t="shared" si="148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251</v>
      </c>
      <c r="O1312" s="1">
        <f>VLOOKUP(E1312,角色属性概况!Q:R,2,FALSE)</f>
        <v>800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猎风主动技能3等级7</v>
      </c>
      <c r="I1313" t="str">
        <f t="shared" si="148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251</v>
      </c>
      <c r="O1313" s="1">
        <f>VLOOKUP(E1313,角色属性概况!Q:R,2,FALSE)</f>
        <v>1600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猎风主动技能3等级8</v>
      </c>
      <c r="I1314" t="str">
        <f t="shared" si="148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251</v>
      </c>
      <c r="O1314" s="1">
        <f>VLOOKUP(E1314,角色属性概况!Q:R,2,FALSE)</f>
        <v>1600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猎风主动技能3等级9</v>
      </c>
      <c r="I1315" t="str">
        <f t="shared" si="148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251</v>
      </c>
      <c r="O1315" s="1">
        <f>VLOOKUP(E1315,角色属性概况!Q:R,2,FALSE)</f>
        <v>3200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猎风主动技能3等级10</v>
      </c>
      <c r="I1316" t="str">
        <f t="shared" si="148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251</v>
      </c>
      <c r="O1316" s="1">
        <f>VLOOKUP(E1316,角色属性概况!Q:R,2,FALSE)</f>
        <v>3200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猎风主动技能3等级11</v>
      </c>
      <c r="I1317" t="str">
        <f t="shared" si="148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251</v>
      </c>
      <c r="O1317" s="1">
        <f>VLOOKUP(E1317,角色属性概况!Q:R,2,FALSE)</f>
        <v>6410.0000000000027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猎风主动技能3等级12</v>
      </c>
      <c r="I1318" t="str">
        <f t="shared" si="148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251</v>
      </c>
      <c r="O1318" s="1">
        <f>VLOOKUP(E1318,角色属性概况!Q:R,2,FALSE)</f>
        <v>6409.9999999999927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猎风主动技能3等级13</v>
      </c>
      <c r="I1319" t="str">
        <f t="shared" si="148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251</v>
      </c>
      <c r="O1319" s="1">
        <f>VLOOKUP(E1319,角色属性概况!Q:R,2,FALSE)</f>
        <v>12829.999999999995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猎风主动技能3等级14</v>
      </c>
      <c r="I1320" t="str">
        <f t="shared" si="148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251</v>
      </c>
      <c r="O1320" s="1">
        <f>VLOOKUP(E1320,角色属性概况!Q:R,2,FALSE)</f>
        <v>12830.00000000002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猎风主动技能3等级15</v>
      </c>
      <c r="I1321" t="str">
        <f t="shared" si="148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251</v>
      </c>
      <c r="O1321" s="1">
        <f>VLOOKUP(E1321,角色属性概况!Q:R,2,FALSE)</f>
        <v>25659.999999999989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猎风主动技能3等级16</v>
      </c>
      <c r="I1322" t="str">
        <f t="shared" si="148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251</v>
      </c>
      <c r="O1322" s="1">
        <f>VLOOKUP(E1322,角色属性概况!Q:R,2,FALSE)</f>
        <v>25660.00000000004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猎风主动技能3等级17</v>
      </c>
      <c r="I1323" t="str">
        <f t="shared" si="148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251</v>
      </c>
      <c r="O1323" s="1">
        <f>VLOOKUP(E1323,角色属性概况!Q:R,2,FALSE)</f>
        <v>51319.999999999978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猎风主动技能3等级18</v>
      </c>
      <c r="I1324" t="str">
        <f t="shared" si="148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251</v>
      </c>
      <c r="O1324" s="1">
        <f>VLOOKUP(E1324,角色属性概况!Q:R,2,FALSE)</f>
        <v>51320.000000000058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猎风主动技能3等级19</v>
      </c>
      <c r="I1325" t="str">
        <f t="shared" si="148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251</v>
      </c>
      <c r="O1325" s="1">
        <f>VLOOKUP(E1325,角色属性概况!Q:R,2,FALSE)</f>
        <v>102679.99999999993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猎风主动技能3等级20</v>
      </c>
      <c r="I1326" t="str">
        <f t="shared" si="148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251</v>
      </c>
      <c r="O1326" s="1">
        <f>VLOOKUP(E1326,角色属性概况!Q:R,2,FALSE)</f>
        <v>154040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42"/>
        <v>主动技能1</v>
      </c>
      <c r="D1327" s="8">
        <f t="shared" si="144"/>
        <v>1</v>
      </c>
      <c r="E1327" s="8">
        <f t="shared" si="145"/>
        <v>2</v>
      </c>
      <c r="F1327" s="8">
        <f t="shared" si="146"/>
        <v>1</v>
      </c>
      <c r="G1327" s="8">
        <f t="shared" si="143"/>
        <v>23</v>
      </c>
      <c r="H1327" t="str">
        <f t="shared" si="147"/>
        <v>夜音主动技能1等级1</v>
      </c>
      <c r="I1327" t="str">
        <f t="shared" si="148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>_xlfn.IFNA(VLOOKUP(D1327+1,角色属性概况!I:J,2,FALSE),999)</f>
        <v>2</v>
      </c>
      <c r="N1327" s="1" t="s">
        <v>251</v>
      </c>
      <c r="O1327" s="1">
        <f>VLOOKUP(E1327,角色属性概况!Q:R,2,FALSE)</f>
        <v>320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42"/>
        <v>主动技能1</v>
      </c>
      <c r="D1328" s="8">
        <f t="shared" si="144"/>
        <v>2</v>
      </c>
      <c r="E1328" s="8">
        <f t="shared" si="145"/>
        <v>3</v>
      </c>
      <c r="F1328" s="8">
        <f t="shared" si="146"/>
        <v>1</v>
      </c>
      <c r="G1328" s="8">
        <f t="shared" si="143"/>
        <v>23</v>
      </c>
      <c r="H1328" t="str">
        <f t="shared" si="147"/>
        <v>夜音主动技能1等级2</v>
      </c>
      <c r="I1328" t="str">
        <f t="shared" si="148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>_xlfn.IFNA(VLOOKUP(D1328+1,角色属性概况!I:J,2,FALSE),999)</f>
        <v>5</v>
      </c>
      <c r="N1328" s="1" t="s">
        <v>251</v>
      </c>
      <c r="O1328" s="1">
        <f>VLOOKUP(E1328,角色属性概况!Q:R,2,FALSE)</f>
        <v>400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42"/>
        <v>主动技能1</v>
      </c>
      <c r="D1329" s="8">
        <f t="shared" si="144"/>
        <v>3</v>
      </c>
      <c r="E1329" s="8">
        <f t="shared" si="145"/>
        <v>4</v>
      </c>
      <c r="F1329" s="8">
        <f t="shared" si="146"/>
        <v>1</v>
      </c>
      <c r="G1329" s="8">
        <f t="shared" si="143"/>
        <v>23</v>
      </c>
      <c r="H1329" t="str">
        <f t="shared" si="147"/>
        <v>夜音主动技能1等级3</v>
      </c>
      <c r="I1329" t="str">
        <f t="shared" si="148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>_xlfn.IFNA(VLOOKUP(D1329+1,角色属性概况!I:J,2,FALSE),999)</f>
        <v>10</v>
      </c>
      <c r="N1329" s="1" t="s">
        <v>251</v>
      </c>
      <c r="O1329" s="1">
        <f>VLOOKUP(E1329,角色属性概况!Q:R,2,FALSE)</f>
        <v>400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42"/>
        <v>主动技能1</v>
      </c>
      <c r="D1330" s="8">
        <f t="shared" si="144"/>
        <v>4</v>
      </c>
      <c r="E1330" s="8">
        <f t="shared" si="145"/>
        <v>5</v>
      </c>
      <c r="F1330" s="8">
        <f t="shared" si="146"/>
        <v>1</v>
      </c>
      <c r="G1330" s="8">
        <f t="shared" si="143"/>
        <v>23</v>
      </c>
      <c r="H1330" t="str">
        <f t="shared" si="147"/>
        <v>夜音主动技能1等级4</v>
      </c>
      <c r="I1330" t="str">
        <f t="shared" si="148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>_xlfn.IFNA(VLOOKUP(D1330+1,角色属性概况!I:J,2,FALSE),999)</f>
        <v>15</v>
      </c>
      <c r="N1330" s="1" t="s">
        <v>251</v>
      </c>
      <c r="O1330" s="1">
        <f>VLOOKUP(E1330,角色属性概况!Q:R,2,FALSE)</f>
        <v>400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42"/>
        <v>主动技能1</v>
      </c>
      <c r="D1331" s="8">
        <f t="shared" si="144"/>
        <v>5</v>
      </c>
      <c r="E1331" s="8">
        <f t="shared" si="145"/>
        <v>6</v>
      </c>
      <c r="F1331" s="8">
        <f t="shared" si="146"/>
        <v>1</v>
      </c>
      <c r="G1331" s="8">
        <f t="shared" si="143"/>
        <v>23</v>
      </c>
      <c r="H1331" t="str">
        <f t="shared" si="147"/>
        <v>夜音主动技能1等级5</v>
      </c>
      <c r="I1331" t="str">
        <f t="shared" si="148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>_xlfn.IFNA(VLOOKUP(D1331+1,角色属性概况!I:J,2,FALSE),999)</f>
        <v>20</v>
      </c>
      <c r="N1331" s="1" t="s">
        <v>251</v>
      </c>
      <c r="O1331" s="1">
        <f>VLOOKUP(E1331,角色属性概况!Q:R,2,FALSE)</f>
        <v>800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42"/>
        <v>主动技能1</v>
      </c>
      <c r="D1332" s="8">
        <f t="shared" si="144"/>
        <v>6</v>
      </c>
      <c r="E1332" s="8">
        <f t="shared" si="145"/>
        <v>7</v>
      </c>
      <c r="F1332" s="8">
        <f t="shared" si="146"/>
        <v>1</v>
      </c>
      <c r="G1332" s="8">
        <f t="shared" si="143"/>
        <v>23</v>
      </c>
      <c r="H1332" t="str">
        <f t="shared" si="147"/>
        <v>夜音主动技能1等级6</v>
      </c>
      <c r="I1332" t="str">
        <f t="shared" si="148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>_xlfn.IFNA(VLOOKUP(D1332+1,角色属性概况!I:J,2,FALSE),999)</f>
        <v>25</v>
      </c>
      <c r="N1332" s="1" t="s">
        <v>251</v>
      </c>
      <c r="O1332" s="1">
        <f>VLOOKUP(E1332,角色属性概况!Q:R,2,FALSE)</f>
        <v>800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42"/>
        <v>主动技能1</v>
      </c>
      <c r="D1333" s="8">
        <f t="shared" si="144"/>
        <v>7</v>
      </c>
      <c r="E1333" s="8">
        <f t="shared" si="145"/>
        <v>8</v>
      </c>
      <c r="F1333" s="8">
        <f t="shared" si="146"/>
        <v>1</v>
      </c>
      <c r="G1333" s="8">
        <f t="shared" si="143"/>
        <v>23</v>
      </c>
      <c r="H1333" t="str">
        <f t="shared" si="147"/>
        <v>夜音主动技能1等级7</v>
      </c>
      <c r="I1333" t="str">
        <f t="shared" si="148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>_xlfn.IFNA(VLOOKUP(D1333+1,角色属性概况!I:J,2,FALSE),999)</f>
        <v>30</v>
      </c>
      <c r="N1333" s="1" t="s">
        <v>251</v>
      </c>
      <c r="O1333" s="1">
        <f>VLOOKUP(E1333,角色属性概况!Q:R,2,FALSE)</f>
        <v>1600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42"/>
        <v>主动技能1</v>
      </c>
      <c r="D1334" s="8">
        <f t="shared" si="144"/>
        <v>8</v>
      </c>
      <c r="E1334" s="8">
        <f t="shared" si="145"/>
        <v>9</v>
      </c>
      <c r="F1334" s="8">
        <f t="shared" si="146"/>
        <v>1</v>
      </c>
      <c r="G1334" s="8">
        <f t="shared" si="143"/>
        <v>23</v>
      </c>
      <c r="H1334" t="str">
        <f t="shared" si="147"/>
        <v>夜音主动技能1等级8</v>
      </c>
      <c r="I1334" t="str">
        <f t="shared" si="148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>_xlfn.IFNA(VLOOKUP(D1334+1,角色属性概况!I:J,2,FALSE),999)</f>
        <v>35</v>
      </c>
      <c r="N1334" s="1" t="s">
        <v>251</v>
      </c>
      <c r="O1334" s="1">
        <f>VLOOKUP(E1334,角色属性概况!Q:R,2,FALSE)</f>
        <v>1600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42"/>
        <v>主动技能1</v>
      </c>
      <c r="D1335" s="8">
        <f t="shared" si="144"/>
        <v>9</v>
      </c>
      <c r="E1335" s="8">
        <f t="shared" si="145"/>
        <v>10</v>
      </c>
      <c r="F1335" s="8">
        <f t="shared" si="146"/>
        <v>1</v>
      </c>
      <c r="G1335" s="8">
        <f t="shared" si="143"/>
        <v>23</v>
      </c>
      <c r="H1335" t="str">
        <f t="shared" si="147"/>
        <v>夜音主动技能1等级9</v>
      </c>
      <c r="I1335" t="str">
        <f t="shared" si="148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>_xlfn.IFNA(VLOOKUP(D1335+1,角色属性概况!I:J,2,FALSE),999)</f>
        <v>40</v>
      </c>
      <c r="N1335" s="1" t="s">
        <v>251</v>
      </c>
      <c r="O1335" s="1">
        <f>VLOOKUP(E1335,角色属性概况!Q:R,2,FALSE)</f>
        <v>3200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42"/>
        <v>主动技能1</v>
      </c>
      <c r="D1336" s="8">
        <f t="shared" si="144"/>
        <v>10</v>
      </c>
      <c r="E1336" s="8">
        <f t="shared" si="145"/>
        <v>11</v>
      </c>
      <c r="F1336" s="8">
        <f t="shared" si="146"/>
        <v>1</v>
      </c>
      <c r="G1336" s="8">
        <f t="shared" si="143"/>
        <v>23</v>
      </c>
      <c r="H1336" t="str">
        <f t="shared" si="147"/>
        <v>夜音主动技能1等级10</v>
      </c>
      <c r="I1336" t="str">
        <f t="shared" si="148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>_xlfn.IFNA(VLOOKUP(D1336+1,角色属性概况!I:J,2,FALSE),999)</f>
        <v>45</v>
      </c>
      <c r="N1336" s="1" t="s">
        <v>251</v>
      </c>
      <c r="O1336" s="1">
        <f>VLOOKUP(E1336,角色属性概况!Q:R,2,FALSE)</f>
        <v>3200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42"/>
        <v>主动技能1</v>
      </c>
      <c r="D1337" s="8">
        <f t="shared" si="144"/>
        <v>11</v>
      </c>
      <c r="E1337" s="8">
        <f t="shared" si="145"/>
        <v>12</v>
      </c>
      <c r="F1337" s="8">
        <f t="shared" si="146"/>
        <v>1</v>
      </c>
      <c r="G1337" s="8">
        <f t="shared" si="143"/>
        <v>23</v>
      </c>
      <c r="H1337" t="str">
        <f t="shared" si="147"/>
        <v>夜音主动技能1等级11</v>
      </c>
      <c r="I1337" t="str">
        <f t="shared" si="148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>_xlfn.IFNA(VLOOKUP(D1337+1,角色属性概况!I:J,2,FALSE),999)</f>
        <v>50</v>
      </c>
      <c r="N1337" s="1" t="s">
        <v>251</v>
      </c>
      <c r="O1337" s="1">
        <f>VLOOKUP(E1337,角色属性概况!Q:R,2,FALSE)</f>
        <v>6410.0000000000027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42"/>
        <v>主动技能1</v>
      </c>
      <c r="D1338" s="8">
        <f t="shared" si="144"/>
        <v>12</v>
      </c>
      <c r="E1338" s="8">
        <f t="shared" si="145"/>
        <v>13</v>
      </c>
      <c r="F1338" s="8">
        <f t="shared" si="146"/>
        <v>1</v>
      </c>
      <c r="G1338" s="8">
        <f t="shared" si="143"/>
        <v>23</v>
      </c>
      <c r="H1338" t="str">
        <f t="shared" si="147"/>
        <v>夜音主动技能1等级12</v>
      </c>
      <c r="I1338" t="str">
        <f t="shared" si="148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>_xlfn.IFNA(VLOOKUP(D1338+1,角色属性概况!I:J,2,FALSE),999)</f>
        <v>55</v>
      </c>
      <c r="N1338" s="1" t="s">
        <v>251</v>
      </c>
      <c r="O1338" s="1">
        <f>VLOOKUP(E1338,角色属性概况!Q:R,2,FALSE)</f>
        <v>6409.9999999999927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42"/>
        <v>主动技能1</v>
      </c>
      <c r="D1339" s="8">
        <f t="shared" si="144"/>
        <v>13</v>
      </c>
      <c r="E1339" s="8">
        <f t="shared" si="145"/>
        <v>14</v>
      </c>
      <c r="F1339" s="8">
        <f t="shared" si="146"/>
        <v>1</v>
      </c>
      <c r="G1339" s="8">
        <f t="shared" si="143"/>
        <v>23</v>
      </c>
      <c r="H1339" t="str">
        <f t="shared" si="147"/>
        <v>夜音主动技能1等级13</v>
      </c>
      <c r="I1339" t="str">
        <f t="shared" si="148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>_xlfn.IFNA(VLOOKUP(D1339+1,角色属性概况!I:J,2,FALSE),999)</f>
        <v>60</v>
      </c>
      <c r="N1339" s="1" t="s">
        <v>251</v>
      </c>
      <c r="O1339" s="1">
        <f>VLOOKUP(E1339,角色属性概况!Q:R,2,FALSE)</f>
        <v>12829.999999999995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42"/>
        <v>主动技能1</v>
      </c>
      <c r="D1340" s="8">
        <f t="shared" si="144"/>
        <v>14</v>
      </c>
      <c r="E1340" s="8">
        <f t="shared" si="145"/>
        <v>15</v>
      </c>
      <c r="F1340" s="8">
        <f t="shared" si="146"/>
        <v>1</v>
      </c>
      <c r="G1340" s="8">
        <f t="shared" si="143"/>
        <v>23</v>
      </c>
      <c r="H1340" t="str">
        <f t="shared" si="147"/>
        <v>夜音主动技能1等级14</v>
      </c>
      <c r="I1340" t="str">
        <f t="shared" si="148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>_xlfn.IFNA(VLOOKUP(D1340+1,角色属性概况!I:J,2,FALSE),999)</f>
        <v>65</v>
      </c>
      <c r="N1340" s="1" t="s">
        <v>251</v>
      </c>
      <c r="O1340" s="1">
        <f>VLOOKUP(E1340,角色属性概况!Q:R,2,FALSE)</f>
        <v>12830.00000000002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42"/>
        <v>主动技能1</v>
      </c>
      <c r="D1341" s="8">
        <f t="shared" si="144"/>
        <v>15</v>
      </c>
      <c r="E1341" s="8">
        <f t="shared" si="145"/>
        <v>16</v>
      </c>
      <c r="F1341" s="8">
        <f t="shared" si="146"/>
        <v>1</v>
      </c>
      <c r="G1341" s="8">
        <f t="shared" si="143"/>
        <v>23</v>
      </c>
      <c r="H1341" t="str">
        <f t="shared" si="147"/>
        <v>夜音主动技能1等级15</v>
      </c>
      <c r="I1341" t="str">
        <f t="shared" si="148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>_xlfn.IFNA(VLOOKUP(D1341+1,角色属性概况!I:J,2,FALSE),999)</f>
        <v>70</v>
      </c>
      <c r="N1341" s="1" t="s">
        <v>251</v>
      </c>
      <c r="O1341" s="1">
        <f>VLOOKUP(E1341,角色属性概况!Q:R,2,FALSE)</f>
        <v>25659.999999999989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42"/>
        <v>主动技能1</v>
      </c>
      <c r="D1342" s="8">
        <f t="shared" si="144"/>
        <v>16</v>
      </c>
      <c r="E1342" s="8">
        <f t="shared" si="145"/>
        <v>17</v>
      </c>
      <c r="F1342" s="8">
        <f t="shared" si="146"/>
        <v>1</v>
      </c>
      <c r="G1342" s="8">
        <f t="shared" si="143"/>
        <v>23</v>
      </c>
      <c r="H1342" t="str">
        <f t="shared" si="147"/>
        <v>夜音主动技能1等级16</v>
      </c>
      <c r="I1342" t="str">
        <f t="shared" si="148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>_xlfn.IFNA(VLOOKUP(D1342+1,角色属性概况!I:J,2,FALSE),999)</f>
        <v>75</v>
      </c>
      <c r="N1342" s="1" t="s">
        <v>251</v>
      </c>
      <c r="O1342" s="1">
        <f>VLOOKUP(E1342,角色属性概况!Q:R,2,FALSE)</f>
        <v>25660.00000000004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42"/>
        <v>主动技能1</v>
      </c>
      <c r="D1343" s="8">
        <f t="shared" si="144"/>
        <v>17</v>
      </c>
      <c r="E1343" s="8">
        <f t="shared" si="145"/>
        <v>18</v>
      </c>
      <c r="F1343" s="8">
        <f t="shared" si="146"/>
        <v>1</v>
      </c>
      <c r="G1343" s="8">
        <f t="shared" si="143"/>
        <v>23</v>
      </c>
      <c r="H1343" t="str">
        <f t="shared" si="147"/>
        <v>夜音主动技能1等级17</v>
      </c>
      <c r="I1343" t="str">
        <f t="shared" si="148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>_xlfn.IFNA(VLOOKUP(D1343+1,角色属性概况!I:J,2,FALSE),999)</f>
        <v>80</v>
      </c>
      <c r="N1343" s="1" t="s">
        <v>251</v>
      </c>
      <c r="O1343" s="1">
        <f>VLOOKUP(E1343,角色属性概况!Q:R,2,FALSE)</f>
        <v>51319.999999999978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42"/>
        <v>主动技能1</v>
      </c>
      <c r="D1344" s="8">
        <f t="shared" si="144"/>
        <v>18</v>
      </c>
      <c r="E1344" s="8">
        <f t="shared" si="145"/>
        <v>19</v>
      </c>
      <c r="F1344" s="8">
        <f t="shared" si="146"/>
        <v>1</v>
      </c>
      <c r="G1344" s="8">
        <f t="shared" si="143"/>
        <v>23</v>
      </c>
      <c r="H1344" t="str">
        <f t="shared" si="147"/>
        <v>夜音主动技能1等级18</v>
      </c>
      <c r="I1344" t="str">
        <f t="shared" si="148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>_xlfn.IFNA(VLOOKUP(D1344+1,角色属性概况!I:J,2,FALSE),999)</f>
        <v>85</v>
      </c>
      <c r="N1344" s="1" t="s">
        <v>251</v>
      </c>
      <c r="O1344" s="1">
        <f>VLOOKUP(E1344,角色属性概况!Q:R,2,FALSE)</f>
        <v>51320.000000000058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42"/>
        <v>主动技能1</v>
      </c>
      <c r="D1345" s="8">
        <f t="shared" si="144"/>
        <v>19</v>
      </c>
      <c r="E1345" s="8">
        <f t="shared" si="145"/>
        <v>20</v>
      </c>
      <c r="F1345" s="8">
        <f t="shared" si="146"/>
        <v>1</v>
      </c>
      <c r="G1345" s="8">
        <f t="shared" si="143"/>
        <v>23</v>
      </c>
      <c r="H1345" t="str">
        <f t="shared" si="147"/>
        <v>夜音主动技能1等级19</v>
      </c>
      <c r="I1345" t="str">
        <f t="shared" si="148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>_xlfn.IFNA(VLOOKUP(D1345+1,角色属性概况!I:J,2,FALSE),999)</f>
        <v>90</v>
      </c>
      <c r="N1345" s="1" t="s">
        <v>251</v>
      </c>
      <c r="O1345" s="1">
        <f>VLOOKUP(E1345,角色属性概况!Q:R,2,FALSE)</f>
        <v>102679.99999999993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42"/>
        <v>主动技能1</v>
      </c>
      <c r="D1346" s="8">
        <f t="shared" si="144"/>
        <v>20</v>
      </c>
      <c r="E1346" s="8">
        <f t="shared" si="145"/>
        <v>21</v>
      </c>
      <c r="F1346" s="8">
        <f t="shared" si="146"/>
        <v>1</v>
      </c>
      <c r="G1346" s="8">
        <f t="shared" si="143"/>
        <v>23</v>
      </c>
      <c r="H1346" t="str">
        <f t="shared" si="147"/>
        <v>夜音主动技能1等级20</v>
      </c>
      <c r="I1346" t="str">
        <f t="shared" si="148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>_xlfn.IFNA(VLOOKUP(D1346+1,角色属性概况!I:J,2,FALSE),999)</f>
        <v>100</v>
      </c>
      <c r="N1346" s="1" t="s">
        <v>251</v>
      </c>
      <c r="O1346" s="1">
        <f>VLOOKUP(E1346,角色属性概况!Q:R,2,FALSE)</f>
        <v>154040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42"/>
        <v>主动技能2</v>
      </c>
      <c r="D1347" s="8">
        <f t="shared" si="144"/>
        <v>1</v>
      </c>
      <c r="E1347" s="8">
        <f t="shared" si="145"/>
        <v>2</v>
      </c>
      <c r="F1347" s="8">
        <f t="shared" si="146"/>
        <v>2</v>
      </c>
      <c r="G1347" s="8">
        <f t="shared" si="143"/>
        <v>23</v>
      </c>
      <c r="H1347" t="str">
        <f t="shared" si="147"/>
        <v>夜音主动技能2等级1</v>
      </c>
      <c r="I1347" t="str">
        <f t="shared" si="148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>_xlfn.IFNA(VLOOKUP(D1347+1,角色属性概况!I:J,2,FALSE),999)</f>
        <v>2</v>
      </c>
      <c r="N1347" s="1" t="s">
        <v>251</v>
      </c>
      <c r="O1347" s="1">
        <f>VLOOKUP(E1347,角色属性概况!Q:R,2,FALSE)</f>
        <v>320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42"/>
        <v>主动技能2</v>
      </c>
      <c r="D1348" s="8">
        <f t="shared" si="144"/>
        <v>2</v>
      </c>
      <c r="E1348" s="8">
        <f t="shared" si="145"/>
        <v>3</v>
      </c>
      <c r="F1348" s="8">
        <f t="shared" si="146"/>
        <v>2</v>
      </c>
      <c r="G1348" s="8">
        <f t="shared" si="143"/>
        <v>23</v>
      </c>
      <c r="H1348" t="str">
        <f t="shared" si="147"/>
        <v>夜音主动技能2等级2</v>
      </c>
      <c r="I1348" t="str">
        <f t="shared" si="148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>_xlfn.IFNA(VLOOKUP(D1348+1,角色属性概况!I:J,2,FALSE),999)</f>
        <v>5</v>
      </c>
      <c r="N1348" s="1" t="s">
        <v>251</v>
      </c>
      <c r="O1348" s="1">
        <f>VLOOKUP(E1348,角色属性概况!Q:R,2,FALSE)</f>
        <v>400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42"/>
        <v>主动技能2</v>
      </c>
      <c r="D1349" s="8">
        <f t="shared" si="144"/>
        <v>3</v>
      </c>
      <c r="E1349" s="8">
        <f t="shared" si="145"/>
        <v>4</v>
      </c>
      <c r="F1349" s="8">
        <f t="shared" si="146"/>
        <v>2</v>
      </c>
      <c r="G1349" s="8">
        <f t="shared" si="143"/>
        <v>23</v>
      </c>
      <c r="H1349" t="str">
        <f t="shared" si="147"/>
        <v>夜音主动技能2等级3</v>
      </c>
      <c r="I1349" t="str">
        <f t="shared" si="148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>_xlfn.IFNA(VLOOKUP(D1349+1,角色属性概况!I:J,2,FALSE),999)</f>
        <v>10</v>
      </c>
      <c r="N1349" s="1" t="s">
        <v>251</v>
      </c>
      <c r="O1349" s="1">
        <f>VLOOKUP(E1349,角色属性概况!Q:R,2,FALSE)</f>
        <v>400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42"/>
        <v>主动技能2</v>
      </c>
      <c r="D1350" s="8">
        <f t="shared" si="144"/>
        <v>4</v>
      </c>
      <c r="E1350" s="8">
        <f t="shared" si="145"/>
        <v>5</v>
      </c>
      <c r="F1350" s="8">
        <f t="shared" si="146"/>
        <v>2</v>
      </c>
      <c r="G1350" s="8">
        <f t="shared" si="143"/>
        <v>23</v>
      </c>
      <c r="H1350" t="str">
        <f t="shared" si="147"/>
        <v>夜音主动技能2等级4</v>
      </c>
      <c r="I1350" t="str">
        <f t="shared" si="148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>_xlfn.IFNA(VLOOKUP(D1350+1,角色属性概况!I:J,2,FALSE),999)</f>
        <v>15</v>
      </c>
      <c r="N1350" s="1" t="s">
        <v>251</v>
      </c>
      <c r="O1350" s="1">
        <f>VLOOKUP(E1350,角色属性概况!Q:R,2,FALSE)</f>
        <v>400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42"/>
        <v>主动技能2</v>
      </c>
      <c r="D1351" s="8">
        <f t="shared" si="144"/>
        <v>5</v>
      </c>
      <c r="E1351" s="8">
        <f t="shared" si="145"/>
        <v>6</v>
      </c>
      <c r="F1351" s="8">
        <f t="shared" si="146"/>
        <v>2</v>
      </c>
      <c r="G1351" s="8">
        <f t="shared" si="143"/>
        <v>23</v>
      </c>
      <c r="H1351" t="str">
        <f t="shared" si="147"/>
        <v>夜音主动技能2等级5</v>
      </c>
      <c r="I1351" t="str">
        <f t="shared" si="148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>_xlfn.IFNA(VLOOKUP(D1351+1,角色属性概况!I:J,2,FALSE),999)</f>
        <v>20</v>
      </c>
      <c r="N1351" s="1" t="s">
        <v>251</v>
      </c>
      <c r="O1351" s="1">
        <f>VLOOKUP(E1351,角色属性概况!Q:R,2,FALSE)</f>
        <v>800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49">C$4&amp;F1352</f>
        <v>主动技能2</v>
      </c>
      <c r="D1352" s="8">
        <f t="shared" si="144"/>
        <v>6</v>
      </c>
      <c r="E1352" s="8">
        <f t="shared" si="145"/>
        <v>7</v>
      </c>
      <c r="F1352" s="8">
        <f t="shared" si="146"/>
        <v>2</v>
      </c>
      <c r="G1352" s="8">
        <f t="shared" ref="G1352:G1415" si="150">IF((F1352=1)*(D1352=1),G1351+1,G1351)</f>
        <v>23</v>
      </c>
      <c r="H1352" t="str">
        <f t="shared" si="147"/>
        <v>夜音主动技能2等级6</v>
      </c>
      <c r="I1352" t="str">
        <f t="shared" si="148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>_xlfn.IFNA(VLOOKUP(D1352+1,角色属性概况!I:J,2,FALSE),999)</f>
        <v>25</v>
      </c>
      <c r="N1352" s="1" t="s">
        <v>251</v>
      </c>
      <c r="O1352" s="1">
        <f>VLOOKUP(E1352,角色属性概况!Q:R,2,FALSE)</f>
        <v>800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49"/>
        <v>主动技能2</v>
      </c>
      <c r="D1353" s="8">
        <f t="shared" ref="D1353:D1416" si="151">IF(D1352=D$5,1,D1352+1)</f>
        <v>7</v>
      </c>
      <c r="E1353" s="8">
        <f t="shared" ref="E1353:E1416" si="152">IF(E1352=E$5,2,E1352+1)</f>
        <v>8</v>
      </c>
      <c r="F1353" s="8">
        <f t="shared" ref="F1353:F1416" si="153">IF(D1353=1,IF(F1352=$F$5,1,F1352+1),F1352)</f>
        <v>2</v>
      </c>
      <c r="G1353" s="8">
        <f t="shared" si="150"/>
        <v>23</v>
      </c>
      <c r="H1353" t="str">
        <f t="shared" si="147"/>
        <v>夜音主动技能2等级7</v>
      </c>
      <c r="I1353" t="str">
        <f t="shared" si="148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>_xlfn.IFNA(VLOOKUP(D1353+1,角色属性概况!I:J,2,FALSE),999)</f>
        <v>30</v>
      </c>
      <c r="N1353" s="1" t="s">
        <v>251</v>
      </c>
      <c r="O1353" s="1">
        <f>VLOOKUP(E1353,角色属性概况!Q:R,2,FALSE)</f>
        <v>1600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49"/>
        <v>主动技能2</v>
      </c>
      <c r="D1354" s="8">
        <f t="shared" si="151"/>
        <v>8</v>
      </c>
      <c r="E1354" s="8">
        <f t="shared" si="152"/>
        <v>9</v>
      </c>
      <c r="F1354" s="8">
        <f t="shared" si="153"/>
        <v>2</v>
      </c>
      <c r="G1354" s="8">
        <f t="shared" si="150"/>
        <v>23</v>
      </c>
      <c r="H1354" t="str">
        <f t="shared" si="147"/>
        <v>夜音主动技能2等级8</v>
      </c>
      <c r="I1354" t="str">
        <f t="shared" si="148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>_xlfn.IFNA(VLOOKUP(D1354+1,角色属性概况!I:J,2,FALSE),999)</f>
        <v>35</v>
      </c>
      <c r="N1354" s="1" t="s">
        <v>251</v>
      </c>
      <c r="O1354" s="1">
        <f>VLOOKUP(E1354,角色属性概况!Q:R,2,FALSE)</f>
        <v>1600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49"/>
        <v>主动技能2</v>
      </c>
      <c r="D1355" s="8">
        <f t="shared" si="151"/>
        <v>9</v>
      </c>
      <c r="E1355" s="8">
        <f t="shared" si="152"/>
        <v>10</v>
      </c>
      <c r="F1355" s="8">
        <f t="shared" si="153"/>
        <v>2</v>
      </c>
      <c r="G1355" s="8">
        <f t="shared" si="150"/>
        <v>23</v>
      </c>
      <c r="H1355" t="str">
        <f t="shared" si="147"/>
        <v>夜音主动技能2等级9</v>
      </c>
      <c r="I1355" t="str">
        <f t="shared" si="148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>_xlfn.IFNA(VLOOKUP(D1355+1,角色属性概况!I:J,2,FALSE),999)</f>
        <v>40</v>
      </c>
      <c r="N1355" s="1" t="s">
        <v>251</v>
      </c>
      <c r="O1355" s="1">
        <f>VLOOKUP(E1355,角色属性概况!Q:R,2,FALSE)</f>
        <v>3200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49"/>
        <v>主动技能2</v>
      </c>
      <c r="D1356" s="8">
        <f t="shared" si="151"/>
        <v>10</v>
      </c>
      <c r="E1356" s="8">
        <f t="shared" si="152"/>
        <v>11</v>
      </c>
      <c r="F1356" s="8">
        <f t="shared" si="153"/>
        <v>2</v>
      </c>
      <c r="G1356" s="8">
        <f t="shared" si="150"/>
        <v>23</v>
      </c>
      <c r="H1356" t="str">
        <f t="shared" si="147"/>
        <v>夜音主动技能2等级10</v>
      </c>
      <c r="I1356" t="str">
        <f t="shared" si="148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>_xlfn.IFNA(VLOOKUP(D1356+1,角色属性概况!I:J,2,FALSE),999)</f>
        <v>45</v>
      </c>
      <c r="N1356" s="1" t="s">
        <v>251</v>
      </c>
      <c r="O1356" s="1">
        <f>VLOOKUP(E1356,角色属性概况!Q:R,2,FALSE)</f>
        <v>3200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49"/>
        <v>主动技能2</v>
      </c>
      <c r="D1357" s="8">
        <f t="shared" si="151"/>
        <v>11</v>
      </c>
      <c r="E1357" s="8">
        <f t="shared" si="152"/>
        <v>12</v>
      </c>
      <c r="F1357" s="8">
        <f t="shared" si="153"/>
        <v>2</v>
      </c>
      <c r="G1357" s="8">
        <f t="shared" si="150"/>
        <v>23</v>
      </c>
      <c r="H1357" t="str">
        <f t="shared" si="147"/>
        <v>夜音主动技能2等级11</v>
      </c>
      <c r="I1357" t="str">
        <f t="shared" si="148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>_xlfn.IFNA(VLOOKUP(D1357+1,角色属性概况!I:J,2,FALSE),999)</f>
        <v>50</v>
      </c>
      <c r="N1357" s="1" t="s">
        <v>251</v>
      </c>
      <c r="O1357" s="1">
        <f>VLOOKUP(E1357,角色属性概况!Q:R,2,FALSE)</f>
        <v>6410.0000000000027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49"/>
        <v>主动技能2</v>
      </c>
      <c r="D1358" s="8">
        <f t="shared" si="151"/>
        <v>12</v>
      </c>
      <c r="E1358" s="8">
        <f t="shared" si="152"/>
        <v>13</v>
      </c>
      <c r="F1358" s="8">
        <f t="shared" si="153"/>
        <v>2</v>
      </c>
      <c r="G1358" s="8">
        <f t="shared" si="150"/>
        <v>23</v>
      </c>
      <c r="H1358" t="str">
        <f t="shared" si="147"/>
        <v>夜音主动技能2等级12</v>
      </c>
      <c r="I1358" t="str">
        <f t="shared" si="148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>_xlfn.IFNA(VLOOKUP(D1358+1,角色属性概况!I:J,2,FALSE),999)</f>
        <v>55</v>
      </c>
      <c r="N1358" s="1" t="s">
        <v>251</v>
      </c>
      <c r="O1358" s="1">
        <f>VLOOKUP(E1358,角色属性概况!Q:R,2,FALSE)</f>
        <v>6409.9999999999927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49"/>
        <v>主动技能2</v>
      </c>
      <c r="D1359" s="8">
        <f t="shared" si="151"/>
        <v>13</v>
      </c>
      <c r="E1359" s="8">
        <f t="shared" si="152"/>
        <v>14</v>
      </c>
      <c r="F1359" s="8">
        <f t="shared" si="153"/>
        <v>2</v>
      </c>
      <c r="G1359" s="8">
        <f t="shared" si="150"/>
        <v>23</v>
      </c>
      <c r="H1359" t="str">
        <f t="shared" si="147"/>
        <v>夜音主动技能2等级13</v>
      </c>
      <c r="I1359" t="str">
        <f t="shared" si="148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>_xlfn.IFNA(VLOOKUP(D1359+1,角色属性概况!I:J,2,FALSE),999)</f>
        <v>60</v>
      </c>
      <c r="N1359" s="1" t="s">
        <v>251</v>
      </c>
      <c r="O1359" s="1">
        <f>VLOOKUP(E1359,角色属性概况!Q:R,2,FALSE)</f>
        <v>12829.999999999995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49"/>
        <v>主动技能2</v>
      </c>
      <c r="D1360" s="8">
        <f t="shared" si="151"/>
        <v>14</v>
      </c>
      <c r="E1360" s="8">
        <f t="shared" si="152"/>
        <v>15</v>
      </c>
      <c r="F1360" s="8">
        <f t="shared" si="153"/>
        <v>2</v>
      </c>
      <c r="G1360" s="8">
        <f t="shared" si="150"/>
        <v>23</v>
      </c>
      <c r="H1360" t="str">
        <f t="shared" si="147"/>
        <v>夜音主动技能2等级14</v>
      </c>
      <c r="I1360" t="str">
        <f t="shared" si="148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>_xlfn.IFNA(VLOOKUP(D1360+1,角色属性概况!I:J,2,FALSE),999)</f>
        <v>65</v>
      </c>
      <c r="N1360" s="1" t="s">
        <v>251</v>
      </c>
      <c r="O1360" s="1">
        <f>VLOOKUP(E1360,角色属性概况!Q:R,2,FALSE)</f>
        <v>12830.00000000002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49"/>
        <v>主动技能2</v>
      </c>
      <c r="D1361" s="8">
        <f t="shared" si="151"/>
        <v>15</v>
      </c>
      <c r="E1361" s="8">
        <f t="shared" si="152"/>
        <v>16</v>
      </c>
      <c r="F1361" s="8">
        <f t="shared" si="153"/>
        <v>2</v>
      </c>
      <c r="G1361" s="8">
        <f t="shared" si="150"/>
        <v>23</v>
      </c>
      <c r="H1361" t="str">
        <f t="shared" si="147"/>
        <v>夜音主动技能2等级15</v>
      </c>
      <c r="I1361" t="str">
        <f t="shared" si="148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>_xlfn.IFNA(VLOOKUP(D1361+1,角色属性概况!I:J,2,FALSE),999)</f>
        <v>70</v>
      </c>
      <c r="N1361" s="1" t="s">
        <v>251</v>
      </c>
      <c r="O1361" s="1">
        <f>VLOOKUP(E1361,角色属性概况!Q:R,2,FALSE)</f>
        <v>25659.999999999989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49"/>
        <v>主动技能2</v>
      </c>
      <c r="D1362" s="8">
        <f t="shared" si="151"/>
        <v>16</v>
      </c>
      <c r="E1362" s="8">
        <f t="shared" si="152"/>
        <v>17</v>
      </c>
      <c r="F1362" s="8">
        <f t="shared" si="153"/>
        <v>2</v>
      </c>
      <c r="G1362" s="8">
        <f t="shared" si="150"/>
        <v>23</v>
      </c>
      <c r="H1362" t="str">
        <f t="shared" si="147"/>
        <v>夜音主动技能2等级16</v>
      </c>
      <c r="I1362" t="str">
        <f t="shared" si="148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>_xlfn.IFNA(VLOOKUP(D1362+1,角色属性概况!I:J,2,FALSE),999)</f>
        <v>75</v>
      </c>
      <c r="N1362" s="1" t="s">
        <v>251</v>
      </c>
      <c r="O1362" s="1">
        <f>VLOOKUP(E1362,角色属性概况!Q:R,2,FALSE)</f>
        <v>25660.00000000004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49"/>
        <v>主动技能2</v>
      </c>
      <c r="D1363" s="8">
        <f t="shared" si="151"/>
        <v>17</v>
      </c>
      <c r="E1363" s="8">
        <f t="shared" si="152"/>
        <v>18</v>
      </c>
      <c r="F1363" s="8">
        <f t="shared" si="153"/>
        <v>2</v>
      </c>
      <c r="G1363" s="8">
        <f t="shared" si="150"/>
        <v>23</v>
      </c>
      <c r="H1363" t="str">
        <f t="shared" si="147"/>
        <v>夜音主动技能2等级17</v>
      </c>
      <c r="I1363" t="str">
        <f t="shared" si="148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>_xlfn.IFNA(VLOOKUP(D1363+1,角色属性概况!I:J,2,FALSE),999)</f>
        <v>80</v>
      </c>
      <c r="N1363" s="1" t="s">
        <v>251</v>
      </c>
      <c r="O1363" s="1">
        <f>VLOOKUP(E1363,角色属性概况!Q:R,2,FALSE)</f>
        <v>51319.999999999978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49"/>
        <v>主动技能2</v>
      </c>
      <c r="D1364" s="8">
        <f t="shared" si="151"/>
        <v>18</v>
      </c>
      <c r="E1364" s="8">
        <f t="shared" si="152"/>
        <v>19</v>
      </c>
      <c r="F1364" s="8">
        <f t="shared" si="153"/>
        <v>2</v>
      </c>
      <c r="G1364" s="8">
        <f t="shared" si="150"/>
        <v>23</v>
      </c>
      <c r="H1364" t="str">
        <f t="shared" si="147"/>
        <v>夜音主动技能2等级18</v>
      </c>
      <c r="I1364" t="str">
        <f t="shared" si="148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>_xlfn.IFNA(VLOOKUP(D1364+1,角色属性概况!I:J,2,FALSE),999)</f>
        <v>85</v>
      </c>
      <c r="N1364" s="1" t="s">
        <v>251</v>
      </c>
      <c r="O1364" s="1">
        <f>VLOOKUP(E1364,角色属性概况!Q:R,2,FALSE)</f>
        <v>51320.000000000058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49"/>
        <v>主动技能2</v>
      </c>
      <c r="D1365" s="8">
        <f t="shared" si="151"/>
        <v>19</v>
      </c>
      <c r="E1365" s="8">
        <f t="shared" si="152"/>
        <v>20</v>
      </c>
      <c r="F1365" s="8">
        <f t="shared" si="153"/>
        <v>2</v>
      </c>
      <c r="G1365" s="8">
        <f t="shared" si="150"/>
        <v>23</v>
      </c>
      <c r="H1365" t="str">
        <f t="shared" si="147"/>
        <v>夜音主动技能2等级19</v>
      </c>
      <c r="I1365" t="str">
        <f t="shared" si="148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>_xlfn.IFNA(VLOOKUP(D1365+1,角色属性概况!I:J,2,FALSE),999)</f>
        <v>90</v>
      </c>
      <c r="N1365" s="1" t="s">
        <v>251</v>
      </c>
      <c r="O1365" s="1">
        <f>VLOOKUP(E1365,角色属性概况!Q:R,2,FALSE)</f>
        <v>102679.99999999993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49"/>
        <v>主动技能2</v>
      </c>
      <c r="D1366" s="8">
        <f t="shared" si="151"/>
        <v>20</v>
      </c>
      <c r="E1366" s="8">
        <f t="shared" si="152"/>
        <v>21</v>
      </c>
      <c r="F1366" s="8">
        <f t="shared" si="153"/>
        <v>2</v>
      </c>
      <c r="G1366" s="8">
        <f t="shared" si="150"/>
        <v>23</v>
      </c>
      <c r="H1366" t="str">
        <f t="shared" si="147"/>
        <v>夜音主动技能2等级20</v>
      </c>
      <c r="I1366" t="str">
        <f t="shared" si="148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>_xlfn.IFNA(VLOOKUP(D1366+1,角色属性概况!I:J,2,FALSE),999)</f>
        <v>100</v>
      </c>
      <c r="N1366" s="1" t="s">
        <v>251</v>
      </c>
      <c r="O1366" s="1">
        <f>VLOOKUP(E1366,角色属性概况!Q:R,2,FALSE)</f>
        <v>154040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49"/>
        <v>主动技能3</v>
      </c>
      <c r="D1367" s="8">
        <f t="shared" si="151"/>
        <v>1</v>
      </c>
      <c r="E1367" s="8">
        <f t="shared" si="152"/>
        <v>2</v>
      </c>
      <c r="F1367" s="8">
        <f t="shared" si="153"/>
        <v>3</v>
      </c>
      <c r="G1367" s="8">
        <f t="shared" si="150"/>
        <v>23</v>
      </c>
      <c r="H1367" t="str">
        <f t="shared" si="147"/>
        <v>夜音主动技能3等级1</v>
      </c>
      <c r="I1367" t="str">
        <f t="shared" si="148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>_xlfn.IFNA(VLOOKUP(D1367+1,角色属性概况!I:J,2,FALSE),999)</f>
        <v>2</v>
      </c>
      <c r="N1367" s="1" t="s">
        <v>251</v>
      </c>
      <c r="O1367" s="1">
        <f>VLOOKUP(E1367,角色属性概况!Q:R,2,FALSE)</f>
        <v>320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49"/>
        <v>主动技能3</v>
      </c>
      <c r="D1368" s="8">
        <f t="shared" si="151"/>
        <v>2</v>
      </c>
      <c r="E1368" s="8">
        <f t="shared" si="152"/>
        <v>3</v>
      </c>
      <c r="F1368" s="8">
        <f t="shared" si="153"/>
        <v>3</v>
      </c>
      <c r="G1368" s="8">
        <f t="shared" si="150"/>
        <v>23</v>
      </c>
      <c r="H1368" t="str">
        <f t="shared" ref="H1368:H1431" si="154">$B1368&amp;$C1368&amp;D$6&amp;D1368</f>
        <v>夜音主动技能3等级2</v>
      </c>
      <c r="I1368" t="str">
        <f t="shared" ref="I1368:I1431" si="155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>_xlfn.IFNA(VLOOKUP(D1368+1,角色属性概况!I:J,2,FALSE),999)</f>
        <v>5</v>
      </c>
      <c r="N1368" s="1" t="s">
        <v>251</v>
      </c>
      <c r="O1368" s="1">
        <f>VLOOKUP(E1368,角色属性概况!Q:R,2,FALSE)</f>
        <v>400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49"/>
        <v>主动技能3</v>
      </c>
      <c r="D1369" s="8">
        <f t="shared" si="151"/>
        <v>3</v>
      </c>
      <c r="E1369" s="8">
        <f t="shared" si="152"/>
        <v>4</v>
      </c>
      <c r="F1369" s="8">
        <f t="shared" si="153"/>
        <v>3</v>
      </c>
      <c r="G1369" s="8">
        <f t="shared" si="150"/>
        <v>23</v>
      </c>
      <c r="H1369" t="str">
        <f t="shared" si="154"/>
        <v>夜音主动技能3等级3</v>
      </c>
      <c r="I1369" t="str">
        <f t="shared" si="155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>_xlfn.IFNA(VLOOKUP(D1369+1,角色属性概况!I:J,2,FALSE),999)</f>
        <v>10</v>
      </c>
      <c r="N1369" s="1" t="s">
        <v>251</v>
      </c>
      <c r="O1369" s="1">
        <f>VLOOKUP(E1369,角色属性概况!Q:R,2,FALSE)</f>
        <v>400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49"/>
        <v>主动技能3</v>
      </c>
      <c r="D1370" s="8">
        <f t="shared" si="151"/>
        <v>4</v>
      </c>
      <c r="E1370" s="8">
        <f t="shared" si="152"/>
        <v>5</v>
      </c>
      <c r="F1370" s="8">
        <f t="shared" si="153"/>
        <v>3</v>
      </c>
      <c r="G1370" s="8">
        <f t="shared" si="150"/>
        <v>23</v>
      </c>
      <c r="H1370" t="str">
        <f t="shared" si="154"/>
        <v>夜音主动技能3等级4</v>
      </c>
      <c r="I1370" t="str">
        <f t="shared" si="155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>_xlfn.IFNA(VLOOKUP(D1370+1,角色属性概况!I:J,2,FALSE),999)</f>
        <v>15</v>
      </c>
      <c r="N1370" s="1" t="s">
        <v>251</v>
      </c>
      <c r="O1370" s="1">
        <f>VLOOKUP(E1370,角色属性概况!Q:R,2,FALSE)</f>
        <v>400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49"/>
        <v>主动技能3</v>
      </c>
      <c r="D1371" s="8">
        <f t="shared" si="151"/>
        <v>5</v>
      </c>
      <c r="E1371" s="8">
        <f t="shared" si="152"/>
        <v>6</v>
      </c>
      <c r="F1371" s="8">
        <f t="shared" si="153"/>
        <v>3</v>
      </c>
      <c r="G1371" s="8">
        <f t="shared" si="150"/>
        <v>23</v>
      </c>
      <c r="H1371" t="str">
        <f t="shared" si="154"/>
        <v>夜音主动技能3等级5</v>
      </c>
      <c r="I1371" t="str">
        <f t="shared" si="155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>_xlfn.IFNA(VLOOKUP(D1371+1,角色属性概况!I:J,2,FALSE),999)</f>
        <v>20</v>
      </c>
      <c r="N1371" s="1" t="s">
        <v>251</v>
      </c>
      <c r="O1371" s="1">
        <f>VLOOKUP(E1371,角色属性概况!Q:R,2,FALSE)</f>
        <v>800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49"/>
        <v>主动技能3</v>
      </c>
      <c r="D1372" s="8">
        <f t="shared" si="151"/>
        <v>6</v>
      </c>
      <c r="E1372" s="8">
        <f t="shared" si="152"/>
        <v>7</v>
      </c>
      <c r="F1372" s="8">
        <f t="shared" si="153"/>
        <v>3</v>
      </c>
      <c r="G1372" s="8">
        <f t="shared" si="150"/>
        <v>23</v>
      </c>
      <c r="H1372" t="str">
        <f t="shared" si="154"/>
        <v>夜音主动技能3等级6</v>
      </c>
      <c r="I1372" t="str">
        <f t="shared" si="155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>_xlfn.IFNA(VLOOKUP(D1372+1,角色属性概况!I:J,2,FALSE),999)</f>
        <v>25</v>
      </c>
      <c r="N1372" s="1" t="s">
        <v>251</v>
      </c>
      <c r="O1372" s="1">
        <f>VLOOKUP(E1372,角色属性概况!Q:R,2,FALSE)</f>
        <v>800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49"/>
        <v>主动技能3</v>
      </c>
      <c r="D1373" s="8">
        <f t="shared" si="151"/>
        <v>7</v>
      </c>
      <c r="E1373" s="8">
        <f t="shared" si="152"/>
        <v>8</v>
      </c>
      <c r="F1373" s="8">
        <f t="shared" si="153"/>
        <v>3</v>
      </c>
      <c r="G1373" s="8">
        <f t="shared" si="150"/>
        <v>23</v>
      </c>
      <c r="H1373" t="str">
        <f t="shared" si="154"/>
        <v>夜音主动技能3等级7</v>
      </c>
      <c r="I1373" t="str">
        <f t="shared" si="155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>_xlfn.IFNA(VLOOKUP(D1373+1,角色属性概况!I:J,2,FALSE),999)</f>
        <v>30</v>
      </c>
      <c r="N1373" s="1" t="s">
        <v>251</v>
      </c>
      <c r="O1373" s="1">
        <f>VLOOKUP(E1373,角色属性概况!Q:R,2,FALSE)</f>
        <v>1600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49"/>
        <v>主动技能3</v>
      </c>
      <c r="D1374" s="8">
        <f t="shared" si="151"/>
        <v>8</v>
      </c>
      <c r="E1374" s="8">
        <f t="shared" si="152"/>
        <v>9</v>
      </c>
      <c r="F1374" s="8">
        <f t="shared" si="153"/>
        <v>3</v>
      </c>
      <c r="G1374" s="8">
        <f t="shared" si="150"/>
        <v>23</v>
      </c>
      <c r="H1374" t="str">
        <f t="shared" si="154"/>
        <v>夜音主动技能3等级8</v>
      </c>
      <c r="I1374" t="str">
        <f t="shared" si="155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>_xlfn.IFNA(VLOOKUP(D1374+1,角色属性概况!I:J,2,FALSE),999)</f>
        <v>35</v>
      </c>
      <c r="N1374" s="1" t="s">
        <v>251</v>
      </c>
      <c r="O1374" s="1">
        <f>VLOOKUP(E1374,角色属性概况!Q:R,2,FALSE)</f>
        <v>1600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49"/>
        <v>主动技能3</v>
      </c>
      <c r="D1375" s="8">
        <f t="shared" si="151"/>
        <v>9</v>
      </c>
      <c r="E1375" s="8">
        <f t="shared" si="152"/>
        <v>10</v>
      </c>
      <c r="F1375" s="8">
        <f t="shared" si="153"/>
        <v>3</v>
      </c>
      <c r="G1375" s="8">
        <f t="shared" si="150"/>
        <v>23</v>
      </c>
      <c r="H1375" t="str">
        <f t="shared" si="154"/>
        <v>夜音主动技能3等级9</v>
      </c>
      <c r="I1375" t="str">
        <f t="shared" si="155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>_xlfn.IFNA(VLOOKUP(D1375+1,角色属性概况!I:J,2,FALSE),999)</f>
        <v>40</v>
      </c>
      <c r="N1375" s="1" t="s">
        <v>251</v>
      </c>
      <c r="O1375" s="1">
        <f>VLOOKUP(E1375,角色属性概况!Q:R,2,FALSE)</f>
        <v>3200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49"/>
        <v>主动技能3</v>
      </c>
      <c r="D1376" s="8">
        <f t="shared" si="151"/>
        <v>10</v>
      </c>
      <c r="E1376" s="8">
        <f t="shared" si="152"/>
        <v>11</v>
      </c>
      <c r="F1376" s="8">
        <f t="shared" si="153"/>
        <v>3</v>
      </c>
      <c r="G1376" s="8">
        <f t="shared" si="150"/>
        <v>23</v>
      </c>
      <c r="H1376" t="str">
        <f t="shared" si="154"/>
        <v>夜音主动技能3等级10</v>
      </c>
      <c r="I1376" t="str">
        <f t="shared" si="155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>_xlfn.IFNA(VLOOKUP(D1376+1,角色属性概况!I:J,2,FALSE),999)</f>
        <v>45</v>
      </c>
      <c r="N1376" s="1" t="s">
        <v>251</v>
      </c>
      <c r="O1376" s="1">
        <f>VLOOKUP(E1376,角色属性概况!Q:R,2,FALSE)</f>
        <v>3200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49"/>
        <v>主动技能3</v>
      </c>
      <c r="D1377" s="8">
        <f t="shared" si="151"/>
        <v>11</v>
      </c>
      <c r="E1377" s="8">
        <f t="shared" si="152"/>
        <v>12</v>
      </c>
      <c r="F1377" s="8">
        <f t="shared" si="153"/>
        <v>3</v>
      </c>
      <c r="G1377" s="8">
        <f t="shared" si="150"/>
        <v>23</v>
      </c>
      <c r="H1377" t="str">
        <f t="shared" si="154"/>
        <v>夜音主动技能3等级11</v>
      </c>
      <c r="I1377" t="str">
        <f t="shared" si="155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>_xlfn.IFNA(VLOOKUP(D1377+1,角色属性概况!I:J,2,FALSE),999)</f>
        <v>50</v>
      </c>
      <c r="N1377" s="1" t="s">
        <v>251</v>
      </c>
      <c r="O1377" s="1">
        <f>VLOOKUP(E1377,角色属性概况!Q:R,2,FALSE)</f>
        <v>6410.0000000000027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49"/>
        <v>主动技能3</v>
      </c>
      <c r="D1378" s="8">
        <f t="shared" si="151"/>
        <v>12</v>
      </c>
      <c r="E1378" s="8">
        <f t="shared" si="152"/>
        <v>13</v>
      </c>
      <c r="F1378" s="8">
        <f t="shared" si="153"/>
        <v>3</v>
      </c>
      <c r="G1378" s="8">
        <f t="shared" si="150"/>
        <v>23</v>
      </c>
      <c r="H1378" t="str">
        <f t="shared" si="154"/>
        <v>夜音主动技能3等级12</v>
      </c>
      <c r="I1378" t="str">
        <f t="shared" si="155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>_xlfn.IFNA(VLOOKUP(D1378+1,角色属性概况!I:J,2,FALSE),999)</f>
        <v>55</v>
      </c>
      <c r="N1378" s="1" t="s">
        <v>251</v>
      </c>
      <c r="O1378" s="1">
        <f>VLOOKUP(E1378,角色属性概况!Q:R,2,FALSE)</f>
        <v>6409.9999999999927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49"/>
        <v>主动技能3</v>
      </c>
      <c r="D1379" s="8">
        <f t="shared" si="151"/>
        <v>13</v>
      </c>
      <c r="E1379" s="8">
        <f t="shared" si="152"/>
        <v>14</v>
      </c>
      <c r="F1379" s="8">
        <f t="shared" si="153"/>
        <v>3</v>
      </c>
      <c r="G1379" s="8">
        <f t="shared" si="150"/>
        <v>23</v>
      </c>
      <c r="H1379" t="str">
        <f t="shared" si="154"/>
        <v>夜音主动技能3等级13</v>
      </c>
      <c r="I1379" t="str">
        <f t="shared" si="155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>_xlfn.IFNA(VLOOKUP(D1379+1,角色属性概况!I:J,2,FALSE),999)</f>
        <v>60</v>
      </c>
      <c r="N1379" s="1" t="s">
        <v>251</v>
      </c>
      <c r="O1379" s="1">
        <f>VLOOKUP(E1379,角色属性概况!Q:R,2,FALSE)</f>
        <v>12829.999999999995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49"/>
        <v>主动技能3</v>
      </c>
      <c r="D1380" s="8">
        <f t="shared" si="151"/>
        <v>14</v>
      </c>
      <c r="E1380" s="8">
        <f t="shared" si="152"/>
        <v>15</v>
      </c>
      <c r="F1380" s="8">
        <f t="shared" si="153"/>
        <v>3</v>
      </c>
      <c r="G1380" s="8">
        <f t="shared" si="150"/>
        <v>23</v>
      </c>
      <c r="H1380" t="str">
        <f t="shared" si="154"/>
        <v>夜音主动技能3等级14</v>
      </c>
      <c r="I1380" t="str">
        <f t="shared" si="155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>_xlfn.IFNA(VLOOKUP(D1380+1,角色属性概况!I:J,2,FALSE),999)</f>
        <v>65</v>
      </c>
      <c r="N1380" s="1" t="s">
        <v>251</v>
      </c>
      <c r="O1380" s="1">
        <f>VLOOKUP(E1380,角色属性概况!Q:R,2,FALSE)</f>
        <v>12830.00000000002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49"/>
        <v>主动技能3</v>
      </c>
      <c r="D1381" s="8">
        <f t="shared" si="151"/>
        <v>15</v>
      </c>
      <c r="E1381" s="8">
        <f t="shared" si="152"/>
        <v>16</v>
      </c>
      <c r="F1381" s="8">
        <f t="shared" si="153"/>
        <v>3</v>
      </c>
      <c r="G1381" s="8">
        <f t="shared" si="150"/>
        <v>23</v>
      </c>
      <c r="H1381" t="str">
        <f t="shared" si="154"/>
        <v>夜音主动技能3等级15</v>
      </c>
      <c r="I1381" t="str">
        <f t="shared" si="155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>_xlfn.IFNA(VLOOKUP(D1381+1,角色属性概况!I:J,2,FALSE),999)</f>
        <v>70</v>
      </c>
      <c r="N1381" s="1" t="s">
        <v>251</v>
      </c>
      <c r="O1381" s="1">
        <f>VLOOKUP(E1381,角色属性概况!Q:R,2,FALSE)</f>
        <v>25659.999999999989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49"/>
        <v>主动技能3</v>
      </c>
      <c r="D1382" s="8">
        <f t="shared" si="151"/>
        <v>16</v>
      </c>
      <c r="E1382" s="8">
        <f t="shared" si="152"/>
        <v>17</v>
      </c>
      <c r="F1382" s="8">
        <f t="shared" si="153"/>
        <v>3</v>
      </c>
      <c r="G1382" s="8">
        <f t="shared" si="150"/>
        <v>23</v>
      </c>
      <c r="H1382" t="str">
        <f t="shared" si="154"/>
        <v>夜音主动技能3等级16</v>
      </c>
      <c r="I1382" t="str">
        <f t="shared" si="155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>_xlfn.IFNA(VLOOKUP(D1382+1,角色属性概况!I:J,2,FALSE),999)</f>
        <v>75</v>
      </c>
      <c r="N1382" s="1" t="s">
        <v>251</v>
      </c>
      <c r="O1382" s="1">
        <f>VLOOKUP(E1382,角色属性概况!Q:R,2,FALSE)</f>
        <v>25660.00000000004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49"/>
        <v>主动技能3</v>
      </c>
      <c r="D1383" s="8">
        <f t="shared" si="151"/>
        <v>17</v>
      </c>
      <c r="E1383" s="8">
        <f t="shared" si="152"/>
        <v>18</v>
      </c>
      <c r="F1383" s="8">
        <f t="shared" si="153"/>
        <v>3</v>
      </c>
      <c r="G1383" s="8">
        <f t="shared" si="150"/>
        <v>23</v>
      </c>
      <c r="H1383" t="str">
        <f t="shared" si="154"/>
        <v>夜音主动技能3等级17</v>
      </c>
      <c r="I1383" t="str">
        <f t="shared" si="155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>_xlfn.IFNA(VLOOKUP(D1383+1,角色属性概况!I:J,2,FALSE),999)</f>
        <v>80</v>
      </c>
      <c r="N1383" s="1" t="s">
        <v>251</v>
      </c>
      <c r="O1383" s="1">
        <f>VLOOKUP(E1383,角色属性概况!Q:R,2,FALSE)</f>
        <v>51319.999999999978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49"/>
        <v>主动技能3</v>
      </c>
      <c r="D1384" s="8">
        <f t="shared" si="151"/>
        <v>18</v>
      </c>
      <c r="E1384" s="8">
        <f t="shared" si="152"/>
        <v>19</v>
      </c>
      <c r="F1384" s="8">
        <f t="shared" si="153"/>
        <v>3</v>
      </c>
      <c r="G1384" s="8">
        <f t="shared" si="150"/>
        <v>23</v>
      </c>
      <c r="H1384" t="str">
        <f t="shared" si="154"/>
        <v>夜音主动技能3等级18</v>
      </c>
      <c r="I1384" t="str">
        <f t="shared" si="155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>_xlfn.IFNA(VLOOKUP(D1384+1,角色属性概况!I:J,2,FALSE),999)</f>
        <v>85</v>
      </c>
      <c r="N1384" s="1" t="s">
        <v>251</v>
      </c>
      <c r="O1384" s="1">
        <f>VLOOKUP(E1384,角色属性概况!Q:R,2,FALSE)</f>
        <v>51320.000000000058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49"/>
        <v>主动技能3</v>
      </c>
      <c r="D1385" s="8">
        <f t="shared" si="151"/>
        <v>19</v>
      </c>
      <c r="E1385" s="8">
        <f t="shared" si="152"/>
        <v>20</v>
      </c>
      <c r="F1385" s="8">
        <f t="shared" si="153"/>
        <v>3</v>
      </c>
      <c r="G1385" s="8">
        <f t="shared" si="150"/>
        <v>23</v>
      </c>
      <c r="H1385" t="str">
        <f t="shared" si="154"/>
        <v>夜音主动技能3等级19</v>
      </c>
      <c r="I1385" t="str">
        <f t="shared" si="155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>_xlfn.IFNA(VLOOKUP(D1385+1,角色属性概况!I:J,2,FALSE),999)</f>
        <v>90</v>
      </c>
      <c r="N1385" s="1" t="s">
        <v>251</v>
      </c>
      <c r="O1385" s="1">
        <f>VLOOKUP(E1385,角色属性概况!Q:R,2,FALSE)</f>
        <v>102679.99999999993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49"/>
        <v>主动技能3</v>
      </c>
      <c r="D1386" s="8">
        <f t="shared" si="151"/>
        <v>20</v>
      </c>
      <c r="E1386" s="8">
        <f t="shared" si="152"/>
        <v>21</v>
      </c>
      <c r="F1386" s="8">
        <f t="shared" si="153"/>
        <v>3</v>
      </c>
      <c r="G1386" s="8">
        <f t="shared" si="150"/>
        <v>23</v>
      </c>
      <c r="H1386" t="str">
        <f t="shared" si="154"/>
        <v>夜音主动技能3等级20</v>
      </c>
      <c r="I1386" t="str">
        <f t="shared" si="155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>_xlfn.IFNA(VLOOKUP(D1386+1,角色属性概况!I:J,2,FALSE),999)</f>
        <v>100</v>
      </c>
      <c r="N1386" s="1" t="s">
        <v>251</v>
      </c>
      <c r="O1386" s="1">
        <f>VLOOKUP(E1386,角色属性概况!Q:R,2,FALSE)</f>
        <v>154040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49"/>
        <v>主动技能1</v>
      </c>
      <c r="D1387" s="8">
        <f t="shared" si="151"/>
        <v>1</v>
      </c>
      <c r="E1387" s="8">
        <f t="shared" si="152"/>
        <v>2</v>
      </c>
      <c r="F1387" s="8">
        <f t="shared" si="153"/>
        <v>1</v>
      </c>
      <c r="G1387" s="8">
        <f t="shared" si="150"/>
        <v>24</v>
      </c>
      <c r="H1387" t="str">
        <f t="shared" si="154"/>
        <v>琅琊主动技能1等级1</v>
      </c>
      <c r="I1387" t="str">
        <f t="shared" si="155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>_xlfn.IFNA(VLOOKUP(D1387+1,角色属性概况!I:J,2,FALSE),999)</f>
        <v>2</v>
      </c>
      <c r="N1387" s="1" t="s">
        <v>251</v>
      </c>
      <c r="O1387" s="1">
        <f>VLOOKUP(E1387,角色属性概况!Q:R,2,FALSE)</f>
        <v>320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49"/>
        <v>主动技能1</v>
      </c>
      <c r="D1388" s="8">
        <f t="shared" si="151"/>
        <v>2</v>
      </c>
      <c r="E1388" s="8">
        <f t="shared" si="152"/>
        <v>3</v>
      </c>
      <c r="F1388" s="8">
        <f t="shared" si="153"/>
        <v>1</v>
      </c>
      <c r="G1388" s="8">
        <f t="shared" si="150"/>
        <v>24</v>
      </c>
      <c r="H1388" t="str">
        <f t="shared" si="154"/>
        <v>琅琊主动技能1等级2</v>
      </c>
      <c r="I1388" t="str">
        <f t="shared" si="155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>_xlfn.IFNA(VLOOKUP(D1388+1,角色属性概况!I:J,2,FALSE),999)</f>
        <v>5</v>
      </c>
      <c r="N1388" s="1" t="s">
        <v>251</v>
      </c>
      <c r="O1388" s="1">
        <f>VLOOKUP(E1388,角色属性概况!Q:R,2,FALSE)</f>
        <v>400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49"/>
        <v>主动技能1</v>
      </c>
      <c r="D1389" s="8">
        <f t="shared" si="151"/>
        <v>3</v>
      </c>
      <c r="E1389" s="8">
        <f t="shared" si="152"/>
        <v>4</v>
      </c>
      <c r="F1389" s="8">
        <f t="shared" si="153"/>
        <v>1</v>
      </c>
      <c r="G1389" s="8">
        <f t="shared" si="150"/>
        <v>24</v>
      </c>
      <c r="H1389" t="str">
        <f t="shared" si="154"/>
        <v>琅琊主动技能1等级3</v>
      </c>
      <c r="I1389" t="str">
        <f t="shared" si="155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>_xlfn.IFNA(VLOOKUP(D1389+1,角色属性概况!I:J,2,FALSE),999)</f>
        <v>10</v>
      </c>
      <c r="N1389" s="1" t="s">
        <v>251</v>
      </c>
      <c r="O1389" s="1">
        <f>VLOOKUP(E1389,角色属性概况!Q:R,2,FALSE)</f>
        <v>400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49"/>
        <v>主动技能1</v>
      </c>
      <c r="D1390" s="8">
        <f t="shared" si="151"/>
        <v>4</v>
      </c>
      <c r="E1390" s="8">
        <f t="shared" si="152"/>
        <v>5</v>
      </c>
      <c r="F1390" s="8">
        <f t="shared" si="153"/>
        <v>1</v>
      </c>
      <c r="G1390" s="8">
        <f t="shared" si="150"/>
        <v>24</v>
      </c>
      <c r="H1390" t="str">
        <f t="shared" si="154"/>
        <v>琅琊主动技能1等级4</v>
      </c>
      <c r="I1390" t="str">
        <f t="shared" si="155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>_xlfn.IFNA(VLOOKUP(D1390+1,角色属性概况!I:J,2,FALSE),999)</f>
        <v>15</v>
      </c>
      <c r="N1390" s="1" t="s">
        <v>251</v>
      </c>
      <c r="O1390" s="1">
        <f>VLOOKUP(E1390,角色属性概况!Q:R,2,FALSE)</f>
        <v>400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49"/>
        <v>主动技能1</v>
      </c>
      <c r="D1391" s="8">
        <f t="shared" si="151"/>
        <v>5</v>
      </c>
      <c r="E1391" s="8">
        <f t="shared" si="152"/>
        <v>6</v>
      </c>
      <c r="F1391" s="8">
        <f t="shared" si="153"/>
        <v>1</v>
      </c>
      <c r="G1391" s="8">
        <f t="shared" si="150"/>
        <v>24</v>
      </c>
      <c r="H1391" t="str">
        <f t="shared" si="154"/>
        <v>琅琊主动技能1等级5</v>
      </c>
      <c r="I1391" t="str">
        <f t="shared" si="155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>_xlfn.IFNA(VLOOKUP(D1391+1,角色属性概况!I:J,2,FALSE),999)</f>
        <v>20</v>
      </c>
      <c r="N1391" s="1" t="s">
        <v>251</v>
      </c>
      <c r="O1391" s="1">
        <f>VLOOKUP(E1391,角色属性概况!Q:R,2,FALSE)</f>
        <v>800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49"/>
        <v>主动技能1</v>
      </c>
      <c r="D1392" s="8">
        <f t="shared" si="151"/>
        <v>6</v>
      </c>
      <c r="E1392" s="8">
        <f t="shared" si="152"/>
        <v>7</v>
      </c>
      <c r="F1392" s="8">
        <f t="shared" si="153"/>
        <v>1</v>
      </c>
      <c r="G1392" s="8">
        <f t="shared" si="150"/>
        <v>24</v>
      </c>
      <c r="H1392" t="str">
        <f t="shared" si="154"/>
        <v>琅琊主动技能1等级6</v>
      </c>
      <c r="I1392" t="str">
        <f t="shared" si="155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>_xlfn.IFNA(VLOOKUP(D1392+1,角色属性概况!I:J,2,FALSE),999)</f>
        <v>25</v>
      </c>
      <c r="N1392" s="1" t="s">
        <v>251</v>
      </c>
      <c r="O1392" s="1">
        <f>VLOOKUP(E1392,角色属性概况!Q:R,2,FALSE)</f>
        <v>800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49"/>
        <v>主动技能1</v>
      </c>
      <c r="D1393" s="8">
        <f t="shared" si="151"/>
        <v>7</v>
      </c>
      <c r="E1393" s="8">
        <f t="shared" si="152"/>
        <v>8</v>
      </c>
      <c r="F1393" s="8">
        <f t="shared" si="153"/>
        <v>1</v>
      </c>
      <c r="G1393" s="8">
        <f t="shared" si="150"/>
        <v>24</v>
      </c>
      <c r="H1393" t="str">
        <f t="shared" si="154"/>
        <v>琅琊主动技能1等级7</v>
      </c>
      <c r="I1393" t="str">
        <f t="shared" si="155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>_xlfn.IFNA(VLOOKUP(D1393+1,角色属性概况!I:J,2,FALSE),999)</f>
        <v>30</v>
      </c>
      <c r="N1393" s="1" t="s">
        <v>251</v>
      </c>
      <c r="O1393" s="1">
        <f>VLOOKUP(E1393,角色属性概况!Q:R,2,FALSE)</f>
        <v>1600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49"/>
        <v>主动技能1</v>
      </c>
      <c r="D1394" s="8">
        <f t="shared" si="151"/>
        <v>8</v>
      </c>
      <c r="E1394" s="8">
        <f t="shared" si="152"/>
        <v>9</v>
      </c>
      <c r="F1394" s="8">
        <f t="shared" si="153"/>
        <v>1</v>
      </c>
      <c r="G1394" s="8">
        <f t="shared" si="150"/>
        <v>24</v>
      </c>
      <c r="H1394" t="str">
        <f t="shared" si="154"/>
        <v>琅琊主动技能1等级8</v>
      </c>
      <c r="I1394" t="str">
        <f t="shared" si="155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>_xlfn.IFNA(VLOOKUP(D1394+1,角色属性概况!I:J,2,FALSE),999)</f>
        <v>35</v>
      </c>
      <c r="N1394" s="1" t="s">
        <v>251</v>
      </c>
      <c r="O1394" s="1">
        <f>VLOOKUP(E1394,角色属性概况!Q:R,2,FALSE)</f>
        <v>1600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49"/>
        <v>主动技能1</v>
      </c>
      <c r="D1395" s="8">
        <f t="shared" si="151"/>
        <v>9</v>
      </c>
      <c r="E1395" s="8">
        <f t="shared" si="152"/>
        <v>10</v>
      </c>
      <c r="F1395" s="8">
        <f t="shared" si="153"/>
        <v>1</v>
      </c>
      <c r="G1395" s="8">
        <f t="shared" si="150"/>
        <v>24</v>
      </c>
      <c r="H1395" t="str">
        <f t="shared" si="154"/>
        <v>琅琊主动技能1等级9</v>
      </c>
      <c r="I1395" t="str">
        <f t="shared" si="155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>_xlfn.IFNA(VLOOKUP(D1395+1,角色属性概况!I:J,2,FALSE),999)</f>
        <v>40</v>
      </c>
      <c r="N1395" s="1" t="s">
        <v>251</v>
      </c>
      <c r="O1395" s="1">
        <f>VLOOKUP(E1395,角色属性概况!Q:R,2,FALSE)</f>
        <v>3200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49"/>
        <v>主动技能1</v>
      </c>
      <c r="D1396" s="8">
        <f t="shared" si="151"/>
        <v>10</v>
      </c>
      <c r="E1396" s="8">
        <f t="shared" si="152"/>
        <v>11</v>
      </c>
      <c r="F1396" s="8">
        <f t="shared" si="153"/>
        <v>1</v>
      </c>
      <c r="G1396" s="8">
        <f t="shared" si="150"/>
        <v>24</v>
      </c>
      <c r="H1396" t="str">
        <f t="shared" si="154"/>
        <v>琅琊主动技能1等级10</v>
      </c>
      <c r="I1396" t="str">
        <f t="shared" si="155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>_xlfn.IFNA(VLOOKUP(D1396+1,角色属性概况!I:J,2,FALSE),999)</f>
        <v>45</v>
      </c>
      <c r="N1396" s="1" t="s">
        <v>251</v>
      </c>
      <c r="O1396" s="1">
        <f>VLOOKUP(E1396,角色属性概况!Q:R,2,FALSE)</f>
        <v>3200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49"/>
        <v>主动技能1</v>
      </c>
      <c r="D1397" s="8">
        <f t="shared" si="151"/>
        <v>11</v>
      </c>
      <c r="E1397" s="8">
        <f t="shared" si="152"/>
        <v>12</v>
      </c>
      <c r="F1397" s="8">
        <f t="shared" si="153"/>
        <v>1</v>
      </c>
      <c r="G1397" s="8">
        <f t="shared" si="150"/>
        <v>24</v>
      </c>
      <c r="H1397" t="str">
        <f t="shared" si="154"/>
        <v>琅琊主动技能1等级11</v>
      </c>
      <c r="I1397" t="str">
        <f t="shared" si="155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>_xlfn.IFNA(VLOOKUP(D1397+1,角色属性概况!I:J,2,FALSE),999)</f>
        <v>50</v>
      </c>
      <c r="N1397" s="1" t="s">
        <v>251</v>
      </c>
      <c r="O1397" s="1">
        <f>VLOOKUP(E1397,角色属性概况!Q:R,2,FALSE)</f>
        <v>6410.0000000000027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49"/>
        <v>主动技能1</v>
      </c>
      <c r="D1398" s="8">
        <f t="shared" si="151"/>
        <v>12</v>
      </c>
      <c r="E1398" s="8">
        <f t="shared" si="152"/>
        <v>13</v>
      </c>
      <c r="F1398" s="8">
        <f t="shared" si="153"/>
        <v>1</v>
      </c>
      <c r="G1398" s="8">
        <f t="shared" si="150"/>
        <v>24</v>
      </c>
      <c r="H1398" t="str">
        <f t="shared" si="154"/>
        <v>琅琊主动技能1等级12</v>
      </c>
      <c r="I1398" t="str">
        <f t="shared" si="155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>_xlfn.IFNA(VLOOKUP(D1398+1,角色属性概况!I:J,2,FALSE),999)</f>
        <v>55</v>
      </c>
      <c r="N1398" s="1" t="s">
        <v>251</v>
      </c>
      <c r="O1398" s="1">
        <f>VLOOKUP(E1398,角色属性概况!Q:R,2,FALSE)</f>
        <v>6409.9999999999927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49"/>
        <v>主动技能1</v>
      </c>
      <c r="D1399" s="8">
        <f t="shared" si="151"/>
        <v>13</v>
      </c>
      <c r="E1399" s="8">
        <f t="shared" si="152"/>
        <v>14</v>
      </c>
      <c r="F1399" s="8">
        <f t="shared" si="153"/>
        <v>1</v>
      </c>
      <c r="G1399" s="8">
        <f t="shared" si="150"/>
        <v>24</v>
      </c>
      <c r="H1399" t="str">
        <f t="shared" si="154"/>
        <v>琅琊主动技能1等级13</v>
      </c>
      <c r="I1399" t="str">
        <f t="shared" si="155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>_xlfn.IFNA(VLOOKUP(D1399+1,角色属性概况!I:J,2,FALSE),999)</f>
        <v>60</v>
      </c>
      <c r="N1399" s="1" t="s">
        <v>251</v>
      </c>
      <c r="O1399" s="1">
        <f>VLOOKUP(E1399,角色属性概况!Q:R,2,FALSE)</f>
        <v>12829.999999999995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49"/>
        <v>主动技能1</v>
      </c>
      <c r="D1400" s="8">
        <f t="shared" si="151"/>
        <v>14</v>
      </c>
      <c r="E1400" s="8">
        <f t="shared" si="152"/>
        <v>15</v>
      </c>
      <c r="F1400" s="8">
        <f t="shared" si="153"/>
        <v>1</v>
      </c>
      <c r="G1400" s="8">
        <f t="shared" si="150"/>
        <v>24</v>
      </c>
      <c r="H1400" t="str">
        <f t="shared" si="154"/>
        <v>琅琊主动技能1等级14</v>
      </c>
      <c r="I1400" t="str">
        <f t="shared" si="155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>_xlfn.IFNA(VLOOKUP(D1400+1,角色属性概况!I:J,2,FALSE),999)</f>
        <v>65</v>
      </c>
      <c r="N1400" s="1" t="s">
        <v>251</v>
      </c>
      <c r="O1400" s="1">
        <f>VLOOKUP(E1400,角色属性概况!Q:R,2,FALSE)</f>
        <v>12830.00000000002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49"/>
        <v>主动技能1</v>
      </c>
      <c r="D1401" s="8">
        <f t="shared" si="151"/>
        <v>15</v>
      </c>
      <c r="E1401" s="8">
        <f t="shared" si="152"/>
        <v>16</v>
      </c>
      <c r="F1401" s="8">
        <f t="shared" si="153"/>
        <v>1</v>
      </c>
      <c r="G1401" s="8">
        <f t="shared" si="150"/>
        <v>24</v>
      </c>
      <c r="H1401" t="str">
        <f t="shared" si="154"/>
        <v>琅琊主动技能1等级15</v>
      </c>
      <c r="I1401" t="str">
        <f t="shared" si="155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>_xlfn.IFNA(VLOOKUP(D1401+1,角色属性概况!I:J,2,FALSE),999)</f>
        <v>70</v>
      </c>
      <c r="N1401" s="1" t="s">
        <v>251</v>
      </c>
      <c r="O1401" s="1">
        <f>VLOOKUP(E1401,角色属性概况!Q:R,2,FALSE)</f>
        <v>25659.999999999989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49"/>
        <v>主动技能1</v>
      </c>
      <c r="D1402" s="8">
        <f t="shared" si="151"/>
        <v>16</v>
      </c>
      <c r="E1402" s="8">
        <f t="shared" si="152"/>
        <v>17</v>
      </c>
      <c r="F1402" s="8">
        <f t="shared" si="153"/>
        <v>1</v>
      </c>
      <c r="G1402" s="8">
        <f t="shared" si="150"/>
        <v>24</v>
      </c>
      <c r="H1402" t="str">
        <f t="shared" si="154"/>
        <v>琅琊主动技能1等级16</v>
      </c>
      <c r="I1402" t="str">
        <f t="shared" si="155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>_xlfn.IFNA(VLOOKUP(D1402+1,角色属性概况!I:J,2,FALSE),999)</f>
        <v>75</v>
      </c>
      <c r="N1402" s="1" t="s">
        <v>251</v>
      </c>
      <c r="O1402" s="1">
        <f>VLOOKUP(E1402,角色属性概况!Q:R,2,FALSE)</f>
        <v>25660.00000000004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49"/>
        <v>主动技能1</v>
      </c>
      <c r="D1403" s="8">
        <f t="shared" si="151"/>
        <v>17</v>
      </c>
      <c r="E1403" s="8">
        <f t="shared" si="152"/>
        <v>18</v>
      </c>
      <c r="F1403" s="8">
        <f t="shared" si="153"/>
        <v>1</v>
      </c>
      <c r="G1403" s="8">
        <f t="shared" si="150"/>
        <v>24</v>
      </c>
      <c r="H1403" t="str">
        <f t="shared" si="154"/>
        <v>琅琊主动技能1等级17</v>
      </c>
      <c r="I1403" t="str">
        <f t="shared" si="155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>_xlfn.IFNA(VLOOKUP(D1403+1,角色属性概况!I:J,2,FALSE),999)</f>
        <v>80</v>
      </c>
      <c r="N1403" s="1" t="s">
        <v>251</v>
      </c>
      <c r="O1403" s="1">
        <f>VLOOKUP(E1403,角色属性概况!Q:R,2,FALSE)</f>
        <v>51319.999999999978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49"/>
        <v>主动技能1</v>
      </c>
      <c r="D1404" s="8">
        <f t="shared" si="151"/>
        <v>18</v>
      </c>
      <c r="E1404" s="8">
        <f t="shared" si="152"/>
        <v>19</v>
      </c>
      <c r="F1404" s="8">
        <f t="shared" si="153"/>
        <v>1</v>
      </c>
      <c r="G1404" s="8">
        <f t="shared" si="150"/>
        <v>24</v>
      </c>
      <c r="H1404" t="str">
        <f t="shared" si="154"/>
        <v>琅琊主动技能1等级18</v>
      </c>
      <c r="I1404" t="str">
        <f t="shared" si="155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>_xlfn.IFNA(VLOOKUP(D1404+1,角色属性概况!I:J,2,FALSE),999)</f>
        <v>85</v>
      </c>
      <c r="N1404" s="1" t="s">
        <v>251</v>
      </c>
      <c r="O1404" s="1">
        <f>VLOOKUP(E1404,角色属性概况!Q:R,2,FALSE)</f>
        <v>51320.000000000058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49"/>
        <v>主动技能1</v>
      </c>
      <c r="D1405" s="8">
        <f t="shared" si="151"/>
        <v>19</v>
      </c>
      <c r="E1405" s="8">
        <f t="shared" si="152"/>
        <v>20</v>
      </c>
      <c r="F1405" s="8">
        <f t="shared" si="153"/>
        <v>1</v>
      </c>
      <c r="G1405" s="8">
        <f t="shared" si="150"/>
        <v>24</v>
      </c>
      <c r="H1405" t="str">
        <f t="shared" si="154"/>
        <v>琅琊主动技能1等级19</v>
      </c>
      <c r="I1405" t="str">
        <f t="shared" si="155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>_xlfn.IFNA(VLOOKUP(D1405+1,角色属性概况!I:J,2,FALSE),999)</f>
        <v>90</v>
      </c>
      <c r="N1405" s="1" t="s">
        <v>251</v>
      </c>
      <c r="O1405" s="1">
        <f>VLOOKUP(E1405,角色属性概况!Q:R,2,FALSE)</f>
        <v>102679.99999999993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49"/>
        <v>主动技能1</v>
      </c>
      <c r="D1406" s="8">
        <f t="shared" si="151"/>
        <v>20</v>
      </c>
      <c r="E1406" s="8">
        <f t="shared" si="152"/>
        <v>21</v>
      </c>
      <c r="F1406" s="8">
        <f t="shared" si="153"/>
        <v>1</v>
      </c>
      <c r="G1406" s="8">
        <f t="shared" si="150"/>
        <v>24</v>
      </c>
      <c r="H1406" t="str">
        <f t="shared" si="154"/>
        <v>琅琊主动技能1等级20</v>
      </c>
      <c r="I1406" t="str">
        <f t="shared" si="155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>_xlfn.IFNA(VLOOKUP(D1406+1,角色属性概况!I:J,2,FALSE),999)</f>
        <v>100</v>
      </c>
      <c r="N1406" s="1" t="s">
        <v>251</v>
      </c>
      <c r="O1406" s="1">
        <f>VLOOKUP(E1406,角色属性概况!Q:R,2,FALSE)</f>
        <v>154040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49"/>
        <v>主动技能2</v>
      </c>
      <c r="D1407" s="8">
        <f t="shared" si="151"/>
        <v>1</v>
      </c>
      <c r="E1407" s="8">
        <f t="shared" si="152"/>
        <v>2</v>
      </c>
      <c r="F1407" s="8">
        <f t="shared" si="153"/>
        <v>2</v>
      </c>
      <c r="G1407" s="8">
        <f t="shared" si="150"/>
        <v>24</v>
      </c>
      <c r="H1407" t="str">
        <f t="shared" si="154"/>
        <v>琅琊主动技能2等级1</v>
      </c>
      <c r="I1407" t="str">
        <f t="shared" si="155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>_xlfn.IFNA(VLOOKUP(D1407+1,角色属性概况!I:J,2,FALSE),999)</f>
        <v>2</v>
      </c>
      <c r="N1407" s="1" t="s">
        <v>251</v>
      </c>
      <c r="O1407" s="1">
        <f>VLOOKUP(E1407,角色属性概况!Q:R,2,FALSE)</f>
        <v>320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49"/>
        <v>主动技能2</v>
      </c>
      <c r="D1408" s="8">
        <f t="shared" si="151"/>
        <v>2</v>
      </c>
      <c r="E1408" s="8">
        <f t="shared" si="152"/>
        <v>3</v>
      </c>
      <c r="F1408" s="8">
        <f t="shared" si="153"/>
        <v>2</v>
      </c>
      <c r="G1408" s="8">
        <f t="shared" si="150"/>
        <v>24</v>
      </c>
      <c r="H1408" t="str">
        <f t="shared" si="154"/>
        <v>琅琊主动技能2等级2</v>
      </c>
      <c r="I1408" t="str">
        <f t="shared" si="155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>_xlfn.IFNA(VLOOKUP(D1408+1,角色属性概况!I:J,2,FALSE),999)</f>
        <v>5</v>
      </c>
      <c r="N1408" s="1" t="s">
        <v>251</v>
      </c>
      <c r="O1408" s="1">
        <f>VLOOKUP(E1408,角色属性概况!Q:R,2,FALSE)</f>
        <v>400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49"/>
        <v>主动技能2</v>
      </c>
      <c r="D1409" s="8">
        <f t="shared" si="151"/>
        <v>3</v>
      </c>
      <c r="E1409" s="8">
        <f t="shared" si="152"/>
        <v>4</v>
      </c>
      <c r="F1409" s="8">
        <f t="shared" si="153"/>
        <v>2</v>
      </c>
      <c r="G1409" s="8">
        <f t="shared" si="150"/>
        <v>24</v>
      </c>
      <c r="H1409" t="str">
        <f t="shared" si="154"/>
        <v>琅琊主动技能2等级3</v>
      </c>
      <c r="I1409" t="str">
        <f t="shared" si="155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>_xlfn.IFNA(VLOOKUP(D1409+1,角色属性概况!I:J,2,FALSE),999)</f>
        <v>10</v>
      </c>
      <c r="N1409" s="1" t="s">
        <v>251</v>
      </c>
      <c r="O1409" s="1">
        <f>VLOOKUP(E1409,角色属性概况!Q:R,2,FALSE)</f>
        <v>400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49"/>
        <v>主动技能2</v>
      </c>
      <c r="D1410" s="8">
        <f t="shared" si="151"/>
        <v>4</v>
      </c>
      <c r="E1410" s="8">
        <f t="shared" si="152"/>
        <v>5</v>
      </c>
      <c r="F1410" s="8">
        <f t="shared" si="153"/>
        <v>2</v>
      </c>
      <c r="G1410" s="8">
        <f t="shared" si="150"/>
        <v>24</v>
      </c>
      <c r="H1410" t="str">
        <f t="shared" si="154"/>
        <v>琅琊主动技能2等级4</v>
      </c>
      <c r="I1410" t="str">
        <f t="shared" si="155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>_xlfn.IFNA(VLOOKUP(D1410+1,角色属性概况!I:J,2,FALSE),999)</f>
        <v>15</v>
      </c>
      <c r="N1410" s="1" t="s">
        <v>251</v>
      </c>
      <c r="O1410" s="1">
        <f>VLOOKUP(E1410,角色属性概况!Q:R,2,FALSE)</f>
        <v>400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49"/>
        <v>主动技能2</v>
      </c>
      <c r="D1411" s="8">
        <f t="shared" si="151"/>
        <v>5</v>
      </c>
      <c r="E1411" s="8">
        <f t="shared" si="152"/>
        <v>6</v>
      </c>
      <c r="F1411" s="8">
        <f t="shared" si="153"/>
        <v>2</v>
      </c>
      <c r="G1411" s="8">
        <f t="shared" si="150"/>
        <v>24</v>
      </c>
      <c r="H1411" t="str">
        <f t="shared" si="154"/>
        <v>琅琊主动技能2等级5</v>
      </c>
      <c r="I1411" t="str">
        <f t="shared" si="155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>_xlfn.IFNA(VLOOKUP(D1411+1,角色属性概况!I:J,2,FALSE),999)</f>
        <v>20</v>
      </c>
      <c r="N1411" s="1" t="s">
        <v>251</v>
      </c>
      <c r="O1411" s="1">
        <f>VLOOKUP(E1411,角色属性概况!Q:R,2,FALSE)</f>
        <v>800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49"/>
        <v>主动技能2</v>
      </c>
      <c r="D1412" s="8">
        <f t="shared" si="151"/>
        <v>6</v>
      </c>
      <c r="E1412" s="8">
        <f t="shared" si="152"/>
        <v>7</v>
      </c>
      <c r="F1412" s="8">
        <f t="shared" si="153"/>
        <v>2</v>
      </c>
      <c r="G1412" s="8">
        <f t="shared" si="150"/>
        <v>24</v>
      </c>
      <c r="H1412" t="str">
        <f t="shared" si="154"/>
        <v>琅琊主动技能2等级6</v>
      </c>
      <c r="I1412" t="str">
        <f t="shared" si="155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>_xlfn.IFNA(VLOOKUP(D1412+1,角色属性概况!I:J,2,FALSE),999)</f>
        <v>25</v>
      </c>
      <c r="N1412" s="1" t="s">
        <v>251</v>
      </c>
      <c r="O1412" s="1">
        <f>VLOOKUP(E1412,角色属性概况!Q:R,2,FALSE)</f>
        <v>800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49"/>
        <v>主动技能2</v>
      </c>
      <c r="D1413" s="8">
        <f t="shared" si="151"/>
        <v>7</v>
      </c>
      <c r="E1413" s="8">
        <f t="shared" si="152"/>
        <v>8</v>
      </c>
      <c r="F1413" s="8">
        <f t="shared" si="153"/>
        <v>2</v>
      </c>
      <c r="G1413" s="8">
        <f t="shared" si="150"/>
        <v>24</v>
      </c>
      <c r="H1413" t="str">
        <f t="shared" si="154"/>
        <v>琅琊主动技能2等级7</v>
      </c>
      <c r="I1413" t="str">
        <f t="shared" si="155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>_xlfn.IFNA(VLOOKUP(D1413+1,角色属性概况!I:J,2,FALSE),999)</f>
        <v>30</v>
      </c>
      <c r="N1413" s="1" t="s">
        <v>251</v>
      </c>
      <c r="O1413" s="1">
        <f>VLOOKUP(E1413,角色属性概况!Q:R,2,FALSE)</f>
        <v>1600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49"/>
        <v>主动技能2</v>
      </c>
      <c r="D1414" s="8">
        <f t="shared" si="151"/>
        <v>8</v>
      </c>
      <c r="E1414" s="8">
        <f t="shared" si="152"/>
        <v>9</v>
      </c>
      <c r="F1414" s="8">
        <f t="shared" si="153"/>
        <v>2</v>
      </c>
      <c r="G1414" s="8">
        <f t="shared" si="150"/>
        <v>24</v>
      </c>
      <c r="H1414" t="str">
        <f t="shared" si="154"/>
        <v>琅琊主动技能2等级8</v>
      </c>
      <c r="I1414" t="str">
        <f t="shared" si="155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>_xlfn.IFNA(VLOOKUP(D1414+1,角色属性概况!I:J,2,FALSE),999)</f>
        <v>35</v>
      </c>
      <c r="N1414" s="1" t="s">
        <v>251</v>
      </c>
      <c r="O1414" s="1">
        <f>VLOOKUP(E1414,角色属性概况!Q:R,2,FALSE)</f>
        <v>1600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49"/>
        <v>主动技能2</v>
      </c>
      <c r="D1415" s="8">
        <f t="shared" si="151"/>
        <v>9</v>
      </c>
      <c r="E1415" s="8">
        <f t="shared" si="152"/>
        <v>10</v>
      </c>
      <c r="F1415" s="8">
        <f t="shared" si="153"/>
        <v>2</v>
      </c>
      <c r="G1415" s="8">
        <f t="shared" si="150"/>
        <v>24</v>
      </c>
      <c r="H1415" t="str">
        <f t="shared" si="154"/>
        <v>琅琊主动技能2等级9</v>
      </c>
      <c r="I1415" t="str">
        <f t="shared" si="155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>_xlfn.IFNA(VLOOKUP(D1415+1,角色属性概况!I:J,2,FALSE),999)</f>
        <v>40</v>
      </c>
      <c r="N1415" s="1" t="s">
        <v>251</v>
      </c>
      <c r="O1415" s="1">
        <f>VLOOKUP(E1415,角色属性概况!Q:R,2,FALSE)</f>
        <v>3200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56">C$4&amp;F1416</f>
        <v>主动技能2</v>
      </c>
      <c r="D1416" s="8">
        <f t="shared" si="151"/>
        <v>10</v>
      </c>
      <c r="E1416" s="8">
        <f t="shared" si="152"/>
        <v>11</v>
      </c>
      <c r="F1416" s="8">
        <f t="shared" si="153"/>
        <v>2</v>
      </c>
      <c r="G1416" s="8">
        <f t="shared" ref="G1416:G1479" si="157">IF((F1416=1)*(D1416=1),G1415+1,G1415)</f>
        <v>24</v>
      </c>
      <c r="H1416" t="str">
        <f t="shared" si="154"/>
        <v>琅琊主动技能2等级10</v>
      </c>
      <c r="I1416" t="str">
        <f t="shared" si="155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>_xlfn.IFNA(VLOOKUP(D1416+1,角色属性概况!I:J,2,FALSE),999)</f>
        <v>45</v>
      </c>
      <c r="N1416" s="1" t="s">
        <v>251</v>
      </c>
      <c r="O1416" s="1">
        <f>VLOOKUP(E1416,角色属性概况!Q:R,2,FALSE)</f>
        <v>3200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56"/>
        <v>主动技能2</v>
      </c>
      <c r="D1417" s="8">
        <f t="shared" ref="D1417:D1480" si="158">IF(D1416=D$5,1,D1416+1)</f>
        <v>11</v>
      </c>
      <c r="E1417" s="8">
        <f t="shared" ref="E1417:E1480" si="159">IF(E1416=E$5,2,E1416+1)</f>
        <v>12</v>
      </c>
      <c r="F1417" s="8">
        <f t="shared" ref="F1417:F1480" si="160">IF(D1417=1,IF(F1416=$F$5,1,F1416+1),F1416)</f>
        <v>2</v>
      </c>
      <c r="G1417" s="8">
        <f t="shared" si="157"/>
        <v>24</v>
      </c>
      <c r="H1417" t="str">
        <f t="shared" si="154"/>
        <v>琅琊主动技能2等级11</v>
      </c>
      <c r="I1417" t="str">
        <f t="shared" si="155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>_xlfn.IFNA(VLOOKUP(D1417+1,角色属性概况!I:J,2,FALSE),999)</f>
        <v>50</v>
      </c>
      <c r="N1417" s="1" t="s">
        <v>251</v>
      </c>
      <c r="O1417" s="1">
        <f>VLOOKUP(E1417,角色属性概况!Q:R,2,FALSE)</f>
        <v>6410.0000000000027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56"/>
        <v>主动技能2</v>
      </c>
      <c r="D1418" s="8">
        <f t="shared" si="158"/>
        <v>12</v>
      </c>
      <c r="E1418" s="8">
        <f t="shared" si="159"/>
        <v>13</v>
      </c>
      <c r="F1418" s="8">
        <f t="shared" si="160"/>
        <v>2</v>
      </c>
      <c r="G1418" s="8">
        <f t="shared" si="157"/>
        <v>24</v>
      </c>
      <c r="H1418" t="str">
        <f t="shared" si="154"/>
        <v>琅琊主动技能2等级12</v>
      </c>
      <c r="I1418" t="str">
        <f t="shared" si="155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>_xlfn.IFNA(VLOOKUP(D1418+1,角色属性概况!I:J,2,FALSE),999)</f>
        <v>55</v>
      </c>
      <c r="N1418" s="1" t="s">
        <v>251</v>
      </c>
      <c r="O1418" s="1">
        <f>VLOOKUP(E1418,角色属性概况!Q:R,2,FALSE)</f>
        <v>6409.9999999999927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56"/>
        <v>主动技能2</v>
      </c>
      <c r="D1419" s="8">
        <f t="shared" si="158"/>
        <v>13</v>
      </c>
      <c r="E1419" s="8">
        <f t="shared" si="159"/>
        <v>14</v>
      </c>
      <c r="F1419" s="8">
        <f t="shared" si="160"/>
        <v>2</v>
      </c>
      <c r="G1419" s="8">
        <f t="shared" si="157"/>
        <v>24</v>
      </c>
      <c r="H1419" t="str">
        <f t="shared" si="154"/>
        <v>琅琊主动技能2等级13</v>
      </c>
      <c r="I1419" t="str">
        <f t="shared" si="155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>_xlfn.IFNA(VLOOKUP(D1419+1,角色属性概况!I:J,2,FALSE),999)</f>
        <v>60</v>
      </c>
      <c r="N1419" s="1" t="s">
        <v>251</v>
      </c>
      <c r="O1419" s="1">
        <f>VLOOKUP(E1419,角色属性概况!Q:R,2,FALSE)</f>
        <v>12829.999999999995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56"/>
        <v>主动技能2</v>
      </c>
      <c r="D1420" s="8">
        <f t="shared" si="158"/>
        <v>14</v>
      </c>
      <c r="E1420" s="8">
        <f t="shared" si="159"/>
        <v>15</v>
      </c>
      <c r="F1420" s="8">
        <f t="shared" si="160"/>
        <v>2</v>
      </c>
      <c r="G1420" s="8">
        <f t="shared" si="157"/>
        <v>24</v>
      </c>
      <c r="H1420" t="str">
        <f t="shared" si="154"/>
        <v>琅琊主动技能2等级14</v>
      </c>
      <c r="I1420" t="str">
        <f t="shared" si="155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>_xlfn.IFNA(VLOOKUP(D1420+1,角色属性概况!I:J,2,FALSE),999)</f>
        <v>65</v>
      </c>
      <c r="N1420" s="1" t="s">
        <v>251</v>
      </c>
      <c r="O1420" s="1">
        <f>VLOOKUP(E1420,角色属性概况!Q:R,2,FALSE)</f>
        <v>12830.00000000002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56"/>
        <v>主动技能2</v>
      </c>
      <c r="D1421" s="8">
        <f t="shared" si="158"/>
        <v>15</v>
      </c>
      <c r="E1421" s="8">
        <f t="shared" si="159"/>
        <v>16</v>
      </c>
      <c r="F1421" s="8">
        <f t="shared" si="160"/>
        <v>2</v>
      </c>
      <c r="G1421" s="8">
        <f t="shared" si="157"/>
        <v>24</v>
      </c>
      <c r="H1421" t="str">
        <f t="shared" si="154"/>
        <v>琅琊主动技能2等级15</v>
      </c>
      <c r="I1421" t="str">
        <f t="shared" si="155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>_xlfn.IFNA(VLOOKUP(D1421+1,角色属性概况!I:J,2,FALSE),999)</f>
        <v>70</v>
      </c>
      <c r="N1421" s="1" t="s">
        <v>251</v>
      </c>
      <c r="O1421" s="1">
        <f>VLOOKUP(E1421,角色属性概况!Q:R,2,FALSE)</f>
        <v>25659.999999999989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56"/>
        <v>主动技能2</v>
      </c>
      <c r="D1422" s="8">
        <f t="shared" si="158"/>
        <v>16</v>
      </c>
      <c r="E1422" s="8">
        <f t="shared" si="159"/>
        <v>17</v>
      </c>
      <c r="F1422" s="8">
        <f t="shared" si="160"/>
        <v>2</v>
      </c>
      <c r="G1422" s="8">
        <f t="shared" si="157"/>
        <v>24</v>
      </c>
      <c r="H1422" t="str">
        <f t="shared" si="154"/>
        <v>琅琊主动技能2等级16</v>
      </c>
      <c r="I1422" t="str">
        <f t="shared" si="155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>_xlfn.IFNA(VLOOKUP(D1422+1,角色属性概况!I:J,2,FALSE),999)</f>
        <v>75</v>
      </c>
      <c r="N1422" s="1" t="s">
        <v>251</v>
      </c>
      <c r="O1422" s="1">
        <f>VLOOKUP(E1422,角色属性概况!Q:R,2,FALSE)</f>
        <v>25660.00000000004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56"/>
        <v>主动技能2</v>
      </c>
      <c r="D1423" s="8">
        <f t="shared" si="158"/>
        <v>17</v>
      </c>
      <c r="E1423" s="8">
        <f t="shared" si="159"/>
        <v>18</v>
      </c>
      <c r="F1423" s="8">
        <f t="shared" si="160"/>
        <v>2</v>
      </c>
      <c r="G1423" s="8">
        <f t="shared" si="157"/>
        <v>24</v>
      </c>
      <c r="H1423" t="str">
        <f t="shared" si="154"/>
        <v>琅琊主动技能2等级17</v>
      </c>
      <c r="I1423" t="str">
        <f t="shared" si="155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>_xlfn.IFNA(VLOOKUP(D1423+1,角色属性概况!I:J,2,FALSE),999)</f>
        <v>80</v>
      </c>
      <c r="N1423" s="1" t="s">
        <v>251</v>
      </c>
      <c r="O1423" s="1">
        <f>VLOOKUP(E1423,角色属性概况!Q:R,2,FALSE)</f>
        <v>51319.999999999978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56"/>
        <v>主动技能2</v>
      </c>
      <c r="D1424" s="8">
        <f t="shared" si="158"/>
        <v>18</v>
      </c>
      <c r="E1424" s="8">
        <f t="shared" si="159"/>
        <v>19</v>
      </c>
      <c r="F1424" s="8">
        <f t="shared" si="160"/>
        <v>2</v>
      </c>
      <c r="G1424" s="8">
        <f t="shared" si="157"/>
        <v>24</v>
      </c>
      <c r="H1424" t="str">
        <f t="shared" si="154"/>
        <v>琅琊主动技能2等级18</v>
      </c>
      <c r="I1424" t="str">
        <f t="shared" si="155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>_xlfn.IFNA(VLOOKUP(D1424+1,角色属性概况!I:J,2,FALSE),999)</f>
        <v>85</v>
      </c>
      <c r="N1424" s="1" t="s">
        <v>251</v>
      </c>
      <c r="O1424" s="1">
        <f>VLOOKUP(E1424,角色属性概况!Q:R,2,FALSE)</f>
        <v>51320.000000000058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56"/>
        <v>主动技能2</v>
      </c>
      <c r="D1425" s="8">
        <f t="shared" si="158"/>
        <v>19</v>
      </c>
      <c r="E1425" s="8">
        <f t="shared" si="159"/>
        <v>20</v>
      </c>
      <c r="F1425" s="8">
        <f t="shared" si="160"/>
        <v>2</v>
      </c>
      <c r="G1425" s="8">
        <f t="shared" si="157"/>
        <v>24</v>
      </c>
      <c r="H1425" t="str">
        <f t="shared" si="154"/>
        <v>琅琊主动技能2等级19</v>
      </c>
      <c r="I1425" t="str">
        <f t="shared" si="155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>_xlfn.IFNA(VLOOKUP(D1425+1,角色属性概况!I:J,2,FALSE),999)</f>
        <v>90</v>
      </c>
      <c r="N1425" s="1" t="s">
        <v>251</v>
      </c>
      <c r="O1425" s="1">
        <f>VLOOKUP(E1425,角色属性概况!Q:R,2,FALSE)</f>
        <v>102679.99999999993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56"/>
        <v>主动技能2</v>
      </c>
      <c r="D1426" s="8">
        <f t="shared" si="158"/>
        <v>20</v>
      </c>
      <c r="E1426" s="8">
        <f t="shared" si="159"/>
        <v>21</v>
      </c>
      <c r="F1426" s="8">
        <f t="shared" si="160"/>
        <v>2</v>
      </c>
      <c r="G1426" s="8">
        <f t="shared" si="157"/>
        <v>24</v>
      </c>
      <c r="H1426" t="str">
        <f t="shared" si="154"/>
        <v>琅琊主动技能2等级20</v>
      </c>
      <c r="I1426" t="str">
        <f t="shared" si="155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>_xlfn.IFNA(VLOOKUP(D1426+1,角色属性概况!I:J,2,FALSE),999)</f>
        <v>100</v>
      </c>
      <c r="N1426" s="1" t="s">
        <v>251</v>
      </c>
      <c r="O1426" s="1">
        <f>VLOOKUP(E1426,角色属性概况!Q:R,2,FALSE)</f>
        <v>154040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56"/>
        <v>主动技能3</v>
      </c>
      <c r="D1427" s="8">
        <f t="shared" si="158"/>
        <v>1</v>
      </c>
      <c r="E1427" s="8">
        <f t="shared" si="159"/>
        <v>2</v>
      </c>
      <c r="F1427" s="8">
        <f t="shared" si="160"/>
        <v>3</v>
      </c>
      <c r="G1427" s="8">
        <f t="shared" si="157"/>
        <v>24</v>
      </c>
      <c r="H1427" t="str">
        <f t="shared" si="154"/>
        <v>琅琊主动技能3等级1</v>
      </c>
      <c r="I1427" t="str">
        <f t="shared" si="155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>_xlfn.IFNA(VLOOKUP(D1427+1,角色属性概况!I:J,2,FALSE),999)</f>
        <v>2</v>
      </c>
      <c r="N1427" s="1" t="s">
        <v>251</v>
      </c>
      <c r="O1427" s="1">
        <f>VLOOKUP(E1427,角色属性概况!Q:R,2,FALSE)</f>
        <v>320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56"/>
        <v>主动技能3</v>
      </c>
      <c r="D1428" s="8">
        <f t="shared" si="158"/>
        <v>2</v>
      </c>
      <c r="E1428" s="8">
        <f t="shared" si="159"/>
        <v>3</v>
      </c>
      <c r="F1428" s="8">
        <f t="shared" si="160"/>
        <v>3</v>
      </c>
      <c r="G1428" s="8">
        <f t="shared" si="157"/>
        <v>24</v>
      </c>
      <c r="H1428" t="str">
        <f t="shared" si="154"/>
        <v>琅琊主动技能3等级2</v>
      </c>
      <c r="I1428" t="str">
        <f t="shared" si="155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>_xlfn.IFNA(VLOOKUP(D1428+1,角色属性概况!I:J,2,FALSE),999)</f>
        <v>5</v>
      </c>
      <c r="N1428" s="1" t="s">
        <v>251</v>
      </c>
      <c r="O1428" s="1">
        <f>VLOOKUP(E1428,角色属性概况!Q:R,2,FALSE)</f>
        <v>400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56"/>
        <v>主动技能3</v>
      </c>
      <c r="D1429" s="8">
        <f t="shared" si="158"/>
        <v>3</v>
      </c>
      <c r="E1429" s="8">
        <f t="shared" si="159"/>
        <v>4</v>
      </c>
      <c r="F1429" s="8">
        <f t="shared" si="160"/>
        <v>3</v>
      </c>
      <c r="G1429" s="8">
        <f t="shared" si="157"/>
        <v>24</v>
      </c>
      <c r="H1429" t="str">
        <f t="shared" si="154"/>
        <v>琅琊主动技能3等级3</v>
      </c>
      <c r="I1429" t="str">
        <f t="shared" si="155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>_xlfn.IFNA(VLOOKUP(D1429+1,角色属性概况!I:J,2,FALSE),999)</f>
        <v>10</v>
      </c>
      <c r="N1429" s="1" t="s">
        <v>251</v>
      </c>
      <c r="O1429" s="1">
        <f>VLOOKUP(E1429,角色属性概况!Q:R,2,FALSE)</f>
        <v>400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56"/>
        <v>主动技能3</v>
      </c>
      <c r="D1430" s="8">
        <f t="shared" si="158"/>
        <v>4</v>
      </c>
      <c r="E1430" s="8">
        <f t="shared" si="159"/>
        <v>5</v>
      </c>
      <c r="F1430" s="8">
        <f t="shared" si="160"/>
        <v>3</v>
      </c>
      <c r="G1430" s="8">
        <f t="shared" si="157"/>
        <v>24</v>
      </c>
      <c r="H1430" t="str">
        <f t="shared" si="154"/>
        <v>琅琊主动技能3等级4</v>
      </c>
      <c r="I1430" t="str">
        <f t="shared" si="155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>_xlfn.IFNA(VLOOKUP(D1430+1,角色属性概况!I:J,2,FALSE),999)</f>
        <v>15</v>
      </c>
      <c r="N1430" s="1" t="s">
        <v>251</v>
      </c>
      <c r="O1430" s="1">
        <f>VLOOKUP(E1430,角色属性概况!Q:R,2,FALSE)</f>
        <v>400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56"/>
        <v>主动技能3</v>
      </c>
      <c r="D1431" s="8">
        <f t="shared" si="158"/>
        <v>5</v>
      </c>
      <c r="E1431" s="8">
        <f t="shared" si="159"/>
        <v>6</v>
      </c>
      <c r="F1431" s="8">
        <f t="shared" si="160"/>
        <v>3</v>
      </c>
      <c r="G1431" s="8">
        <f t="shared" si="157"/>
        <v>24</v>
      </c>
      <c r="H1431" t="str">
        <f t="shared" si="154"/>
        <v>琅琊主动技能3等级5</v>
      </c>
      <c r="I1431" t="str">
        <f t="shared" si="155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>_xlfn.IFNA(VLOOKUP(D1431+1,角色属性概况!I:J,2,FALSE),999)</f>
        <v>20</v>
      </c>
      <c r="N1431" s="1" t="s">
        <v>251</v>
      </c>
      <c r="O1431" s="1">
        <f>VLOOKUP(E1431,角色属性概况!Q:R,2,FALSE)</f>
        <v>800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56"/>
        <v>主动技能3</v>
      </c>
      <c r="D1432" s="8">
        <f t="shared" si="158"/>
        <v>6</v>
      </c>
      <c r="E1432" s="8">
        <f t="shared" si="159"/>
        <v>7</v>
      </c>
      <c r="F1432" s="8">
        <f t="shared" si="160"/>
        <v>3</v>
      </c>
      <c r="G1432" s="8">
        <f t="shared" si="157"/>
        <v>24</v>
      </c>
      <c r="H1432" t="str">
        <f t="shared" ref="H1432:H1495" si="161">$B1432&amp;$C1432&amp;D$6&amp;D1432</f>
        <v>琅琊主动技能3等级6</v>
      </c>
      <c r="I1432" t="str">
        <f t="shared" ref="I1432:I1495" si="162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>_xlfn.IFNA(VLOOKUP(D1432+1,角色属性概况!I:J,2,FALSE),999)</f>
        <v>25</v>
      </c>
      <c r="N1432" s="1" t="s">
        <v>251</v>
      </c>
      <c r="O1432" s="1">
        <f>VLOOKUP(E1432,角色属性概况!Q:R,2,FALSE)</f>
        <v>800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56"/>
        <v>主动技能3</v>
      </c>
      <c r="D1433" s="8">
        <f t="shared" si="158"/>
        <v>7</v>
      </c>
      <c r="E1433" s="8">
        <f t="shared" si="159"/>
        <v>8</v>
      </c>
      <c r="F1433" s="8">
        <f t="shared" si="160"/>
        <v>3</v>
      </c>
      <c r="G1433" s="8">
        <f t="shared" si="157"/>
        <v>24</v>
      </c>
      <c r="H1433" t="str">
        <f t="shared" si="161"/>
        <v>琅琊主动技能3等级7</v>
      </c>
      <c r="I1433" t="str">
        <f t="shared" si="162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>_xlfn.IFNA(VLOOKUP(D1433+1,角色属性概况!I:J,2,FALSE),999)</f>
        <v>30</v>
      </c>
      <c r="N1433" s="1" t="s">
        <v>251</v>
      </c>
      <c r="O1433" s="1">
        <f>VLOOKUP(E1433,角色属性概况!Q:R,2,FALSE)</f>
        <v>1600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56"/>
        <v>主动技能3</v>
      </c>
      <c r="D1434" s="8">
        <f t="shared" si="158"/>
        <v>8</v>
      </c>
      <c r="E1434" s="8">
        <f t="shared" si="159"/>
        <v>9</v>
      </c>
      <c r="F1434" s="8">
        <f t="shared" si="160"/>
        <v>3</v>
      </c>
      <c r="G1434" s="8">
        <f t="shared" si="157"/>
        <v>24</v>
      </c>
      <c r="H1434" t="str">
        <f t="shared" si="161"/>
        <v>琅琊主动技能3等级8</v>
      </c>
      <c r="I1434" t="str">
        <f t="shared" si="162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>_xlfn.IFNA(VLOOKUP(D1434+1,角色属性概况!I:J,2,FALSE),999)</f>
        <v>35</v>
      </c>
      <c r="N1434" s="1" t="s">
        <v>251</v>
      </c>
      <c r="O1434" s="1">
        <f>VLOOKUP(E1434,角色属性概况!Q:R,2,FALSE)</f>
        <v>1600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56"/>
        <v>主动技能3</v>
      </c>
      <c r="D1435" s="8">
        <f t="shared" si="158"/>
        <v>9</v>
      </c>
      <c r="E1435" s="8">
        <f t="shared" si="159"/>
        <v>10</v>
      </c>
      <c r="F1435" s="8">
        <f t="shared" si="160"/>
        <v>3</v>
      </c>
      <c r="G1435" s="8">
        <f t="shared" si="157"/>
        <v>24</v>
      </c>
      <c r="H1435" t="str">
        <f t="shared" si="161"/>
        <v>琅琊主动技能3等级9</v>
      </c>
      <c r="I1435" t="str">
        <f t="shared" si="162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>_xlfn.IFNA(VLOOKUP(D1435+1,角色属性概况!I:J,2,FALSE),999)</f>
        <v>40</v>
      </c>
      <c r="N1435" s="1" t="s">
        <v>251</v>
      </c>
      <c r="O1435" s="1">
        <f>VLOOKUP(E1435,角色属性概况!Q:R,2,FALSE)</f>
        <v>3200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56"/>
        <v>主动技能3</v>
      </c>
      <c r="D1436" s="8">
        <f t="shared" si="158"/>
        <v>10</v>
      </c>
      <c r="E1436" s="8">
        <f t="shared" si="159"/>
        <v>11</v>
      </c>
      <c r="F1436" s="8">
        <f t="shared" si="160"/>
        <v>3</v>
      </c>
      <c r="G1436" s="8">
        <f t="shared" si="157"/>
        <v>24</v>
      </c>
      <c r="H1436" t="str">
        <f t="shared" si="161"/>
        <v>琅琊主动技能3等级10</v>
      </c>
      <c r="I1436" t="str">
        <f t="shared" si="162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>_xlfn.IFNA(VLOOKUP(D1436+1,角色属性概况!I:J,2,FALSE),999)</f>
        <v>45</v>
      </c>
      <c r="N1436" s="1" t="s">
        <v>251</v>
      </c>
      <c r="O1436" s="1">
        <f>VLOOKUP(E1436,角色属性概况!Q:R,2,FALSE)</f>
        <v>3200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56"/>
        <v>主动技能3</v>
      </c>
      <c r="D1437" s="8">
        <f t="shared" si="158"/>
        <v>11</v>
      </c>
      <c r="E1437" s="8">
        <f t="shared" si="159"/>
        <v>12</v>
      </c>
      <c r="F1437" s="8">
        <f t="shared" si="160"/>
        <v>3</v>
      </c>
      <c r="G1437" s="8">
        <f t="shared" si="157"/>
        <v>24</v>
      </c>
      <c r="H1437" t="str">
        <f t="shared" si="161"/>
        <v>琅琊主动技能3等级11</v>
      </c>
      <c r="I1437" t="str">
        <f t="shared" si="162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>_xlfn.IFNA(VLOOKUP(D1437+1,角色属性概况!I:J,2,FALSE),999)</f>
        <v>50</v>
      </c>
      <c r="N1437" s="1" t="s">
        <v>251</v>
      </c>
      <c r="O1437" s="1">
        <f>VLOOKUP(E1437,角色属性概况!Q:R,2,FALSE)</f>
        <v>6410.0000000000027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56"/>
        <v>主动技能3</v>
      </c>
      <c r="D1438" s="8">
        <f t="shared" si="158"/>
        <v>12</v>
      </c>
      <c r="E1438" s="8">
        <f t="shared" si="159"/>
        <v>13</v>
      </c>
      <c r="F1438" s="8">
        <f t="shared" si="160"/>
        <v>3</v>
      </c>
      <c r="G1438" s="8">
        <f t="shared" si="157"/>
        <v>24</v>
      </c>
      <c r="H1438" t="str">
        <f t="shared" si="161"/>
        <v>琅琊主动技能3等级12</v>
      </c>
      <c r="I1438" t="str">
        <f t="shared" si="162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>_xlfn.IFNA(VLOOKUP(D1438+1,角色属性概况!I:J,2,FALSE),999)</f>
        <v>55</v>
      </c>
      <c r="N1438" s="1" t="s">
        <v>251</v>
      </c>
      <c r="O1438" s="1">
        <f>VLOOKUP(E1438,角色属性概况!Q:R,2,FALSE)</f>
        <v>6409.9999999999927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56"/>
        <v>主动技能3</v>
      </c>
      <c r="D1439" s="8">
        <f t="shared" si="158"/>
        <v>13</v>
      </c>
      <c r="E1439" s="8">
        <f t="shared" si="159"/>
        <v>14</v>
      </c>
      <c r="F1439" s="8">
        <f t="shared" si="160"/>
        <v>3</v>
      </c>
      <c r="G1439" s="8">
        <f t="shared" si="157"/>
        <v>24</v>
      </c>
      <c r="H1439" t="str">
        <f t="shared" si="161"/>
        <v>琅琊主动技能3等级13</v>
      </c>
      <c r="I1439" t="str">
        <f t="shared" si="162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>_xlfn.IFNA(VLOOKUP(D1439+1,角色属性概况!I:J,2,FALSE),999)</f>
        <v>60</v>
      </c>
      <c r="N1439" s="1" t="s">
        <v>251</v>
      </c>
      <c r="O1439" s="1">
        <f>VLOOKUP(E1439,角色属性概况!Q:R,2,FALSE)</f>
        <v>12829.999999999995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56"/>
        <v>主动技能3</v>
      </c>
      <c r="D1440" s="8">
        <f t="shared" si="158"/>
        <v>14</v>
      </c>
      <c r="E1440" s="8">
        <f t="shared" si="159"/>
        <v>15</v>
      </c>
      <c r="F1440" s="8">
        <f t="shared" si="160"/>
        <v>3</v>
      </c>
      <c r="G1440" s="8">
        <f t="shared" si="157"/>
        <v>24</v>
      </c>
      <c r="H1440" t="str">
        <f t="shared" si="161"/>
        <v>琅琊主动技能3等级14</v>
      </c>
      <c r="I1440" t="str">
        <f t="shared" si="162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>_xlfn.IFNA(VLOOKUP(D1440+1,角色属性概况!I:J,2,FALSE),999)</f>
        <v>65</v>
      </c>
      <c r="N1440" s="1" t="s">
        <v>251</v>
      </c>
      <c r="O1440" s="1">
        <f>VLOOKUP(E1440,角色属性概况!Q:R,2,FALSE)</f>
        <v>12830.00000000002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56"/>
        <v>主动技能3</v>
      </c>
      <c r="D1441" s="8">
        <f t="shared" si="158"/>
        <v>15</v>
      </c>
      <c r="E1441" s="8">
        <f t="shared" si="159"/>
        <v>16</v>
      </c>
      <c r="F1441" s="8">
        <f t="shared" si="160"/>
        <v>3</v>
      </c>
      <c r="G1441" s="8">
        <f t="shared" si="157"/>
        <v>24</v>
      </c>
      <c r="H1441" t="str">
        <f t="shared" si="161"/>
        <v>琅琊主动技能3等级15</v>
      </c>
      <c r="I1441" t="str">
        <f t="shared" si="162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>_xlfn.IFNA(VLOOKUP(D1441+1,角色属性概况!I:J,2,FALSE),999)</f>
        <v>70</v>
      </c>
      <c r="N1441" s="1" t="s">
        <v>251</v>
      </c>
      <c r="O1441" s="1">
        <f>VLOOKUP(E1441,角色属性概况!Q:R,2,FALSE)</f>
        <v>25659.999999999989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56"/>
        <v>主动技能3</v>
      </c>
      <c r="D1442" s="8">
        <f t="shared" si="158"/>
        <v>16</v>
      </c>
      <c r="E1442" s="8">
        <f t="shared" si="159"/>
        <v>17</v>
      </c>
      <c r="F1442" s="8">
        <f t="shared" si="160"/>
        <v>3</v>
      </c>
      <c r="G1442" s="8">
        <f t="shared" si="157"/>
        <v>24</v>
      </c>
      <c r="H1442" t="str">
        <f t="shared" si="161"/>
        <v>琅琊主动技能3等级16</v>
      </c>
      <c r="I1442" t="str">
        <f t="shared" si="162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>_xlfn.IFNA(VLOOKUP(D1442+1,角色属性概况!I:J,2,FALSE),999)</f>
        <v>75</v>
      </c>
      <c r="N1442" s="1" t="s">
        <v>251</v>
      </c>
      <c r="O1442" s="1">
        <f>VLOOKUP(E1442,角色属性概况!Q:R,2,FALSE)</f>
        <v>25660.00000000004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56"/>
        <v>主动技能3</v>
      </c>
      <c r="D1443" s="8">
        <f t="shared" si="158"/>
        <v>17</v>
      </c>
      <c r="E1443" s="8">
        <f t="shared" si="159"/>
        <v>18</v>
      </c>
      <c r="F1443" s="8">
        <f t="shared" si="160"/>
        <v>3</v>
      </c>
      <c r="G1443" s="8">
        <f t="shared" si="157"/>
        <v>24</v>
      </c>
      <c r="H1443" t="str">
        <f t="shared" si="161"/>
        <v>琅琊主动技能3等级17</v>
      </c>
      <c r="I1443" t="str">
        <f t="shared" si="162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>_xlfn.IFNA(VLOOKUP(D1443+1,角色属性概况!I:J,2,FALSE),999)</f>
        <v>80</v>
      </c>
      <c r="N1443" s="1" t="s">
        <v>251</v>
      </c>
      <c r="O1443" s="1">
        <f>VLOOKUP(E1443,角色属性概况!Q:R,2,FALSE)</f>
        <v>51319.999999999978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56"/>
        <v>主动技能3</v>
      </c>
      <c r="D1444" s="8">
        <f t="shared" si="158"/>
        <v>18</v>
      </c>
      <c r="E1444" s="8">
        <f t="shared" si="159"/>
        <v>19</v>
      </c>
      <c r="F1444" s="8">
        <f t="shared" si="160"/>
        <v>3</v>
      </c>
      <c r="G1444" s="8">
        <f t="shared" si="157"/>
        <v>24</v>
      </c>
      <c r="H1444" t="str">
        <f t="shared" si="161"/>
        <v>琅琊主动技能3等级18</v>
      </c>
      <c r="I1444" t="str">
        <f t="shared" si="162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>_xlfn.IFNA(VLOOKUP(D1444+1,角色属性概况!I:J,2,FALSE),999)</f>
        <v>85</v>
      </c>
      <c r="N1444" s="1" t="s">
        <v>251</v>
      </c>
      <c r="O1444" s="1">
        <f>VLOOKUP(E1444,角色属性概况!Q:R,2,FALSE)</f>
        <v>51320.000000000058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56"/>
        <v>主动技能3</v>
      </c>
      <c r="D1445" s="8">
        <f t="shared" si="158"/>
        <v>19</v>
      </c>
      <c r="E1445" s="8">
        <f t="shared" si="159"/>
        <v>20</v>
      </c>
      <c r="F1445" s="8">
        <f t="shared" si="160"/>
        <v>3</v>
      </c>
      <c r="G1445" s="8">
        <f t="shared" si="157"/>
        <v>24</v>
      </c>
      <c r="H1445" t="str">
        <f t="shared" si="161"/>
        <v>琅琊主动技能3等级19</v>
      </c>
      <c r="I1445" t="str">
        <f t="shared" si="162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>_xlfn.IFNA(VLOOKUP(D1445+1,角色属性概况!I:J,2,FALSE),999)</f>
        <v>90</v>
      </c>
      <c r="N1445" s="1" t="s">
        <v>251</v>
      </c>
      <c r="O1445" s="1">
        <f>VLOOKUP(E1445,角色属性概况!Q:R,2,FALSE)</f>
        <v>102679.99999999993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56"/>
        <v>主动技能3</v>
      </c>
      <c r="D1446" s="8">
        <f t="shared" si="158"/>
        <v>20</v>
      </c>
      <c r="E1446" s="8">
        <f t="shared" si="159"/>
        <v>21</v>
      </c>
      <c r="F1446" s="8">
        <f t="shared" si="160"/>
        <v>3</v>
      </c>
      <c r="G1446" s="8">
        <f t="shared" si="157"/>
        <v>24</v>
      </c>
      <c r="H1446" t="str">
        <f t="shared" si="161"/>
        <v>琅琊主动技能3等级20</v>
      </c>
      <c r="I1446" t="str">
        <f t="shared" si="162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>_xlfn.IFNA(VLOOKUP(D1446+1,角色属性概况!I:J,2,FALSE),999)</f>
        <v>100</v>
      </c>
      <c r="N1446" s="1" t="s">
        <v>251</v>
      </c>
      <c r="O1446" s="1">
        <f>VLOOKUP(E1446,角色属性概况!Q:R,2,FALSE)</f>
        <v>154040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56"/>
        <v>主动技能1</v>
      </c>
      <c r="D1447" s="8">
        <f t="shared" si="158"/>
        <v>1</v>
      </c>
      <c r="E1447" s="8">
        <f t="shared" si="159"/>
        <v>2</v>
      </c>
      <c r="F1447" s="8">
        <f t="shared" si="160"/>
        <v>1</v>
      </c>
      <c r="G1447" s="8">
        <f t="shared" si="157"/>
        <v>25</v>
      </c>
      <c r="H1447" t="str">
        <f t="shared" si="161"/>
        <v>乐涯主动技能1等级1</v>
      </c>
      <c r="I1447" t="str">
        <f t="shared" si="162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>_xlfn.IFNA(VLOOKUP(D1447+1,角色属性概况!I:J,2,FALSE),999)</f>
        <v>2</v>
      </c>
      <c r="N1447" s="1" t="s">
        <v>251</v>
      </c>
      <c r="O1447" s="1">
        <f>VLOOKUP(E1447,角色属性概况!Q:R,2,FALSE)</f>
        <v>320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56"/>
        <v>主动技能1</v>
      </c>
      <c r="D1448" s="8">
        <f t="shared" si="158"/>
        <v>2</v>
      </c>
      <c r="E1448" s="8">
        <f t="shared" si="159"/>
        <v>3</v>
      </c>
      <c r="F1448" s="8">
        <f t="shared" si="160"/>
        <v>1</v>
      </c>
      <c r="G1448" s="8">
        <f t="shared" si="157"/>
        <v>25</v>
      </c>
      <c r="H1448" t="str">
        <f t="shared" si="161"/>
        <v>乐涯主动技能1等级2</v>
      </c>
      <c r="I1448" t="str">
        <f t="shared" si="162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>_xlfn.IFNA(VLOOKUP(D1448+1,角色属性概况!I:J,2,FALSE),999)</f>
        <v>5</v>
      </c>
      <c r="N1448" s="1" t="s">
        <v>251</v>
      </c>
      <c r="O1448" s="1">
        <f>VLOOKUP(E1448,角色属性概况!Q:R,2,FALSE)</f>
        <v>400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56"/>
        <v>主动技能1</v>
      </c>
      <c r="D1449" s="8">
        <f t="shared" si="158"/>
        <v>3</v>
      </c>
      <c r="E1449" s="8">
        <f t="shared" si="159"/>
        <v>4</v>
      </c>
      <c r="F1449" s="8">
        <f t="shared" si="160"/>
        <v>1</v>
      </c>
      <c r="G1449" s="8">
        <f t="shared" si="157"/>
        <v>25</v>
      </c>
      <c r="H1449" t="str">
        <f t="shared" si="161"/>
        <v>乐涯主动技能1等级3</v>
      </c>
      <c r="I1449" t="str">
        <f t="shared" si="162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>_xlfn.IFNA(VLOOKUP(D1449+1,角色属性概况!I:J,2,FALSE),999)</f>
        <v>10</v>
      </c>
      <c r="N1449" s="1" t="s">
        <v>251</v>
      </c>
      <c r="O1449" s="1">
        <f>VLOOKUP(E1449,角色属性概况!Q:R,2,FALSE)</f>
        <v>400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56"/>
        <v>主动技能1</v>
      </c>
      <c r="D1450" s="8">
        <f t="shared" si="158"/>
        <v>4</v>
      </c>
      <c r="E1450" s="8">
        <f t="shared" si="159"/>
        <v>5</v>
      </c>
      <c r="F1450" s="8">
        <f t="shared" si="160"/>
        <v>1</v>
      </c>
      <c r="G1450" s="8">
        <f t="shared" si="157"/>
        <v>25</v>
      </c>
      <c r="H1450" t="str">
        <f t="shared" si="161"/>
        <v>乐涯主动技能1等级4</v>
      </c>
      <c r="I1450" t="str">
        <f t="shared" si="162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>_xlfn.IFNA(VLOOKUP(D1450+1,角色属性概况!I:J,2,FALSE),999)</f>
        <v>15</v>
      </c>
      <c r="N1450" s="1" t="s">
        <v>251</v>
      </c>
      <c r="O1450" s="1">
        <f>VLOOKUP(E1450,角色属性概况!Q:R,2,FALSE)</f>
        <v>400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56"/>
        <v>主动技能1</v>
      </c>
      <c r="D1451" s="8">
        <f t="shared" si="158"/>
        <v>5</v>
      </c>
      <c r="E1451" s="8">
        <f t="shared" si="159"/>
        <v>6</v>
      </c>
      <c r="F1451" s="8">
        <f t="shared" si="160"/>
        <v>1</v>
      </c>
      <c r="G1451" s="8">
        <f t="shared" si="157"/>
        <v>25</v>
      </c>
      <c r="H1451" t="str">
        <f t="shared" si="161"/>
        <v>乐涯主动技能1等级5</v>
      </c>
      <c r="I1451" t="str">
        <f t="shared" si="162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>_xlfn.IFNA(VLOOKUP(D1451+1,角色属性概况!I:J,2,FALSE),999)</f>
        <v>20</v>
      </c>
      <c r="N1451" s="1" t="s">
        <v>251</v>
      </c>
      <c r="O1451" s="1">
        <f>VLOOKUP(E1451,角色属性概况!Q:R,2,FALSE)</f>
        <v>800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56"/>
        <v>主动技能1</v>
      </c>
      <c r="D1452" s="8">
        <f t="shared" si="158"/>
        <v>6</v>
      </c>
      <c r="E1452" s="8">
        <f t="shared" si="159"/>
        <v>7</v>
      </c>
      <c r="F1452" s="8">
        <f t="shared" si="160"/>
        <v>1</v>
      </c>
      <c r="G1452" s="8">
        <f t="shared" si="157"/>
        <v>25</v>
      </c>
      <c r="H1452" t="str">
        <f t="shared" si="161"/>
        <v>乐涯主动技能1等级6</v>
      </c>
      <c r="I1452" t="str">
        <f t="shared" si="162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>_xlfn.IFNA(VLOOKUP(D1452+1,角色属性概况!I:J,2,FALSE),999)</f>
        <v>25</v>
      </c>
      <c r="N1452" s="1" t="s">
        <v>251</v>
      </c>
      <c r="O1452" s="1">
        <f>VLOOKUP(E1452,角色属性概况!Q:R,2,FALSE)</f>
        <v>800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56"/>
        <v>主动技能1</v>
      </c>
      <c r="D1453" s="8">
        <f t="shared" si="158"/>
        <v>7</v>
      </c>
      <c r="E1453" s="8">
        <f t="shared" si="159"/>
        <v>8</v>
      </c>
      <c r="F1453" s="8">
        <f t="shared" si="160"/>
        <v>1</v>
      </c>
      <c r="G1453" s="8">
        <f t="shared" si="157"/>
        <v>25</v>
      </c>
      <c r="H1453" t="str">
        <f t="shared" si="161"/>
        <v>乐涯主动技能1等级7</v>
      </c>
      <c r="I1453" t="str">
        <f t="shared" si="162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>_xlfn.IFNA(VLOOKUP(D1453+1,角色属性概况!I:J,2,FALSE),999)</f>
        <v>30</v>
      </c>
      <c r="N1453" s="1" t="s">
        <v>251</v>
      </c>
      <c r="O1453" s="1">
        <f>VLOOKUP(E1453,角色属性概况!Q:R,2,FALSE)</f>
        <v>1600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56"/>
        <v>主动技能1</v>
      </c>
      <c r="D1454" s="8">
        <f t="shared" si="158"/>
        <v>8</v>
      </c>
      <c r="E1454" s="8">
        <f t="shared" si="159"/>
        <v>9</v>
      </c>
      <c r="F1454" s="8">
        <f t="shared" si="160"/>
        <v>1</v>
      </c>
      <c r="G1454" s="8">
        <f t="shared" si="157"/>
        <v>25</v>
      </c>
      <c r="H1454" t="str">
        <f t="shared" si="161"/>
        <v>乐涯主动技能1等级8</v>
      </c>
      <c r="I1454" t="str">
        <f t="shared" si="162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>_xlfn.IFNA(VLOOKUP(D1454+1,角色属性概况!I:J,2,FALSE),999)</f>
        <v>35</v>
      </c>
      <c r="N1454" s="1" t="s">
        <v>251</v>
      </c>
      <c r="O1454" s="1">
        <f>VLOOKUP(E1454,角色属性概况!Q:R,2,FALSE)</f>
        <v>1600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56"/>
        <v>主动技能1</v>
      </c>
      <c r="D1455" s="8">
        <f t="shared" si="158"/>
        <v>9</v>
      </c>
      <c r="E1455" s="8">
        <f t="shared" si="159"/>
        <v>10</v>
      </c>
      <c r="F1455" s="8">
        <f t="shared" si="160"/>
        <v>1</v>
      </c>
      <c r="G1455" s="8">
        <f t="shared" si="157"/>
        <v>25</v>
      </c>
      <c r="H1455" t="str">
        <f t="shared" si="161"/>
        <v>乐涯主动技能1等级9</v>
      </c>
      <c r="I1455" t="str">
        <f t="shared" si="162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>_xlfn.IFNA(VLOOKUP(D1455+1,角色属性概况!I:J,2,FALSE),999)</f>
        <v>40</v>
      </c>
      <c r="N1455" s="1" t="s">
        <v>251</v>
      </c>
      <c r="O1455" s="1">
        <f>VLOOKUP(E1455,角色属性概况!Q:R,2,FALSE)</f>
        <v>3200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56"/>
        <v>主动技能1</v>
      </c>
      <c r="D1456" s="8">
        <f t="shared" si="158"/>
        <v>10</v>
      </c>
      <c r="E1456" s="8">
        <f t="shared" si="159"/>
        <v>11</v>
      </c>
      <c r="F1456" s="8">
        <f t="shared" si="160"/>
        <v>1</v>
      </c>
      <c r="G1456" s="8">
        <f t="shared" si="157"/>
        <v>25</v>
      </c>
      <c r="H1456" t="str">
        <f t="shared" si="161"/>
        <v>乐涯主动技能1等级10</v>
      </c>
      <c r="I1456" t="str">
        <f t="shared" si="162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>_xlfn.IFNA(VLOOKUP(D1456+1,角色属性概况!I:J,2,FALSE),999)</f>
        <v>45</v>
      </c>
      <c r="N1456" s="1" t="s">
        <v>251</v>
      </c>
      <c r="O1456" s="1">
        <f>VLOOKUP(E1456,角色属性概况!Q:R,2,FALSE)</f>
        <v>3200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56"/>
        <v>主动技能1</v>
      </c>
      <c r="D1457" s="8">
        <f t="shared" si="158"/>
        <v>11</v>
      </c>
      <c r="E1457" s="8">
        <f t="shared" si="159"/>
        <v>12</v>
      </c>
      <c r="F1457" s="8">
        <f t="shared" si="160"/>
        <v>1</v>
      </c>
      <c r="G1457" s="8">
        <f t="shared" si="157"/>
        <v>25</v>
      </c>
      <c r="H1457" t="str">
        <f t="shared" si="161"/>
        <v>乐涯主动技能1等级11</v>
      </c>
      <c r="I1457" t="str">
        <f t="shared" si="162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>_xlfn.IFNA(VLOOKUP(D1457+1,角色属性概况!I:J,2,FALSE),999)</f>
        <v>50</v>
      </c>
      <c r="N1457" s="1" t="s">
        <v>251</v>
      </c>
      <c r="O1457" s="1">
        <f>VLOOKUP(E1457,角色属性概况!Q:R,2,FALSE)</f>
        <v>6410.0000000000027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56"/>
        <v>主动技能1</v>
      </c>
      <c r="D1458" s="8">
        <f t="shared" si="158"/>
        <v>12</v>
      </c>
      <c r="E1458" s="8">
        <f t="shared" si="159"/>
        <v>13</v>
      </c>
      <c r="F1458" s="8">
        <f t="shared" si="160"/>
        <v>1</v>
      </c>
      <c r="G1458" s="8">
        <f t="shared" si="157"/>
        <v>25</v>
      </c>
      <c r="H1458" t="str">
        <f t="shared" si="161"/>
        <v>乐涯主动技能1等级12</v>
      </c>
      <c r="I1458" t="str">
        <f t="shared" si="162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>_xlfn.IFNA(VLOOKUP(D1458+1,角色属性概况!I:J,2,FALSE),999)</f>
        <v>55</v>
      </c>
      <c r="N1458" s="1" t="s">
        <v>251</v>
      </c>
      <c r="O1458" s="1">
        <f>VLOOKUP(E1458,角色属性概况!Q:R,2,FALSE)</f>
        <v>6409.9999999999927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56"/>
        <v>主动技能1</v>
      </c>
      <c r="D1459" s="8">
        <f t="shared" si="158"/>
        <v>13</v>
      </c>
      <c r="E1459" s="8">
        <f t="shared" si="159"/>
        <v>14</v>
      </c>
      <c r="F1459" s="8">
        <f t="shared" si="160"/>
        <v>1</v>
      </c>
      <c r="G1459" s="8">
        <f t="shared" si="157"/>
        <v>25</v>
      </c>
      <c r="H1459" t="str">
        <f t="shared" si="161"/>
        <v>乐涯主动技能1等级13</v>
      </c>
      <c r="I1459" t="str">
        <f t="shared" si="162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>_xlfn.IFNA(VLOOKUP(D1459+1,角色属性概况!I:J,2,FALSE),999)</f>
        <v>60</v>
      </c>
      <c r="N1459" s="1" t="s">
        <v>251</v>
      </c>
      <c r="O1459" s="1">
        <f>VLOOKUP(E1459,角色属性概况!Q:R,2,FALSE)</f>
        <v>12829.999999999995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56"/>
        <v>主动技能1</v>
      </c>
      <c r="D1460" s="8">
        <f t="shared" si="158"/>
        <v>14</v>
      </c>
      <c r="E1460" s="8">
        <f t="shared" si="159"/>
        <v>15</v>
      </c>
      <c r="F1460" s="8">
        <f t="shared" si="160"/>
        <v>1</v>
      </c>
      <c r="G1460" s="8">
        <f t="shared" si="157"/>
        <v>25</v>
      </c>
      <c r="H1460" t="str">
        <f t="shared" si="161"/>
        <v>乐涯主动技能1等级14</v>
      </c>
      <c r="I1460" t="str">
        <f t="shared" si="162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>_xlfn.IFNA(VLOOKUP(D1460+1,角色属性概况!I:J,2,FALSE),999)</f>
        <v>65</v>
      </c>
      <c r="N1460" s="1" t="s">
        <v>251</v>
      </c>
      <c r="O1460" s="1">
        <f>VLOOKUP(E1460,角色属性概况!Q:R,2,FALSE)</f>
        <v>12830.00000000002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56"/>
        <v>主动技能1</v>
      </c>
      <c r="D1461" s="8">
        <f t="shared" si="158"/>
        <v>15</v>
      </c>
      <c r="E1461" s="8">
        <f t="shared" si="159"/>
        <v>16</v>
      </c>
      <c r="F1461" s="8">
        <f t="shared" si="160"/>
        <v>1</v>
      </c>
      <c r="G1461" s="8">
        <f t="shared" si="157"/>
        <v>25</v>
      </c>
      <c r="H1461" t="str">
        <f t="shared" si="161"/>
        <v>乐涯主动技能1等级15</v>
      </c>
      <c r="I1461" t="str">
        <f t="shared" si="162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>_xlfn.IFNA(VLOOKUP(D1461+1,角色属性概况!I:J,2,FALSE),999)</f>
        <v>70</v>
      </c>
      <c r="N1461" s="1" t="s">
        <v>251</v>
      </c>
      <c r="O1461" s="1">
        <f>VLOOKUP(E1461,角色属性概况!Q:R,2,FALSE)</f>
        <v>25659.999999999989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56"/>
        <v>主动技能1</v>
      </c>
      <c r="D1462" s="8">
        <f t="shared" si="158"/>
        <v>16</v>
      </c>
      <c r="E1462" s="8">
        <f t="shared" si="159"/>
        <v>17</v>
      </c>
      <c r="F1462" s="8">
        <f t="shared" si="160"/>
        <v>1</v>
      </c>
      <c r="G1462" s="8">
        <f t="shared" si="157"/>
        <v>25</v>
      </c>
      <c r="H1462" t="str">
        <f t="shared" si="161"/>
        <v>乐涯主动技能1等级16</v>
      </c>
      <c r="I1462" t="str">
        <f t="shared" si="162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>_xlfn.IFNA(VLOOKUP(D1462+1,角色属性概况!I:J,2,FALSE),999)</f>
        <v>75</v>
      </c>
      <c r="N1462" s="1" t="s">
        <v>251</v>
      </c>
      <c r="O1462" s="1">
        <f>VLOOKUP(E1462,角色属性概况!Q:R,2,FALSE)</f>
        <v>25660.00000000004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56"/>
        <v>主动技能1</v>
      </c>
      <c r="D1463" s="8">
        <f t="shared" si="158"/>
        <v>17</v>
      </c>
      <c r="E1463" s="8">
        <f t="shared" si="159"/>
        <v>18</v>
      </c>
      <c r="F1463" s="8">
        <f t="shared" si="160"/>
        <v>1</v>
      </c>
      <c r="G1463" s="8">
        <f t="shared" si="157"/>
        <v>25</v>
      </c>
      <c r="H1463" t="str">
        <f t="shared" si="161"/>
        <v>乐涯主动技能1等级17</v>
      </c>
      <c r="I1463" t="str">
        <f t="shared" si="162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>_xlfn.IFNA(VLOOKUP(D1463+1,角色属性概况!I:J,2,FALSE),999)</f>
        <v>80</v>
      </c>
      <c r="N1463" s="1" t="s">
        <v>251</v>
      </c>
      <c r="O1463" s="1">
        <f>VLOOKUP(E1463,角色属性概况!Q:R,2,FALSE)</f>
        <v>51319.999999999978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56"/>
        <v>主动技能1</v>
      </c>
      <c r="D1464" s="8">
        <f t="shared" si="158"/>
        <v>18</v>
      </c>
      <c r="E1464" s="8">
        <f t="shared" si="159"/>
        <v>19</v>
      </c>
      <c r="F1464" s="8">
        <f t="shared" si="160"/>
        <v>1</v>
      </c>
      <c r="G1464" s="8">
        <f t="shared" si="157"/>
        <v>25</v>
      </c>
      <c r="H1464" t="str">
        <f t="shared" si="161"/>
        <v>乐涯主动技能1等级18</v>
      </c>
      <c r="I1464" t="str">
        <f t="shared" si="162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>_xlfn.IFNA(VLOOKUP(D1464+1,角色属性概况!I:J,2,FALSE),999)</f>
        <v>85</v>
      </c>
      <c r="N1464" s="1" t="s">
        <v>251</v>
      </c>
      <c r="O1464" s="1">
        <f>VLOOKUP(E1464,角色属性概况!Q:R,2,FALSE)</f>
        <v>51320.000000000058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56"/>
        <v>主动技能1</v>
      </c>
      <c r="D1465" s="8">
        <f t="shared" si="158"/>
        <v>19</v>
      </c>
      <c r="E1465" s="8">
        <f t="shared" si="159"/>
        <v>20</v>
      </c>
      <c r="F1465" s="8">
        <f t="shared" si="160"/>
        <v>1</v>
      </c>
      <c r="G1465" s="8">
        <f t="shared" si="157"/>
        <v>25</v>
      </c>
      <c r="H1465" t="str">
        <f t="shared" si="161"/>
        <v>乐涯主动技能1等级19</v>
      </c>
      <c r="I1465" t="str">
        <f t="shared" si="162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>_xlfn.IFNA(VLOOKUP(D1465+1,角色属性概况!I:J,2,FALSE),999)</f>
        <v>90</v>
      </c>
      <c r="N1465" s="1" t="s">
        <v>251</v>
      </c>
      <c r="O1465" s="1">
        <f>VLOOKUP(E1465,角色属性概况!Q:R,2,FALSE)</f>
        <v>102679.99999999993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56"/>
        <v>主动技能1</v>
      </c>
      <c r="D1466" s="8">
        <f t="shared" si="158"/>
        <v>20</v>
      </c>
      <c r="E1466" s="8">
        <f t="shared" si="159"/>
        <v>21</v>
      </c>
      <c r="F1466" s="8">
        <f t="shared" si="160"/>
        <v>1</v>
      </c>
      <c r="G1466" s="8">
        <f t="shared" si="157"/>
        <v>25</v>
      </c>
      <c r="H1466" t="str">
        <f t="shared" si="161"/>
        <v>乐涯主动技能1等级20</v>
      </c>
      <c r="I1466" t="str">
        <f t="shared" si="162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>_xlfn.IFNA(VLOOKUP(D1466+1,角色属性概况!I:J,2,FALSE),999)</f>
        <v>100</v>
      </c>
      <c r="N1466" s="1" t="s">
        <v>251</v>
      </c>
      <c r="O1466" s="1">
        <f>VLOOKUP(E1466,角色属性概况!Q:R,2,FALSE)</f>
        <v>154040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56"/>
        <v>主动技能2</v>
      </c>
      <c r="D1467" s="8">
        <f t="shared" si="158"/>
        <v>1</v>
      </c>
      <c r="E1467" s="8">
        <f t="shared" si="159"/>
        <v>2</v>
      </c>
      <c r="F1467" s="8">
        <f t="shared" si="160"/>
        <v>2</v>
      </c>
      <c r="G1467" s="8">
        <f t="shared" si="157"/>
        <v>25</v>
      </c>
      <c r="H1467" t="str">
        <f t="shared" si="161"/>
        <v>乐涯主动技能2等级1</v>
      </c>
      <c r="I1467" t="str">
        <f t="shared" si="162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>_xlfn.IFNA(VLOOKUP(D1467+1,角色属性概况!I:J,2,FALSE),999)</f>
        <v>2</v>
      </c>
      <c r="N1467" s="1" t="s">
        <v>251</v>
      </c>
      <c r="O1467" s="1">
        <f>VLOOKUP(E1467,角色属性概况!Q:R,2,FALSE)</f>
        <v>320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56"/>
        <v>主动技能2</v>
      </c>
      <c r="D1468" s="8">
        <f t="shared" si="158"/>
        <v>2</v>
      </c>
      <c r="E1468" s="8">
        <f t="shared" si="159"/>
        <v>3</v>
      </c>
      <c r="F1468" s="8">
        <f t="shared" si="160"/>
        <v>2</v>
      </c>
      <c r="G1468" s="8">
        <f t="shared" si="157"/>
        <v>25</v>
      </c>
      <c r="H1468" t="str">
        <f t="shared" si="161"/>
        <v>乐涯主动技能2等级2</v>
      </c>
      <c r="I1468" t="str">
        <f t="shared" si="162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>_xlfn.IFNA(VLOOKUP(D1468+1,角色属性概况!I:J,2,FALSE),999)</f>
        <v>5</v>
      </c>
      <c r="N1468" s="1" t="s">
        <v>251</v>
      </c>
      <c r="O1468" s="1">
        <f>VLOOKUP(E1468,角色属性概况!Q:R,2,FALSE)</f>
        <v>400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56"/>
        <v>主动技能2</v>
      </c>
      <c r="D1469" s="8">
        <f t="shared" si="158"/>
        <v>3</v>
      </c>
      <c r="E1469" s="8">
        <f t="shared" si="159"/>
        <v>4</v>
      </c>
      <c r="F1469" s="8">
        <f t="shared" si="160"/>
        <v>2</v>
      </c>
      <c r="G1469" s="8">
        <f t="shared" si="157"/>
        <v>25</v>
      </c>
      <c r="H1469" t="str">
        <f t="shared" si="161"/>
        <v>乐涯主动技能2等级3</v>
      </c>
      <c r="I1469" t="str">
        <f t="shared" si="162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>_xlfn.IFNA(VLOOKUP(D1469+1,角色属性概况!I:J,2,FALSE),999)</f>
        <v>10</v>
      </c>
      <c r="N1469" s="1" t="s">
        <v>251</v>
      </c>
      <c r="O1469" s="1">
        <f>VLOOKUP(E1469,角色属性概况!Q:R,2,FALSE)</f>
        <v>400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56"/>
        <v>主动技能2</v>
      </c>
      <c r="D1470" s="8">
        <f t="shared" si="158"/>
        <v>4</v>
      </c>
      <c r="E1470" s="8">
        <f t="shared" si="159"/>
        <v>5</v>
      </c>
      <c r="F1470" s="8">
        <f t="shared" si="160"/>
        <v>2</v>
      </c>
      <c r="G1470" s="8">
        <f t="shared" si="157"/>
        <v>25</v>
      </c>
      <c r="H1470" t="str">
        <f t="shared" si="161"/>
        <v>乐涯主动技能2等级4</v>
      </c>
      <c r="I1470" t="str">
        <f t="shared" si="162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>_xlfn.IFNA(VLOOKUP(D1470+1,角色属性概况!I:J,2,FALSE),999)</f>
        <v>15</v>
      </c>
      <c r="N1470" s="1" t="s">
        <v>251</v>
      </c>
      <c r="O1470" s="1">
        <f>VLOOKUP(E1470,角色属性概况!Q:R,2,FALSE)</f>
        <v>400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56"/>
        <v>主动技能2</v>
      </c>
      <c r="D1471" s="8">
        <f t="shared" si="158"/>
        <v>5</v>
      </c>
      <c r="E1471" s="8">
        <f t="shared" si="159"/>
        <v>6</v>
      </c>
      <c r="F1471" s="8">
        <f t="shared" si="160"/>
        <v>2</v>
      </c>
      <c r="G1471" s="8">
        <f t="shared" si="157"/>
        <v>25</v>
      </c>
      <c r="H1471" t="str">
        <f t="shared" si="161"/>
        <v>乐涯主动技能2等级5</v>
      </c>
      <c r="I1471" t="str">
        <f t="shared" si="162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>_xlfn.IFNA(VLOOKUP(D1471+1,角色属性概况!I:J,2,FALSE),999)</f>
        <v>20</v>
      </c>
      <c r="N1471" s="1" t="s">
        <v>251</v>
      </c>
      <c r="O1471" s="1">
        <f>VLOOKUP(E1471,角色属性概况!Q:R,2,FALSE)</f>
        <v>800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56"/>
        <v>主动技能2</v>
      </c>
      <c r="D1472" s="8">
        <f t="shared" si="158"/>
        <v>6</v>
      </c>
      <c r="E1472" s="8">
        <f t="shared" si="159"/>
        <v>7</v>
      </c>
      <c r="F1472" s="8">
        <f t="shared" si="160"/>
        <v>2</v>
      </c>
      <c r="G1472" s="8">
        <f t="shared" si="157"/>
        <v>25</v>
      </c>
      <c r="H1472" t="str">
        <f t="shared" si="161"/>
        <v>乐涯主动技能2等级6</v>
      </c>
      <c r="I1472" t="str">
        <f t="shared" si="162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>_xlfn.IFNA(VLOOKUP(D1472+1,角色属性概况!I:J,2,FALSE),999)</f>
        <v>25</v>
      </c>
      <c r="N1472" s="1" t="s">
        <v>251</v>
      </c>
      <c r="O1472" s="1">
        <f>VLOOKUP(E1472,角色属性概况!Q:R,2,FALSE)</f>
        <v>800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56"/>
        <v>主动技能2</v>
      </c>
      <c r="D1473" s="8">
        <f t="shared" si="158"/>
        <v>7</v>
      </c>
      <c r="E1473" s="8">
        <f t="shared" si="159"/>
        <v>8</v>
      </c>
      <c r="F1473" s="8">
        <f t="shared" si="160"/>
        <v>2</v>
      </c>
      <c r="G1473" s="8">
        <f t="shared" si="157"/>
        <v>25</v>
      </c>
      <c r="H1473" t="str">
        <f t="shared" si="161"/>
        <v>乐涯主动技能2等级7</v>
      </c>
      <c r="I1473" t="str">
        <f t="shared" si="162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>_xlfn.IFNA(VLOOKUP(D1473+1,角色属性概况!I:J,2,FALSE),999)</f>
        <v>30</v>
      </c>
      <c r="N1473" s="1" t="s">
        <v>251</v>
      </c>
      <c r="O1473" s="1">
        <f>VLOOKUP(E1473,角色属性概况!Q:R,2,FALSE)</f>
        <v>1600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56"/>
        <v>主动技能2</v>
      </c>
      <c r="D1474" s="8">
        <f t="shared" si="158"/>
        <v>8</v>
      </c>
      <c r="E1474" s="8">
        <f t="shared" si="159"/>
        <v>9</v>
      </c>
      <c r="F1474" s="8">
        <f t="shared" si="160"/>
        <v>2</v>
      </c>
      <c r="G1474" s="8">
        <f t="shared" si="157"/>
        <v>25</v>
      </c>
      <c r="H1474" t="str">
        <f t="shared" si="161"/>
        <v>乐涯主动技能2等级8</v>
      </c>
      <c r="I1474" t="str">
        <f t="shared" si="162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>_xlfn.IFNA(VLOOKUP(D1474+1,角色属性概况!I:J,2,FALSE),999)</f>
        <v>35</v>
      </c>
      <c r="N1474" s="1" t="s">
        <v>251</v>
      </c>
      <c r="O1474" s="1">
        <f>VLOOKUP(E1474,角色属性概况!Q:R,2,FALSE)</f>
        <v>1600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56"/>
        <v>主动技能2</v>
      </c>
      <c r="D1475" s="8">
        <f t="shared" si="158"/>
        <v>9</v>
      </c>
      <c r="E1475" s="8">
        <f t="shared" si="159"/>
        <v>10</v>
      </c>
      <c r="F1475" s="8">
        <f t="shared" si="160"/>
        <v>2</v>
      </c>
      <c r="G1475" s="8">
        <f t="shared" si="157"/>
        <v>25</v>
      </c>
      <c r="H1475" t="str">
        <f t="shared" si="161"/>
        <v>乐涯主动技能2等级9</v>
      </c>
      <c r="I1475" t="str">
        <f t="shared" si="162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>_xlfn.IFNA(VLOOKUP(D1475+1,角色属性概况!I:J,2,FALSE),999)</f>
        <v>40</v>
      </c>
      <c r="N1475" s="1" t="s">
        <v>251</v>
      </c>
      <c r="O1475" s="1">
        <f>VLOOKUP(E1475,角色属性概况!Q:R,2,FALSE)</f>
        <v>3200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56"/>
        <v>主动技能2</v>
      </c>
      <c r="D1476" s="8">
        <f t="shared" si="158"/>
        <v>10</v>
      </c>
      <c r="E1476" s="8">
        <f t="shared" si="159"/>
        <v>11</v>
      </c>
      <c r="F1476" s="8">
        <f t="shared" si="160"/>
        <v>2</v>
      </c>
      <c r="G1476" s="8">
        <f t="shared" si="157"/>
        <v>25</v>
      </c>
      <c r="H1476" t="str">
        <f t="shared" si="161"/>
        <v>乐涯主动技能2等级10</v>
      </c>
      <c r="I1476" t="str">
        <f t="shared" si="162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>_xlfn.IFNA(VLOOKUP(D1476+1,角色属性概况!I:J,2,FALSE),999)</f>
        <v>45</v>
      </c>
      <c r="N1476" s="1" t="s">
        <v>251</v>
      </c>
      <c r="O1476" s="1">
        <f>VLOOKUP(E1476,角色属性概况!Q:R,2,FALSE)</f>
        <v>3200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56"/>
        <v>主动技能2</v>
      </c>
      <c r="D1477" s="8">
        <f t="shared" si="158"/>
        <v>11</v>
      </c>
      <c r="E1477" s="8">
        <f t="shared" si="159"/>
        <v>12</v>
      </c>
      <c r="F1477" s="8">
        <f t="shared" si="160"/>
        <v>2</v>
      </c>
      <c r="G1477" s="8">
        <f t="shared" si="157"/>
        <v>25</v>
      </c>
      <c r="H1477" t="str">
        <f t="shared" si="161"/>
        <v>乐涯主动技能2等级11</v>
      </c>
      <c r="I1477" t="str">
        <f t="shared" si="162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>_xlfn.IFNA(VLOOKUP(D1477+1,角色属性概况!I:J,2,FALSE),999)</f>
        <v>50</v>
      </c>
      <c r="N1477" s="1" t="s">
        <v>251</v>
      </c>
      <c r="O1477" s="1">
        <f>VLOOKUP(E1477,角色属性概况!Q:R,2,FALSE)</f>
        <v>6410.0000000000027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56"/>
        <v>主动技能2</v>
      </c>
      <c r="D1478" s="8">
        <f t="shared" si="158"/>
        <v>12</v>
      </c>
      <c r="E1478" s="8">
        <f t="shared" si="159"/>
        <v>13</v>
      </c>
      <c r="F1478" s="8">
        <f t="shared" si="160"/>
        <v>2</v>
      </c>
      <c r="G1478" s="8">
        <f t="shared" si="157"/>
        <v>25</v>
      </c>
      <c r="H1478" t="str">
        <f t="shared" si="161"/>
        <v>乐涯主动技能2等级12</v>
      </c>
      <c r="I1478" t="str">
        <f t="shared" si="162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>_xlfn.IFNA(VLOOKUP(D1478+1,角色属性概况!I:J,2,FALSE),999)</f>
        <v>55</v>
      </c>
      <c r="N1478" s="1" t="s">
        <v>251</v>
      </c>
      <c r="O1478" s="1">
        <f>VLOOKUP(E1478,角色属性概况!Q:R,2,FALSE)</f>
        <v>6409.9999999999927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56"/>
        <v>主动技能2</v>
      </c>
      <c r="D1479" s="8">
        <f t="shared" si="158"/>
        <v>13</v>
      </c>
      <c r="E1479" s="8">
        <f t="shared" si="159"/>
        <v>14</v>
      </c>
      <c r="F1479" s="8">
        <f t="shared" si="160"/>
        <v>2</v>
      </c>
      <c r="G1479" s="8">
        <f t="shared" si="157"/>
        <v>25</v>
      </c>
      <c r="H1479" t="str">
        <f t="shared" si="161"/>
        <v>乐涯主动技能2等级13</v>
      </c>
      <c r="I1479" t="str">
        <f t="shared" si="162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>_xlfn.IFNA(VLOOKUP(D1479+1,角色属性概况!I:J,2,FALSE),999)</f>
        <v>60</v>
      </c>
      <c r="N1479" s="1" t="s">
        <v>251</v>
      </c>
      <c r="O1479" s="1">
        <f>VLOOKUP(E1479,角色属性概况!Q:R,2,FALSE)</f>
        <v>12829.999999999995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163">C$4&amp;F1480</f>
        <v>主动技能2</v>
      </c>
      <c r="D1480" s="8">
        <f t="shared" si="158"/>
        <v>14</v>
      </c>
      <c r="E1480" s="8">
        <f t="shared" si="159"/>
        <v>15</v>
      </c>
      <c r="F1480" s="8">
        <f t="shared" si="160"/>
        <v>2</v>
      </c>
      <c r="G1480" s="8">
        <f t="shared" ref="G1480:G1543" si="164">IF((F1480=1)*(D1480=1),G1479+1,G1479)</f>
        <v>25</v>
      </c>
      <c r="H1480" t="str">
        <f t="shared" si="161"/>
        <v>乐涯主动技能2等级14</v>
      </c>
      <c r="I1480" t="str">
        <f t="shared" si="162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>_xlfn.IFNA(VLOOKUP(D1480+1,角色属性概况!I:J,2,FALSE),999)</f>
        <v>65</v>
      </c>
      <c r="N1480" s="1" t="s">
        <v>251</v>
      </c>
      <c r="O1480" s="1">
        <f>VLOOKUP(E1480,角色属性概况!Q:R,2,FALSE)</f>
        <v>12830.00000000002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163"/>
        <v>主动技能2</v>
      </c>
      <c r="D1481" s="8">
        <f t="shared" ref="D1481:D1546" si="165">IF(D1480=D$5,1,D1480+1)</f>
        <v>15</v>
      </c>
      <c r="E1481" s="8">
        <f t="shared" ref="E1481:E1546" si="166">IF(E1480=E$5,2,E1480+1)</f>
        <v>16</v>
      </c>
      <c r="F1481" s="8">
        <f t="shared" ref="F1481:F1544" si="167">IF(D1481=1,IF(F1480=$F$5,1,F1480+1),F1480)</f>
        <v>2</v>
      </c>
      <c r="G1481" s="8">
        <f t="shared" si="164"/>
        <v>25</v>
      </c>
      <c r="H1481" t="str">
        <f t="shared" si="161"/>
        <v>乐涯主动技能2等级15</v>
      </c>
      <c r="I1481" t="str">
        <f t="shared" si="162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>_xlfn.IFNA(VLOOKUP(D1481+1,角色属性概况!I:J,2,FALSE),999)</f>
        <v>70</v>
      </c>
      <c r="N1481" s="1" t="s">
        <v>251</v>
      </c>
      <c r="O1481" s="1">
        <f>VLOOKUP(E1481,角色属性概况!Q:R,2,FALSE)</f>
        <v>25659.999999999989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163"/>
        <v>主动技能2</v>
      </c>
      <c r="D1482" s="8">
        <f t="shared" si="165"/>
        <v>16</v>
      </c>
      <c r="E1482" s="8">
        <f t="shared" si="166"/>
        <v>17</v>
      </c>
      <c r="F1482" s="8">
        <f t="shared" si="167"/>
        <v>2</v>
      </c>
      <c r="G1482" s="8">
        <f t="shared" si="164"/>
        <v>25</v>
      </c>
      <c r="H1482" t="str">
        <f t="shared" si="161"/>
        <v>乐涯主动技能2等级16</v>
      </c>
      <c r="I1482" t="str">
        <f t="shared" si="162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>_xlfn.IFNA(VLOOKUP(D1482+1,角色属性概况!I:J,2,FALSE),999)</f>
        <v>75</v>
      </c>
      <c r="N1482" s="1" t="s">
        <v>251</v>
      </c>
      <c r="O1482" s="1">
        <f>VLOOKUP(E1482,角色属性概况!Q:R,2,FALSE)</f>
        <v>25660.00000000004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163"/>
        <v>主动技能2</v>
      </c>
      <c r="D1483" s="8">
        <f t="shared" si="165"/>
        <v>17</v>
      </c>
      <c r="E1483" s="8">
        <f t="shared" si="166"/>
        <v>18</v>
      </c>
      <c r="F1483" s="8">
        <f t="shared" si="167"/>
        <v>2</v>
      </c>
      <c r="G1483" s="8">
        <f t="shared" si="164"/>
        <v>25</v>
      </c>
      <c r="H1483" t="str">
        <f t="shared" si="161"/>
        <v>乐涯主动技能2等级17</v>
      </c>
      <c r="I1483" t="str">
        <f t="shared" si="162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>_xlfn.IFNA(VLOOKUP(D1483+1,角色属性概况!I:J,2,FALSE),999)</f>
        <v>80</v>
      </c>
      <c r="N1483" s="1" t="s">
        <v>251</v>
      </c>
      <c r="O1483" s="1">
        <f>VLOOKUP(E1483,角色属性概况!Q:R,2,FALSE)</f>
        <v>51319.999999999978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163"/>
        <v>主动技能2</v>
      </c>
      <c r="D1484" s="8">
        <f t="shared" si="165"/>
        <v>18</v>
      </c>
      <c r="E1484" s="8">
        <f t="shared" si="166"/>
        <v>19</v>
      </c>
      <c r="F1484" s="8">
        <f t="shared" si="167"/>
        <v>2</v>
      </c>
      <c r="G1484" s="8">
        <f t="shared" si="164"/>
        <v>25</v>
      </c>
      <c r="H1484" t="str">
        <f t="shared" si="161"/>
        <v>乐涯主动技能2等级18</v>
      </c>
      <c r="I1484" t="str">
        <f t="shared" si="162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>_xlfn.IFNA(VLOOKUP(D1484+1,角色属性概况!I:J,2,FALSE),999)</f>
        <v>85</v>
      </c>
      <c r="N1484" s="1" t="s">
        <v>251</v>
      </c>
      <c r="O1484" s="1">
        <f>VLOOKUP(E1484,角色属性概况!Q:R,2,FALSE)</f>
        <v>51320.000000000058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163"/>
        <v>主动技能2</v>
      </c>
      <c r="D1485" s="8">
        <f t="shared" si="165"/>
        <v>19</v>
      </c>
      <c r="E1485" s="8">
        <f t="shared" si="166"/>
        <v>20</v>
      </c>
      <c r="F1485" s="8">
        <f t="shared" si="167"/>
        <v>2</v>
      </c>
      <c r="G1485" s="8">
        <f t="shared" si="164"/>
        <v>25</v>
      </c>
      <c r="H1485" t="str">
        <f t="shared" si="161"/>
        <v>乐涯主动技能2等级19</v>
      </c>
      <c r="I1485" t="str">
        <f t="shared" si="162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>_xlfn.IFNA(VLOOKUP(D1485+1,角色属性概况!I:J,2,FALSE),999)</f>
        <v>90</v>
      </c>
      <c r="N1485" s="1" t="s">
        <v>251</v>
      </c>
      <c r="O1485" s="1">
        <f>VLOOKUP(E1485,角色属性概况!Q:R,2,FALSE)</f>
        <v>102679.99999999993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163"/>
        <v>主动技能2</v>
      </c>
      <c r="D1486" s="8">
        <f t="shared" si="165"/>
        <v>20</v>
      </c>
      <c r="E1486" s="8">
        <f t="shared" si="166"/>
        <v>21</v>
      </c>
      <c r="F1486" s="8">
        <f t="shared" si="167"/>
        <v>2</v>
      </c>
      <c r="G1486" s="8">
        <f t="shared" si="164"/>
        <v>25</v>
      </c>
      <c r="H1486" t="str">
        <f t="shared" si="161"/>
        <v>乐涯主动技能2等级20</v>
      </c>
      <c r="I1486" t="str">
        <f t="shared" si="162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>_xlfn.IFNA(VLOOKUP(D1486+1,角色属性概况!I:J,2,FALSE),999)</f>
        <v>100</v>
      </c>
      <c r="N1486" s="1" t="s">
        <v>251</v>
      </c>
      <c r="O1486" s="1">
        <f>VLOOKUP(E1486,角色属性概况!Q:R,2,FALSE)</f>
        <v>154040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163"/>
        <v>主动技能3</v>
      </c>
      <c r="D1487" s="8">
        <f t="shared" si="165"/>
        <v>1</v>
      </c>
      <c r="E1487" s="8">
        <f t="shared" si="166"/>
        <v>2</v>
      </c>
      <c r="F1487" s="8">
        <f t="shared" si="167"/>
        <v>3</v>
      </c>
      <c r="G1487" s="8">
        <f t="shared" si="164"/>
        <v>25</v>
      </c>
      <c r="H1487" t="str">
        <f t="shared" si="161"/>
        <v>乐涯主动技能3等级1</v>
      </c>
      <c r="I1487" t="str">
        <f t="shared" si="162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>_xlfn.IFNA(VLOOKUP(D1487+1,角色属性概况!I:J,2,FALSE),999)</f>
        <v>2</v>
      </c>
      <c r="N1487" s="1" t="s">
        <v>251</v>
      </c>
      <c r="O1487" s="1">
        <f>VLOOKUP(E1487,角色属性概况!Q:R,2,FALSE)</f>
        <v>320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163"/>
        <v>主动技能3</v>
      </c>
      <c r="D1488" s="8">
        <f t="shared" si="165"/>
        <v>2</v>
      </c>
      <c r="E1488" s="8">
        <f t="shared" si="166"/>
        <v>3</v>
      </c>
      <c r="F1488" s="8">
        <f t="shared" si="167"/>
        <v>3</v>
      </c>
      <c r="G1488" s="8">
        <f t="shared" si="164"/>
        <v>25</v>
      </c>
      <c r="H1488" t="str">
        <f t="shared" si="161"/>
        <v>乐涯主动技能3等级2</v>
      </c>
      <c r="I1488" t="str">
        <f t="shared" si="162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>_xlfn.IFNA(VLOOKUP(D1488+1,角色属性概况!I:J,2,FALSE),999)</f>
        <v>5</v>
      </c>
      <c r="N1488" s="1" t="s">
        <v>251</v>
      </c>
      <c r="O1488" s="1">
        <f>VLOOKUP(E1488,角色属性概况!Q:R,2,FALSE)</f>
        <v>400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163"/>
        <v>主动技能3</v>
      </c>
      <c r="D1489" s="8">
        <f t="shared" si="165"/>
        <v>3</v>
      </c>
      <c r="E1489" s="8">
        <f t="shared" si="166"/>
        <v>4</v>
      </c>
      <c r="F1489" s="8">
        <f t="shared" si="167"/>
        <v>3</v>
      </c>
      <c r="G1489" s="8">
        <f t="shared" si="164"/>
        <v>25</v>
      </c>
      <c r="H1489" t="str">
        <f t="shared" si="161"/>
        <v>乐涯主动技能3等级3</v>
      </c>
      <c r="I1489" t="str">
        <f t="shared" si="162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>_xlfn.IFNA(VLOOKUP(D1489+1,角色属性概况!I:J,2,FALSE),999)</f>
        <v>10</v>
      </c>
      <c r="N1489" s="1" t="s">
        <v>251</v>
      </c>
      <c r="O1489" s="1">
        <f>VLOOKUP(E1489,角色属性概况!Q:R,2,FALSE)</f>
        <v>400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163"/>
        <v>主动技能3</v>
      </c>
      <c r="D1490" s="8">
        <f t="shared" si="165"/>
        <v>4</v>
      </c>
      <c r="E1490" s="8">
        <f t="shared" si="166"/>
        <v>5</v>
      </c>
      <c r="F1490" s="8">
        <f t="shared" si="167"/>
        <v>3</v>
      </c>
      <c r="G1490" s="8">
        <f t="shared" si="164"/>
        <v>25</v>
      </c>
      <c r="H1490" t="str">
        <f t="shared" si="161"/>
        <v>乐涯主动技能3等级4</v>
      </c>
      <c r="I1490" t="str">
        <f t="shared" si="162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>_xlfn.IFNA(VLOOKUP(D1490+1,角色属性概况!I:J,2,FALSE),999)</f>
        <v>15</v>
      </c>
      <c r="N1490" s="1" t="s">
        <v>251</v>
      </c>
      <c r="O1490" s="1">
        <f>VLOOKUP(E1490,角色属性概况!Q:R,2,FALSE)</f>
        <v>400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163"/>
        <v>主动技能3</v>
      </c>
      <c r="D1491" s="8">
        <f t="shared" si="165"/>
        <v>5</v>
      </c>
      <c r="E1491" s="8">
        <f t="shared" si="166"/>
        <v>6</v>
      </c>
      <c r="F1491" s="8">
        <f t="shared" si="167"/>
        <v>3</v>
      </c>
      <c r="G1491" s="8">
        <f t="shared" si="164"/>
        <v>25</v>
      </c>
      <c r="H1491" t="str">
        <f t="shared" si="161"/>
        <v>乐涯主动技能3等级5</v>
      </c>
      <c r="I1491" t="str">
        <f t="shared" si="162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>_xlfn.IFNA(VLOOKUP(D1491+1,角色属性概况!I:J,2,FALSE),999)</f>
        <v>20</v>
      </c>
      <c r="N1491" s="1" t="s">
        <v>251</v>
      </c>
      <c r="O1491" s="1">
        <f>VLOOKUP(E1491,角色属性概况!Q:R,2,FALSE)</f>
        <v>800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163"/>
        <v>主动技能3</v>
      </c>
      <c r="D1492" s="8">
        <f t="shared" si="165"/>
        <v>6</v>
      </c>
      <c r="E1492" s="8">
        <f t="shared" si="166"/>
        <v>7</v>
      </c>
      <c r="F1492" s="8">
        <f t="shared" si="167"/>
        <v>3</v>
      </c>
      <c r="G1492" s="8">
        <f t="shared" si="164"/>
        <v>25</v>
      </c>
      <c r="H1492" t="str">
        <f t="shared" si="161"/>
        <v>乐涯主动技能3等级6</v>
      </c>
      <c r="I1492" t="str">
        <f t="shared" si="162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>_xlfn.IFNA(VLOOKUP(D1492+1,角色属性概况!I:J,2,FALSE),999)</f>
        <v>25</v>
      </c>
      <c r="N1492" s="1" t="s">
        <v>251</v>
      </c>
      <c r="O1492" s="1">
        <f>VLOOKUP(E1492,角色属性概况!Q:R,2,FALSE)</f>
        <v>800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163"/>
        <v>主动技能3</v>
      </c>
      <c r="D1493" s="8">
        <f t="shared" si="165"/>
        <v>7</v>
      </c>
      <c r="E1493" s="8">
        <f t="shared" si="166"/>
        <v>8</v>
      </c>
      <c r="F1493" s="8">
        <f t="shared" si="167"/>
        <v>3</v>
      </c>
      <c r="G1493" s="8">
        <f t="shared" si="164"/>
        <v>25</v>
      </c>
      <c r="H1493" t="str">
        <f t="shared" si="161"/>
        <v>乐涯主动技能3等级7</v>
      </c>
      <c r="I1493" t="str">
        <f t="shared" si="162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>_xlfn.IFNA(VLOOKUP(D1493+1,角色属性概况!I:J,2,FALSE),999)</f>
        <v>30</v>
      </c>
      <c r="N1493" s="1" t="s">
        <v>251</v>
      </c>
      <c r="O1493" s="1">
        <f>VLOOKUP(E1493,角色属性概况!Q:R,2,FALSE)</f>
        <v>1600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163"/>
        <v>主动技能3</v>
      </c>
      <c r="D1494" s="8">
        <f t="shared" si="165"/>
        <v>8</v>
      </c>
      <c r="E1494" s="8">
        <f t="shared" si="166"/>
        <v>9</v>
      </c>
      <c r="F1494" s="8">
        <f t="shared" si="167"/>
        <v>3</v>
      </c>
      <c r="G1494" s="8">
        <f t="shared" si="164"/>
        <v>25</v>
      </c>
      <c r="H1494" t="str">
        <f t="shared" si="161"/>
        <v>乐涯主动技能3等级8</v>
      </c>
      <c r="I1494" t="str">
        <f t="shared" si="162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>_xlfn.IFNA(VLOOKUP(D1494+1,角色属性概况!I:J,2,FALSE),999)</f>
        <v>35</v>
      </c>
      <c r="N1494" s="1" t="s">
        <v>251</v>
      </c>
      <c r="O1494" s="1">
        <f>VLOOKUP(E1494,角色属性概况!Q:R,2,FALSE)</f>
        <v>1600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163"/>
        <v>主动技能3</v>
      </c>
      <c r="D1495" s="8">
        <f t="shared" si="165"/>
        <v>9</v>
      </c>
      <c r="E1495" s="8">
        <f t="shared" si="166"/>
        <v>10</v>
      </c>
      <c r="F1495" s="8">
        <f t="shared" si="167"/>
        <v>3</v>
      </c>
      <c r="G1495" s="8">
        <f t="shared" si="164"/>
        <v>25</v>
      </c>
      <c r="H1495" t="str">
        <f t="shared" si="161"/>
        <v>乐涯主动技能3等级9</v>
      </c>
      <c r="I1495" t="str">
        <f t="shared" si="162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>_xlfn.IFNA(VLOOKUP(D1495+1,角色属性概况!I:J,2,FALSE),999)</f>
        <v>40</v>
      </c>
      <c r="N1495" s="1" t="s">
        <v>251</v>
      </c>
      <c r="O1495" s="1">
        <f>VLOOKUP(E1495,角色属性概况!Q:R,2,FALSE)</f>
        <v>3200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163"/>
        <v>主动技能3</v>
      </c>
      <c r="D1496" s="8">
        <f t="shared" si="165"/>
        <v>10</v>
      </c>
      <c r="E1496" s="8">
        <f t="shared" si="166"/>
        <v>11</v>
      </c>
      <c r="F1496" s="8">
        <f t="shared" si="167"/>
        <v>3</v>
      </c>
      <c r="G1496" s="8">
        <f t="shared" si="164"/>
        <v>25</v>
      </c>
      <c r="H1496" t="str">
        <f t="shared" ref="H1496:H1545" si="168">$B1496&amp;$C1496&amp;D$6&amp;D1496</f>
        <v>乐涯主动技能3等级10</v>
      </c>
      <c r="I1496" t="str">
        <f t="shared" ref="I1496:I1545" si="169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>_xlfn.IFNA(VLOOKUP(D1496+1,角色属性概况!I:J,2,FALSE),999)</f>
        <v>45</v>
      </c>
      <c r="N1496" s="1" t="s">
        <v>251</v>
      </c>
      <c r="O1496" s="1">
        <f>VLOOKUP(E1496,角色属性概况!Q:R,2,FALSE)</f>
        <v>3200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163"/>
        <v>主动技能3</v>
      </c>
      <c r="D1497" s="8">
        <f t="shared" si="165"/>
        <v>11</v>
      </c>
      <c r="E1497" s="8">
        <f t="shared" si="166"/>
        <v>12</v>
      </c>
      <c r="F1497" s="8">
        <f t="shared" si="167"/>
        <v>3</v>
      </c>
      <c r="G1497" s="8">
        <f t="shared" si="164"/>
        <v>25</v>
      </c>
      <c r="H1497" t="str">
        <f t="shared" si="168"/>
        <v>乐涯主动技能3等级11</v>
      </c>
      <c r="I1497" t="str">
        <f t="shared" si="169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>_xlfn.IFNA(VLOOKUP(D1497+1,角色属性概况!I:J,2,FALSE),999)</f>
        <v>50</v>
      </c>
      <c r="N1497" s="1" t="s">
        <v>251</v>
      </c>
      <c r="O1497" s="1">
        <f>VLOOKUP(E1497,角色属性概况!Q:R,2,FALSE)</f>
        <v>6410.0000000000027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163"/>
        <v>主动技能3</v>
      </c>
      <c r="D1498" s="8">
        <f t="shared" si="165"/>
        <v>12</v>
      </c>
      <c r="E1498" s="8">
        <f t="shared" si="166"/>
        <v>13</v>
      </c>
      <c r="F1498" s="8">
        <f t="shared" si="167"/>
        <v>3</v>
      </c>
      <c r="G1498" s="8">
        <f t="shared" si="164"/>
        <v>25</v>
      </c>
      <c r="H1498" t="str">
        <f t="shared" si="168"/>
        <v>乐涯主动技能3等级12</v>
      </c>
      <c r="I1498" t="str">
        <f t="shared" si="169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>_xlfn.IFNA(VLOOKUP(D1498+1,角色属性概况!I:J,2,FALSE),999)</f>
        <v>55</v>
      </c>
      <c r="N1498" s="1" t="s">
        <v>251</v>
      </c>
      <c r="O1498" s="1">
        <f>VLOOKUP(E1498,角色属性概况!Q:R,2,FALSE)</f>
        <v>6409.9999999999927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163"/>
        <v>主动技能3</v>
      </c>
      <c r="D1499" s="8">
        <f t="shared" si="165"/>
        <v>13</v>
      </c>
      <c r="E1499" s="8">
        <f t="shared" si="166"/>
        <v>14</v>
      </c>
      <c r="F1499" s="8">
        <f t="shared" si="167"/>
        <v>3</v>
      </c>
      <c r="G1499" s="8">
        <f t="shared" si="164"/>
        <v>25</v>
      </c>
      <c r="H1499" t="str">
        <f t="shared" si="168"/>
        <v>乐涯主动技能3等级13</v>
      </c>
      <c r="I1499" t="str">
        <f t="shared" si="169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>_xlfn.IFNA(VLOOKUP(D1499+1,角色属性概况!I:J,2,FALSE),999)</f>
        <v>60</v>
      </c>
      <c r="N1499" s="1" t="s">
        <v>251</v>
      </c>
      <c r="O1499" s="1">
        <f>VLOOKUP(E1499,角色属性概况!Q:R,2,FALSE)</f>
        <v>12829.999999999995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163"/>
        <v>主动技能3</v>
      </c>
      <c r="D1500" s="8">
        <f t="shared" si="165"/>
        <v>14</v>
      </c>
      <c r="E1500" s="8">
        <f t="shared" si="166"/>
        <v>15</v>
      </c>
      <c r="F1500" s="8">
        <f t="shared" si="167"/>
        <v>3</v>
      </c>
      <c r="G1500" s="8">
        <f t="shared" si="164"/>
        <v>25</v>
      </c>
      <c r="H1500" t="str">
        <f t="shared" si="168"/>
        <v>乐涯主动技能3等级14</v>
      </c>
      <c r="I1500" t="str">
        <f t="shared" si="169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>_xlfn.IFNA(VLOOKUP(D1500+1,角色属性概况!I:J,2,FALSE),999)</f>
        <v>65</v>
      </c>
      <c r="N1500" s="1" t="s">
        <v>251</v>
      </c>
      <c r="O1500" s="1">
        <f>VLOOKUP(E1500,角色属性概况!Q:R,2,FALSE)</f>
        <v>12830.00000000002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163"/>
        <v>主动技能3</v>
      </c>
      <c r="D1501" s="8">
        <f t="shared" si="165"/>
        <v>15</v>
      </c>
      <c r="E1501" s="8">
        <f t="shared" si="166"/>
        <v>16</v>
      </c>
      <c r="F1501" s="8">
        <f t="shared" si="167"/>
        <v>3</v>
      </c>
      <c r="G1501" s="8">
        <f t="shared" si="164"/>
        <v>25</v>
      </c>
      <c r="H1501" t="str">
        <f t="shared" si="168"/>
        <v>乐涯主动技能3等级15</v>
      </c>
      <c r="I1501" t="str">
        <f t="shared" si="169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>_xlfn.IFNA(VLOOKUP(D1501+1,角色属性概况!I:J,2,FALSE),999)</f>
        <v>70</v>
      </c>
      <c r="N1501" s="1" t="s">
        <v>251</v>
      </c>
      <c r="O1501" s="1">
        <f>VLOOKUP(E1501,角色属性概况!Q:R,2,FALSE)</f>
        <v>25659.999999999989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163"/>
        <v>主动技能3</v>
      </c>
      <c r="D1502" s="8">
        <f t="shared" si="165"/>
        <v>16</v>
      </c>
      <c r="E1502" s="8">
        <f t="shared" si="166"/>
        <v>17</v>
      </c>
      <c r="F1502" s="8">
        <f t="shared" si="167"/>
        <v>3</v>
      </c>
      <c r="G1502" s="8">
        <f t="shared" si="164"/>
        <v>25</v>
      </c>
      <c r="H1502" t="str">
        <f t="shared" si="168"/>
        <v>乐涯主动技能3等级16</v>
      </c>
      <c r="I1502" t="str">
        <f t="shared" si="169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>_xlfn.IFNA(VLOOKUP(D1502+1,角色属性概况!I:J,2,FALSE),999)</f>
        <v>75</v>
      </c>
      <c r="N1502" s="1" t="s">
        <v>251</v>
      </c>
      <c r="O1502" s="1">
        <f>VLOOKUP(E1502,角色属性概况!Q:R,2,FALSE)</f>
        <v>25660.00000000004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163"/>
        <v>主动技能3</v>
      </c>
      <c r="D1503" s="8">
        <f t="shared" si="165"/>
        <v>17</v>
      </c>
      <c r="E1503" s="8">
        <f t="shared" si="166"/>
        <v>18</v>
      </c>
      <c r="F1503" s="8">
        <f t="shared" si="167"/>
        <v>3</v>
      </c>
      <c r="G1503" s="8">
        <f t="shared" si="164"/>
        <v>25</v>
      </c>
      <c r="H1503" t="str">
        <f t="shared" si="168"/>
        <v>乐涯主动技能3等级17</v>
      </c>
      <c r="I1503" t="str">
        <f t="shared" si="169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>_xlfn.IFNA(VLOOKUP(D1503+1,角色属性概况!I:J,2,FALSE),999)</f>
        <v>80</v>
      </c>
      <c r="N1503" s="1" t="s">
        <v>251</v>
      </c>
      <c r="O1503" s="1">
        <f>VLOOKUP(E1503,角色属性概况!Q:R,2,FALSE)</f>
        <v>51319.999999999978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163"/>
        <v>主动技能3</v>
      </c>
      <c r="D1504" s="8">
        <f t="shared" si="165"/>
        <v>18</v>
      </c>
      <c r="E1504" s="8">
        <f t="shared" si="166"/>
        <v>19</v>
      </c>
      <c r="F1504" s="8">
        <f t="shared" si="167"/>
        <v>3</v>
      </c>
      <c r="G1504" s="8">
        <f t="shared" si="164"/>
        <v>25</v>
      </c>
      <c r="H1504" t="str">
        <f t="shared" si="168"/>
        <v>乐涯主动技能3等级18</v>
      </c>
      <c r="I1504" t="str">
        <f t="shared" si="169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>_xlfn.IFNA(VLOOKUP(D1504+1,角色属性概况!I:J,2,FALSE),999)</f>
        <v>85</v>
      </c>
      <c r="N1504" s="1" t="s">
        <v>251</v>
      </c>
      <c r="O1504" s="1">
        <f>VLOOKUP(E1504,角色属性概况!Q:R,2,FALSE)</f>
        <v>51320.000000000058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163"/>
        <v>主动技能3</v>
      </c>
      <c r="D1505" s="8">
        <f t="shared" si="165"/>
        <v>19</v>
      </c>
      <c r="E1505" s="8">
        <f t="shared" si="166"/>
        <v>20</v>
      </c>
      <c r="F1505" s="8">
        <f t="shared" si="167"/>
        <v>3</v>
      </c>
      <c r="G1505" s="8">
        <f t="shared" si="164"/>
        <v>25</v>
      </c>
      <c r="H1505" t="str">
        <f t="shared" si="168"/>
        <v>乐涯主动技能3等级19</v>
      </c>
      <c r="I1505" t="str">
        <f t="shared" si="169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>_xlfn.IFNA(VLOOKUP(D1505+1,角色属性概况!I:J,2,FALSE),999)</f>
        <v>90</v>
      </c>
      <c r="N1505" s="1" t="s">
        <v>251</v>
      </c>
      <c r="O1505" s="1">
        <f>VLOOKUP(E1505,角色属性概况!Q:R,2,FALSE)</f>
        <v>102679.99999999993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163"/>
        <v>主动技能3</v>
      </c>
      <c r="D1506" s="8">
        <f t="shared" si="165"/>
        <v>20</v>
      </c>
      <c r="E1506" s="8">
        <f t="shared" si="166"/>
        <v>21</v>
      </c>
      <c r="F1506" s="8">
        <f t="shared" si="167"/>
        <v>3</v>
      </c>
      <c r="G1506" s="8">
        <f t="shared" si="164"/>
        <v>25</v>
      </c>
      <c r="H1506" t="str">
        <f t="shared" si="168"/>
        <v>乐涯主动技能3等级20</v>
      </c>
      <c r="I1506" t="str">
        <f t="shared" si="169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>_xlfn.IFNA(VLOOKUP(D1506+1,角色属性概况!I:J,2,FALSE),999)</f>
        <v>100</v>
      </c>
      <c r="N1506" s="1" t="s">
        <v>251</v>
      </c>
      <c r="O1506" s="1">
        <f>VLOOKUP(E1506,角色属性概况!Q:R,2,FALSE)</f>
        <v>154040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163"/>
        <v>主动技能1</v>
      </c>
      <c r="D1507" s="8">
        <f t="shared" si="165"/>
        <v>1</v>
      </c>
      <c r="E1507" s="8">
        <f t="shared" si="166"/>
        <v>2</v>
      </c>
      <c r="F1507" s="8">
        <f t="shared" si="167"/>
        <v>1</v>
      </c>
      <c r="G1507" s="8">
        <f t="shared" si="164"/>
        <v>26</v>
      </c>
      <c r="H1507" t="str">
        <f t="shared" si="168"/>
        <v>辽主动技能1等级1</v>
      </c>
      <c r="I1507" t="str">
        <f t="shared" si="169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>_xlfn.IFNA(VLOOKUP(D1507+1,角色属性概况!I:J,2,FALSE),999)</f>
        <v>2</v>
      </c>
      <c r="N1507" s="1" t="s">
        <v>251</v>
      </c>
      <c r="O1507" s="1">
        <f>VLOOKUP(E1507,角色属性概况!Q:R,2,FALSE)</f>
        <v>320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163"/>
        <v>主动技能1</v>
      </c>
      <c r="D1508" s="8">
        <f t="shared" si="165"/>
        <v>2</v>
      </c>
      <c r="E1508" s="8">
        <f t="shared" si="166"/>
        <v>3</v>
      </c>
      <c r="F1508" s="8">
        <f t="shared" si="167"/>
        <v>1</v>
      </c>
      <c r="G1508" s="8">
        <f t="shared" si="164"/>
        <v>26</v>
      </c>
      <c r="H1508" t="str">
        <f t="shared" si="168"/>
        <v>辽主动技能1等级2</v>
      </c>
      <c r="I1508" t="str">
        <f t="shared" si="169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>_xlfn.IFNA(VLOOKUP(D1508+1,角色属性概况!I:J,2,FALSE),999)</f>
        <v>5</v>
      </c>
      <c r="N1508" s="1" t="s">
        <v>251</v>
      </c>
      <c r="O1508" s="1">
        <f>VLOOKUP(E1508,角色属性概况!Q:R,2,FALSE)</f>
        <v>400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163"/>
        <v>主动技能1</v>
      </c>
      <c r="D1509" s="8">
        <f t="shared" si="165"/>
        <v>3</v>
      </c>
      <c r="E1509" s="8">
        <f t="shared" si="166"/>
        <v>4</v>
      </c>
      <c r="F1509" s="8">
        <f t="shared" si="167"/>
        <v>1</v>
      </c>
      <c r="G1509" s="8">
        <f t="shared" si="164"/>
        <v>26</v>
      </c>
      <c r="H1509" t="str">
        <f t="shared" si="168"/>
        <v>辽主动技能1等级3</v>
      </c>
      <c r="I1509" t="str">
        <f t="shared" si="169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>_xlfn.IFNA(VLOOKUP(D1509+1,角色属性概况!I:J,2,FALSE),999)</f>
        <v>10</v>
      </c>
      <c r="N1509" s="1" t="s">
        <v>251</v>
      </c>
      <c r="O1509" s="1">
        <f>VLOOKUP(E1509,角色属性概况!Q:R,2,FALSE)</f>
        <v>400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163"/>
        <v>主动技能1</v>
      </c>
      <c r="D1510" s="8">
        <f t="shared" si="165"/>
        <v>4</v>
      </c>
      <c r="E1510" s="8">
        <f t="shared" si="166"/>
        <v>5</v>
      </c>
      <c r="F1510" s="8">
        <f t="shared" si="167"/>
        <v>1</v>
      </c>
      <c r="G1510" s="8">
        <f t="shared" si="164"/>
        <v>26</v>
      </c>
      <c r="H1510" t="str">
        <f t="shared" si="168"/>
        <v>辽主动技能1等级4</v>
      </c>
      <c r="I1510" t="str">
        <f t="shared" si="169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>_xlfn.IFNA(VLOOKUP(D1510+1,角色属性概况!I:J,2,FALSE),999)</f>
        <v>15</v>
      </c>
      <c r="N1510" s="1" t="s">
        <v>251</v>
      </c>
      <c r="O1510" s="1">
        <f>VLOOKUP(E1510,角色属性概况!Q:R,2,FALSE)</f>
        <v>400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163"/>
        <v>主动技能1</v>
      </c>
      <c r="D1511" s="8">
        <f t="shared" si="165"/>
        <v>5</v>
      </c>
      <c r="E1511" s="8">
        <f t="shared" si="166"/>
        <v>6</v>
      </c>
      <c r="F1511" s="8">
        <f t="shared" si="167"/>
        <v>1</v>
      </c>
      <c r="G1511" s="8">
        <f t="shared" si="164"/>
        <v>26</v>
      </c>
      <c r="H1511" t="str">
        <f t="shared" si="168"/>
        <v>辽主动技能1等级5</v>
      </c>
      <c r="I1511" t="str">
        <f t="shared" si="169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>_xlfn.IFNA(VLOOKUP(D1511+1,角色属性概况!I:J,2,FALSE),999)</f>
        <v>20</v>
      </c>
      <c r="N1511" s="1" t="s">
        <v>251</v>
      </c>
      <c r="O1511" s="1">
        <f>VLOOKUP(E1511,角色属性概况!Q:R,2,FALSE)</f>
        <v>800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163"/>
        <v>主动技能1</v>
      </c>
      <c r="D1512" s="8">
        <f t="shared" si="165"/>
        <v>6</v>
      </c>
      <c r="E1512" s="8">
        <f t="shared" si="166"/>
        <v>7</v>
      </c>
      <c r="F1512" s="8">
        <f t="shared" si="167"/>
        <v>1</v>
      </c>
      <c r="G1512" s="8">
        <f t="shared" si="164"/>
        <v>26</v>
      </c>
      <c r="H1512" t="str">
        <f t="shared" si="168"/>
        <v>辽主动技能1等级6</v>
      </c>
      <c r="I1512" t="str">
        <f t="shared" si="169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>_xlfn.IFNA(VLOOKUP(D1512+1,角色属性概况!I:J,2,FALSE),999)</f>
        <v>25</v>
      </c>
      <c r="N1512" s="1" t="s">
        <v>251</v>
      </c>
      <c r="O1512" s="1">
        <f>VLOOKUP(E1512,角色属性概况!Q:R,2,FALSE)</f>
        <v>800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163"/>
        <v>主动技能1</v>
      </c>
      <c r="D1513" s="8">
        <f t="shared" si="165"/>
        <v>7</v>
      </c>
      <c r="E1513" s="8">
        <f t="shared" si="166"/>
        <v>8</v>
      </c>
      <c r="F1513" s="8">
        <f t="shared" si="167"/>
        <v>1</v>
      </c>
      <c r="G1513" s="8">
        <f t="shared" si="164"/>
        <v>26</v>
      </c>
      <c r="H1513" t="str">
        <f t="shared" si="168"/>
        <v>辽主动技能1等级7</v>
      </c>
      <c r="I1513" t="str">
        <f t="shared" si="169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>_xlfn.IFNA(VLOOKUP(D1513+1,角色属性概况!I:J,2,FALSE),999)</f>
        <v>30</v>
      </c>
      <c r="N1513" s="1" t="s">
        <v>251</v>
      </c>
      <c r="O1513" s="1">
        <f>VLOOKUP(E1513,角色属性概况!Q:R,2,FALSE)</f>
        <v>1600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163"/>
        <v>主动技能1</v>
      </c>
      <c r="D1514" s="8">
        <f t="shared" si="165"/>
        <v>8</v>
      </c>
      <c r="E1514" s="8">
        <f t="shared" si="166"/>
        <v>9</v>
      </c>
      <c r="F1514" s="8">
        <f t="shared" si="167"/>
        <v>1</v>
      </c>
      <c r="G1514" s="8">
        <f t="shared" si="164"/>
        <v>26</v>
      </c>
      <c r="H1514" t="str">
        <f t="shared" si="168"/>
        <v>辽主动技能1等级8</v>
      </c>
      <c r="I1514" t="str">
        <f t="shared" si="169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>_xlfn.IFNA(VLOOKUP(D1514+1,角色属性概况!I:J,2,FALSE),999)</f>
        <v>35</v>
      </c>
      <c r="N1514" s="1" t="s">
        <v>251</v>
      </c>
      <c r="O1514" s="1">
        <f>VLOOKUP(E1514,角色属性概况!Q:R,2,FALSE)</f>
        <v>1600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163"/>
        <v>主动技能1</v>
      </c>
      <c r="D1515" s="8">
        <f t="shared" si="165"/>
        <v>9</v>
      </c>
      <c r="E1515" s="8">
        <f t="shared" si="166"/>
        <v>10</v>
      </c>
      <c r="F1515" s="8">
        <f t="shared" si="167"/>
        <v>1</v>
      </c>
      <c r="G1515" s="8">
        <f t="shared" si="164"/>
        <v>26</v>
      </c>
      <c r="H1515" t="str">
        <f t="shared" si="168"/>
        <v>辽主动技能1等级9</v>
      </c>
      <c r="I1515" t="str">
        <f t="shared" si="169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>_xlfn.IFNA(VLOOKUP(D1515+1,角色属性概况!I:J,2,FALSE),999)</f>
        <v>40</v>
      </c>
      <c r="N1515" s="1" t="s">
        <v>251</v>
      </c>
      <c r="O1515" s="1">
        <f>VLOOKUP(E1515,角色属性概况!Q:R,2,FALSE)</f>
        <v>3200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163"/>
        <v>主动技能1</v>
      </c>
      <c r="D1516" s="8">
        <f t="shared" si="165"/>
        <v>10</v>
      </c>
      <c r="E1516" s="8">
        <f t="shared" si="166"/>
        <v>11</v>
      </c>
      <c r="F1516" s="8">
        <f t="shared" si="167"/>
        <v>1</v>
      </c>
      <c r="G1516" s="8">
        <f t="shared" si="164"/>
        <v>26</v>
      </c>
      <c r="H1516" t="str">
        <f t="shared" si="168"/>
        <v>辽主动技能1等级10</v>
      </c>
      <c r="I1516" t="str">
        <f t="shared" si="169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>_xlfn.IFNA(VLOOKUP(D1516+1,角色属性概况!I:J,2,FALSE),999)</f>
        <v>45</v>
      </c>
      <c r="N1516" s="1" t="s">
        <v>251</v>
      </c>
      <c r="O1516" s="1">
        <f>VLOOKUP(E1516,角色属性概况!Q:R,2,FALSE)</f>
        <v>3200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163"/>
        <v>主动技能1</v>
      </c>
      <c r="D1517" s="8">
        <f t="shared" si="165"/>
        <v>11</v>
      </c>
      <c r="E1517" s="8">
        <f t="shared" si="166"/>
        <v>12</v>
      </c>
      <c r="F1517" s="8">
        <f t="shared" si="167"/>
        <v>1</v>
      </c>
      <c r="G1517" s="8">
        <f t="shared" si="164"/>
        <v>26</v>
      </c>
      <c r="H1517" t="str">
        <f t="shared" si="168"/>
        <v>辽主动技能1等级11</v>
      </c>
      <c r="I1517" t="str">
        <f t="shared" si="169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>_xlfn.IFNA(VLOOKUP(D1517+1,角色属性概况!I:J,2,FALSE),999)</f>
        <v>50</v>
      </c>
      <c r="N1517" s="1" t="s">
        <v>251</v>
      </c>
      <c r="O1517" s="1">
        <f>VLOOKUP(E1517,角色属性概况!Q:R,2,FALSE)</f>
        <v>6410.0000000000027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163"/>
        <v>主动技能1</v>
      </c>
      <c r="D1518" s="8">
        <f t="shared" si="165"/>
        <v>12</v>
      </c>
      <c r="E1518" s="8">
        <f t="shared" si="166"/>
        <v>13</v>
      </c>
      <c r="F1518" s="8">
        <f t="shared" si="167"/>
        <v>1</v>
      </c>
      <c r="G1518" s="8">
        <f t="shared" si="164"/>
        <v>26</v>
      </c>
      <c r="H1518" t="str">
        <f t="shared" si="168"/>
        <v>辽主动技能1等级12</v>
      </c>
      <c r="I1518" t="str">
        <f t="shared" si="169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>_xlfn.IFNA(VLOOKUP(D1518+1,角色属性概况!I:J,2,FALSE),999)</f>
        <v>55</v>
      </c>
      <c r="N1518" s="1" t="s">
        <v>251</v>
      </c>
      <c r="O1518" s="1">
        <f>VLOOKUP(E1518,角色属性概况!Q:R,2,FALSE)</f>
        <v>6409.9999999999927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163"/>
        <v>主动技能1</v>
      </c>
      <c r="D1519" s="8">
        <f t="shared" si="165"/>
        <v>13</v>
      </c>
      <c r="E1519" s="8">
        <f t="shared" si="166"/>
        <v>14</v>
      </c>
      <c r="F1519" s="8">
        <f t="shared" si="167"/>
        <v>1</v>
      </c>
      <c r="G1519" s="8">
        <f t="shared" si="164"/>
        <v>26</v>
      </c>
      <c r="H1519" t="str">
        <f t="shared" si="168"/>
        <v>辽主动技能1等级13</v>
      </c>
      <c r="I1519" t="str">
        <f t="shared" si="169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>_xlfn.IFNA(VLOOKUP(D1519+1,角色属性概况!I:J,2,FALSE),999)</f>
        <v>60</v>
      </c>
      <c r="N1519" s="1" t="s">
        <v>251</v>
      </c>
      <c r="O1519" s="1">
        <f>VLOOKUP(E1519,角色属性概况!Q:R,2,FALSE)</f>
        <v>12829.999999999995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163"/>
        <v>主动技能1</v>
      </c>
      <c r="D1520" s="8">
        <f t="shared" si="165"/>
        <v>14</v>
      </c>
      <c r="E1520" s="8">
        <f t="shared" si="166"/>
        <v>15</v>
      </c>
      <c r="F1520" s="8">
        <f t="shared" si="167"/>
        <v>1</v>
      </c>
      <c r="G1520" s="8">
        <f t="shared" si="164"/>
        <v>26</v>
      </c>
      <c r="H1520" t="str">
        <f t="shared" si="168"/>
        <v>辽主动技能1等级14</v>
      </c>
      <c r="I1520" t="str">
        <f t="shared" si="169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>_xlfn.IFNA(VLOOKUP(D1520+1,角色属性概况!I:J,2,FALSE),999)</f>
        <v>65</v>
      </c>
      <c r="N1520" s="1" t="s">
        <v>251</v>
      </c>
      <c r="O1520" s="1">
        <f>VLOOKUP(E1520,角色属性概况!Q:R,2,FALSE)</f>
        <v>12830.00000000002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163"/>
        <v>主动技能1</v>
      </c>
      <c r="D1521" s="8">
        <f t="shared" si="165"/>
        <v>15</v>
      </c>
      <c r="E1521" s="8">
        <f t="shared" si="166"/>
        <v>16</v>
      </c>
      <c r="F1521" s="8">
        <f t="shared" si="167"/>
        <v>1</v>
      </c>
      <c r="G1521" s="8">
        <f t="shared" si="164"/>
        <v>26</v>
      </c>
      <c r="H1521" t="str">
        <f t="shared" si="168"/>
        <v>辽主动技能1等级15</v>
      </c>
      <c r="I1521" t="str">
        <f t="shared" si="169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>_xlfn.IFNA(VLOOKUP(D1521+1,角色属性概况!I:J,2,FALSE),999)</f>
        <v>70</v>
      </c>
      <c r="N1521" s="1" t="s">
        <v>251</v>
      </c>
      <c r="O1521" s="1">
        <f>VLOOKUP(E1521,角色属性概况!Q:R,2,FALSE)</f>
        <v>25659.999999999989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163"/>
        <v>主动技能1</v>
      </c>
      <c r="D1522" s="8">
        <f t="shared" si="165"/>
        <v>16</v>
      </c>
      <c r="E1522" s="8">
        <f t="shared" si="166"/>
        <v>17</v>
      </c>
      <c r="F1522" s="8">
        <f t="shared" si="167"/>
        <v>1</v>
      </c>
      <c r="G1522" s="8">
        <f t="shared" si="164"/>
        <v>26</v>
      </c>
      <c r="H1522" t="str">
        <f t="shared" si="168"/>
        <v>辽主动技能1等级16</v>
      </c>
      <c r="I1522" t="str">
        <f t="shared" si="169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>_xlfn.IFNA(VLOOKUP(D1522+1,角色属性概况!I:J,2,FALSE),999)</f>
        <v>75</v>
      </c>
      <c r="N1522" s="1" t="s">
        <v>251</v>
      </c>
      <c r="O1522" s="1">
        <f>VLOOKUP(E1522,角色属性概况!Q:R,2,FALSE)</f>
        <v>25660.00000000004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163"/>
        <v>主动技能1</v>
      </c>
      <c r="D1523" s="8">
        <f t="shared" si="165"/>
        <v>17</v>
      </c>
      <c r="E1523" s="8">
        <f t="shared" si="166"/>
        <v>18</v>
      </c>
      <c r="F1523" s="8">
        <f t="shared" si="167"/>
        <v>1</v>
      </c>
      <c r="G1523" s="8">
        <f t="shared" si="164"/>
        <v>26</v>
      </c>
      <c r="H1523" t="str">
        <f t="shared" si="168"/>
        <v>辽主动技能1等级17</v>
      </c>
      <c r="I1523" t="str">
        <f t="shared" si="169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>_xlfn.IFNA(VLOOKUP(D1523+1,角色属性概况!I:J,2,FALSE),999)</f>
        <v>80</v>
      </c>
      <c r="N1523" s="1" t="s">
        <v>251</v>
      </c>
      <c r="O1523" s="1">
        <f>VLOOKUP(E1523,角色属性概况!Q:R,2,FALSE)</f>
        <v>51319.999999999978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163"/>
        <v>主动技能1</v>
      </c>
      <c r="D1524" s="8">
        <f t="shared" si="165"/>
        <v>18</v>
      </c>
      <c r="E1524" s="8">
        <f t="shared" si="166"/>
        <v>19</v>
      </c>
      <c r="F1524" s="8">
        <f t="shared" si="167"/>
        <v>1</v>
      </c>
      <c r="G1524" s="8">
        <f t="shared" si="164"/>
        <v>26</v>
      </c>
      <c r="H1524" t="str">
        <f t="shared" si="168"/>
        <v>辽主动技能1等级18</v>
      </c>
      <c r="I1524" t="str">
        <f t="shared" si="169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>_xlfn.IFNA(VLOOKUP(D1524+1,角色属性概况!I:J,2,FALSE),999)</f>
        <v>85</v>
      </c>
      <c r="N1524" s="1" t="s">
        <v>251</v>
      </c>
      <c r="O1524" s="1">
        <f>VLOOKUP(E1524,角色属性概况!Q:R,2,FALSE)</f>
        <v>51320.000000000058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163"/>
        <v>主动技能1</v>
      </c>
      <c r="D1525" s="8">
        <f t="shared" si="165"/>
        <v>19</v>
      </c>
      <c r="E1525" s="8">
        <f t="shared" si="166"/>
        <v>20</v>
      </c>
      <c r="F1525" s="8">
        <f t="shared" si="167"/>
        <v>1</v>
      </c>
      <c r="G1525" s="8">
        <f t="shared" si="164"/>
        <v>26</v>
      </c>
      <c r="H1525" t="str">
        <f t="shared" si="168"/>
        <v>辽主动技能1等级19</v>
      </c>
      <c r="I1525" t="str">
        <f t="shared" si="169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>_xlfn.IFNA(VLOOKUP(D1525+1,角色属性概况!I:J,2,FALSE),999)</f>
        <v>90</v>
      </c>
      <c r="N1525" s="1" t="s">
        <v>251</v>
      </c>
      <c r="O1525" s="1">
        <f>VLOOKUP(E1525,角色属性概况!Q:R,2,FALSE)</f>
        <v>102679.99999999993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163"/>
        <v>主动技能1</v>
      </c>
      <c r="D1526" s="8">
        <f t="shared" si="165"/>
        <v>20</v>
      </c>
      <c r="E1526" s="8">
        <f t="shared" si="166"/>
        <v>21</v>
      </c>
      <c r="F1526" s="8">
        <f t="shared" si="167"/>
        <v>1</v>
      </c>
      <c r="G1526" s="8">
        <f t="shared" si="164"/>
        <v>26</v>
      </c>
      <c r="H1526" t="str">
        <f t="shared" si="168"/>
        <v>辽主动技能1等级20</v>
      </c>
      <c r="I1526" t="str">
        <f t="shared" si="169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>_xlfn.IFNA(VLOOKUP(D1526+1,角色属性概况!I:J,2,FALSE),999)</f>
        <v>100</v>
      </c>
      <c r="N1526" s="1" t="s">
        <v>251</v>
      </c>
      <c r="O1526" s="1">
        <f>VLOOKUP(E1526,角色属性概况!Q:R,2,FALSE)</f>
        <v>154040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163"/>
        <v>主动技能2</v>
      </c>
      <c r="D1527" s="8">
        <f t="shared" si="165"/>
        <v>1</v>
      </c>
      <c r="E1527" s="8">
        <f t="shared" si="166"/>
        <v>2</v>
      </c>
      <c r="F1527" s="8">
        <f t="shared" si="167"/>
        <v>2</v>
      </c>
      <c r="G1527" s="8">
        <f t="shared" si="164"/>
        <v>26</v>
      </c>
      <c r="H1527" t="str">
        <f t="shared" si="168"/>
        <v>辽主动技能2等级1</v>
      </c>
      <c r="I1527" t="str">
        <f t="shared" si="169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>_xlfn.IFNA(VLOOKUP(D1527+1,角色属性概况!I:J,2,FALSE),999)</f>
        <v>2</v>
      </c>
      <c r="N1527" s="1" t="s">
        <v>251</v>
      </c>
      <c r="O1527" s="1">
        <f>VLOOKUP(E1527,角色属性概况!Q:R,2,FALSE)</f>
        <v>320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163"/>
        <v>主动技能2</v>
      </c>
      <c r="D1528" s="8">
        <f t="shared" si="165"/>
        <v>2</v>
      </c>
      <c r="E1528" s="8">
        <f t="shared" si="166"/>
        <v>3</v>
      </c>
      <c r="F1528" s="8">
        <f t="shared" si="167"/>
        <v>2</v>
      </c>
      <c r="G1528" s="8">
        <f t="shared" si="164"/>
        <v>26</v>
      </c>
      <c r="H1528" t="str">
        <f t="shared" si="168"/>
        <v>辽主动技能2等级2</v>
      </c>
      <c r="I1528" t="str">
        <f t="shared" si="169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>_xlfn.IFNA(VLOOKUP(D1528+1,角色属性概况!I:J,2,FALSE),999)</f>
        <v>5</v>
      </c>
      <c r="N1528" s="1" t="s">
        <v>251</v>
      </c>
      <c r="O1528" s="1">
        <f>VLOOKUP(E1528,角色属性概况!Q:R,2,FALSE)</f>
        <v>400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163"/>
        <v>主动技能2</v>
      </c>
      <c r="D1529" s="8">
        <f t="shared" si="165"/>
        <v>3</v>
      </c>
      <c r="E1529" s="8">
        <f t="shared" si="166"/>
        <v>4</v>
      </c>
      <c r="F1529" s="8">
        <f t="shared" si="167"/>
        <v>2</v>
      </c>
      <c r="G1529" s="8">
        <f t="shared" si="164"/>
        <v>26</v>
      </c>
      <c r="H1529" t="str">
        <f t="shared" si="168"/>
        <v>辽主动技能2等级3</v>
      </c>
      <c r="I1529" t="str">
        <f t="shared" si="169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>_xlfn.IFNA(VLOOKUP(D1529+1,角色属性概况!I:J,2,FALSE),999)</f>
        <v>10</v>
      </c>
      <c r="N1529" s="1" t="s">
        <v>251</v>
      </c>
      <c r="O1529" s="1">
        <f>VLOOKUP(E1529,角色属性概况!Q:R,2,FALSE)</f>
        <v>400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163"/>
        <v>主动技能2</v>
      </c>
      <c r="D1530" s="8">
        <f t="shared" si="165"/>
        <v>4</v>
      </c>
      <c r="E1530" s="8">
        <f t="shared" si="166"/>
        <v>5</v>
      </c>
      <c r="F1530" s="8">
        <f t="shared" si="167"/>
        <v>2</v>
      </c>
      <c r="G1530" s="8">
        <f t="shared" si="164"/>
        <v>26</v>
      </c>
      <c r="H1530" t="str">
        <f t="shared" si="168"/>
        <v>辽主动技能2等级4</v>
      </c>
      <c r="I1530" t="str">
        <f t="shared" si="169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>_xlfn.IFNA(VLOOKUP(D1530+1,角色属性概况!I:J,2,FALSE),999)</f>
        <v>15</v>
      </c>
      <c r="N1530" s="1" t="s">
        <v>251</v>
      </c>
      <c r="O1530" s="1">
        <f>VLOOKUP(E1530,角色属性概况!Q:R,2,FALSE)</f>
        <v>400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163"/>
        <v>主动技能2</v>
      </c>
      <c r="D1531" s="8">
        <f t="shared" si="165"/>
        <v>5</v>
      </c>
      <c r="E1531" s="8">
        <f t="shared" si="166"/>
        <v>6</v>
      </c>
      <c r="F1531" s="8">
        <f t="shared" si="167"/>
        <v>2</v>
      </c>
      <c r="G1531" s="8">
        <f t="shared" si="164"/>
        <v>26</v>
      </c>
      <c r="H1531" t="str">
        <f t="shared" si="168"/>
        <v>辽主动技能2等级5</v>
      </c>
      <c r="I1531" t="str">
        <f t="shared" si="169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>_xlfn.IFNA(VLOOKUP(D1531+1,角色属性概况!I:J,2,FALSE),999)</f>
        <v>20</v>
      </c>
      <c r="N1531" s="1" t="s">
        <v>251</v>
      </c>
      <c r="O1531" s="1">
        <f>VLOOKUP(E1531,角色属性概况!Q:R,2,FALSE)</f>
        <v>800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163"/>
        <v>主动技能2</v>
      </c>
      <c r="D1532" s="8">
        <f t="shared" si="165"/>
        <v>6</v>
      </c>
      <c r="E1532" s="8">
        <f t="shared" si="166"/>
        <v>7</v>
      </c>
      <c r="F1532" s="8">
        <f t="shared" si="167"/>
        <v>2</v>
      </c>
      <c r="G1532" s="8">
        <f t="shared" si="164"/>
        <v>26</v>
      </c>
      <c r="H1532" t="str">
        <f t="shared" si="168"/>
        <v>辽主动技能2等级6</v>
      </c>
      <c r="I1532" t="str">
        <f t="shared" si="169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>_xlfn.IFNA(VLOOKUP(D1532+1,角色属性概况!I:J,2,FALSE),999)</f>
        <v>25</v>
      </c>
      <c r="N1532" s="1" t="s">
        <v>251</v>
      </c>
      <c r="O1532" s="1">
        <f>VLOOKUP(E1532,角色属性概况!Q:R,2,FALSE)</f>
        <v>800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163"/>
        <v>主动技能2</v>
      </c>
      <c r="D1533" s="8">
        <f t="shared" si="165"/>
        <v>7</v>
      </c>
      <c r="E1533" s="8">
        <f t="shared" si="166"/>
        <v>8</v>
      </c>
      <c r="F1533" s="8">
        <f t="shared" si="167"/>
        <v>2</v>
      </c>
      <c r="G1533" s="8">
        <f t="shared" si="164"/>
        <v>26</v>
      </c>
      <c r="H1533" t="str">
        <f t="shared" si="168"/>
        <v>辽主动技能2等级7</v>
      </c>
      <c r="I1533" t="str">
        <f t="shared" si="169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>_xlfn.IFNA(VLOOKUP(D1533+1,角色属性概况!I:J,2,FALSE),999)</f>
        <v>30</v>
      </c>
      <c r="N1533" s="1" t="s">
        <v>251</v>
      </c>
      <c r="O1533" s="1">
        <f>VLOOKUP(E1533,角色属性概况!Q:R,2,FALSE)</f>
        <v>1600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163"/>
        <v>主动技能2</v>
      </c>
      <c r="D1534" s="8">
        <f t="shared" si="165"/>
        <v>8</v>
      </c>
      <c r="E1534" s="8">
        <f t="shared" si="166"/>
        <v>9</v>
      </c>
      <c r="F1534" s="8">
        <f t="shared" si="167"/>
        <v>2</v>
      </c>
      <c r="G1534" s="8">
        <f t="shared" si="164"/>
        <v>26</v>
      </c>
      <c r="H1534" t="str">
        <f t="shared" si="168"/>
        <v>辽主动技能2等级8</v>
      </c>
      <c r="I1534" t="str">
        <f t="shared" si="169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>_xlfn.IFNA(VLOOKUP(D1534+1,角色属性概况!I:J,2,FALSE),999)</f>
        <v>35</v>
      </c>
      <c r="N1534" s="1" t="s">
        <v>251</v>
      </c>
      <c r="O1534" s="1">
        <f>VLOOKUP(E1534,角色属性概况!Q:R,2,FALSE)</f>
        <v>1600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163"/>
        <v>主动技能2</v>
      </c>
      <c r="D1535" s="8">
        <f t="shared" si="165"/>
        <v>9</v>
      </c>
      <c r="E1535" s="8">
        <f t="shared" si="166"/>
        <v>10</v>
      </c>
      <c r="F1535" s="8">
        <f t="shared" si="167"/>
        <v>2</v>
      </c>
      <c r="G1535" s="8">
        <f t="shared" si="164"/>
        <v>26</v>
      </c>
      <c r="H1535" t="str">
        <f t="shared" si="168"/>
        <v>辽主动技能2等级9</v>
      </c>
      <c r="I1535" t="str">
        <f t="shared" si="169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>_xlfn.IFNA(VLOOKUP(D1535+1,角色属性概况!I:J,2,FALSE),999)</f>
        <v>40</v>
      </c>
      <c r="N1535" s="1" t="s">
        <v>251</v>
      </c>
      <c r="O1535" s="1">
        <f>VLOOKUP(E1535,角色属性概况!Q:R,2,FALSE)</f>
        <v>3200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163"/>
        <v>主动技能2</v>
      </c>
      <c r="D1536" s="8">
        <f t="shared" si="165"/>
        <v>10</v>
      </c>
      <c r="E1536" s="8">
        <f t="shared" si="166"/>
        <v>11</v>
      </c>
      <c r="F1536" s="8">
        <f t="shared" si="167"/>
        <v>2</v>
      </c>
      <c r="G1536" s="8">
        <f t="shared" si="164"/>
        <v>26</v>
      </c>
      <c r="H1536" t="str">
        <f t="shared" si="168"/>
        <v>辽主动技能2等级10</v>
      </c>
      <c r="I1536" t="str">
        <f t="shared" si="169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>_xlfn.IFNA(VLOOKUP(D1536+1,角色属性概况!I:J,2,FALSE),999)</f>
        <v>45</v>
      </c>
      <c r="N1536" s="1" t="s">
        <v>251</v>
      </c>
      <c r="O1536" s="1">
        <f>VLOOKUP(E1536,角色属性概况!Q:R,2,FALSE)</f>
        <v>3200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163"/>
        <v>主动技能2</v>
      </c>
      <c r="D1537" s="8">
        <f t="shared" si="165"/>
        <v>11</v>
      </c>
      <c r="E1537" s="8">
        <f t="shared" si="166"/>
        <v>12</v>
      </c>
      <c r="F1537" s="8">
        <f t="shared" si="167"/>
        <v>2</v>
      </c>
      <c r="G1537" s="8">
        <f t="shared" si="164"/>
        <v>26</v>
      </c>
      <c r="H1537" t="str">
        <f t="shared" si="168"/>
        <v>辽主动技能2等级11</v>
      </c>
      <c r="I1537" t="str">
        <f t="shared" si="169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>_xlfn.IFNA(VLOOKUP(D1537+1,角色属性概况!I:J,2,FALSE),999)</f>
        <v>50</v>
      </c>
      <c r="N1537" s="1" t="s">
        <v>251</v>
      </c>
      <c r="O1537" s="1">
        <f>VLOOKUP(E1537,角色属性概况!Q:R,2,FALSE)</f>
        <v>6410.0000000000027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163"/>
        <v>主动技能2</v>
      </c>
      <c r="D1538" s="8">
        <f t="shared" si="165"/>
        <v>12</v>
      </c>
      <c r="E1538" s="8">
        <f t="shared" si="166"/>
        <v>13</v>
      </c>
      <c r="F1538" s="8">
        <f t="shared" si="167"/>
        <v>2</v>
      </c>
      <c r="G1538" s="8">
        <f t="shared" si="164"/>
        <v>26</v>
      </c>
      <c r="H1538" t="str">
        <f t="shared" si="168"/>
        <v>辽主动技能2等级12</v>
      </c>
      <c r="I1538" t="str">
        <f t="shared" si="169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>_xlfn.IFNA(VLOOKUP(D1538+1,角色属性概况!I:J,2,FALSE),999)</f>
        <v>55</v>
      </c>
      <c r="N1538" s="1" t="s">
        <v>251</v>
      </c>
      <c r="O1538" s="1">
        <f>VLOOKUP(E1538,角色属性概况!Q:R,2,FALSE)</f>
        <v>6409.9999999999927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163"/>
        <v>主动技能2</v>
      </c>
      <c r="D1539" s="8">
        <f t="shared" si="165"/>
        <v>13</v>
      </c>
      <c r="E1539" s="8">
        <f t="shared" si="166"/>
        <v>14</v>
      </c>
      <c r="F1539" s="8">
        <f t="shared" si="167"/>
        <v>2</v>
      </c>
      <c r="G1539" s="8">
        <f t="shared" si="164"/>
        <v>26</v>
      </c>
      <c r="H1539" t="str">
        <f t="shared" si="168"/>
        <v>辽主动技能2等级13</v>
      </c>
      <c r="I1539" t="str">
        <f t="shared" si="169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>_xlfn.IFNA(VLOOKUP(D1539+1,角色属性概况!I:J,2,FALSE),999)</f>
        <v>60</v>
      </c>
      <c r="N1539" s="1" t="s">
        <v>251</v>
      </c>
      <c r="O1539" s="1">
        <f>VLOOKUP(E1539,角色属性概况!Q:R,2,FALSE)</f>
        <v>12829.999999999995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163"/>
        <v>主动技能2</v>
      </c>
      <c r="D1540" s="8">
        <f t="shared" si="165"/>
        <v>14</v>
      </c>
      <c r="E1540" s="8">
        <f t="shared" si="166"/>
        <v>15</v>
      </c>
      <c r="F1540" s="8">
        <f t="shared" si="167"/>
        <v>2</v>
      </c>
      <c r="G1540" s="8">
        <f t="shared" si="164"/>
        <v>26</v>
      </c>
      <c r="H1540" t="str">
        <f t="shared" si="168"/>
        <v>辽主动技能2等级14</v>
      </c>
      <c r="I1540" t="str">
        <f t="shared" si="169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>_xlfn.IFNA(VLOOKUP(D1540+1,角色属性概况!I:J,2,FALSE),999)</f>
        <v>65</v>
      </c>
      <c r="N1540" s="1" t="s">
        <v>251</v>
      </c>
      <c r="O1540" s="1">
        <f>VLOOKUP(E1540,角色属性概况!Q:R,2,FALSE)</f>
        <v>12830.00000000002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163"/>
        <v>主动技能2</v>
      </c>
      <c r="D1541" s="8">
        <f t="shared" si="165"/>
        <v>15</v>
      </c>
      <c r="E1541" s="8">
        <f t="shared" si="166"/>
        <v>16</v>
      </c>
      <c r="F1541" s="8">
        <f t="shared" si="167"/>
        <v>2</v>
      </c>
      <c r="G1541" s="8">
        <f t="shared" si="164"/>
        <v>26</v>
      </c>
      <c r="H1541" t="str">
        <f t="shared" si="168"/>
        <v>辽主动技能2等级15</v>
      </c>
      <c r="I1541" t="str">
        <f t="shared" si="169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>_xlfn.IFNA(VLOOKUP(D1541+1,角色属性概况!I:J,2,FALSE),999)</f>
        <v>70</v>
      </c>
      <c r="N1541" s="1" t="s">
        <v>251</v>
      </c>
      <c r="O1541" s="1">
        <f>VLOOKUP(E1541,角色属性概况!Q:R,2,FALSE)</f>
        <v>25659.999999999989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163"/>
        <v>主动技能2</v>
      </c>
      <c r="D1542" s="8">
        <f t="shared" si="165"/>
        <v>16</v>
      </c>
      <c r="E1542" s="8">
        <f t="shared" si="166"/>
        <v>17</v>
      </c>
      <c r="F1542" s="8">
        <f t="shared" si="167"/>
        <v>2</v>
      </c>
      <c r="G1542" s="8">
        <f t="shared" si="164"/>
        <v>26</v>
      </c>
      <c r="H1542" t="str">
        <f t="shared" si="168"/>
        <v>辽主动技能2等级16</v>
      </c>
      <c r="I1542" t="str">
        <f t="shared" si="169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>_xlfn.IFNA(VLOOKUP(D1542+1,角色属性概况!I:J,2,FALSE),999)</f>
        <v>75</v>
      </c>
      <c r="N1542" s="1" t="s">
        <v>251</v>
      </c>
      <c r="O1542" s="1">
        <f>VLOOKUP(E1542,角色属性概况!Q:R,2,FALSE)</f>
        <v>25660.00000000004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163"/>
        <v>主动技能2</v>
      </c>
      <c r="D1543" s="8">
        <f t="shared" si="165"/>
        <v>17</v>
      </c>
      <c r="E1543" s="8">
        <f t="shared" si="166"/>
        <v>18</v>
      </c>
      <c r="F1543" s="8">
        <f t="shared" si="167"/>
        <v>2</v>
      </c>
      <c r="G1543" s="8">
        <f t="shared" si="164"/>
        <v>26</v>
      </c>
      <c r="H1543" t="str">
        <f t="shared" si="168"/>
        <v>辽主动技能2等级17</v>
      </c>
      <c r="I1543" t="str">
        <f t="shared" si="169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>_xlfn.IFNA(VLOOKUP(D1543+1,角色属性概况!I:J,2,FALSE),999)</f>
        <v>80</v>
      </c>
      <c r="N1543" s="1" t="s">
        <v>251</v>
      </c>
      <c r="O1543" s="1">
        <f>VLOOKUP(E1543,角色属性概况!Q:R,2,FALSE)</f>
        <v>51319.999999999978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170">C$4&amp;F1544</f>
        <v>主动技能2</v>
      </c>
      <c r="D1544" s="8">
        <f t="shared" si="165"/>
        <v>18</v>
      </c>
      <c r="E1544" s="8">
        <f t="shared" si="166"/>
        <v>19</v>
      </c>
      <c r="F1544" s="8">
        <f t="shared" si="167"/>
        <v>2</v>
      </c>
      <c r="G1544" s="8">
        <f t="shared" ref="G1544:G1545" si="171">IF((F1544=1)*(D1544=1),G1543+1,G1543)</f>
        <v>26</v>
      </c>
      <c r="H1544" t="str">
        <f t="shared" si="168"/>
        <v>辽主动技能2等级18</v>
      </c>
      <c r="I1544" t="str">
        <f t="shared" si="169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>_xlfn.IFNA(VLOOKUP(D1544+1,角色属性概况!I:J,2,FALSE),999)</f>
        <v>85</v>
      </c>
      <c r="N1544" s="1" t="s">
        <v>251</v>
      </c>
      <c r="O1544" s="1">
        <f>VLOOKUP(E1544,角色属性概况!Q:R,2,FALSE)</f>
        <v>51320.000000000058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170"/>
        <v>主动技能2</v>
      </c>
      <c r="D1545" s="8">
        <f t="shared" ref="D1545:D1608" si="172">IF(D1544=D$5,1,D1544+1)</f>
        <v>19</v>
      </c>
      <c r="E1545" s="8">
        <f t="shared" ref="E1545:E1608" si="173">IF(E1544=E$5,2,E1544+1)</f>
        <v>20</v>
      </c>
      <c r="F1545" s="8">
        <f t="shared" ref="F1545:F1546" si="174">IF(D1545=1,IF(F1544=$F$5,1,F1544+1),F1544)</f>
        <v>2</v>
      </c>
      <c r="G1545" s="8">
        <f t="shared" si="171"/>
        <v>26</v>
      </c>
      <c r="H1545" t="str">
        <f t="shared" si="168"/>
        <v>辽主动技能2等级19</v>
      </c>
      <c r="I1545" t="str">
        <f t="shared" si="169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>_xlfn.IFNA(VLOOKUP(D1545+1,角色属性概况!I:J,2,FALSE),999)</f>
        <v>90</v>
      </c>
      <c r="N1545" s="1" t="s">
        <v>251</v>
      </c>
      <c r="O1545" s="1">
        <f>VLOOKUP(E1545,角色属性概况!Q:R,2,FALSE)</f>
        <v>102679.99999999993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175">C$4&amp;F1546</f>
        <v>主动技能2</v>
      </c>
      <c r="D1546" s="8">
        <f t="shared" si="165"/>
        <v>20</v>
      </c>
      <c r="E1546" s="8">
        <f t="shared" si="166"/>
        <v>21</v>
      </c>
      <c r="F1546" s="8">
        <f t="shared" si="174"/>
        <v>2</v>
      </c>
      <c r="G1546" s="8">
        <f t="shared" ref="G1546:G1559" si="176">IF((F1546=1)*(D1546=1),G1545+1,G1545)</f>
        <v>26</v>
      </c>
      <c r="H1546" t="str">
        <f t="shared" ref="H1546:H1559" si="177">$B1546&amp;$C1546&amp;D$6&amp;D1546</f>
        <v>辽主动技能2等级20</v>
      </c>
      <c r="I1546" t="str">
        <f t="shared" ref="I1546:I1559" si="178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>_xlfn.IFNA(VLOOKUP(D1546+1,角色属性概况!I:J,2,FALSE),999)</f>
        <v>100</v>
      </c>
      <c r="N1546" s="1" t="s">
        <v>251</v>
      </c>
      <c r="O1546" s="1">
        <f>VLOOKUP(E1546,角色属性概况!Q:R,2,FALSE)</f>
        <v>154040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175"/>
        <v>主动技能3</v>
      </c>
      <c r="D1547" s="8">
        <f t="shared" si="172"/>
        <v>1</v>
      </c>
      <c r="E1547" s="8">
        <f t="shared" si="173"/>
        <v>2</v>
      </c>
      <c r="F1547" s="8">
        <f t="shared" ref="F1547:F1560" si="179">IF(D1547=1,IF(F1546=$F$5,1,F1546+1),F1546)</f>
        <v>3</v>
      </c>
      <c r="G1547" s="8">
        <f t="shared" si="176"/>
        <v>26</v>
      </c>
      <c r="H1547" t="str">
        <f t="shared" si="177"/>
        <v>辽主动技能3等级1</v>
      </c>
      <c r="I1547" t="str">
        <f t="shared" si="178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>_xlfn.IFNA(VLOOKUP(D1547+1,角色属性概况!I:J,2,FALSE),999)</f>
        <v>2</v>
      </c>
      <c r="N1547" s="1" t="s">
        <v>251</v>
      </c>
      <c r="O1547" s="1">
        <f>VLOOKUP(E1547,角色属性概况!Q:R,2,FALSE)</f>
        <v>320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175"/>
        <v>主动技能3</v>
      </c>
      <c r="D1548" s="8">
        <f t="shared" si="172"/>
        <v>2</v>
      </c>
      <c r="E1548" s="8">
        <f t="shared" si="173"/>
        <v>3</v>
      </c>
      <c r="F1548" s="8">
        <f t="shared" si="179"/>
        <v>3</v>
      </c>
      <c r="G1548" s="8">
        <f t="shared" si="176"/>
        <v>26</v>
      </c>
      <c r="H1548" t="str">
        <f t="shared" si="177"/>
        <v>辽主动技能3等级2</v>
      </c>
      <c r="I1548" t="str">
        <f t="shared" si="178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>_xlfn.IFNA(VLOOKUP(D1548+1,角色属性概况!I:J,2,FALSE),999)</f>
        <v>5</v>
      </c>
      <c r="N1548" s="1" t="s">
        <v>251</v>
      </c>
      <c r="O1548" s="1">
        <f>VLOOKUP(E1548,角色属性概况!Q:R,2,FALSE)</f>
        <v>400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175"/>
        <v>主动技能3</v>
      </c>
      <c r="D1549" s="8">
        <f t="shared" si="172"/>
        <v>3</v>
      </c>
      <c r="E1549" s="8">
        <f t="shared" si="173"/>
        <v>4</v>
      </c>
      <c r="F1549" s="8">
        <f t="shared" si="179"/>
        <v>3</v>
      </c>
      <c r="G1549" s="8">
        <f t="shared" si="176"/>
        <v>26</v>
      </c>
      <c r="H1549" t="str">
        <f t="shared" si="177"/>
        <v>辽主动技能3等级3</v>
      </c>
      <c r="I1549" t="str">
        <f t="shared" si="178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>_xlfn.IFNA(VLOOKUP(D1549+1,角色属性概况!I:J,2,FALSE),999)</f>
        <v>10</v>
      </c>
      <c r="N1549" s="1" t="s">
        <v>251</v>
      </c>
      <c r="O1549" s="1">
        <f>VLOOKUP(E1549,角色属性概况!Q:R,2,FALSE)</f>
        <v>400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175"/>
        <v>主动技能3</v>
      </c>
      <c r="D1550" s="8">
        <f t="shared" si="172"/>
        <v>4</v>
      </c>
      <c r="E1550" s="8">
        <f t="shared" si="173"/>
        <v>5</v>
      </c>
      <c r="F1550" s="8">
        <f t="shared" si="179"/>
        <v>3</v>
      </c>
      <c r="G1550" s="8">
        <f t="shared" si="176"/>
        <v>26</v>
      </c>
      <c r="H1550" t="str">
        <f t="shared" si="177"/>
        <v>辽主动技能3等级4</v>
      </c>
      <c r="I1550" t="str">
        <f t="shared" si="178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>_xlfn.IFNA(VLOOKUP(D1550+1,角色属性概况!I:J,2,FALSE),999)</f>
        <v>15</v>
      </c>
      <c r="N1550" s="1" t="s">
        <v>251</v>
      </c>
      <c r="O1550" s="1">
        <f>VLOOKUP(E1550,角色属性概况!Q:R,2,FALSE)</f>
        <v>400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175"/>
        <v>主动技能3</v>
      </c>
      <c r="D1551" s="8">
        <f t="shared" si="172"/>
        <v>5</v>
      </c>
      <c r="E1551" s="8">
        <f t="shared" si="173"/>
        <v>6</v>
      </c>
      <c r="F1551" s="8">
        <f t="shared" si="179"/>
        <v>3</v>
      </c>
      <c r="G1551" s="8">
        <f t="shared" si="176"/>
        <v>26</v>
      </c>
      <c r="H1551" t="str">
        <f t="shared" si="177"/>
        <v>辽主动技能3等级5</v>
      </c>
      <c r="I1551" t="str">
        <f t="shared" si="178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>_xlfn.IFNA(VLOOKUP(D1551+1,角色属性概况!I:J,2,FALSE),999)</f>
        <v>20</v>
      </c>
      <c r="N1551" s="1" t="s">
        <v>251</v>
      </c>
      <c r="O1551" s="1">
        <f>VLOOKUP(E1551,角色属性概况!Q:R,2,FALSE)</f>
        <v>800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175"/>
        <v>主动技能3</v>
      </c>
      <c r="D1552" s="8">
        <f t="shared" si="172"/>
        <v>6</v>
      </c>
      <c r="E1552" s="8">
        <f t="shared" si="173"/>
        <v>7</v>
      </c>
      <c r="F1552" s="8">
        <f t="shared" si="179"/>
        <v>3</v>
      </c>
      <c r="G1552" s="8">
        <f t="shared" si="176"/>
        <v>26</v>
      </c>
      <c r="H1552" t="str">
        <f t="shared" si="177"/>
        <v>辽主动技能3等级6</v>
      </c>
      <c r="I1552" t="str">
        <f t="shared" si="178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>_xlfn.IFNA(VLOOKUP(D1552+1,角色属性概况!I:J,2,FALSE),999)</f>
        <v>25</v>
      </c>
      <c r="N1552" s="1" t="s">
        <v>251</v>
      </c>
      <c r="O1552" s="1">
        <f>VLOOKUP(E1552,角色属性概况!Q:R,2,FALSE)</f>
        <v>800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175"/>
        <v>主动技能3</v>
      </c>
      <c r="D1553" s="8">
        <f t="shared" si="172"/>
        <v>7</v>
      </c>
      <c r="E1553" s="8">
        <f t="shared" si="173"/>
        <v>8</v>
      </c>
      <c r="F1553" s="8">
        <f t="shared" si="179"/>
        <v>3</v>
      </c>
      <c r="G1553" s="8">
        <f t="shared" si="176"/>
        <v>26</v>
      </c>
      <c r="H1553" t="str">
        <f t="shared" si="177"/>
        <v>辽主动技能3等级7</v>
      </c>
      <c r="I1553" t="str">
        <f t="shared" si="178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>_xlfn.IFNA(VLOOKUP(D1553+1,角色属性概况!I:J,2,FALSE),999)</f>
        <v>30</v>
      </c>
      <c r="N1553" s="1" t="s">
        <v>251</v>
      </c>
      <c r="O1553" s="1">
        <f>VLOOKUP(E1553,角色属性概况!Q:R,2,FALSE)</f>
        <v>1600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175"/>
        <v>主动技能3</v>
      </c>
      <c r="D1554" s="8">
        <f t="shared" si="172"/>
        <v>8</v>
      </c>
      <c r="E1554" s="8">
        <f t="shared" si="173"/>
        <v>9</v>
      </c>
      <c r="F1554" s="8">
        <f t="shared" si="179"/>
        <v>3</v>
      </c>
      <c r="G1554" s="8">
        <f t="shared" si="176"/>
        <v>26</v>
      </c>
      <c r="H1554" t="str">
        <f t="shared" si="177"/>
        <v>辽主动技能3等级8</v>
      </c>
      <c r="I1554" t="str">
        <f t="shared" si="178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>_xlfn.IFNA(VLOOKUP(D1554+1,角色属性概况!I:J,2,FALSE),999)</f>
        <v>35</v>
      </c>
      <c r="N1554" s="1" t="s">
        <v>251</v>
      </c>
      <c r="O1554" s="1">
        <f>VLOOKUP(E1554,角色属性概况!Q:R,2,FALSE)</f>
        <v>1600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175"/>
        <v>主动技能3</v>
      </c>
      <c r="D1555" s="8">
        <f t="shared" si="172"/>
        <v>9</v>
      </c>
      <c r="E1555" s="8">
        <f t="shared" si="173"/>
        <v>10</v>
      </c>
      <c r="F1555" s="8">
        <f t="shared" si="179"/>
        <v>3</v>
      </c>
      <c r="G1555" s="8">
        <f t="shared" si="176"/>
        <v>26</v>
      </c>
      <c r="H1555" t="str">
        <f t="shared" si="177"/>
        <v>辽主动技能3等级9</v>
      </c>
      <c r="I1555" t="str">
        <f t="shared" si="178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>_xlfn.IFNA(VLOOKUP(D1555+1,角色属性概况!I:J,2,FALSE),999)</f>
        <v>40</v>
      </c>
      <c r="N1555" s="1" t="s">
        <v>251</v>
      </c>
      <c r="O1555" s="1">
        <f>VLOOKUP(E1555,角色属性概况!Q:R,2,FALSE)</f>
        <v>3200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175"/>
        <v>主动技能3</v>
      </c>
      <c r="D1556" s="8">
        <f t="shared" si="172"/>
        <v>10</v>
      </c>
      <c r="E1556" s="8">
        <f t="shared" si="173"/>
        <v>11</v>
      </c>
      <c r="F1556" s="8">
        <f t="shared" si="179"/>
        <v>3</v>
      </c>
      <c r="G1556" s="8">
        <f t="shared" si="176"/>
        <v>26</v>
      </c>
      <c r="H1556" t="str">
        <f t="shared" si="177"/>
        <v>辽主动技能3等级10</v>
      </c>
      <c r="I1556" t="str">
        <f t="shared" si="178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>_xlfn.IFNA(VLOOKUP(D1556+1,角色属性概况!I:J,2,FALSE),999)</f>
        <v>45</v>
      </c>
      <c r="N1556" s="1" t="s">
        <v>251</v>
      </c>
      <c r="O1556" s="1">
        <f>VLOOKUP(E1556,角色属性概况!Q:R,2,FALSE)</f>
        <v>3200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175"/>
        <v>主动技能3</v>
      </c>
      <c r="D1557" s="8">
        <f t="shared" si="172"/>
        <v>11</v>
      </c>
      <c r="E1557" s="8">
        <f t="shared" si="173"/>
        <v>12</v>
      </c>
      <c r="F1557" s="8">
        <f t="shared" si="179"/>
        <v>3</v>
      </c>
      <c r="G1557" s="8">
        <f t="shared" si="176"/>
        <v>26</v>
      </c>
      <c r="H1557" t="str">
        <f t="shared" si="177"/>
        <v>辽主动技能3等级11</v>
      </c>
      <c r="I1557" t="str">
        <f t="shared" si="178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>_xlfn.IFNA(VLOOKUP(D1557+1,角色属性概况!I:J,2,FALSE),999)</f>
        <v>50</v>
      </c>
      <c r="N1557" s="1" t="s">
        <v>251</v>
      </c>
      <c r="O1557" s="1">
        <f>VLOOKUP(E1557,角色属性概况!Q:R,2,FALSE)</f>
        <v>6410.0000000000027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175"/>
        <v>主动技能3</v>
      </c>
      <c r="D1558" s="8">
        <f t="shared" si="172"/>
        <v>12</v>
      </c>
      <c r="E1558" s="8">
        <f t="shared" si="173"/>
        <v>13</v>
      </c>
      <c r="F1558" s="8">
        <f t="shared" si="179"/>
        <v>3</v>
      </c>
      <c r="G1558" s="8">
        <f t="shared" si="176"/>
        <v>26</v>
      </c>
      <c r="H1558" t="str">
        <f t="shared" si="177"/>
        <v>辽主动技能3等级12</v>
      </c>
      <c r="I1558" t="str">
        <f t="shared" si="178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>_xlfn.IFNA(VLOOKUP(D1558+1,角色属性概况!I:J,2,FALSE),999)</f>
        <v>55</v>
      </c>
      <c r="N1558" s="1" t="s">
        <v>251</v>
      </c>
      <c r="O1558" s="1">
        <f>VLOOKUP(E1558,角色属性概况!Q:R,2,FALSE)</f>
        <v>6409.9999999999927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175"/>
        <v>主动技能3</v>
      </c>
      <c r="D1559" s="8">
        <f t="shared" si="172"/>
        <v>13</v>
      </c>
      <c r="E1559" s="8">
        <f t="shared" si="173"/>
        <v>14</v>
      </c>
      <c r="F1559" s="8">
        <f t="shared" si="179"/>
        <v>3</v>
      </c>
      <c r="G1559" s="8">
        <f t="shared" si="176"/>
        <v>26</v>
      </c>
      <c r="H1559" t="str">
        <f t="shared" si="177"/>
        <v>辽主动技能3等级13</v>
      </c>
      <c r="I1559" t="str">
        <f t="shared" si="178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>_xlfn.IFNA(VLOOKUP(D1559+1,角色属性概况!I:J,2,FALSE),999)</f>
        <v>60</v>
      </c>
      <c r="N1559" s="1" t="s">
        <v>251</v>
      </c>
      <c r="O1559" s="1">
        <f>VLOOKUP(E1559,角色属性概况!Q:R,2,FALSE)</f>
        <v>12829.999999999995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180">C$4&amp;F1560</f>
        <v>主动技能3</v>
      </c>
      <c r="D1560" s="8">
        <f t="shared" si="172"/>
        <v>14</v>
      </c>
      <c r="E1560" s="8">
        <f t="shared" si="173"/>
        <v>15</v>
      </c>
      <c r="F1560" s="8">
        <f t="shared" si="179"/>
        <v>3</v>
      </c>
      <c r="G1560" s="8">
        <f t="shared" ref="G1560:G1623" si="181">IF((F1560=1)*(D1560=1),G1559+1,G1559)</f>
        <v>26</v>
      </c>
      <c r="H1560" t="str">
        <f t="shared" ref="H1560:H1623" si="182">$B1560&amp;$C1560&amp;D$6&amp;D1560</f>
        <v>辽主动技能3等级14</v>
      </c>
      <c r="I1560" t="str">
        <f t="shared" ref="I1560:I1623" si="183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>_xlfn.IFNA(VLOOKUP(D1560+1,角色属性概况!I:J,2,FALSE),999)</f>
        <v>65</v>
      </c>
      <c r="N1560" s="1" t="s">
        <v>251</v>
      </c>
      <c r="O1560" s="1">
        <f>VLOOKUP(E1560,角色属性概况!Q:R,2,FALSE)</f>
        <v>12830.00000000002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180"/>
        <v>主动技能3</v>
      </c>
      <c r="D1561" s="8">
        <f t="shared" si="172"/>
        <v>15</v>
      </c>
      <c r="E1561" s="8">
        <f t="shared" si="173"/>
        <v>16</v>
      </c>
      <c r="F1561" s="8">
        <f t="shared" ref="F1561:F1624" si="184">IF(D1561=1,IF(F1560=$F$5,1,F1560+1),F1560)</f>
        <v>3</v>
      </c>
      <c r="G1561" s="8">
        <f t="shared" si="181"/>
        <v>26</v>
      </c>
      <c r="H1561" t="str">
        <f t="shared" si="182"/>
        <v>辽主动技能3等级15</v>
      </c>
      <c r="I1561" t="str">
        <f t="shared" si="183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>_xlfn.IFNA(VLOOKUP(D1561+1,角色属性概况!I:J,2,FALSE),999)</f>
        <v>70</v>
      </c>
      <c r="N1561" s="1" t="s">
        <v>251</v>
      </c>
      <c r="O1561" s="1">
        <f>VLOOKUP(E1561,角色属性概况!Q:R,2,FALSE)</f>
        <v>25659.999999999989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180"/>
        <v>主动技能3</v>
      </c>
      <c r="D1562" s="8">
        <f t="shared" si="172"/>
        <v>16</v>
      </c>
      <c r="E1562" s="8">
        <f t="shared" si="173"/>
        <v>17</v>
      </c>
      <c r="F1562" s="8">
        <f t="shared" si="184"/>
        <v>3</v>
      </c>
      <c r="G1562" s="8">
        <f t="shared" si="181"/>
        <v>26</v>
      </c>
      <c r="H1562" t="str">
        <f t="shared" si="182"/>
        <v>辽主动技能3等级16</v>
      </c>
      <c r="I1562" t="str">
        <f t="shared" si="183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>_xlfn.IFNA(VLOOKUP(D1562+1,角色属性概况!I:J,2,FALSE),999)</f>
        <v>75</v>
      </c>
      <c r="N1562" s="1" t="s">
        <v>251</v>
      </c>
      <c r="O1562" s="1">
        <f>VLOOKUP(E1562,角色属性概况!Q:R,2,FALSE)</f>
        <v>25660.00000000004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180"/>
        <v>主动技能3</v>
      </c>
      <c r="D1563" s="8">
        <f t="shared" si="172"/>
        <v>17</v>
      </c>
      <c r="E1563" s="8">
        <f t="shared" si="173"/>
        <v>18</v>
      </c>
      <c r="F1563" s="8">
        <f t="shared" si="184"/>
        <v>3</v>
      </c>
      <c r="G1563" s="8">
        <f t="shared" si="181"/>
        <v>26</v>
      </c>
      <c r="H1563" t="str">
        <f t="shared" si="182"/>
        <v>辽主动技能3等级17</v>
      </c>
      <c r="I1563" t="str">
        <f t="shared" si="183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>_xlfn.IFNA(VLOOKUP(D1563+1,角色属性概况!I:J,2,FALSE),999)</f>
        <v>80</v>
      </c>
      <c r="N1563" s="1" t="s">
        <v>251</v>
      </c>
      <c r="O1563" s="1">
        <f>VLOOKUP(E1563,角色属性概况!Q:R,2,FALSE)</f>
        <v>51319.999999999978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180"/>
        <v>主动技能3</v>
      </c>
      <c r="D1564" s="8">
        <f t="shared" si="172"/>
        <v>18</v>
      </c>
      <c r="E1564" s="8">
        <f t="shared" si="173"/>
        <v>19</v>
      </c>
      <c r="F1564" s="8">
        <f t="shared" si="184"/>
        <v>3</v>
      </c>
      <c r="G1564" s="8">
        <f t="shared" si="181"/>
        <v>26</v>
      </c>
      <c r="H1564" t="str">
        <f t="shared" si="182"/>
        <v>辽主动技能3等级18</v>
      </c>
      <c r="I1564" t="str">
        <f t="shared" si="183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>_xlfn.IFNA(VLOOKUP(D1564+1,角色属性概况!I:J,2,FALSE),999)</f>
        <v>85</v>
      </c>
      <c r="N1564" s="1" t="s">
        <v>251</v>
      </c>
      <c r="O1564" s="1">
        <f>VLOOKUP(E1564,角色属性概况!Q:R,2,FALSE)</f>
        <v>51320.000000000058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180"/>
        <v>主动技能3</v>
      </c>
      <c r="D1565" s="8">
        <f t="shared" si="172"/>
        <v>19</v>
      </c>
      <c r="E1565" s="8">
        <f t="shared" si="173"/>
        <v>20</v>
      </c>
      <c r="F1565" s="8">
        <f t="shared" si="184"/>
        <v>3</v>
      </c>
      <c r="G1565" s="8">
        <f t="shared" si="181"/>
        <v>26</v>
      </c>
      <c r="H1565" t="str">
        <f t="shared" si="182"/>
        <v>辽主动技能3等级19</v>
      </c>
      <c r="I1565" t="str">
        <f t="shared" si="183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>_xlfn.IFNA(VLOOKUP(D1565+1,角色属性概况!I:J,2,FALSE),999)</f>
        <v>90</v>
      </c>
      <c r="N1565" s="1" t="s">
        <v>251</v>
      </c>
      <c r="O1565" s="1">
        <f>VLOOKUP(E1565,角色属性概况!Q:R,2,FALSE)</f>
        <v>102679.99999999993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180"/>
        <v>主动技能3</v>
      </c>
      <c r="D1566" s="8">
        <f t="shared" si="172"/>
        <v>20</v>
      </c>
      <c r="E1566" s="8">
        <f t="shared" si="173"/>
        <v>21</v>
      </c>
      <c r="F1566" s="8">
        <f t="shared" si="184"/>
        <v>3</v>
      </c>
      <c r="G1566" s="8">
        <f t="shared" si="181"/>
        <v>26</v>
      </c>
      <c r="H1566" t="str">
        <f t="shared" si="182"/>
        <v>辽主动技能3等级20</v>
      </c>
      <c r="I1566" t="str">
        <f t="shared" si="183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>_xlfn.IFNA(VLOOKUP(D1566+1,角色属性概况!I:J,2,FALSE),999)</f>
        <v>100</v>
      </c>
      <c r="N1566" s="1" t="s">
        <v>251</v>
      </c>
      <c r="O1566" s="1">
        <f>VLOOKUP(E1566,角色属性概况!Q:R,2,FALSE)</f>
        <v>154040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180"/>
        <v>主动技能1</v>
      </c>
      <c r="D1567" s="8">
        <f t="shared" si="172"/>
        <v>1</v>
      </c>
      <c r="E1567" s="8">
        <f t="shared" si="173"/>
        <v>2</v>
      </c>
      <c r="F1567" s="8">
        <f t="shared" si="184"/>
        <v>1</v>
      </c>
      <c r="G1567" s="8">
        <f t="shared" si="181"/>
        <v>27</v>
      </c>
      <c r="H1567" t="str">
        <f t="shared" si="182"/>
        <v>星霜主动技能1等级1</v>
      </c>
      <c r="I1567" t="str">
        <f t="shared" si="183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>_xlfn.IFNA(VLOOKUP(D1567+1,角色属性概况!I:J,2,FALSE),999)</f>
        <v>2</v>
      </c>
      <c r="N1567" s="1" t="s">
        <v>251</v>
      </c>
      <c r="O1567" s="1">
        <f>VLOOKUP(E1567,角色属性概况!Q:R,2,FALSE)</f>
        <v>320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180"/>
        <v>主动技能1</v>
      </c>
      <c r="D1568" s="8">
        <f t="shared" si="172"/>
        <v>2</v>
      </c>
      <c r="E1568" s="8">
        <f t="shared" si="173"/>
        <v>3</v>
      </c>
      <c r="F1568" s="8">
        <f t="shared" si="184"/>
        <v>1</v>
      </c>
      <c r="G1568" s="8">
        <f t="shared" si="181"/>
        <v>27</v>
      </c>
      <c r="H1568" t="str">
        <f t="shared" si="182"/>
        <v>星霜主动技能1等级2</v>
      </c>
      <c r="I1568" t="str">
        <f t="shared" si="183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>_xlfn.IFNA(VLOOKUP(D1568+1,角色属性概况!I:J,2,FALSE),999)</f>
        <v>5</v>
      </c>
      <c r="N1568" s="1" t="s">
        <v>251</v>
      </c>
      <c r="O1568" s="1">
        <f>VLOOKUP(E1568,角色属性概况!Q:R,2,FALSE)</f>
        <v>400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180"/>
        <v>主动技能1</v>
      </c>
      <c r="D1569" s="8">
        <f t="shared" si="172"/>
        <v>3</v>
      </c>
      <c r="E1569" s="8">
        <f t="shared" si="173"/>
        <v>4</v>
      </c>
      <c r="F1569" s="8">
        <f t="shared" si="184"/>
        <v>1</v>
      </c>
      <c r="G1569" s="8">
        <f t="shared" si="181"/>
        <v>27</v>
      </c>
      <c r="H1569" t="str">
        <f t="shared" si="182"/>
        <v>星霜主动技能1等级3</v>
      </c>
      <c r="I1569" t="str">
        <f t="shared" si="183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>_xlfn.IFNA(VLOOKUP(D1569+1,角色属性概况!I:J,2,FALSE),999)</f>
        <v>10</v>
      </c>
      <c r="N1569" s="1" t="s">
        <v>251</v>
      </c>
      <c r="O1569" s="1">
        <f>VLOOKUP(E1569,角色属性概况!Q:R,2,FALSE)</f>
        <v>400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180"/>
        <v>主动技能1</v>
      </c>
      <c r="D1570" s="8">
        <f t="shared" si="172"/>
        <v>4</v>
      </c>
      <c r="E1570" s="8">
        <f t="shared" si="173"/>
        <v>5</v>
      </c>
      <c r="F1570" s="8">
        <f t="shared" si="184"/>
        <v>1</v>
      </c>
      <c r="G1570" s="8">
        <f t="shared" si="181"/>
        <v>27</v>
      </c>
      <c r="H1570" t="str">
        <f t="shared" si="182"/>
        <v>星霜主动技能1等级4</v>
      </c>
      <c r="I1570" t="str">
        <f t="shared" si="183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>_xlfn.IFNA(VLOOKUP(D1570+1,角色属性概况!I:J,2,FALSE),999)</f>
        <v>15</v>
      </c>
      <c r="N1570" s="1" t="s">
        <v>251</v>
      </c>
      <c r="O1570" s="1">
        <f>VLOOKUP(E1570,角色属性概况!Q:R,2,FALSE)</f>
        <v>400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180"/>
        <v>主动技能1</v>
      </c>
      <c r="D1571" s="8">
        <f t="shared" si="172"/>
        <v>5</v>
      </c>
      <c r="E1571" s="8">
        <f t="shared" si="173"/>
        <v>6</v>
      </c>
      <c r="F1571" s="8">
        <f t="shared" si="184"/>
        <v>1</v>
      </c>
      <c r="G1571" s="8">
        <f t="shared" si="181"/>
        <v>27</v>
      </c>
      <c r="H1571" t="str">
        <f t="shared" si="182"/>
        <v>星霜主动技能1等级5</v>
      </c>
      <c r="I1571" t="str">
        <f t="shared" si="183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>_xlfn.IFNA(VLOOKUP(D1571+1,角色属性概况!I:J,2,FALSE),999)</f>
        <v>20</v>
      </c>
      <c r="N1571" s="1" t="s">
        <v>251</v>
      </c>
      <c r="O1571" s="1">
        <f>VLOOKUP(E1571,角色属性概况!Q:R,2,FALSE)</f>
        <v>800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180"/>
        <v>主动技能1</v>
      </c>
      <c r="D1572" s="8">
        <f t="shared" si="172"/>
        <v>6</v>
      </c>
      <c r="E1572" s="8">
        <f t="shared" si="173"/>
        <v>7</v>
      </c>
      <c r="F1572" s="8">
        <f t="shared" si="184"/>
        <v>1</v>
      </c>
      <c r="G1572" s="8">
        <f t="shared" si="181"/>
        <v>27</v>
      </c>
      <c r="H1572" t="str">
        <f t="shared" si="182"/>
        <v>星霜主动技能1等级6</v>
      </c>
      <c r="I1572" t="str">
        <f t="shared" si="183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>_xlfn.IFNA(VLOOKUP(D1572+1,角色属性概况!I:J,2,FALSE),999)</f>
        <v>25</v>
      </c>
      <c r="N1572" s="1" t="s">
        <v>251</v>
      </c>
      <c r="O1572" s="1">
        <f>VLOOKUP(E1572,角色属性概况!Q:R,2,FALSE)</f>
        <v>800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180"/>
        <v>主动技能1</v>
      </c>
      <c r="D1573" s="8">
        <f t="shared" si="172"/>
        <v>7</v>
      </c>
      <c r="E1573" s="8">
        <f t="shared" si="173"/>
        <v>8</v>
      </c>
      <c r="F1573" s="8">
        <f t="shared" si="184"/>
        <v>1</v>
      </c>
      <c r="G1573" s="8">
        <f t="shared" si="181"/>
        <v>27</v>
      </c>
      <c r="H1573" t="str">
        <f t="shared" si="182"/>
        <v>星霜主动技能1等级7</v>
      </c>
      <c r="I1573" t="str">
        <f t="shared" si="183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>_xlfn.IFNA(VLOOKUP(D1573+1,角色属性概况!I:J,2,FALSE),999)</f>
        <v>30</v>
      </c>
      <c r="N1573" s="1" t="s">
        <v>251</v>
      </c>
      <c r="O1573" s="1">
        <f>VLOOKUP(E1573,角色属性概况!Q:R,2,FALSE)</f>
        <v>1600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180"/>
        <v>主动技能1</v>
      </c>
      <c r="D1574" s="8">
        <f t="shared" si="172"/>
        <v>8</v>
      </c>
      <c r="E1574" s="8">
        <f t="shared" si="173"/>
        <v>9</v>
      </c>
      <c r="F1574" s="8">
        <f t="shared" si="184"/>
        <v>1</v>
      </c>
      <c r="G1574" s="8">
        <f t="shared" si="181"/>
        <v>27</v>
      </c>
      <c r="H1574" t="str">
        <f t="shared" si="182"/>
        <v>星霜主动技能1等级8</v>
      </c>
      <c r="I1574" t="str">
        <f t="shared" si="183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>_xlfn.IFNA(VLOOKUP(D1574+1,角色属性概况!I:J,2,FALSE),999)</f>
        <v>35</v>
      </c>
      <c r="N1574" s="1" t="s">
        <v>251</v>
      </c>
      <c r="O1574" s="1">
        <f>VLOOKUP(E1574,角色属性概况!Q:R,2,FALSE)</f>
        <v>1600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180"/>
        <v>主动技能1</v>
      </c>
      <c r="D1575" s="8">
        <f t="shared" si="172"/>
        <v>9</v>
      </c>
      <c r="E1575" s="8">
        <f t="shared" si="173"/>
        <v>10</v>
      </c>
      <c r="F1575" s="8">
        <f t="shared" si="184"/>
        <v>1</v>
      </c>
      <c r="G1575" s="8">
        <f t="shared" si="181"/>
        <v>27</v>
      </c>
      <c r="H1575" t="str">
        <f t="shared" si="182"/>
        <v>星霜主动技能1等级9</v>
      </c>
      <c r="I1575" t="str">
        <f t="shared" si="183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>_xlfn.IFNA(VLOOKUP(D1575+1,角色属性概况!I:J,2,FALSE),999)</f>
        <v>40</v>
      </c>
      <c r="N1575" s="1" t="s">
        <v>251</v>
      </c>
      <c r="O1575" s="1">
        <f>VLOOKUP(E1575,角色属性概况!Q:R,2,FALSE)</f>
        <v>3200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180"/>
        <v>主动技能1</v>
      </c>
      <c r="D1576" s="8">
        <f t="shared" si="172"/>
        <v>10</v>
      </c>
      <c r="E1576" s="8">
        <f t="shared" si="173"/>
        <v>11</v>
      </c>
      <c r="F1576" s="8">
        <f t="shared" si="184"/>
        <v>1</v>
      </c>
      <c r="G1576" s="8">
        <f t="shared" si="181"/>
        <v>27</v>
      </c>
      <c r="H1576" t="str">
        <f t="shared" si="182"/>
        <v>星霜主动技能1等级10</v>
      </c>
      <c r="I1576" t="str">
        <f t="shared" si="183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>_xlfn.IFNA(VLOOKUP(D1576+1,角色属性概况!I:J,2,FALSE),999)</f>
        <v>45</v>
      </c>
      <c r="N1576" s="1" t="s">
        <v>251</v>
      </c>
      <c r="O1576" s="1">
        <f>VLOOKUP(E1576,角色属性概况!Q:R,2,FALSE)</f>
        <v>3200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180"/>
        <v>主动技能1</v>
      </c>
      <c r="D1577" s="8">
        <f t="shared" si="172"/>
        <v>11</v>
      </c>
      <c r="E1577" s="8">
        <f t="shared" si="173"/>
        <v>12</v>
      </c>
      <c r="F1577" s="8">
        <f t="shared" si="184"/>
        <v>1</v>
      </c>
      <c r="G1577" s="8">
        <f t="shared" si="181"/>
        <v>27</v>
      </c>
      <c r="H1577" t="str">
        <f t="shared" si="182"/>
        <v>星霜主动技能1等级11</v>
      </c>
      <c r="I1577" t="str">
        <f t="shared" si="183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>_xlfn.IFNA(VLOOKUP(D1577+1,角色属性概况!I:J,2,FALSE),999)</f>
        <v>50</v>
      </c>
      <c r="N1577" s="1" t="s">
        <v>251</v>
      </c>
      <c r="O1577" s="1">
        <f>VLOOKUP(E1577,角色属性概况!Q:R,2,FALSE)</f>
        <v>6410.0000000000027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180"/>
        <v>主动技能1</v>
      </c>
      <c r="D1578" s="8">
        <f t="shared" si="172"/>
        <v>12</v>
      </c>
      <c r="E1578" s="8">
        <f t="shared" si="173"/>
        <v>13</v>
      </c>
      <c r="F1578" s="8">
        <f t="shared" si="184"/>
        <v>1</v>
      </c>
      <c r="G1578" s="8">
        <f t="shared" si="181"/>
        <v>27</v>
      </c>
      <c r="H1578" t="str">
        <f t="shared" si="182"/>
        <v>星霜主动技能1等级12</v>
      </c>
      <c r="I1578" t="str">
        <f t="shared" si="183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>_xlfn.IFNA(VLOOKUP(D1578+1,角色属性概况!I:J,2,FALSE),999)</f>
        <v>55</v>
      </c>
      <c r="N1578" s="1" t="s">
        <v>251</v>
      </c>
      <c r="O1578" s="1">
        <f>VLOOKUP(E1578,角色属性概况!Q:R,2,FALSE)</f>
        <v>6409.9999999999927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180"/>
        <v>主动技能1</v>
      </c>
      <c r="D1579" s="8">
        <f t="shared" si="172"/>
        <v>13</v>
      </c>
      <c r="E1579" s="8">
        <f t="shared" si="173"/>
        <v>14</v>
      </c>
      <c r="F1579" s="8">
        <f t="shared" si="184"/>
        <v>1</v>
      </c>
      <c r="G1579" s="8">
        <f t="shared" si="181"/>
        <v>27</v>
      </c>
      <c r="H1579" t="str">
        <f t="shared" si="182"/>
        <v>星霜主动技能1等级13</v>
      </c>
      <c r="I1579" t="str">
        <f t="shared" si="183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>_xlfn.IFNA(VLOOKUP(D1579+1,角色属性概况!I:J,2,FALSE),999)</f>
        <v>60</v>
      </c>
      <c r="N1579" s="1" t="s">
        <v>251</v>
      </c>
      <c r="O1579" s="1">
        <f>VLOOKUP(E1579,角色属性概况!Q:R,2,FALSE)</f>
        <v>12829.999999999995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180"/>
        <v>主动技能1</v>
      </c>
      <c r="D1580" s="8">
        <f t="shared" si="172"/>
        <v>14</v>
      </c>
      <c r="E1580" s="8">
        <f t="shared" si="173"/>
        <v>15</v>
      </c>
      <c r="F1580" s="8">
        <f t="shared" si="184"/>
        <v>1</v>
      </c>
      <c r="G1580" s="8">
        <f t="shared" si="181"/>
        <v>27</v>
      </c>
      <c r="H1580" t="str">
        <f t="shared" si="182"/>
        <v>星霜主动技能1等级14</v>
      </c>
      <c r="I1580" t="str">
        <f t="shared" si="183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>_xlfn.IFNA(VLOOKUP(D1580+1,角色属性概况!I:J,2,FALSE),999)</f>
        <v>65</v>
      </c>
      <c r="N1580" s="1" t="s">
        <v>251</v>
      </c>
      <c r="O1580" s="1">
        <f>VLOOKUP(E1580,角色属性概况!Q:R,2,FALSE)</f>
        <v>12830.00000000002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180"/>
        <v>主动技能1</v>
      </c>
      <c r="D1581" s="8">
        <f t="shared" si="172"/>
        <v>15</v>
      </c>
      <c r="E1581" s="8">
        <f t="shared" si="173"/>
        <v>16</v>
      </c>
      <c r="F1581" s="8">
        <f t="shared" si="184"/>
        <v>1</v>
      </c>
      <c r="G1581" s="8">
        <f t="shared" si="181"/>
        <v>27</v>
      </c>
      <c r="H1581" t="str">
        <f t="shared" si="182"/>
        <v>星霜主动技能1等级15</v>
      </c>
      <c r="I1581" t="str">
        <f t="shared" si="183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>_xlfn.IFNA(VLOOKUP(D1581+1,角色属性概况!I:J,2,FALSE),999)</f>
        <v>70</v>
      </c>
      <c r="N1581" s="1" t="s">
        <v>251</v>
      </c>
      <c r="O1581" s="1">
        <f>VLOOKUP(E1581,角色属性概况!Q:R,2,FALSE)</f>
        <v>25659.999999999989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180"/>
        <v>主动技能1</v>
      </c>
      <c r="D1582" s="8">
        <f t="shared" si="172"/>
        <v>16</v>
      </c>
      <c r="E1582" s="8">
        <f t="shared" si="173"/>
        <v>17</v>
      </c>
      <c r="F1582" s="8">
        <f t="shared" si="184"/>
        <v>1</v>
      </c>
      <c r="G1582" s="8">
        <f t="shared" si="181"/>
        <v>27</v>
      </c>
      <c r="H1582" t="str">
        <f t="shared" si="182"/>
        <v>星霜主动技能1等级16</v>
      </c>
      <c r="I1582" t="str">
        <f t="shared" si="183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>_xlfn.IFNA(VLOOKUP(D1582+1,角色属性概况!I:J,2,FALSE),999)</f>
        <v>75</v>
      </c>
      <c r="N1582" s="1" t="s">
        <v>251</v>
      </c>
      <c r="O1582" s="1">
        <f>VLOOKUP(E1582,角色属性概况!Q:R,2,FALSE)</f>
        <v>25660.00000000004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180"/>
        <v>主动技能1</v>
      </c>
      <c r="D1583" s="8">
        <f t="shared" si="172"/>
        <v>17</v>
      </c>
      <c r="E1583" s="8">
        <f t="shared" si="173"/>
        <v>18</v>
      </c>
      <c r="F1583" s="8">
        <f t="shared" si="184"/>
        <v>1</v>
      </c>
      <c r="G1583" s="8">
        <f t="shared" si="181"/>
        <v>27</v>
      </c>
      <c r="H1583" t="str">
        <f t="shared" si="182"/>
        <v>星霜主动技能1等级17</v>
      </c>
      <c r="I1583" t="str">
        <f t="shared" si="183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>_xlfn.IFNA(VLOOKUP(D1583+1,角色属性概况!I:J,2,FALSE),999)</f>
        <v>80</v>
      </c>
      <c r="N1583" s="1" t="s">
        <v>251</v>
      </c>
      <c r="O1583" s="1">
        <f>VLOOKUP(E1583,角色属性概况!Q:R,2,FALSE)</f>
        <v>51319.999999999978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180"/>
        <v>主动技能1</v>
      </c>
      <c r="D1584" s="8">
        <f t="shared" si="172"/>
        <v>18</v>
      </c>
      <c r="E1584" s="8">
        <f t="shared" si="173"/>
        <v>19</v>
      </c>
      <c r="F1584" s="8">
        <f t="shared" si="184"/>
        <v>1</v>
      </c>
      <c r="G1584" s="8">
        <f t="shared" si="181"/>
        <v>27</v>
      </c>
      <c r="H1584" t="str">
        <f t="shared" si="182"/>
        <v>星霜主动技能1等级18</v>
      </c>
      <c r="I1584" t="str">
        <f t="shared" si="183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>_xlfn.IFNA(VLOOKUP(D1584+1,角色属性概况!I:J,2,FALSE),999)</f>
        <v>85</v>
      </c>
      <c r="N1584" s="1" t="s">
        <v>251</v>
      </c>
      <c r="O1584" s="1">
        <f>VLOOKUP(E1584,角色属性概况!Q:R,2,FALSE)</f>
        <v>51320.000000000058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180"/>
        <v>主动技能1</v>
      </c>
      <c r="D1585" s="8">
        <f t="shared" si="172"/>
        <v>19</v>
      </c>
      <c r="E1585" s="8">
        <f t="shared" si="173"/>
        <v>20</v>
      </c>
      <c r="F1585" s="8">
        <f t="shared" si="184"/>
        <v>1</v>
      </c>
      <c r="G1585" s="8">
        <f t="shared" si="181"/>
        <v>27</v>
      </c>
      <c r="H1585" t="str">
        <f t="shared" si="182"/>
        <v>星霜主动技能1等级19</v>
      </c>
      <c r="I1585" t="str">
        <f t="shared" si="183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>_xlfn.IFNA(VLOOKUP(D1585+1,角色属性概况!I:J,2,FALSE),999)</f>
        <v>90</v>
      </c>
      <c r="N1585" s="1" t="s">
        <v>251</v>
      </c>
      <c r="O1585" s="1">
        <f>VLOOKUP(E1585,角色属性概况!Q:R,2,FALSE)</f>
        <v>102679.99999999993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180"/>
        <v>主动技能1</v>
      </c>
      <c r="D1586" s="8">
        <f t="shared" si="172"/>
        <v>20</v>
      </c>
      <c r="E1586" s="8">
        <f t="shared" si="173"/>
        <v>21</v>
      </c>
      <c r="F1586" s="8">
        <f t="shared" si="184"/>
        <v>1</v>
      </c>
      <c r="G1586" s="8">
        <f t="shared" si="181"/>
        <v>27</v>
      </c>
      <c r="H1586" t="str">
        <f t="shared" si="182"/>
        <v>星霜主动技能1等级20</v>
      </c>
      <c r="I1586" t="str">
        <f t="shared" si="183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>_xlfn.IFNA(VLOOKUP(D1586+1,角色属性概况!I:J,2,FALSE),999)</f>
        <v>100</v>
      </c>
      <c r="N1586" s="1" t="s">
        <v>251</v>
      </c>
      <c r="O1586" s="1">
        <f>VLOOKUP(E1586,角色属性概况!Q:R,2,FALSE)</f>
        <v>154040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180"/>
        <v>主动技能2</v>
      </c>
      <c r="D1587" s="8">
        <f t="shared" si="172"/>
        <v>1</v>
      </c>
      <c r="E1587" s="8">
        <f t="shared" si="173"/>
        <v>2</v>
      </c>
      <c r="F1587" s="8">
        <f t="shared" si="184"/>
        <v>2</v>
      </c>
      <c r="G1587" s="8">
        <f t="shared" si="181"/>
        <v>27</v>
      </c>
      <c r="H1587" t="str">
        <f t="shared" si="182"/>
        <v>星霜主动技能2等级1</v>
      </c>
      <c r="I1587" t="str">
        <f t="shared" si="183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>_xlfn.IFNA(VLOOKUP(D1587+1,角色属性概况!I:J,2,FALSE),999)</f>
        <v>2</v>
      </c>
      <c r="N1587" s="1" t="s">
        <v>251</v>
      </c>
      <c r="O1587" s="1">
        <f>VLOOKUP(E1587,角色属性概况!Q:R,2,FALSE)</f>
        <v>320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180"/>
        <v>主动技能2</v>
      </c>
      <c r="D1588" s="8">
        <f t="shared" si="172"/>
        <v>2</v>
      </c>
      <c r="E1588" s="8">
        <f t="shared" si="173"/>
        <v>3</v>
      </c>
      <c r="F1588" s="8">
        <f t="shared" si="184"/>
        <v>2</v>
      </c>
      <c r="G1588" s="8">
        <f t="shared" si="181"/>
        <v>27</v>
      </c>
      <c r="H1588" t="str">
        <f t="shared" si="182"/>
        <v>星霜主动技能2等级2</v>
      </c>
      <c r="I1588" t="str">
        <f t="shared" si="183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>_xlfn.IFNA(VLOOKUP(D1588+1,角色属性概况!I:J,2,FALSE),999)</f>
        <v>5</v>
      </c>
      <c r="N1588" s="1" t="s">
        <v>251</v>
      </c>
      <c r="O1588" s="1">
        <f>VLOOKUP(E1588,角色属性概况!Q:R,2,FALSE)</f>
        <v>400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180"/>
        <v>主动技能2</v>
      </c>
      <c r="D1589" s="8">
        <f t="shared" si="172"/>
        <v>3</v>
      </c>
      <c r="E1589" s="8">
        <f t="shared" si="173"/>
        <v>4</v>
      </c>
      <c r="F1589" s="8">
        <f t="shared" si="184"/>
        <v>2</v>
      </c>
      <c r="G1589" s="8">
        <f t="shared" si="181"/>
        <v>27</v>
      </c>
      <c r="H1589" t="str">
        <f t="shared" si="182"/>
        <v>星霜主动技能2等级3</v>
      </c>
      <c r="I1589" t="str">
        <f t="shared" si="183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>_xlfn.IFNA(VLOOKUP(D1589+1,角色属性概况!I:J,2,FALSE),999)</f>
        <v>10</v>
      </c>
      <c r="N1589" s="1" t="s">
        <v>251</v>
      </c>
      <c r="O1589" s="1">
        <f>VLOOKUP(E1589,角色属性概况!Q:R,2,FALSE)</f>
        <v>400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180"/>
        <v>主动技能2</v>
      </c>
      <c r="D1590" s="8">
        <f t="shared" si="172"/>
        <v>4</v>
      </c>
      <c r="E1590" s="8">
        <f t="shared" si="173"/>
        <v>5</v>
      </c>
      <c r="F1590" s="8">
        <f t="shared" si="184"/>
        <v>2</v>
      </c>
      <c r="G1590" s="8">
        <f t="shared" si="181"/>
        <v>27</v>
      </c>
      <c r="H1590" t="str">
        <f t="shared" si="182"/>
        <v>星霜主动技能2等级4</v>
      </c>
      <c r="I1590" t="str">
        <f t="shared" si="183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>_xlfn.IFNA(VLOOKUP(D1590+1,角色属性概况!I:J,2,FALSE),999)</f>
        <v>15</v>
      </c>
      <c r="N1590" s="1" t="s">
        <v>251</v>
      </c>
      <c r="O1590" s="1">
        <f>VLOOKUP(E1590,角色属性概况!Q:R,2,FALSE)</f>
        <v>400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180"/>
        <v>主动技能2</v>
      </c>
      <c r="D1591" s="8">
        <f t="shared" si="172"/>
        <v>5</v>
      </c>
      <c r="E1591" s="8">
        <f t="shared" si="173"/>
        <v>6</v>
      </c>
      <c r="F1591" s="8">
        <f t="shared" si="184"/>
        <v>2</v>
      </c>
      <c r="G1591" s="8">
        <f t="shared" si="181"/>
        <v>27</v>
      </c>
      <c r="H1591" t="str">
        <f t="shared" si="182"/>
        <v>星霜主动技能2等级5</v>
      </c>
      <c r="I1591" t="str">
        <f t="shared" si="183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>_xlfn.IFNA(VLOOKUP(D1591+1,角色属性概况!I:J,2,FALSE),999)</f>
        <v>20</v>
      </c>
      <c r="N1591" s="1" t="s">
        <v>251</v>
      </c>
      <c r="O1591" s="1">
        <f>VLOOKUP(E1591,角色属性概况!Q:R,2,FALSE)</f>
        <v>800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180"/>
        <v>主动技能2</v>
      </c>
      <c r="D1592" s="8">
        <f t="shared" si="172"/>
        <v>6</v>
      </c>
      <c r="E1592" s="8">
        <f t="shared" si="173"/>
        <v>7</v>
      </c>
      <c r="F1592" s="8">
        <f t="shared" si="184"/>
        <v>2</v>
      </c>
      <c r="G1592" s="8">
        <f t="shared" si="181"/>
        <v>27</v>
      </c>
      <c r="H1592" t="str">
        <f t="shared" si="182"/>
        <v>星霜主动技能2等级6</v>
      </c>
      <c r="I1592" t="str">
        <f t="shared" si="183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>_xlfn.IFNA(VLOOKUP(D1592+1,角色属性概况!I:J,2,FALSE),999)</f>
        <v>25</v>
      </c>
      <c r="N1592" s="1" t="s">
        <v>251</v>
      </c>
      <c r="O1592" s="1">
        <f>VLOOKUP(E1592,角色属性概况!Q:R,2,FALSE)</f>
        <v>800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180"/>
        <v>主动技能2</v>
      </c>
      <c r="D1593" s="8">
        <f t="shared" si="172"/>
        <v>7</v>
      </c>
      <c r="E1593" s="8">
        <f t="shared" si="173"/>
        <v>8</v>
      </c>
      <c r="F1593" s="8">
        <f t="shared" si="184"/>
        <v>2</v>
      </c>
      <c r="G1593" s="8">
        <f t="shared" si="181"/>
        <v>27</v>
      </c>
      <c r="H1593" t="str">
        <f t="shared" si="182"/>
        <v>星霜主动技能2等级7</v>
      </c>
      <c r="I1593" t="str">
        <f t="shared" si="183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>_xlfn.IFNA(VLOOKUP(D1593+1,角色属性概况!I:J,2,FALSE),999)</f>
        <v>30</v>
      </c>
      <c r="N1593" s="1" t="s">
        <v>251</v>
      </c>
      <c r="O1593" s="1">
        <f>VLOOKUP(E1593,角色属性概况!Q:R,2,FALSE)</f>
        <v>1600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180"/>
        <v>主动技能2</v>
      </c>
      <c r="D1594" s="8">
        <f t="shared" si="172"/>
        <v>8</v>
      </c>
      <c r="E1594" s="8">
        <f t="shared" si="173"/>
        <v>9</v>
      </c>
      <c r="F1594" s="8">
        <f t="shared" si="184"/>
        <v>2</v>
      </c>
      <c r="G1594" s="8">
        <f t="shared" si="181"/>
        <v>27</v>
      </c>
      <c r="H1594" t="str">
        <f t="shared" si="182"/>
        <v>星霜主动技能2等级8</v>
      </c>
      <c r="I1594" t="str">
        <f t="shared" si="183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>_xlfn.IFNA(VLOOKUP(D1594+1,角色属性概况!I:J,2,FALSE),999)</f>
        <v>35</v>
      </c>
      <c r="N1594" s="1" t="s">
        <v>251</v>
      </c>
      <c r="O1594" s="1">
        <f>VLOOKUP(E1594,角色属性概况!Q:R,2,FALSE)</f>
        <v>1600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180"/>
        <v>主动技能2</v>
      </c>
      <c r="D1595" s="8">
        <f t="shared" si="172"/>
        <v>9</v>
      </c>
      <c r="E1595" s="8">
        <f t="shared" si="173"/>
        <v>10</v>
      </c>
      <c r="F1595" s="8">
        <f t="shared" si="184"/>
        <v>2</v>
      </c>
      <c r="G1595" s="8">
        <f t="shared" si="181"/>
        <v>27</v>
      </c>
      <c r="H1595" t="str">
        <f t="shared" si="182"/>
        <v>星霜主动技能2等级9</v>
      </c>
      <c r="I1595" t="str">
        <f t="shared" si="183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>_xlfn.IFNA(VLOOKUP(D1595+1,角色属性概况!I:J,2,FALSE),999)</f>
        <v>40</v>
      </c>
      <c r="N1595" s="1" t="s">
        <v>251</v>
      </c>
      <c r="O1595" s="1">
        <f>VLOOKUP(E1595,角色属性概况!Q:R,2,FALSE)</f>
        <v>3200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180"/>
        <v>主动技能2</v>
      </c>
      <c r="D1596" s="8">
        <f t="shared" si="172"/>
        <v>10</v>
      </c>
      <c r="E1596" s="8">
        <f t="shared" si="173"/>
        <v>11</v>
      </c>
      <c r="F1596" s="8">
        <f t="shared" si="184"/>
        <v>2</v>
      </c>
      <c r="G1596" s="8">
        <f t="shared" si="181"/>
        <v>27</v>
      </c>
      <c r="H1596" t="str">
        <f t="shared" si="182"/>
        <v>星霜主动技能2等级10</v>
      </c>
      <c r="I1596" t="str">
        <f t="shared" si="183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>_xlfn.IFNA(VLOOKUP(D1596+1,角色属性概况!I:J,2,FALSE),999)</f>
        <v>45</v>
      </c>
      <c r="N1596" s="1" t="s">
        <v>251</v>
      </c>
      <c r="O1596" s="1">
        <f>VLOOKUP(E1596,角色属性概况!Q:R,2,FALSE)</f>
        <v>3200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180"/>
        <v>主动技能2</v>
      </c>
      <c r="D1597" s="8">
        <f t="shared" si="172"/>
        <v>11</v>
      </c>
      <c r="E1597" s="8">
        <f t="shared" si="173"/>
        <v>12</v>
      </c>
      <c r="F1597" s="8">
        <f t="shared" si="184"/>
        <v>2</v>
      </c>
      <c r="G1597" s="8">
        <f t="shared" si="181"/>
        <v>27</v>
      </c>
      <c r="H1597" t="str">
        <f t="shared" si="182"/>
        <v>星霜主动技能2等级11</v>
      </c>
      <c r="I1597" t="str">
        <f t="shared" si="183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>_xlfn.IFNA(VLOOKUP(D1597+1,角色属性概况!I:J,2,FALSE),999)</f>
        <v>50</v>
      </c>
      <c r="N1597" s="1" t="s">
        <v>251</v>
      </c>
      <c r="O1597" s="1">
        <f>VLOOKUP(E1597,角色属性概况!Q:R,2,FALSE)</f>
        <v>6410.0000000000027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180"/>
        <v>主动技能2</v>
      </c>
      <c r="D1598" s="8">
        <f t="shared" si="172"/>
        <v>12</v>
      </c>
      <c r="E1598" s="8">
        <f t="shared" si="173"/>
        <v>13</v>
      </c>
      <c r="F1598" s="8">
        <f t="shared" si="184"/>
        <v>2</v>
      </c>
      <c r="G1598" s="8">
        <f t="shared" si="181"/>
        <v>27</v>
      </c>
      <c r="H1598" t="str">
        <f t="shared" si="182"/>
        <v>星霜主动技能2等级12</v>
      </c>
      <c r="I1598" t="str">
        <f t="shared" si="183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>_xlfn.IFNA(VLOOKUP(D1598+1,角色属性概况!I:J,2,FALSE),999)</f>
        <v>55</v>
      </c>
      <c r="N1598" s="1" t="s">
        <v>251</v>
      </c>
      <c r="O1598" s="1">
        <f>VLOOKUP(E1598,角色属性概况!Q:R,2,FALSE)</f>
        <v>6409.9999999999927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180"/>
        <v>主动技能2</v>
      </c>
      <c r="D1599" s="8">
        <f t="shared" si="172"/>
        <v>13</v>
      </c>
      <c r="E1599" s="8">
        <f t="shared" si="173"/>
        <v>14</v>
      </c>
      <c r="F1599" s="8">
        <f t="shared" si="184"/>
        <v>2</v>
      </c>
      <c r="G1599" s="8">
        <f t="shared" si="181"/>
        <v>27</v>
      </c>
      <c r="H1599" t="str">
        <f t="shared" si="182"/>
        <v>星霜主动技能2等级13</v>
      </c>
      <c r="I1599" t="str">
        <f t="shared" si="183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>_xlfn.IFNA(VLOOKUP(D1599+1,角色属性概况!I:J,2,FALSE),999)</f>
        <v>60</v>
      </c>
      <c r="N1599" s="1" t="s">
        <v>251</v>
      </c>
      <c r="O1599" s="1">
        <f>VLOOKUP(E1599,角色属性概况!Q:R,2,FALSE)</f>
        <v>12829.999999999995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180"/>
        <v>主动技能2</v>
      </c>
      <c r="D1600" s="8">
        <f t="shared" si="172"/>
        <v>14</v>
      </c>
      <c r="E1600" s="8">
        <f t="shared" si="173"/>
        <v>15</v>
      </c>
      <c r="F1600" s="8">
        <f t="shared" si="184"/>
        <v>2</v>
      </c>
      <c r="G1600" s="8">
        <f t="shared" si="181"/>
        <v>27</v>
      </c>
      <c r="H1600" t="str">
        <f t="shared" si="182"/>
        <v>星霜主动技能2等级14</v>
      </c>
      <c r="I1600" t="str">
        <f t="shared" si="183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>_xlfn.IFNA(VLOOKUP(D1600+1,角色属性概况!I:J,2,FALSE),999)</f>
        <v>65</v>
      </c>
      <c r="N1600" s="1" t="s">
        <v>251</v>
      </c>
      <c r="O1600" s="1">
        <f>VLOOKUP(E1600,角色属性概况!Q:R,2,FALSE)</f>
        <v>12830.00000000002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180"/>
        <v>主动技能2</v>
      </c>
      <c r="D1601" s="8">
        <f t="shared" si="172"/>
        <v>15</v>
      </c>
      <c r="E1601" s="8">
        <f t="shared" si="173"/>
        <v>16</v>
      </c>
      <c r="F1601" s="8">
        <f t="shared" si="184"/>
        <v>2</v>
      </c>
      <c r="G1601" s="8">
        <f t="shared" si="181"/>
        <v>27</v>
      </c>
      <c r="H1601" t="str">
        <f t="shared" si="182"/>
        <v>星霜主动技能2等级15</v>
      </c>
      <c r="I1601" t="str">
        <f t="shared" si="183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>_xlfn.IFNA(VLOOKUP(D1601+1,角色属性概况!I:J,2,FALSE),999)</f>
        <v>70</v>
      </c>
      <c r="N1601" s="1" t="s">
        <v>251</v>
      </c>
      <c r="O1601" s="1">
        <f>VLOOKUP(E1601,角色属性概况!Q:R,2,FALSE)</f>
        <v>25659.999999999989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180"/>
        <v>主动技能2</v>
      </c>
      <c r="D1602" s="8">
        <f t="shared" si="172"/>
        <v>16</v>
      </c>
      <c r="E1602" s="8">
        <f t="shared" si="173"/>
        <v>17</v>
      </c>
      <c r="F1602" s="8">
        <f t="shared" si="184"/>
        <v>2</v>
      </c>
      <c r="G1602" s="8">
        <f t="shared" si="181"/>
        <v>27</v>
      </c>
      <c r="H1602" t="str">
        <f t="shared" si="182"/>
        <v>星霜主动技能2等级16</v>
      </c>
      <c r="I1602" t="str">
        <f t="shared" si="183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>_xlfn.IFNA(VLOOKUP(D1602+1,角色属性概况!I:J,2,FALSE),999)</f>
        <v>75</v>
      </c>
      <c r="N1602" s="1" t="s">
        <v>251</v>
      </c>
      <c r="O1602" s="1">
        <f>VLOOKUP(E1602,角色属性概况!Q:R,2,FALSE)</f>
        <v>25660.00000000004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180"/>
        <v>主动技能2</v>
      </c>
      <c r="D1603" s="8">
        <f t="shared" si="172"/>
        <v>17</v>
      </c>
      <c r="E1603" s="8">
        <f t="shared" si="173"/>
        <v>18</v>
      </c>
      <c r="F1603" s="8">
        <f t="shared" si="184"/>
        <v>2</v>
      </c>
      <c r="G1603" s="8">
        <f t="shared" si="181"/>
        <v>27</v>
      </c>
      <c r="H1603" t="str">
        <f t="shared" si="182"/>
        <v>星霜主动技能2等级17</v>
      </c>
      <c r="I1603" t="str">
        <f t="shared" si="183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>_xlfn.IFNA(VLOOKUP(D1603+1,角色属性概况!I:J,2,FALSE),999)</f>
        <v>80</v>
      </c>
      <c r="N1603" s="1" t="s">
        <v>251</v>
      </c>
      <c r="O1603" s="1">
        <f>VLOOKUP(E1603,角色属性概况!Q:R,2,FALSE)</f>
        <v>51319.999999999978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180"/>
        <v>主动技能2</v>
      </c>
      <c r="D1604" s="8">
        <f t="shared" si="172"/>
        <v>18</v>
      </c>
      <c r="E1604" s="8">
        <f t="shared" si="173"/>
        <v>19</v>
      </c>
      <c r="F1604" s="8">
        <f t="shared" si="184"/>
        <v>2</v>
      </c>
      <c r="G1604" s="8">
        <f t="shared" si="181"/>
        <v>27</v>
      </c>
      <c r="H1604" t="str">
        <f t="shared" si="182"/>
        <v>星霜主动技能2等级18</v>
      </c>
      <c r="I1604" t="str">
        <f t="shared" si="183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>_xlfn.IFNA(VLOOKUP(D1604+1,角色属性概况!I:J,2,FALSE),999)</f>
        <v>85</v>
      </c>
      <c r="N1604" s="1" t="s">
        <v>251</v>
      </c>
      <c r="O1604" s="1">
        <f>VLOOKUP(E1604,角色属性概况!Q:R,2,FALSE)</f>
        <v>51320.000000000058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180"/>
        <v>主动技能2</v>
      </c>
      <c r="D1605" s="8">
        <f t="shared" si="172"/>
        <v>19</v>
      </c>
      <c r="E1605" s="8">
        <f t="shared" si="173"/>
        <v>20</v>
      </c>
      <c r="F1605" s="8">
        <f t="shared" si="184"/>
        <v>2</v>
      </c>
      <c r="G1605" s="8">
        <f t="shared" si="181"/>
        <v>27</v>
      </c>
      <c r="H1605" t="str">
        <f t="shared" si="182"/>
        <v>星霜主动技能2等级19</v>
      </c>
      <c r="I1605" t="str">
        <f t="shared" si="183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>_xlfn.IFNA(VLOOKUP(D1605+1,角色属性概况!I:J,2,FALSE),999)</f>
        <v>90</v>
      </c>
      <c r="N1605" s="1" t="s">
        <v>251</v>
      </c>
      <c r="O1605" s="1">
        <f>VLOOKUP(E1605,角色属性概况!Q:R,2,FALSE)</f>
        <v>102679.99999999993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180"/>
        <v>主动技能2</v>
      </c>
      <c r="D1606" s="8">
        <f t="shared" si="172"/>
        <v>20</v>
      </c>
      <c r="E1606" s="8">
        <f t="shared" si="173"/>
        <v>21</v>
      </c>
      <c r="F1606" s="8">
        <f t="shared" si="184"/>
        <v>2</v>
      </c>
      <c r="G1606" s="8">
        <f t="shared" si="181"/>
        <v>27</v>
      </c>
      <c r="H1606" t="str">
        <f t="shared" si="182"/>
        <v>星霜主动技能2等级20</v>
      </c>
      <c r="I1606" t="str">
        <f t="shared" si="183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>_xlfn.IFNA(VLOOKUP(D1606+1,角色属性概况!I:J,2,FALSE),999)</f>
        <v>100</v>
      </c>
      <c r="N1606" s="1" t="s">
        <v>251</v>
      </c>
      <c r="O1606" s="1">
        <f>VLOOKUP(E1606,角色属性概况!Q:R,2,FALSE)</f>
        <v>154040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180"/>
        <v>主动技能3</v>
      </c>
      <c r="D1607" s="8">
        <f t="shared" si="172"/>
        <v>1</v>
      </c>
      <c r="E1607" s="8">
        <f t="shared" si="173"/>
        <v>2</v>
      </c>
      <c r="F1607" s="8">
        <f t="shared" si="184"/>
        <v>3</v>
      </c>
      <c r="G1607" s="8">
        <f t="shared" si="181"/>
        <v>27</v>
      </c>
      <c r="H1607" t="str">
        <f t="shared" si="182"/>
        <v>星霜主动技能3等级1</v>
      </c>
      <c r="I1607" t="str">
        <f t="shared" si="183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>_xlfn.IFNA(VLOOKUP(D1607+1,角色属性概况!I:J,2,FALSE),999)</f>
        <v>2</v>
      </c>
      <c r="N1607" s="1" t="s">
        <v>251</v>
      </c>
      <c r="O1607" s="1">
        <f>VLOOKUP(E1607,角色属性概况!Q:R,2,FALSE)</f>
        <v>320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180"/>
        <v>主动技能3</v>
      </c>
      <c r="D1608" s="8">
        <f t="shared" si="172"/>
        <v>2</v>
      </c>
      <c r="E1608" s="8">
        <f t="shared" si="173"/>
        <v>3</v>
      </c>
      <c r="F1608" s="8">
        <f t="shared" si="184"/>
        <v>3</v>
      </c>
      <c r="G1608" s="8">
        <f t="shared" si="181"/>
        <v>27</v>
      </c>
      <c r="H1608" t="str">
        <f t="shared" si="182"/>
        <v>星霜主动技能3等级2</v>
      </c>
      <c r="I1608" t="str">
        <f t="shared" si="183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>_xlfn.IFNA(VLOOKUP(D1608+1,角色属性概况!I:J,2,FALSE),999)</f>
        <v>5</v>
      </c>
      <c r="N1608" s="1" t="s">
        <v>251</v>
      </c>
      <c r="O1608" s="1">
        <f>VLOOKUP(E1608,角色属性概况!Q:R,2,FALSE)</f>
        <v>400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180"/>
        <v>主动技能3</v>
      </c>
      <c r="D1609" s="8">
        <f t="shared" ref="D1609:D1626" si="185">IF(D1608=D$5,1,D1608+1)</f>
        <v>3</v>
      </c>
      <c r="E1609" s="8">
        <f t="shared" ref="E1609:E1626" si="186">IF(E1608=E$5,2,E1608+1)</f>
        <v>4</v>
      </c>
      <c r="F1609" s="8">
        <f t="shared" si="184"/>
        <v>3</v>
      </c>
      <c r="G1609" s="8">
        <f t="shared" si="181"/>
        <v>27</v>
      </c>
      <c r="H1609" t="str">
        <f t="shared" si="182"/>
        <v>星霜主动技能3等级3</v>
      </c>
      <c r="I1609" t="str">
        <f t="shared" si="183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>_xlfn.IFNA(VLOOKUP(D1609+1,角色属性概况!I:J,2,FALSE),999)</f>
        <v>10</v>
      </c>
      <c r="N1609" s="1" t="s">
        <v>251</v>
      </c>
      <c r="O1609" s="1">
        <f>VLOOKUP(E1609,角色属性概况!Q:R,2,FALSE)</f>
        <v>400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180"/>
        <v>主动技能3</v>
      </c>
      <c r="D1610" s="8">
        <f t="shared" si="185"/>
        <v>4</v>
      </c>
      <c r="E1610" s="8">
        <f t="shared" si="186"/>
        <v>5</v>
      </c>
      <c r="F1610" s="8">
        <f t="shared" si="184"/>
        <v>3</v>
      </c>
      <c r="G1610" s="8">
        <f t="shared" si="181"/>
        <v>27</v>
      </c>
      <c r="H1610" t="str">
        <f t="shared" si="182"/>
        <v>星霜主动技能3等级4</v>
      </c>
      <c r="I1610" t="str">
        <f t="shared" si="183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>_xlfn.IFNA(VLOOKUP(D1610+1,角色属性概况!I:J,2,FALSE),999)</f>
        <v>15</v>
      </c>
      <c r="N1610" s="1" t="s">
        <v>251</v>
      </c>
      <c r="O1610" s="1">
        <f>VLOOKUP(E1610,角色属性概况!Q:R,2,FALSE)</f>
        <v>400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180"/>
        <v>主动技能3</v>
      </c>
      <c r="D1611" s="8">
        <f t="shared" si="185"/>
        <v>5</v>
      </c>
      <c r="E1611" s="8">
        <f t="shared" si="186"/>
        <v>6</v>
      </c>
      <c r="F1611" s="8">
        <f t="shared" si="184"/>
        <v>3</v>
      </c>
      <c r="G1611" s="8">
        <f t="shared" si="181"/>
        <v>27</v>
      </c>
      <c r="H1611" t="str">
        <f t="shared" si="182"/>
        <v>星霜主动技能3等级5</v>
      </c>
      <c r="I1611" t="str">
        <f t="shared" si="183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>_xlfn.IFNA(VLOOKUP(D1611+1,角色属性概况!I:J,2,FALSE),999)</f>
        <v>20</v>
      </c>
      <c r="N1611" s="1" t="s">
        <v>251</v>
      </c>
      <c r="O1611" s="1">
        <f>VLOOKUP(E1611,角色属性概况!Q:R,2,FALSE)</f>
        <v>800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180"/>
        <v>主动技能3</v>
      </c>
      <c r="D1612" s="8">
        <f t="shared" si="185"/>
        <v>6</v>
      </c>
      <c r="E1612" s="8">
        <f t="shared" si="186"/>
        <v>7</v>
      </c>
      <c r="F1612" s="8">
        <f t="shared" si="184"/>
        <v>3</v>
      </c>
      <c r="G1612" s="8">
        <f t="shared" si="181"/>
        <v>27</v>
      </c>
      <c r="H1612" t="str">
        <f t="shared" si="182"/>
        <v>星霜主动技能3等级6</v>
      </c>
      <c r="I1612" t="str">
        <f t="shared" si="183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>_xlfn.IFNA(VLOOKUP(D1612+1,角色属性概况!I:J,2,FALSE),999)</f>
        <v>25</v>
      </c>
      <c r="N1612" s="1" t="s">
        <v>251</v>
      </c>
      <c r="O1612" s="1">
        <f>VLOOKUP(E1612,角色属性概况!Q:R,2,FALSE)</f>
        <v>800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180"/>
        <v>主动技能3</v>
      </c>
      <c r="D1613" s="8">
        <f t="shared" si="185"/>
        <v>7</v>
      </c>
      <c r="E1613" s="8">
        <f t="shared" si="186"/>
        <v>8</v>
      </c>
      <c r="F1613" s="8">
        <f t="shared" si="184"/>
        <v>3</v>
      </c>
      <c r="G1613" s="8">
        <f t="shared" si="181"/>
        <v>27</v>
      </c>
      <c r="H1613" t="str">
        <f t="shared" si="182"/>
        <v>星霜主动技能3等级7</v>
      </c>
      <c r="I1613" t="str">
        <f t="shared" si="183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>_xlfn.IFNA(VLOOKUP(D1613+1,角色属性概况!I:J,2,FALSE),999)</f>
        <v>30</v>
      </c>
      <c r="N1613" s="1" t="s">
        <v>251</v>
      </c>
      <c r="O1613" s="1">
        <f>VLOOKUP(E1613,角色属性概况!Q:R,2,FALSE)</f>
        <v>1600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180"/>
        <v>主动技能3</v>
      </c>
      <c r="D1614" s="8">
        <f t="shared" si="185"/>
        <v>8</v>
      </c>
      <c r="E1614" s="8">
        <f t="shared" si="186"/>
        <v>9</v>
      </c>
      <c r="F1614" s="8">
        <f t="shared" si="184"/>
        <v>3</v>
      </c>
      <c r="G1614" s="8">
        <f t="shared" si="181"/>
        <v>27</v>
      </c>
      <c r="H1614" t="str">
        <f t="shared" si="182"/>
        <v>星霜主动技能3等级8</v>
      </c>
      <c r="I1614" t="str">
        <f t="shared" si="183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>_xlfn.IFNA(VLOOKUP(D1614+1,角色属性概况!I:J,2,FALSE),999)</f>
        <v>35</v>
      </c>
      <c r="N1614" s="1" t="s">
        <v>251</v>
      </c>
      <c r="O1614" s="1">
        <f>VLOOKUP(E1614,角色属性概况!Q:R,2,FALSE)</f>
        <v>1600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180"/>
        <v>主动技能3</v>
      </c>
      <c r="D1615" s="8">
        <f t="shared" si="185"/>
        <v>9</v>
      </c>
      <c r="E1615" s="8">
        <f t="shared" si="186"/>
        <v>10</v>
      </c>
      <c r="F1615" s="8">
        <f t="shared" si="184"/>
        <v>3</v>
      </c>
      <c r="G1615" s="8">
        <f t="shared" si="181"/>
        <v>27</v>
      </c>
      <c r="H1615" t="str">
        <f t="shared" si="182"/>
        <v>星霜主动技能3等级9</v>
      </c>
      <c r="I1615" t="str">
        <f t="shared" si="183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>_xlfn.IFNA(VLOOKUP(D1615+1,角色属性概况!I:J,2,FALSE),999)</f>
        <v>40</v>
      </c>
      <c r="N1615" s="1" t="s">
        <v>251</v>
      </c>
      <c r="O1615" s="1">
        <f>VLOOKUP(E1615,角色属性概况!Q:R,2,FALSE)</f>
        <v>3200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180"/>
        <v>主动技能3</v>
      </c>
      <c r="D1616" s="8">
        <f t="shared" si="185"/>
        <v>10</v>
      </c>
      <c r="E1616" s="8">
        <f t="shared" si="186"/>
        <v>11</v>
      </c>
      <c r="F1616" s="8">
        <f t="shared" si="184"/>
        <v>3</v>
      </c>
      <c r="G1616" s="8">
        <f t="shared" si="181"/>
        <v>27</v>
      </c>
      <c r="H1616" t="str">
        <f t="shared" si="182"/>
        <v>星霜主动技能3等级10</v>
      </c>
      <c r="I1616" t="str">
        <f t="shared" si="183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>_xlfn.IFNA(VLOOKUP(D1616+1,角色属性概况!I:J,2,FALSE),999)</f>
        <v>45</v>
      </c>
      <c r="N1616" s="1" t="s">
        <v>251</v>
      </c>
      <c r="O1616" s="1">
        <f>VLOOKUP(E1616,角色属性概况!Q:R,2,FALSE)</f>
        <v>3200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180"/>
        <v>主动技能3</v>
      </c>
      <c r="D1617" s="8">
        <f t="shared" si="185"/>
        <v>11</v>
      </c>
      <c r="E1617" s="8">
        <f t="shared" si="186"/>
        <v>12</v>
      </c>
      <c r="F1617" s="8">
        <f t="shared" si="184"/>
        <v>3</v>
      </c>
      <c r="G1617" s="8">
        <f t="shared" si="181"/>
        <v>27</v>
      </c>
      <c r="H1617" t="str">
        <f t="shared" si="182"/>
        <v>星霜主动技能3等级11</v>
      </c>
      <c r="I1617" t="str">
        <f t="shared" si="183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>_xlfn.IFNA(VLOOKUP(D1617+1,角色属性概况!I:J,2,FALSE),999)</f>
        <v>50</v>
      </c>
      <c r="N1617" s="1" t="s">
        <v>251</v>
      </c>
      <c r="O1617" s="1">
        <f>VLOOKUP(E1617,角色属性概况!Q:R,2,FALSE)</f>
        <v>6410.0000000000027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180"/>
        <v>主动技能3</v>
      </c>
      <c r="D1618" s="8">
        <f t="shared" si="185"/>
        <v>12</v>
      </c>
      <c r="E1618" s="8">
        <f t="shared" si="186"/>
        <v>13</v>
      </c>
      <c r="F1618" s="8">
        <f t="shared" si="184"/>
        <v>3</v>
      </c>
      <c r="G1618" s="8">
        <f t="shared" si="181"/>
        <v>27</v>
      </c>
      <c r="H1618" t="str">
        <f t="shared" si="182"/>
        <v>星霜主动技能3等级12</v>
      </c>
      <c r="I1618" t="str">
        <f t="shared" si="183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>_xlfn.IFNA(VLOOKUP(D1618+1,角色属性概况!I:J,2,FALSE),999)</f>
        <v>55</v>
      </c>
      <c r="N1618" s="1" t="s">
        <v>251</v>
      </c>
      <c r="O1618" s="1">
        <f>VLOOKUP(E1618,角色属性概况!Q:R,2,FALSE)</f>
        <v>6409.9999999999927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180"/>
        <v>主动技能3</v>
      </c>
      <c r="D1619" s="8">
        <f t="shared" si="185"/>
        <v>13</v>
      </c>
      <c r="E1619" s="8">
        <f t="shared" si="186"/>
        <v>14</v>
      </c>
      <c r="F1619" s="8">
        <f t="shared" si="184"/>
        <v>3</v>
      </c>
      <c r="G1619" s="8">
        <f t="shared" si="181"/>
        <v>27</v>
      </c>
      <c r="H1619" t="str">
        <f t="shared" si="182"/>
        <v>星霜主动技能3等级13</v>
      </c>
      <c r="I1619" t="str">
        <f t="shared" si="183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>_xlfn.IFNA(VLOOKUP(D1619+1,角色属性概况!I:J,2,FALSE),999)</f>
        <v>60</v>
      </c>
      <c r="N1619" s="1" t="s">
        <v>251</v>
      </c>
      <c r="O1619" s="1">
        <f>VLOOKUP(E1619,角色属性概况!Q:R,2,FALSE)</f>
        <v>12829.999999999995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180"/>
        <v>主动技能3</v>
      </c>
      <c r="D1620" s="8">
        <f t="shared" si="185"/>
        <v>14</v>
      </c>
      <c r="E1620" s="8">
        <f t="shared" si="186"/>
        <v>15</v>
      </c>
      <c r="F1620" s="8">
        <f t="shared" si="184"/>
        <v>3</v>
      </c>
      <c r="G1620" s="8">
        <f t="shared" si="181"/>
        <v>27</v>
      </c>
      <c r="H1620" t="str">
        <f t="shared" si="182"/>
        <v>星霜主动技能3等级14</v>
      </c>
      <c r="I1620" t="str">
        <f t="shared" si="183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>_xlfn.IFNA(VLOOKUP(D1620+1,角色属性概况!I:J,2,FALSE),999)</f>
        <v>65</v>
      </c>
      <c r="N1620" s="1" t="s">
        <v>251</v>
      </c>
      <c r="O1620" s="1">
        <f>VLOOKUP(E1620,角色属性概况!Q:R,2,FALSE)</f>
        <v>12830.00000000002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180"/>
        <v>主动技能3</v>
      </c>
      <c r="D1621" s="8">
        <f t="shared" si="185"/>
        <v>15</v>
      </c>
      <c r="E1621" s="8">
        <f t="shared" si="186"/>
        <v>16</v>
      </c>
      <c r="F1621" s="8">
        <f t="shared" si="184"/>
        <v>3</v>
      </c>
      <c r="G1621" s="8">
        <f t="shared" si="181"/>
        <v>27</v>
      </c>
      <c r="H1621" t="str">
        <f t="shared" si="182"/>
        <v>星霜主动技能3等级15</v>
      </c>
      <c r="I1621" t="str">
        <f t="shared" si="183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>_xlfn.IFNA(VLOOKUP(D1621+1,角色属性概况!I:J,2,FALSE),999)</f>
        <v>70</v>
      </c>
      <c r="N1621" s="1" t="s">
        <v>251</v>
      </c>
      <c r="O1621" s="1">
        <f>VLOOKUP(E1621,角色属性概况!Q:R,2,FALSE)</f>
        <v>25659.999999999989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180"/>
        <v>主动技能3</v>
      </c>
      <c r="D1622" s="8">
        <f t="shared" si="185"/>
        <v>16</v>
      </c>
      <c r="E1622" s="8">
        <f t="shared" si="186"/>
        <v>17</v>
      </c>
      <c r="F1622" s="8">
        <f t="shared" si="184"/>
        <v>3</v>
      </c>
      <c r="G1622" s="8">
        <f t="shared" si="181"/>
        <v>27</v>
      </c>
      <c r="H1622" t="str">
        <f t="shared" si="182"/>
        <v>星霜主动技能3等级16</v>
      </c>
      <c r="I1622" t="str">
        <f t="shared" si="183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>_xlfn.IFNA(VLOOKUP(D1622+1,角色属性概况!I:J,2,FALSE),999)</f>
        <v>75</v>
      </c>
      <c r="N1622" s="1" t="s">
        <v>251</v>
      </c>
      <c r="O1622" s="1">
        <f>VLOOKUP(E1622,角色属性概况!Q:R,2,FALSE)</f>
        <v>25660.00000000004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180"/>
        <v>主动技能3</v>
      </c>
      <c r="D1623" s="8">
        <f t="shared" si="185"/>
        <v>17</v>
      </c>
      <c r="E1623" s="8">
        <f t="shared" si="186"/>
        <v>18</v>
      </c>
      <c r="F1623" s="8">
        <f t="shared" si="184"/>
        <v>3</v>
      </c>
      <c r="G1623" s="8">
        <f t="shared" si="181"/>
        <v>27</v>
      </c>
      <c r="H1623" t="str">
        <f t="shared" si="182"/>
        <v>星霜主动技能3等级17</v>
      </c>
      <c r="I1623" t="str">
        <f t="shared" si="183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>_xlfn.IFNA(VLOOKUP(D1623+1,角色属性概况!I:J,2,FALSE),999)</f>
        <v>80</v>
      </c>
      <c r="N1623" s="1" t="s">
        <v>251</v>
      </c>
      <c r="O1623" s="1">
        <f>VLOOKUP(E1623,角色属性概况!Q:R,2,FALSE)</f>
        <v>51319.999999999978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187">C$4&amp;F1624</f>
        <v>主动技能3</v>
      </c>
      <c r="D1624" s="8">
        <f t="shared" si="185"/>
        <v>18</v>
      </c>
      <c r="E1624" s="8">
        <f t="shared" si="186"/>
        <v>19</v>
      </c>
      <c r="F1624" s="8">
        <f t="shared" si="184"/>
        <v>3</v>
      </c>
      <c r="G1624" s="8">
        <f t="shared" ref="G1624:G1626" si="188">IF((F1624=1)*(D1624=1),G1623+1,G1623)</f>
        <v>27</v>
      </c>
      <c r="H1624" t="str">
        <f t="shared" ref="H1624:H1626" si="189">$B1624&amp;$C1624&amp;D$6&amp;D1624</f>
        <v>星霜主动技能3等级18</v>
      </c>
      <c r="I1624" t="str">
        <f t="shared" ref="I1624:I1626" si="190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>_xlfn.IFNA(VLOOKUP(D1624+1,角色属性概况!I:J,2,FALSE),999)</f>
        <v>85</v>
      </c>
      <c r="N1624" s="1" t="s">
        <v>251</v>
      </c>
      <c r="O1624" s="1">
        <f>VLOOKUP(E1624,角色属性概况!Q:R,2,FALSE)</f>
        <v>51320.000000000058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187"/>
        <v>主动技能3</v>
      </c>
      <c r="D1625" s="8">
        <f t="shared" si="185"/>
        <v>19</v>
      </c>
      <c r="E1625" s="8">
        <f t="shared" si="186"/>
        <v>20</v>
      </c>
      <c r="F1625" s="8">
        <f t="shared" ref="F1625:F1626" si="191">IF(D1625=1,IF(F1624=$F$5,1,F1624+1),F1624)</f>
        <v>3</v>
      </c>
      <c r="G1625" s="8">
        <f t="shared" si="188"/>
        <v>27</v>
      </c>
      <c r="H1625" t="str">
        <f t="shared" si="189"/>
        <v>星霜主动技能3等级19</v>
      </c>
      <c r="I1625" t="str">
        <f t="shared" si="190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>_xlfn.IFNA(VLOOKUP(D1625+1,角色属性概况!I:J,2,FALSE),999)</f>
        <v>90</v>
      </c>
      <c r="N1625" s="1" t="s">
        <v>251</v>
      </c>
      <c r="O1625" s="1">
        <f>VLOOKUP(E1625,角色属性概况!Q:R,2,FALSE)</f>
        <v>102679.99999999993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187"/>
        <v>主动技能3</v>
      </c>
      <c r="D1626" s="8">
        <f t="shared" si="185"/>
        <v>20</v>
      </c>
      <c r="E1626" s="8">
        <f t="shared" si="186"/>
        <v>21</v>
      </c>
      <c r="F1626" s="8">
        <f t="shared" si="191"/>
        <v>3</v>
      </c>
      <c r="G1626" s="8">
        <f t="shared" si="188"/>
        <v>27</v>
      </c>
      <c r="H1626" t="str">
        <f t="shared" si="189"/>
        <v>星霜主动技能3等级20</v>
      </c>
      <c r="I1626" t="str">
        <f t="shared" si="190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>_xlfn.IFNA(VLOOKUP(D1626+1,角色属性概况!I:J,2,FALSE),999)</f>
        <v>100</v>
      </c>
      <c r="N1626" s="1" t="s">
        <v>251</v>
      </c>
      <c r="O1626" s="1">
        <f>VLOOKUP(E1626,角色属性概况!Q:R,2,FALSE)</f>
        <v>154040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topLeftCell="A443" workbookViewId="0">
      <selection activeCell="O524" sqref="O524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3:17" x14ac:dyDescent="0.15">
      <c r="C392" s="8" t="str">
        <f t="shared" ref="C392:C455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55" si="37">$C392&amp;D$6&amp;D392</f>
        <v>被动技能20等级6</v>
      </c>
      <c r="I392" t="str">
        <f t="shared" ref="I392:I455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3:17" x14ac:dyDescent="0.15">
      <c r="C393" s="8" t="str">
        <f t="shared" si="36"/>
        <v>被动技能20</v>
      </c>
      <c r="D393" s="8">
        <f t="shared" ref="D393:D456" si="39">IF(D392=D$5,1,D392+1)</f>
        <v>7</v>
      </c>
      <c r="E393" s="8">
        <f t="shared" ref="E393:E456" si="40">IF(E392=E$5,2,E392+1)</f>
        <v>8</v>
      </c>
      <c r="F393" s="8">
        <f t="shared" ref="F393:F45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3:17" x14ac:dyDescent="0.15">
      <c r="C407" s="8" t="str">
        <f t="shared" si="36"/>
        <v>被动技能21</v>
      </c>
      <c r="D407" s="8">
        <f t="shared" si="39"/>
        <v>1</v>
      </c>
      <c r="E407" s="8">
        <f t="shared" si="40"/>
        <v>2</v>
      </c>
      <c r="F407" s="8">
        <f t="shared" si="41"/>
        <v>21</v>
      </c>
      <c r="H407" t="str">
        <f t="shared" si="37"/>
        <v>被动技能21等级1</v>
      </c>
      <c r="I407" t="str">
        <f t="shared" si="38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3:17" x14ac:dyDescent="0.15">
      <c r="C408" s="8" t="str">
        <f t="shared" si="36"/>
        <v>被动技能21</v>
      </c>
      <c r="D408" s="8">
        <f t="shared" si="39"/>
        <v>2</v>
      </c>
      <c r="E408" s="8">
        <f t="shared" si="40"/>
        <v>3</v>
      </c>
      <c r="F408" s="8">
        <f t="shared" si="41"/>
        <v>21</v>
      </c>
      <c r="H408" t="str">
        <f t="shared" si="37"/>
        <v>被动技能21等级2</v>
      </c>
      <c r="I408" t="str">
        <f t="shared" si="38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3:17" x14ac:dyDescent="0.15">
      <c r="C409" s="8" t="str">
        <f t="shared" si="36"/>
        <v>被动技能21</v>
      </c>
      <c r="D409" s="8">
        <f t="shared" si="39"/>
        <v>3</v>
      </c>
      <c r="E409" s="8">
        <f t="shared" si="40"/>
        <v>4</v>
      </c>
      <c r="F409" s="8">
        <f t="shared" si="41"/>
        <v>21</v>
      </c>
      <c r="H409" t="str">
        <f t="shared" si="37"/>
        <v>被动技能21等级3</v>
      </c>
      <c r="I409" t="str">
        <f t="shared" si="38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3:17" x14ac:dyDescent="0.15">
      <c r="C410" s="8" t="str">
        <f t="shared" si="36"/>
        <v>被动技能21</v>
      </c>
      <c r="D410" s="8">
        <f t="shared" si="39"/>
        <v>4</v>
      </c>
      <c r="E410" s="8">
        <f t="shared" si="40"/>
        <v>5</v>
      </c>
      <c r="F410" s="8">
        <f t="shared" si="41"/>
        <v>21</v>
      </c>
      <c r="H410" t="str">
        <f t="shared" si="37"/>
        <v>被动技能21等级4</v>
      </c>
      <c r="I410" t="str">
        <f t="shared" si="38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3:17" x14ac:dyDescent="0.15">
      <c r="C411" s="8" t="str">
        <f t="shared" si="36"/>
        <v>被动技能21</v>
      </c>
      <c r="D411" s="8">
        <f t="shared" si="39"/>
        <v>5</v>
      </c>
      <c r="E411" s="8">
        <f t="shared" si="40"/>
        <v>6</v>
      </c>
      <c r="F411" s="8">
        <f t="shared" si="41"/>
        <v>21</v>
      </c>
      <c r="H411" t="str">
        <f t="shared" si="37"/>
        <v>被动技能21等级5</v>
      </c>
      <c r="I411" t="str">
        <f t="shared" si="38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3:17" x14ac:dyDescent="0.15">
      <c r="C412" s="8" t="str">
        <f t="shared" si="36"/>
        <v>被动技能21</v>
      </c>
      <c r="D412" s="8">
        <f t="shared" si="39"/>
        <v>6</v>
      </c>
      <c r="E412" s="8">
        <f t="shared" si="40"/>
        <v>7</v>
      </c>
      <c r="F412" s="8">
        <f t="shared" si="41"/>
        <v>21</v>
      </c>
      <c r="H412" t="str">
        <f t="shared" si="37"/>
        <v>被动技能21等级6</v>
      </c>
      <c r="I412" t="str">
        <f t="shared" si="38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3:17" x14ac:dyDescent="0.15">
      <c r="C413" s="8" t="str">
        <f t="shared" si="36"/>
        <v>被动技能21</v>
      </c>
      <c r="D413" s="8">
        <f t="shared" si="39"/>
        <v>7</v>
      </c>
      <c r="E413" s="8">
        <f t="shared" si="40"/>
        <v>8</v>
      </c>
      <c r="F413" s="8">
        <f t="shared" si="41"/>
        <v>21</v>
      </c>
      <c r="H413" t="str">
        <f t="shared" si="37"/>
        <v>被动技能21等级7</v>
      </c>
      <c r="I413" t="str">
        <f t="shared" si="38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3:17" x14ac:dyDescent="0.15">
      <c r="C414" s="8" t="str">
        <f t="shared" si="36"/>
        <v>被动技能21</v>
      </c>
      <c r="D414" s="8">
        <f t="shared" si="39"/>
        <v>8</v>
      </c>
      <c r="E414" s="8">
        <f t="shared" si="40"/>
        <v>9</v>
      </c>
      <c r="F414" s="8">
        <f t="shared" si="41"/>
        <v>21</v>
      </c>
      <c r="H414" t="str">
        <f t="shared" si="37"/>
        <v>被动技能21等级8</v>
      </c>
      <c r="I414" t="str">
        <f t="shared" si="38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3:17" x14ac:dyDescent="0.15">
      <c r="C415" s="8" t="str">
        <f t="shared" si="36"/>
        <v>被动技能21</v>
      </c>
      <c r="D415" s="8">
        <f t="shared" si="39"/>
        <v>9</v>
      </c>
      <c r="E415" s="8">
        <f t="shared" si="40"/>
        <v>10</v>
      </c>
      <c r="F415" s="8">
        <f t="shared" si="41"/>
        <v>21</v>
      </c>
      <c r="H415" t="str">
        <f t="shared" si="37"/>
        <v>被动技能21等级9</v>
      </c>
      <c r="I415" t="str">
        <f t="shared" si="38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3:17" x14ac:dyDescent="0.15">
      <c r="C416" s="8" t="str">
        <f t="shared" si="36"/>
        <v>被动技能21</v>
      </c>
      <c r="D416" s="8">
        <f t="shared" si="39"/>
        <v>10</v>
      </c>
      <c r="E416" s="8">
        <f t="shared" si="40"/>
        <v>11</v>
      </c>
      <c r="F416" s="8">
        <f t="shared" si="41"/>
        <v>21</v>
      </c>
      <c r="H416" t="str">
        <f t="shared" si="37"/>
        <v>被动技能21等级10</v>
      </c>
      <c r="I416" t="str">
        <f t="shared" si="38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3:17" x14ac:dyDescent="0.15">
      <c r="C417" s="8" t="str">
        <f t="shared" si="36"/>
        <v>被动技能21</v>
      </c>
      <c r="D417" s="8">
        <f t="shared" si="39"/>
        <v>11</v>
      </c>
      <c r="E417" s="8">
        <f t="shared" si="40"/>
        <v>12</v>
      </c>
      <c r="F417" s="8">
        <f t="shared" si="41"/>
        <v>21</v>
      </c>
      <c r="H417" t="str">
        <f t="shared" si="37"/>
        <v>被动技能21等级11</v>
      </c>
      <c r="I417" t="str">
        <f t="shared" si="38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3:17" x14ac:dyDescent="0.15">
      <c r="C418" s="8" t="str">
        <f t="shared" si="36"/>
        <v>被动技能21</v>
      </c>
      <c r="D418" s="8">
        <f t="shared" si="39"/>
        <v>12</v>
      </c>
      <c r="E418" s="8">
        <f t="shared" si="40"/>
        <v>13</v>
      </c>
      <c r="F418" s="8">
        <f t="shared" si="41"/>
        <v>21</v>
      </c>
      <c r="H418" t="str">
        <f t="shared" si="37"/>
        <v>被动技能21等级12</v>
      </c>
      <c r="I418" t="str">
        <f t="shared" si="38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3:17" x14ac:dyDescent="0.15">
      <c r="C419" s="8" t="str">
        <f t="shared" si="36"/>
        <v>被动技能21</v>
      </c>
      <c r="D419" s="8">
        <f t="shared" si="39"/>
        <v>13</v>
      </c>
      <c r="E419" s="8">
        <f t="shared" si="40"/>
        <v>14</v>
      </c>
      <c r="F419" s="8">
        <f t="shared" si="41"/>
        <v>21</v>
      </c>
      <c r="H419" t="str">
        <f t="shared" si="37"/>
        <v>被动技能21等级13</v>
      </c>
      <c r="I419" t="str">
        <f t="shared" si="38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3:17" x14ac:dyDescent="0.15">
      <c r="C420" s="8" t="str">
        <f t="shared" si="36"/>
        <v>被动技能21</v>
      </c>
      <c r="D420" s="8">
        <f t="shared" si="39"/>
        <v>14</v>
      </c>
      <c r="E420" s="8">
        <f t="shared" si="40"/>
        <v>15</v>
      </c>
      <c r="F420" s="8">
        <f t="shared" si="41"/>
        <v>21</v>
      </c>
      <c r="H420" t="str">
        <f t="shared" si="37"/>
        <v>被动技能21等级14</v>
      </c>
      <c r="I420" t="str">
        <f t="shared" si="38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3:17" x14ac:dyDescent="0.15">
      <c r="C421" s="8" t="str">
        <f t="shared" si="36"/>
        <v>被动技能21</v>
      </c>
      <c r="D421" s="8">
        <f t="shared" si="39"/>
        <v>15</v>
      </c>
      <c r="E421" s="8">
        <f t="shared" si="40"/>
        <v>16</v>
      </c>
      <c r="F421" s="8">
        <f t="shared" si="41"/>
        <v>21</v>
      </c>
      <c r="H421" t="str">
        <f t="shared" si="37"/>
        <v>被动技能21等级15</v>
      </c>
      <c r="I421" t="str">
        <f t="shared" si="38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3:17" x14ac:dyDescent="0.15">
      <c r="C422" s="8" t="str">
        <f t="shared" si="36"/>
        <v>被动技能21</v>
      </c>
      <c r="D422" s="8">
        <f t="shared" si="39"/>
        <v>16</v>
      </c>
      <c r="E422" s="8">
        <f t="shared" si="40"/>
        <v>17</v>
      </c>
      <c r="F422" s="8">
        <f t="shared" si="41"/>
        <v>21</v>
      </c>
      <c r="H422" t="str">
        <f t="shared" si="37"/>
        <v>被动技能21等级16</v>
      </c>
      <c r="I422" t="str">
        <f t="shared" si="38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3:17" x14ac:dyDescent="0.15">
      <c r="C423" s="8" t="str">
        <f t="shared" si="36"/>
        <v>被动技能21</v>
      </c>
      <c r="D423" s="8">
        <f t="shared" si="39"/>
        <v>17</v>
      </c>
      <c r="E423" s="8">
        <f t="shared" si="40"/>
        <v>18</v>
      </c>
      <c r="F423" s="8">
        <f t="shared" si="41"/>
        <v>21</v>
      </c>
      <c r="H423" t="str">
        <f t="shared" si="37"/>
        <v>被动技能21等级17</v>
      </c>
      <c r="I423" t="str">
        <f t="shared" si="38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3:17" x14ac:dyDescent="0.15">
      <c r="C424" s="8" t="str">
        <f t="shared" si="36"/>
        <v>被动技能21</v>
      </c>
      <c r="D424" s="8">
        <f t="shared" si="39"/>
        <v>18</v>
      </c>
      <c r="E424" s="8">
        <f t="shared" si="40"/>
        <v>19</v>
      </c>
      <c r="F424" s="8">
        <f t="shared" si="41"/>
        <v>21</v>
      </c>
      <c r="H424" t="str">
        <f t="shared" si="37"/>
        <v>被动技能21等级18</v>
      </c>
      <c r="I424" t="str">
        <f t="shared" si="38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3:17" x14ac:dyDescent="0.15">
      <c r="C425" s="8" t="str">
        <f t="shared" si="36"/>
        <v>被动技能21</v>
      </c>
      <c r="D425" s="8">
        <f t="shared" si="39"/>
        <v>19</v>
      </c>
      <c r="E425" s="8">
        <f t="shared" si="40"/>
        <v>20</v>
      </c>
      <c r="F425" s="8">
        <f t="shared" si="41"/>
        <v>21</v>
      </c>
      <c r="H425" t="str">
        <f t="shared" si="37"/>
        <v>被动技能21等级19</v>
      </c>
      <c r="I425" t="str">
        <f t="shared" si="38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3:17" x14ac:dyDescent="0.15">
      <c r="C426" s="8" t="str">
        <f t="shared" si="36"/>
        <v>被动技能21</v>
      </c>
      <c r="D426" s="8">
        <f t="shared" si="39"/>
        <v>20</v>
      </c>
      <c r="E426" s="8">
        <f t="shared" si="40"/>
        <v>21</v>
      </c>
      <c r="F426" s="8">
        <f t="shared" si="41"/>
        <v>21</v>
      </c>
      <c r="H426" t="str">
        <f t="shared" si="37"/>
        <v>被动技能21等级20</v>
      </c>
      <c r="I426" t="str">
        <f t="shared" si="38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3:17" x14ac:dyDescent="0.15">
      <c r="C427" s="8" t="str">
        <f t="shared" si="36"/>
        <v>被动技能22</v>
      </c>
      <c r="D427" s="8">
        <f t="shared" si="39"/>
        <v>1</v>
      </c>
      <c r="E427" s="8">
        <f t="shared" si="40"/>
        <v>2</v>
      </c>
      <c r="F427" s="8">
        <f t="shared" si="41"/>
        <v>22</v>
      </c>
      <c r="H427" t="str">
        <f t="shared" si="37"/>
        <v>被动技能22等级1</v>
      </c>
      <c r="I427" t="str">
        <f t="shared" si="38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3:17" x14ac:dyDescent="0.15">
      <c r="C428" s="8" t="str">
        <f t="shared" si="36"/>
        <v>被动技能22</v>
      </c>
      <c r="D428" s="8">
        <f t="shared" si="39"/>
        <v>2</v>
      </c>
      <c r="E428" s="8">
        <f t="shared" si="40"/>
        <v>3</v>
      </c>
      <c r="F428" s="8">
        <f t="shared" si="41"/>
        <v>22</v>
      </c>
      <c r="H428" t="str">
        <f t="shared" si="37"/>
        <v>被动技能22等级2</v>
      </c>
      <c r="I428" t="str">
        <f t="shared" si="38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3:17" x14ac:dyDescent="0.15">
      <c r="C429" s="8" t="str">
        <f t="shared" si="36"/>
        <v>被动技能22</v>
      </c>
      <c r="D429" s="8">
        <f t="shared" si="39"/>
        <v>3</v>
      </c>
      <c r="E429" s="8">
        <f t="shared" si="40"/>
        <v>4</v>
      </c>
      <c r="F429" s="8">
        <f t="shared" si="41"/>
        <v>22</v>
      </c>
      <c r="H429" t="str">
        <f t="shared" si="37"/>
        <v>被动技能22等级3</v>
      </c>
      <c r="I429" t="str">
        <f t="shared" si="38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3:17" x14ac:dyDescent="0.15">
      <c r="C430" s="8" t="str">
        <f t="shared" si="36"/>
        <v>被动技能22</v>
      </c>
      <c r="D430" s="8">
        <f t="shared" si="39"/>
        <v>4</v>
      </c>
      <c r="E430" s="8">
        <f t="shared" si="40"/>
        <v>5</v>
      </c>
      <c r="F430" s="8">
        <f t="shared" si="41"/>
        <v>22</v>
      </c>
      <c r="H430" t="str">
        <f t="shared" si="37"/>
        <v>被动技能22等级4</v>
      </c>
      <c r="I430" t="str">
        <f t="shared" si="38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3:17" x14ac:dyDescent="0.15">
      <c r="C431" s="8" t="str">
        <f t="shared" si="36"/>
        <v>被动技能22</v>
      </c>
      <c r="D431" s="8">
        <f t="shared" si="39"/>
        <v>5</v>
      </c>
      <c r="E431" s="8">
        <f t="shared" si="40"/>
        <v>6</v>
      </c>
      <c r="F431" s="8">
        <f t="shared" si="41"/>
        <v>22</v>
      </c>
      <c r="H431" t="str">
        <f t="shared" si="37"/>
        <v>被动技能22等级5</v>
      </c>
      <c r="I431" t="str">
        <f t="shared" si="38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3:17" x14ac:dyDescent="0.15">
      <c r="C432" s="8" t="str">
        <f t="shared" si="36"/>
        <v>被动技能22</v>
      </c>
      <c r="D432" s="8">
        <f t="shared" si="39"/>
        <v>6</v>
      </c>
      <c r="E432" s="8">
        <f t="shared" si="40"/>
        <v>7</v>
      </c>
      <c r="F432" s="8">
        <f t="shared" si="41"/>
        <v>22</v>
      </c>
      <c r="H432" t="str">
        <f t="shared" si="37"/>
        <v>被动技能22等级6</v>
      </c>
      <c r="I432" t="str">
        <f t="shared" si="38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3:17" x14ac:dyDescent="0.15">
      <c r="C433" s="8" t="str">
        <f t="shared" si="36"/>
        <v>被动技能22</v>
      </c>
      <c r="D433" s="8">
        <f t="shared" si="39"/>
        <v>7</v>
      </c>
      <c r="E433" s="8">
        <f t="shared" si="40"/>
        <v>8</v>
      </c>
      <c r="F433" s="8">
        <f t="shared" si="41"/>
        <v>22</v>
      </c>
      <c r="H433" t="str">
        <f t="shared" si="37"/>
        <v>被动技能22等级7</v>
      </c>
      <c r="I433" t="str">
        <f t="shared" si="38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3:17" x14ac:dyDescent="0.15">
      <c r="C434" s="8" t="str">
        <f t="shared" si="36"/>
        <v>被动技能22</v>
      </c>
      <c r="D434" s="8">
        <f t="shared" si="39"/>
        <v>8</v>
      </c>
      <c r="E434" s="8">
        <f t="shared" si="40"/>
        <v>9</v>
      </c>
      <c r="F434" s="8">
        <f t="shared" si="41"/>
        <v>22</v>
      </c>
      <c r="H434" t="str">
        <f t="shared" si="37"/>
        <v>被动技能22等级8</v>
      </c>
      <c r="I434" t="str">
        <f t="shared" si="38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3:17" x14ac:dyDescent="0.15">
      <c r="C435" s="8" t="str">
        <f t="shared" si="36"/>
        <v>被动技能22</v>
      </c>
      <c r="D435" s="8">
        <f t="shared" si="39"/>
        <v>9</v>
      </c>
      <c r="E435" s="8">
        <f t="shared" si="40"/>
        <v>10</v>
      </c>
      <c r="F435" s="8">
        <f t="shared" si="41"/>
        <v>22</v>
      </c>
      <c r="H435" t="str">
        <f t="shared" si="37"/>
        <v>被动技能22等级9</v>
      </c>
      <c r="I435" t="str">
        <f t="shared" si="38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3:17" x14ac:dyDescent="0.15">
      <c r="C436" s="8" t="str">
        <f t="shared" si="36"/>
        <v>被动技能22</v>
      </c>
      <c r="D436" s="8">
        <f t="shared" si="39"/>
        <v>10</v>
      </c>
      <c r="E436" s="8">
        <f t="shared" si="40"/>
        <v>11</v>
      </c>
      <c r="F436" s="8">
        <f t="shared" si="41"/>
        <v>22</v>
      </c>
      <c r="H436" t="str">
        <f t="shared" si="37"/>
        <v>被动技能22等级10</v>
      </c>
      <c r="I436" t="str">
        <f t="shared" si="38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3:17" x14ac:dyDescent="0.15">
      <c r="C437" s="8" t="str">
        <f t="shared" si="36"/>
        <v>被动技能22</v>
      </c>
      <c r="D437" s="8">
        <f t="shared" si="39"/>
        <v>11</v>
      </c>
      <c r="E437" s="8">
        <f t="shared" si="40"/>
        <v>12</v>
      </c>
      <c r="F437" s="8">
        <f t="shared" si="41"/>
        <v>22</v>
      </c>
      <c r="H437" t="str">
        <f t="shared" si="37"/>
        <v>被动技能22等级11</v>
      </c>
      <c r="I437" t="str">
        <f t="shared" si="38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3:17" x14ac:dyDescent="0.15">
      <c r="C438" s="8" t="str">
        <f t="shared" si="36"/>
        <v>被动技能22</v>
      </c>
      <c r="D438" s="8">
        <f t="shared" si="39"/>
        <v>12</v>
      </c>
      <c r="E438" s="8">
        <f t="shared" si="40"/>
        <v>13</v>
      </c>
      <c r="F438" s="8">
        <f t="shared" si="41"/>
        <v>22</v>
      </c>
      <c r="H438" t="str">
        <f t="shared" si="37"/>
        <v>被动技能22等级12</v>
      </c>
      <c r="I438" t="str">
        <f t="shared" si="38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3:17" x14ac:dyDescent="0.15">
      <c r="C439" s="8" t="str">
        <f t="shared" si="36"/>
        <v>被动技能22</v>
      </c>
      <c r="D439" s="8">
        <f t="shared" si="39"/>
        <v>13</v>
      </c>
      <c r="E439" s="8">
        <f t="shared" si="40"/>
        <v>14</v>
      </c>
      <c r="F439" s="8">
        <f t="shared" si="41"/>
        <v>22</v>
      </c>
      <c r="H439" t="str">
        <f t="shared" si="37"/>
        <v>被动技能22等级13</v>
      </c>
      <c r="I439" t="str">
        <f t="shared" si="38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3:17" x14ac:dyDescent="0.15">
      <c r="C440" s="8" t="str">
        <f t="shared" si="36"/>
        <v>被动技能22</v>
      </c>
      <c r="D440" s="8">
        <f t="shared" si="39"/>
        <v>14</v>
      </c>
      <c r="E440" s="8">
        <f t="shared" si="40"/>
        <v>15</v>
      </c>
      <c r="F440" s="8">
        <f t="shared" si="41"/>
        <v>22</v>
      </c>
      <c r="H440" t="str">
        <f t="shared" si="37"/>
        <v>被动技能22等级14</v>
      </c>
      <c r="I440" t="str">
        <f t="shared" si="38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3:17" x14ac:dyDescent="0.15">
      <c r="C441" s="8" t="str">
        <f t="shared" si="36"/>
        <v>被动技能22</v>
      </c>
      <c r="D441" s="8">
        <f t="shared" si="39"/>
        <v>15</v>
      </c>
      <c r="E441" s="8">
        <f t="shared" si="40"/>
        <v>16</v>
      </c>
      <c r="F441" s="8">
        <f t="shared" si="41"/>
        <v>22</v>
      </c>
      <c r="H441" t="str">
        <f t="shared" si="37"/>
        <v>被动技能22等级15</v>
      </c>
      <c r="I441" t="str">
        <f t="shared" si="38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3:17" x14ac:dyDescent="0.15">
      <c r="C442" s="8" t="str">
        <f t="shared" si="36"/>
        <v>被动技能22</v>
      </c>
      <c r="D442" s="8">
        <f t="shared" si="39"/>
        <v>16</v>
      </c>
      <c r="E442" s="8">
        <f t="shared" si="40"/>
        <v>17</v>
      </c>
      <c r="F442" s="8">
        <f t="shared" si="41"/>
        <v>22</v>
      </c>
      <c r="H442" t="str">
        <f t="shared" si="37"/>
        <v>被动技能22等级16</v>
      </c>
      <c r="I442" t="str">
        <f t="shared" si="38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3:17" x14ac:dyDescent="0.15">
      <c r="C443" s="8" t="str">
        <f t="shared" si="36"/>
        <v>被动技能22</v>
      </c>
      <c r="D443" s="8">
        <f t="shared" si="39"/>
        <v>17</v>
      </c>
      <c r="E443" s="8">
        <f t="shared" si="40"/>
        <v>18</v>
      </c>
      <c r="F443" s="8">
        <f t="shared" si="41"/>
        <v>22</v>
      </c>
      <c r="H443" t="str">
        <f t="shared" si="37"/>
        <v>被动技能22等级17</v>
      </c>
      <c r="I443" t="str">
        <f t="shared" si="38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3:17" x14ac:dyDescent="0.15">
      <c r="C444" s="8" t="str">
        <f t="shared" si="36"/>
        <v>被动技能22</v>
      </c>
      <c r="D444" s="8">
        <f t="shared" si="39"/>
        <v>18</v>
      </c>
      <c r="E444" s="8">
        <f t="shared" si="40"/>
        <v>19</v>
      </c>
      <c r="F444" s="8">
        <f t="shared" si="41"/>
        <v>22</v>
      </c>
      <c r="H444" t="str">
        <f t="shared" si="37"/>
        <v>被动技能22等级18</v>
      </c>
      <c r="I444" t="str">
        <f t="shared" si="38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3:17" x14ac:dyDescent="0.15">
      <c r="C445" s="8" t="str">
        <f t="shared" si="36"/>
        <v>被动技能22</v>
      </c>
      <c r="D445" s="8">
        <f t="shared" si="39"/>
        <v>19</v>
      </c>
      <c r="E445" s="8">
        <f t="shared" si="40"/>
        <v>20</v>
      </c>
      <c r="F445" s="8">
        <f t="shared" si="41"/>
        <v>22</v>
      </c>
      <c r="H445" t="str">
        <f t="shared" si="37"/>
        <v>被动技能22等级19</v>
      </c>
      <c r="I445" t="str">
        <f t="shared" si="38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3:17" x14ac:dyDescent="0.15">
      <c r="C446" s="8" t="str">
        <f t="shared" si="36"/>
        <v>被动技能22</v>
      </c>
      <c r="D446" s="8">
        <f t="shared" si="39"/>
        <v>20</v>
      </c>
      <c r="E446" s="8">
        <f t="shared" si="40"/>
        <v>21</v>
      </c>
      <c r="F446" s="8">
        <f t="shared" si="41"/>
        <v>22</v>
      </c>
      <c r="H446" t="str">
        <f t="shared" si="37"/>
        <v>被动技能22等级20</v>
      </c>
      <c r="I446" t="str">
        <f t="shared" si="38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3:17" x14ac:dyDescent="0.15">
      <c r="C447" s="8" t="str">
        <f t="shared" si="36"/>
        <v>被动技能23</v>
      </c>
      <c r="D447" s="8">
        <f t="shared" si="39"/>
        <v>1</v>
      </c>
      <c r="E447" s="8">
        <f t="shared" si="40"/>
        <v>2</v>
      </c>
      <c r="F447" s="8">
        <f t="shared" si="41"/>
        <v>23</v>
      </c>
      <c r="H447" t="str">
        <f t="shared" si="37"/>
        <v>被动技能23等级1</v>
      </c>
      <c r="I447" t="str">
        <f t="shared" si="38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3:17" x14ac:dyDescent="0.15">
      <c r="C448" s="8" t="str">
        <f t="shared" si="36"/>
        <v>被动技能23</v>
      </c>
      <c r="D448" s="8">
        <f t="shared" si="39"/>
        <v>2</v>
      </c>
      <c r="E448" s="8">
        <f t="shared" si="40"/>
        <v>3</v>
      </c>
      <c r="F448" s="8">
        <f t="shared" si="41"/>
        <v>23</v>
      </c>
      <c r="H448" t="str">
        <f t="shared" si="37"/>
        <v>被动技能23等级2</v>
      </c>
      <c r="I448" t="str">
        <f t="shared" si="38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3:17" x14ac:dyDescent="0.15">
      <c r="C449" s="8" t="str">
        <f t="shared" si="36"/>
        <v>被动技能23</v>
      </c>
      <c r="D449" s="8">
        <f t="shared" si="39"/>
        <v>3</v>
      </c>
      <c r="E449" s="8">
        <f t="shared" si="40"/>
        <v>4</v>
      </c>
      <c r="F449" s="8">
        <f t="shared" si="41"/>
        <v>23</v>
      </c>
      <c r="H449" t="str">
        <f t="shared" si="37"/>
        <v>被动技能23等级3</v>
      </c>
      <c r="I449" t="str">
        <f t="shared" si="38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3:17" x14ac:dyDescent="0.15">
      <c r="C450" s="8" t="str">
        <f t="shared" si="36"/>
        <v>被动技能23</v>
      </c>
      <c r="D450" s="8">
        <f t="shared" si="39"/>
        <v>4</v>
      </c>
      <c r="E450" s="8">
        <f t="shared" si="40"/>
        <v>5</v>
      </c>
      <c r="F450" s="8">
        <f t="shared" si="41"/>
        <v>23</v>
      </c>
      <c r="H450" t="str">
        <f t="shared" si="37"/>
        <v>被动技能23等级4</v>
      </c>
      <c r="I450" t="str">
        <f t="shared" si="38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3:17" x14ac:dyDescent="0.15">
      <c r="C451" s="8" t="str">
        <f t="shared" si="36"/>
        <v>被动技能23</v>
      </c>
      <c r="D451" s="8">
        <f t="shared" si="39"/>
        <v>5</v>
      </c>
      <c r="E451" s="8">
        <f t="shared" si="40"/>
        <v>6</v>
      </c>
      <c r="F451" s="8">
        <f t="shared" si="41"/>
        <v>23</v>
      </c>
      <c r="H451" t="str">
        <f t="shared" si="37"/>
        <v>被动技能23等级5</v>
      </c>
      <c r="I451" t="str">
        <f t="shared" si="38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3:17" x14ac:dyDescent="0.15">
      <c r="C452" s="8" t="str">
        <f t="shared" si="36"/>
        <v>被动技能23</v>
      </c>
      <c r="D452" s="8">
        <f t="shared" si="39"/>
        <v>6</v>
      </c>
      <c r="E452" s="8">
        <f t="shared" si="40"/>
        <v>7</v>
      </c>
      <c r="F452" s="8">
        <f t="shared" si="41"/>
        <v>23</v>
      </c>
      <c r="H452" t="str">
        <f t="shared" si="37"/>
        <v>被动技能23等级6</v>
      </c>
      <c r="I452" t="str">
        <f t="shared" si="38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3:17" x14ac:dyDescent="0.15">
      <c r="C453" s="8" t="str">
        <f t="shared" si="36"/>
        <v>被动技能23</v>
      </c>
      <c r="D453" s="8">
        <f t="shared" si="39"/>
        <v>7</v>
      </c>
      <c r="E453" s="8">
        <f t="shared" si="40"/>
        <v>8</v>
      </c>
      <c r="F453" s="8">
        <f t="shared" si="41"/>
        <v>23</v>
      </c>
      <c r="H453" t="str">
        <f t="shared" si="37"/>
        <v>被动技能23等级7</v>
      </c>
      <c r="I453" t="str">
        <f t="shared" si="38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3:17" x14ac:dyDescent="0.15">
      <c r="C454" s="8" t="str">
        <f t="shared" si="36"/>
        <v>被动技能23</v>
      </c>
      <c r="D454" s="8">
        <f t="shared" si="39"/>
        <v>8</v>
      </c>
      <c r="E454" s="8">
        <f t="shared" si="40"/>
        <v>9</v>
      </c>
      <c r="F454" s="8">
        <f t="shared" si="41"/>
        <v>23</v>
      </c>
      <c r="H454" t="str">
        <f t="shared" si="37"/>
        <v>被动技能23等级8</v>
      </c>
      <c r="I454" t="str">
        <f t="shared" si="38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3:17" x14ac:dyDescent="0.15">
      <c r="C455" s="8" t="str">
        <f t="shared" si="36"/>
        <v>被动技能23</v>
      </c>
      <c r="D455" s="8">
        <f t="shared" si="39"/>
        <v>9</v>
      </c>
      <c r="E455" s="8">
        <f t="shared" si="40"/>
        <v>10</v>
      </c>
      <c r="F455" s="8">
        <f t="shared" si="41"/>
        <v>23</v>
      </c>
      <c r="H455" t="str">
        <f t="shared" si="37"/>
        <v>被动技能23等级9</v>
      </c>
      <c r="I455" t="str">
        <f t="shared" si="38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3:17" x14ac:dyDescent="0.15">
      <c r="C456" s="8" t="str">
        <f t="shared" ref="C456:C519" si="42">C$4&amp;F456</f>
        <v>被动技能23</v>
      </c>
      <c r="D456" s="8">
        <f t="shared" si="39"/>
        <v>10</v>
      </c>
      <c r="E456" s="8">
        <f t="shared" si="40"/>
        <v>11</v>
      </c>
      <c r="F456" s="8">
        <f t="shared" si="41"/>
        <v>23</v>
      </c>
      <c r="H456" t="str">
        <f t="shared" ref="H456:H519" si="43">$C456&amp;D$6&amp;D456</f>
        <v>被动技能23等级10</v>
      </c>
      <c r="I456" t="str">
        <f t="shared" ref="I456:I519" si="44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3:17" x14ac:dyDescent="0.15">
      <c r="C457" s="8" t="str">
        <f t="shared" si="42"/>
        <v>被动技能23</v>
      </c>
      <c r="D457" s="8">
        <f t="shared" ref="D457:D520" si="45">IF(D456=D$5,1,D456+1)</f>
        <v>11</v>
      </c>
      <c r="E457" s="8">
        <f t="shared" ref="E457:E520" si="46">IF(E456=E$5,2,E456+1)</f>
        <v>12</v>
      </c>
      <c r="F457" s="8">
        <f t="shared" ref="F457:F520" si="47">IF(D457=1,F456+1,F456)</f>
        <v>23</v>
      </c>
      <c r="H457" t="str">
        <f t="shared" si="43"/>
        <v>被动技能23等级11</v>
      </c>
      <c r="I457" t="str">
        <f t="shared" si="44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3:17" x14ac:dyDescent="0.15">
      <c r="C458" s="8" t="str">
        <f t="shared" si="42"/>
        <v>被动技能23</v>
      </c>
      <c r="D458" s="8">
        <f t="shared" si="45"/>
        <v>12</v>
      </c>
      <c r="E458" s="8">
        <f t="shared" si="46"/>
        <v>13</v>
      </c>
      <c r="F458" s="8">
        <f t="shared" si="47"/>
        <v>23</v>
      </c>
      <c r="H458" t="str">
        <f t="shared" si="43"/>
        <v>被动技能23等级12</v>
      </c>
      <c r="I458" t="str">
        <f t="shared" si="44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3:17" x14ac:dyDescent="0.15">
      <c r="C459" s="8" t="str">
        <f t="shared" si="42"/>
        <v>被动技能23</v>
      </c>
      <c r="D459" s="8">
        <f t="shared" si="45"/>
        <v>13</v>
      </c>
      <c r="E459" s="8">
        <f t="shared" si="46"/>
        <v>14</v>
      </c>
      <c r="F459" s="8">
        <f t="shared" si="47"/>
        <v>23</v>
      </c>
      <c r="H459" t="str">
        <f t="shared" si="43"/>
        <v>被动技能23等级13</v>
      </c>
      <c r="I459" t="str">
        <f t="shared" si="44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3:17" x14ac:dyDescent="0.15">
      <c r="C460" s="8" t="str">
        <f t="shared" si="42"/>
        <v>被动技能23</v>
      </c>
      <c r="D460" s="8">
        <f t="shared" si="45"/>
        <v>14</v>
      </c>
      <c r="E460" s="8">
        <f t="shared" si="46"/>
        <v>15</v>
      </c>
      <c r="F460" s="8">
        <f t="shared" si="47"/>
        <v>23</v>
      </c>
      <c r="H460" t="str">
        <f t="shared" si="43"/>
        <v>被动技能23等级14</v>
      </c>
      <c r="I460" t="str">
        <f t="shared" si="44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3:17" x14ac:dyDescent="0.15">
      <c r="C461" s="8" t="str">
        <f t="shared" si="42"/>
        <v>被动技能23</v>
      </c>
      <c r="D461" s="8">
        <f t="shared" si="45"/>
        <v>15</v>
      </c>
      <c r="E461" s="8">
        <f t="shared" si="46"/>
        <v>16</v>
      </c>
      <c r="F461" s="8">
        <f t="shared" si="47"/>
        <v>23</v>
      </c>
      <c r="H461" t="str">
        <f t="shared" si="43"/>
        <v>被动技能23等级15</v>
      </c>
      <c r="I461" t="str">
        <f t="shared" si="44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3:17" x14ac:dyDescent="0.15">
      <c r="C462" s="8" t="str">
        <f t="shared" si="42"/>
        <v>被动技能23</v>
      </c>
      <c r="D462" s="8">
        <f t="shared" si="45"/>
        <v>16</v>
      </c>
      <c r="E462" s="8">
        <f t="shared" si="46"/>
        <v>17</v>
      </c>
      <c r="F462" s="8">
        <f t="shared" si="47"/>
        <v>23</v>
      </c>
      <c r="H462" t="str">
        <f t="shared" si="43"/>
        <v>被动技能23等级16</v>
      </c>
      <c r="I462" t="str">
        <f t="shared" si="44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3:17" x14ac:dyDescent="0.15">
      <c r="C463" s="8" t="str">
        <f t="shared" si="42"/>
        <v>被动技能23</v>
      </c>
      <c r="D463" s="8">
        <f t="shared" si="45"/>
        <v>17</v>
      </c>
      <c r="E463" s="8">
        <f t="shared" si="46"/>
        <v>18</v>
      </c>
      <c r="F463" s="8">
        <f t="shared" si="47"/>
        <v>23</v>
      </c>
      <c r="H463" t="str">
        <f t="shared" si="43"/>
        <v>被动技能23等级17</v>
      </c>
      <c r="I463" t="str">
        <f t="shared" si="44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3:17" x14ac:dyDescent="0.15">
      <c r="C464" s="8" t="str">
        <f t="shared" si="42"/>
        <v>被动技能23</v>
      </c>
      <c r="D464" s="8">
        <f t="shared" si="45"/>
        <v>18</v>
      </c>
      <c r="E464" s="8">
        <f t="shared" si="46"/>
        <v>19</v>
      </c>
      <c r="F464" s="8">
        <f t="shared" si="47"/>
        <v>23</v>
      </c>
      <c r="H464" t="str">
        <f t="shared" si="43"/>
        <v>被动技能23等级18</v>
      </c>
      <c r="I464" t="str">
        <f t="shared" si="44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3:17" x14ac:dyDescent="0.15">
      <c r="C465" s="8" t="str">
        <f t="shared" si="42"/>
        <v>被动技能23</v>
      </c>
      <c r="D465" s="8">
        <f t="shared" si="45"/>
        <v>19</v>
      </c>
      <c r="E465" s="8">
        <f t="shared" si="46"/>
        <v>20</v>
      </c>
      <c r="F465" s="8">
        <f t="shared" si="47"/>
        <v>23</v>
      </c>
      <c r="H465" t="str">
        <f t="shared" si="43"/>
        <v>被动技能23等级19</v>
      </c>
      <c r="I465" t="str">
        <f t="shared" si="44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3:17" x14ac:dyDescent="0.15">
      <c r="C466" s="8" t="str">
        <f t="shared" si="42"/>
        <v>被动技能23</v>
      </c>
      <c r="D466" s="8">
        <f t="shared" si="45"/>
        <v>20</v>
      </c>
      <c r="E466" s="8">
        <f t="shared" si="46"/>
        <v>21</v>
      </c>
      <c r="F466" s="8">
        <f t="shared" si="47"/>
        <v>23</v>
      </c>
      <c r="H466" t="str">
        <f t="shared" si="43"/>
        <v>被动技能23等级20</v>
      </c>
      <c r="I466" t="str">
        <f t="shared" si="44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3:17" x14ac:dyDescent="0.15">
      <c r="C467" s="8" t="str">
        <f t="shared" si="42"/>
        <v>被动技能24</v>
      </c>
      <c r="D467" s="8">
        <f t="shared" si="45"/>
        <v>1</v>
      </c>
      <c r="E467" s="8">
        <f t="shared" si="46"/>
        <v>2</v>
      </c>
      <c r="F467" s="8">
        <f t="shared" si="47"/>
        <v>24</v>
      </c>
      <c r="H467" t="str">
        <f t="shared" si="43"/>
        <v>被动技能24等级1</v>
      </c>
      <c r="I467" t="str">
        <f t="shared" si="44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3:17" x14ac:dyDescent="0.15">
      <c r="C468" s="8" t="str">
        <f t="shared" si="42"/>
        <v>被动技能24</v>
      </c>
      <c r="D468" s="8">
        <f t="shared" si="45"/>
        <v>2</v>
      </c>
      <c r="E468" s="8">
        <f t="shared" si="46"/>
        <v>3</v>
      </c>
      <c r="F468" s="8">
        <f t="shared" si="47"/>
        <v>24</v>
      </c>
      <c r="H468" t="str">
        <f t="shared" si="43"/>
        <v>被动技能24等级2</v>
      </c>
      <c r="I468" t="str">
        <f t="shared" si="44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3:17" x14ac:dyDescent="0.15">
      <c r="C469" s="8" t="str">
        <f t="shared" si="42"/>
        <v>被动技能24</v>
      </c>
      <c r="D469" s="8">
        <f t="shared" si="45"/>
        <v>3</v>
      </c>
      <c r="E469" s="8">
        <f t="shared" si="46"/>
        <v>4</v>
      </c>
      <c r="F469" s="8">
        <f t="shared" si="47"/>
        <v>24</v>
      </c>
      <c r="H469" t="str">
        <f t="shared" si="43"/>
        <v>被动技能24等级3</v>
      </c>
      <c r="I469" t="str">
        <f t="shared" si="44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3:17" x14ac:dyDescent="0.15">
      <c r="C470" s="8" t="str">
        <f t="shared" si="42"/>
        <v>被动技能24</v>
      </c>
      <c r="D470" s="8">
        <f t="shared" si="45"/>
        <v>4</v>
      </c>
      <c r="E470" s="8">
        <f t="shared" si="46"/>
        <v>5</v>
      </c>
      <c r="F470" s="8">
        <f t="shared" si="47"/>
        <v>24</v>
      </c>
      <c r="H470" t="str">
        <f t="shared" si="43"/>
        <v>被动技能24等级4</v>
      </c>
      <c r="I470" t="str">
        <f t="shared" si="44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3:17" x14ac:dyDescent="0.15">
      <c r="C471" s="8" t="str">
        <f t="shared" si="42"/>
        <v>被动技能24</v>
      </c>
      <c r="D471" s="8">
        <f t="shared" si="45"/>
        <v>5</v>
      </c>
      <c r="E471" s="8">
        <f t="shared" si="46"/>
        <v>6</v>
      </c>
      <c r="F471" s="8">
        <f t="shared" si="47"/>
        <v>24</v>
      </c>
      <c r="H471" t="str">
        <f t="shared" si="43"/>
        <v>被动技能24等级5</v>
      </c>
      <c r="I471" t="str">
        <f t="shared" si="44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3:17" x14ac:dyDescent="0.15">
      <c r="C472" s="8" t="str">
        <f t="shared" si="42"/>
        <v>被动技能24</v>
      </c>
      <c r="D472" s="8">
        <f t="shared" si="45"/>
        <v>6</v>
      </c>
      <c r="E472" s="8">
        <f t="shared" si="46"/>
        <v>7</v>
      </c>
      <c r="F472" s="8">
        <f t="shared" si="47"/>
        <v>24</v>
      </c>
      <c r="H472" t="str">
        <f t="shared" si="43"/>
        <v>被动技能24等级6</v>
      </c>
      <c r="I472" t="str">
        <f t="shared" si="44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3:17" x14ac:dyDescent="0.15">
      <c r="C473" s="8" t="str">
        <f t="shared" si="42"/>
        <v>被动技能24</v>
      </c>
      <c r="D473" s="8">
        <f t="shared" si="45"/>
        <v>7</v>
      </c>
      <c r="E473" s="8">
        <f t="shared" si="46"/>
        <v>8</v>
      </c>
      <c r="F473" s="8">
        <f t="shared" si="47"/>
        <v>24</v>
      </c>
      <c r="H473" t="str">
        <f t="shared" si="43"/>
        <v>被动技能24等级7</v>
      </c>
      <c r="I473" t="str">
        <f t="shared" si="44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3:17" x14ac:dyDescent="0.15">
      <c r="C474" s="8" t="str">
        <f t="shared" si="42"/>
        <v>被动技能24</v>
      </c>
      <c r="D474" s="8">
        <f t="shared" si="45"/>
        <v>8</v>
      </c>
      <c r="E474" s="8">
        <f t="shared" si="46"/>
        <v>9</v>
      </c>
      <c r="F474" s="8">
        <f t="shared" si="47"/>
        <v>24</v>
      </c>
      <c r="H474" t="str">
        <f t="shared" si="43"/>
        <v>被动技能24等级8</v>
      </c>
      <c r="I474" t="str">
        <f t="shared" si="44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3:17" x14ac:dyDescent="0.15">
      <c r="C475" s="8" t="str">
        <f t="shared" si="42"/>
        <v>被动技能24</v>
      </c>
      <c r="D475" s="8">
        <f t="shared" si="45"/>
        <v>9</v>
      </c>
      <c r="E475" s="8">
        <f t="shared" si="46"/>
        <v>10</v>
      </c>
      <c r="F475" s="8">
        <f t="shared" si="47"/>
        <v>24</v>
      </c>
      <c r="H475" t="str">
        <f t="shared" si="43"/>
        <v>被动技能24等级9</v>
      </c>
      <c r="I475" t="str">
        <f t="shared" si="44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3:17" x14ac:dyDescent="0.15">
      <c r="C476" s="8" t="str">
        <f t="shared" si="42"/>
        <v>被动技能24</v>
      </c>
      <c r="D476" s="8">
        <f t="shared" si="45"/>
        <v>10</v>
      </c>
      <c r="E476" s="8">
        <f t="shared" si="46"/>
        <v>11</v>
      </c>
      <c r="F476" s="8">
        <f t="shared" si="47"/>
        <v>24</v>
      </c>
      <c r="H476" t="str">
        <f t="shared" si="43"/>
        <v>被动技能24等级10</v>
      </c>
      <c r="I476" t="str">
        <f t="shared" si="44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3:17" x14ac:dyDescent="0.15">
      <c r="C477" s="8" t="str">
        <f t="shared" si="42"/>
        <v>被动技能24</v>
      </c>
      <c r="D477" s="8">
        <f t="shared" si="45"/>
        <v>11</v>
      </c>
      <c r="E477" s="8">
        <f t="shared" si="46"/>
        <v>12</v>
      </c>
      <c r="F477" s="8">
        <f t="shared" si="47"/>
        <v>24</v>
      </c>
      <c r="H477" t="str">
        <f t="shared" si="43"/>
        <v>被动技能24等级11</v>
      </c>
      <c r="I477" t="str">
        <f t="shared" si="44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3:17" x14ac:dyDescent="0.15">
      <c r="C478" s="8" t="str">
        <f t="shared" si="42"/>
        <v>被动技能24</v>
      </c>
      <c r="D478" s="8">
        <f t="shared" si="45"/>
        <v>12</v>
      </c>
      <c r="E478" s="8">
        <f t="shared" si="46"/>
        <v>13</v>
      </c>
      <c r="F478" s="8">
        <f t="shared" si="47"/>
        <v>24</v>
      </c>
      <c r="H478" t="str">
        <f t="shared" si="43"/>
        <v>被动技能24等级12</v>
      </c>
      <c r="I478" t="str">
        <f t="shared" si="44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3:17" x14ac:dyDescent="0.15">
      <c r="C479" s="8" t="str">
        <f t="shared" si="42"/>
        <v>被动技能24</v>
      </c>
      <c r="D479" s="8">
        <f t="shared" si="45"/>
        <v>13</v>
      </c>
      <c r="E479" s="8">
        <f t="shared" si="46"/>
        <v>14</v>
      </c>
      <c r="F479" s="8">
        <f t="shared" si="47"/>
        <v>24</v>
      </c>
      <c r="H479" t="str">
        <f t="shared" si="43"/>
        <v>被动技能24等级13</v>
      </c>
      <c r="I479" t="str">
        <f t="shared" si="44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3:17" x14ac:dyDescent="0.15">
      <c r="C480" s="8" t="str">
        <f t="shared" si="42"/>
        <v>被动技能24</v>
      </c>
      <c r="D480" s="8">
        <f t="shared" si="45"/>
        <v>14</v>
      </c>
      <c r="E480" s="8">
        <f t="shared" si="46"/>
        <v>15</v>
      </c>
      <c r="F480" s="8">
        <f t="shared" si="47"/>
        <v>24</v>
      </c>
      <c r="H480" t="str">
        <f t="shared" si="43"/>
        <v>被动技能24等级14</v>
      </c>
      <c r="I480" t="str">
        <f t="shared" si="44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3:17" x14ac:dyDescent="0.15">
      <c r="C481" s="8" t="str">
        <f t="shared" si="42"/>
        <v>被动技能24</v>
      </c>
      <c r="D481" s="8">
        <f t="shared" si="45"/>
        <v>15</v>
      </c>
      <c r="E481" s="8">
        <f t="shared" si="46"/>
        <v>16</v>
      </c>
      <c r="F481" s="8">
        <f t="shared" si="47"/>
        <v>24</v>
      </c>
      <c r="H481" t="str">
        <f t="shared" si="43"/>
        <v>被动技能24等级15</v>
      </c>
      <c r="I481" t="str">
        <f t="shared" si="44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3:17" x14ac:dyDescent="0.15">
      <c r="C482" s="8" t="str">
        <f t="shared" si="42"/>
        <v>被动技能24</v>
      </c>
      <c r="D482" s="8">
        <f t="shared" si="45"/>
        <v>16</v>
      </c>
      <c r="E482" s="8">
        <f t="shared" si="46"/>
        <v>17</v>
      </c>
      <c r="F482" s="8">
        <f t="shared" si="47"/>
        <v>24</v>
      </c>
      <c r="H482" t="str">
        <f t="shared" si="43"/>
        <v>被动技能24等级16</v>
      </c>
      <c r="I482" t="str">
        <f t="shared" si="44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3:17" x14ac:dyDescent="0.15">
      <c r="C483" s="8" t="str">
        <f t="shared" si="42"/>
        <v>被动技能24</v>
      </c>
      <c r="D483" s="8">
        <f t="shared" si="45"/>
        <v>17</v>
      </c>
      <c r="E483" s="8">
        <f t="shared" si="46"/>
        <v>18</v>
      </c>
      <c r="F483" s="8">
        <f t="shared" si="47"/>
        <v>24</v>
      </c>
      <c r="H483" t="str">
        <f t="shared" si="43"/>
        <v>被动技能24等级17</v>
      </c>
      <c r="I483" t="str">
        <f t="shared" si="44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3:17" x14ac:dyDescent="0.15">
      <c r="C484" s="8" t="str">
        <f t="shared" si="42"/>
        <v>被动技能24</v>
      </c>
      <c r="D484" s="8">
        <f t="shared" si="45"/>
        <v>18</v>
      </c>
      <c r="E484" s="8">
        <f t="shared" si="46"/>
        <v>19</v>
      </c>
      <c r="F484" s="8">
        <f t="shared" si="47"/>
        <v>24</v>
      </c>
      <c r="H484" t="str">
        <f t="shared" si="43"/>
        <v>被动技能24等级18</v>
      </c>
      <c r="I484" t="str">
        <f t="shared" si="44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3:17" x14ac:dyDescent="0.15">
      <c r="C485" s="8" t="str">
        <f t="shared" si="42"/>
        <v>被动技能24</v>
      </c>
      <c r="D485" s="8">
        <f t="shared" si="45"/>
        <v>19</v>
      </c>
      <c r="E485" s="8">
        <f t="shared" si="46"/>
        <v>20</v>
      </c>
      <c r="F485" s="8">
        <f t="shared" si="47"/>
        <v>24</v>
      </c>
      <c r="H485" t="str">
        <f t="shared" si="43"/>
        <v>被动技能24等级19</v>
      </c>
      <c r="I485" t="str">
        <f t="shared" si="44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3:17" x14ac:dyDescent="0.15">
      <c r="C486" s="8" t="str">
        <f t="shared" si="42"/>
        <v>被动技能24</v>
      </c>
      <c r="D486" s="8">
        <f t="shared" si="45"/>
        <v>20</v>
      </c>
      <c r="E486" s="8">
        <f t="shared" si="46"/>
        <v>21</v>
      </c>
      <c r="F486" s="8">
        <f t="shared" si="47"/>
        <v>24</v>
      </c>
      <c r="H486" t="str">
        <f t="shared" si="43"/>
        <v>被动技能24等级20</v>
      </c>
      <c r="I486" t="str">
        <f t="shared" si="44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3:17" x14ac:dyDescent="0.15">
      <c r="C487" s="8" t="str">
        <f t="shared" si="42"/>
        <v>被动技能25</v>
      </c>
      <c r="D487" s="8">
        <f t="shared" si="45"/>
        <v>1</v>
      </c>
      <c r="E487" s="8">
        <f t="shared" si="46"/>
        <v>2</v>
      </c>
      <c r="F487" s="8">
        <f t="shared" si="47"/>
        <v>25</v>
      </c>
      <c r="H487" t="str">
        <f t="shared" si="43"/>
        <v>被动技能25等级1</v>
      </c>
      <c r="I487" t="str">
        <f t="shared" si="44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3:17" x14ac:dyDescent="0.15">
      <c r="C488" s="8" t="str">
        <f t="shared" si="42"/>
        <v>被动技能25</v>
      </c>
      <c r="D488" s="8">
        <f t="shared" si="45"/>
        <v>2</v>
      </c>
      <c r="E488" s="8">
        <f t="shared" si="46"/>
        <v>3</v>
      </c>
      <c r="F488" s="8">
        <f t="shared" si="47"/>
        <v>25</v>
      </c>
      <c r="H488" t="str">
        <f t="shared" si="43"/>
        <v>被动技能25等级2</v>
      </c>
      <c r="I488" t="str">
        <f t="shared" si="44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3:17" x14ac:dyDescent="0.15">
      <c r="C489" s="8" t="str">
        <f t="shared" si="42"/>
        <v>被动技能25</v>
      </c>
      <c r="D489" s="8">
        <f t="shared" si="45"/>
        <v>3</v>
      </c>
      <c r="E489" s="8">
        <f t="shared" si="46"/>
        <v>4</v>
      </c>
      <c r="F489" s="8">
        <f t="shared" si="47"/>
        <v>25</v>
      </c>
      <c r="H489" t="str">
        <f t="shared" si="43"/>
        <v>被动技能25等级3</v>
      </c>
      <c r="I489" t="str">
        <f t="shared" si="44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3:17" x14ac:dyDescent="0.15">
      <c r="C490" s="8" t="str">
        <f t="shared" si="42"/>
        <v>被动技能25</v>
      </c>
      <c r="D490" s="8">
        <f t="shared" si="45"/>
        <v>4</v>
      </c>
      <c r="E490" s="8">
        <f t="shared" si="46"/>
        <v>5</v>
      </c>
      <c r="F490" s="8">
        <f t="shared" si="47"/>
        <v>25</v>
      </c>
      <c r="H490" t="str">
        <f t="shared" si="43"/>
        <v>被动技能25等级4</v>
      </c>
      <c r="I490" t="str">
        <f t="shared" si="44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3:17" x14ac:dyDescent="0.15">
      <c r="C491" s="8" t="str">
        <f t="shared" si="42"/>
        <v>被动技能25</v>
      </c>
      <c r="D491" s="8">
        <f t="shared" si="45"/>
        <v>5</v>
      </c>
      <c r="E491" s="8">
        <f t="shared" si="46"/>
        <v>6</v>
      </c>
      <c r="F491" s="8">
        <f t="shared" si="47"/>
        <v>25</v>
      </c>
      <c r="H491" t="str">
        <f t="shared" si="43"/>
        <v>被动技能25等级5</v>
      </c>
      <c r="I491" t="str">
        <f t="shared" si="44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3:17" x14ac:dyDescent="0.15">
      <c r="C492" s="8" t="str">
        <f t="shared" si="42"/>
        <v>被动技能25</v>
      </c>
      <c r="D492" s="8">
        <f t="shared" si="45"/>
        <v>6</v>
      </c>
      <c r="E492" s="8">
        <f t="shared" si="46"/>
        <v>7</v>
      </c>
      <c r="F492" s="8">
        <f t="shared" si="47"/>
        <v>25</v>
      </c>
      <c r="H492" t="str">
        <f t="shared" si="43"/>
        <v>被动技能25等级6</v>
      </c>
      <c r="I492" t="str">
        <f t="shared" si="44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3:17" x14ac:dyDescent="0.15">
      <c r="C493" s="8" t="str">
        <f t="shared" si="42"/>
        <v>被动技能25</v>
      </c>
      <c r="D493" s="8">
        <f t="shared" si="45"/>
        <v>7</v>
      </c>
      <c r="E493" s="8">
        <f t="shared" si="46"/>
        <v>8</v>
      </c>
      <c r="F493" s="8">
        <f t="shared" si="47"/>
        <v>25</v>
      </c>
      <c r="H493" t="str">
        <f t="shared" si="43"/>
        <v>被动技能25等级7</v>
      </c>
      <c r="I493" t="str">
        <f t="shared" si="44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3:17" x14ac:dyDescent="0.15">
      <c r="C494" s="8" t="str">
        <f t="shared" si="42"/>
        <v>被动技能25</v>
      </c>
      <c r="D494" s="8">
        <f t="shared" si="45"/>
        <v>8</v>
      </c>
      <c r="E494" s="8">
        <f t="shared" si="46"/>
        <v>9</v>
      </c>
      <c r="F494" s="8">
        <f t="shared" si="47"/>
        <v>25</v>
      </c>
      <c r="H494" t="str">
        <f t="shared" si="43"/>
        <v>被动技能25等级8</v>
      </c>
      <c r="I494" t="str">
        <f t="shared" si="44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3:17" x14ac:dyDescent="0.15">
      <c r="C495" s="8" t="str">
        <f t="shared" si="42"/>
        <v>被动技能25</v>
      </c>
      <c r="D495" s="8">
        <f t="shared" si="45"/>
        <v>9</v>
      </c>
      <c r="E495" s="8">
        <f t="shared" si="46"/>
        <v>10</v>
      </c>
      <c r="F495" s="8">
        <f t="shared" si="47"/>
        <v>25</v>
      </c>
      <c r="H495" t="str">
        <f t="shared" si="43"/>
        <v>被动技能25等级9</v>
      </c>
      <c r="I495" t="str">
        <f t="shared" si="44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3:17" x14ac:dyDescent="0.15">
      <c r="C496" s="8" t="str">
        <f t="shared" si="42"/>
        <v>被动技能25</v>
      </c>
      <c r="D496" s="8">
        <f t="shared" si="45"/>
        <v>10</v>
      </c>
      <c r="E496" s="8">
        <f t="shared" si="46"/>
        <v>11</v>
      </c>
      <c r="F496" s="8">
        <f t="shared" si="47"/>
        <v>25</v>
      </c>
      <c r="H496" t="str">
        <f t="shared" si="43"/>
        <v>被动技能25等级10</v>
      </c>
      <c r="I496" t="str">
        <f t="shared" si="44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3:17" x14ac:dyDescent="0.15">
      <c r="C497" s="8" t="str">
        <f t="shared" si="42"/>
        <v>被动技能25</v>
      </c>
      <c r="D497" s="8">
        <f t="shared" si="45"/>
        <v>11</v>
      </c>
      <c r="E497" s="8">
        <f t="shared" si="46"/>
        <v>12</v>
      </c>
      <c r="F497" s="8">
        <f t="shared" si="47"/>
        <v>25</v>
      </c>
      <c r="H497" t="str">
        <f t="shared" si="43"/>
        <v>被动技能25等级11</v>
      </c>
      <c r="I497" t="str">
        <f t="shared" si="44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3:17" x14ac:dyDescent="0.15">
      <c r="C498" s="8" t="str">
        <f t="shared" si="42"/>
        <v>被动技能25</v>
      </c>
      <c r="D498" s="8">
        <f t="shared" si="45"/>
        <v>12</v>
      </c>
      <c r="E498" s="8">
        <f t="shared" si="46"/>
        <v>13</v>
      </c>
      <c r="F498" s="8">
        <f t="shared" si="47"/>
        <v>25</v>
      </c>
      <c r="H498" t="str">
        <f t="shared" si="43"/>
        <v>被动技能25等级12</v>
      </c>
      <c r="I498" t="str">
        <f t="shared" si="44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3:17" x14ac:dyDescent="0.15">
      <c r="C499" s="8" t="str">
        <f t="shared" si="42"/>
        <v>被动技能25</v>
      </c>
      <c r="D499" s="8">
        <f t="shared" si="45"/>
        <v>13</v>
      </c>
      <c r="E499" s="8">
        <f t="shared" si="46"/>
        <v>14</v>
      </c>
      <c r="F499" s="8">
        <f t="shared" si="47"/>
        <v>25</v>
      </c>
      <c r="H499" t="str">
        <f t="shared" si="43"/>
        <v>被动技能25等级13</v>
      </c>
      <c r="I499" t="str">
        <f t="shared" si="44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3:17" x14ac:dyDescent="0.15">
      <c r="C500" s="8" t="str">
        <f t="shared" si="42"/>
        <v>被动技能25</v>
      </c>
      <c r="D500" s="8">
        <f t="shared" si="45"/>
        <v>14</v>
      </c>
      <c r="E500" s="8">
        <f t="shared" si="46"/>
        <v>15</v>
      </c>
      <c r="F500" s="8">
        <f t="shared" si="47"/>
        <v>25</v>
      </c>
      <c r="H500" t="str">
        <f t="shared" si="43"/>
        <v>被动技能25等级14</v>
      </c>
      <c r="I500" t="str">
        <f t="shared" si="44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3:17" x14ac:dyDescent="0.15">
      <c r="C501" s="8" t="str">
        <f t="shared" si="42"/>
        <v>被动技能25</v>
      </c>
      <c r="D501" s="8">
        <f t="shared" si="45"/>
        <v>15</v>
      </c>
      <c r="E501" s="8">
        <f t="shared" si="46"/>
        <v>16</v>
      </c>
      <c r="F501" s="8">
        <f t="shared" si="47"/>
        <v>25</v>
      </c>
      <c r="H501" t="str">
        <f t="shared" si="43"/>
        <v>被动技能25等级15</v>
      </c>
      <c r="I501" t="str">
        <f t="shared" si="44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3:17" x14ac:dyDescent="0.15">
      <c r="C502" s="8" t="str">
        <f t="shared" si="42"/>
        <v>被动技能25</v>
      </c>
      <c r="D502" s="8">
        <f t="shared" si="45"/>
        <v>16</v>
      </c>
      <c r="E502" s="8">
        <f t="shared" si="46"/>
        <v>17</v>
      </c>
      <c r="F502" s="8">
        <f t="shared" si="47"/>
        <v>25</v>
      </c>
      <c r="H502" t="str">
        <f t="shared" si="43"/>
        <v>被动技能25等级16</v>
      </c>
      <c r="I502" t="str">
        <f t="shared" si="44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3:17" x14ac:dyDescent="0.15">
      <c r="C503" s="8" t="str">
        <f t="shared" si="42"/>
        <v>被动技能25</v>
      </c>
      <c r="D503" s="8">
        <f t="shared" si="45"/>
        <v>17</v>
      </c>
      <c r="E503" s="8">
        <f t="shared" si="46"/>
        <v>18</v>
      </c>
      <c r="F503" s="8">
        <f t="shared" si="47"/>
        <v>25</v>
      </c>
      <c r="H503" t="str">
        <f t="shared" si="43"/>
        <v>被动技能25等级17</v>
      </c>
      <c r="I503" t="str">
        <f t="shared" si="44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3:17" x14ac:dyDescent="0.15">
      <c r="C504" s="8" t="str">
        <f t="shared" si="42"/>
        <v>被动技能25</v>
      </c>
      <c r="D504" s="8">
        <f t="shared" si="45"/>
        <v>18</v>
      </c>
      <c r="E504" s="8">
        <f t="shared" si="46"/>
        <v>19</v>
      </c>
      <c r="F504" s="8">
        <f t="shared" si="47"/>
        <v>25</v>
      </c>
      <c r="H504" t="str">
        <f t="shared" si="43"/>
        <v>被动技能25等级18</v>
      </c>
      <c r="I504" t="str">
        <f t="shared" si="44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3:17" x14ac:dyDescent="0.15">
      <c r="C505" s="8" t="str">
        <f t="shared" si="42"/>
        <v>被动技能25</v>
      </c>
      <c r="D505" s="8">
        <f t="shared" si="45"/>
        <v>19</v>
      </c>
      <c r="E505" s="8">
        <f t="shared" si="46"/>
        <v>20</v>
      </c>
      <c r="F505" s="8">
        <f t="shared" si="47"/>
        <v>25</v>
      </c>
      <c r="H505" t="str">
        <f t="shared" si="43"/>
        <v>被动技能25等级19</v>
      </c>
      <c r="I505" t="str">
        <f t="shared" si="44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3:17" x14ac:dyDescent="0.15">
      <c r="C506" s="8" t="str">
        <f t="shared" si="42"/>
        <v>被动技能25</v>
      </c>
      <c r="D506" s="8">
        <f t="shared" si="45"/>
        <v>20</v>
      </c>
      <c r="E506" s="8">
        <f t="shared" si="46"/>
        <v>21</v>
      </c>
      <c r="F506" s="8">
        <f t="shared" si="47"/>
        <v>25</v>
      </c>
      <c r="H506" t="str">
        <f t="shared" si="43"/>
        <v>被动技能25等级20</v>
      </c>
      <c r="I506" t="str">
        <f t="shared" si="44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3:17" x14ac:dyDescent="0.15">
      <c r="C507" s="8" t="str">
        <f t="shared" si="42"/>
        <v>被动技能26</v>
      </c>
      <c r="D507" s="8">
        <f t="shared" si="45"/>
        <v>1</v>
      </c>
      <c r="E507" s="8">
        <f t="shared" si="46"/>
        <v>2</v>
      </c>
      <c r="F507" s="8">
        <f t="shared" si="47"/>
        <v>26</v>
      </c>
      <c r="H507" t="str">
        <f t="shared" si="43"/>
        <v>被动技能26等级1</v>
      </c>
      <c r="I507" t="str">
        <f t="shared" si="44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3:17" x14ac:dyDescent="0.15">
      <c r="C508" s="8" t="str">
        <f t="shared" si="42"/>
        <v>被动技能26</v>
      </c>
      <c r="D508" s="8">
        <f t="shared" si="45"/>
        <v>2</v>
      </c>
      <c r="E508" s="8">
        <f t="shared" si="46"/>
        <v>3</v>
      </c>
      <c r="F508" s="8">
        <f t="shared" si="47"/>
        <v>26</v>
      </c>
      <c r="H508" t="str">
        <f t="shared" si="43"/>
        <v>被动技能26等级2</v>
      </c>
      <c r="I508" t="str">
        <f t="shared" si="44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3:17" x14ac:dyDescent="0.15">
      <c r="C509" s="8" t="str">
        <f t="shared" si="42"/>
        <v>被动技能26</v>
      </c>
      <c r="D509" s="8">
        <f t="shared" si="45"/>
        <v>3</v>
      </c>
      <c r="E509" s="8">
        <f t="shared" si="46"/>
        <v>4</v>
      </c>
      <c r="F509" s="8">
        <f t="shared" si="47"/>
        <v>26</v>
      </c>
      <c r="H509" t="str">
        <f t="shared" si="43"/>
        <v>被动技能26等级3</v>
      </c>
      <c r="I509" t="str">
        <f t="shared" si="44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3:17" x14ac:dyDescent="0.15">
      <c r="C510" s="8" t="str">
        <f t="shared" si="42"/>
        <v>被动技能26</v>
      </c>
      <c r="D510" s="8">
        <f t="shared" si="45"/>
        <v>4</v>
      </c>
      <c r="E510" s="8">
        <f t="shared" si="46"/>
        <v>5</v>
      </c>
      <c r="F510" s="8">
        <f t="shared" si="47"/>
        <v>26</v>
      </c>
      <c r="H510" t="str">
        <f t="shared" si="43"/>
        <v>被动技能26等级4</v>
      </c>
      <c r="I510" t="str">
        <f t="shared" si="44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3:17" x14ac:dyDescent="0.15">
      <c r="C511" s="8" t="str">
        <f t="shared" si="42"/>
        <v>被动技能26</v>
      </c>
      <c r="D511" s="8">
        <f t="shared" si="45"/>
        <v>5</v>
      </c>
      <c r="E511" s="8">
        <f t="shared" si="46"/>
        <v>6</v>
      </c>
      <c r="F511" s="8">
        <f t="shared" si="47"/>
        <v>26</v>
      </c>
      <c r="H511" t="str">
        <f t="shared" si="43"/>
        <v>被动技能26等级5</v>
      </c>
      <c r="I511" t="str">
        <f t="shared" si="44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3:17" x14ac:dyDescent="0.15">
      <c r="C512" s="8" t="str">
        <f t="shared" si="42"/>
        <v>被动技能26</v>
      </c>
      <c r="D512" s="8">
        <f t="shared" si="45"/>
        <v>6</v>
      </c>
      <c r="E512" s="8">
        <f t="shared" si="46"/>
        <v>7</v>
      </c>
      <c r="F512" s="8">
        <f t="shared" si="47"/>
        <v>26</v>
      </c>
      <c r="H512" t="str">
        <f t="shared" si="43"/>
        <v>被动技能26等级6</v>
      </c>
      <c r="I512" t="str">
        <f t="shared" si="44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3:17" x14ac:dyDescent="0.15">
      <c r="C513" s="8" t="str">
        <f t="shared" si="42"/>
        <v>被动技能26</v>
      </c>
      <c r="D513" s="8">
        <f t="shared" si="45"/>
        <v>7</v>
      </c>
      <c r="E513" s="8">
        <f t="shared" si="46"/>
        <v>8</v>
      </c>
      <c r="F513" s="8">
        <f t="shared" si="47"/>
        <v>26</v>
      </c>
      <c r="H513" t="str">
        <f t="shared" si="43"/>
        <v>被动技能26等级7</v>
      </c>
      <c r="I513" t="str">
        <f t="shared" si="44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3:17" x14ac:dyDescent="0.15">
      <c r="C514" s="8" t="str">
        <f t="shared" si="42"/>
        <v>被动技能26</v>
      </c>
      <c r="D514" s="8">
        <f t="shared" si="45"/>
        <v>8</v>
      </c>
      <c r="E514" s="8">
        <f t="shared" si="46"/>
        <v>9</v>
      </c>
      <c r="F514" s="8">
        <f t="shared" si="47"/>
        <v>26</v>
      </c>
      <c r="H514" t="str">
        <f t="shared" si="43"/>
        <v>被动技能26等级8</v>
      </c>
      <c r="I514" t="str">
        <f t="shared" si="44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3:17" x14ac:dyDescent="0.15">
      <c r="C515" s="8" t="str">
        <f t="shared" si="42"/>
        <v>被动技能26</v>
      </c>
      <c r="D515" s="8">
        <f t="shared" si="45"/>
        <v>9</v>
      </c>
      <c r="E515" s="8">
        <f t="shared" si="46"/>
        <v>10</v>
      </c>
      <c r="F515" s="8">
        <f t="shared" si="47"/>
        <v>26</v>
      </c>
      <c r="H515" t="str">
        <f t="shared" si="43"/>
        <v>被动技能26等级9</v>
      </c>
      <c r="I515" t="str">
        <f t="shared" si="44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3:17" x14ac:dyDescent="0.15">
      <c r="C516" s="8" t="str">
        <f t="shared" si="42"/>
        <v>被动技能26</v>
      </c>
      <c r="D516" s="8">
        <f t="shared" si="45"/>
        <v>10</v>
      </c>
      <c r="E516" s="8">
        <f t="shared" si="46"/>
        <v>11</v>
      </c>
      <c r="F516" s="8">
        <f t="shared" si="47"/>
        <v>26</v>
      </c>
      <c r="H516" t="str">
        <f t="shared" si="43"/>
        <v>被动技能26等级10</v>
      </c>
      <c r="I516" t="str">
        <f t="shared" si="44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3:17" x14ac:dyDescent="0.15">
      <c r="C517" s="8" t="str">
        <f t="shared" si="42"/>
        <v>被动技能26</v>
      </c>
      <c r="D517" s="8">
        <f t="shared" si="45"/>
        <v>11</v>
      </c>
      <c r="E517" s="8">
        <f t="shared" si="46"/>
        <v>12</v>
      </c>
      <c r="F517" s="8">
        <f t="shared" si="47"/>
        <v>26</v>
      </c>
      <c r="H517" t="str">
        <f t="shared" si="43"/>
        <v>被动技能26等级11</v>
      </c>
      <c r="I517" t="str">
        <f t="shared" si="44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3:17" x14ac:dyDescent="0.15">
      <c r="C518" s="8" t="str">
        <f t="shared" si="42"/>
        <v>被动技能26</v>
      </c>
      <c r="D518" s="8">
        <f t="shared" si="45"/>
        <v>12</v>
      </c>
      <c r="E518" s="8">
        <f t="shared" si="46"/>
        <v>13</v>
      </c>
      <c r="F518" s="8">
        <f t="shared" si="47"/>
        <v>26</v>
      </c>
      <c r="H518" t="str">
        <f t="shared" si="43"/>
        <v>被动技能26等级12</v>
      </c>
      <c r="I518" t="str">
        <f t="shared" si="44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3:17" x14ac:dyDescent="0.15">
      <c r="C519" s="8" t="str">
        <f t="shared" si="42"/>
        <v>被动技能26</v>
      </c>
      <c r="D519" s="8">
        <f t="shared" si="45"/>
        <v>13</v>
      </c>
      <c r="E519" s="8">
        <f t="shared" si="46"/>
        <v>14</v>
      </c>
      <c r="F519" s="8">
        <f t="shared" si="47"/>
        <v>26</v>
      </c>
      <c r="H519" t="str">
        <f t="shared" si="43"/>
        <v>被动技能26等级13</v>
      </c>
      <c r="I519" t="str">
        <f t="shared" si="44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3:17" x14ac:dyDescent="0.15">
      <c r="C520" s="8" t="str">
        <f t="shared" ref="C520:C583" si="48">C$4&amp;F520</f>
        <v>被动技能26</v>
      </c>
      <c r="D520" s="8">
        <f t="shared" si="45"/>
        <v>14</v>
      </c>
      <c r="E520" s="8">
        <f t="shared" si="46"/>
        <v>15</v>
      </c>
      <c r="F520" s="8">
        <f t="shared" si="47"/>
        <v>26</v>
      </c>
      <c r="H520" t="str">
        <f t="shared" ref="H520:H583" si="49">$C520&amp;D$6&amp;D520</f>
        <v>被动技能26等级14</v>
      </c>
      <c r="I520" t="str">
        <f t="shared" ref="I520:I583" si="50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3:17" x14ac:dyDescent="0.15">
      <c r="C521" s="8" t="str">
        <f t="shared" si="48"/>
        <v>被动技能26</v>
      </c>
      <c r="D521" s="8">
        <f t="shared" ref="D521:D584" si="51">IF(D520=D$5,1,D520+1)</f>
        <v>15</v>
      </c>
      <c r="E521" s="8">
        <f t="shared" ref="E521:E584" si="52">IF(E520=E$5,2,E520+1)</f>
        <v>16</v>
      </c>
      <c r="F521" s="8">
        <f t="shared" ref="F521:F584" si="53">IF(D521=1,F520+1,F520)</f>
        <v>26</v>
      </c>
      <c r="H521" t="str">
        <f t="shared" si="49"/>
        <v>被动技能26等级15</v>
      </c>
      <c r="I521" t="str">
        <f t="shared" si="50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3:17" x14ac:dyDescent="0.15">
      <c r="C522" s="8" t="str">
        <f t="shared" si="48"/>
        <v>被动技能26</v>
      </c>
      <c r="D522" s="8">
        <f t="shared" si="51"/>
        <v>16</v>
      </c>
      <c r="E522" s="8">
        <f t="shared" si="52"/>
        <v>17</v>
      </c>
      <c r="F522" s="8">
        <f t="shared" si="53"/>
        <v>26</v>
      </c>
      <c r="H522" t="str">
        <f t="shared" si="49"/>
        <v>被动技能26等级16</v>
      </c>
      <c r="I522" t="str">
        <f t="shared" si="50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3:17" x14ac:dyDescent="0.15">
      <c r="C523" s="8" t="str">
        <f t="shared" si="48"/>
        <v>被动技能26</v>
      </c>
      <c r="D523" s="8">
        <f t="shared" si="51"/>
        <v>17</v>
      </c>
      <c r="E523" s="8">
        <f t="shared" si="52"/>
        <v>18</v>
      </c>
      <c r="F523" s="8">
        <f t="shared" si="53"/>
        <v>26</v>
      </c>
      <c r="H523" t="str">
        <f t="shared" si="49"/>
        <v>被动技能26等级17</v>
      </c>
      <c r="I523" t="str">
        <f t="shared" si="50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3:17" x14ac:dyDescent="0.15">
      <c r="C524" s="8" t="str">
        <f t="shared" si="48"/>
        <v>被动技能26</v>
      </c>
      <c r="D524" s="8">
        <f t="shared" si="51"/>
        <v>18</v>
      </c>
      <c r="E524" s="8">
        <f t="shared" si="52"/>
        <v>19</v>
      </c>
      <c r="F524" s="8">
        <f t="shared" si="53"/>
        <v>26</v>
      </c>
      <c r="H524" t="str">
        <f t="shared" si="49"/>
        <v>被动技能26等级18</v>
      </c>
      <c r="I524" t="str">
        <f t="shared" si="50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3:17" x14ac:dyDescent="0.15">
      <c r="C525" s="8" t="str">
        <f t="shared" si="48"/>
        <v>被动技能26</v>
      </c>
      <c r="D525" s="8">
        <f t="shared" si="51"/>
        <v>19</v>
      </c>
      <c r="E525" s="8">
        <f t="shared" si="52"/>
        <v>20</v>
      </c>
      <c r="F525" s="8">
        <f t="shared" si="53"/>
        <v>26</v>
      </c>
      <c r="H525" t="str">
        <f t="shared" si="49"/>
        <v>被动技能26等级19</v>
      </c>
      <c r="I525" t="str">
        <f t="shared" si="50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3:17" x14ac:dyDescent="0.15">
      <c r="C526" s="8" t="str">
        <f t="shared" si="48"/>
        <v>被动技能26</v>
      </c>
      <c r="D526" s="8">
        <f t="shared" si="51"/>
        <v>20</v>
      </c>
      <c r="E526" s="8">
        <f t="shared" si="52"/>
        <v>21</v>
      </c>
      <c r="F526" s="8">
        <f t="shared" si="53"/>
        <v>26</v>
      </c>
      <c r="H526" t="str">
        <f t="shared" si="49"/>
        <v>被动技能26等级20</v>
      </c>
      <c r="I526" t="str">
        <f t="shared" si="50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3:17" x14ac:dyDescent="0.15">
      <c r="C527" s="8" t="str">
        <f t="shared" si="48"/>
        <v>被动技能27</v>
      </c>
      <c r="D527" s="8">
        <f t="shared" si="51"/>
        <v>1</v>
      </c>
      <c r="E527" s="8">
        <f t="shared" si="52"/>
        <v>2</v>
      </c>
      <c r="F527" s="8">
        <f t="shared" si="53"/>
        <v>27</v>
      </c>
      <c r="H527" t="str">
        <f t="shared" si="49"/>
        <v>被动技能27等级1</v>
      </c>
      <c r="I527" t="str">
        <f t="shared" si="50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3:17" x14ac:dyDescent="0.15">
      <c r="C528" s="8" t="str">
        <f t="shared" si="48"/>
        <v>被动技能27</v>
      </c>
      <c r="D528" s="8">
        <f t="shared" si="51"/>
        <v>2</v>
      </c>
      <c r="E528" s="8">
        <f t="shared" si="52"/>
        <v>3</v>
      </c>
      <c r="F528" s="8">
        <f t="shared" si="53"/>
        <v>27</v>
      </c>
      <c r="H528" t="str">
        <f t="shared" si="49"/>
        <v>被动技能27等级2</v>
      </c>
      <c r="I528" t="str">
        <f t="shared" si="50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3:17" x14ac:dyDescent="0.15">
      <c r="C529" s="8" t="str">
        <f t="shared" si="48"/>
        <v>被动技能27</v>
      </c>
      <c r="D529" s="8">
        <f t="shared" si="51"/>
        <v>3</v>
      </c>
      <c r="E529" s="8">
        <f t="shared" si="52"/>
        <v>4</v>
      </c>
      <c r="F529" s="8">
        <f t="shared" si="53"/>
        <v>27</v>
      </c>
      <c r="H529" t="str">
        <f t="shared" si="49"/>
        <v>被动技能27等级3</v>
      </c>
      <c r="I529" t="str">
        <f t="shared" si="50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3:17" x14ac:dyDescent="0.15">
      <c r="C530" s="8" t="str">
        <f t="shared" si="48"/>
        <v>被动技能27</v>
      </c>
      <c r="D530" s="8">
        <f t="shared" si="51"/>
        <v>4</v>
      </c>
      <c r="E530" s="8">
        <f t="shared" si="52"/>
        <v>5</v>
      </c>
      <c r="F530" s="8">
        <f t="shared" si="53"/>
        <v>27</v>
      </c>
      <c r="H530" t="str">
        <f t="shared" si="49"/>
        <v>被动技能27等级4</v>
      </c>
      <c r="I530" t="str">
        <f t="shared" si="50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3:17" x14ac:dyDescent="0.15">
      <c r="C531" s="8" t="str">
        <f t="shared" si="48"/>
        <v>被动技能27</v>
      </c>
      <c r="D531" s="8">
        <f t="shared" si="51"/>
        <v>5</v>
      </c>
      <c r="E531" s="8">
        <f t="shared" si="52"/>
        <v>6</v>
      </c>
      <c r="F531" s="8">
        <f t="shared" si="53"/>
        <v>27</v>
      </c>
      <c r="H531" t="str">
        <f t="shared" si="49"/>
        <v>被动技能27等级5</v>
      </c>
      <c r="I531" t="str">
        <f t="shared" si="50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3:17" x14ac:dyDescent="0.15">
      <c r="C532" s="8" t="str">
        <f t="shared" si="48"/>
        <v>被动技能27</v>
      </c>
      <c r="D532" s="8">
        <f t="shared" si="51"/>
        <v>6</v>
      </c>
      <c r="E532" s="8">
        <f t="shared" si="52"/>
        <v>7</v>
      </c>
      <c r="F532" s="8">
        <f t="shared" si="53"/>
        <v>27</v>
      </c>
      <c r="H532" t="str">
        <f t="shared" si="49"/>
        <v>被动技能27等级6</v>
      </c>
      <c r="I532" t="str">
        <f t="shared" si="50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3:17" x14ac:dyDescent="0.15">
      <c r="C533" s="8" t="str">
        <f t="shared" si="48"/>
        <v>被动技能27</v>
      </c>
      <c r="D533" s="8">
        <f t="shared" si="51"/>
        <v>7</v>
      </c>
      <c r="E533" s="8">
        <f t="shared" si="52"/>
        <v>8</v>
      </c>
      <c r="F533" s="8">
        <f t="shared" si="53"/>
        <v>27</v>
      </c>
      <c r="H533" t="str">
        <f t="shared" si="49"/>
        <v>被动技能27等级7</v>
      </c>
      <c r="I533" t="str">
        <f t="shared" si="50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3:17" x14ac:dyDescent="0.15">
      <c r="C534" s="8" t="str">
        <f t="shared" si="48"/>
        <v>被动技能27</v>
      </c>
      <c r="D534" s="8">
        <f t="shared" si="51"/>
        <v>8</v>
      </c>
      <c r="E534" s="8">
        <f t="shared" si="52"/>
        <v>9</v>
      </c>
      <c r="F534" s="8">
        <f t="shared" si="53"/>
        <v>27</v>
      </c>
      <c r="H534" t="str">
        <f t="shared" si="49"/>
        <v>被动技能27等级8</v>
      </c>
      <c r="I534" t="str">
        <f t="shared" si="50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3:17" x14ac:dyDescent="0.15">
      <c r="C535" s="8" t="str">
        <f t="shared" si="48"/>
        <v>被动技能27</v>
      </c>
      <c r="D535" s="8">
        <f t="shared" si="51"/>
        <v>9</v>
      </c>
      <c r="E535" s="8">
        <f t="shared" si="52"/>
        <v>10</v>
      </c>
      <c r="F535" s="8">
        <f t="shared" si="53"/>
        <v>27</v>
      </c>
      <c r="H535" t="str">
        <f t="shared" si="49"/>
        <v>被动技能27等级9</v>
      </c>
      <c r="I535" t="str">
        <f t="shared" si="50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3:17" x14ac:dyDescent="0.15">
      <c r="C536" s="8" t="str">
        <f t="shared" si="48"/>
        <v>被动技能27</v>
      </c>
      <c r="D536" s="8">
        <f t="shared" si="51"/>
        <v>10</v>
      </c>
      <c r="E536" s="8">
        <f t="shared" si="52"/>
        <v>11</v>
      </c>
      <c r="F536" s="8">
        <f t="shared" si="53"/>
        <v>27</v>
      </c>
      <c r="H536" t="str">
        <f t="shared" si="49"/>
        <v>被动技能27等级10</v>
      </c>
      <c r="I536" t="str">
        <f t="shared" si="50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3:17" x14ac:dyDescent="0.15">
      <c r="C537" s="8" t="str">
        <f t="shared" si="48"/>
        <v>被动技能27</v>
      </c>
      <c r="D537" s="8">
        <f t="shared" si="51"/>
        <v>11</v>
      </c>
      <c r="E537" s="8">
        <f t="shared" si="52"/>
        <v>12</v>
      </c>
      <c r="F537" s="8">
        <f t="shared" si="53"/>
        <v>27</v>
      </c>
      <c r="H537" t="str">
        <f t="shared" si="49"/>
        <v>被动技能27等级11</v>
      </c>
      <c r="I537" t="str">
        <f t="shared" si="50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3:17" x14ac:dyDescent="0.15">
      <c r="C538" s="8" t="str">
        <f t="shared" si="48"/>
        <v>被动技能27</v>
      </c>
      <c r="D538" s="8">
        <f t="shared" si="51"/>
        <v>12</v>
      </c>
      <c r="E538" s="8">
        <f t="shared" si="52"/>
        <v>13</v>
      </c>
      <c r="F538" s="8">
        <f t="shared" si="53"/>
        <v>27</v>
      </c>
      <c r="H538" t="str">
        <f t="shared" si="49"/>
        <v>被动技能27等级12</v>
      </c>
      <c r="I538" t="str">
        <f t="shared" si="50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3:17" x14ac:dyDescent="0.15">
      <c r="C539" s="8" t="str">
        <f t="shared" si="48"/>
        <v>被动技能27</v>
      </c>
      <c r="D539" s="8">
        <f t="shared" si="51"/>
        <v>13</v>
      </c>
      <c r="E539" s="8">
        <f t="shared" si="52"/>
        <v>14</v>
      </c>
      <c r="F539" s="8">
        <f t="shared" si="53"/>
        <v>27</v>
      </c>
      <c r="H539" t="str">
        <f t="shared" si="49"/>
        <v>被动技能27等级13</v>
      </c>
      <c r="I539" t="str">
        <f t="shared" si="50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3:17" x14ac:dyDescent="0.15">
      <c r="C540" s="8" t="str">
        <f t="shared" si="48"/>
        <v>被动技能27</v>
      </c>
      <c r="D540" s="8">
        <f t="shared" si="51"/>
        <v>14</v>
      </c>
      <c r="E540" s="8">
        <f t="shared" si="52"/>
        <v>15</v>
      </c>
      <c r="F540" s="8">
        <f t="shared" si="53"/>
        <v>27</v>
      </c>
      <c r="H540" t="str">
        <f t="shared" si="49"/>
        <v>被动技能27等级14</v>
      </c>
      <c r="I540" t="str">
        <f t="shared" si="50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3:17" x14ac:dyDescent="0.15">
      <c r="C541" s="8" t="str">
        <f t="shared" si="48"/>
        <v>被动技能27</v>
      </c>
      <c r="D541" s="8">
        <f t="shared" si="51"/>
        <v>15</v>
      </c>
      <c r="E541" s="8">
        <f t="shared" si="52"/>
        <v>16</v>
      </c>
      <c r="F541" s="8">
        <f t="shared" si="53"/>
        <v>27</v>
      </c>
      <c r="H541" t="str">
        <f t="shared" si="49"/>
        <v>被动技能27等级15</v>
      </c>
      <c r="I541" t="str">
        <f t="shared" si="50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3:17" x14ac:dyDescent="0.15">
      <c r="C542" s="8" t="str">
        <f t="shared" si="48"/>
        <v>被动技能27</v>
      </c>
      <c r="D542" s="8">
        <f t="shared" si="51"/>
        <v>16</v>
      </c>
      <c r="E542" s="8">
        <f t="shared" si="52"/>
        <v>17</v>
      </c>
      <c r="F542" s="8">
        <f t="shared" si="53"/>
        <v>27</v>
      </c>
      <c r="H542" t="str">
        <f t="shared" si="49"/>
        <v>被动技能27等级16</v>
      </c>
      <c r="I542" t="str">
        <f t="shared" si="50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3:17" x14ac:dyDescent="0.15">
      <c r="C543" s="8" t="str">
        <f t="shared" si="48"/>
        <v>被动技能27</v>
      </c>
      <c r="D543" s="8">
        <f t="shared" si="51"/>
        <v>17</v>
      </c>
      <c r="E543" s="8">
        <f t="shared" si="52"/>
        <v>18</v>
      </c>
      <c r="F543" s="8">
        <f t="shared" si="53"/>
        <v>27</v>
      </c>
      <c r="H543" t="str">
        <f t="shared" si="49"/>
        <v>被动技能27等级17</v>
      </c>
      <c r="I543" t="str">
        <f t="shared" si="50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3:17" x14ac:dyDescent="0.15">
      <c r="C544" s="8" t="str">
        <f t="shared" si="48"/>
        <v>被动技能27</v>
      </c>
      <c r="D544" s="8">
        <f t="shared" si="51"/>
        <v>18</v>
      </c>
      <c r="E544" s="8">
        <f t="shared" si="52"/>
        <v>19</v>
      </c>
      <c r="F544" s="8">
        <f t="shared" si="53"/>
        <v>27</v>
      </c>
      <c r="H544" t="str">
        <f t="shared" si="49"/>
        <v>被动技能27等级18</v>
      </c>
      <c r="I544" t="str">
        <f t="shared" si="50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3:17" x14ac:dyDescent="0.15">
      <c r="C545" s="8" t="str">
        <f t="shared" si="48"/>
        <v>被动技能27</v>
      </c>
      <c r="D545" s="8">
        <f t="shared" si="51"/>
        <v>19</v>
      </c>
      <c r="E545" s="8">
        <f t="shared" si="52"/>
        <v>20</v>
      </c>
      <c r="F545" s="8">
        <f t="shared" si="53"/>
        <v>27</v>
      </c>
      <c r="H545" t="str">
        <f t="shared" si="49"/>
        <v>被动技能27等级19</v>
      </c>
      <c r="I545" t="str">
        <f t="shared" si="50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3:17" x14ac:dyDescent="0.15">
      <c r="C546" s="8" t="str">
        <f t="shared" si="48"/>
        <v>被动技能27</v>
      </c>
      <c r="D546" s="8">
        <f t="shared" si="51"/>
        <v>20</v>
      </c>
      <c r="E546" s="8">
        <f t="shared" si="52"/>
        <v>21</v>
      </c>
      <c r="F546" s="8">
        <f t="shared" si="53"/>
        <v>27</v>
      </c>
      <c r="H546" t="str">
        <f t="shared" si="49"/>
        <v>被动技能27等级20</v>
      </c>
      <c r="I546" t="str">
        <f t="shared" si="50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3:17" x14ac:dyDescent="0.15">
      <c r="C547" s="8" t="str">
        <f t="shared" si="48"/>
        <v>被动技能28</v>
      </c>
      <c r="D547" s="8">
        <f t="shared" si="51"/>
        <v>1</v>
      </c>
      <c r="E547" s="8">
        <f t="shared" si="52"/>
        <v>2</v>
      </c>
      <c r="F547" s="8">
        <f t="shared" si="53"/>
        <v>28</v>
      </c>
      <c r="H547" t="str">
        <f t="shared" si="49"/>
        <v>被动技能28等级1</v>
      </c>
      <c r="I547" t="str">
        <f t="shared" si="50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3:17" x14ac:dyDescent="0.15">
      <c r="C548" s="8" t="str">
        <f t="shared" si="48"/>
        <v>被动技能28</v>
      </c>
      <c r="D548" s="8">
        <f t="shared" si="51"/>
        <v>2</v>
      </c>
      <c r="E548" s="8">
        <f t="shared" si="52"/>
        <v>3</v>
      </c>
      <c r="F548" s="8">
        <f t="shared" si="53"/>
        <v>28</v>
      </c>
      <c r="H548" t="str">
        <f t="shared" si="49"/>
        <v>被动技能28等级2</v>
      </c>
      <c r="I548" t="str">
        <f t="shared" si="50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3:17" x14ac:dyDescent="0.15">
      <c r="C549" s="8" t="str">
        <f t="shared" si="48"/>
        <v>被动技能28</v>
      </c>
      <c r="D549" s="8">
        <f t="shared" si="51"/>
        <v>3</v>
      </c>
      <c r="E549" s="8">
        <f t="shared" si="52"/>
        <v>4</v>
      </c>
      <c r="F549" s="8">
        <f t="shared" si="53"/>
        <v>28</v>
      </c>
      <c r="H549" t="str">
        <f t="shared" si="49"/>
        <v>被动技能28等级3</v>
      </c>
      <c r="I549" t="str">
        <f t="shared" si="50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3:17" x14ac:dyDescent="0.15">
      <c r="C550" s="8" t="str">
        <f t="shared" si="48"/>
        <v>被动技能28</v>
      </c>
      <c r="D550" s="8">
        <f t="shared" si="51"/>
        <v>4</v>
      </c>
      <c r="E550" s="8">
        <f t="shared" si="52"/>
        <v>5</v>
      </c>
      <c r="F550" s="8">
        <f t="shared" si="53"/>
        <v>28</v>
      </c>
      <c r="H550" t="str">
        <f t="shared" si="49"/>
        <v>被动技能28等级4</v>
      </c>
      <c r="I550" t="str">
        <f t="shared" si="50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3:17" x14ac:dyDescent="0.15">
      <c r="C551" s="8" t="str">
        <f t="shared" si="48"/>
        <v>被动技能28</v>
      </c>
      <c r="D551" s="8">
        <f t="shared" si="51"/>
        <v>5</v>
      </c>
      <c r="E551" s="8">
        <f t="shared" si="52"/>
        <v>6</v>
      </c>
      <c r="F551" s="8">
        <f t="shared" si="53"/>
        <v>28</v>
      </c>
      <c r="H551" t="str">
        <f t="shared" si="49"/>
        <v>被动技能28等级5</v>
      </c>
      <c r="I551" t="str">
        <f t="shared" si="50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3:17" x14ac:dyDescent="0.15">
      <c r="C552" s="8" t="str">
        <f t="shared" si="48"/>
        <v>被动技能28</v>
      </c>
      <c r="D552" s="8">
        <f t="shared" si="51"/>
        <v>6</v>
      </c>
      <c r="E552" s="8">
        <f t="shared" si="52"/>
        <v>7</v>
      </c>
      <c r="F552" s="8">
        <f t="shared" si="53"/>
        <v>28</v>
      </c>
      <c r="H552" t="str">
        <f t="shared" si="49"/>
        <v>被动技能28等级6</v>
      </c>
      <c r="I552" t="str">
        <f t="shared" si="50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3:17" x14ac:dyDescent="0.15">
      <c r="C553" s="8" t="str">
        <f t="shared" si="48"/>
        <v>被动技能28</v>
      </c>
      <c r="D553" s="8">
        <f t="shared" si="51"/>
        <v>7</v>
      </c>
      <c r="E553" s="8">
        <f t="shared" si="52"/>
        <v>8</v>
      </c>
      <c r="F553" s="8">
        <f t="shared" si="53"/>
        <v>28</v>
      </c>
      <c r="H553" t="str">
        <f t="shared" si="49"/>
        <v>被动技能28等级7</v>
      </c>
      <c r="I553" t="str">
        <f t="shared" si="50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3:17" x14ac:dyDescent="0.15">
      <c r="C554" s="8" t="str">
        <f t="shared" si="48"/>
        <v>被动技能28</v>
      </c>
      <c r="D554" s="8">
        <f t="shared" si="51"/>
        <v>8</v>
      </c>
      <c r="E554" s="8">
        <f t="shared" si="52"/>
        <v>9</v>
      </c>
      <c r="F554" s="8">
        <f t="shared" si="53"/>
        <v>28</v>
      </c>
      <c r="H554" t="str">
        <f t="shared" si="49"/>
        <v>被动技能28等级8</v>
      </c>
      <c r="I554" t="str">
        <f t="shared" si="50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3:17" x14ac:dyDescent="0.15">
      <c r="C555" s="8" t="str">
        <f t="shared" si="48"/>
        <v>被动技能28</v>
      </c>
      <c r="D555" s="8">
        <f t="shared" si="51"/>
        <v>9</v>
      </c>
      <c r="E555" s="8">
        <f t="shared" si="52"/>
        <v>10</v>
      </c>
      <c r="F555" s="8">
        <f t="shared" si="53"/>
        <v>28</v>
      </c>
      <c r="H555" t="str">
        <f t="shared" si="49"/>
        <v>被动技能28等级9</v>
      </c>
      <c r="I555" t="str">
        <f t="shared" si="50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3:17" x14ac:dyDescent="0.15">
      <c r="C556" s="8" t="str">
        <f t="shared" si="48"/>
        <v>被动技能28</v>
      </c>
      <c r="D556" s="8">
        <f t="shared" si="51"/>
        <v>10</v>
      </c>
      <c r="E556" s="8">
        <f t="shared" si="52"/>
        <v>11</v>
      </c>
      <c r="F556" s="8">
        <f t="shared" si="53"/>
        <v>28</v>
      </c>
      <c r="H556" t="str">
        <f t="shared" si="49"/>
        <v>被动技能28等级10</v>
      </c>
      <c r="I556" t="str">
        <f t="shared" si="50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3:17" x14ac:dyDescent="0.15">
      <c r="C557" s="8" t="str">
        <f t="shared" si="48"/>
        <v>被动技能28</v>
      </c>
      <c r="D557" s="8">
        <f t="shared" si="51"/>
        <v>11</v>
      </c>
      <c r="E557" s="8">
        <f t="shared" si="52"/>
        <v>12</v>
      </c>
      <c r="F557" s="8">
        <f t="shared" si="53"/>
        <v>28</v>
      </c>
      <c r="H557" t="str">
        <f t="shared" si="49"/>
        <v>被动技能28等级11</v>
      </c>
      <c r="I557" t="str">
        <f t="shared" si="50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3:17" x14ac:dyDescent="0.15">
      <c r="C558" s="8" t="str">
        <f t="shared" si="48"/>
        <v>被动技能28</v>
      </c>
      <c r="D558" s="8">
        <f t="shared" si="51"/>
        <v>12</v>
      </c>
      <c r="E558" s="8">
        <f t="shared" si="52"/>
        <v>13</v>
      </c>
      <c r="F558" s="8">
        <f t="shared" si="53"/>
        <v>28</v>
      </c>
      <c r="H558" t="str">
        <f t="shared" si="49"/>
        <v>被动技能28等级12</v>
      </c>
      <c r="I558" t="str">
        <f t="shared" si="50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3:17" x14ac:dyDescent="0.15">
      <c r="C559" s="8" t="str">
        <f t="shared" si="48"/>
        <v>被动技能28</v>
      </c>
      <c r="D559" s="8">
        <f t="shared" si="51"/>
        <v>13</v>
      </c>
      <c r="E559" s="8">
        <f t="shared" si="52"/>
        <v>14</v>
      </c>
      <c r="F559" s="8">
        <f t="shared" si="53"/>
        <v>28</v>
      </c>
      <c r="H559" t="str">
        <f t="shared" si="49"/>
        <v>被动技能28等级13</v>
      </c>
      <c r="I559" t="str">
        <f t="shared" si="50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3:17" x14ac:dyDescent="0.15">
      <c r="C560" s="8" t="str">
        <f t="shared" si="48"/>
        <v>被动技能28</v>
      </c>
      <c r="D560" s="8">
        <f t="shared" si="51"/>
        <v>14</v>
      </c>
      <c r="E560" s="8">
        <f t="shared" si="52"/>
        <v>15</v>
      </c>
      <c r="F560" s="8">
        <f t="shared" si="53"/>
        <v>28</v>
      </c>
      <c r="H560" t="str">
        <f t="shared" si="49"/>
        <v>被动技能28等级14</v>
      </c>
      <c r="I560" t="str">
        <f t="shared" si="50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3:17" x14ac:dyDescent="0.15">
      <c r="C561" s="8" t="str">
        <f t="shared" si="48"/>
        <v>被动技能28</v>
      </c>
      <c r="D561" s="8">
        <f t="shared" si="51"/>
        <v>15</v>
      </c>
      <c r="E561" s="8">
        <f t="shared" si="52"/>
        <v>16</v>
      </c>
      <c r="F561" s="8">
        <f t="shared" si="53"/>
        <v>28</v>
      </c>
      <c r="H561" t="str">
        <f t="shared" si="49"/>
        <v>被动技能28等级15</v>
      </c>
      <c r="I561" t="str">
        <f t="shared" si="50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3:17" x14ac:dyDescent="0.15">
      <c r="C562" s="8" t="str">
        <f t="shared" si="48"/>
        <v>被动技能28</v>
      </c>
      <c r="D562" s="8">
        <f t="shared" si="51"/>
        <v>16</v>
      </c>
      <c r="E562" s="8">
        <f t="shared" si="52"/>
        <v>17</v>
      </c>
      <c r="F562" s="8">
        <f t="shared" si="53"/>
        <v>28</v>
      </c>
      <c r="H562" t="str">
        <f t="shared" si="49"/>
        <v>被动技能28等级16</v>
      </c>
      <c r="I562" t="str">
        <f t="shared" si="50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3:17" x14ac:dyDescent="0.15">
      <c r="C563" s="8" t="str">
        <f t="shared" si="48"/>
        <v>被动技能28</v>
      </c>
      <c r="D563" s="8">
        <f t="shared" si="51"/>
        <v>17</v>
      </c>
      <c r="E563" s="8">
        <f t="shared" si="52"/>
        <v>18</v>
      </c>
      <c r="F563" s="8">
        <f t="shared" si="53"/>
        <v>28</v>
      </c>
      <c r="H563" t="str">
        <f t="shared" si="49"/>
        <v>被动技能28等级17</v>
      </c>
      <c r="I563" t="str">
        <f t="shared" si="50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3:17" x14ac:dyDescent="0.15">
      <c r="C564" s="8" t="str">
        <f t="shared" si="48"/>
        <v>被动技能28</v>
      </c>
      <c r="D564" s="8">
        <f t="shared" si="51"/>
        <v>18</v>
      </c>
      <c r="E564" s="8">
        <f t="shared" si="52"/>
        <v>19</v>
      </c>
      <c r="F564" s="8">
        <f t="shared" si="53"/>
        <v>28</v>
      </c>
      <c r="H564" t="str">
        <f t="shared" si="49"/>
        <v>被动技能28等级18</v>
      </c>
      <c r="I564" t="str">
        <f t="shared" si="50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3:17" x14ac:dyDescent="0.15">
      <c r="C565" s="8" t="str">
        <f t="shared" si="48"/>
        <v>被动技能28</v>
      </c>
      <c r="D565" s="8">
        <f t="shared" si="51"/>
        <v>19</v>
      </c>
      <c r="E565" s="8">
        <f t="shared" si="52"/>
        <v>20</v>
      </c>
      <c r="F565" s="8">
        <f t="shared" si="53"/>
        <v>28</v>
      </c>
      <c r="H565" t="str">
        <f t="shared" si="49"/>
        <v>被动技能28等级19</v>
      </c>
      <c r="I565" t="str">
        <f t="shared" si="50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3:17" x14ac:dyDescent="0.15">
      <c r="C566" s="8" t="str">
        <f t="shared" si="48"/>
        <v>被动技能28</v>
      </c>
      <c r="D566" s="8">
        <f t="shared" si="51"/>
        <v>20</v>
      </c>
      <c r="E566" s="8">
        <f t="shared" si="52"/>
        <v>21</v>
      </c>
      <c r="F566" s="8">
        <f t="shared" si="53"/>
        <v>28</v>
      </c>
      <c r="H566" t="str">
        <f t="shared" si="49"/>
        <v>被动技能28等级20</v>
      </c>
      <c r="I566" t="str">
        <f t="shared" si="50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3:17" x14ac:dyDescent="0.15">
      <c r="C567" s="8" t="str">
        <f t="shared" si="48"/>
        <v>被动技能29</v>
      </c>
      <c r="D567" s="8">
        <f t="shared" si="51"/>
        <v>1</v>
      </c>
      <c r="E567" s="8">
        <f t="shared" si="52"/>
        <v>2</v>
      </c>
      <c r="F567" s="8">
        <f t="shared" si="53"/>
        <v>29</v>
      </c>
      <c r="H567" t="str">
        <f t="shared" si="49"/>
        <v>被动技能29等级1</v>
      </c>
      <c r="I567" t="str">
        <f t="shared" si="50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3:17" x14ac:dyDescent="0.15">
      <c r="C568" s="8" t="str">
        <f t="shared" si="48"/>
        <v>被动技能29</v>
      </c>
      <c r="D568" s="8">
        <f t="shared" si="51"/>
        <v>2</v>
      </c>
      <c r="E568" s="8">
        <f t="shared" si="52"/>
        <v>3</v>
      </c>
      <c r="F568" s="8">
        <f t="shared" si="53"/>
        <v>29</v>
      </c>
      <c r="H568" t="str">
        <f t="shared" si="49"/>
        <v>被动技能29等级2</v>
      </c>
      <c r="I568" t="str">
        <f t="shared" si="50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3:17" x14ac:dyDescent="0.15">
      <c r="C569" s="8" t="str">
        <f t="shared" si="48"/>
        <v>被动技能29</v>
      </c>
      <c r="D569" s="8">
        <f t="shared" si="51"/>
        <v>3</v>
      </c>
      <c r="E569" s="8">
        <f t="shared" si="52"/>
        <v>4</v>
      </c>
      <c r="F569" s="8">
        <f t="shared" si="53"/>
        <v>29</v>
      </c>
      <c r="H569" t="str">
        <f t="shared" si="49"/>
        <v>被动技能29等级3</v>
      </c>
      <c r="I569" t="str">
        <f t="shared" si="50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3:17" x14ac:dyDescent="0.15">
      <c r="C570" s="8" t="str">
        <f t="shared" si="48"/>
        <v>被动技能29</v>
      </c>
      <c r="D570" s="8">
        <f t="shared" si="51"/>
        <v>4</v>
      </c>
      <c r="E570" s="8">
        <f t="shared" si="52"/>
        <v>5</v>
      </c>
      <c r="F570" s="8">
        <f t="shared" si="53"/>
        <v>29</v>
      </c>
      <c r="H570" t="str">
        <f t="shared" si="49"/>
        <v>被动技能29等级4</v>
      </c>
      <c r="I570" t="str">
        <f t="shared" si="50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3:17" x14ac:dyDescent="0.15">
      <c r="C571" s="8" t="str">
        <f t="shared" si="48"/>
        <v>被动技能29</v>
      </c>
      <c r="D571" s="8">
        <f t="shared" si="51"/>
        <v>5</v>
      </c>
      <c r="E571" s="8">
        <f t="shared" si="52"/>
        <v>6</v>
      </c>
      <c r="F571" s="8">
        <f t="shared" si="53"/>
        <v>29</v>
      </c>
      <c r="H571" t="str">
        <f t="shared" si="49"/>
        <v>被动技能29等级5</v>
      </c>
      <c r="I571" t="str">
        <f t="shared" si="50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3:17" x14ac:dyDescent="0.15">
      <c r="C572" s="8" t="str">
        <f t="shared" si="48"/>
        <v>被动技能29</v>
      </c>
      <c r="D572" s="8">
        <f t="shared" si="51"/>
        <v>6</v>
      </c>
      <c r="E572" s="8">
        <f t="shared" si="52"/>
        <v>7</v>
      </c>
      <c r="F572" s="8">
        <f t="shared" si="53"/>
        <v>29</v>
      </c>
      <c r="H572" t="str">
        <f t="shared" si="49"/>
        <v>被动技能29等级6</v>
      </c>
      <c r="I572" t="str">
        <f t="shared" si="50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3:17" x14ac:dyDescent="0.15">
      <c r="C573" s="8" t="str">
        <f t="shared" si="48"/>
        <v>被动技能29</v>
      </c>
      <c r="D573" s="8">
        <f t="shared" si="51"/>
        <v>7</v>
      </c>
      <c r="E573" s="8">
        <f t="shared" si="52"/>
        <v>8</v>
      </c>
      <c r="F573" s="8">
        <f t="shared" si="53"/>
        <v>29</v>
      </c>
      <c r="H573" t="str">
        <f t="shared" si="49"/>
        <v>被动技能29等级7</v>
      </c>
      <c r="I573" t="str">
        <f t="shared" si="50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3:17" x14ac:dyDescent="0.15">
      <c r="C574" s="8" t="str">
        <f t="shared" si="48"/>
        <v>被动技能29</v>
      </c>
      <c r="D574" s="8">
        <f t="shared" si="51"/>
        <v>8</v>
      </c>
      <c r="E574" s="8">
        <f t="shared" si="52"/>
        <v>9</v>
      </c>
      <c r="F574" s="8">
        <f t="shared" si="53"/>
        <v>29</v>
      </c>
      <c r="H574" t="str">
        <f t="shared" si="49"/>
        <v>被动技能29等级8</v>
      </c>
      <c r="I574" t="str">
        <f t="shared" si="50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3:17" x14ac:dyDescent="0.15">
      <c r="C575" s="8" t="str">
        <f t="shared" si="48"/>
        <v>被动技能29</v>
      </c>
      <c r="D575" s="8">
        <f t="shared" si="51"/>
        <v>9</v>
      </c>
      <c r="E575" s="8">
        <f t="shared" si="52"/>
        <v>10</v>
      </c>
      <c r="F575" s="8">
        <f t="shared" si="53"/>
        <v>29</v>
      </c>
      <c r="H575" t="str">
        <f t="shared" si="49"/>
        <v>被动技能29等级9</v>
      </c>
      <c r="I575" t="str">
        <f t="shared" si="50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3:17" x14ac:dyDescent="0.15">
      <c r="C576" s="8" t="str">
        <f t="shared" si="48"/>
        <v>被动技能29</v>
      </c>
      <c r="D576" s="8">
        <f t="shared" si="51"/>
        <v>10</v>
      </c>
      <c r="E576" s="8">
        <f t="shared" si="52"/>
        <v>11</v>
      </c>
      <c r="F576" s="8">
        <f t="shared" si="53"/>
        <v>29</v>
      </c>
      <c r="H576" t="str">
        <f t="shared" si="49"/>
        <v>被动技能29等级10</v>
      </c>
      <c r="I576" t="str">
        <f t="shared" si="50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3:17" x14ac:dyDescent="0.15">
      <c r="C577" s="8" t="str">
        <f t="shared" si="48"/>
        <v>被动技能29</v>
      </c>
      <c r="D577" s="8">
        <f t="shared" si="51"/>
        <v>11</v>
      </c>
      <c r="E577" s="8">
        <f t="shared" si="52"/>
        <v>12</v>
      </c>
      <c r="F577" s="8">
        <f t="shared" si="53"/>
        <v>29</v>
      </c>
      <c r="H577" t="str">
        <f t="shared" si="49"/>
        <v>被动技能29等级11</v>
      </c>
      <c r="I577" t="str">
        <f t="shared" si="50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3:17" x14ac:dyDescent="0.15">
      <c r="C578" s="8" t="str">
        <f t="shared" si="48"/>
        <v>被动技能29</v>
      </c>
      <c r="D578" s="8">
        <f t="shared" si="51"/>
        <v>12</v>
      </c>
      <c r="E578" s="8">
        <f t="shared" si="52"/>
        <v>13</v>
      </c>
      <c r="F578" s="8">
        <f t="shared" si="53"/>
        <v>29</v>
      </c>
      <c r="H578" t="str">
        <f t="shared" si="49"/>
        <v>被动技能29等级12</v>
      </c>
      <c r="I578" t="str">
        <f t="shared" si="50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3:17" x14ac:dyDescent="0.15">
      <c r="C579" s="8" t="str">
        <f t="shared" si="48"/>
        <v>被动技能29</v>
      </c>
      <c r="D579" s="8">
        <f t="shared" si="51"/>
        <v>13</v>
      </c>
      <c r="E579" s="8">
        <f t="shared" si="52"/>
        <v>14</v>
      </c>
      <c r="F579" s="8">
        <f t="shared" si="53"/>
        <v>29</v>
      </c>
      <c r="H579" t="str">
        <f t="shared" si="49"/>
        <v>被动技能29等级13</v>
      </c>
      <c r="I579" t="str">
        <f t="shared" si="50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3:17" x14ac:dyDescent="0.15">
      <c r="C580" s="8" t="str">
        <f t="shared" si="48"/>
        <v>被动技能29</v>
      </c>
      <c r="D580" s="8">
        <f t="shared" si="51"/>
        <v>14</v>
      </c>
      <c r="E580" s="8">
        <f t="shared" si="52"/>
        <v>15</v>
      </c>
      <c r="F580" s="8">
        <f t="shared" si="53"/>
        <v>29</v>
      </c>
      <c r="H580" t="str">
        <f t="shared" si="49"/>
        <v>被动技能29等级14</v>
      </c>
      <c r="I580" t="str">
        <f t="shared" si="50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3:17" x14ac:dyDescent="0.15">
      <c r="C581" s="8" t="str">
        <f t="shared" si="48"/>
        <v>被动技能29</v>
      </c>
      <c r="D581" s="8">
        <f t="shared" si="51"/>
        <v>15</v>
      </c>
      <c r="E581" s="8">
        <f t="shared" si="52"/>
        <v>16</v>
      </c>
      <c r="F581" s="8">
        <f t="shared" si="53"/>
        <v>29</v>
      </c>
      <c r="H581" t="str">
        <f t="shared" si="49"/>
        <v>被动技能29等级15</v>
      </c>
      <c r="I581" t="str">
        <f t="shared" si="50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3:17" x14ac:dyDescent="0.15">
      <c r="C582" s="8" t="str">
        <f t="shared" si="48"/>
        <v>被动技能29</v>
      </c>
      <c r="D582" s="8">
        <f t="shared" si="51"/>
        <v>16</v>
      </c>
      <c r="E582" s="8">
        <f t="shared" si="52"/>
        <v>17</v>
      </c>
      <c r="F582" s="8">
        <f t="shared" si="53"/>
        <v>29</v>
      </c>
      <c r="H582" t="str">
        <f t="shared" si="49"/>
        <v>被动技能29等级16</v>
      </c>
      <c r="I582" t="str">
        <f t="shared" si="50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3:17" x14ac:dyDescent="0.15">
      <c r="C583" s="8" t="str">
        <f t="shared" si="48"/>
        <v>被动技能29</v>
      </c>
      <c r="D583" s="8">
        <f t="shared" si="51"/>
        <v>17</v>
      </c>
      <c r="E583" s="8">
        <f t="shared" si="52"/>
        <v>18</v>
      </c>
      <c r="F583" s="8">
        <f t="shared" si="53"/>
        <v>29</v>
      </c>
      <c r="H583" t="str">
        <f t="shared" si="49"/>
        <v>被动技能29等级17</v>
      </c>
      <c r="I583" t="str">
        <f t="shared" si="50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3:17" x14ac:dyDescent="0.15">
      <c r="C584" s="8" t="str">
        <f t="shared" ref="C584:C595" si="54">C$4&amp;F584</f>
        <v>被动技能29</v>
      </c>
      <c r="D584" s="8">
        <f t="shared" si="51"/>
        <v>18</v>
      </c>
      <c r="E584" s="8">
        <f t="shared" si="52"/>
        <v>19</v>
      </c>
      <c r="F584" s="8">
        <f t="shared" si="53"/>
        <v>29</v>
      </c>
      <c r="H584" t="str">
        <f t="shared" ref="H584:H595" si="55">$C584&amp;D$6&amp;D584</f>
        <v>被动技能29等级18</v>
      </c>
      <c r="I584" t="str">
        <f t="shared" ref="I584:I595" si="56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3:17" x14ac:dyDescent="0.15">
      <c r="C585" s="8" t="str">
        <f t="shared" si="54"/>
        <v>被动技能29</v>
      </c>
      <c r="D585" s="8">
        <f t="shared" ref="D585:D626" si="57">IF(D584=D$5,1,D584+1)</f>
        <v>19</v>
      </c>
      <c r="E585" s="8">
        <f t="shared" ref="E585:E626" si="58">IF(E584=E$5,2,E584+1)</f>
        <v>20</v>
      </c>
      <c r="F585" s="8">
        <f t="shared" ref="F585:F595" si="59">IF(D585=1,F584+1,F584)</f>
        <v>29</v>
      </c>
      <c r="H585" t="str">
        <f t="shared" si="55"/>
        <v>被动技能29等级19</v>
      </c>
      <c r="I585" t="str">
        <f t="shared" si="56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3:17" x14ac:dyDescent="0.15">
      <c r="C586" s="8" t="str">
        <f t="shared" si="54"/>
        <v>被动技能29</v>
      </c>
      <c r="D586" s="8">
        <f t="shared" si="57"/>
        <v>20</v>
      </c>
      <c r="E586" s="8">
        <f t="shared" si="58"/>
        <v>21</v>
      </c>
      <c r="F586" s="8">
        <f t="shared" si="59"/>
        <v>29</v>
      </c>
      <c r="H586" t="str">
        <f t="shared" si="55"/>
        <v>被动技能29等级20</v>
      </c>
      <c r="I586" t="str">
        <f t="shared" si="56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3:17" x14ac:dyDescent="0.15">
      <c r="C587" s="8" t="str">
        <f t="shared" si="54"/>
        <v>被动技能30</v>
      </c>
      <c r="D587" s="8">
        <f t="shared" si="57"/>
        <v>1</v>
      </c>
      <c r="E587" s="8">
        <f t="shared" si="58"/>
        <v>2</v>
      </c>
      <c r="F587" s="8">
        <f t="shared" si="59"/>
        <v>30</v>
      </c>
      <c r="H587" t="str">
        <f t="shared" si="55"/>
        <v>被动技能30等级1</v>
      </c>
      <c r="I587" t="str">
        <f t="shared" si="56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3:17" x14ac:dyDescent="0.15">
      <c r="C588" s="8" t="str">
        <f t="shared" si="54"/>
        <v>被动技能30</v>
      </c>
      <c r="D588" s="8">
        <f t="shared" si="57"/>
        <v>2</v>
      </c>
      <c r="E588" s="8">
        <f t="shared" si="58"/>
        <v>3</v>
      </c>
      <c r="F588" s="8">
        <f t="shared" si="59"/>
        <v>30</v>
      </c>
      <c r="H588" t="str">
        <f t="shared" si="55"/>
        <v>被动技能30等级2</v>
      </c>
      <c r="I588" t="str">
        <f t="shared" si="56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3:17" x14ac:dyDescent="0.15">
      <c r="C589" s="8" t="str">
        <f t="shared" si="54"/>
        <v>被动技能30</v>
      </c>
      <c r="D589" s="8">
        <f t="shared" si="57"/>
        <v>3</v>
      </c>
      <c r="E589" s="8">
        <f t="shared" si="58"/>
        <v>4</v>
      </c>
      <c r="F589" s="8">
        <f t="shared" si="59"/>
        <v>30</v>
      </c>
      <c r="H589" t="str">
        <f t="shared" si="55"/>
        <v>被动技能30等级3</v>
      </c>
      <c r="I589" t="str">
        <f t="shared" si="56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3:17" x14ac:dyDescent="0.15">
      <c r="C590" s="8" t="str">
        <f t="shared" si="54"/>
        <v>被动技能30</v>
      </c>
      <c r="D590" s="8">
        <f t="shared" si="57"/>
        <v>4</v>
      </c>
      <c r="E590" s="8">
        <f t="shared" si="58"/>
        <v>5</v>
      </c>
      <c r="F590" s="8">
        <f t="shared" si="59"/>
        <v>30</v>
      </c>
      <c r="H590" t="str">
        <f t="shared" si="55"/>
        <v>被动技能30等级4</v>
      </c>
      <c r="I590" t="str">
        <f t="shared" si="56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3:17" x14ac:dyDescent="0.15">
      <c r="C591" s="8" t="str">
        <f t="shared" si="54"/>
        <v>被动技能30</v>
      </c>
      <c r="D591" s="8">
        <f t="shared" si="57"/>
        <v>5</v>
      </c>
      <c r="E591" s="8">
        <f t="shared" si="58"/>
        <v>6</v>
      </c>
      <c r="F591" s="8">
        <f t="shared" si="59"/>
        <v>30</v>
      </c>
      <c r="H591" t="str">
        <f t="shared" si="55"/>
        <v>被动技能30等级5</v>
      </c>
      <c r="I591" t="str">
        <f t="shared" si="56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3:17" x14ac:dyDescent="0.15">
      <c r="C592" s="8" t="str">
        <f t="shared" si="54"/>
        <v>被动技能30</v>
      </c>
      <c r="D592" s="8">
        <f t="shared" si="57"/>
        <v>6</v>
      </c>
      <c r="E592" s="8">
        <f t="shared" si="58"/>
        <v>7</v>
      </c>
      <c r="F592" s="8">
        <f t="shared" si="59"/>
        <v>30</v>
      </c>
      <c r="H592" t="str">
        <f t="shared" si="55"/>
        <v>被动技能30等级6</v>
      </c>
      <c r="I592" t="str">
        <f t="shared" si="56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3:17" x14ac:dyDescent="0.15">
      <c r="C593" s="8" t="str">
        <f t="shared" si="54"/>
        <v>被动技能30</v>
      </c>
      <c r="D593" s="8">
        <f t="shared" si="57"/>
        <v>7</v>
      </c>
      <c r="E593" s="8">
        <f t="shared" si="58"/>
        <v>8</v>
      </c>
      <c r="F593" s="8">
        <f t="shared" si="59"/>
        <v>30</v>
      </c>
      <c r="H593" t="str">
        <f t="shared" si="55"/>
        <v>被动技能30等级7</v>
      </c>
      <c r="I593" t="str">
        <f t="shared" si="56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3:17" x14ac:dyDescent="0.15">
      <c r="C594" s="8" t="str">
        <f t="shared" si="54"/>
        <v>被动技能30</v>
      </c>
      <c r="D594" s="8">
        <f t="shared" si="57"/>
        <v>8</v>
      </c>
      <c r="E594" s="8">
        <f t="shared" si="58"/>
        <v>9</v>
      </c>
      <c r="F594" s="8">
        <f t="shared" si="59"/>
        <v>30</v>
      </c>
      <c r="H594" t="str">
        <f t="shared" si="55"/>
        <v>被动技能30等级8</v>
      </c>
      <c r="I594" t="str">
        <f t="shared" si="56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3:17" x14ac:dyDescent="0.15">
      <c r="C595" s="8" t="str">
        <f t="shared" si="54"/>
        <v>被动技能30</v>
      </c>
      <c r="D595" s="8">
        <f t="shared" si="57"/>
        <v>9</v>
      </c>
      <c r="E595" s="8">
        <f t="shared" si="58"/>
        <v>10</v>
      </c>
      <c r="F595" s="8">
        <f t="shared" si="59"/>
        <v>30</v>
      </c>
      <c r="H595" t="str">
        <f t="shared" si="55"/>
        <v>被动技能30等级9</v>
      </c>
      <c r="I595" t="str">
        <f t="shared" si="56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3:17" x14ac:dyDescent="0.15">
      <c r="C596" s="8" t="str">
        <f t="shared" ref="C596:C626" si="60">C$4&amp;F596</f>
        <v>被动技能30</v>
      </c>
      <c r="D596" s="8">
        <f t="shared" si="57"/>
        <v>10</v>
      </c>
      <c r="E596" s="8">
        <f t="shared" si="58"/>
        <v>11</v>
      </c>
      <c r="F596" s="8">
        <f t="shared" ref="F596:F626" si="61">IF(D596=1,F595+1,F595)</f>
        <v>30</v>
      </c>
      <c r="H596" t="str">
        <f t="shared" ref="H596:H626" si="62">$C596&amp;D$6&amp;D596</f>
        <v>被动技能30等级10</v>
      </c>
      <c r="I596" t="str">
        <f t="shared" ref="I596:I626" si="63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3:17" x14ac:dyDescent="0.15">
      <c r="C597" s="8" t="str">
        <f t="shared" si="60"/>
        <v>被动技能30</v>
      </c>
      <c r="D597" s="8">
        <f t="shared" si="57"/>
        <v>11</v>
      </c>
      <c r="E597" s="8">
        <f t="shared" si="58"/>
        <v>12</v>
      </c>
      <c r="F597" s="8">
        <f t="shared" si="61"/>
        <v>30</v>
      </c>
      <c r="H597" t="str">
        <f t="shared" si="62"/>
        <v>被动技能30等级11</v>
      </c>
      <c r="I597" t="str">
        <f t="shared" si="63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3:17" x14ac:dyDescent="0.15">
      <c r="C598" s="8" t="str">
        <f t="shared" si="60"/>
        <v>被动技能30</v>
      </c>
      <c r="D598" s="8">
        <f t="shared" si="57"/>
        <v>12</v>
      </c>
      <c r="E598" s="8">
        <f t="shared" si="58"/>
        <v>13</v>
      </c>
      <c r="F598" s="8">
        <f t="shared" si="61"/>
        <v>30</v>
      </c>
      <c r="H598" t="str">
        <f t="shared" si="62"/>
        <v>被动技能30等级12</v>
      </c>
      <c r="I598" t="str">
        <f t="shared" si="63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3:17" x14ac:dyDescent="0.15">
      <c r="C599" s="8" t="str">
        <f t="shared" si="60"/>
        <v>被动技能30</v>
      </c>
      <c r="D599" s="8">
        <f t="shared" si="57"/>
        <v>13</v>
      </c>
      <c r="E599" s="8">
        <f t="shared" si="58"/>
        <v>14</v>
      </c>
      <c r="F599" s="8">
        <f t="shared" si="61"/>
        <v>30</v>
      </c>
      <c r="H599" t="str">
        <f t="shared" si="62"/>
        <v>被动技能30等级13</v>
      </c>
      <c r="I599" t="str">
        <f t="shared" si="63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3:17" x14ac:dyDescent="0.15">
      <c r="C600" s="8" t="str">
        <f t="shared" si="60"/>
        <v>被动技能30</v>
      </c>
      <c r="D600" s="8">
        <f t="shared" si="57"/>
        <v>14</v>
      </c>
      <c r="E600" s="8">
        <f t="shared" si="58"/>
        <v>15</v>
      </c>
      <c r="F600" s="8">
        <f t="shared" si="61"/>
        <v>30</v>
      </c>
      <c r="H600" t="str">
        <f t="shared" si="62"/>
        <v>被动技能30等级14</v>
      </c>
      <c r="I600" t="str">
        <f t="shared" si="63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3:17" x14ac:dyDescent="0.15">
      <c r="C601" s="8" t="str">
        <f t="shared" si="60"/>
        <v>被动技能30</v>
      </c>
      <c r="D601" s="8">
        <f t="shared" si="57"/>
        <v>15</v>
      </c>
      <c r="E601" s="8">
        <f t="shared" si="58"/>
        <v>16</v>
      </c>
      <c r="F601" s="8">
        <f t="shared" si="61"/>
        <v>30</v>
      </c>
      <c r="H601" t="str">
        <f t="shared" si="62"/>
        <v>被动技能30等级15</v>
      </c>
      <c r="I601" t="str">
        <f t="shared" si="63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3:17" x14ac:dyDescent="0.15">
      <c r="C602" s="8" t="str">
        <f t="shared" si="60"/>
        <v>被动技能30</v>
      </c>
      <c r="D602" s="8">
        <f t="shared" si="57"/>
        <v>16</v>
      </c>
      <c r="E602" s="8">
        <f t="shared" si="58"/>
        <v>17</v>
      </c>
      <c r="F602" s="8">
        <f t="shared" si="61"/>
        <v>30</v>
      </c>
      <c r="H602" t="str">
        <f t="shared" si="62"/>
        <v>被动技能30等级16</v>
      </c>
      <c r="I602" t="str">
        <f t="shared" si="63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3:17" x14ac:dyDescent="0.15">
      <c r="C603" s="8" t="str">
        <f t="shared" si="60"/>
        <v>被动技能30</v>
      </c>
      <c r="D603" s="8">
        <f t="shared" si="57"/>
        <v>17</v>
      </c>
      <c r="E603" s="8">
        <f t="shared" si="58"/>
        <v>18</v>
      </c>
      <c r="F603" s="8">
        <f t="shared" si="61"/>
        <v>30</v>
      </c>
      <c r="H603" t="str">
        <f t="shared" si="62"/>
        <v>被动技能30等级17</v>
      </c>
      <c r="I603" t="str">
        <f t="shared" si="63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3:17" x14ac:dyDescent="0.15">
      <c r="C604" s="8" t="str">
        <f t="shared" si="60"/>
        <v>被动技能30</v>
      </c>
      <c r="D604" s="8">
        <f t="shared" si="57"/>
        <v>18</v>
      </c>
      <c r="E604" s="8">
        <f t="shared" si="58"/>
        <v>19</v>
      </c>
      <c r="F604" s="8">
        <f t="shared" si="61"/>
        <v>30</v>
      </c>
      <c r="H604" t="str">
        <f t="shared" si="62"/>
        <v>被动技能30等级18</v>
      </c>
      <c r="I604" t="str">
        <f t="shared" si="63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3:17" x14ac:dyDescent="0.15">
      <c r="C605" s="8" t="str">
        <f t="shared" si="60"/>
        <v>被动技能30</v>
      </c>
      <c r="D605" s="8">
        <f t="shared" si="57"/>
        <v>19</v>
      </c>
      <c r="E605" s="8">
        <f t="shared" si="58"/>
        <v>20</v>
      </c>
      <c r="F605" s="8">
        <f t="shared" si="61"/>
        <v>30</v>
      </c>
      <c r="H605" t="str">
        <f t="shared" si="62"/>
        <v>被动技能30等级19</v>
      </c>
      <c r="I605" t="str">
        <f t="shared" si="63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3:17" x14ac:dyDescent="0.15">
      <c r="C606" s="8" t="str">
        <f t="shared" si="60"/>
        <v>被动技能30</v>
      </c>
      <c r="D606" s="8">
        <f t="shared" si="57"/>
        <v>20</v>
      </c>
      <c r="E606" s="8">
        <f t="shared" si="58"/>
        <v>21</v>
      </c>
      <c r="F606" s="8">
        <f t="shared" si="61"/>
        <v>30</v>
      </c>
      <c r="H606" t="str">
        <f t="shared" si="62"/>
        <v>被动技能30等级20</v>
      </c>
      <c r="I606" t="str">
        <f t="shared" si="63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3:17" x14ac:dyDescent="0.15">
      <c r="C607" s="8" t="str">
        <f t="shared" si="60"/>
        <v>被动技能31</v>
      </c>
      <c r="D607" s="8">
        <f t="shared" si="57"/>
        <v>1</v>
      </c>
      <c r="E607" s="8">
        <f t="shared" si="58"/>
        <v>2</v>
      </c>
      <c r="F607" s="8">
        <f t="shared" si="61"/>
        <v>31</v>
      </c>
      <c r="H607" t="str">
        <f t="shared" si="62"/>
        <v>被动技能31等级1</v>
      </c>
      <c r="I607" t="str">
        <f t="shared" si="63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3:17" x14ac:dyDescent="0.15">
      <c r="C608" s="8" t="str">
        <f t="shared" si="60"/>
        <v>被动技能31</v>
      </c>
      <c r="D608" s="8">
        <f t="shared" si="57"/>
        <v>2</v>
      </c>
      <c r="E608" s="8">
        <f t="shared" si="58"/>
        <v>3</v>
      </c>
      <c r="F608" s="8">
        <f t="shared" si="61"/>
        <v>31</v>
      </c>
      <c r="H608" t="str">
        <f t="shared" si="62"/>
        <v>被动技能31等级2</v>
      </c>
      <c r="I608" t="str">
        <f t="shared" si="63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3:17" x14ac:dyDescent="0.15">
      <c r="C609" s="8" t="str">
        <f t="shared" si="60"/>
        <v>被动技能31</v>
      </c>
      <c r="D609" s="8">
        <f t="shared" si="57"/>
        <v>3</v>
      </c>
      <c r="E609" s="8">
        <f t="shared" si="58"/>
        <v>4</v>
      </c>
      <c r="F609" s="8">
        <f t="shared" si="61"/>
        <v>31</v>
      </c>
      <c r="H609" t="str">
        <f t="shared" si="62"/>
        <v>被动技能31等级3</v>
      </c>
      <c r="I609" t="str">
        <f t="shared" si="63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3:17" x14ac:dyDescent="0.15">
      <c r="C610" s="8" t="str">
        <f t="shared" si="60"/>
        <v>被动技能31</v>
      </c>
      <c r="D610" s="8">
        <f t="shared" si="57"/>
        <v>4</v>
      </c>
      <c r="E610" s="8">
        <f t="shared" si="58"/>
        <v>5</v>
      </c>
      <c r="F610" s="8">
        <f t="shared" si="61"/>
        <v>31</v>
      </c>
      <c r="H610" t="str">
        <f t="shared" si="62"/>
        <v>被动技能31等级4</v>
      </c>
      <c r="I610" t="str">
        <f t="shared" si="63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3:17" x14ac:dyDescent="0.15">
      <c r="C611" s="8" t="str">
        <f t="shared" si="60"/>
        <v>被动技能31</v>
      </c>
      <c r="D611" s="8">
        <f t="shared" si="57"/>
        <v>5</v>
      </c>
      <c r="E611" s="8">
        <f t="shared" si="58"/>
        <v>6</v>
      </c>
      <c r="F611" s="8">
        <f t="shared" si="61"/>
        <v>31</v>
      </c>
      <c r="H611" t="str">
        <f t="shared" si="62"/>
        <v>被动技能31等级5</v>
      </c>
      <c r="I611" t="str">
        <f t="shared" si="63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3:17" x14ac:dyDescent="0.15">
      <c r="C612" s="8" t="str">
        <f t="shared" si="60"/>
        <v>被动技能31</v>
      </c>
      <c r="D612" s="8">
        <f t="shared" si="57"/>
        <v>6</v>
      </c>
      <c r="E612" s="8">
        <f t="shared" si="58"/>
        <v>7</v>
      </c>
      <c r="F612" s="8">
        <f t="shared" si="61"/>
        <v>31</v>
      </c>
      <c r="H612" t="str">
        <f t="shared" si="62"/>
        <v>被动技能31等级6</v>
      </c>
      <c r="I612" t="str">
        <f t="shared" si="63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3:17" x14ac:dyDescent="0.15">
      <c r="C613" s="8" t="str">
        <f t="shared" si="60"/>
        <v>被动技能31</v>
      </c>
      <c r="D613" s="8">
        <f t="shared" si="57"/>
        <v>7</v>
      </c>
      <c r="E613" s="8">
        <f t="shared" si="58"/>
        <v>8</v>
      </c>
      <c r="F613" s="8">
        <f t="shared" si="61"/>
        <v>31</v>
      </c>
      <c r="H613" t="str">
        <f t="shared" si="62"/>
        <v>被动技能31等级7</v>
      </c>
      <c r="I613" t="str">
        <f t="shared" si="63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3:17" x14ac:dyDescent="0.15">
      <c r="C614" s="8" t="str">
        <f t="shared" si="60"/>
        <v>被动技能31</v>
      </c>
      <c r="D614" s="8">
        <f t="shared" si="57"/>
        <v>8</v>
      </c>
      <c r="E614" s="8">
        <f t="shared" si="58"/>
        <v>9</v>
      </c>
      <c r="F614" s="8">
        <f t="shared" si="61"/>
        <v>31</v>
      </c>
      <c r="H614" t="str">
        <f t="shared" si="62"/>
        <v>被动技能31等级8</v>
      </c>
      <c r="I614" t="str">
        <f t="shared" si="63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3:17" x14ac:dyDescent="0.15">
      <c r="C615" s="8" t="str">
        <f t="shared" si="60"/>
        <v>被动技能31</v>
      </c>
      <c r="D615" s="8">
        <f t="shared" si="57"/>
        <v>9</v>
      </c>
      <c r="E615" s="8">
        <f t="shared" si="58"/>
        <v>10</v>
      </c>
      <c r="F615" s="8">
        <f t="shared" si="61"/>
        <v>31</v>
      </c>
      <c r="H615" t="str">
        <f t="shared" si="62"/>
        <v>被动技能31等级9</v>
      </c>
      <c r="I615" t="str">
        <f t="shared" si="63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3:17" x14ac:dyDescent="0.15">
      <c r="C616" s="8" t="str">
        <f t="shared" si="60"/>
        <v>被动技能31</v>
      </c>
      <c r="D616" s="8">
        <f t="shared" si="57"/>
        <v>10</v>
      </c>
      <c r="E616" s="8">
        <f t="shared" si="58"/>
        <v>11</v>
      </c>
      <c r="F616" s="8">
        <f t="shared" si="61"/>
        <v>31</v>
      </c>
      <c r="H616" t="str">
        <f t="shared" si="62"/>
        <v>被动技能31等级10</v>
      </c>
      <c r="I616" t="str">
        <f t="shared" si="63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3:17" x14ac:dyDescent="0.15">
      <c r="C617" s="8" t="str">
        <f t="shared" si="60"/>
        <v>被动技能31</v>
      </c>
      <c r="D617" s="8">
        <f t="shared" si="57"/>
        <v>11</v>
      </c>
      <c r="E617" s="8">
        <f t="shared" si="58"/>
        <v>12</v>
      </c>
      <c r="F617" s="8">
        <f t="shared" si="61"/>
        <v>31</v>
      </c>
      <c r="H617" t="str">
        <f t="shared" si="62"/>
        <v>被动技能31等级11</v>
      </c>
      <c r="I617" t="str">
        <f t="shared" si="63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3:17" x14ac:dyDescent="0.15">
      <c r="C618" s="8" t="str">
        <f t="shared" si="60"/>
        <v>被动技能31</v>
      </c>
      <c r="D618" s="8">
        <f t="shared" si="57"/>
        <v>12</v>
      </c>
      <c r="E618" s="8">
        <f t="shared" si="58"/>
        <v>13</v>
      </c>
      <c r="F618" s="8">
        <f t="shared" si="61"/>
        <v>31</v>
      </c>
      <c r="H618" t="str">
        <f t="shared" si="62"/>
        <v>被动技能31等级12</v>
      </c>
      <c r="I618" t="str">
        <f t="shared" si="63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3:17" x14ac:dyDescent="0.15">
      <c r="C619" s="8" t="str">
        <f t="shared" si="60"/>
        <v>被动技能31</v>
      </c>
      <c r="D619" s="8">
        <f t="shared" si="57"/>
        <v>13</v>
      </c>
      <c r="E619" s="8">
        <f t="shared" si="58"/>
        <v>14</v>
      </c>
      <c r="F619" s="8">
        <f t="shared" si="61"/>
        <v>31</v>
      </c>
      <c r="H619" t="str">
        <f t="shared" si="62"/>
        <v>被动技能31等级13</v>
      </c>
      <c r="I619" t="str">
        <f t="shared" si="63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3:17" x14ac:dyDescent="0.15">
      <c r="C620" s="8" t="str">
        <f t="shared" si="60"/>
        <v>被动技能31</v>
      </c>
      <c r="D620" s="8">
        <f t="shared" si="57"/>
        <v>14</v>
      </c>
      <c r="E620" s="8">
        <f t="shared" si="58"/>
        <v>15</v>
      </c>
      <c r="F620" s="8">
        <f t="shared" si="61"/>
        <v>31</v>
      </c>
      <c r="H620" t="str">
        <f t="shared" si="62"/>
        <v>被动技能31等级14</v>
      </c>
      <c r="I620" t="str">
        <f t="shared" si="63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3:17" x14ac:dyDescent="0.15">
      <c r="C621" s="8" t="str">
        <f t="shared" si="60"/>
        <v>被动技能31</v>
      </c>
      <c r="D621" s="8">
        <f t="shared" si="57"/>
        <v>15</v>
      </c>
      <c r="E621" s="8">
        <f t="shared" si="58"/>
        <v>16</v>
      </c>
      <c r="F621" s="8">
        <f t="shared" si="61"/>
        <v>31</v>
      </c>
      <c r="H621" t="str">
        <f t="shared" si="62"/>
        <v>被动技能31等级15</v>
      </c>
      <c r="I621" t="str">
        <f t="shared" si="63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3:17" x14ac:dyDescent="0.15">
      <c r="C622" s="8" t="str">
        <f t="shared" si="60"/>
        <v>被动技能31</v>
      </c>
      <c r="D622" s="8">
        <f t="shared" si="57"/>
        <v>16</v>
      </c>
      <c r="E622" s="8">
        <f t="shared" si="58"/>
        <v>17</v>
      </c>
      <c r="F622" s="8">
        <f t="shared" si="61"/>
        <v>31</v>
      </c>
      <c r="H622" t="str">
        <f t="shared" si="62"/>
        <v>被动技能31等级16</v>
      </c>
      <c r="I622" t="str">
        <f t="shared" si="63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3:17" x14ac:dyDescent="0.15">
      <c r="C623" s="8" t="str">
        <f t="shared" si="60"/>
        <v>被动技能31</v>
      </c>
      <c r="D623" s="8">
        <f t="shared" si="57"/>
        <v>17</v>
      </c>
      <c r="E623" s="8">
        <f t="shared" si="58"/>
        <v>18</v>
      </c>
      <c r="F623" s="8">
        <f t="shared" si="61"/>
        <v>31</v>
      </c>
      <c r="H623" t="str">
        <f t="shared" si="62"/>
        <v>被动技能31等级17</v>
      </c>
      <c r="I623" t="str">
        <f t="shared" si="63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3:17" x14ac:dyDescent="0.15">
      <c r="C624" s="8" t="str">
        <f t="shared" si="60"/>
        <v>被动技能31</v>
      </c>
      <c r="D624" s="8">
        <f t="shared" si="57"/>
        <v>18</v>
      </c>
      <c r="E624" s="8">
        <f t="shared" si="58"/>
        <v>19</v>
      </c>
      <c r="F624" s="8">
        <f t="shared" si="61"/>
        <v>31</v>
      </c>
      <c r="H624" t="str">
        <f t="shared" si="62"/>
        <v>被动技能31等级18</v>
      </c>
      <c r="I624" t="str">
        <f t="shared" si="63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3:17" x14ac:dyDescent="0.15">
      <c r="C625" s="8" t="str">
        <f t="shared" si="60"/>
        <v>被动技能31</v>
      </c>
      <c r="D625" s="8">
        <f t="shared" si="57"/>
        <v>19</v>
      </c>
      <c r="E625" s="8">
        <f t="shared" si="58"/>
        <v>20</v>
      </c>
      <c r="F625" s="8">
        <f t="shared" si="61"/>
        <v>31</v>
      </c>
      <c r="H625" t="str">
        <f t="shared" si="62"/>
        <v>被动技能31等级19</v>
      </c>
      <c r="I625" t="str">
        <f t="shared" si="63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3:17" x14ac:dyDescent="0.15">
      <c r="C626" s="8" t="str">
        <f t="shared" si="60"/>
        <v>被动技能31</v>
      </c>
      <c r="D626" s="8">
        <f t="shared" si="57"/>
        <v>20</v>
      </c>
      <c r="E626" s="8">
        <f t="shared" si="58"/>
        <v>21</v>
      </c>
      <c r="F626" s="8">
        <f t="shared" si="61"/>
        <v>31</v>
      </c>
      <c r="H626" t="str">
        <f t="shared" si="62"/>
        <v>被动技能31等级20</v>
      </c>
      <c r="I626" t="str">
        <f t="shared" si="63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40"/>
  <sheetViews>
    <sheetView topLeftCell="M1" workbookViewId="0">
      <selection activeCell="AH13" sqref="AH13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</cols>
  <sheetData>
    <row r="2" spans="2:35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  <c r="AH2" t="s">
        <v>152</v>
      </c>
    </row>
    <row r="3" spans="2:35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  <c r="AH3" s="4" t="s">
        <v>107</v>
      </c>
      <c r="AI3">
        <v>1</v>
      </c>
    </row>
    <row r="4" spans="2:35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  <c r="AH4" t="s">
        <v>110</v>
      </c>
      <c r="AI4">
        <v>2</v>
      </c>
    </row>
    <row r="5" spans="2:35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  <c r="AH5" t="s">
        <v>111</v>
      </c>
      <c r="AI5">
        <v>2</v>
      </c>
    </row>
    <row r="6" spans="2:35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  <c r="AH6" t="s">
        <v>112</v>
      </c>
      <c r="AI6">
        <v>2</v>
      </c>
    </row>
    <row r="7" spans="2:35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  <c r="AH7" t="s">
        <v>113</v>
      </c>
      <c r="AI7">
        <v>2</v>
      </c>
    </row>
    <row r="8" spans="2:35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  <c r="AH8" t="s">
        <v>114</v>
      </c>
      <c r="AI8">
        <v>2</v>
      </c>
    </row>
    <row r="9" spans="2:35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  <c r="AH9" s="4" t="s">
        <v>115</v>
      </c>
      <c r="AI9">
        <v>2</v>
      </c>
    </row>
    <row r="10" spans="2:35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  <c r="AH10" s="4" t="s">
        <v>108</v>
      </c>
      <c r="AI10">
        <v>2</v>
      </c>
    </row>
    <row r="11" spans="2:35" x14ac:dyDescent="0.15">
      <c r="N11" s="4" t="s">
        <v>109</v>
      </c>
      <c r="O11">
        <v>9</v>
      </c>
      <c r="Z11" t="s">
        <v>181</v>
      </c>
      <c r="AA11" t="s">
        <v>217</v>
      </c>
      <c r="AH11" s="4" t="s">
        <v>109</v>
      </c>
      <c r="AI11">
        <v>3</v>
      </c>
    </row>
    <row r="12" spans="2:35" x14ac:dyDescent="0.15">
      <c r="Z12" t="s">
        <v>182</v>
      </c>
      <c r="AA12" t="s">
        <v>218</v>
      </c>
    </row>
    <row r="13" spans="2:35" x14ac:dyDescent="0.15">
      <c r="Z13" t="s">
        <v>183</v>
      </c>
      <c r="AA13" t="s">
        <v>219</v>
      </c>
    </row>
    <row r="14" spans="2:35" x14ac:dyDescent="0.15">
      <c r="Z14" t="s">
        <v>184</v>
      </c>
      <c r="AA14" t="s">
        <v>220</v>
      </c>
    </row>
    <row r="15" spans="2:35" x14ac:dyDescent="0.15">
      <c r="Z15" t="s">
        <v>185</v>
      </c>
      <c r="AA15" t="s">
        <v>221</v>
      </c>
    </row>
    <row r="16" spans="2:35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workbookViewId="0">
      <selection activeCell="E12" sqref="E12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  <c r="AA1" s="1" t="s">
        <v>1825</v>
      </c>
      <c r="AB1" s="1" t="s">
        <v>1826</v>
      </c>
      <c r="AC1" s="1" t="s">
        <v>1827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  <c r="AA3" s="1" t="s">
        <v>1828</v>
      </c>
      <c r="AB3" s="1" t="s">
        <v>1829</v>
      </c>
      <c r="AC3" s="1" t="s">
        <v>1830</v>
      </c>
    </row>
    <row r="4" spans="1:29" x14ac:dyDescent="0.15">
      <c r="A4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对敌方单体攻击，造成100%攻击力（+32）点伤害。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t="str">
        <f>主动技能!P7</f>
        <v>eff_yixingguangquan|||</v>
      </c>
      <c r="K4">
        <f>主动技能!Q7</f>
        <v>1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 t="str">
        <f>IF(主动技能!V7="","",主动技能!V7)</f>
        <v>skill_32</v>
      </c>
      <c r="Q4" t="str">
        <f>IF(主动技能!W7="","")</f>
        <v/>
      </c>
      <c r="R4" t="str">
        <f>IF(主动技能!X7="","")</f>
        <v/>
      </c>
      <c r="S4">
        <f>主动技能!Y7</f>
        <v>0</v>
      </c>
      <c r="T4">
        <f>主动技能!Z7</f>
        <v>100</v>
      </c>
      <c r="U4">
        <f>主动技能!AB7</f>
        <v>32</v>
      </c>
      <c r="V4">
        <f>主动技能!AC7</f>
        <v>0</v>
      </c>
      <c r="W4">
        <f>主动技能!AD7</f>
        <v>0</v>
      </c>
      <c r="X4">
        <f>主动技能!AE7</f>
        <v>0</v>
      </c>
      <c r="Y4">
        <f>主动技能!AF7</f>
        <v>0</v>
      </c>
      <c r="Z4">
        <f>主动技能!AG7</f>
        <v>0</v>
      </c>
      <c r="AA4" t="str">
        <f>主动技能!AH7</f>
        <v>attack</v>
      </c>
      <c r="AB4" t="str">
        <f>IF(主动技能!AI7="","")</f>
        <v/>
      </c>
      <c r="AC4">
        <f>主动技能!AJ7</f>
        <v>1</v>
      </c>
    </row>
    <row r="5" spans="1:29" x14ac:dyDescent="0.15">
      <c r="A5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对敌方单体攻击，造成100%攻击力（+40）点伤害。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t="str">
        <f>主动技能!P8</f>
        <v>eff_yixingguangquan|||</v>
      </c>
      <c r="K5">
        <f>主动技能!Q8</f>
        <v>1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 t="str">
        <f>IF(主动技能!V8="","",主动技能!V8)</f>
        <v>skill_32</v>
      </c>
      <c r="Q5" t="str">
        <f>IF(主动技能!W8="","")</f>
        <v/>
      </c>
      <c r="R5" t="str">
        <f>IF(主动技能!X8="","")</f>
        <v/>
      </c>
      <c r="S5">
        <f>主动技能!Y8</f>
        <v>0</v>
      </c>
      <c r="T5">
        <f>主动技能!Z8</f>
        <v>100</v>
      </c>
      <c r="U5">
        <f>主动技能!AB8</f>
        <v>40</v>
      </c>
      <c r="V5">
        <f>主动技能!AC8</f>
        <v>0</v>
      </c>
      <c r="W5">
        <f>主动技能!AD8</f>
        <v>0</v>
      </c>
      <c r="X5">
        <f>主动技能!AE8</f>
        <v>0</v>
      </c>
      <c r="Y5">
        <f>主动技能!AF8</f>
        <v>0</v>
      </c>
      <c r="Z5">
        <f>主动技能!AG8</f>
        <v>0</v>
      </c>
      <c r="AA5" t="str">
        <f>主动技能!AH8</f>
        <v>attack</v>
      </c>
      <c r="AB5" t="str">
        <f>IF(主动技能!AI8="","")</f>
        <v/>
      </c>
      <c r="AC5">
        <f>主动技能!AJ8</f>
        <v>2</v>
      </c>
    </row>
    <row r="6" spans="1:29" x14ac:dyDescent="0.15">
      <c r="A6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对敌方单体攻击，造成100%攻击力（+62）点伤害。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t="str">
        <f>主动技能!P9</f>
        <v>eff_yixingguangquan|||</v>
      </c>
      <c r="K6">
        <f>主动技能!Q9</f>
        <v>1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 t="str">
        <f>IF(主动技能!V9="","",主动技能!V9)</f>
        <v>skill_32</v>
      </c>
      <c r="Q6" t="str">
        <f>IF(主动技能!W9="","")</f>
        <v/>
      </c>
      <c r="R6" t="str">
        <f>IF(主动技能!X9="","")</f>
        <v/>
      </c>
      <c r="S6">
        <f>主动技能!Y9</f>
        <v>0</v>
      </c>
      <c r="T6">
        <f>主动技能!Z9</f>
        <v>100</v>
      </c>
      <c r="U6">
        <f>主动技能!AB9</f>
        <v>62</v>
      </c>
      <c r="V6">
        <f>主动技能!AC9</f>
        <v>0</v>
      </c>
      <c r="W6">
        <f>主动技能!AD9</f>
        <v>0</v>
      </c>
      <c r="X6">
        <f>主动技能!AE9</f>
        <v>0</v>
      </c>
      <c r="Y6">
        <f>主动技能!AF9</f>
        <v>0</v>
      </c>
      <c r="Z6">
        <f>主动技能!AG9</f>
        <v>0</v>
      </c>
      <c r="AA6" t="str">
        <f>主动技能!AH9</f>
        <v>attack</v>
      </c>
      <c r="AB6" t="str">
        <f>IF(主动技能!AI9="","")</f>
        <v/>
      </c>
      <c r="AC6">
        <f>主动技能!AJ9</f>
        <v>3</v>
      </c>
    </row>
    <row r="7" spans="1:29" x14ac:dyDescent="0.15">
      <c r="A7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对敌方单体攻击，造成100%攻击力（+100）点伤害。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9" t="str">
        <f>主动技能!P10</f>
        <v>eff_yixingguangquan|||</v>
      </c>
      <c r="K7">
        <f>主动技能!Q10</f>
        <v>1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 t="str">
        <f>IF(主动技能!V10="","",主动技能!V10)</f>
        <v>skill_32</v>
      </c>
      <c r="Q7" t="str">
        <f>IF(主动技能!W10="","")</f>
        <v/>
      </c>
      <c r="R7" t="str">
        <f>IF(主动技能!X10="","")</f>
        <v/>
      </c>
      <c r="S7">
        <f>主动技能!Y10</f>
        <v>0</v>
      </c>
      <c r="T7">
        <f>主动技能!Z10</f>
        <v>100</v>
      </c>
      <c r="U7">
        <f>主动技能!AB10</f>
        <v>100</v>
      </c>
      <c r="V7">
        <f>主动技能!AC10</f>
        <v>0</v>
      </c>
      <c r="W7">
        <f>主动技能!AD10</f>
        <v>0</v>
      </c>
      <c r="X7">
        <f>主动技能!AE10</f>
        <v>0</v>
      </c>
      <c r="Y7">
        <f>主动技能!AF10</f>
        <v>0</v>
      </c>
      <c r="Z7">
        <f>主动技能!AG10</f>
        <v>0</v>
      </c>
      <c r="AA7" t="str">
        <f>主动技能!AH10</f>
        <v>attack</v>
      </c>
      <c r="AB7" t="str">
        <f>IF(主动技能!AI10="","")</f>
        <v/>
      </c>
      <c r="AC7">
        <f>主动技能!AJ10</f>
        <v>4</v>
      </c>
    </row>
    <row r="8" spans="1:29" x14ac:dyDescent="0.15">
      <c r="A8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t="str">
        <f>主动技能!P11</f>
        <v>eff_yixingguangquan|||</v>
      </c>
      <c r="K8">
        <f>主动技能!Q11</f>
        <v>1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 t="str">
        <f>IF(主动技能!V11="","",主动技能!V11)</f>
        <v>skill_32</v>
      </c>
      <c r="Q8" t="str">
        <f>IF(主动技能!W11="","")</f>
        <v/>
      </c>
      <c r="R8" t="str">
        <f>IF(主动技能!X11="","")</f>
        <v/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>
        <f>主动技能!AE11</f>
        <v>0</v>
      </c>
      <c r="Y8">
        <f>主动技能!AF11</f>
        <v>0</v>
      </c>
      <c r="Z8">
        <f>主动技能!AG11</f>
        <v>0</v>
      </c>
      <c r="AA8" t="str">
        <f>主动技能!AH11</f>
        <v>attack</v>
      </c>
      <c r="AB8" t="str">
        <f>IF(主动技能!AI11="","")</f>
        <v/>
      </c>
      <c r="AC8">
        <f>主动技能!AJ11</f>
        <v>5</v>
      </c>
    </row>
    <row r="9" spans="1:29" x14ac:dyDescent="0.15">
      <c r="A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对敌方单体攻击，造成100%攻击力（+200）点伤害。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t="str">
        <f>主动技能!P12</f>
        <v>eff_yixingguangquan|||</v>
      </c>
      <c r="K9">
        <f>主动技能!Q12</f>
        <v>1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 t="str">
        <f>IF(主动技能!V12="","",主动技能!V12)</f>
        <v>skill_32</v>
      </c>
      <c r="Q9" t="str">
        <f>IF(主动技能!W12="","")</f>
        <v/>
      </c>
      <c r="R9" t="str">
        <f>IF(主动技能!X12="","")</f>
        <v/>
      </c>
      <c r="S9">
        <f>主动技能!Y12</f>
        <v>0</v>
      </c>
      <c r="T9">
        <f>主动技能!Z12</f>
        <v>100</v>
      </c>
      <c r="U9">
        <f>主动技能!AB12</f>
        <v>200</v>
      </c>
      <c r="V9">
        <f>主动技能!AC12</f>
        <v>0</v>
      </c>
      <c r="W9">
        <f>主动技能!AD12</f>
        <v>0</v>
      </c>
      <c r="X9">
        <f>主动技能!AE12</f>
        <v>0</v>
      </c>
      <c r="Y9">
        <f>主动技能!AF12</f>
        <v>0</v>
      </c>
      <c r="Z9">
        <f>主动技能!AG12</f>
        <v>0</v>
      </c>
      <c r="AA9" t="str">
        <f>主动技能!AH12</f>
        <v>attack</v>
      </c>
      <c r="AB9" t="str">
        <f>IF(主动技能!AI12="","")</f>
        <v/>
      </c>
      <c r="AC9">
        <f>主动技能!AJ12</f>
        <v>6</v>
      </c>
    </row>
    <row r="10" spans="1:29" x14ac:dyDescent="0.15">
      <c r="A10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对敌方单体攻击，造成100%攻击力（+283）点伤害。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t="str">
        <f>主动技能!P13</f>
        <v>eff_yixingguangquan|||</v>
      </c>
      <c r="K10">
        <f>主动技能!Q13</f>
        <v>1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 t="str">
        <f>IF(主动技能!V13="","",主动技能!V13)</f>
        <v>skill_32</v>
      </c>
      <c r="Q10" t="str">
        <f>IF(主动技能!W13="","")</f>
        <v/>
      </c>
      <c r="R10" t="str">
        <f>IF(主动技能!X13="","")</f>
        <v/>
      </c>
      <c r="S10">
        <f>主动技能!Y13</f>
        <v>0</v>
      </c>
      <c r="T10">
        <f>主动技能!Z13</f>
        <v>100</v>
      </c>
      <c r="U10">
        <f>主动技能!AB13</f>
        <v>283</v>
      </c>
      <c r="V10">
        <f>主动技能!AC13</f>
        <v>0</v>
      </c>
      <c r="W10">
        <f>主动技能!AD13</f>
        <v>0</v>
      </c>
      <c r="X10">
        <f>主动技能!AE13</f>
        <v>0</v>
      </c>
      <c r="Y10">
        <f>主动技能!AF13</f>
        <v>0</v>
      </c>
      <c r="Z10">
        <f>主动技能!AG13</f>
        <v>0</v>
      </c>
      <c r="AA10" t="str">
        <f>主动技能!AH13</f>
        <v>attack</v>
      </c>
      <c r="AB10" t="str">
        <f>IF(主动技能!AI13="","")</f>
        <v/>
      </c>
      <c r="AC10">
        <f>主动技能!AJ13</f>
        <v>7</v>
      </c>
    </row>
    <row r="11" spans="1:29" x14ac:dyDescent="0.15">
      <c r="A1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对敌方单体攻击，造成100%攻击力（+400）点伤害。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t="str">
        <f>主动技能!P14</f>
        <v>eff_yixingguangquan|||</v>
      </c>
      <c r="K11">
        <f>主动技能!Q14</f>
        <v>1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 t="str">
        <f>IF(主动技能!V14="","",主动技能!V14)</f>
        <v>skill_32</v>
      </c>
      <c r="Q11" t="str">
        <f>IF(主动技能!W14="","")</f>
        <v/>
      </c>
      <c r="R11" t="str">
        <f>IF(主动技能!X14="","")</f>
        <v/>
      </c>
      <c r="S11">
        <f>主动技能!Y14</f>
        <v>0</v>
      </c>
      <c r="T11">
        <f>主动技能!Z14</f>
        <v>100</v>
      </c>
      <c r="U11">
        <f>主动技能!AB14</f>
        <v>400</v>
      </c>
      <c r="V11">
        <f>主动技能!AC14</f>
        <v>0</v>
      </c>
      <c r="W11">
        <f>主动技能!AD14</f>
        <v>0</v>
      </c>
      <c r="X11">
        <f>主动技能!AE14</f>
        <v>0</v>
      </c>
      <c r="Y11">
        <f>主动技能!AF14</f>
        <v>0</v>
      </c>
      <c r="Z11">
        <f>主动技能!AG14</f>
        <v>0</v>
      </c>
      <c r="AA11" t="str">
        <f>主动技能!AH14</f>
        <v>attack</v>
      </c>
      <c r="AB11" t="str">
        <f>IF(主动技能!AI14="","")</f>
        <v/>
      </c>
      <c r="AC11">
        <f>主动技能!AJ14</f>
        <v>8</v>
      </c>
    </row>
    <row r="12" spans="1:29" x14ac:dyDescent="0.15">
      <c r="A12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对敌方单体攻击，造成100%攻击力（+566）点伤害。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t="str">
        <f>主动技能!P15</f>
        <v>eff_yixingguangquan|||</v>
      </c>
      <c r="K12">
        <f>主动技能!Q15</f>
        <v>1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 t="str">
        <f>IF(主动技能!V15="","",主动技能!V15)</f>
        <v>skill_32</v>
      </c>
      <c r="Q12" t="str">
        <f>IF(主动技能!W15="","")</f>
        <v/>
      </c>
      <c r="R12" t="str">
        <f>IF(主动技能!X15="","")</f>
        <v/>
      </c>
      <c r="S12">
        <f>主动技能!Y15</f>
        <v>0</v>
      </c>
      <c r="T12">
        <f>主动技能!Z15</f>
        <v>100</v>
      </c>
      <c r="U12">
        <f>主动技能!AB15</f>
        <v>566</v>
      </c>
      <c r="V12">
        <f>主动技能!AC15</f>
        <v>0</v>
      </c>
      <c r="W12">
        <f>主动技能!AD15</f>
        <v>0</v>
      </c>
      <c r="X12">
        <f>主动技能!AE15</f>
        <v>0</v>
      </c>
      <c r="Y12">
        <f>主动技能!AF15</f>
        <v>0</v>
      </c>
      <c r="Z12">
        <f>主动技能!AG15</f>
        <v>0</v>
      </c>
      <c r="AA12" t="str">
        <f>主动技能!AH15</f>
        <v>attack</v>
      </c>
      <c r="AB12" t="str">
        <f>IF(主动技能!AI15="","")</f>
        <v/>
      </c>
      <c r="AC12">
        <f>主动技能!AJ15</f>
        <v>9</v>
      </c>
    </row>
    <row r="13" spans="1:29" x14ac:dyDescent="0.15">
      <c r="A13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对敌方单体进行穿透攻击，造成100%攻击力（+800）点伤害。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 t="str">
        <f>主动技能!P16</f>
        <v>eff_yixingguangquan|||</v>
      </c>
      <c r="K13">
        <f>主动技能!Q16</f>
        <v>1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 t="str">
        <f>IF(主动技能!V16="","",主动技能!V16)</f>
        <v>skill_32</v>
      </c>
      <c r="Q13" t="str">
        <f>IF(主动技能!W16="","")</f>
        <v/>
      </c>
      <c r="R13" t="str">
        <f>IF(主动技能!X16="","")</f>
        <v/>
      </c>
      <c r="S13">
        <f>主动技能!Y16</f>
        <v>0</v>
      </c>
      <c r="T13">
        <f>主动技能!Z16</f>
        <v>100</v>
      </c>
      <c r="U13">
        <f>主动技能!AB16</f>
        <v>800</v>
      </c>
      <c r="V13">
        <f>主动技能!AC16</f>
        <v>0</v>
      </c>
      <c r="W13">
        <f>主动技能!AD16</f>
        <v>0</v>
      </c>
      <c r="X13">
        <f>主动技能!AE16</f>
        <v>0</v>
      </c>
      <c r="Y13">
        <f>主动技能!AF16</f>
        <v>0</v>
      </c>
      <c r="Z13">
        <f>主动技能!AG16</f>
        <v>0</v>
      </c>
      <c r="AA13" t="str">
        <f>主动技能!AH16</f>
        <v>attack</v>
      </c>
      <c r="AB13" t="str">
        <f>IF(主动技能!AI16="","")</f>
        <v/>
      </c>
      <c r="AC13">
        <f>主动技能!AJ16</f>
        <v>10</v>
      </c>
    </row>
    <row r="14" spans="1:29" x14ac:dyDescent="0.15">
      <c r="A14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对敌方单体进行穿透攻击，造成100%攻击力（+1132）点伤害。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 t="str">
        <f>主动技能!P17</f>
        <v>eff_yixingguangquan|||</v>
      </c>
      <c r="K14">
        <f>主动技能!Q17</f>
        <v>1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 t="str">
        <f>IF(主动技能!V17="","",主动技能!V17)</f>
        <v>skill_32</v>
      </c>
      <c r="Q14" t="str">
        <f>IF(主动技能!W17="","")</f>
        <v/>
      </c>
      <c r="R14" t="str">
        <f>IF(主动技能!X17="","")</f>
        <v/>
      </c>
      <c r="S14">
        <f>主动技能!Y17</f>
        <v>0</v>
      </c>
      <c r="T14">
        <f>主动技能!Z17</f>
        <v>100</v>
      </c>
      <c r="U14">
        <f>主动技能!AB17</f>
        <v>1132</v>
      </c>
      <c r="V14">
        <f>主动技能!AC17</f>
        <v>0</v>
      </c>
      <c r="W14">
        <f>主动技能!AD17</f>
        <v>0</v>
      </c>
      <c r="X14">
        <f>主动技能!AE17</f>
        <v>0</v>
      </c>
      <c r="Y14">
        <f>主动技能!AF17</f>
        <v>0</v>
      </c>
      <c r="Z14">
        <f>主动技能!AG17</f>
        <v>0</v>
      </c>
      <c r="AA14" t="str">
        <f>主动技能!AH17</f>
        <v>attack</v>
      </c>
      <c r="AB14" t="str">
        <f>IF(主动技能!AI17="","")</f>
        <v/>
      </c>
      <c r="AC14">
        <f>主动技能!AJ17</f>
        <v>11</v>
      </c>
    </row>
    <row r="15" spans="1:29" x14ac:dyDescent="0.15">
      <c r="A15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对敌方单体进行穿透攻击，造成100%攻击力（+1601）点伤害。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 t="str">
        <f>主动技能!P18</f>
        <v>eff_yixingguangquan|||</v>
      </c>
      <c r="K15">
        <f>主动技能!Q18</f>
        <v>1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 t="str">
        <f>IF(主动技能!V18="","",主动技能!V18)</f>
        <v>skill_32</v>
      </c>
      <c r="Q15" t="str">
        <f>IF(主动技能!W18="","")</f>
        <v/>
      </c>
      <c r="R15" t="str">
        <f>IF(主动技能!X18="","")</f>
        <v/>
      </c>
      <c r="S15">
        <f>主动技能!Y18</f>
        <v>0</v>
      </c>
      <c r="T15">
        <f>主动技能!Z18</f>
        <v>100</v>
      </c>
      <c r="U15">
        <f>主动技能!AB18</f>
        <v>1601</v>
      </c>
      <c r="V15">
        <f>主动技能!AC18</f>
        <v>0</v>
      </c>
      <c r="W15">
        <f>主动技能!AD18</f>
        <v>0</v>
      </c>
      <c r="X15">
        <f>主动技能!AE18</f>
        <v>0</v>
      </c>
      <c r="Y15">
        <f>主动技能!AF18</f>
        <v>0</v>
      </c>
      <c r="Z15">
        <f>主动技能!AG18</f>
        <v>0</v>
      </c>
      <c r="AA15" t="str">
        <f>主动技能!AH18</f>
        <v>attack</v>
      </c>
      <c r="AB15" t="str">
        <f>IF(主动技能!AI18="","")</f>
        <v/>
      </c>
      <c r="AC15">
        <f>主动技能!AJ18</f>
        <v>12</v>
      </c>
    </row>
    <row r="16" spans="1:29" x14ac:dyDescent="0.15">
      <c r="A16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对敌方单体进行穿透攻击，造成100%攻击力（+2265）点伤害。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 t="str">
        <f>主动技能!P19</f>
        <v>eff_yixingguangquan|||</v>
      </c>
      <c r="K16">
        <f>主动技能!Q19</f>
        <v>1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 t="str">
        <f>IF(主动技能!V19="","",主动技能!V19)</f>
        <v>skill_32</v>
      </c>
      <c r="Q16" t="str">
        <f>IF(主动技能!W19="","")</f>
        <v/>
      </c>
      <c r="R16" t="str">
        <f>IF(主动技能!X19="","")</f>
        <v/>
      </c>
      <c r="S16">
        <f>主动技能!Y19</f>
        <v>0</v>
      </c>
      <c r="T16">
        <f>主动技能!Z19</f>
        <v>100</v>
      </c>
      <c r="U16">
        <f>主动技能!AB19</f>
        <v>2265</v>
      </c>
      <c r="V16">
        <f>主动技能!AC19</f>
        <v>0</v>
      </c>
      <c r="W16">
        <f>主动技能!AD19</f>
        <v>0</v>
      </c>
      <c r="X16">
        <f>主动技能!AE19</f>
        <v>0</v>
      </c>
      <c r="Y16">
        <f>主动技能!AF19</f>
        <v>0</v>
      </c>
      <c r="Z16">
        <f>主动技能!AG19</f>
        <v>0</v>
      </c>
      <c r="AA16" t="str">
        <f>主动技能!AH19</f>
        <v>attack</v>
      </c>
      <c r="AB16" t="str">
        <f>IF(主动技能!AI19="","")</f>
        <v/>
      </c>
      <c r="AC16">
        <f>主动技能!AJ19</f>
        <v>13</v>
      </c>
    </row>
    <row r="17" spans="1:29" x14ac:dyDescent="0.15">
      <c r="A17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对敌方单体进行穿透攻击，造成100%攻击力（+3204）点伤害。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 t="str">
        <f>主动技能!P20</f>
        <v>eff_yixingguangquan|||</v>
      </c>
      <c r="K17">
        <f>主动技能!Q20</f>
        <v>1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 t="str">
        <f>IF(主动技能!V20="","",主动技能!V20)</f>
        <v>skill_32</v>
      </c>
      <c r="Q17" t="str">
        <f>IF(主动技能!W20="","")</f>
        <v/>
      </c>
      <c r="R17" t="str">
        <f>IF(主动技能!X20="","")</f>
        <v/>
      </c>
      <c r="S17">
        <f>主动技能!Y20</f>
        <v>0</v>
      </c>
      <c r="T17">
        <f>主动技能!Z20</f>
        <v>100</v>
      </c>
      <c r="U17">
        <f>主动技能!AB20</f>
        <v>3204</v>
      </c>
      <c r="V17">
        <f>主动技能!AC20</f>
        <v>0</v>
      </c>
      <c r="W17">
        <f>主动技能!AD20</f>
        <v>0</v>
      </c>
      <c r="X17">
        <f>主动技能!AE20</f>
        <v>0</v>
      </c>
      <c r="Y17">
        <f>主动技能!AF20</f>
        <v>0</v>
      </c>
      <c r="Z17">
        <f>主动技能!AG20</f>
        <v>0</v>
      </c>
      <c r="AA17" t="str">
        <f>主动技能!AH20</f>
        <v>attack</v>
      </c>
      <c r="AB17" t="str">
        <f>IF(主动技能!AI20="","")</f>
        <v/>
      </c>
      <c r="AC17">
        <f>主动技能!AJ20</f>
        <v>14</v>
      </c>
    </row>
    <row r="18" spans="1:29" x14ac:dyDescent="0.15">
      <c r="A18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对敌方单体进行穿透攻击，造成100%攻击力（+4532）点伤害。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 t="str">
        <f>主动技能!P21</f>
        <v>eff_yixingguangquan|||</v>
      </c>
      <c r="K18">
        <f>主动技能!Q21</f>
        <v>1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 t="str">
        <f>IF(主动技能!V21="","",主动技能!V21)</f>
        <v>skill_32</v>
      </c>
      <c r="Q18" t="str">
        <f>IF(主动技能!W21="","")</f>
        <v/>
      </c>
      <c r="R18" t="str">
        <f>IF(主动技能!X21="","")</f>
        <v/>
      </c>
      <c r="S18">
        <f>主动技能!Y21</f>
        <v>0</v>
      </c>
      <c r="T18">
        <f>主动技能!Z21</f>
        <v>100</v>
      </c>
      <c r="U18">
        <f>主动技能!AB21</f>
        <v>4532</v>
      </c>
      <c r="V18">
        <f>主动技能!AC21</f>
        <v>0</v>
      </c>
      <c r="W18">
        <f>主动技能!AD21</f>
        <v>0</v>
      </c>
      <c r="X18">
        <f>主动技能!AE21</f>
        <v>0</v>
      </c>
      <c r="Y18">
        <f>主动技能!AF21</f>
        <v>0</v>
      </c>
      <c r="Z18">
        <f>主动技能!AG21</f>
        <v>0</v>
      </c>
      <c r="AA18" t="str">
        <f>主动技能!AH21</f>
        <v>attack</v>
      </c>
      <c r="AB18" t="str">
        <f>IF(主动技能!AI21="","")</f>
        <v/>
      </c>
      <c r="AC18">
        <f>主动技能!AJ21</f>
        <v>15</v>
      </c>
    </row>
    <row r="19" spans="1:29" x14ac:dyDescent="0.15">
      <c r="A1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对敌方单体进行穿透攻击，造成100%攻击力（+6411）点伤害。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 t="str">
        <f>主动技能!P22</f>
        <v>eff_yixingguangquan|||</v>
      </c>
      <c r="K19">
        <f>主动技能!Q22</f>
        <v>1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 t="str">
        <f>IF(主动技能!V22="","",主动技能!V22)</f>
        <v>skill_32</v>
      </c>
      <c r="Q19" t="str">
        <f>IF(主动技能!W22="","")</f>
        <v/>
      </c>
      <c r="R19" t="str">
        <f>IF(主动技能!X22="","")</f>
        <v/>
      </c>
      <c r="S19">
        <f>主动技能!Y22</f>
        <v>0</v>
      </c>
      <c r="T19">
        <f>主动技能!Z22</f>
        <v>100</v>
      </c>
      <c r="U19">
        <f>主动技能!AB22</f>
        <v>6411</v>
      </c>
      <c r="V19">
        <f>主动技能!AC22</f>
        <v>0</v>
      </c>
      <c r="W19">
        <f>主动技能!AD22</f>
        <v>0</v>
      </c>
      <c r="X19">
        <f>主动技能!AE22</f>
        <v>0</v>
      </c>
      <c r="Y19">
        <f>主动技能!AF22</f>
        <v>0</v>
      </c>
      <c r="Z19">
        <f>主动技能!AG22</f>
        <v>0</v>
      </c>
      <c r="AA19" t="str">
        <f>主动技能!AH22</f>
        <v>attack</v>
      </c>
      <c r="AB19" t="str">
        <f>IF(主动技能!AI22="","")</f>
        <v/>
      </c>
      <c r="AC19">
        <f>主动技能!AJ22</f>
        <v>16</v>
      </c>
    </row>
    <row r="20" spans="1:29" x14ac:dyDescent="0.15">
      <c r="A20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对敌方单体进行穿透攻击，造成100%攻击力（+9067）点伤害。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 t="str">
        <f>主动技能!P23</f>
        <v>eff_yixingguangquan|||</v>
      </c>
      <c r="K20">
        <f>主动技能!Q23</f>
        <v>1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 t="str">
        <f>IF(主动技能!V23="","",主动技能!V23)</f>
        <v>skill_32</v>
      </c>
      <c r="Q20" t="str">
        <f>IF(主动技能!W23="","")</f>
        <v/>
      </c>
      <c r="R20" t="str">
        <f>IF(主动技能!X23="","")</f>
        <v/>
      </c>
      <c r="S20">
        <f>主动技能!Y23</f>
        <v>0</v>
      </c>
      <c r="T20">
        <f>主动技能!Z23</f>
        <v>100</v>
      </c>
      <c r="U20">
        <f>主动技能!AB23</f>
        <v>9067</v>
      </c>
      <c r="V20">
        <f>主动技能!AC23</f>
        <v>0</v>
      </c>
      <c r="W20">
        <f>主动技能!AD23</f>
        <v>0</v>
      </c>
      <c r="X20">
        <f>主动技能!AE23</f>
        <v>0</v>
      </c>
      <c r="Y20">
        <f>主动技能!AF23</f>
        <v>0</v>
      </c>
      <c r="Z20">
        <f>主动技能!AG23</f>
        <v>0</v>
      </c>
      <c r="AA20" t="str">
        <f>主动技能!AH23</f>
        <v>attack</v>
      </c>
      <c r="AB20" t="str">
        <f>IF(主动技能!AI23="","")</f>
        <v/>
      </c>
      <c r="AC20">
        <f>主动技能!AJ23</f>
        <v>17</v>
      </c>
    </row>
    <row r="21" spans="1:29" x14ac:dyDescent="0.15">
      <c r="A21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对敌方单体进行穿透攻击，造成100%攻击力（+12825）点伤害。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 t="str">
        <f>主动技能!P24</f>
        <v>eff_yixingguangquan|||</v>
      </c>
      <c r="K21">
        <f>主动技能!Q24</f>
        <v>1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 t="str">
        <f>IF(主动技能!V24="","",主动技能!V24)</f>
        <v>skill_32</v>
      </c>
      <c r="Q21" t="str">
        <f>IF(主动技能!W24="","")</f>
        <v/>
      </c>
      <c r="R21" t="str">
        <f>IF(主动技能!X24="","")</f>
        <v/>
      </c>
      <c r="S21">
        <f>主动技能!Y24</f>
        <v>0</v>
      </c>
      <c r="T21">
        <f>主动技能!Z24</f>
        <v>100</v>
      </c>
      <c r="U21">
        <f>主动技能!AB24</f>
        <v>12825</v>
      </c>
      <c r="V21">
        <f>主动技能!AC24</f>
        <v>0</v>
      </c>
      <c r="W21">
        <f>主动技能!AD24</f>
        <v>0</v>
      </c>
      <c r="X21">
        <f>主动技能!AE24</f>
        <v>0</v>
      </c>
      <c r="Y21">
        <f>主动技能!AF24</f>
        <v>0</v>
      </c>
      <c r="Z21">
        <f>主动技能!AG24</f>
        <v>0</v>
      </c>
      <c r="AA21" t="str">
        <f>主动技能!AH24</f>
        <v>attack</v>
      </c>
      <c r="AB21" t="str">
        <f>IF(主动技能!AI24="","")</f>
        <v/>
      </c>
      <c r="AC21">
        <f>主动技能!AJ24</f>
        <v>18</v>
      </c>
    </row>
    <row r="22" spans="1:29" x14ac:dyDescent="0.15">
      <c r="A22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对敌方单体进行穿透攻击，造成100%攻击力（+18140）点伤害。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 t="str">
        <f>主动技能!P25</f>
        <v>eff_yixingguangquan|||</v>
      </c>
      <c r="K22">
        <f>主动技能!Q25</f>
        <v>1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 t="str">
        <f>IF(主动技能!V25="","",主动技能!V25)</f>
        <v>skill_32</v>
      </c>
      <c r="Q22" t="str">
        <f>IF(主动技能!W25="","")</f>
        <v/>
      </c>
      <c r="R22" t="str">
        <f>IF(主动技能!X25="","")</f>
        <v/>
      </c>
      <c r="S22">
        <f>主动技能!Y25</f>
        <v>0</v>
      </c>
      <c r="T22">
        <f>主动技能!Z25</f>
        <v>100</v>
      </c>
      <c r="U22">
        <f>主动技能!AB25</f>
        <v>18140</v>
      </c>
      <c r="V22">
        <f>主动技能!AC25</f>
        <v>0</v>
      </c>
      <c r="W22">
        <f>主动技能!AD25</f>
        <v>0</v>
      </c>
      <c r="X22">
        <f>主动技能!AE25</f>
        <v>0</v>
      </c>
      <c r="Y22">
        <f>主动技能!AF25</f>
        <v>0</v>
      </c>
      <c r="Z22">
        <f>主动技能!AG25</f>
        <v>0</v>
      </c>
      <c r="AA22" t="str">
        <f>主动技能!AH25</f>
        <v>attack</v>
      </c>
      <c r="AB22" t="str">
        <f>IF(主动技能!AI25="","")</f>
        <v/>
      </c>
      <c r="AC22">
        <f>主动技能!AJ25</f>
        <v>19</v>
      </c>
    </row>
    <row r="23" spans="1:29" x14ac:dyDescent="0.15">
      <c r="A23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对敌方单体进行穿透攻击，造成100%攻击力（+25657）点伤害。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 t="str">
        <f>主动技能!P26</f>
        <v>eff_yixingguangquan|||</v>
      </c>
      <c r="K23">
        <f>主动技能!Q26</f>
        <v>1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 t="str">
        <f>IF(主动技能!V26="","",主动技能!V26)</f>
        <v>skill_32</v>
      </c>
      <c r="Q23" t="str">
        <f>IF(主动技能!W26="","")</f>
        <v/>
      </c>
      <c r="R23" t="str">
        <f>IF(主动技能!X26="","")</f>
        <v/>
      </c>
      <c r="S23">
        <f>主动技能!Y26</f>
        <v>0</v>
      </c>
      <c r="T23">
        <f>主动技能!Z26</f>
        <v>100</v>
      </c>
      <c r="U23">
        <f>主动技能!AB26</f>
        <v>25657</v>
      </c>
      <c r="V23">
        <f>主动技能!AC26</f>
        <v>0</v>
      </c>
      <c r="W23">
        <f>主动技能!AD26</f>
        <v>0</v>
      </c>
      <c r="X23">
        <f>主动技能!AE26</f>
        <v>0</v>
      </c>
      <c r="Y23">
        <f>主动技能!AF26</f>
        <v>0</v>
      </c>
      <c r="Z23">
        <f>主动技能!AG26</f>
        <v>0</v>
      </c>
      <c r="AA23" t="str">
        <f>主动技能!AH26</f>
        <v>attack</v>
      </c>
      <c r="AB23" t="str">
        <f>IF(主动技能!AI26="","")</f>
        <v/>
      </c>
      <c r="AC23">
        <f>主动技能!AJ26</f>
        <v>20</v>
      </c>
    </row>
    <row r="24" spans="1:29" x14ac:dyDescent="0.15">
      <c r="A24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对敌方单体造成125%攻击力（+81）点伤害。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t="str">
        <f>主动技能!P27</f>
        <v>eff_sixingguangquan|eff_chongjizhan||</v>
      </c>
      <c r="K24">
        <f>主动技能!Q27</f>
        <v>1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 t="str">
        <f>IF(主动技能!V27="","",主动技能!V27)</f>
        <v>skill_24</v>
      </c>
      <c r="Q24" t="str">
        <f>IF(主动技能!W27="","")</f>
        <v/>
      </c>
      <c r="R24" t="str">
        <f>IF(主动技能!X27="","")</f>
        <v/>
      </c>
      <c r="S24">
        <f>主动技能!Y27</f>
        <v>50</v>
      </c>
      <c r="T24">
        <f>主动技能!Z27</f>
        <v>125</v>
      </c>
      <c r="U24">
        <f>主动技能!AB27</f>
        <v>81</v>
      </c>
      <c r="V24">
        <f>主动技能!AC27</f>
        <v>0</v>
      </c>
      <c r="W24">
        <f>主动技能!AD27</f>
        <v>0</v>
      </c>
      <c r="X24">
        <f>主动技能!AE27</f>
        <v>1</v>
      </c>
      <c r="Y24">
        <f>主动技能!AF27</f>
        <v>2</v>
      </c>
      <c r="Z24">
        <f>主动技能!AG27</f>
        <v>1</v>
      </c>
      <c r="AA24" t="str">
        <f>主动技能!AH27</f>
        <v>attackex</v>
      </c>
      <c r="AB24" t="str">
        <f>IF(主动技能!AI27="","")</f>
        <v/>
      </c>
      <c r="AC24">
        <f>主动技能!AJ27</f>
        <v>1</v>
      </c>
    </row>
    <row r="25" spans="1:29" x14ac:dyDescent="0.15">
      <c r="A25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对敌方单体造成125%攻击力（+100）点伤害。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t="str">
        <f>主动技能!P28</f>
        <v>eff_sixingguangquan|eff_chongjizhan||</v>
      </c>
      <c r="K25">
        <f>主动技能!Q28</f>
        <v>1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 t="str">
        <f>IF(主动技能!V28="","",主动技能!V28)</f>
        <v>skill_24</v>
      </c>
      <c r="Q25" t="str">
        <f>IF(主动技能!W28="","")</f>
        <v/>
      </c>
      <c r="R25" t="str">
        <f>IF(主动技能!X28="","")</f>
        <v/>
      </c>
      <c r="S25">
        <f>主动技能!Y28</f>
        <v>50</v>
      </c>
      <c r="T25">
        <f>主动技能!Z28</f>
        <v>125</v>
      </c>
      <c r="U25">
        <f>主动技能!AB28</f>
        <v>100</v>
      </c>
      <c r="V25">
        <f>主动技能!AC28</f>
        <v>0</v>
      </c>
      <c r="W25">
        <f>主动技能!AD28</f>
        <v>0</v>
      </c>
      <c r="X25">
        <f>主动技能!AE28</f>
        <v>1</v>
      </c>
      <c r="Y25">
        <f>主动技能!AF28</f>
        <v>2</v>
      </c>
      <c r="Z25">
        <f>主动技能!AG28</f>
        <v>1</v>
      </c>
      <c r="AA25" t="str">
        <f>主动技能!AH28</f>
        <v>attackex</v>
      </c>
      <c r="AB25" t="str">
        <f>IF(主动技能!AI28="","")</f>
        <v/>
      </c>
      <c r="AC25">
        <f>主动技能!AJ28</f>
        <v>2</v>
      </c>
    </row>
    <row r="26" spans="1:29" x14ac:dyDescent="0.15">
      <c r="A26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对敌方单体造成125%攻击力（+156）点伤害。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t="str">
        <f>主动技能!P29</f>
        <v>eff_sixingguangquan|eff_chongjizhan||</v>
      </c>
      <c r="K26">
        <f>主动技能!Q29</f>
        <v>1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 t="str">
        <f>IF(主动技能!V29="","",主动技能!V29)</f>
        <v>skill_24</v>
      </c>
      <c r="Q26" t="str">
        <f>IF(主动技能!W29="","")</f>
        <v/>
      </c>
      <c r="R26" t="str">
        <f>IF(主动技能!X29="","")</f>
        <v/>
      </c>
      <c r="S26">
        <f>主动技能!Y29</f>
        <v>50</v>
      </c>
      <c r="T26">
        <f>主动技能!Z29</f>
        <v>125</v>
      </c>
      <c r="U26">
        <f>主动技能!AB29</f>
        <v>156</v>
      </c>
      <c r="V26">
        <f>主动技能!AC29</f>
        <v>0</v>
      </c>
      <c r="W26">
        <f>主动技能!AD29</f>
        <v>0</v>
      </c>
      <c r="X26">
        <f>主动技能!AE29</f>
        <v>1</v>
      </c>
      <c r="Y26">
        <f>主动技能!AF29</f>
        <v>2</v>
      </c>
      <c r="Z26">
        <f>主动技能!AG29</f>
        <v>1</v>
      </c>
      <c r="AA26" t="str">
        <f>主动技能!AH29</f>
        <v>attackex</v>
      </c>
      <c r="AB26" t="str">
        <f>IF(主动技能!AI29="","")</f>
        <v/>
      </c>
      <c r="AC26">
        <f>主动技能!AJ29</f>
        <v>3</v>
      </c>
    </row>
    <row r="27" spans="1:29" x14ac:dyDescent="0.15">
      <c r="A27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对敌方单体造成125%攻击力（+250）点伤害。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t="str">
        <f>主动技能!P30</f>
        <v>eff_sixingguangquan|eff_chongjizhan||</v>
      </c>
      <c r="K27">
        <f>主动技能!Q30</f>
        <v>1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 t="str">
        <f>IF(主动技能!V30="","",主动技能!V30)</f>
        <v>skill_24</v>
      </c>
      <c r="Q27" t="str">
        <f>IF(主动技能!W30="","")</f>
        <v/>
      </c>
      <c r="R27" t="str">
        <f>IF(主动技能!X30="","")</f>
        <v/>
      </c>
      <c r="S27">
        <f>主动技能!Y30</f>
        <v>50</v>
      </c>
      <c r="T27">
        <f>主动技能!Z30</f>
        <v>125</v>
      </c>
      <c r="U27">
        <f>主动技能!AB30</f>
        <v>250</v>
      </c>
      <c r="V27">
        <f>主动技能!AC30</f>
        <v>0</v>
      </c>
      <c r="W27">
        <f>主动技能!AD30</f>
        <v>0</v>
      </c>
      <c r="X27">
        <f>主动技能!AE30</f>
        <v>1</v>
      </c>
      <c r="Y27">
        <f>主动技能!AF30</f>
        <v>2</v>
      </c>
      <c r="Z27">
        <f>主动技能!AG30</f>
        <v>1</v>
      </c>
      <c r="AA27" t="str">
        <f>主动技能!AH30</f>
        <v>attackex</v>
      </c>
      <c r="AB27" t="str">
        <f>IF(主动技能!AI30="","")</f>
        <v/>
      </c>
      <c r="AC27">
        <f>主动技能!AJ30</f>
        <v>4</v>
      </c>
    </row>
    <row r="28" spans="1:29" x14ac:dyDescent="0.15">
      <c r="A28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t="str">
        <f>主动技能!P31</f>
        <v>eff_sixingguangquan|eff_chongjizhan||</v>
      </c>
      <c r="K28">
        <f>主动技能!Q31</f>
        <v>1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 t="str">
        <f>IF(主动技能!V31="","",主动技能!V31)</f>
        <v>skill_24</v>
      </c>
      <c r="Q28" t="str">
        <f>IF(主动技能!W31="","")</f>
        <v/>
      </c>
      <c r="R28" t="str">
        <f>IF(主动技能!X31="","")</f>
        <v/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>
        <f>主动技能!AE31</f>
        <v>1</v>
      </c>
      <c r="Y28">
        <f>主动技能!AF31</f>
        <v>2</v>
      </c>
      <c r="Z28">
        <f>主动技能!AG31</f>
        <v>1</v>
      </c>
      <c r="AA28" t="str">
        <f>主动技能!AH31</f>
        <v>attackex</v>
      </c>
      <c r="AB28" t="str">
        <f>IF(主动技能!AI31="","")</f>
        <v/>
      </c>
      <c r="AC28">
        <f>主动技能!AJ31</f>
        <v>5</v>
      </c>
    </row>
    <row r="29" spans="1:29" x14ac:dyDescent="0.15">
      <c r="A2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对敌方单体造成125%攻击力（+500）点伤害。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t="str">
        <f>主动技能!P32</f>
        <v>eff_sixingguangquan|eff_chongjizhan||</v>
      </c>
      <c r="K29">
        <f>主动技能!Q32</f>
        <v>1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 t="str">
        <f>IF(主动技能!V32="","",主动技能!V32)</f>
        <v>skill_24</v>
      </c>
      <c r="Q29" t="str">
        <f>IF(主动技能!W32="","")</f>
        <v/>
      </c>
      <c r="R29" t="str">
        <f>IF(主动技能!X32="","")</f>
        <v/>
      </c>
      <c r="S29">
        <f>主动技能!Y32</f>
        <v>50</v>
      </c>
      <c r="T29">
        <f>主动技能!Z32</f>
        <v>125</v>
      </c>
      <c r="U29">
        <f>主动技能!AB32</f>
        <v>500</v>
      </c>
      <c r="V29">
        <f>主动技能!AC32</f>
        <v>0</v>
      </c>
      <c r="W29">
        <f>主动技能!AD32</f>
        <v>0</v>
      </c>
      <c r="X29">
        <f>主动技能!AE32</f>
        <v>1</v>
      </c>
      <c r="Y29">
        <f>主动技能!AF32</f>
        <v>2</v>
      </c>
      <c r="Z29">
        <f>主动技能!AG32</f>
        <v>1</v>
      </c>
      <c r="AA29" t="str">
        <f>主动技能!AH32</f>
        <v>attackex</v>
      </c>
      <c r="AB29" t="str">
        <f>IF(主动技能!AI32="","")</f>
        <v/>
      </c>
      <c r="AC29">
        <f>主动技能!AJ32</f>
        <v>6</v>
      </c>
    </row>
    <row r="30" spans="1:29" x14ac:dyDescent="0.15">
      <c r="A30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对敌方单体造成125%攻击力（+707）点伤害。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t="str">
        <f>主动技能!P33</f>
        <v>eff_sixingguangquan|eff_chongjizhan||</v>
      </c>
      <c r="K30">
        <f>主动技能!Q33</f>
        <v>1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 t="str">
        <f>IF(主动技能!V33="","",主动技能!V33)</f>
        <v>skill_24</v>
      </c>
      <c r="Q30" t="str">
        <f>IF(主动技能!W33="","")</f>
        <v/>
      </c>
      <c r="R30" t="str">
        <f>IF(主动技能!X33="","")</f>
        <v/>
      </c>
      <c r="S30">
        <f>主动技能!Y33</f>
        <v>50</v>
      </c>
      <c r="T30">
        <f>主动技能!Z33</f>
        <v>125</v>
      </c>
      <c r="U30">
        <f>主动技能!AB33</f>
        <v>707</v>
      </c>
      <c r="V30">
        <f>主动技能!AC33</f>
        <v>0</v>
      </c>
      <c r="W30">
        <f>主动技能!AD33</f>
        <v>0</v>
      </c>
      <c r="X30">
        <f>主动技能!AE33</f>
        <v>1</v>
      </c>
      <c r="Y30">
        <f>主动技能!AF33</f>
        <v>2</v>
      </c>
      <c r="Z30">
        <f>主动技能!AG33</f>
        <v>1</v>
      </c>
      <c r="AA30" t="str">
        <f>主动技能!AH33</f>
        <v>attackex</v>
      </c>
      <c r="AB30" t="str">
        <f>IF(主动技能!AI33="","")</f>
        <v/>
      </c>
      <c r="AC30">
        <f>主动技能!AJ33</f>
        <v>7</v>
      </c>
    </row>
    <row r="31" spans="1:29" x14ac:dyDescent="0.15">
      <c r="A31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对敌方单体造成125%攻击力（+1000）点伤害。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t="str">
        <f>主动技能!P34</f>
        <v>eff_sixingguangquan|eff_chongjizhan||</v>
      </c>
      <c r="K31">
        <f>主动技能!Q34</f>
        <v>1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 t="str">
        <f>IF(主动技能!V34="","",主动技能!V34)</f>
        <v>skill_24</v>
      </c>
      <c r="Q31" t="str">
        <f>IF(主动技能!W34="","")</f>
        <v/>
      </c>
      <c r="R31" t="str">
        <f>IF(主动技能!X34="","")</f>
        <v/>
      </c>
      <c r="S31">
        <f>主动技能!Y34</f>
        <v>50</v>
      </c>
      <c r="T31">
        <f>主动技能!Z34</f>
        <v>125</v>
      </c>
      <c r="U31">
        <f>主动技能!AB34</f>
        <v>1000</v>
      </c>
      <c r="V31">
        <f>主动技能!AC34</f>
        <v>0</v>
      </c>
      <c r="W31">
        <f>主动技能!AD34</f>
        <v>0</v>
      </c>
      <c r="X31">
        <f>主动技能!AE34</f>
        <v>1</v>
      </c>
      <c r="Y31">
        <f>主动技能!AF34</f>
        <v>2</v>
      </c>
      <c r="Z31">
        <f>主动技能!AG34</f>
        <v>1</v>
      </c>
      <c r="AA31" t="str">
        <f>主动技能!AH34</f>
        <v>attackex</v>
      </c>
      <c r="AB31" t="str">
        <f>IF(主动技能!AI34="","")</f>
        <v/>
      </c>
      <c r="AC31">
        <f>主动技能!AJ34</f>
        <v>8</v>
      </c>
    </row>
    <row r="32" spans="1:29" x14ac:dyDescent="0.15">
      <c r="A32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对敌方单体造成125%攻击力（+1415）点伤害。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t="str">
        <f>主动技能!P35</f>
        <v>eff_sixingguangquan|eff_chongjizhan||</v>
      </c>
      <c r="K32">
        <f>主动技能!Q35</f>
        <v>1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 t="str">
        <f>IF(主动技能!V35="","",主动技能!V35)</f>
        <v>skill_24</v>
      </c>
      <c r="Q32" t="str">
        <f>IF(主动技能!W35="","")</f>
        <v/>
      </c>
      <c r="R32" t="str">
        <f>IF(主动技能!X35="","")</f>
        <v/>
      </c>
      <c r="S32">
        <f>主动技能!Y35</f>
        <v>50</v>
      </c>
      <c r="T32">
        <f>主动技能!Z35</f>
        <v>125</v>
      </c>
      <c r="U32">
        <f>主动技能!AB35</f>
        <v>1415</v>
      </c>
      <c r="V32">
        <f>主动技能!AC35</f>
        <v>0</v>
      </c>
      <c r="W32">
        <f>主动技能!AD35</f>
        <v>0</v>
      </c>
      <c r="X32">
        <f>主动技能!AE35</f>
        <v>1</v>
      </c>
      <c r="Y32">
        <f>主动技能!AF35</f>
        <v>2</v>
      </c>
      <c r="Z32">
        <f>主动技能!AG35</f>
        <v>1</v>
      </c>
      <c r="AA32" t="str">
        <f>主动技能!AH35</f>
        <v>attackex</v>
      </c>
      <c r="AB32" t="str">
        <f>IF(主动技能!AI35="","")</f>
        <v/>
      </c>
      <c r="AC32">
        <f>主动技能!AJ35</f>
        <v>9</v>
      </c>
    </row>
    <row r="33" spans="1:29" x14ac:dyDescent="0.15">
      <c r="A33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对敌方单体造成125%攻击力（+2001）点伤害。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t="str">
        <f>主动技能!P36</f>
        <v>eff_sixingguangquan|eff_chongjizhan||</v>
      </c>
      <c r="K33">
        <f>主动技能!Q36</f>
        <v>1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 t="str">
        <f>IF(主动技能!V36="","",主动技能!V36)</f>
        <v>skill_24</v>
      </c>
      <c r="Q33" t="str">
        <f>IF(主动技能!W36="","")</f>
        <v/>
      </c>
      <c r="R33" t="str">
        <f>IF(主动技能!X36="","")</f>
        <v/>
      </c>
      <c r="S33">
        <f>主动技能!Y36</f>
        <v>50</v>
      </c>
      <c r="T33">
        <f>主动技能!Z36</f>
        <v>125</v>
      </c>
      <c r="U33">
        <f>主动技能!AB36</f>
        <v>2001</v>
      </c>
      <c r="V33">
        <f>主动技能!AC36</f>
        <v>0</v>
      </c>
      <c r="W33">
        <f>主动技能!AD36</f>
        <v>0</v>
      </c>
      <c r="X33">
        <f>主动技能!AE36</f>
        <v>1</v>
      </c>
      <c r="Y33">
        <f>主动技能!AF36</f>
        <v>2</v>
      </c>
      <c r="Z33">
        <f>主动技能!AG36</f>
        <v>1</v>
      </c>
      <c r="AA33" t="str">
        <f>主动技能!AH36</f>
        <v>attackex</v>
      </c>
      <c r="AB33" t="str">
        <f>IF(主动技能!AI36="","")</f>
        <v/>
      </c>
      <c r="AC33">
        <f>主动技能!AJ36</f>
        <v>10</v>
      </c>
    </row>
    <row r="34" spans="1:29" x14ac:dyDescent="0.15">
      <c r="A34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对敌方单体造成125%攻击力（+2831）点伤害。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t="str">
        <f>主动技能!P37</f>
        <v>eff_sixingguangquan|eff_chongjizhan||</v>
      </c>
      <c r="K34">
        <f>主动技能!Q37</f>
        <v>1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 t="str">
        <f>IF(主动技能!V37="","",主动技能!V37)</f>
        <v>skill_24</v>
      </c>
      <c r="Q34" t="str">
        <f>IF(主动技能!W37="","")</f>
        <v/>
      </c>
      <c r="R34" t="str">
        <f>IF(主动技能!X37="","")</f>
        <v/>
      </c>
      <c r="S34">
        <f>主动技能!Y37</f>
        <v>50</v>
      </c>
      <c r="T34">
        <f>主动技能!Z37</f>
        <v>125</v>
      </c>
      <c r="U34">
        <f>主动技能!AB37</f>
        <v>2831</v>
      </c>
      <c r="V34">
        <f>主动技能!AC37</f>
        <v>0</v>
      </c>
      <c r="W34">
        <f>主动技能!AD37</f>
        <v>0</v>
      </c>
      <c r="X34">
        <f>主动技能!AE37</f>
        <v>1</v>
      </c>
      <c r="Y34">
        <f>主动技能!AF37</f>
        <v>2</v>
      </c>
      <c r="Z34">
        <f>主动技能!AG37</f>
        <v>1</v>
      </c>
      <c r="AA34" t="str">
        <f>主动技能!AH37</f>
        <v>attackex</v>
      </c>
      <c r="AB34" t="str">
        <f>IF(主动技能!AI37="","")</f>
        <v/>
      </c>
      <c r="AC34">
        <f>主动技能!AJ37</f>
        <v>11</v>
      </c>
    </row>
    <row r="35" spans="1:29" x14ac:dyDescent="0.15">
      <c r="A35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对敌方单体造成125%攻击力（+4004）点伤害。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t="str">
        <f>主动技能!P38</f>
        <v>eff_sixingguangquan|eff_chongjizhan||</v>
      </c>
      <c r="K35">
        <f>主动技能!Q38</f>
        <v>1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 t="str">
        <f>IF(主动技能!V38="","",主动技能!V38)</f>
        <v>skill_24</v>
      </c>
      <c r="Q35" t="str">
        <f>IF(主动技能!W38="","")</f>
        <v/>
      </c>
      <c r="R35" t="str">
        <f>IF(主动技能!X38="","")</f>
        <v/>
      </c>
      <c r="S35">
        <f>主动技能!Y38</f>
        <v>50</v>
      </c>
      <c r="T35">
        <f>主动技能!Z38</f>
        <v>125</v>
      </c>
      <c r="U35">
        <f>主动技能!AB38</f>
        <v>4004</v>
      </c>
      <c r="V35">
        <f>主动技能!AC38</f>
        <v>0</v>
      </c>
      <c r="W35">
        <f>主动技能!AD38</f>
        <v>0</v>
      </c>
      <c r="X35">
        <f>主动技能!AE38</f>
        <v>1</v>
      </c>
      <c r="Y35">
        <f>主动技能!AF38</f>
        <v>2</v>
      </c>
      <c r="Z35">
        <f>主动技能!AG38</f>
        <v>1</v>
      </c>
      <c r="AA35" t="str">
        <f>主动技能!AH38</f>
        <v>attackex</v>
      </c>
      <c r="AB35" t="str">
        <f>IF(主动技能!AI38="","")</f>
        <v/>
      </c>
      <c r="AC35">
        <f>主动技能!AJ38</f>
        <v>12</v>
      </c>
    </row>
    <row r="36" spans="1:29" x14ac:dyDescent="0.15">
      <c r="A36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对敌方单体造成125%攻击力（+5664）点伤害。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t="str">
        <f>主动技能!P39</f>
        <v>eff_sixingguangquan|eff_chongjizhan||</v>
      </c>
      <c r="K36">
        <f>主动技能!Q39</f>
        <v>1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 t="str">
        <f>IF(主动技能!V39="","",主动技能!V39)</f>
        <v>skill_24</v>
      </c>
      <c r="Q36" t="str">
        <f>IF(主动技能!W39="","")</f>
        <v/>
      </c>
      <c r="R36" t="str">
        <f>IF(主动技能!X39="","")</f>
        <v/>
      </c>
      <c r="S36">
        <f>主动技能!Y39</f>
        <v>50</v>
      </c>
      <c r="T36">
        <f>主动技能!Z39</f>
        <v>125</v>
      </c>
      <c r="U36">
        <f>主动技能!AB39</f>
        <v>5664</v>
      </c>
      <c r="V36">
        <f>主动技能!AC39</f>
        <v>0</v>
      </c>
      <c r="W36">
        <f>主动技能!AD39</f>
        <v>0</v>
      </c>
      <c r="X36">
        <f>主动技能!AE39</f>
        <v>1</v>
      </c>
      <c r="Y36">
        <f>主动技能!AF39</f>
        <v>2</v>
      </c>
      <c r="Z36">
        <f>主动技能!AG39</f>
        <v>1</v>
      </c>
      <c r="AA36" t="str">
        <f>主动技能!AH39</f>
        <v>attackex</v>
      </c>
      <c r="AB36" t="str">
        <f>IF(主动技能!AI39="","")</f>
        <v/>
      </c>
      <c r="AC36">
        <f>主动技能!AJ39</f>
        <v>13</v>
      </c>
    </row>
    <row r="37" spans="1:29" x14ac:dyDescent="0.15">
      <c r="A37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对敌方单体造成125%攻击力（+8011）点伤害。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t="str">
        <f>主动技能!P40</f>
        <v>eff_sixingguangquan|eff_chongjizhan||</v>
      </c>
      <c r="K37">
        <f>主动技能!Q40</f>
        <v>1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 t="str">
        <f>IF(主动技能!V40="","",主动技能!V40)</f>
        <v>skill_24</v>
      </c>
      <c r="Q37" t="str">
        <f>IF(主动技能!W40="","")</f>
        <v/>
      </c>
      <c r="R37" t="str">
        <f>IF(主动技能!X40="","")</f>
        <v/>
      </c>
      <c r="S37">
        <f>主动技能!Y40</f>
        <v>50</v>
      </c>
      <c r="T37">
        <f>主动技能!Z40</f>
        <v>125</v>
      </c>
      <c r="U37">
        <f>主动技能!AB40</f>
        <v>8011</v>
      </c>
      <c r="V37">
        <f>主动技能!AC40</f>
        <v>0</v>
      </c>
      <c r="W37">
        <f>主动技能!AD40</f>
        <v>0</v>
      </c>
      <c r="X37">
        <f>主动技能!AE40</f>
        <v>1</v>
      </c>
      <c r="Y37">
        <f>主动技能!AF40</f>
        <v>2</v>
      </c>
      <c r="Z37">
        <f>主动技能!AG40</f>
        <v>1</v>
      </c>
      <c r="AA37" t="str">
        <f>主动技能!AH40</f>
        <v>attackex</v>
      </c>
      <c r="AB37" t="str">
        <f>IF(主动技能!AI40="","")</f>
        <v/>
      </c>
      <c r="AC37">
        <f>主动技能!AJ40</f>
        <v>14</v>
      </c>
    </row>
    <row r="38" spans="1:29" x14ac:dyDescent="0.15">
      <c r="A38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对敌方单体造成125%攻击力（+11331）点伤害。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t="str">
        <f>主动技能!P41</f>
        <v>eff_sixingguangquan|eff_chongjizhan||</v>
      </c>
      <c r="K38">
        <f>主动技能!Q41</f>
        <v>1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 t="str">
        <f>IF(主动技能!V41="","",主动技能!V41)</f>
        <v>skill_24</v>
      </c>
      <c r="Q38" t="str">
        <f>IF(主动技能!W41="","")</f>
        <v/>
      </c>
      <c r="R38" t="str">
        <f>IF(主动技能!X41="","")</f>
        <v/>
      </c>
      <c r="S38">
        <f>主动技能!Y41</f>
        <v>50</v>
      </c>
      <c r="T38">
        <f>主动技能!Z41</f>
        <v>125</v>
      </c>
      <c r="U38">
        <f>主动技能!AB41</f>
        <v>11331</v>
      </c>
      <c r="V38">
        <f>主动技能!AC41</f>
        <v>0</v>
      </c>
      <c r="W38">
        <f>主动技能!AD41</f>
        <v>0</v>
      </c>
      <c r="X38">
        <f>主动技能!AE41</f>
        <v>1</v>
      </c>
      <c r="Y38">
        <f>主动技能!AF41</f>
        <v>2</v>
      </c>
      <c r="Z38">
        <f>主动技能!AG41</f>
        <v>1</v>
      </c>
      <c r="AA38" t="str">
        <f>主动技能!AH41</f>
        <v>attackex</v>
      </c>
      <c r="AB38" t="str">
        <f>IF(主动技能!AI41="","")</f>
        <v/>
      </c>
      <c r="AC38">
        <f>主动技能!AJ41</f>
        <v>15</v>
      </c>
    </row>
    <row r="39" spans="1:29" x14ac:dyDescent="0.15">
      <c r="A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对敌方单体造成125%攻击力（+16027）点伤害。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t="str">
        <f>主动技能!P42</f>
        <v>eff_sixingguangquan|eff_chongjizhan||</v>
      </c>
      <c r="K39">
        <f>主动技能!Q42</f>
        <v>1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 t="str">
        <f>IF(主动技能!V42="","",主动技能!V42)</f>
        <v>skill_24</v>
      </c>
      <c r="Q39" t="str">
        <f>IF(主动技能!W42="","")</f>
        <v/>
      </c>
      <c r="R39" t="str">
        <f>IF(主动技能!X42="","")</f>
        <v/>
      </c>
      <c r="S39">
        <f>主动技能!Y42</f>
        <v>50</v>
      </c>
      <c r="T39">
        <f>主动技能!Z42</f>
        <v>125</v>
      </c>
      <c r="U39">
        <f>主动技能!AB42</f>
        <v>16027</v>
      </c>
      <c r="V39">
        <f>主动技能!AC42</f>
        <v>0</v>
      </c>
      <c r="W39">
        <f>主动技能!AD42</f>
        <v>0</v>
      </c>
      <c r="X39">
        <f>主动技能!AE42</f>
        <v>1</v>
      </c>
      <c r="Y39">
        <f>主动技能!AF42</f>
        <v>2</v>
      </c>
      <c r="Z39">
        <f>主动技能!AG42</f>
        <v>1</v>
      </c>
      <c r="AA39" t="str">
        <f>主动技能!AH42</f>
        <v>attackex</v>
      </c>
      <c r="AB39" t="str">
        <f>IF(主动技能!AI42="","")</f>
        <v/>
      </c>
      <c r="AC39">
        <f>主动技能!AJ42</f>
        <v>16</v>
      </c>
    </row>
    <row r="40" spans="1:29" x14ac:dyDescent="0.15">
      <c r="A40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对敌方单体造成125%攻击力（+22669）点伤害。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t="str">
        <f>主动技能!P43</f>
        <v>eff_sixingguangquan|eff_chongjizhan||</v>
      </c>
      <c r="K40">
        <f>主动技能!Q43</f>
        <v>1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 t="str">
        <f>IF(主动技能!V43="","",主动技能!V43)</f>
        <v>skill_24</v>
      </c>
      <c r="Q40" t="str">
        <f>IF(主动技能!W43="","")</f>
        <v/>
      </c>
      <c r="R40" t="str">
        <f>IF(主动技能!X43="","")</f>
        <v/>
      </c>
      <c r="S40">
        <f>主动技能!Y43</f>
        <v>50</v>
      </c>
      <c r="T40">
        <f>主动技能!Z43</f>
        <v>125</v>
      </c>
      <c r="U40">
        <f>主动技能!AB43</f>
        <v>22669</v>
      </c>
      <c r="V40">
        <f>主动技能!AC43</f>
        <v>0</v>
      </c>
      <c r="W40">
        <f>主动技能!AD43</f>
        <v>0</v>
      </c>
      <c r="X40">
        <f>主动技能!AE43</f>
        <v>1</v>
      </c>
      <c r="Y40">
        <f>主动技能!AF43</f>
        <v>2</v>
      </c>
      <c r="Z40">
        <f>主动技能!AG43</f>
        <v>1</v>
      </c>
      <c r="AA40" t="str">
        <f>主动技能!AH43</f>
        <v>attackex</v>
      </c>
      <c r="AB40" t="str">
        <f>IF(主动技能!AI43="","")</f>
        <v/>
      </c>
      <c r="AC40">
        <f>主动技能!AJ43</f>
        <v>17</v>
      </c>
    </row>
    <row r="41" spans="1:29" x14ac:dyDescent="0.15">
      <c r="A41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对敌方单体造成125%攻击力（+32063）点伤害。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t="str">
        <f>主动技能!P44</f>
        <v>eff_sixingguangquan|eff_chongjizhan||</v>
      </c>
      <c r="K41" s="39">
        <f>主动技能!Q44</f>
        <v>1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 t="str">
        <f>IF(主动技能!V44="","",主动技能!V44)</f>
        <v>skill_24</v>
      </c>
      <c r="Q41" t="str">
        <f>IF(主动技能!W44="","")</f>
        <v/>
      </c>
      <c r="R41" t="str">
        <f>IF(主动技能!X44="","")</f>
        <v/>
      </c>
      <c r="S41">
        <f>主动技能!Y44</f>
        <v>50</v>
      </c>
      <c r="T41">
        <f>主动技能!Z44</f>
        <v>125</v>
      </c>
      <c r="U41">
        <f>主动技能!AB44</f>
        <v>32063</v>
      </c>
      <c r="V41">
        <f>主动技能!AC44</f>
        <v>0</v>
      </c>
      <c r="W41">
        <f>主动技能!AD44</f>
        <v>0</v>
      </c>
      <c r="X41">
        <f>主动技能!AE44</f>
        <v>1</v>
      </c>
      <c r="Y41">
        <f>主动技能!AF44</f>
        <v>2</v>
      </c>
      <c r="Z41">
        <f>主动技能!AG44</f>
        <v>1</v>
      </c>
      <c r="AA41" t="str">
        <f>主动技能!AH44</f>
        <v>attackex</v>
      </c>
      <c r="AB41" t="str">
        <f>IF(主动技能!AI44="","")</f>
        <v/>
      </c>
      <c r="AC41">
        <f>主动技能!AJ44</f>
        <v>18</v>
      </c>
    </row>
    <row r="42" spans="1:29" x14ac:dyDescent="0.15">
      <c r="A42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对敌方单体造成125%攻击力（+45350）点伤害。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t="str">
        <f>主动技能!P45</f>
        <v>eff_sixingguangquan|eff_chongjizhan||</v>
      </c>
      <c r="K42">
        <f>主动技能!Q45</f>
        <v>1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 t="str">
        <f>IF(主动技能!V45="","",主动技能!V45)</f>
        <v>skill_24</v>
      </c>
      <c r="Q42" t="str">
        <f>IF(主动技能!W45="","")</f>
        <v/>
      </c>
      <c r="R42" t="str">
        <f>IF(主动技能!X45="","")</f>
        <v/>
      </c>
      <c r="S42">
        <f>主动技能!Y45</f>
        <v>50</v>
      </c>
      <c r="T42">
        <f>主动技能!Z45</f>
        <v>125</v>
      </c>
      <c r="U42">
        <f>主动技能!AB45</f>
        <v>45350</v>
      </c>
      <c r="V42">
        <f>主动技能!AC45</f>
        <v>0</v>
      </c>
      <c r="W42">
        <f>主动技能!AD45</f>
        <v>0</v>
      </c>
      <c r="X42">
        <f>主动技能!AE45</f>
        <v>1</v>
      </c>
      <c r="Y42">
        <f>主动技能!AF45</f>
        <v>2</v>
      </c>
      <c r="Z42">
        <f>主动技能!AG45</f>
        <v>1</v>
      </c>
      <c r="AA42" t="str">
        <f>主动技能!AH45</f>
        <v>attackex</v>
      </c>
      <c r="AB42" t="str">
        <f>IF(主动技能!AI45="","")</f>
        <v/>
      </c>
      <c r="AC42">
        <f>主动技能!AJ45</f>
        <v>19</v>
      </c>
    </row>
    <row r="43" spans="1:29" x14ac:dyDescent="0.15">
      <c r="A43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对敌方单体造成125%攻击力（+64142）点伤害。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t="str">
        <f>主动技能!P46</f>
        <v>eff_sixingguangquan|eff_chongjizhan||</v>
      </c>
      <c r="K43">
        <f>主动技能!Q46</f>
        <v>1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 t="str">
        <f>IF(主动技能!V46="","",主动技能!V46)</f>
        <v>skill_24</v>
      </c>
      <c r="Q43" t="str">
        <f>IF(主动技能!W46="","")</f>
        <v/>
      </c>
      <c r="R43" t="str">
        <f>IF(主动技能!X46="","")</f>
        <v/>
      </c>
      <c r="S43">
        <f>主动技能!Y46</f>
        <v>50</v>
      </c>
      <c r="T43">
        <f>主动技能!Z46</f>
        <v>125</v>
      </c>
      <c r="U43">
        <f>主动技能!AB46</f>
        <v>64142</v>
      </c>
      <c r="V43">
        <f>主动技能!AC46</f>
        <v>0</v>
      </c>
      <c r="W43">
        <f>主动技能!AD46</f>
        <v>0</v>
      </c>
      <c r="X43">
        <f>主动技能!AE46</f>
        <v>1</v>
      </c>
      <c r="Y43">
        <f>主动技能!AF46</f>
        <v>2</v>
      </c>
      <c r="Z43">
        <f>主动技能!AG46</f>
        <v>1</v>
      </c>
      <c r="AA43" t="str">
        <f>主动技能!AH46</f>
        <v>attackex</v>
      </c>
      <c r="AB43" t="str">
        <f>IF(主动技能!AI46="","")</f>
        <v/>
      </c>
      <c r="AC43">
        <f>主动技能!AJ46</f>
        <v>20</v>
      </c>
    </row>
    <row r="44" spans="1:29" x14ac:dyDescent="0.15">
      <c r="A44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对敌方单体造成150%攻击力（+162）点伤害。并附带流血。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 t="str">
        <f>主动技能!P47</f>
        <v>eff_sixingguangquan||eff_heilongjuanfeng|</v>
      </c>
      <c r="K44">
        <f>主动技能!Q47</f>
        <v>1</v>
      </c>
      <c r="L44">
        <f>主动技能!R47</f>
        <v>0</v>
      </c>
      <c r="M44">
        <f>主动技能!S47</f>
        <v>0</v>
      </c>
      <c r="N44" t="str">
        <f>IF(主动技能!T47="","",主动技能!T47)</f>
        <v>100001:100:2:0</v>
      </c>
      <c r="O44" t="str">
        <f>IF(主动技能!U47="","",主动技能!U47)</f>
        <v/>
      </c>
      <c r="P44" t="str">
        <f>IF(主动技能!V47="","",主动技能!V47)</f>
        <v>skill_01</v>
      </c>
      <c r="Q44" t="str">
        <f>IF(主动技能!W47="","")</f>
        <v/>
      </c>
      <c r="R44" t="str">
        <f>IF(主动技能!X47="","")</f>
        <v/>
      </c>
      <c r="S44">
        <f>主动技能!Y47</f>
        <v>100</v>
      </c>
      <c r="T44">
        <f>主动技能!Z47</f>
        <v>150</v>
      </c>
      <c r="U44">
        <f>主动技能!AB47</f>
        <v>162</v>
      </c>
      <c r="V44">
        <f>主动技能!AC47</f>
        <v>0</v>
      </c>
      <c r="W44">
        <f>主动技能!AD47</f>
        <v>0</v>
      </c>
      <c r="X44">
        <f>主动技能!AE47</f>
        <v>1</v>
      </c>
      <c r="Y44">
        <f>主动技能!AF47</f>
        <v>3</v>
      </c>
      <c r="Z44">
        <f>主动技能!AG47</f>
        <v>2</v>
      </c>
      <c r="AA44" t="str">
        <f>主动技能!AH47</f>
        <v>attackex</v>
      </c>
      <c r="AB44" t="str">
        <f>IF(主动技能!AI47="","")</f>
        <v/>
      </c>
      <c r="AC44">
        <f>主动技能!AJ47</f>
        <v>1</v>
      </c>
    </row>
    <row r="45" spans="1:29" x14ac:dyDescent="0.15">
      <c r="A45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对敌方单体造成150%攻击力（+200）点伤害。并附带流血。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 t="str">
        <f>主动技能!P48</f>
        <v>eff_sixingguangquan||eff_heilongjuanfeng|</v>
      </c>
      <c r="K45">
        <f>主动技能!Q48</f>
        <v>1</v>
      </c>
      <c r="L45">
        <f>主动技能!R48</f>
        <v>0</v>
      </c>
      <c r="M45">
        <f>主动技能!S48</f>
        <v>0</v>
      </c>
      <c r="N45" t="str">
        <f>IF(主动技能!T48="","",主动技能!T48)</f>
        <v>100001:100:2:0</v>
      </c>
      <c r="O45" t="str">
        <f>IF(主动技能!U48="","",主动技能!U48)</f>
        <v/>
      </c>
      <c r="P45" t="str">
        <f>IF(主动技能!V48="","",主动技能!V48)</f>
        <v>skill_01</v>
      </c>
      <c r="Q45" t="str">
        <f>IF(主动技能!W48="","")</f>
        <v/>
      </c>
      <c r="R45" t="str">
        <f>IF(主动技能!X48="","")</f>
        <v/>
      </c>
      <c r="S45">
        <f>主动技能!Y48</f>
        <v>100</v>
      </c>
      <c r="T45">
        <f>主动技能!Z48</f>
        <v>150</v>
      </c>
      <c r="U45">
        <f>主动技能!AB48</f>
        <v>200</v>
      </c>
      <c r="V45">
        <f>主动技能!AC48</f>
        <v>0</v>
      </c>
      <c r="W45">
        <f>主动技能!AD48</f>
        <v>0</v>
      </c>
      <c r="X45">
        <f>主动技能!AE48</f>
        <v>1</v>
      </c>
      <c r="Y45">
        <f>主动技能!AF48</f>
        <v>3</v>
      </c>
      <c r="Z45">
        <f>主动技能!AG48</f>
        <v>2</v>
      </c>
      <c r="AA45" t="str">
        <f>主动技能!AH48</f>
        <v>attackex</v>
      </c>
      <c r="AB45" t="str">
        <f>IF(主动技能!AI48="","")</f>
        <v/>
      </c>
      <c r="AC45">
        <f>主动技能!AJ48</f>
        <v>2</v>
      </c>
    </row>
    <row r="46" spans="1:29" x14ac:dyDescent="0.15">
      <c r="A46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对敌方单体造成150%攻击力（+312）点伤害。并附带流血。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 t="str">
        <f>主动技能!P49</f>
        <v>eff_sixingguangquan||eff_heilongjuanfeng|</v>
      </c>
      <c r="K46">
        <f>主动技能!Q49</f>
        <v>1</v>
      </c>
      <c r="L46">
        <f>主动技能!R49</f>
        <v>0</v>
      </c>
      <c r="M46">
        <f>主动技能!S49</f>
        <v>0</v>
      </c>
      <c r="N46" t="str">
        <f>IF(主动技能!T49="","",主动技能!T49)</f>
        <v>100001:100:2:0</v>
      </c>
      <c r="O46" t="str">
        <f>IF(主动技能!U49="","",主动技能!U49)</f>
        <v/>
      </c>
      <c r="P46" t="str">
        <f>IF(主动技能!V49="","",主动技能!V49)</f>
        <v>skill_01</v>
      </c>
      <c r="Q46" t="str">
        <f>IF(主动技能!W49="","")</f>
        <v/>
      </c>
      <c r="R46" t="str">
        <f>IF(主动技能!X49="","")</f>
        <v/>
      </c>
      <c r="S46">
        <f>主动技能!Y49</f>
        <v>100</v>
      </c>
      <c r="T46">
        <f>主动技能!Z49</f>
        <v>150</v>
      </c>
      <c r="U46">
        <f>主动技能!AB49</f>
        <v>312</v>
      </c>
      <c r="V46">
        <f>主动技能!AC49</f>
        <v>0</v>
      </c>
      <c r="W46">
        <f>主动技能!AD49</f>
        <v>0</v>
      </c>
      <c r="X46">
        <f>主动技能!AE49</f>
        <v>1</v>
      </c>
      <c r="Y46">
        <f>主动技能!AF49</f>
        <v>3</v>
      </c>
      <c r="Z46">
        <f>主动技能!AG49</f>
        <v>2</v>
      </c>
      <c r="AA46" t="str">
        <f>主动技能!AH49</f>
        <v>attackex</v>
      </c>
      <c r="AB46" t="str">
        <f>IF(主动技能!AI49="","")</f>
        <v/>
      </c>
      <c r="AC46">
        <f>主动技能!AJ49</f>
        <v>3</v>
      </c>
    </row>
    <row r="47" spans="1:29" x14ac:dyDescent="0.15">
      <c r="A47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 t="str">
        <f>主动技能!P50</f>
        <v>eff_sixingguangquan||eff_heilongjuanfeng|</v>
      </c>
      <c r="K47">
        <f>主动技能!Q50</f>
        <v>1</v>
      </c>
      <c r="L47">
        <f>主动技能!R50</f>
        <v>0</v>
      </c>
      <c r="M47">
        <f>主动技能!S50</f>
        <v>0</v>
      </c>
      <c r="N47" t="str">
        <f>IF(主动技能!T50="","",主动技能!T50)</f>
        <v>100001:100:2:0</v>
      </c>
      <c r="O47" t="str">
        <f>IF(主动技能!U50="","",主动技能!U50)</f>
        <v/>
      </c>
      <c r="P47" t="str">
        <f>IF(主动技能!V50="","",主动技能!V50)</f>
        <v>skill_01</v>
      </c>
      <c r="Q47" t="str">
        <f>IF(主动技能!W50="","")</f>
        <v/>
      </c>
      <c r="R47" t="str">
        <f>IF(主动技能!X50="","")</f>
        <v/>
      </c>
      <c r="S47">
        <f>主动技能!Y50</f>
        <v>100</v>
      </c>
      <c r="T47">
        <f>主动技能!Z50</f>
        <v>150</v>
      </c>
      <c r="U47">
        <f>主动技能!AB50</f>
        <v>500</v>
      </c>
      <c r="V47">
        <f>主动技能!AC50</f>
        <v>0</v>
      </c>
      <c r="W47">
        <f>主动技能!AD50</f>
        <v>0</v>
      </c>
      <c r="X47">
        <f>主动技能!AE50</f>
        <v>1</v>
      </c>
      <c r="Y47">
        <f>主动技能!AF50</f>
        <v>3</v>
      </c>
      <c r="Z47">
        <f>主动技能!AG50</f>
        <v>2</v>
      </c>
      <c r="AA47" t="str">
        <f>主动技能!AH50</f>
        <v>attackex</v>
      </c>
      <c r="AB47" t="str">
        <f>IF(主动技能!AI50="","")</f>
        <v/>
      </c>
      <c r="AC47">
        <f>主动技能!AJ50</f>
        <v>4</v>
      </c>
    </row>
    <row r="48" spans="1:29" x14ac:dyDescent="0.15">
      <c r="A48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 t="str">
        <f>主动技能!P51</f>
        <v>eff_sixingguangquan||eff_heilongjuanfeng|</v>
      </c>
      <c r="K48">
        <f>主动技能!Q51</f>
        <v>1</v>
      </c>
      <c r="L48">
        <f>主动技能!R51</f>
        <v>0</v>
      </c>
      <c r="M48">
        <f>主动技能!S51</f>
        <v>0</v>
      </c>
      <c r="N48" t="str">
        <f>IF(主动技能!T51="","",主动技能!T51)</f>
        <v>100001:100:2:0</v>
      </c>
      <c r="O48" t="str">
        <f>IF(主动技能!U51="","",主动技能!U51)</f>
        <v/>
      </c>
      <c r="P48" t="str">
        <f>IF(主动技能!V51="","",主动技能!V51)</f>
        <v>skill_01</v>
      </c>
      <c r="Q48" t="str">
        <f>IF(主动技能!W51="","")</f>
        <v/>
      </c>
      <c r="R48" t="str">
        <f>IF(主动技能!X51="","")</f>
        <v/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>
        <f>主动技能!AE51</f>
        <v>1</v>
      </c>
      <c r="Y48">
        <f>主动技能!AF51</f>
        <v>3</v>
      </c>
      <c r="Z48">
        <f>主动技能!AG51</f>
        <v>2</v>
      </c>
      <c r="AA48" t="str">
        <f>主动技能!AH51</f>
        <v>attackex</v>
      </c>
      <c r="AB48" t="str">
        <f>IF(主动技能!AI51="","")</f>
        <v/>
      </c>
      <c r="AC48">
        <f>主动技能!AJ51</f>
        <v>5</v>
      </c>
    </row>
    <row r="49" spans="1:29" x14ac:dyDescent="0.15">
      <c r="A4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对敌方单体造成150%攻击力（+1000）点伤害。并附带流血。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 t="str">
        <f>主动技能!P52</f>
        <v>eff_sixingguangquan||eff_heilongjuanfeng|</v>
      </c>
      <c r="K49">
        <f>主动技能!Q52</f>
        <v>1</v>
      </c>
      <c r="L49">
        <f>主动技能!R52</f>
        <v>0</v>
      </c>
      <c r="M49">
        <f>主动技能!S52</f>
        <v>0</v>
      </c>
      <c r="N49" t="str">
        <f>IF(主动技能!T52="","",主动技能!T52)</f>
        <v>100001:100:2:0</v>
      </c>
      <c r="O49" t="str">
        <f>IF(主动技能!U52="","",主动技能!U52)</f>
        <v/>
      </c>
      <c r="P49" t="str">
        <f>IF(主动技能!V52="","",主动技能!V52)</f>
        <v>skill_01</v>
      </c>
      <c r="Q49" t="str">
        <f>IF(主动技能!W52="","")</f>
        <v/>
      </c>
      <c r="R49" t="str">
        <f>IF(主动技能!X52="","")</f>
        <v/>
      </c>
      <c r="S49">
        <f>主动技能!Y52</f>
        <v>100</v>
      </c>
      <c r="T49">
        <f>主动技能!Z52</f>
        <v>150</v>
      </c>
      <c r="U49">
        <f>主动技能!AB52</f>
        <v>1000</v>
      </c>
      <c r="V49">
        <f>主动技能!AC52</f>
        <v>0</v>
      </c>
      <c r="W49">
        <f>主动技能!AD52</f>
        <v>0</v>
      </c>
      <c r="X49">
        <f>主动技能!AE52</f>
        <v>1</v>
      </c>
      <c r="Y49">
        <f>主动技能!AF52</f>
        <v>3</v>
      </c>
      <c r="Z49">
        <f>主动技能!AG52</f>
        <v>2</v>
      </c>
      <c r="AA49" t="str">
        <f>主动技能!AH52</f>
        <v>attackex</v>
      </c>
      <c r="AB49" t="str">
        <f>IF(主动技能!AI52="","")</f>
        <v/>
      </c>
      <c r="AC49">
        <f>主动技能!AJ52</f>
        <v>6</v>
      </c>
    </row>
    <row r="50" spans="1:29" x14ac:dyDescent="0.15">
      <c r="A50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对敌方单体造成150%攻击力（+1415）点伤害。并附带流血。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 t="str">
        <f>主动技能!P53</f>
        <v>eff_sixingguangquan||eff_heilongjuanfeng|</v>
      </c>
      <c r="K50">
        <f>主动技能!Q53</f>
        <v>1</v>
      </c>
      <c r="L50">
        <f>主动技能!R53</f>
        <v>0</v>
      </c>
      <c r="M50">
        <f>主动技能!S53</f>
        <v>0</v>
      </c>
      <c r="N50" t="str">
        <f>IF(主动技能!T53="","",主动技能!T53)</f>
        <v>100001:100:2:0</v>
      </c>
      <c r="O50" t="str">
        <f>IF(主动技能!U53="","",主动技能!U53)</f>
        <v/>
      </c>
      <c r="P50" t="str">
        <f>IF(主动技能!V53="","",主动技能!V53)</f>
        <v>skill_01</v>
      </c>
      <c r="Q50" t="str">
        <f>IF(主动技能!W53="","")</f>
        <v/>
      </c>
      <c r="R50" t="str">
        <f>IF(主动技能!X53="","")</f>
        <v/>
      </c>
      <c r="S50">
        <f>主动技能!Y53</f>
        <v>100</v>
      </c>
      <c r="T50">
        <f>主动技能!Z53</f>
        <v>150</v>
      </c>
      <c r="U50">
        <f>主动技能!AB53</f>
        <v>1415</v>
      </c>
      <c r="V50">
        <f>主动技能!AC53</f>
        <v>0</v>
      </c>
      <c r="W50">
        <f>主动技能!AD53</f>
        <v>0</v>
      </c>
      <c r="X50">
        <f>主动技能!AE53</f>
        <v>1</v>
      </c>
      <c r="Y50">
        <f>主动技能!AF53</f>
        <v>3</v>
      </c>
      <c r="Z50">
        <f>主动技能!AG53</f>
        <v>2</v>
      </c>
      <c r="AA50" t="str">
        <f>主动技能!AH53</f>
        <v>attackex</v>
      </c>
      <c r="AB50" t="str">
        <f>IF(主动技能!AI53="","")</f>
        <v/>
      </c>
      <c r="AC50">
        <f>主动技能!AJ53</f>
        <v>7</v>
      </c>
    </row>
    <row r="51" spans="1:29" x14ac:dyDescent="0.15">
      <c r="A51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对敌方单体造成150%攻击力（+2001）点伤害。并附带流血。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 t="str">
        <f>主动技能!P54</f>
        <v>eff_sixingguangquan||eff_heilongjuanfeng|</v>
      </c>
      <c r="K51">
        <f>主动技能!Q54</f>
        <v>1</v>
      </c>
      <c r="L51">
        <f>主动技能!R54</f>
        <v>0</v>
      </c>
      <c r="M51">
        <f>主动技能!S54</f>
        <v>0</v>
      </c>
      <c r="N51" t="str">
        <f>IF(主动技能!T54="","",主动技能!T54)</f>
        <v>100001:100:2:0</v>
      </c>
      <c r="O51" t="str">
        <f>IF(主动技能!U54="","",主动技能!U54)</f>
        <v/>
      </c>
      <c r="P51" t="str">
        <f>IF(主动技能!V54="","",主动技能!V54)</f>
        <v>skill_01</v>
      </c>
      <c r="Q51" t="str">
        <f>IF(主动技能!W54="","")</f>
        <v/>
      </c>
      <c r="R51" t="str">
        <f>IF(主动技能!X54="","")</f>
        <v/>
      </c>
      <c r="S51">
        <f>主动技能!Y54</f>
        <v>100</v>
      </c>
      <c r="T51">
        <f>主动技能!Z54</f>
        <v>150</v>
      </c>
      <c r="U51">
        <f>主动技能!AB54</f>
        <v>2001</v>
      </c>
      <c r="V51">
        <f>主动技能!AC54</f>
        <v>0</v>
      </c>
      <c r="W51">
        <f>主动技能!AD54</f>
        <v>0</v>
      </c>
      <c r="X51">
        <f>主动技能!AE54</f>
        <v>1</v>
      </c>
      <c r="Y51">
        <f>主动技能!AF54</f>
        <v>3</v>
      </c>
      <c r="Z51">
        <f>主动技能!AG54</f>
        <v>2</v>
      </c>
      <c r="AA51" t="str">
        <f>主动技能!AH54</f>
        <v>attackex</v>
      </c>
      <c r="AB51" t="str">
        <f>IF(主动技能!AI54="","")</f>
        <v/>
      </c>
      <c r="AC51">
        <f>主动技能!AJ54</f>
        <v>8</v>
      </c>
    </row>
    <row r="52" spans="1:29" x14ac:dyDescent="0.15">
      <c r="A52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对敌方单体造成150%攻击力（+2830）点伤害。并附带流血。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 t="str">
        <f>主动技能!P55</f>
        <v>eff_sixingguangquan||eff_heilongjuanfeng|</v>
      </c>
      <c r="K52">
        <f>主动技能!Q55</f>
        <v>1</v>
      </c>
      <c r="L52">
        <f>主动技能!R55</f>
        <v>0</v>
      </c>
      <c r="M52">
        <f>主动技能!S55</f>
        <v>0</v>
      </c>
      <c r="N52" t="str">
        <f>IF(主动技能!T55="","",主动技能!T55)</f>
        <v>100001:100:2:0</v>
      </c>
      <c r="O52" t="str">
        <f>IF(主动技能!U55="","",主动技能!U55)</f>
        <v/>
      </c>
      <c r="P52" t="str">
        <f>IF(主动技能!V55="","",主动技能!V55)</f>
        <v>skill_01</v>
      </c>
      <c r="Q52" t="str">
        <f>IF(主动技能!W55="","")</f>
        <v/>
      </c>
      <c r="R52" t="str">
        <f>IF(主动技能!X55="","")</f>
        <v/>
      </c>
      <c r="S52">
        <f>主动技能!Y55</f>
        <v>100</v>
      </c>
      <c r="T52">
        <f>主动技能!Z55</f>
        <v>150</v>
      </c>
      <c r="U52">
        <f>主动技能!AB55</f>
        <v>2830</v>
      </c>
      <c r="V52">
        <f>主动技能!AC55</f>
        <v>0</v>
      </c>
      <c r="W52">
        <f>主动技能!AD55</f>
        <v>0</v>
      </c>
      <c r="X52">
        <f>主动技能!AE55</f>
        <v>1</v>
      </c>
      <c r="Y52">
        <f>主动技能!AF55</f>
        <v>3</v>
      </c>
      <c r="Z52">
        <f>主动技能!AG55</f>
        <v>2</v>
      </c>
      <c r="AA52" t="str">
        <f>主动技能!AH55</f>
        <v>attackex</v>
      </c>
      <c r="AB52" t="str">
        <f>IF(主动技能!AI55="","")</f>
        <v/>
      </c>
      <c r="AC52">
        <f>主动技能!AJ55</f>
        <v>9</v>
      </c>
    </row>
    <row r="53" spans="1:29" x14ac:dyDescent="0.15">
      <c r="A53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对敌方单体造成150%攻击力（+4003）点伤害。并附带流血。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 t="str">
        <f>主动技能!P56</f>
        <v>eff_sixingguangquan||eff_heilongjuanfeng|</v>
      </c>
      <c r="K53">
        <f>主动技能!Q56</f>
        <v>1</v>
      </c>
      <c r="L53">
        <f>主动技能!R56</f>
        <v>0</v>
      </c>
      <c r="M53">
        <f>主动技能!S56</f>
        <v>0</v>
      </c>
      <c r="N53" t="str">
        <f>IF(主动技能!T56="","",主动技能!T56)</f>
        <v>100001:100:2:0</v>
      </c>
      <c r="O53" t="str">
        <f>IF(主动技能!U56="","",主动技能!U56)</f>
        <v/>
      </c>
      <c r="P53" t="str">
        <f>IF(主动技能!V56="","",主动技能!V56)</f>
        <v>skill_01</v>
      </c>
      <c r="Q53" t="str">
        <f>IF(主动技能!W56="","")</f>
        <v/>
      </c>
      <c r="R53" t="str">
        <f>IF(主动技能!X56="","")</f>
        <v/>
      </c>
      <c r="S53">
        <f>主动技能!Y56</f>
        <v>100</v>
      </c>
      <c r="T53">
        <f>主动技能!Z56</f>
        <v>150</v>
      </c>
      <c r="U53">
        <f>主动技能!AB56</f>
        <v>4003</v>
      </c>
      <c r="V53">
        <f>主动技能!AC56</f>
        <v>0</v>
      </c>
      <c r="W53">
        <f>主动技能!AD56</f>
        <v>0</v>
      </c>
      <c r="X53">
        <f>主动技能!AE56</f>
        <v>1</v>
      </c>
      <c r="Y53">
        <f>主动技能!AF56</f>
        <v>3</v>
      </c>
      <c r="Z53">
        <f>主动技能!AG56</f>
        <v>2</v>
      </c>
      <c r="AA53" t="str">
        <f>主动技能!AH56</f>
        <v>attackex</v>
      </c>
      <c r="AB53" t="str">
        <f>IF(主动技能!AI56="","")</f>
        <v/>
      </c>
      <c r="AC53">
        <f>主动技能!AJ56</f>
        <v>10</v>
      </c>
    </row>
    <row r="54" spans="1:29" x14ac:dyDescent="0.15">
      <c r="A54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对敌方单体造成150%攻击力（+5663）点伤害。并附带流血。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 t="str">
        <f>主动技能!P57</f>
        <v>eff_sixingguangquan||eff_heilongjuanfeng|</v>
      </c>
      <c r="K54">
        <f>主动技能!Q57</f>
        <v>1</v>
      </c>
      <c r="L54">
        <f>主动技能!R57</f>
        <v>0</v>
      </c>
      <c r="M54">
        <f>主动技能!S57</f>
        <v>0</v>
      </c>
      <c r="N54" t="str">
        <f>IF(主动技能!T57="","",主动技能!T57)</f>
        <v>100001:100:2:0</v>
      </c>
      <c r="O54" t="str">
        <f>IF(主动技能!U57="","",主动技能!U57)</f>
        <v/>
      </c>
      <c r="P54" t="str">
        <f>IF(主动技能!V57="","",主动技能!V57)</f>
        <v>skill_01</v>
      </c>
      <c r="Q54" t="str">
        <f>IF(主动技能!W57="","")</f>
        <v/>
      </c>
      <c r="R54" t="str">
        <f>IF(主动技能!X57="","")</f>
        <v/>
      </c>
      <c r="S54">
        <f>主动技能!Y57</f>
        <v>100</v>
      </c>
      <c r="T54">
        <f>主动技能!Z57</f>
        <v>150</v>
      </c>
      <c r="U54">
        <f>主动技能!AB57</f>
        <v>5663</v>
      </c>
      <c r="V54">
        <f>主动技能!AC57</f>
        <v>0</v>
      </c>
      <c r="W54">
        <f>主动技能!AD57</f>
        <v>0</v>
      </c>
      <c r="X54">
        <f>主动技能!AE57</f>
        <v>1</v>
      </c>
      <c r="Y54">
        <f>主动技能!AF57</f>
        <v>3</v>
      </c>
      <c r="Z54">
        <f>主动技能!AG57</f>
        <v>2</v>
      </c>
      <c r="AA54" t="str">
        <f>主动技能!AH57</f>
        <v>attackex</v>
      </c>
      <c r="AB54" t="str">
        <f>IF(主动技能!AI57="","")</f>
        <v/>
      </c>
      <c r="AC54">
        <f>主动技能!AJ57</f>
        <v>11</v>
      </c>
    </row>
    <row r="55" spans="1:29" x14ac:dyDescent="0.15">
      <c r="A55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对敌方单体造成150%攻击力（+8009）点伤害。并附带流血。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 t="str">
        <f>主动技能!P58</f>
        <v>eff_sixingguangquan||eff_heilongjuanfeng|</v>
      </c>
      <c r="K55">
        <f>主动技能!Q58</f>
        <v>1</v>
      </c>
      <c r="L55">
        <f>主动技能!R58</f>
        <v>0</v>
      </c>
      <c r="M55">
        <f>主动技能!S58</f>
        <v>0</v>
      </c>
      <c r="N55" t="str">
        <f>IF(主动技能!T58="","",主动技能!T58)</f>
        <v>100001:100:2:0</v>
      </c>
      <c r="O55" t="str">
        <f>IF(主动技能!U58="","",主动技能!U58)</f>
        <v/>
      </c>
      <c r="P55" t="str">
        <f>IF(主动技能!V58="","",主动技能!V58)</f>
        <v>skill_01</v>
      </c>
      <c r="Q55" t="str">
        <f>IF(主动技能!W58="","")</f>
        <v/>
      </c>
      <c r="R55" t="str">
        <f>IF(主动技能!X58="","")</f>
        <v/>
      </c>
      <c r="S55">
        <f>主动技能!Y58</f>
        <v>100</v>
      </c>
      <c r="T55">
        <f>主动技能!Z58</f>
        <v>150</v>
      </c>
      <c r="U55">
        <f>主动技能!AB58</f>
        <v>8009</v>
      </c>
      <c r="V55">
        <f>主动技能!AC58</f>
        <v>0</v>
      </c>
      <c r="W55">
        <f>主动技能!AD58</f>
        <v>0</v>
      </c>
      <c r="X55">
        <f>主动技能!AE58</f>
        <v>1</v>
      </c>
      <c r="Y55">
        <f>主动技能!AF58</f>
        <v>3</v>
      </c>
      <c r="Z55">
        <f>主动技能!AG58</f>
        <v>2</v>
      </c>
      <c r="AA55" t="str">
        <f>主动技能!AH58</f>
        <v>attackex</v>
      </c>
      <c r="AB55" t="str">
        <f>IF(主动技能!AI58="","")</f>
        <v/>
      </c>
      <c r="AC55">
        <f>主动技能!AJ58</f>
        <v>12</v>
      </c>
    </row>
    <row r="56" spans="1:29" x14ac:dyDescent="0.15">
      <c r="A56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对敌方单体造成150%攻击力（+11328）点伤害。并附带流血。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 t="str">
        <f>主动技能!P59</f>
        <v>eff_sixingguangquan||eff_heilongjuanfeng|</v>
      </c>
      <c r="K56">
        <f>主动技能!Q59</f>
        <v>1</v>
      </c>
      <c r="L56">
        <f>主动技能!R59</f>
        <v>0</v>
      </c>
      <c r="M56">
        <f>主动技能!S59</f>
        <v>0</v>
      </c>
      <c r="N56" t="str">
        <f>IF(主动技能!T59="","",主动技能!T59)</f>
        <v>100001:100:2:0</v>
      </c>
      <c r="O56" t="str">
        <f>IF(主动技能!U59="","",主动技能!U59)</f>
        <v/>
      </c>
      <c r="P56" t="str">
        <f>IF(主动技能!V59="","",主动技能!V59)</f>
        <v>skill_01</v>
      </c>
      <c r="Q56" t="str">
        <f>IF(主动技能!W59="","")</f>
        <v/>
      </c>
      <c r="R56" t="str">
        <f>IF(主动技能!X59="","")</f>
        <v/>
      </c>
      <c r="S56">
        <f>主动技能!Y59</f>
        <v>100</v>
      </c>
      <c r="T56">
        <f>主动技能!Z59</f>
        <v>150</v>
      </c>
      <c r="U56">
        <f>主动技能!AB59</f>
        <v>11328</v>
      </c>
      <c r="V56">
        <f>主动技能!AC59</f>
        <v>0</v>
      </c>
      <c r="W56">
        <f>主动技能!AD59</f>
        <v>0</v>
      </c>
      <c r="X56">
        <f>主动技能!AE59</f>
        <v>1</v>
      </c>
      <c r="Y56">
        <f>主动技能!AF59</f>
        <v>3</v>
      </c>
      <c r="Z56">
        <f>主动技能!AG59</f>
        <v>2</v>
      </c>
      <c r="AA56" t="str">
        <f>主动技能!AH59</f>
        <v>attackex</v>
      </c>
      <c r="AB56" t="str">
        <f>IF(主动技能!AI59="","")</f>
        <v/>
      </c>
      <c r="AC56">
        <f>主动技能!AJ59</f>
        <v>13</v>
      </c>
    </row>
    <row r="57" spans="1:29" x14ac:dyDescent="0.15">
      <c r="A57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对敌方单体造成150%攻击力（+16023）点伤害。并附带流血。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 t="str">
        <f>主动技能!P60</f>
        <v>eff_sixingguangquan||eff_heilongjuanfeng|</v>
      </c>
      <c r="K57">
        <f>主动技能!Q60</f>
        <v>1</v>
      </c>
      <c r="L57">
        <f>主动技能!R60</f>
        <v>0</v>
      </c>
      <c r="M57">
        <f>主动技能!S60</f>
        <v>0</v>
      </c>
      <c r="N57" t="str">
        <f>IF(主动技能!T60="","",主动技能!T60)</f>
        <v>100001:100:2:0</v>
      </c>
      <c r="O57" t="str">
        <f>IF(主动技能!U60="","",主动技能!U60)</f>
        <v/>
      </c>
      <c r="P57" t="str">
        <f>IF(主动技能!V60="","",主动技能!V60)</f>
        <v>skill_01</v>
      </c>
      <c r="Q57" t="str">
        <f>IF(主动技能!W60="","")</f>
        <v/>
      </c>
      <c r="R57" t="str">
        <f>IF(主动技能!X60="","")</f>
        <v/>
      </c>
      <c r="S57">
        <f>主动技能!Y60</f>
        <v>100</v>
      </c>
      <c r="T57">
        <f>主动技能!Z60</f>
        <v>150</v>
      </c>
      <c r="U57">
        <f>主动技能!AB60</f>
        <v>16023</v>
      </c>
      <c r="V57">
        <f>主动技能!AC60</f>
        <v>0</v>
      </c>
      <c r="W57">
        <f>主动技能!AD60</f>
        <v>0</v>
      </c>
      <c r="X57">
        <f>主动技能!AE60</f>
        <v>1</v>
      </c>
      <c r="Y57">
        <f>主动技能!AF60</f>
        <v>3</v>
      </c>
      <c r="Z57">
        <f>主动技能!AG60</f>
        <v>2</v>
      </c>
      <c r="AA57" t="str">
        <f>主动技能!AH60</f>
        <v>attackex</v>
      </c>
      <c r="AB57" t="str">
        <f>IF(主动技能!AI60="","")</f>
        <v/>
      </c>
      <c r="AC57">
        <f>主动技能!AJ60</f>
        <v>14</v>
      </c>
    </row>
    <row r="58" spans="1:29" x14ac:dyDescent="0.15">
      <c r="A58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对敌方单体造成150%攻击力（+22663）点伤害。并附带流血。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 t="str">
        <f>主动技能!P61</f>
        <v>eff_sixingguangquan||eff_heilongjuanfeng|</v>
      </c>
      <c r="K58">
        <f>主动技能!Q61</f>
        <v>1</v>
      </c>
      <c r="L58">
        <f>主动技能!R61</f>
        <v>0</v>
      </c>
      <c r="M58">
        <f>主动技能!S61</f>
        <v>0</v>
      </c>
      <c r="N58" t="str">
        <f>IF(主动技能!T61="","",主动技能!T61)</f>
        <v>100001:100:2:0</v>
      </c>
      <c r="O58" t="str">
        <f>IF(主动技能!U61="","",主动技能!U61)</f>
        <v/>
      </c>
      <c r="P58" t="str">
        <f>IF(主动技能!V61="","",主动技能!V61)</f>
        <v>skill_01</v>
      </c>
      <c r="Q58" t="str">
        <f>IF(主动技能!W61="","")</f>
        <v/>
      </c>
      <c r="R58" t="str">
        <f>IF(主动技能!X61="","")</f>
        <v/>
      </c>
      <c r="S58">
        <f>主动技能!Y61</f>
        <v>100</v>
      </c>
      <c r="T58">
        <f>主动技能!Z61</f>
        <v>150</v>
      </c>
      <c r="U58">
        <f>主动技能!AB61</f>
        <v>22663</v>
      </c>
      <c r="V58">
        <f>主动技能!AC61</f>
        <v>0</v>
      </c>
      <c r="W58">
        <f>主动技能!AD61</f>
        <v>0</v>
      </c>
      <c r="X58">
        <f>主动技能!AE61</f>
        <v>1</v>
      </c>
      <c r="Y58">
        <f>主动技能!AF61</f>
        <v>3</v>
      </c>
      <c r="Z58">
        <f>主动技能!AG61</f>
        <v>2</v>
      </c>
      <c r="AA58" t="str">
        <f>主动技能!AH61</f>
        <v>attackex</v>
      </c>
      <c r="AB58" t="str">
        <f>IF(主动技能!AI61="","")</f>
        <v/>
      </c>
      <c r="AC58">
        <f>主动技能!AJ61</f>
        <v>15</v>
      </c>
    </row>
    <row r="59" spans="1:29" x14ac:dyDescent="0.15">
      <c r="A5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对敌方单体造成150%攻击力（+32055）点伤害。并附带流血。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 t="str">
        <f>主动技能!P62</f>
        <v>eff_sixingguangquan||eff_heilongjuanfeng|</v>
      </c>
      <c r="K59">
        <f>主动技能!Q62</f>
        <v>1</v>
      </c>
      <c r="L59">
        <f>主动技能!R62</f>
        <v>0</v>
      </c>
      <c r="M59">
        <f>主动技能!S62</f>
        <v>0</v>
      </c>
      <c r="N59" t="str">
        <f>IF(主动技能!T62="","",主动技能!T62)</f>
        <v>100001:100:2:0</v>
      </c>
      <c r="O59" t="str">
        <f>IF(主动技能!U62="","",主动技能!U62)</f>
        <v/>
      </c>
      <c r="P59" t="str">
        <f>IF(主动技能!V62="","",主动技能!V62)</f>
        <v>skill_01</v>
      </c>
      <c r="Q59" t="str">
        <f>IF(主动技能!W62="","")</f>
        <v/>
      </c>
      <c r="R59" t="str">
        <f>IF(主动技能!X62="","")</f>
        <v/>
      </c>
      <c r="S59">
        <f>主动技能!Y62</f>
        <v>100</v>
      </c>
      <c r="T59">
        <f>主动技能!Z62</f>
        <v>150</v>
      </c>
      <c r="U59">
        <f>主动技能!AB62</f>
        <v>32055</v>
      </c>
      <c r="V59">
        <f>主动技能!AC62</f>
        <v>0</v>
      </c>
      <c r="W59">
        <f>主动技能!AD62</f>
        <v>0</v>
      </c>
      <c r="X59">
        <f>主动技能!AE62</f>
        <v>1</v>
      </c>
      <c r="Y59">
        <f>主动技能!AF62</f>
        <v>3</v>
      </c>
      <c r="Z59">
        <f>主动技能!AG62</f>
        <v>2</v>
      </c>
      <c r="AA59" t="str">
        <f>主动技能!AH62</f>
        <v>attackex</v>
      </c>
      <c r="AB59" t="str">
        <f>IF(主动技能!AI62="","")</f>
        <v/>
      </c>
      <c r="AC59">
        <f>主动技能!AJ62</f>
        <v>16</v>
      </c>
    </row>
    <row r="60" spans="1:29" x14ac:dyDescent="0.15">
      <c r="A60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对敌方单体造成150%攻击力（+45338）点伤害。并附带流血。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 t="str">
        <f>主动技能!P63</f>
        <v>eff_sixingguangquan||eff_heilongjuanfeng|</v>
      </c>
      <c r="K60">
        <f>主动技能!Q63</f>
        <v>1</v>
      </c>
      <c r="L60">
        <f>主动技能!R63</f>
        <v>0</v>
      </c>
      <c r="M60">
        <f>主动技能!S63</f>
        <v>0</v>
      </c>
      <c r="N60" t="str">
        <f>IF(主动技能!T63="","",主动技能!T63)</f>
        <v>100001:100:2:0</v>
      </c>
      <c r="O60" t="str">
        <f>IF(主动技能!U63="","",主动技能!U63)</f>
        <v/>
      </c>
      <c r="P60" t="str">
        <f>IF(主动技能!V63="","",主动技能!V63)</f>
        <v>skill_01</v>
      </c>
      <c r="Q60" t="str">
        <f>IF(主动技能!W63="","")</f>
        <v/>
      </c>
      <c r="R60" t="str">
        <f>IF(主动技能!X63="","")</f>
        <v/>
      </c>
      <c r="S60">
        <f>主动技能!Y63</f>
        <v>100</v>
      </c>
      <c r="T60">
        <f>主动技能!Z63</f>
        <v>150</v>
      </c>
      <c r="U60">
        <f>主动技能!AB63</f>
        <v>45338</v>
      </c>
      <c r="V60">
        <f>主动技能!AC63</f>
        <v>0</v>
      </c>
      <c r="W60">
        <f>主动技能!AD63</f>
        <v>0</v>
      </c>
      <c r="X60">
        <f>主动技能!AE63</f>
        <v>1</v>
      </c>
      <c r="Y60">
        <f>主动技能!AF63</f>
        <v>3</v>
      </c>
      <c r="Z60">
        <f>主动技能!AG63</f>
        <v>2</v>
      </c>
      <c r="AA60" t="str">
        <f>主动技能!AH63</f>
        <v>attackex</v>
      </c>
      <c r="AB60" t="str">
        <f>IF(主动技能!AI63="","")</f>
        <v/>
      </c>
      <c r="AC60">
        <f>主动技能!AJ63</f>
        <v>17</v>
      </c>
    </row>
    <row r="61" spans="1:29" x14ac:dyDescent="0.15">
      <c r="A61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对敌方单体造成150%攻击力（+64126）点伤害。并附带流血。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 t="str">
        <f>主动技能!P64</f>
        <v>eff_sixingguangquan||eff_heilongjuanfeng|</v>
      </c>
      <c r="K61">
        <f>主动技能!Q64</f>
        <v>1</v>
      </c>
      <c r="L61">
        <f>主动技能!R64</f>
        <v>0</v>
      </c>
      <c r="M61">
        <f>主动技能!S64</f>
        <v>0</v>
      </c>
      <c r="N61" t="str">
        <f>IF(主动技能!T64="","",主动技能!T64)</f>
        <v>100001:100:2:0</v>
      </c>
      <c r="O61" t="str">
        <f>IF(主动技能!U64="","",主动技能!U64)</f>
        <v/>
      </c>
      <c r="P61" t="str">
        <f>IF(主动技能!V64="","",主动技能!V64)</f>
        <v>skill_01</v>
      </c>
      <c r="Q61" t="str">
        <f>IF(主动技能!W64="","")</f>
        <v/>
      </c>
      <c r="R61" t="str">
        <f>IF(主动技能!X64="","")</f>
        <v/>
      </c>
      <c r="S61">
        <f>主动技能!Y64</f>
        <v>100</v>
      </c>
      <c r="T61">
        <f>主动技能!Z64</f>
        <v>150</v>
      </c>
      <c r="U61">
        <f>主动技能!AB64</f>
        <v>64126</v>
      </c>
      <c r="V61">
        <f>主动技能!AC64</f>
        <v>0</v>
      </c>
      <c r="W61">
        <f>主动技能!AD64</f>
        <v>0</v>
      </c>
      <c r="X61">
        <f>主动技能!AE64</f>
        <v>1</v>
      </c>
      <c r="Y61">
        <f>主动技能!AF64</f>
        <v>3</v>
      </c>
      <c r="Z61">
        <f>主动技能!AG64</f>
        <v>2</v>
      </c>
      <c r="AA61" t="str">
        <f>主动技能!AH64</f>
        <v>attackex</v>
      </c>
      <c r="AB61" t="str">
        <f>IF(主动技能!AI64="","")</f>
        <v/>
      </c>
      <c r="AC61">
        <f>主动技能!AJ64</f>
        <v>18</v>
      </c>
    </row>
    <row r="62" spans="1:29" x14ac:dyDescent="0.15">
      <c r="A62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对敌方单体造成150%攻击力（+90700）点伤害。并附带流血。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 t="str">
        <f>主动技能!P65</f>
        <v>eff_sixingguangquan||eff_heilongjuanfeng|</v>
      </c>
      <c r="K62">
        <f>主动技能!Q65</f>
        <v>1</v>
      </c>
      <c r="L62">
        <f>主动技能!R65</f>
        <v>0</v>
      </c>
      <c r="M62">
        <f>主动技能!S65</f>
        <v>0</v>
      </c>
      <c r="N62" t="str">
        <f>IF(主动技能!T65="","",主动技能!T65)</f>
        <v>100001:100:2:0</v>
      </c>
      <c r="O62" t="str">
        <f>IF(主动技能!U65="","",主动技能!U65)</f>
        <v/>
      </c>
      <c r="P62" t="str">
        <f>IF(主动技能!V65="","",主动技能!V65)</f>
        <v>skill_01</v>
      </c>
      <c r="Q62" t="str">
        <f>IF(主动技能!W65="","")</f>
        <v/>
      </c>
      <c r="R62" t="str">
        <f>IF(主动技能!X65="","")</f>
        <v/>
      </c>
      <c r="S62">
        <f>主动技能!Y65</f>
        <v>100</v>
      </c>
      <c r="T62">
        <f>主动技能!Z65</f>
        <v>150</v>
      </c>
      <c r="U62">
        <f>主动技能!AB65</f>
        <v>90700</v>
      </c>
      <c r="V62">
        <f>主动技能!AC65</f>
        <v>0</v>
      </c>
      <c r="W62">
        <f>主动技能!AD65</f>
        <v>0</v>
      </c>
      <c r="X62">
        <f>主动技能!AE65</f>
        <v>1</v>
      </c>
      <c r="Y62">
        <f>主动技能!AF65</f>
        <v>3</v>
      </c>
      <c r="Z62">
        <f>主动技能!AG65</f>
        <v>2</v>
      </c>
      <c r="AA62" t="str">
        <f>主动技能!AH65</f>
        <v>attackex</v>
      </c>
      <c r="AB62" t="str">
        <f>IF(主动技能!AI65="","")</f>
        <v/>
      </c>
      <c r="AC62">
        <f>主动技能!AJ65</f>
        <v>19</v>
      </c>
    </row>
    <row r="63" spans="1:29" x14ac:dyDescent="0.15">
      <c r="A63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对敌方单体造成150%攻击力（+128285）点伤害。并附带流血。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 t="str">
        <f>主动技能!P66</f>
        <v>eff_sixingguangquan||eff_heilongjuanfeng|</v>
      </c>
      <c r="K63">
        <f>主动技能!Q66</f>
        <v>1</v>
      </c>
      <c r="L63">
        <f>主动技能!R66</f>
        <v>0</v>
      </c>
      <c r="M63">
        <f>主动技能!S66</f>
        <v>0</v>
      </c>
      <c r="N63" t="str">
        <f>IF(主动技能!T66="","",主动技能!T66)</f>
        <v>100001:100:2:0</v>
      </c>
      <c r="O63" t="str">
        <f>IF(主动技能!U66="","",主动技能!U66)</f>
        <v/>
      </c>
      <c r="P63" t="str">
        <f>IF(主动技能!V66="","",主动技能!V66)</f>
        <v>skill_01</v>
      </c>
      <c r="Q63" t="str">
        <f>IF(主动技能!W66="","")</f>
        <v/>
      </c>
      <c r="R63" t="str">
        <f>IF(主动技能!X66="","")</f>
        <v/>
      </c>
      <c r="S63">
        <f>主动技能!Y66</f>
        <v>100</v>
      </c>
      <c r="T63">
        <f>主动技能!Z66</f>
        <v>150</v>
      </c>
      <c r="U63">
        <f>主动技能!AB66</f>
        <v>128285</v>
      </c>
      <c r="V63">
        <f>主动技能!AC66</f>
        <v>0</v>
      </c>
      <c r="W63">
        <f>主动技能!AD66</f>
        <v>0</v>
      </c>
      <c r="X63">
        <f>主动技能!AE66</f>
        <v>1</v>
      </c>
      <c r="Y63">
        <f>主动技能!AF66</f>
        <v>3</v>
      </c>
      <c r="Z63">
        <f>主动技能!AG66</f>
        <v>2</v>
      </c>
      <c r="AA63" t="str">
        <f>主动技能!AH66</f>
        <v>attackex</v>
      </c>
      <c r="AB63" t="str">
        <f>IF(主动技能!AI66="","")</f>
        <v/>
      </c>
      <c r="AC63">
        <f>主动技能!AJ66</f>
        <v>20</v>
      </c>
    </row>
    <row r="64" spans="1:29" x14ac:dyDescent="0.15">
      <c r="A64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对敌方单体攻击，造成100%攻击力（+32）点伤害。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t="str">
        <f>主动技能!P67</f>
        <v>eff_yixingguangquan|||</v>
      </c>
      <c r="K64">
        <f>主动技能!Q67</f>
        <v>1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 t="str">
        <f>IF(主动技能!V67="","",主动技能!V67)</f>
        <v>skill_32</v>
      </c>
      <c r="Q64" t="str">
        <f>IF(主动技能!W67="","")</f>
        <v/>
      </c>
      <c r="R64" t="str">
        <f>IF(主动技能!X67="","")</f>
        <v/>
      </c>
      <c r="S64">
        <f>主动技能!Y67</f>
        <v>0</v>
      </c>
      <c r="T64">
        <f>主动技能!Z67</f>
        <v>100</v>
      </c>
      <c r="U64">
        <f>主动技能!AB67</f>
        <v>32</v>
      </c>
      <c r="V64">
        <f>主动技能!AC67</f>
        <v>0</v>
      </c>
      <c r="W64">
        <f>主动技能!AD67</f>
        <v>0</v>
      </c>
      <c r="X64">
        <f>主动技能!AE67</f>
        <v>0</v>
      </c>
      <c r="Y64">
        <f>主动技能!AF67</f>
        <v>0</v>
      </c>
      <c r="Z64">
        <f>主动技能!AG67</f>
        <v>0</v>
      </c>
      <c r="AA64" t="str">
        <f>主动技能!AH67</f>
        <v>attack</v>
      </c>
      <c r="AB64" t="str">
        <f>IF(主动技能!AI67="","")</f>
        <v/>
      </c>
      <c r="AC64">
        <f>主动技能!AJ67</f>
        <v>1</v>
      </c>
    </row>
    <row r="65" spans="1:29" x14ac:dyDescent="0.15">
      <c r="A65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对敌方单体攻击，造成100%攻击力（+40）点伤害。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t="str">
        <f>主动技能!P68</f>
        <v>eff_yixingguangquan|||</v>
      </c>
      <c r="K65">
        <f>主动技能!Q68</f>
        <v>1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 t="str">
        <f>IF(主动技能!V68="","",主动技能!V68)</f>
        <v>skill_32</v>
      </c>
      <c r="Q65" t="str">
        <f>IF(主动技能!W68="","")</f>
        <v/>
      </c>
      <c r="R65" t="str">
        <f>IF(主动技能!X68="","")</f>
        <v/>
      </c>
      <c r="S65">
        <f>主动技能!Y68</f>
        <v>0</v>
      </c>
      <c r="T65">
        <f>主动技能!Z68</f>
        <v>100</v>
      </c>
      <c r="U65">
        <f>主动技能!AB68</f>
        <v>40</v>
      </c>
      <c r="V65">
        <f>主动技能!AC68</f>
        <v>0</v>
      </c>
      <c r="W65">
        <f>主动技能!AD68</f>
        <v>0</v>
      </c>
      <c r="X65">
        <f>主动技能!AE68</f>
        <v>0</v>
      </c>
      <c r="Y65">
        <f>主动技能!AF68</f>
        <v>0</v>
      </c>
      <c r="Z65">
        <f>主动技能!AG68</f>
        <v>0</v>
      </c>
      <c r="AA65" t="str">
        <f>主动技能!AH68</f>
        <v>attack</v>
      </c>
      <c r="AB65" t="str">
        <f>IF(主动技能!AI68="","")</f>
        <v/>
      </c>
      <c r="AC65">
        <f>主动技能!AJ68</f>
        <v>2</v>
      </c>
    </row>
    <row r="66" spans="1:29" x14ac:dyDescent="0.15">
      <c r="A66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对敌方单体攻击，造成100%攻击力（+62）点伤害。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t="str">
        <f>主动技能!P69</f>
        <v>eff_yixingguangquan|||</v>
      </c>
      <c r="K66">
        <f>主动技能!Q69</f>
        <v>1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 t="str">
        <f>IF(主动技能!V69="","",主动技能!V69)</f>
        <v>skill_32</v>
      </c>
      <c r="Q66" t="str">
        <f>IF(主动技能!W69="","")</f>
        <v/>
      </c>
      <c r="R66" t="str">
        <f>IF(主动技能!X69="","")</f>
        <v/>
      </c>
      <c r="S66">
        <f>主动技能!Y69</f>
        <v>0</v>
      </c>
      <c r="T66">
        <f>主动技能!Z69</f>
        <v>100</v>
      </c>
      <c r="U66">
        <f>主动技能!AB69</f>
        <v>62</v>
      </c>
      <c r="V66">
        <f>主动技能!AC69</f>
        <v>0</v>
      </c>
      <c r="W66">
        <f>主动技能!AD69</f>
        <v>0</v>
      </c>
      <c r="X66">
        <f>主动技能!AE69</f>
        <v>0</v>
      </c>
      <c r="Y66">
        <f>主动技能!AF69</f>
        <v>0</v>
      </c>
      <c r="Z66">
        <f>主动技能!AG69</f>
        <v>0</v>
      </c>
      <c r="AA66" t="str">
        <f>主动技能!AH69</f>
        <v>attack</v>
      </c>
      <c r="AB66" t="str">
        <f>IF(主动技能!AI69="","")</f>
        <v/>
      </c>
      <c r="AC66">
        <f>主动技能!AJ69</f>
        <v>3</v>
      </c>
    </row>
    <row r="67" spans="1:29" x14ac:dyDescent="0.15">
      <c r="A67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对敌方单体攻击，造成100%攻击力（+100）点伤害。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t="str">
        <f>主动技能!P70</f>
        <v>eff_yixingguangquan|||</v>
      </c>
      <c r="K67">
        <f>主动技能!Q70</f>
        <v>1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 t="str">
        <f>IF(主动技能!V70="","",主动技能!V70)</f>
        <v>skill_32</v>
      </c>
      <c r="Q67" t="str">
        <f>IF(主动技能!W70="","")</f>
        <v/>
      </c>
      <c r="R67" t="str">
        <f>IF(主动技能!X70="","")</f>
        <v/>
      </c>
      <c r="S67">
        <f>主动技能!Y70</f>
        <v>0</v>
      </c>
      <c r="T67">
        <f>主动技能!Z70</f>
        <v>100</v>
      </c>
      <c r="U67">
        <f>主动技能!AB70</f>
        <v>100</v>
      </c>
      <c r="V67">
        <f>主动技能!AC70</f>
        <v>0</v>
      </c>
      <c r="W67">
        <f>主动技能!AD70</f>
        <v>0</v>
      </c>
      <c r="X67">
        <f>主动技能!AE70</f>
        <v>0</v>
      </c>
      <c r="Y67">
        <f>主动技能!AF70</f>
        <v>0</v>
      </c>
      <c r="Z67">
        <f>主动技能!AG70</f>
        <v>0</v>
      </c>
      <c r="AA67" t="str">
        <f>主动技能!AH70</f>
        <v>attack</v>
      </c>
      <c r="AB67" t="str">
        <f>IF(主动技能!AI70="","")</f>
        <v/>
      </c>
      <c r="AC67">
        <f>主动技能!AJ70</f>
        <v>4</v>
      </c>
    </row>
    <row r="68" spans="1:29" x14ac:dyDescent="0.15">
      <c r="A68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t="str">
        <f>主动技能!P71</f>
        <v>eff_yixingguangquan|||</v>
      </c>
      <c r="K68">
        <f>主动技能!Q71</f>
        <v>1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 t="str">
        <f>IF(主动技能!V71="","",主动技能!V71)</f>
        <v>skill_32</v>
      </c>
      <c r="Q68" t="str">
        <f>IF(主动技能!W71="","")</f>
        <v/>
      </c>
      <c r="R68" t="str">
        <f>IF(主动技能!X71="","")</f>
        <v/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>
        <f>主动技能!AE71</f>
        <v>0</v>
      </c>
      <c r="Y68">
        <f>主动技能!AF71</f>
        <v>0</v>
      </c>
      <c r="Z68">
        <f>主动技能!AG71</f>
        <v>0</v>
      </c>
      <c r="AA68" t="str">
        <f>主动技能!AH71</f>
        <v>attack</v>
      </c>
      <c r="AB68" t="str">
        <f>IF(主动技能!AI71="","")</f>
        <v/>
      </c>
      <c r="AC68">
        <f>主动技能!AJ71</f>
        <v>5</v>
      </c>
    </row>
    <row r="69" spans="1:29" x14ac:dyDescent="0.15">
      <c r="A6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对敌方单体攻击，造成100%攻击力（+200）点伤害。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t="str">
        <f>主动技能!P72</f>
        <v>eff_yixingguangquan|||</v>
      </c>
      <c r="K69">
        <f>主动技能!Q72</f>
        <v>1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 t="str">
        <f>IF(主动技能!V72="","",主动技能!V72)</f>
        <v>skill_32</v>
      </c>
      <c r="Q69" t="str">
        <f>IF(主动技能!W72="","")</f>
        <v/>
      </c>
      <c r="R69" t="str">
        <f>IF(主动技能!X72="","")</f>
        <v/>
      </c>
      <c r="S69">
        <f>主动技能!Y72</f>
        <v>0</v>
      </c>
      <c r="T69">
        <f>主动技能!Z72</f>
        <v>100</v>
      </c>
      <c r="U69">
        <f>主动技能!AB72</f>
        <v>200</v>
      </c>
      <c r="V69">
        <f>主动技能!AC72</f>
        <v>0</v>
      </c>
      <c r="W69">
        <f>主动技能!AD72</f>
        <v>0</v>
      </c>
      <c r="X69">
        <f>主动技能!AE72</f>
        <v>0</v>
      </c>
      <c r="Y69">
        <f>主动技能!AF72</f>
        <v>0</v>
      </c>
      <c r="Z69">
        <f>主动技能!AG72</f>
        <v>0</v>
      </c>
      <c r="AA69" t="str">
        <f>主动技能!AH72</f>
        <v>attack</v>
      </c>
      <c r="AB69" t="str">
        <f>IF(主动技能!AI72="","")</f>
        <v/>
      </c>
      <c r="AC69">
        <f>主动技能!AJ72</f>
        <v>6</v>
      </c>
    </row>
    <row r="70" spans="1:29" x14ac:dyDescent="0.15">
      <c r="A70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对敌方单体攻击，造成100%攻击力（+283）点伤害。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t="str">
        <f>主动技能!P73</f>
        <v>eff_yixingguangquan|||</v>
      </c>
      <c r="K70">
        <f>主动技能!Q73</f>
        <v>1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 t="str">
        <f>IF(主动技能!V73="","",主动技能!V73)</f>
        <v>skill_32</v>
      </c>
      <c r="Q70" t="str">
        <f>IF(主动技能!W73="","")</f>
        <v/>
      </c>
      <c r="R70" t="str">
        <f>IF(主动技能!X73="","")</f>
        <v/>
      </c>
      <c r="S70">
        <f>主动技能!Y73</f>
        <v>0</v>
      </c>
      <c r="T70">
        <f>主动技能!Z73</f>
        <v>100</v>
      </c>
      <c r="U70">
        <f>主动技能!AB73</f>
        <v>283</v>
      </c>
      <c r="V70">
        <f>主动技能!AC73</f>
        <v>0</v>
      </c>
      <c r="W70">
        <f>主动技能!AD73</f>
        <v>0</v>
      </c>
      <c r="X70">
        <f>主动技能!AE73</f>
        <v>0</v>
      </c>
      <c r="Y70">
        <f>主动技能!AF73</f>
        <v>0</v>
      </c>
      <c r="Z70">
        <f>主动技能!AG73</f>
        <v>0</v>
      </c>
      <c r="AA70" t="str">
        <f>主动技能!AH73</f>
        <v>attack</v>
      </c>
      <c r="AB70" t="str">
        <f>IF(主动技能!AI73="","")</f>
        <v/>
      </c>
      <c r="AC70">
        <f>主动技能!AJ73</f>
        <v>7</v>
      </c>
    </row>
    <row r="71" spans="1:29" x14ac:dyDescent="0.15">
      <c r="A7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对敌方单体攻击，造成100%攻击力（+400）点伤害。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t="str">
        <f>主动技能!P74</f>
        <v>eff_yixingguangquan|||</v>
      </c>
      <c r="K71">
        <f>主动技能!Q74</f>
        <v>1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 t="str">
        <f>IF(主动技能!V74="","",主动技能!V74)</f>
        <v>skill_32</v>
      </c>
      <c r="Q71" t="str">
        <f>IF(主动技能!W74="","")</f>
        <v/>
      </c>
      <c r="R71" t="str">
        <f>IF(主动技能!X74="","")</f>
        <v/>
      </c>
      <c r="S71">
        <f>主动技能!Y74</f>
        <v>0</v>
      </c>
      <c r="T71">
        <f>主动技能!Z74</f>
        <v>100</v>
      </c>
      <c r="U71">
        <f>主动技能!AB74</f>
        <v>400</v>
      </c>
      <c r="V71">
        <f>主动技能!AC74</f>
        <v>0</v>
      </c>
      <c r="W71">
        <f>主动技能!AD74</f>
        <v>0</v>
      </c>
      <c r="X71">
        <f>主动技能!AE74</f>
        <v>0</v>
      </c>
      <c r="Y71">
        <f>主动技能!AF74</f>
        <v>0</v>
      </c>
      <c r="Z71">
        <f>主动技能!AG74</f>
        <v>0</v>
      </c>
      <c r="AA71" t="str">
        <f>主动技能!AH74</f>
        <v>attack</v>
      </c>
      <c r="AB71" t="str">
        <f>IF(主动技能!AI74="","")</f>
        <v/>
      </c>
      <c r="AC71">
        <f>主动技能!AJ74</f>
        <v>8</v>
      </c>
    </row>
    <row r="72" spans="1:29" x14ac:dyDescent="0.15">
      <c r="A72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对敌方单体攻击，造成100%攻击力（+566）点伤害。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t="str">
        <f>主动技能!P75</f>
        <v>eff_yixingguangquan|||</v>
      </c>
      <c r="K72">
        <f>主动技能!Q75</f>
        <v>1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 t="str">
        <f>IF(主动技能!V75="","",主动技能!V75)</f>
        <v>skill_32</v>
      </c>
      <c r="Q72" t="str">
        <f>IF(主动技能!W75="","")</f>
        <v/>
      </c>
      <c r="R72" t="str">
        <f>IF(主动技能!X75="","")</f>
        <v/>
      </c>
      <c r="S72">
        <f>主动技能!Y75</f>
        <v>0</v>
      </c>
      <c r="T72">
        <f>主动技能!Z75</f>
        <v>100</v>
      </c>
      <c r="U72">
        <f>主动技能!AB75</f>
        <v>566</v>
      </c>
      <c r="V72">
        <f>主动技能!AC75</f>
        <v>0</v>
      </c>
      <c r="W72">
        <f>主动技能!AD75</f>
        <v>0</v>
      </c>
      <c r="X72">
        <f>主动技能!AE75</f>
        <v>0</v>
      </c>
      <c r="Y72">
        <f>主动技能!AF75</f>
        <v>0</v>
      </c>
      <c r="Z72">
        <f>主动技能!AG75</f>
        <v>0</v>
      </c>
      <c r="AA72" t="str">
        <f>主动技能!AH75</f>
        <v>attack</v>
      </c>
      <c r="AB72" t="str">
        <f>IF(主动技能!AI75="","")</f>
        <v/>
      </c>
      <c r="AC72">
        <f>主动技能!AJ75</f>
        <v>9</v>
      </c>
    </row>
    <row r="73" spans="1:29" x14ac:dyDescent="0.15">
      <c r="A73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对敌方单体攻击，造成100%攻击力（+800）点伤害。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t="str">
        <f>主动技能!P76</f>
        <v>eff_yixingguangquan|||</v>
      </c>
      <c r="K73">
        <f>主动技能!Q76</f>
        <v>1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 t="str">
        <f>IF(主动技能!V76="","",主动技能!V76)</f>
        <v>skill_32</v>
      </c>
      <c r="Q73" t="str">
        <f>IF(主动技能!W76="","")</f>
        <v/>
      </c>
      <c r="R73" t="str">
        <f>IF(主动技能!X76="","")</f>
        <v/>
      </c>
      <c r="S73">
        <f>主动技能!Y76</f>
        <v>0</v>
      </c>
      <c r="T73">
        <f>主动技能!Z76</f>
        <v>100</v>
      </c>
      <c r="U73">
        <f>主动技能!AB76</f>
        <v>800</v>
      </c>
      <c r="V73">
        <f>主动技能!AC76</f>
        <v>0</v>
      </c>
      <c r="W73">
        <f>主动技能!AD76</f>
        <v>0</v>
      </c>
      <c r="X73">
        <f>主动技能!AE76</f>
        <v>0</v>
      </c>
      <c r="Y73">
        <f>主动技能!AF76</f>
        <v>0</v>
      </c>
      <c r="Z73">
        <f>主动技能!AG76</f>
        <v>0</v>
      </c>
      <c r="AA73" t="str">
        <f>主动技能!AH76</f>
        <v>attack</v>
      </c>
      <c r="AB73" t="str">
        <f>IF(主动技能!AI76="","")</f>
        <v/>
      </c>
      <c r="AC73">
        <f>主动技能!AJ76</f>
        <v>10</v>
      </c>
    </row>
    <row r="74" spans="1:29" x14ac:dyDescent="0.15">
      <c r="A74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对敌方单体攻击，造成100%攻击力（+1132）点伤害。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t="str">
        <f>主动技能!P77</f>
        <v>eff_yixingguangquan|||</v>
      </c>
      <c r="K74">
        <f>主动技能!Q77</f>
        <v>1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 t="str">
        <f>IF(主动技能!V77="","",主动技能!V77)</f>
        <v>skill_32</v>
      </c>
      <c r="Q74" t="str">
        <f>IF(主动技能!W77="","")</f>
        <v/>
      </c>
      <c r="R74" t="str">
        <f>IF(主动技能!X77="","")</f>
        <v/>
      </c>
      <c r="S74">
        <f>主动技能!Y77</f>
        <v>0</v>
      </c>
      <c r="T74">
        <f>主动技能!Z77</f>
        <v>100</v>
      </c>
      <c r="U74">
        <f>主动技能!AB77</f>
        <v>1132</v>
      </c>
      <c r="V74">
        <f>主动技能!AC77</f>
        <v>0</v>
      </c>
      <c r="W74">
        <f>主动技能!AD77</f>
        <v>0</v>
      </c>
      <c r="X74">
        <f>主动技能!AE77</f>
        <v>0</v>
      </c>
      <c r="Y74">
        <f>主动技能!AF77</f>
        <v>0</v>
      </c>
      <c r="Z74">
        <f>主动技能!AG77</f>
        <v>0</v>
      </c>
      <c r="AA74" t="str">
        <f>主动技能!AH77</f>
        <v>attack</v>
      </c>
      <c r="AB74" t="str">
        <f>IF(主动技能!AI77="","")</f>
        <v/>
      </c>
      <c r="AC74">
        <f>主动技能!AJ77</f>
        <v>11</v>
      </c>
    </row>
    <row r="75" spans="1:29" x14ac:dyDescent="0.15">
      <c r="A75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对敌方单体攻击，造成100%攻击力（+1601）点伤害。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t="str">
        <f>主动技能!P78</f>
        <v>eff_yixingguangquan|||</v>
      </c>
      <c r="K75">
        <f>主动技能!Q78</f>
        <v>1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 t="str">
        <f>IF(主动技能!V78="","",主动技能!V78)</f>
        <v>skill_32</v>
      </c>
      <c r="Q75" t="str">
        <f>IF(主动技能!W78="","")</f>
        <v/>
      </c>
      <c r="R75" t="str">
        <f>IF(主动技能!X78="","")</f>
        <v/>
      </c>
      <c r="S75">
        <f>主动技能!Y78</f>
        <v>0</v>
      </c>
      <c r="T75">
        <f>主动技能!Z78</f>
        <v>100</v>
      </c>
      <c r="U75">
        <f>主动技能!AB78</f>
        <v>1601</v>
      </c>
      <c r="V75">
        <f>主动技能!AC78</f>
        <v>0</v>
      </c>
      <c r="W75">
        <f>主动技能!AD78</f>
        <v>0</v>
      </c>
      <c r="X75">
        <f>主动技能!AE78</f>
        <v>0</v>
      </c>
      <c r="Y75">
        <f>主动技能!AF78</f>
        <v>0</v>
      </c>
      <c r="Z75">
        <f>主动技能!AG78</f>
        <v>0</v>
      </c>
      <c r="AA75" t="str">
        <f>主动技能!AH78</f>
        <v>attack</v>
      </c>
      <c r="AB75" t="str">
        <f>IF(主动技能!AI78="","")</f>
        <v/>
      </c>
      <c r="AC75">
        <f>主动技能!AJ78</f>
        <v>12</v>
      </c>
    </row>
    <row r="76" spans="1:29" x14ac:dyDescent="0.15">
      <c r="A76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对敌方单体攻击，造成100%攻击力（+2265）点伤害。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t="str">
        <f>主动技能!P79</f>
        <v>eff_yixingguangquan|||</v>
      </c>
      <c r="K76">
        <f>主动技能!Q79</f>
        <v>1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 t="str">
        <f>IF(主动技能!V79="","",主动技能!V79)</f>
        <v>skill_32</v>
      </c>
      <c r="Q76" t="str">
        <f>IF(主动技能!W79="","")</f>
        <v/>
      </c>
      <c r="R76" t="str">
        <f>IF(主动技能!X79="","")</f>
        <v/>
      </c>
      <c r="S76">
        <f>主动技能!Y79</f>
        <v>0</v>
      </c>
      <c r="T76">
        <f>主动技能!Z79</f>
        <v>100</v>
      </c>
      <c r="U76">
        <f>主动技能!AB79</f>
        <v>2265</v>
      </c>
      <c r="V76">
        <f>主动技能!AC79</f>
        <v>0</v>
      </c>
      <c r="W76">
        <f>主动技能!AD79</f>
        <v>0</v>
      </c>
      <c r="X76">
        <f>主动技能!AE79</f>
        <v>0</v>
      </c>
      <c r="Y76">
        <f>主动技能!AF79</f>
        <v>0</v>
      </c>
      <c r="Z76">
        <f>主动技能!AG79</f>
        <v>0</v>
      </c>
      <c r="AA76" t="str">
        <f>主动技能!AH79</f>
        <v>attack</v>
      </c>
      <c r="AB76" t="str">
        <f>IF(主动技能!AI79="","")</f>
        <v/>
      </c>
      <c r="AC76">
        <f>主动技能!AJ79</f>
        <v>13</v>
      </c>
    </row>
    <row r="77" spans="1:29" x14ac:dyDescent="0.15">
      <c r="A77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对敌方单体攻击，造成100%攻击力（+3204）点伤害。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t="str">
        <f>主动技能!P80</f>
        <v>eff_yixingguangquan|||</v>
      </c>
      <c r="K77">
        <f>主动技能!Q80</f>
        <v>1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 t="str">
        <f>IF(主动技能!V80="","",主动技能!V80)</f>
        <v>skill_32</v>
      </c>
      <c r="Q77" t="str">
        <f>IF(主动技能!W80="","")</f>
        <v/>
      </c>
      <c r="R77" t="str">
        <f>IF(主动技能!X80="","")</f>
        <v/>
      </c>
      <c r="S77">
        <f>主动技能!Y80</f>
        <v>0</v>
      </c>
      <c r="T77">
        <f>主动技能!Z80</f>
        <v>100</v>
      </c>
      <c r="U77">
        <f>主动技能!AB80</f>
        <v>3204</v>
      </c>
      <c r="V77">
        <f>主动技能!AC80</f>
        <v>0</v>
      </c>
      <c r="W77">
        <f>主动技能!AD80</f>
        <v>0</v>
      </c>
      <c r="X77">
        <f>主动技能!AE80</f>
        <v>0</v>
      </c>
      <c r="Y77">
        <f>主动技能!AF80</f>
        <v>0</v>
      </c>
      <c r="Z77">
        <f>主动技能!AG80</f>
        <v>0</v>
      </c>
      <c r="AA77" t="str">
        <f>主动技能!AH80</f>
        <v>attack</v>
      </c>
      <c r="AB77" t="str">
        <f>IF(主动技能!AI80="","")</f>
        <v/>
      </c>
      <c r="AC77">
        <f>主动技能!AJ80</f>
        <v>14</v>
      </c>
    </row>
    <row r="78" spans="1:29" x14ac:dyDescent="0.15">
      <c r="A78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对敌方单体攻击，造成100%攻击力（+4532）点伤害。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t="str">
        <f>主动技能!P81</f>
        <v>eff_yixingguangquan|||</v>
      </c>
      <c r="K78">
        <f>主动技能!Q81</f>
        <v>1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 t="str">
        <f>IF(主动技能!V81="","",主动技能!V81)</f>
        <v>skill_32</v>
      </c>
      <c r="Q78" t="str">
        <f>IF(主动技能!W81="","")</f>
        <v/>
      </c>
      <c r="R78" t="str">
        <f>IF(主动技能!X81="","")</f>
        <v/>
      </c>
      <c r="S78">
        <f>主动技能!Y81</f>
        <v>0</v>
      </c>
      <c r="T78">
        <f>主动技能!Z81</f>
        <v>100</v>
      </c>
      <c r="U78">
        <f>主动技能!AB81</f>
        <v>4532</v>
      </c>
      <c r="V78">
        <f>主动技能!AC81</f>
        <v>0</v>
      </c>
      <c r="W78">
        <f>主动技能!AD81</f>
        <v>0</v>
      </c>
      <c r="X78">
        <f>主动技能!AE81</f>
        <v>0</v>
      </c>
      <c r="Y78">
        <f>主动技能!AF81</f>
        <v>0</v>
      </c>
      <c r="Z78">
        <f>主动技能!AG81</f>
        <v>0</v>
      </c>
      <c r="AA78" t="str">
        <f>主动技能!AH81</f>
        <v>attack</v>
      </c>
      <c r="AB78" t="str">
        <f>IF(主动技能!AI81="","")</f>
        <v/>
      </c>
      <c r="AC78">
        <f>主动技能!AJ81</f>
        <v>15</v>
      </c>
    </row>
    <row r="79" spans="1:29" x14ac:dyDescent="0.15">
      <c r="A7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对敌方单体攻击，造成100%攻击力（+6411）点伤害。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t="str">
        <f>主动技能!P82</f>
        <v>eff_yixingguangquan|||</v>
      </c>
      <c r="K79">
        <f>主动技能!Q82</f>
        <v>1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 t="str">
        <f>IF(主动技能!V82="","",主动技能!V82)</f>
        <v>skill_32</v>
      </c>
      <c r="Q79" t="str">
        <f>IF(主动技能!W82="","")</f>
        <v/>
      </c>
      <c r="R79" t="str">
        <f>IF(主动技能!X82="","")</f>
        <v/>
      </c>
      <c r="S79">
        <f>主动技能!Y82</f>
        <v>0</v>
      </c>
      <c r="T79">
        <f>主动技能!Z82</f>
        <v>100</v>
      </c>
      <c r="U79">
        <f>主动技能!AB82</f>
        <v>6411</v>
      </c>
      <c r="V79">
        <f>主动技能!AC82</f>
        <v>0</v>
      </c>
      <c r="W79">
        <f>主动技能!AD82</f>
        <v>0</v>
      </c>
      <c r="X79">
        <f>主动技能!AE82</f>
        <v>0</v>
      </c>
      <c r="Y79">
        <f>主动技能!AF82</f>
        <v>0</v>
      </c>
      <c r="Z79">
        <f>主动技能!AG82</f>
        <v>0</v>
      </c>
      <c r="AA79" t="str">
        <f>主动技能!AH82</f>
        <v>attack</v>
      </c>
      <c r="AB79" t="str">
        <f>IF(主动技能!AI82="","")</f>
        <v/>
      </c>
      <c r="AC79">
        <f>主动技能!AJ82</f>
        <v>16</v>
      </c>
    </row>
    <row r="80" spans="1:29" x14ac:dyDescent="0.15">
      <c r="A80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对敌方单体攻击，造成100%攻击力（+9067）点伤害。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t="str">
        <f>主动技能!P83</f>
        <v>eff_yixingguangquan|||</v>
      </c>
      <c r="K80">
        <f>主动技能!Q83</f>
        <v>1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 t="str">
        <f>IF(主动技能!V83="","",主动技能!V83)</f>
        <v>skill_32</v>
      </c>
      <c r="Q80" t="str">
        <f>IF(主动技能!W83="","")</f>
        <v/>
      </c>
      <c r="R80" t="str">
        <f>IF(主动技能!X83="","")</f>
        <v/>
      </c>
      <c r="S80">
        <f>主动技能!Y83</f>
        <v>0</v>
      </c>
      <c r="T80">
        <f>主动技能!Z83</f>
        <v>100</v>
      </c>
      <c r="U80">
        <f>主动技能!AB83</f>
        <v>9067</v>
      </c>
      <c r="V80">
        <f>主动技能!AC83</f>
        <v>0</v>
      </c>
      <c r="W80">
        <f>主动技能!AD83</f>
        <v>0</v>
      </c>
      <c r="X80">
        <f>主动技能!AE83</f>
        <v>0</v>
      </c>
      <c r="Y80">
        <f>主动技能!AF83</f>
        <v>0</v>
      </c>
      <c r="Z80">
        <f>主动技能!AG83</f>
        <v>0</v>
      </c>
      <c r="AA80" t="str">
        <f>主动技能!AH83</f>
        <v>attack</v>
      </c>
      <c r="AB80" t="str">
        <f>IF(主动技能!AI83="","")</f>
        <v/>
      </c>
      <c r="AC80">
        <f>主动技能!AJ83</f>
        <v>17</v>
      </c>
    </row>
    <row r="81" spans="1:29" x14ac:dyDescent="0.15">
      <c r="A8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对敌方单体攻击，造成100%攻击力（+12825）点伤害。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t="str">
        <f>主动技能!P84</f>
        <v>eff_yixingguangquan|||</v>
      </c>
      <c r="K81">
        <f>主动技能!Q84</f>
        <v>1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 t="str">
        <f>IF(主动技能!V84="","",主动技能!V84)</f>
        <v>skill_32</v>
      </c>
      <c r="Q81" t="str">
        <f>IF(主动技能!W84="","")</f>
        <v/>
      </c>
      <c r="R81" t="str">
        <f>IF(主动技能!X84="","")</f>
        <v/>
      </c>
      <c r="S81">
        <f>主动技能!Y84</f>
        <v>0</v>
      </c>
      <c r="T81">
        <f>主动技能!Z84</f>
        <v>100</v>
      </c>
      <c r="U81">
        <f>主动技能!AB84</f>
        <v>12825</v>
      </c>
      <c r="V81">
        <f>主动技能!AC84</f>
        <v>0</v>
      </c>
      <c r="W81">
        <f>主动技能!AD84</f>
        <v>0</v>
      </c>
      <c r="X81">
        <f>主动技能!AE84</f>
        <v>0</v>
      </c>
      <c r="Y81">
        <f>主动技能!AF84</f>
        <v>0</v>
      </c>
      <c r="Z81">
        <f>主动技能!AG84</f>
        <v>0</v>
      </c>
      <c r="AA81" t="str">
        <f>主动技能!AH84</f>
        <v>attack</v>
      </c>
      <c r="AB81" t="str">
        <f>IF(主动技能!AI84="","")</f>
        <v/>
      </c>
      <c r="AC81">
        <f>主动技能!AJ84</f>
        <v>18</v>
      </c>
    </row>
    <row r="82" spans="1:29" x14ac:dyDescent="0.15">
      <c r="A82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对敌方单体攻击，造成100%攻击力（+18140）点伤害。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t="str">
        <f>主动技能!P85</f>
        <v>eff_yixingguangquan|||</v>
      </c>
      <c r="K82">
        <f>主动技能!Q85</f>
        <v>1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 t="str">
        <f>IF(主动技能!V85="","",主动技能!V85)</f>
        <v>skill_32</v>
      </c>
      <c r="Q82" t="str">
        <f>IF(主动技能!W85="","")</f>
        <v/>
      </c>
      <c r="R82" t="str">
        <f>IF(主动技能!X85="","")</f>
        <v/>
      </c>
      <c r="S82">
        <f>主动技能!Y85</f>
        <v>0</v>
      </c>
      <c r="T82">
        <f>主动技能!Z85</f>
        <v>100</v>
      </c>
      <c r="U82">
        <f>主动技能!AB85</f>
        <v>18140</v>
      </c>
      <c r="V82">
        <f>主动技能!AC85</f>
        <v>0</v>
      </c>
      <c r="W82">
        <f>主动技能!AD85</f>
        <v>0</v>
      </c>
      <c r="X82">
        <f>主动技能!AE85</f>
        <v>0</v>
      </c>
      <c r="Y82">
        <f>主动技能!AF85</f>
        <v>0</v>
      </c>
      <c r="Z82">
        <f>主动技能!AG85</f>
        <v>0</v>
      </c>
      <c r="AA82" t="str">
        <f>主动技能!AH85</f>
        <v>attack</v>
      </c>
      <c r="AB82" t="str">
        <f>IF(主动技能!AI85="","")</f>
        <v/>
      </c>
      <c r="AC82">
        <f>主动技能!AJ85</f>
        <v>19</v>
      </c>
    </row>
    <row r="83" spans="1:29" x14ac:dyDescent="0.15">
      <c r="A83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对敌方单体攻击，造成100%攻击力（+25657）点伤害。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t="str">
        <f>主动技能!P86</f>
        <v>eff_yixingguangquan|||</v>
      </c>
      <c r="K83">
        <f>主动技能!Q86</f>
        <v>1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 t="str">
        <f>IF(主动技能!V86="","",主动技能!V86)</f>
        <v>skill_32</v>
      </c>
      <c r="Q83" t="str">
        <f>IF(主动技能!W86="","")</f>
        <v/>
      </c>
      <c r="R83" t="str">
        <f>IF(主动技能!X86="","")</f>
        <v/>
      </c>
      <c r="S83">
        <f>主动技能!Y86</f>
        <v>0</v>
      </c>
      <c r="T83">
        <f>主动技能!Z86</f>
        <v>100</v>
      </c>
      <c r="U83">
        <f>主动技能!AB86</f>
        <v>25657</v>
      </c>
      <c r="V83">
        <f>主动技能!AC86</f>
        <v>0</v>
      </c>
      <c r="W83">
        <f>主动技能!AD86</f>
        <v>0</v>
      </c>
      <c r="X83">
        <f>主动技能!AE86</f>
        <v>0</v>
      </c>
      <c r="Y83">
        <f>主动技能!AF86</f>
        <v>0</v>
      </c>
      <c r="Z83">
        <f>主动技能!AG86</f>
        <v>0</v>
      </c>
      <c r="AA83" t="str">
        <f>主动技能!AH86</f>
        <v>attack</v>
      </c>
      <c r="AB83" t="str">
        <f>IF(主动技能!AI86="","")</f>
        <v/>
      </c>
      <c r="AC83">
        <f>主动技能!AJ86</f>
        <v>20</v>
      </c>
    </row>
    <row r="84" spans="1:29" x14ac:dyDescent="0.15">
      <c r="A84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对敌方单体造成125%攻击力（+81）点伤害,附带眩晕。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 t="str">
        <f>主动技能!P87</f>
        <v>eff_sixingguangquan||eff_leiji|</v>
      </c>
      <c r="K84">
        <f>主动技能!Q87</f>
        <v>1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100002:100:2:0</v>
      </c>
      <c r="P84" t="str">
        <f>IF(主动技能!V87="","",主动技能!V87)</f>
        <v>skill_17</v>
      </c>
      <c r="Q84" t="str">
        <f>IF(主动技能!W87="","")</f>
        <v/>
      </c>
      <c r="R84" t="str">
        <f>IF(主动技能!X87="","")</f>
        <v/>
      </c>
      <c r="S84">
        <f>主动技能!Y87</f>
        <v>50</v>
      </c>
      <c r="T84">
        <f>主动技能!Z87</f>
        <v>125</v>
      </c>
      <c r="U84">
        <f>主动技能!AB87</f>
        <v>81</v>
      </c>
      <c r="V84">
        <f>主动技能!AC87</f>
        <v>0</v>
      </c>
      <c r="W84">
        <f>主动技能!AD87</f>
        <v>0</v>
      </c>
      <c r="X84">
        <f>主动技能!AE87</f>
        <v>1</v>
      </c>
      <c r="Y84">
        <f>主动技能!AF87</f>
        <v>2</v>
      </c>
      <c r="Z84">
        <f>主动技能!AG87</f>
        <v>1</v>
      </c>
      <c r="AA84" t="str">
        <f>主动技能!AH87</f>
        <v>attackex</v>
      </c>
      <c r="AB84" t="str">
        <f>IF(主动技能!AI87="","")</f>
        <v/>
      </c>
      <c r="AC84">
        <f>主动技能!AJ87</f>
        <v>1</v>
      </c>
    </row>
    <row r="85" spans="1:29" x14ac:dyDescent="0.15">
      <c r="A85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对敌方单体造成125%攻击力（+100）点伤害,附带眩晕。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 t="str">
        <f>主动技能!P88</f>
        <v>eff_sixingguangquan||eff_leiji|</v>
      </c>
      <c r="K85">
        <f>主动技能!Q88</f>
        <v>1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100002:100:2:0</v>
      </c>
      <c r="P85" t="str">
        <f>IF(主动技能!V88="","",主动技能!V88)</f>
        <v>skill_17</v>
      </c>
      <c r="Q85" t="str">
        <f>IF(主动技能!W88="","")</f>
        <v/>
      </c>
      <c r="R85" t="str">
        <f>IF(主动技能!X88="","")</f>
        <v/>
      </c>
      <c r="S85">
        <f>主动技能!Y88</f>
        <v>50</v>
      </c>
      <c r="T85">
        <f>主动技能!Z88</f>
        <v>125</v>
      </c>
      <c r="U85">
        <f>主动技能!AB88</f>
        <v>100</v>
      </c>
      <c r="V85">
        <f>主动技能!AC88</f>
        <v>0</v>
      </c>
      <c r="W85">
        <f>主动技能!AD88</f>
        <v>0</v>
      </c>
      <c r="X85">
        <f>主动技能!AE88</f>
        <v>1</v>
      </c>
      <c r="Y85">
        <f>主动技能!AF88</f>
        <v>2</v>
      </c>
      <c r="Z85">
        <f>主动技能!AG88</f>
        <v>1</v>
      </c>
      <c r="AA85" t="str">
        <f>主动技能!AH88</f>
        <v>attackex</v>
      </c>
      <c r="AB85" t="str">
        <f>IF(主动技能!AI88="","")</f>
        <v/>
      </c>
      <c r="AC85">
        <f>主动技能!AJ88</f>
        <v>2</v>
      </c>
    </row>
    <row r="86" spans="1:29" x14ac:dyDescent="0.15">
      <c r="A86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对敌方单体造成125%攻击力（+156）点伤害,附带眩晕。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 t="str">
        <f>主动技能!P89</f>
        <v>eff_sixingguangquan||eff_leiji|</v>
      </c>
      <c r="K86">
        <f>主动技能!Q89</f>
        <v>1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100002:100:2:0</v>
      </c>
      <c r="P86" t="str">
        <f>IF(主动技能!V89="","",主动技能!V89)</f>
        <v>skill_17</v>
      </c>
      <c r="Q86" t="str">
        <f>IF(主动技能!W89="","")</f>
        <v/>
      </c>
      <c r="R86" t="str">
        <f>IF(主动技能!X89="","")</f>
        <v/>
      </c>
      <c r="S86">
        <f>主动技能!Y89</f>
        <v>50</v>
      </c>
      <c r="T86">
        <f>主动技能!Z89</f>
        <v>125</v>
      </c>
      <c r="U86">
        <f>主动技能!AB89</f>
        <v>156</v>
      </c>
      <c r="V86">
        <f>主动技能!AC89</f>
        <v>0</v>
      </c>
      <c r="W86">
        <f>主动技能!AD89</f>
        <v>0</v>
      </c>
      <c r="X86">
        <f>主动技能!AE89</f>
        <v>1</v>
      </c>
      <c r="Y86">
        <f>主动技能!AF89</f>
        <v>2</v>
      </c>
      <c r="Z86">
        <f>主动技能!AG89</f>
        <v>1</v>
      </c>
      <c r="AA86" t="str">
        <f>主动技能!AH89</f>
        <v>attackex</v>
      </c>
      <c r="AB86" t="str">
        <f>IF(主动技能!AI89="","")</f>
        <v/>
      </c>
      <c r="AC86">
        <f>主动技能!AJ89</f>
        <v>3</v>
      </c>
    </row>
    <row r="87" spans="1:29" x14ac:dyDescent="0.15">
      <c r="A87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对敌方单体造成125%攻击力（+250）点伤害,附带眩晕。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 t="str">
        <f>主动技能!P90</f>
        <v>eff_sixingguangquan||eff_leiji|</v>
      </c>
      <c r="K87">
        <f>主动技能!Q90</f>
        <v>1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100002:100:2:0</v>
      </c>
      <c r="P87" t="str">
        <f>IF(主动技能!V90="","",主动技能!V90)</f>
        <v>skill_17</v>
      </c>
      <c r="Q87" t="str">
        <f>IF(主动技能!W90="","")</f>
        <v/>
      </c>
      <c r="R87" t="str">
        <f>IF(主动技能!X90="","")</f>
        <v/>
      </c>
      <c r="S87">
        <f>主动技能!Y90</f>
        <v>50</v>
      </c>
      <c r="T87">
        <f>主动技能!Z90</f>
        <v>125</v>
      </c>
      <c r="U87">
        <f>主动技能!AB90</f>
        <v>250</v>
      </c>
      <c r="V87">
        <f>主动技能!AC90</f>
        <v>0</v>
      </c>
      <c r="W87">
        <f>主动技能!AD90</f>
        <v>0</v>
      </c>
      <c r="X87">
        <f>主动技能!AE90</f>
        <v>1</v>
      </c>
      <c r="Y87">
        <f>主动技能!AF90</f>
        <v>2</v>
      </c>
      <c r="Z87">
        <f>主动技能!AG90</f>
        <v>1</v>
      </c>
      <c r="AA87" t="str">
        <f>主动技能!AH90</f>
        <v>attackex</v>
      </c>
      <c r="AB87" t="str">
        <f>IF(主动技能!AI90="","")</f>
        <v/>
      </c>
      <c r="AC87">
        <f>主动技能!AJ90</f>
        <v>4</v>
      </c>
    </row>
    <row r="88" spans="1:29" x14ac:dyDescent="0.15">
      <c r="A88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 t="str">
        <f>主动技能!P91</f>
        <v>eff_sixingguangquan||eff_leiji|</v>
      </c>
      <c r="K88">
        <f>主动技能!Q91</f>
        <v>1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100002:100:2:0</v>
      </c>
      <c r="P88" t="str">
        <f>IF(主动技能!V91="","",主动技能!V91)</f>
        <v>skill_17</v>
      </c>
      <c r="Q88" t="str">
        <f>IF(主动技能!W91="","")</f>
        <v/>
      </c>
      <c r="R88" t="str">
        <f>IF(主动技能!X91="","")</f>
        <v/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>
        <f>主动技能!AE91</f>
        <v>1</v>
      </c>
      <c r="Y88">
        <f>主动技能!AF91</f>
        <v>2</v>
      </c>
      <c r="Z88">
        <f>主动技能!AG91</f>
        <v>1</v>
      </c>
      <c r="AA88" t="str">
        <f>主动技能!AH91</f>
        <v>attackex</v>
      </c>
      <c r="AB88" t="str">
        <f>IF(主动技能!AI91="","")</f>
        <v/>
      </c>
      <c r="AC88">
        <f>主动技能!AJ91</f>
        <v>5</v>
      </c>
    </row>
    <row r="89" spans="1:29" x14ac:dyDescent="0.15">
      <c r="A8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对敌方单体造成125%攻击力（+500）点伤害,附带眩晕。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 t="str">
        <f>主动技能!P92</f>
        <v>eff_sixingguangquan||eff_leiji|</v>
      </c>
      <c r="K89">
        <f>主动技能!Q92</f>
        <v>1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100002:100:2:0</v>
      </c>
      <c r="P89" t="str">
        <f>IF(主动技能!V92="","",主动技能!V92)</f>
        <v>skill_17</v>
      </c>
      <c r="Q89" t="str">
        <f>IF(主动技能!W92="","")</f>
        <v/>
      </c>
      <c r="R89" t="str">
        <f>IF(主动技能!X92="","")</f>
        <v/>
      </c>
      <c r="S89">
        <f>主动技能!Y92</f>
        <v>50</v>
      </c>
      <c r="T89">
        <f>主动技能!Z92</f>
        <v>125</v>
      </c>
      <c r="U89">
        <f>主动技能!AB92</f>
        <v>500</v>
      </c>
      <c r="V89">
        <f>主动技能!AC92</f>
        <v>0</v>
      </c>
      <c r="W89">
        <f>主动技能!AD92</f>
        <v>0</v>
      </c>
      <c r="X89">
        <f>主动技能!AE92</f>
        <v>1</v>
      </c>
      <c r="Y89">
        <f>主动技能!AF92</f>
        <v>2</v>
      </c>
      <c r="Z89">
        <f>主动技能!AG92</f>
        <v>1</v>
      </c>
      <c r="AA89" t="str">
        <f>主动技能!AH92</f>
        <v>attackex</v>
      </c>
      <c r="AB89" t="str">
        <f>IF(主动技能!AI92="","")</f>
        <v/>
      </c>
      <c r="AC89">
        <f>主动技能!AJ92</f>
        <v>6</v>
      </c>
    </row>
    <row r="90" spans="1:29" x14ac:dyDescent="0.15">
      <c r="A90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对敌方单体造成125%攻击力（+707）点伤害,附带眩晕。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 t="str">
        <f>主动技能!P93</f>
        <v>eff_sixingguangquan||eff_leiji|</v>
      </c>
      <c r="K90">
        <f>主动技能!Q93</f>
        <v>1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100002:100:2:0</v>
      </c>
      <c r="P90" t="str">
        <f>IF(主动技能!V93="","",主动技能!V93)</f>
        <v>skill_17</v>
      </c>
      <c r="Q90" t="str">
        <f>IF(主动技能!W93="","")</f>
        <v/>
      </c>
      <c r="R90" t="str">
        <f>IF(主动技能!X93="","")</f>
        <v/>
      </c>
      <c r="S90">
        <f>主动技能!Y93</f>
        <v>50</v>
      </c>
      <c r="T90">
        <f>主动技能!Z93</f>
        <v>125</v>
      </c>
      <c r="U90">
        <f>主动技能!AB93</f>
        <v>707</v>
      </c>
      <c r="V90">
        <f>主动技能!AC93</f>
        <v>0</v>
      </c>
      <c r="W90">
        <f>主动技能!AD93</f>
        <v>0</v>
      </c>
      <c r="X90">
        <f>主动技能!AE93</f>
        <v>1</v>
      </c>
      <c r="Y90">
        <f>主动技能!AF93</f>
        <v>2</v>
      </c>
      <c r="Z90">
        <f>主动技能!AG93</f>
        <v>1</v>
      </c>
      <c r="AA90" t="str">
        <f>主动技能!AH93</f>
        <v>attackex</v>
      </c>
      <c r="AB90" t="str">
        <f>IF(主动技能!AI93="","")</f>
        <v/>
      </c>
      <c r="AC90">
        <f>主动技能!AJ93</f>
        <v>7</v>
      </c>
    </row>
    <row r="91" spans="1:29" x14ac:dyDescent="0.15">
      <c r="A91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对敌方单体造成125%攻击力（+1000）点伤害,附带眩晕。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 t="str">
        <f>主动技能!P94</f>
        <v>eff_sixingguangquan||eff_leiji|</v>
      </c>
      <c r="K91">
        <f>主动技能!Q94</f>
        <v>1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100002:100:2:0</v>
      </c>
      <c r="P91" t="str">
        <f>IF(主动技能!V94="","",主动技能!V94)</f>
        <v>skill_17</v>
      </c>
      <c r="Q91" t="str">
        <f>IF(主动技能!W94="","")</f>
        <v/>
      </c>
      <c r="R91" t="str">
        <f>IF(主动技能!X94="","")</f>
        <v/>
      </c>
      <c r="S91">
        <f>主动技能!Y94</f>
        <v>50</v>
      </c>
      <c r="T91">
        <f>主动技能!Z94</f>
        <v>125</v>
      </c>
      <c r="U91">
        <f>主动技能!AB94</f>
        <v>1000</v>
      </c>
      <c r="V91">
        <f>主动技能!AC94</f>
        <v>0</v>
      </c>
      <c r="W91">
        <f>主动技能!AD94</f>
        <v>0</v>
      </c>
      <c r="X91">
        <f>主动技能!AE94</f>
        <v>1</v>
      </c>
      <c r="Y91">
        <f>主动技能!AF94</f>
        <v>2</v>
      </c>
      <c r="Z91">
        <f>主动技能!AG94</f>
        <v>1</v>
      </c>
      <c r="AA91" t="str">
        <f>主动技能!AH94</f>
        <v>attackex</v>
      </c>
      <c r="AB91" t="str">
        <f>IF(主动技能!AI94="","")</f>
        <v/>
      </c>
      <c r="AC91">
        <f>主动技能!AJ94</f>
        <v>8</v>
      </c>
    </row>
    <row r="92" spans="1:29" x14ac:dyDescent="0.15">
      <c r="A92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对敌方单体造成125%攻击力（+1415）点伤害,附带眩晕。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 t="str">
        <f>主动技能!P95</f>
        <v>eff_sixingguangquan||eff_leiji|</v>
      </c>
      <c r="K92">
        <f>主动技能!Q95</f>
        <v>1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100002:100:2:0</v>
      </c>
      <c r="P92" t="str">
        <f>IF(主动技能!V95="","",主动技能!V95)</f>
        <v>skill_17</v>
      </c>
      <c r="Q92" t="str">
        <f>IF(主动技能!W95="","")</f>
        <v/>
      </c>
      <c r="R92" t="str">
        <f>IF(主动技能!X95="","")</f>
        <v/>
      </c>
      <c r="S92">
        <f>主动技能!Y95</f>
        <v>50</v>
      </c>
      <c r="T92">
        <f>主动技能!Z95</f>
        <v>125</v>
      </c>
      <c r="U92">
        <f>主动技能!AB95</f>
        <v>1415</v>
      </c>
      <c r="V92">
        <f>主动技能!AC95</f>
        <v>0</v>
      </c>
      <c r="W92">
        <f>主动技能!AD95</f>
        <v>0</v>
      </c>
      <c r="X92">
        <f>主动技能!AE95</f>
        <v>1</v>
      </c>
      <c r="Y92">
        <f>主动技能!AF95</f>
        <v>2</v>
      </c>
      <c r="Z92">
        <f>主动技能!AG95</f>
        <v>1</v>
      </c>
      <c r="AA92" t="str">
        <f>主动技能!AH95</f>
        <v>attackex</v>
      </c>
      <c r="AB92" t="str">
        <f>IF(主动技能!AI95="","")</f>
        <v/>
      </c>
      <c r="AC92">
        <f>主动技能!AJ95</f>
        <v>9</v>
      </c>
    </row>
    <row r="93" spans="1:29" x14ac:dyDescent="0.15">
      <c r="A93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对敌方单体造成125%攻击力（+2001）点伤害,附带眩晕。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 t="str">
        <f>主动技能!P96</f>
        <v>eff_sixingguangquan||eff_leiji|</v>
      </c>
      <c r="K93">
        <f>主动技能!Q96</f>
        <v>1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100002:100:2:0</v>
      </c>
      <c r="P93" t="str">
        <f>IF(主动技能!V96="","",主动技能!V96)</f>
        <v>skill_17</v>
      </c>
      <c r="Q93" t="str">
        <f>IF(主动技能!W96="","")</f>
        <v/>
      </c>
      <c r="R93" t="str">
        <f>IF(主动技能!X96="","")</f>
        <v/>
      </c>
      <c r="S93">
        <f>主动技能!Y96</f>
        <v>50</v>
      </c>
      <c r="T93">
        <f>主动技能!Z96</f>
        <v>125</v>
      </c>
      <c r="U93">
        <f>主动技能!AB96</f>
        <v>2001</v>
      </c>
      <c r="V93">
        <f>主动技能!AC96</f>
        <v>0</v>
      </c>
      <c r="W93">
        <f>主动技能!AD96</f>
        <v>0</v>
      </c>
      <c r="X93">
        <f>主动技能!AE96</f>
        <v>1</v>
      </c>
      <c r="Y93">
        <f>主动技能!AF96</f>
        <v>2</v>
      </c>
      <c r="Z93">
        <f>主动技能!AG96</f>
        <v>1</v>
      </c>
      <c r="AA93" t="str">
        <f>主动技能!AH96</f>
        <v>attackex</v>
      </c>
      <c r="AB93" t="str">
        <f>IF(主动技能!AI96="","")</f>
        <v/>
      </c>
      <c r="AC93">
        <f>主动技能!AJ96</f>
        <v>10</v>
      </c>
    </row>
    <row r="94" spans="1:29" x14ac:dyDescent="0.15">
      <c r="A94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对敌方单体造成125%攻击力（+2831）点伤害,附带眩晕。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 t="str">
        <f>主动技能!P97</f>
        <v>eff_sixingguangquan||eff_leiji|</v>
      </c>
      <c r="K94">
        <f>主动技能!Q97</f>
        <v>1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100002:100:2:0</v>
      </c>
      <c r="P94" t="str">
        <f>IF(主动技能!V97="","",主动技能!V97)</f>
        <v>skill_17</v>
      </c>
      <c r="Q94" t="str">
        <f>IF(主动技能!W97="","")</f>
        <v/>
      </c>
      <c r="R94" t="str">
        <f>IF(主动技能!X97="","")</f>
        <v/>
      </c>
      <c r="S94">
        <f>主动技能!Y97</f>
        <v>50</v>
      </c>
      <c r="T94">
        <f>主动技能!Z97</f>
        <v>125</v>
      </c>
      <c r="U94">
        <f>主动技能!AB97</f>
        <v>2831</v>
      </c>
      <c r="V94">
        <f>主动技能!AC97</f>
        <v>0</v>
      </c>
      <c r="W94">
        <f>主动技能!AD97</f>
        <v>0</v>
      </c>
      <c r="X94">
        <f>主动技能!AE97</f>
        <v>1</v>
      </c>
      <c r="Y94">
        <f>主动技能!AF97</f>
        <v>2</v>
      </c>
      <c r="Z94">
        <f>主动技能!AG97</f>
        <v>1</v>
      </c>
      <c r="AA94" t="str">
        <f>主动技能!AH97</f>
        <v>attackex</v>
      </c>
      <c r="AB94" t="str">
        <f>IF(主动技能!AI97="","")</f>
        <v/>
      </c>
      <c r="AC94">
        <f>主动技能!AJ97</f>
        <v>11</v>
      </c>
    </row>
    <row r="95" spans="1:29" x14ac:dyDescent="0.15">
      <c r="A95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对敌方单体造成125%攻击力（+4004）点伤害,附带眩晕。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 t="str">
        <f>主动技能!P98</f>
        <v>eff_sixingguangquan||eff_leiji|</v>
      </c>
      <c r="K95">
        <f>主动技能!Q98</f>
        <v>1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100002:100:2:0</v>
      </c>
      <c r="P95" t="str">
        <f>IF(主动技能!V98="","",主动技能!V98)</f>
        <v>skill_17</v>
      </c>
      <c r="Q95" t="str">
        <f>IF(主动技能!W98="","")</f>
        <v/>
      </c>
      <c r="R95" t="str">
        <f>IF(主动技能!X98="","")</f>
        <v/>
      </c>
      <c r="S95">
        <f>主动技能!Y98</f>
        <v>50</v>
      </c>
      <c r="T95">
        <f>主动技能!Z98</f>
        <v>125</v>
      </c>
      <c r="U95">
        <f>主动技能!AB98</f>
        <v>4004</v>
      </c>
      <c r="V95">
        <f>主动技能!AC98</f>
        <v>0</v>
      </c>
      <c r="W95">
        <f>主动技能!AD98</f>
        <v>0</v>
      </c>
      <c r="X95">
        <f>主动技能!AE98</f>
        <v>1</v>
      </c>
      <c r="Y95">
        <f>主动技能!AF98</f>
        <v>2</v>
      </c>
      <c r="Z95">
        <f>主动技能!AG98</f>
        <v>1</v>
      </c>
      <c r="AA95" t="str">
        <f>主动技能!AH98</f>
        <v>attackex</v>
      </c>
      <c r="AB95" t="str">
        <f>IF(主动技能!AI98="","")</f>
        <v/>
      </c>
      <c r="AC95">
        <f>主动技能!AJ98</f>
        <v>12</v>
      </c>
    </row>
    <row r="96" spans="1:29" x14ac:dyDescent="0.15">
      <c r="A96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对敌方单体造成125%攻击力（+5664）点伤害,附带眩晕。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 t="str">
        <f>主动技能!P99</f>
        <v>eff_sixingguangquan||eff_leiji|</v>
      </c>
      <c r="K96">
        <f>主动技能!Q99</f>
        <v>1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100002:100:2:0</v>
      </c>
      <c r="P96" t="str">
        <f>IF(主动技能!V99="","",主动技能!V99)</f>
        <v>skill_17</v>
      </c>
      <c r="Q96" t="str">
        <f>IF(主动技能!W99="","")</f>
        <v/>
      </c>
      <c r="R96" t="str">
        <f>IF(主动技能!X99="","")</f>
        <v/>
      </c>
      <c r="S96">
        <f>主动技能!Y99</f>
        <v>50</v>
      </c>
      <c r="T96">
        <f>主动技能!Z99</f>
        <v>125</v>
      </c>
      <c r="U96">
        <f>主动技能!AB99</f>
        <v>5664</v>
      </c>
      <c r="V96">
        <f>主动技能!AC99</f>
        <v>0</v>
      </c>
      <c r="W96">
        <f>主动技能!AD99</f>
        <v>0</v>
      </c>
      <c r="X96">
        <f>主动技能!AE99</f>
        <v>1</v>
      </c>
      <c r="Y96">
        <f>主动技能!AF99</f>
        <v>2</v>
      </c>
      <c r="Z96">
        <f>主动技能!AG99</f>
        <v>1</v>
      </c>
      <c r="AA96" t="str">
        <f>主动技能!AH99</f>
        <v>attackex</v>
      </c>
      <c r="AB96" t="str">
        <f>IF(主动技能!AI99="","")</f>
        <v/>
      </c>
      <c r="AC96">
        <f>主动技能!AJ99</f>
        <v>13</v>
      </c>
    </row>
    <row r="97" spans="1:29" x14ac:dyDescent="0.15">
      <c r="A97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对敌方单体造成125%攻击力（+8011）点伤害,附带眩晕。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 t="str">
        <f>主动技能!P100</f>
        <v>eff_sixingguangquan||eff_leiji|</v>
      </c>
      <c r="K97">
        <f>主动技能!Q100</f>
        <v>1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100002:100:2:0</v>
      </c>
      <c r="P97" t="str">
        <f>IF(主动技能!V100="","",主动技能!V100)</f>
        <v>skill_17</v>
      </c>
      <c r="Q97" t="str">
        <f>IF(主动技能!W100="","")</f>
        <v/>
      </c>
      <c r="R97" t="str">
        <f>IF(主动技能!X100="","")</f>
        <v/>
      </c>
      <c r="S97">
        <f>主动技能!Y100</f>
        <v>50</v>
      </c>
      <c r="T97">
        <f>主动技能!Z100</f>
        <v>125</v>
      </c>
      <c r="U97">
        <f>主动技能!AB100</f>
        <v>8011</v>
      </c>
      <c r="V97">
        <f>主动技能!AC100</f>
        <v>0</v>
      </c>
      <c r="W97">
        <f>主动技能!AD100</f>
        <v>0</v>
      </c>
      <c r="X97">
        <f>主动技能!AE100</f>
        <v>1</v>
      </c>
      <c r="Y97">
        <f>主动技能!AF100</f>
        <v>2</v>
      </c>
      <c r="Z97">
        <f>主动技能!AG100</f>
        <v>1</v>
      </c>
      <c r="AA97" t="str">
        <f>主动技能!AH100</f>
        <v>attackex</v>
      </c>
      <c r="AB97" t="str">
        <f>IF(主动技能!AI100="","")</f>
        <v/>
      </c>
      <c r="AC97">
        <f>主动技能!AJ100</f>
        <v>14</v>
      </c>
    </row>
    <row r="98" spans="1:29" x14ac:dyDescent="0.15">
      <c r="A98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对敌方单体造成125%攻击力（+11331）点伤害,附带眩晕。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 t="str">
        <f>主动技能!P101</f>
        <v>eff_sixingguangquan||eff_leiji|</v>
      </c>
      <c r="K98">
        <f>主动技能!Q101</f>
        <v>1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100002:100:2:0</v>
      </c>
      <c r="P98" t="str">
        <f>IF(主动技能!V101="","",主动技能!V101)</f>
        <v>skill_17</v>
      </c>
      <c r="Q98" t="str">
        <f>IF(主动技能!W101="","")</f>
        <v/>
      </c>
      <c r="R98" t="str">
        <f>IF(主动技能!X101="","")</f>
        <v/>
      </c>
      <c r="S98">
        <f>主动技能!Y101</f>
        <v>50</v>
      </c>
      <c r="T98">
        <f>主动技能!Z101</f>
        <v>125</v>
      </c>
      <c r="U98">
        <f>主动技能!AB101</f>
        <v>11331</v>
      </c>
      <c r="V98">
        <f>主动技能!AC101</f>
        <v>0</v>
      </c>
      <c r="W98">
        <f>主动技能!AD101</f>
        <v>0</v>
      </c>
      <c r="X98">
        <f>主动技能!AE101</f>
        <v>1</v>
      </c>
      <c r="Y98">
        <f>主动技能!AF101</f>
        <v>2</v>
      </c>
      <c r="Z98">
        <f>主动技能!AG101</f>
        <v>1</v>
      </c>
      <c r="AA98" t="str">
        <f>主动技能!AH101</f>
        <v>attackex</v>
      </c>
      <c r="AB98" t="str">
        <f>IF(主动技能!AI101="","")</f>
        <v/>
      </c>
      <c r="AC98">
        <f>主动技能!AJ101</f>
        <v>15</v>
      </c>
    </row>
    <row r="99" spans="1:29" x14ac:dyDescent="0.15">
      <c r="A9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对敌方单体造成125%攻击力（+16027）点伤害,附带眩晕。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 t="str">
        <f>主动技能!P102</f>
        <v>eff_sixingguangquan||eff_leiji|</v>
      </c>
      <c r="K99">
        <f>主动技能!Q102</f>
        <v>1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100002:100:2:0</v>
      </c>
      <c r="P99" t="str">
        <f>IF(主动技能!V102="","",主动技能!V102)</f>
        <v>skill_17</v>
      </c>
      <c r="Q99" t="str">
        <f>IF(主动技能!W102="","")</f>
        <v/>
      </c>
      <c r="R99" t="str">
        <f>IF(主动技能!X102="","")</f>
        <v/>
      </c>
      <c r="S99">
        <f>主动技能!Y102</f>
        <v>50</v>
      </c>
      <c r="T99">
        <f>主动技能!Z102</f>
        <v>125</v>
      </c>
      <c r="U99">
        <f>主动技能!AB102</f>
        <v>16027</v>
      </c>
      <c r="V99">
        <f>主动技能!AC102</f>
        <v>0</v>
      </c>
      <c r="W99">
        <f>主动技能!AD102</f>
        <v>0</v>
      </c>
      <c r="X99">
        <f>主动技能!AE102</f>
        <v>1</v>
      </c>
      <c r="Y99">
        <f>主动技能!AF102</f>
        <v>2</v>
      </c>
      <c r="Z99">
        <f>主动技能!AG102</f>
        <v>1</v>
      </c>
      <c r="AA99" t="str">
        <f>主动技能!AH102</f>
        <v>attackex</v>
      </c>
      <c r="AB99" t="str">
        <f>IF(主动技能!AI102="","")</f>
        <v/>
      </c>
      <c r="AC99">
        <f>主动技能!AJ102</f>
        <v>16</v>
      </c>
    </row>
    <row r="100" spans="1:29" x14ac:dyDescent="0.15">
      <c r="A100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对敌方单体造成125%攻击力（+22669）点伤害,附带眩晕。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 t="str">
        <f>主动技能!P103</f>
        <v>eff_sixingguangquan||eff_leiji|</v>
      </c>
      <c r="K100">
        <f>主动技能!Q103</f>
        <v>1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100002:100:2:0</v>
      </c>
      <c r="P100" t="str">
        <f>IF(主动技能!V103="","",主动技能!V103)</f>
        <v>skill_17</v>
      </c>
      <c r="Q100" t="str">
        <f>IF(主动技能!W103="","")</f>
        <v/>
      </c>
      <c r="R100" t="str">
        <f>IF(主动技能!X103="","")</f>
        <v/>
      </c>
      <c r="S100">
        <f>主动技能!Y103</f>
        <v>50</v>
      </c>
      <c r="T100">
        <f>主动技能!Z103</f>
        <v>125</v>
      </c>
      <c r="U100">
        <f>主动技能!AB103</f>
        <v>22669</v>
      </c>
      <c r="V100">
        <f>主动技能!AC103</f>
        <v>0</v>
      </c>
      <c r="W100">
        <f>主动技能!AD103</f>
        <v>0</v>
      </c>
      <c r="X100">
        <f>主动技能!AE103</f>
        <v>1</v>
      </c>
      <c r="Y100">
        <f>主动技能!AF103</f>
        <v>2</v>
      </c>
      <c r="Z100">
        <f>主动技能!AG103</f>
        <v>1</v>
      </c>
      <c r="AA100" t="str">
        <f>主动技能!AH103</f>
        <v>attackex</v>
      </c>
      <c r="AB100" t="str">
        <f>IF(主动技能!AI103="","")</f>
        <v/>
      </c>
      <c r="AC100">
        <f>主动技能!AJ103</f>
        <v>17</v>
      </c>
    </row>
    <row r="101" spans="1:29" x14ac:dyDescent="0.15">
      <c r="A101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对敌方单体造成125%攻击力（+32063）点伤害,附带眩晕。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 t="str">
        <f>主动技能!P104</f>
        <v>eff_sixingguangquan||eff_leiji|</v>
      </c>
      <c r="K101">
        <f>主动技能!Q104</f>
        <v>1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100002:100:2:0</v>
      </c>
      <c r="P101" t="str">
        <f>IF(主动技能!V104="","",主动技能!V104)</f>
        <v>skill_17</v>
      </c>
      <c r="Q101" t="str">
        <f>IF(主动技能!W104="","")</f>
        <v/>
      </c>
      <c r="R101" t="str">
        <f>IF(主动技能!X104="","")</f>
        <v/>
      </c>
      <c r="S101">
        <f>主动技能!Y104</f>
        <v>50</v>
      </c>
      <c r="T101">
        <f>主动技能!Z104</f>
        <v>125</v>
      </c>
      <c r="U101">
        <f>主动技能!AB104</f>
        <v>32063</v>
      </c>
      <c r="V101">
        <f>主动技能!AC104</f>
        <v>0</v>
      </c>
      <c r="W101">
        <f>主动技能!AD104</f>
        <v>0</v>
      </c>
      <c r="X101">
        <f>主动技能!AE104</f>
        <v>1</v>
      </c>
      <c r="Y101">
        <f>主动技能!AF104</f>
        <v>2</v>
      </c>
      <c r="Z101">
        <f>主动技能!AG104</f>
        <v>1</v>
      </c>
      <c r="AA101" t="str">
        <f>主动技能!AH104</f>
        <v>attackex</v>
      </c>
      <c r="AB101" t="str">
        <f>IF(主动技能!AI104="","")</f>
        <v/>
      </c>
      <c r="AC101">
        <f>主动技能!AJ104</f>
        <v>18</v>
      </c>
    </row>
    <row r="102" spans="1:29" x14ac:dyDescent="0.15">
      <c r="A102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对敌方单体造成125%攻击力（+45350）点伤害,附带眩晕。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 t="str">
        <f>主动技能!P105</f>
        <v>eff_sixingguangquan||eff_leiji|</v>
      </c>
      <c r="K102">
        <f>主动技能!Q105</f>
        <v>1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100002:100:2:0</v>
      </c>
      <c r="P102" t="str">
        <f>IF(主动技能!V105="","",主动技能!V105)</f>
        <v>skill_17</v>
      </c>
      <c r="Q102" t="str">
        <f>IF(主动技能!W105="","")</f>
        <v/>
      </c>
      <c r="R102" t="str">
        <f>IF(主动技能!X105="","")</f>
        <v/>
      </c>
      <c r="S102">
        <f>主动技能!Y105</f>
        <v>50</v>
      </c>
      <c r="T102">
        <f>主动技能!Z105</f>
        <v>125</v>
      </c>
      <c r="U102">
        <f>主动技能!AB105</f>
        <v>45350</v>
      </c>
      <c r="V102">
        <f>主动技能!AC105</f>
        <v>0</v>
      </c>
      <c r="W102">
        <f>主动技能!AD105</f>
        <v>0</v>
      </c>
      <c r="X102">
        <f>主动技能!AE105</f>
        <v>1</v>
      </c>
      <c r="Y102">
        <f>主动技能!AF105</f>
        <v>2</v>
      </c>
      <c r="Z102">
        <f>主动技能!AG105</f>
        <v>1</v>
      </c>
      <c r="AA102" t="str">
        <f>主动技能!AH105</f>
        <v>attackex</v>
      </c>
      <c r="AB102" t="str">
        <f>IF(主动技能!AI105="","")</f>
        <v/>
      </c>
      <c r="AC102">
        <f>主动技能!AJ105</f>
        <v>19</v>
      </c>
    </row>
    <row r="103" spans="1:29" x14ac:dyDescent="0.15">
      <c r="A103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对敌方单体造成125%攻击力（+64142）点伤害,附带眩晕。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 t="str">
        <f>主动技能!P106</f>
        <v>eff_sixingguangquan||eff_leiji|</v>
      </c>
      <c r="K103">
        <f>主动技能!Q106</f>
        <v>1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100002:100:2:0</v>
      </c>
      <c r="P103" t="str">
        <f>IF(主动技能!V106="","",主动技能!V106)</f>
        <v>skill_17</v>
      </c>
      <c r="Q103" t="str">
        <f>IF(主动技能!W106="","")</f>
        <v/>
      </c>
      <c r="R103" t="str">
        <f>IF(主动技能!X106="","")</f>
        <v/>
      </c>
      <c r="S103">
        <f>主动技能!Y106</f>
        <v>50</v>
      </c>
      <c r="T103">
        <f>主动技能!Z106</f>
        <v>125</v>
      </c>
      <c r="U103">
        <f>主动技能!AB106</f>
        <v>64142</v>
      </c>
      <c r="V103">
        <f>主动技能!AC106</f>
        <v>0</v>
      </c>
      <c r="W103">
        <f>主动技能!AD106</f>
        <v>0</v>
      </c>
      <c r="X103">
        <f>主动技能!AE106</f>
        <v>1</v>
      </c>
      <c r="Y103">
        <f>主动技能!AF106</f>
        <v>2</v>
      </c>
      <c r="Z103">
        <f>主动技能!AG106</f>
        <v>1</v>
      </c>
      <c r="AA103" t="str">
        <f>主动技能!AH106</f>
        <v>attackex</v>
      </c>
      <c r="AB103" t="str">
        <f>IF(主动技能!AI106="","")</f>
        <v/>
      </c>
      <c r="AC103">
        <f>主动技能!AJ106</f>
        <v>20</v>
      </c>
    </row>
    <row r="104" spans="1:29" x14ac:dyDescent="0.15">
      <c r="A104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对敌方全体造成100%攻击力（+81）点伤害,附带减速。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 t="str">
        <f>主动技能!P107</f>
        <v>eff_sixingguangquan||eff_shenlehuacai|</v>
      </c>
      <c r="K104">
        <f>主动技能!Q107</f>
        <v>3</v>
      </c>
      <c r="L104">
        <f>主动技能!R107</f>
        <v>0</v>
      </c>
      <c r="M104">
        <f>主动技能!S107</f>
        <v>0</v>
      </c>
      <c r="N104" t="str">
        <f>IF(主动技能!T107="","",主动技能!T107)</f>
        <v>100003:100:2:0</v>
      </c>
      <c r="O104" t="str">
        <f>IF(主动技能!U107="","",主动技能!U107)</f>
        <v/>
      </c>
      <c r="P104" t="str">
        <f>IF(主动技能!V107="","",主动技能!V107)</f>
        <v>skill_28</v>
      </c>
      <c r="Q104" t="str">
        <f>IF(主动技能!W107="","")</f>
        <v/>
      </c>
      <c r="R104" t="str">
        <f>IF(主动技能!X107="","")</f>
        <v/>
      </c>
      <c r="S104">
        <f>主动技能!Y107</f>
        <v>100</v>
      </c>
      <c r="T104">
        <f>主动技能!Z107</f>
        <v>100</v>
      </c>
      <c r="U104">
        <f>主动技能!AB107</f>
        <v>81</v>
      </c>
      <c r="V104">
        <f>主动技能!AC107</f>
        <v>0</v>
      </c>
      <c r="W104">
        <f>主动技能!AD107</f>
        <v>0</v>
      </c>
      <c r="X104">
        <f>主动技能!AE107</f>
        <v>1</v>
      </c>
      <c r="Y104">
        <f>主动技能!AF107</f>
        <v>3</v>
      </c>
      <c r="Z104">
        <f>主动技能!AG107</f>
        <v>2</v>
      </c>
      <c r="AA104" t="str">
        <f>主动技能!AH107</f>
        <v>attackex</v>
      </c>
      <c r="AB104" t="str">
        <f>IF(主动技能!AI107="","")</f>
        <v/>
      </c>
      <c r="AC104">
        <f>主动技能!AJ107</f>
        <v>1</v>
      </c>
    </row>
    <row r="105" spans="1:29" x14ac:dyDescent="0.15">
      <c r="A105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对敌方全体造成100%攻击力（+100）点伤害,附带减速。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 t="str">
        <f>主动技能!P108</f>
        <v>eff_sixingguangquan||eff_shenlehuacai|</v>
      </c>
      <c r="K105">
        <f>主动技能!Q108</f>
        <v>3</v>
      </c>
      <c r="L105">
        <f>主动技能!R108</f>
        <v>0</v>
      </c>
      <c r="M105">
        <f>主动技能!S108</f>
        <v>0</v>
      </c>
      <c r="N105" t="str">
        <f>IF(主动技能!T108="","",主动技能!T108)</f>
        <v>100003:100:2:0</v>
      </c>
      <c r="O105" t="str">
        <f>IF(主动技能!U108="","",主动技能!U108)</f>
        <v/>
      </c>
      <c r="P105" t="str">
        <f>IF(主动技能!V108="","",主动技能!V108)</f>
        <v>skill_28</v>
      </c>
      <c r="Q105" t="str">
        <f>IF(主动技能!W108="","")</f>
        <v/>
      </c>
      <c r="R105" t="str">
        <f>IF(主动技能!X108="","")</f>
        <v/>
      </c>
      <c r="S105">
        <f>主动技能!Y108</f>
        <v>100</v>
      </c>
      <c r="T105">
        <f>主动技能!Z108</f>
        <v>100</v>
      </c>
      <c r="U105">
        <f>主动技能!AB108</f>
        <v>100</v>
      </c>
      <c r="V105">
        <f>主动技能!AC108</f>
        <v>0</v>
      </c>
      <c r="W105">
        <f>主动技能!AD108</f>
        <v>0</v>
      </c>
      <c r="X105">
        <f>主动技能!AE108</f>
        <v>1</v>
      </c>
      <c r="Y105">
        <f>主动技能!AF108</f>
        <v>3</v>
      </c>
      <c r="Z105">
        <f>主动技能!AG108</f>
        <v>2</v>
      </c>
      <c r="AA105" t="str">
        <f>主动技能!AH108</f>
        <v>attackex</v>
      </c>
      <c r="AB105" t="str">
        <f>IF(主动技能!AI108="","")</f>
        <v/>
      </c>
      <c r="AC105">
        <f>主动技能!AJ108</f>
        <v>2</v>
      </c>
    </row>
    <row r="106" spans="1:29" x14ac:dyDescent="0.15">
      <c r="A106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对敌方全体造成100%攻击力（+156）点伤害,附带减速。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 t="str">
        <f>主动技能!P109</f>
        <v>eff_sixingguangquan||eff_shenlehuacai|</v>
      </c>
      <c r="K106">
        <f>主动技能!Q109</f>
        <v>3</v>
      </c>
      <c r="L106">
        <f>主动技能!R109</f>
        <v>0</v>
      </c>
      <c r="M106">
        <f>主动技能!S109</f>
        <v>0</v>
      </c>
      <c r="N106" t="str">
        <f>IF(主动技能!T109="","",主动技能!T109)</f>
        <v>100003:100:2:0</v>
      </c>
      <c r="O106" t="str">
        <f>IF(主动技能!U109="","",主动技能!U109)</f>
        <v/>
      </c>
      <c r="P106" t="str">
        <f>IF(主动技能!V109="","",主动技能!V109)</f>
        <v>skill_28</v>
      </c>
      <c r="Q106" t="str">
        <f>IF(主动技能!W109="","")</f>
        <v/>
      </c>
      <c r="R106" t="str">
        <f>IF(主动技能!X109="","")</f>
        <v/>
      </c>
      <c r="S106">
        <f>主动技能!Y109</f>
        <v>100</v>
      </c>
      <c r="T106">
        <f>主动技能!Z109</f>
        <v>100</v>
      </c>
      <c r="U106">
        <f>主动技能!AB109</f>
        <v>156</v>
      </c>
      <c r="V106">
        <f>主动技能!AC109</f>
        <v>0</v>
      </c>
      <c r="W106">
        <f>主动技能!AD109</f>
        <v>0</v>
      </c>
      <c r="X106">
        <f>主动技能!AE109</f>
        <v>1</v>
      </c>
      <c r="Y106">
        <f>主动技能!AF109</f>
        <v>3</v>
      </c>
      <c r="Z106">
        <f>主动技能!AG109</f>
        <v>2</v>
      </c>
      <c r="AA106" t="str">
        <f>主动技能!AH109</f>
        <v>attackex</v>
      </c>
      <c r="AB106" t="str">
        <f>IF(主动技能!AI109="","")</f>
        <v/>
      </c>
      <c r="AC106">
        <f>主动技能!AJ109</f>
        <v>3</v>
      </c>
    </row>
    <row r="107" spans="1:29" x14ac:dyDescent="0.15">
      <c r="A107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对敌方全体造成100%攻击力（+250）点伤害,附带减速。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 t="str">
        <f>主动技能!P110</f>
        <v>eff_sixingguangquan||eff_shenlehuacai|</v>
      </c>
      <c r="K107">
        <f>主动技能!Q110</f>
        <v>3</v>
      </c>
      <c r="L107">
        <f>主动技能!R110</f>
        <v>0</v>
      </c>
      <c r="M107">
        <f>主动技能!S110</f>
        <v>0</v>
      </c>
      <c r="N107" t="str">
        <f>IF(主动技能!T110="","",主动技能!T110)</f>
        <v>100003:100:2:0</v>
      </c>
      <c r="O107" t="str">
        <f>IF(主动技能!U110="","",主动技能!U110)</f>
        <v/>
      </c>
      <c r="P107" t="str">
        <f>IF(主动技能!V110="","",主动技能!V110)</f>
        <v>skill_28</v>
      </c>
      <c r="Q107" t="str">
        <f>IF(主动技能!W110="","")</f>
        <v/>
      </c>
      <c r="R107" t="str">
        <f>IF(主动技能!X110="","")</f>
        <v/>
      </c>
      <c r="S107">
        <f>主动技能!Y110</f>
        <v>100</v>
      </c>
      <c r="T107">
        <f>主动技能!Z110</f>
        <v>100</v>
      </c>
      <c r="U107">
        <f>主动技能!AB110</f>
        <v>250</v>
      </c>
      <c r="V107">
        <f>主动技能!AC110</f>
        <v>0</v>
      </c>
      <c r="W107">
        <f>主动技能!AD110</f>
        <v>0</v>
      </c>
      <c r="X107">
        <f>主动技能!AE110</f>
        <v>1</v>
      </c>
      <c r="Y107">
        <f>主动技能!AF110</f>
        <v>3</v>
      </c>
      <c r="Z107">
        <f>主动技能!AG110</f>
        <v>2</v>
      </c>
      <c r="AA107" t="str">
        <f>主动技能!AH110</f>
        <v>attackex</v>
      </c>
      <c r="AB107" t="str">
        <f>IF(主动技能!AI110="","")</f>
        <v/>
      </c>
      <c r="AC107">
        <f>主动技能!AJ110</f>
        <v>4</v>
      </c>
    </row>
    <row r="108" spans="1:29" x14ac:dyDescent="0.15">
      <c r="A108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 t="str">
        <f>主动技能!P111</f>
        <v>eff_sixingguangquan||eff_shenlehuacai|</v>
      </c>
      <c r="K108">
        <f>主动技能!Q111</f>
        <v>3</v>
      </c>
      <c r="L108">
        <f>主动技能!R111</f>
        <v>0</v>
      </c>
      <c r="M108">
        <f>主动技能!S111</f>
        <v>0</v>
      </c>
      <c r="N108" t="str">
        <f>IF(主动技能!T111="","",主动技能!T111)</f>
        <v>100003:100:2:0</v>
      </c>
      <c r="O108" t="str">
        <f>IF(主动技能!U111="","",主动技能!U111)</f>
        <v/>
      </c>
      <c r="P108" t="str">
        <f>IF(主动技能!V111="","",主动技能!V111)</f>
        <v>skill_28</v>
      </c>
      <c r="Q108" t="str">
        <f>IF(主动技能!W111="","")</f>
        <v/>
      </c>
      <c r="R108" t="str">
        <f>IF(主动技能!X111="","")</f>
        <v/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>
        <f>主动技能!AE111</f>
        <v>1</v>
      </c>
      <c r="Y108">
        <f>主动技能!AF111</f>
        <v>3</v>
      </c>
      <c r="Z108">
        <f>主动技能!AG111</f>
        <v>2</v>
      </c>
      <c r="AA108" t="str">
        <f>主动技能!AH111</f>
        <v>attackex</v>
      </c>
      <c r="AB108" t="str">
        <f>IF(主动技能!AI111="","")</f>
        <v/>
      </c>
      <c r="AC108">
        <f>主动技能!AJ111</f>
        <v>5</v>
      </c>
    </row>
    <row r="109" spans="1:29" x14ac:dyDescent="0.15">
      <c r="A10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对敌方全体造成100%攻击力（+500）点伤害,附带减速。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 t="str">
        <f>主动技能!P112</f>
        <v>eff_sixingguangquan||eff_shenlehuacai|</v>
      </c>
      <c r="K109">
        <f>主动技能!Q112</f>
        <v>3</v>
      </c>
      <c r="L109">
        <f>主动技能!R112</f>
        <v>0</v>
      </c>
      <c r="M109">
        <f>主动技能!S112</f>
        <v>0</v>
      </c>
      <c r="N109" t="str">
        <f>IF(主动技能!T112="","",主动技能!T112)</f>
        <v>100003:100:2:0</v>
      </c>
      <c r="O109" t="str">
        <f>IF(主动技能!U112="","",主动技能!U112)</f>
        <v/>
      </c>
      <c r="P109" t="str">
        <f>IF(主动技能!V112="","",主动技能!V112)</f>
        <v>skill_28</v>
      </c>
      <c r="Q109" t="str">
        <f>IF(主动技能!W112="","")</f>
        <v/>
      </c>
      <c r="R109" t="str">
        <f>IF(主动技能!X112="","")</f>
        <v/>
      </c>
      <c r="S109">
        <f>主动技能!Y112</f>
        <v>100</v>
      </c>
      <c r="T109">
        <f>主动技能!Z112</f>
        <v>100</v>
      </c>
      <c r="U109">
        <f>主动技能!AB112</f>
        <v>500</v>
      </c>
      <c r="V109">
        <f>主动技能!AC112</f>
        <v>0</v>
      </c>
      <c r="W109">
        <f>主动技能!AD112</f>
        <v>0</v>
      </c>
      <c r="X109">
        <f>主动技能!AE112</f>
        <v>1</v>
      </c>
      <c r="Y109">
        <f>主动技能!AF112</f>
        <v>3</v>
      </c>
      <c r="Z109">
        <f>主动技能!AG112</f>
        <v>2</v>
      </c>
      <c r="AA109" t="str">
        <f>主动技能!AH112</f>
        <v>attackex</v>
      </c>
      <c r="AB109" t="str">
        <f>IF(主动技能!AI112="","")</f>
        <v/>
      </c>
      <c r="AC109">
        <f>主动技能!AJ112</f>
        <v>6</v>
      </c>
    </row>
    <row r="110" spans="1:29" x14ac:dyDescent="0.15">
      <c r="A110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对敌方全体造成100%攻击力（+707）点伤害,附带减速。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 t="str">
        <f>主动技能!P113</f>
        <v>eff_sixingguangquan||eff_shenlehuacai|</v>
      </c>
      <c r="K110">
        <f>主动技能!Q113</f>
        <v>3</v>
      </c>
      <c r="L110">
        <f>主动技能!R113</f>
        <v>0</v>
      </c>
      <c r="M110">
        <f>主动技能!S113</f>
        <v>0</v>
      </c>
      <c r="N110" t="str">
        <f>IF(主动技能!T113="","",主动技能!T113)</f>
        <v>100003:100:2:0</v>
      </c>
      <c r="O110" t="str">
        <f>IF(主动技能!U113="","",主动技能!U113)</f>
        <v/>
      </c>
      <c r="P110" t="str">
        <f>IF(主动技能!V113="","",主动技能!V113)</f>
        <v>skill_28</v>
      </c>
      <c r="Q110" t="str">
        <f>IF(主动技能!W113="","")</f>
        <v/>
      </c>
      <c r="R110" t="str">
        <f>IF(主动技能!X113="","")</f>
        <v/>
      </c>
      <c r="S110">
        <f>主动技能!Y113</f>
        <v>100</v>
      </c>
      <c r="T110">
        <f>主动技能!Z113</f>
        <v>100</v>
      </c>
      <c r="U110">
        <f>主动技能!AB113</f>
        <v>707</v>
      </c>
      <c r="V110">
        <f>主动技能!AC113</f>
        <v>0</v>
      </c>
      <c r="W110">
        <f>主动技能!AD113</f>
        <v>0</v>
      </c>
      <c r="X110">
        <f>主动技能!AE113</f>
        <v>1</v>
      </c>
      <c r="Y110">
        <f>主动技能!AF113</f>
        <v>3</v>
      </c>
      <c r="Z110">
        <f>主动技能!AG113</f>
        <v>2</v>
      </c>
      <c r="AA110" t="str">
        <f>主动技能!AH113</f>
        <v>attackex</v>
      </c>
      <c r="AB110" t="str">
        <f>IF(主动技能!AI113="","")</f>
        <v/>
      </c>
      <c r="AC110">
        <f>主动技能!AJ113</f>
        <v>7</v>
      </c>
    </row>
    <row r="111" spans="1:29" x14ac:dyDescent="0.15">
      <c r="A111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对敌方全体造成100%攻击力（+1000）点伤害,附带减速。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 t="str">
        <f>主动技能!P114</f>
        <v>eff_sixingguangquan||eff_shenlehuacai|</v>
      </c>
      <c r="K111">
        <f>主动技能!Q114</f>
        <v>3</v>
      </c>
      <c r="L111">
        <f>主动技能!R114</f>
        <v>0</v>
      </c>
      <c r="M111">
        <f>主动技能!S114</f>
        <v>0</v>
      </c>
      <c r="N111" t="str">
        <f>IF(主动技能!T114="","",主动技能!T114)</f>
        <v>100003:100:2:0</v>
      </c>
      <c r="O111" t="str">
        <f>IF(主动技能!U114="","",主动技能!U114)</f>
        <v/>
      </c>
      <c r="P111" t="str">
        <f>IF(主动技能!V114="","",主动技能!V114)</f>
        <v>skill_28</v>
      </c>
      <c r="Q111" t="str">
        <f>IF(主动技能!W114="","")</f>
        <v/>
      </c>
      <c r="R111" t="str">
        <f>IF(主动技能!X114="","")</f>
        <v/>
      </c>
      <c r="S111">
        <f>主动技能!Y114</f>
        <v>100</v>
      </c>
      <c r="T111">
        <f>主动技能!Z114</f>
        <v>100</v>
      </c>
      <c r="U111">
        <f>主动技能!AB114</f>
        <v>1000</v>
      </c>
      <c r="V111">
        <f>主动技能!AC114</f>
        <v>0</v>
      </c>
      <c r="W111">
        <f>主动技能!AD114</f>
        <v>0</v>
      </c>
      <c r="X111">
        <f>主动技能!AE114</f>
        <v>1</v>
      </c>
      <c r="Y111">
        <f>主动技能!AF114</f>
        <v>3</v>
      </c>
      <c r="Z111">
        <f>主动技能!AG114</f>
        <v>2</v>
      </c>
      <c r="AA111" t="str">
        <f>主动技能!AH114</f>
        <v>attackex</v>
      </c>
      <c r="AB111" t="str">
        <f>IF(主动技能!AI114="","")</f>
        <v/>
      </c>
      <c r="AC111">
        <f>主动技能!AJ114</f>
        <v>8</v>
      </c>
    </row>
    <row r="112" spans="1:29" x14ac:dyDescent="0.15">
      <c r="A112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对敌方全体造成100%攻击力（+1415）点伤害,附带减速。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 t="str">
        <f>主动技能!P115</f>
        <v>eff_sixingguangquan||eff_shenlehuacai|</v>
      </c>
      <c r="K112">
        <f>主动技能!Q115</f>
        <v>3</v>
      </c>
      <c r="L112">
        <f>主动技能!R115</f>
        <v>0</v>
      </c>
      <c r="M112">
        <f>主动技能!S115</f>
        <v>0</v>
      </c>
      <c r="N112" t="str">
        <f>IF(主动技能!T115="","",主动技能!T115)</f>
        <v>100003:100:2:0</v>
      </c>
      <c r="O112" t="str">
        <f>IF(主动技能!U115="","",主动技能!U115)</f>
        <v/>
      </c>
      <c r="P112" t="str">
        <f>IF(主动技能!V115="","",主动技能!V115)</f>
        <v>skill_28</v>
      </c>
      <c r="Q112" t="str">
        <f>IF(主动技能!W115="","")</f>
        <v/>
      </c>
      <c r="R112" t="str">
        <f>IF(主动技能!X115="","")</f>
        <v/>
      </c>
      <c r="S112">
        <f>主动技能!Y115</f>
        <v>100</v>
      </c>
      <c r="T112">
        <f>主动技能!Z115</f>
        <v>100</v>
      </c>
      <c r="U112">
        <f>主动技能!AB115</f>
        <v>1415</v>
      </c>
      <c r="V112">
        <f>主动技能!AC115</f>
        <v>0</v>
      </c>
      <c r="W112">
        <f>主动技能!AD115</f>
        <v>0</v>
      </c>
      <c r="X112">
        <f>主动技能!AE115</f>
        <v>1</v>
      </c>
      <c r="Y112">
        <f>主动技能!AF115</f>
        <v>3</v>
      </c>
      <c r="Z112">
        <f>主动技能!AG115</f>
        <v>2</v>
      </c>
      <c r="AA112" t="str">
        <f>主动技能!AH115</f>
        <v>attackex</v>
      </c>
      <c r="AB112" t="str">
        <f>IF(主动技能!AI115="","")</f>
        <v/>
      </c>
      <c r="AC112">
        <f>主动技能!AJ115</f>
        <v>9</v>
      </c>
    </row>
    <row r="113" spans="1:29" x14ac:dyDescent="0.15">
      <c r="A113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对敌方全体造成100%攻击力（+2001）点伤害,附带减速。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 t="str">
        <f>主动技能!P116</f>
        <v>eff_sixingguangquan||eff_shenlehuacai|</v>
      </c>
      <c r="K113">
        <f>主动技能!Q116</f>
        <v>3</v>
      </c>
      <c r="L113">
        <f>主动技能!R116</f>
        <v>0</v>
      </c>
      <c r="M113">
        <f>主动技能!S116</f>
        <v>0</v>
      </c>
      <c r="N113" t="str">
        <f>IF(主动技能!T116="","",主动技能!T116)</f>
        <v>100003:100:2:0</v>
      </c>
      <c r="O113" t="str">
        <f>IF(主动技能!U116="","",主动技能!U116)</f>
        <v/>
      </c>
      <c r="P113" t="str">
        <f>IF(主动技能!V116="","",主动技能!V116)</f>
        <v>skill_28</v>
      </c>
      <c r="Q113" t="str">
        <f>IF(主动技能!W116="","")</f>
        <v/>
      </c>
      <c r="R113" t="str">
        <f>IF(主动技能!X116="","")</f>
        <v/>
      </c>
      <c r="S113">
        <f>主动技能!Y116</f>
        <v>100</v>
      </c>
      <c r="T113">
        <f>主动技能!Z116</f>
        <v>100</v>
      </c>
      <c r="U113">
        <f>主动技能!AB116</f>
        <v>2001</v>
      </c>
      <c r="V113">
        <f>主动技能!AC116</f>
        <v>0</v>
      </c>
      <c r="W113">
        <f>主动技能!AD116</f>
        <v>0</v>
      </c>
      <c r="X113">
        <f>主动技能!AE116</f>
        <v>1</v>
      </c>
      <c r="Y113">
        <f>主动技能!AF116</f>
        <v>3</v>
      </c>
      <c r="Z113">
        <f>主动技能!AG116</f>
        <v>2</v>
      </c>
      <c r="AA113" t="str">
        <f>主动技能!AH116</f>
        <v>attackex</v>
      </c>
      <c r="AB113" t="str">
        <f>IF(主动技能!AI116="","")</f>
        <v/>
      </c>
      <c r="AC113">
        <f>主动技能!AJ116</f>
        <v>10</v>
      </c>
    </row>
    <row r="114" spans="1:29" x14ac:dyDescent="0.15">
      <c r="A114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对敌方全体造成100%攻击力（+2831）点伤害,附带减速。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 t="str">
        <f>主动技能!P117</f>
        <v>eff_sixingguangquan||eff_shenlehuacai|</v>
      </c>
      <c r="K114">
        <f>主动技能!Q117</f>
        <v>3</v>
      </c>
      <c r="L114">
        <f>主动技能!R117</f>
        <v>0</v>
      </c>
      <c r="M114">
        <f>主动技能!S117</f>
        <v>0</v>
      </c>
      <c r="N114" t="str">
        <f>IF(主动技能!T117="","",主动技能!T117)</f>
        <v>100003:100:2:0</v>
      </c>
      <c r="O114" t="str">
        <f>IF(主动技能!U117="","",主动技能!U117)</f>
        <v/>
      </c>
      <c r="P114" t="str">
        <f>IF(主动技能!V117="","",主动技能!V117)</f>
        <v>skill_28</v>
      </c>
      <c r="Q114" t="str">
        <f>IF(主动技能!W117="","")</f>
        <v/>
      </c>
      <c r="R114" t="str">
        <f>IF(主动技能!X117="","")</f>
        <v/>
      </c>
      <c r="S114">
        <f>主动技能!Y117</f>
        <v>100</v>
      </c>
      <c r="T114">
        <f>主动技能!Z117</f>
        <v>100</v>
      </c>
      <c r="U114">
        <f>主动技能!AB117</f>
        <v>2831</v>
      </c>
      <c r="V114">
        <f>主动技能!AC117</f>
        <v>0</v>
      </c>
      <c r="W114">
        <f>主动技能!AD117</f>
        <v>0</v>
      </c>
      <c r="X114">
        <f>主动技能!AE117</f>
        <v>1</v>
      </c>
      <c r="Y114">
        <f>主动技能!AF117</f>
        <v>3</v>
      </c>
      <c r="Z114">
        <f>主动技能!AG117</f>
        <v>2</v>
      </c>
      <c r="AA114" t="str">
        <f>主动技能!AH117</f>
        <v>attackex</v>
      </c>
      <c r="AB114" t="str">
        <f>IF(主动技能!AI117="","")</f>
        <v/>
      </c>
      <c r="AC114">
        <f>主动技能!AJ117</f>
        <v>11</v>
      </c>
    </row>
    <row r="115" spans="1:29" x14ac:dyDescent="0.15">
      <c r="A115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对敌方全体造成100%攻击力（+4004）点伤害,附带减速。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 t="str">
        <f>主动技能!P118</f>
        <v>eff_sixingguangquan||eff_shenlehuacai|</v>
      </c>
      <c r="K115">
        <f>主动技能!Q118</f>
        <v>3</v>
      </c>
      <c r="L115">
        <f>主动技能!R118</f>
        <v>0</v>
      </c>
      <c r="M115">
        <f>主动技能!S118</f>
        <v>0</v>
      </c>
      <c r="N115" t="str">
        <f>IF(主动技能!T118="","",主动技能!T118)</f>
        <v>100003:100:2:0</v>
      </c>
      <c r="O115" t="str">
        <f>IF(主动技能!U118="","",主动技能!U118)</f>
        <v/>
      </c>
      <c r="P115" t="str">
        <f>IF(主动技能!V118="","",主动技能!V118)</f>
        <v>skill_28</v>
      </c>
      <c r="Q115" t="str">
        <f>IF(主动技能!W118="","")</f>
        <v/>
      </c>
      <c r="R115" t="str">
        <f>IF(主动技能!X118="","")</f>
        <v/>
      </c>
      <c r="S115">
        <f>主动技能!Y118</f>
        <v>100</v>
      </c>
      <c r="T115">
        <f>主动技能!Z118</f>
        <v>100</v>
      </c>
      <c r="U115">
        <f>主动技能!AB118</f>
        <v>4004</v>
      </c>
      <c r="V115">
        <f>主动技能!AC118</f>
        <v>0</v>
      </c>
      <c r="W115">
        <f>主动技能!AD118</f>
        <v>0</v>
      </c>
      <c r="X115">
        <f>主动技能!AE118</f>
        <v>1</v>
      </c>
      <c r="Y115">
        <f>主动技能!AF118</f>
        <v>3</v>
      </c>
      <c r="Z115">
        <f>主动技能!AG118</f>
        <v>2</v>
      </c>
      <c r="AA115" t="str">
        <f>主动技能!AH118</f>
        <v>attackex</v>
      </c>
      <c r="AB115" t="str">
        <f>IF(主动技能!AI118="","")</f>
        <v/>
      </c>
      <c r="AC115">
        <f>主动技能!AJ118</f>
        <v>12</v>
      </c>
    </row>
    <row r="116" spans="1:29" x14ac:dyDescent="0.15">
      <c r="A116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对敌方全体造成100%攻击力（+5664）点伤害,附带减速。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 t="str">
        <f>主动技能!P119</f>
        <v>eff_sixingguangquan||eff_shenlehuacai|</v>
      </c>
      <c r="K116">
        <f>主动技能!Q119</f>
        <v>3</v>
      </c>
      <c r="L116">
        <f>主动技能!R119</f>
        <v>0</v>
      </c>
      <c r="M116">
        <f>主动技能!S119</f>
        <v>0</v>
      </c>
      <c r="N116" t="str">
        <f>IF(主动技能!T119="","",主动技能!T119)</f>
        <v>100003:100:2:0</v>
      </c>
      <c r="O116" t="str">
        <f>IF(主动技能!U119="","",主动技能!U119)</f>
        <v/>
      </c>
      <c r="P116" t="str">
        <f>IF(主动技能!V119="","",主动技能!V119)</f>
        <v>skill_28</v>
      </c>
      <c r="Q116" t="str">
        <f>IF(主动技能!W119="","")</f>
        <v/>
      </c>
      <c r="R116" t="str">
        <f>IF(主动技能!X119="","")</f>
        <v/>
      </c>
      <c r="S116">
        <f>主动技能!Y119</f>
        <v>100</v>
      </c>
      <c r="T116">
        <f>主动技能!Z119</f>
        <v>100</v>
      </c>
      <c r="U116">
        <f>主动技能!AB119</f>
        <v>5664</v>
      </c>
      <c r="V116">
        <f>主动技能!AC119</f>
        <v>0</v>
      </c>
      <c r="W116">
        <f>主动技能!AD119</f>
        <v>0</v>
      </c>
      <c r="X116">
        <f>主动技能!AE119</f>
        <v>1</v>
      </c>
      <c r="Y116">
        <f>主动技能!AF119</f>
        <v>3</v>
      </c>
      <c r="Z116">
        <f>主动技能!AG119</f>
        <v>2</v>
      </c>
      <c r="AA116" t="str">
        <f>主动技能!AH119</f>
        <v>attackex</v>
      </c>
      <c r="AB116" t="str">
        <f>IF(主动技能!AI119="","")</f>
        <v/>
      </c>
      <c r="AC116">
        <f>主动技能!AJ119</f>
        <v>13</v>
      </c>
    </row>
    <row r="117" spans="1:29" x14ac:dyDescent="0.15">
      <c r="A117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对敌方全体造成100%攻击力（+8011）点伤害,附带减速。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 t="str">
        <f>主动技能!P120</f>
        <v>eff_sixingguangquan||eff_shenlehuacai|</v>
      </c>
      <c r="K117">
        <f>主动技能!Q120</f>
        <v>3</v>
      </c>
      <c r="L117">
        <f>主动技能!R120</f>
        <v>0</v>
      </c>
      <c r="M117">
        <f>主动技能!S120</f>
        <v>0</v>
      </c>
      <c r="N117" t="str">
        <f>IF(主动技能!T120="","",主动技能!T120)</f>
        <v>100003:100:2:0</v>
      </c>
      <c r="O117" t="str">
        <f>IF(主动技能!U120="","",主动技能!U120)</f>
        <v/>
      </c>
      <c r="P117" t="str">
        <f>IF(主动技能!V120="","",主动技能!V120)</f>
        <v>skill_28</v>
      </c>
      <c r="Q117" t="str">
        <f>IF(主动技能!W120="","")</f>
        <v/>
      </c>
      <c r="R117" t="str">
        <f>IF(主动技能!X120="","")</f>
        <v/>
      </c>
      <c r="S117">
        <f>主动技能!Y120</f>
        <v>100</v>
      </c>
      <c r="T117">
        <f>主动技能!Z120</f>
        <v>100</v>
      </c>
      <c r="U117">
        <f>主动技能!AB120</f>
        <v>8011</v>
      </c>
      <c r="V117">
        <f>主动技能!AC120</f>
        <v>0</v>
      </c>
      <c r="W117">
        <f>主动技能!AD120</f>
        <v>0</v>
      </c>
      <c r="X117">
        <f>主动技能!AE120</f>
        <v>1</v>
      </c>
      <c r="Y117">
        <f>主动技能!AF120</f>
        <v>3</v>
      </c>
      <c r="Z117">
        <f>主动技能!AG120</f>
        <v>2</v>
      </c>
      <c r="AA117" t="str">
        <f>主动技能!AH120</f>
        <v>attackex</v>
      </c>
      <c r="AB117" t="str">
        <f>IF(主动技能!AI120="","")</f>
        <v/>
      </c>
      <c r="AC117">
        <f>主动技能!AJ120</f>
        <v>14</v>
      </c>
    </row>
    <row r="118" spans="1:29" x14ac:dyDescent="0.15">
      <c r="A118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对敌方全体造成100%攻击力（+11331）点伤害,附带减速。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 t="str">
        <f>主动技能!P121</f>
        <v>eff_sixingguangquan||eff_shenlehuacai|</v>
      </c>
      <c r="K118">
        <f>主动技能!Q121</f>
        <v>3</v>
      </c>
      <c r="L118">
        <f>主动技能!R121</f>
        <v>0</v>
      </c>
      <c r="M118">
        <f>主动技能!S121</f>
        <v>0</v>
      </c>
      <c r="N118" t="str">
        <f>IF(主动技能!T121="","",主动技能!T121)</f>
        <v>100003:100:2:0</v>
      </c>
      <c r="O118" t="str">
        <f>IF(主动技能!U121="","",主动技能!U121)</f>
        <v/>
      </c>
      <c r="P118" t="str">
        <f>IF(主动技能!V121="","",主动技能!V121)</f>
        <v>skill_28</v>
      </c>
      <c r="Q118" t="str">
        <f>IF(主动技能!W121="","")</f>
        <v/>
      </c>
      <c r="R118" t="str">
        <f>IF(主动技能!X121="","")</f>
        <v/>
      </c>
      <c r="S118">
        <f>主动技能!Y121</f>
        <v>100</v>
      </c>
      <c r="T118">
        <f>主动技能!Z121</f>
        <v>100</v>
      </c>
      <c r="U118">
        <f>主动技能!AB121</f>
        <v>11331</v>
      </c>
      <c r="V118">
        <f>主动技能!AC121</f>
        <v>0</v>
      </c>
      <c r="W118">
        <f>主动技能!AD121</f>
        <v>0</v>
      </c>
      <c r="X118">
        <f>主动技能!AE121</f>
        <v>1</v>
      </c>
      <c r="Y118">
        <f>主动技能!AF121</f>
        <v>3</v>
      </c>
      <c r="Z118">
        <f>主动技能!AG121</f>
        <v>2</v>
      </c>
      <c r="AA118" t="str">
        <f>主动技能!AH121</f>
        <v>attackex</v>
      </c>
      <c r="AB118" t="str">
        <f>IF(主动技能!AI121="","")</f>
        <v/>
      </c>
      <c r="AC118">
        <f>主动技能!AJ121</f>
        <v>15</v>
      </c>
    </row>
    <row r="119" spans="1:29" x14ac:dyDescent="0.15">
      <c r="A11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对敌方全体造成100%攻击力（+16027）点伤害,附带减速。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 t="str">
        <f>主动技能!P122</f>
        <v>eff_sixingguangquan||eff_shenlehuacai|</v>
      </c>
      <c r="K119">
        <f>主动技能!Q122</f>
        <v>3</v>
      </c>
      <c r="L119">
        <f>主动技能!R122</f>
        <v>0</v>
      </c>
      <c r="M119">
        <f>主动技能!S122</f>
        <v>0</v>
      </c>
      <c r="N119" t="str">
        <f>IF(主动技能!T122="","",主动技能!T122)</f>
        <v>100003:100:2:0</v>
      </c>
      <c r="O119" t="str">
        <f>IF(主动技能!U122="","",主动技能!U122)</f>
        <v/>
      </c>
      <c r="P119" t="str">
        <f>IF(主动技能!V122="","",主动技能!V122)</f>
        <v>skill_28</v>
      </c>
      <c r="Q119" t="str">
        <f>IF(主动技能!W122="","")</f>
        <v/>
      </c>
      <c r="R119" t="str">
        <f>IF(主动技能!X122="","")</f>
        <v/>
      </c>
      <c r="S119">
        <f>主动技能!Y122</f>
        <v>100</v>
      </c>
      <c r="T119">
        <f>主动技能!Z122</f>
        <v>100</v>
      </c>
      <c r="U119">
        <f>主动技能!AB122</f>
        <v>16027</v>
      </c>
      <c r="V119">
        <f>主动技能!AC122</f>
        <v>0</v>
      </c>
      <c r="W119">
        <f>主动技能!AD122</f>
        <v>0</v>
      </c>
      <c r="X119">
        <f>主动技能!AE122</f>
        <v>1</v>
      </c>
      <c r="Y119">
        <f>主动技能!AF122</f>
        <v>3</v>
      </c>
      <c r="Z119">
        <f>主动技能!AG122</f>
        <v>2</v>
      </c>
      <c r="AA119" t="str">
        <f>主动技能!AH122</f>
        <v>attackex</v>
      </c>
      <c r="AB119" t="str">
        <f>IF(主动技能!AI122="","")</f>
        <v/>
      </c>
      <c r="AC119">
        <f>主动技能!AJ122</f>
        <v>16</v>
      </c>
    </row>
    <row r="120" spans="1:29" x14ac:dyDescent="0.15">
      <c r="A120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对敌方全体造成100%攻击力（+22669）点伤害,附带减速。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 t="str">
        <f>主动技能!P123</f>
        <v>eff_sixingguangquan||eff_shenlehuacai|</v>
      </c>
      <c r="K120">
        <f>主动技能!Q123</f>
        <v>3</v>
      </c>
      <c r="L120">
        <f>主动技能!R123</f>
        <v>0</v>
      </c>
      <c r="M120">
        <f>主动技能!S123</f>
        <v>0</v>
      </c>
      <c r="N120" t="str">
        <f>IF(主动技能!T123="","",主动技能!T123)</f>
        <v>100003:100:2:0</v>
      </c>
      <c r="O120" t="str">
        <f>IF(主动技能!U123="","",主动技能!U123)</f>
        <v/>
      </c>
      <c r="P120" t="str">
        <f>IF(主动技能!V123="","",主动技能!V123)</f>
        <v>skill_28</v>
      </c>
      <c r="Q120" t="str">
        <f>IF(主动技能!W123="","")</f>
        <v/>
      </c>
      <c r="R120" t="str">
        <f>IF(主动技能!X123="","")</f>
        <v/>
      </c>
      <c r="S120">
        <f>主动技能!Y123</f>
        <v>100</v>
      </c>
      <c r="T120">
        <f>主动技能!Z123</f>
        <v>100</v>
      </c>
      <c r="U120">
        <f>主动技能!AB123</f>
        <v>22669</v>
      </c>
      <c r="V120">
        <f>主动技能!AC123</f>
        <v>0</v>
      </c>
      <c r="W120">
        <f>主动技能!AD123</f>
        <v>0</v>
      </c>
      <c r="X120">
        <f>主动技能!AE123</f>
        <v>1</v>
      </c>
      <c r="Y120">
        <f>主动技能!AF123</f>
        <v>3</v>
      </c>
      <c r="Z120">
        <f>主动技能!AG123</f>
        <v>2</v>
      </c>
      <c r="AA120" t="str">
        <f>主动技能!AH123</f>
        <v>attackex</v>
      </c>
      <c r="AB120" t="str">
        <f>IF(主动技能!AI123="","")</f>
        <v/>
      </c>
      <c r="AC120">
        <f>主动技能!AJ123</f>
        <v>17</v>
      </c>
    </row>
    <row r="121" spans="1:29" x14ac:dyDescent="0.15">
      <c r="A121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对敌方全体造成100%攻击力（+32063）点伤害,附带减速。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 t="str">
        <f>主动技能!P124</f>
        <v>eff_sixingguangquan||eff_shenlehuacai|</v>
      </c>
      <c r="K121">
        <f>主动技能!Q124</f>
        <v>3</v>
      </c>
      <c r="L121">
        <f>主动技能!R124</f>
        <v>0</v>
      </c>
      <c r="M121">
        <f>主动技能!S124</f>
        <v>0</v>
      </c>
      <c r="N121" t="str">
        <f>IF(主动技能!T124="","",主动技能!T124)</f>
        <v>100003:100:2:0</v>
      </c>
      <c r="O121" t="str">
        <f>IF(主动技能!U124="","",主动技能!U124)</f>
        <v/>
      </c>
      <c r="P121" t="str">
        <f>IF(主动技能!V124="","",主动技能!V124)</f>
        <v>skill_28</v>
      </c>
      <c r="Q121" t="str">
        <f>IF(主动技能!W124="","")</f>
        <v/>
      </c>
      <c r="R121" t="str">
        <f>IF(主动技能!X124="","")</f>
        <v/>
      </c>
      <c r="S121">
        <f>主动技能!Y124</f>
        <v>100</v>
      </c>
      <c r="T121">
        <f>主动技能!Z124</f>
        <v>100</v>
      </c>
      <c r="U121">
        <f>主动技能!AB124</f>
        <v>32063</v>
      </c>
      <c r="V121">
        <f>主动技能!AC124</f>
        <v>0</v>
      </c>
      <c r="W121">
        <f>主动技能!AD124</f>
        <v>0</v>
      </c>
      <c r="X121">
        <f>主动技能!AE124</f>
        <v>1</v>
      </c>
      <c r="Y121">
        <f>主动技能!AF124</f>
        <v>3</v>
      </c>
      <c r="Z121">
        <f>主动技能!AG124</f>
        <v>2</v>
      </c>
      <c r="AA121" t="str">
        <f>主动技能!AH124</f>
        <v>attackex</v>
      </c>
      <c r="AB121" t="str">
        <f>IF(主动技能!AI124="","")</f>
        <v/>
      </c>
      <c r="AC121">
        <f>主动技能!AJ124</f>
        <v>18</v>
      </c>
    </row>
    <row r="122" spans="1:29" x14ac:dyDescent="0.15">
      <c r="A122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对敌方全体造成100%攻击力（+45350）点伤害,附带减速。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 t="str">
        <f>主动技能!P125</f>
        <v>eff_sixingguangquan||eff_shenlehuacai|</v>
      </c>
      <c r="K122">
        <f>主动技能!Q125</f>
        <v>3</v>
      </c>
      <c r="L122">
        <f>主动技能!R125</f>
        <v>0</v>
      </c>
      <c r="M122">
        <f>主动技能!S125</f>
        <v>0</v>
      </c>
      <c r="N122" t="str">
        <f>IF(主动技能!T125="","",主动技能!T125)</f>
        <v>100003:100:2:0</v>
      </c>
      <c r="O122" t="str">
        <f>IF(主动技能!U125="","",主动技能!U125)</f>
        <v/>
      </c>
      <c r="P122" t="str">
        <f>IF(主动技能!V125="","",主动技能!V125)</f>
        <v>skill_28</v>
      </c>
      <c r="Q122" t="str">
        <f>IF(主动技能!W125="","")</f>
        <v/>
      </c>
      <c r="R122" t="str">
        <f>IF(主动技能!X125="","")</f>
        <v/>
      </c>
      <c r="S122">
        <f>主动技能!Y125</f>
        <v>100</v>
      </c>
      <c r="T122">
        <f>主动技能!Z125</f>
        <v>100</v>
      </c>
      <c r="U122">
        <f>主动技能!AB125</f>
        <v>45350</v>
      </c>
      <c r="V122">
        <f>主动技能!AC125</f>
        <v>0</v>
      </c>
      <c r="W122">
        <f>主动技能!AD125</f>
        <v>0</v>
      </c>
      <c r="X122">
        <f>主动技能!AE125</f>
        <v>1</v>
      </c>
      <c r="Y122">
        <f>主动技能!AF125</f>
        <v>3</v>
      </c>
      <c r="Z122">
        <f>主动技能!AG125</f>
        <v>2</v>
      </c>
      <c r="AA122" t="str">
        <f>主动技能!AH125</f>
        <v>attackex</v>
      </c>
      <c r="AB122" t="str">
        <f>IF(主动技能!AI125="","")</f>
        <v/>
      </c>
      <c r="AC122">
        <f>主动技能!AJ125</f>
        <v>19</v>
      </c>
    </row>
    <row r="123" spans="1:29" x14ac:dyDescent="0.15">
      <c r="A123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对敌方全体造成100%攻击力（+64142）点伤害,附带减速。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 t="str">
        <f>主动技能!P126</f>
        <v>eff_sixingguangquan||eff_shenlehuacai|</v>
      </c>
      <c r="K123">
        <f>主动技能!Q126</f>
        <v>3</v>
      </c>
      <c r="L123">
        <f>主动技能!R126</f>
        <v>0</v>
      </c>
      <c r="M123">
        <f>主动技能!S126</f>
        <v>0</v>
      </c>
      <c r="N123" t="str">
        <f>IF(主动技能!T126="","",主动技能!T126)</f>
        <v>100003:100:2:0</v>
      </c>
      <c r="O123" t="str">
        <f>IF(主动技能!U126="","",主动技能!U126)</f>
        <v/>
      </c>
      <c r="P123" t="str">
        <f>IF(主动技能!V126="","",主动技能!V126)</f>
        <v>skill_28</v>
      </c>
      <c r="Q123" t="str">
        <f>IF(主动技能!W126="","")</f>
        <v/>
      </c>
      <c r="R123" t="str">
        <f>IF(主动技能!X126="","")</f>
        <v/>
      </c>
      <c r="S123">
        <f>主动技能!Y126</f>
        <v>100</v>
      </c>
      <c r="T123">
        <f>主动技能!Z126</f>
        <v>100</v>
      </c>
      <c r="U123">
        <f>主动技能!AB126</f>
        <v>64142</v>
      </c>
      <c r="V123">
        <f>主动技能!AC126</f>
        <v>0</v>
      </c>
      <c r="W123">
        <f>主动技能!AD126</f>
        <v>0</v>
      </c>
      <c r="X123">
        <f>主动技能!AE126</f>
        <v>1</v>
      </c>
      <c r="Y123">
        <f>主动技能!AF126</f>
        <v>3</v>
      </c>
      <c r="Z123">
        <f>主动技能!AG126</f>
        <v>2</v>
      </c>
      <c r="AA123" t="str">
        <f>主动技能!AH126</f>
        <v>attackex</v>
      </c>
      <c r="AB123" t="str">
        <f>IF(主动技能!AI126="","")</f>
        <v/>
      </c>
      <c r="AC123">
        <f>主动技能!AJ126</f>
        <v>20</v>
      </c>
    </row>
    <row r="124" spans="1:29" x14ac:dyDescent="0.15">
      <c r="A124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对敌方单体攻击，造成100%攻击力（+32）点伤害。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t="str">
        <f>主动技能!P127</f>
        <v>eff_yixingguangquan|||</v>
      </c>
      <c r="K124">
        <f>主动技能!Q127</f>
        <v>1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 t="str">
        <f>IF(主动技能!V127="","",主动技能!V127)</f>
        <v>skill_32</v>
      </c>
      <c r="Q124" t="str">
        <f>IF(主动技能!W127="","")</f>
        <v/>
      </c>
      <c r="R124" t="str">
        <f>IF(主动技能!X127="","")</f>
        <v/>
      </c>
      <c r="S124">
        <f>主动技能!Y127</f>
        <v>0</v>
      </c>
      <c r="T124">
        <f>主动技能!Z127</f>
        <v>100</v>
      </c>
      <c r="U124">
        <f>主动技能!AB127</f>
        <v>32</v>
      </c>
      <c r="V124">
        <f>主动技能!AC127</f>
        <v>0</v>
      </c>
      <c r="W124">
        <f>主动技能!AD127</f>
        <v>0</v>
      </c>
      <c r="X124">
        <f>主动技能!AE127</f>
        <v>1</v>
      </c>
      <c r="Y124">
        <f>主动技能!AF127</f>
        <v>0</v>
      </c>
      <c r="Z124">
        <f>主动技能!AG127</f>
        <v>0</v>
      </c>
      <c r="AA124" t="str">
        <f>主动技能!AH127</f>
        <v>attack</v>
      </c>
      <c r="AB124" t="str">
        <f>IF(主动技能!AI127="","")</f>
        <v/>
      </c>
      <c r="AC124">
        <f>主动技能!AJ127</f>
        <v>1</v>
      </c>
    </row>
    <row r="125" spans="1:29" x14ac:dyDescent="0.15">
      <c r="A125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对敌方单体攻击，造成100%攻击力（+40）点伤害。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t="str">
        <f>主动技能!P128</f>
        <v>eff_yixingguangquan|||</v>
      </c>
      <c r="K125">
        <f>主动技能!Q128</f>
        <v>1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 t="str">
        <f>IF(主动技能!V128="","",主动技能!V128)</f>
        <v>skill_32</v>
      </c>
      <c r="Q125" t="str">
        <f>IF(主动技能!W128="","")</f>
        <v/>
      </c>
      <c r="R125" t="str">
        <f>IF(主动技能!X128="","")</f>
        <v/>
      </c>
      <c r="S125">
        <f>主动技能!Y128</f>
        <v>0</v>
      </c>
      <c r="T125">
        <f>主动技能!Z128</f>
        <v>100</v>
      </c>
      <c r="U125">
        <f>主动技能!AB128</f>
        <v>40</v>
      </c>
      <c r="V125">
        <f>主动技能!AC128</f>
        <v>0</v>
      </c>
      <c r="W125">
        <f>主动技能!AD128</f>
        <v>0</v>
      </c>
      <c r="X125">
        <f>主动技能!AE128</f>
        <v>1</v>
      </c>
      <c r="Y125">
        <f>主动技能!AF128</f>
        <v>0</v>
      </c>
      <c r="Z125">
        <f>主动技能!AG128</f>
        <v>0</v>
      </c>
      <c r="AA125" t="str">
        <f>主动技能!AH128</f>
        <v>attack</v>
      </c>
      <c r="AB125" t="str">
        <f>IF(主动技能!AI128="","")</f>
        <v/>
      </c>
      <c r="AC125">
        <f>主动技能!AJ128</f>
        <v>2</v>
      </c>
    </row>
    <row r="126" spans="1:29" x14ac:dyDescent="0.15">
      <c r="A126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对敌方单体攻击，造成100%攻击力（+62）点伤害。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t="str">
        <f>主动技能!P129</f>
        <v>eff_yixingguangquan|||</v>
      </c>
      <c r="K126">
        <f>主动技能!Q129</f>
        <v>1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 t="str">
        <f>IF(主动技能!V129="","",主动技能!V129)</f>
        <v>skill_32</v>
      </c>
      <c r="Q126" t="str">
        <f>IF(主动技能!W129="","")</f>
        <v/>
      </c>
      <c r="R126" t="str">
        <f>IF(主动技能!X129="","")</f>
        <v/>
      </c>
      <c r="S126">
        <f>主动技能!Y129</f>
        <v>0</v>
      </c>
      <c r="T126">
        <f>主动技能!Z129</f>
        <v>100</v>
      </c>
      <c r="U126">
        <f>主动技能!AB129</f>
        <v>62</v>
      </c>
      <c r="V126">
        <f>主动技能!AC129</f>
        <v>0</v>
      </c>
      <c r="W126">
        <f>主动技能!AD129</f>
        <v>0</v>
      </c>
      <c r="X126">
        <f>主动技能!AE129</f>
        <v>1</v>
      </c>
      <c r="Y126">
        <f>主动技能!AF129</f>
        <v>0</v>
      </c>
      <c r="Z126">
        <f>主动技能!AG129</f>
        <v>0</v>
      </c>
      <c r="AA126" t="str">
        <f>主动技能!AH129</f>
        <v>attack</v>
      </c>
      <c r="AB126" t="str">
        <f>IF(主动技能!AI129="","")</f>
        <v/>
      </c>
      <c r="AC126">
        <f>主动技能!AJ129</f>
        <v>3</v>
      </c>
    </row>
    <row r="127" spans="1:29" x14ac:dyDescent="0.15">
      <c r="A127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对敌方单体攻击，造成100%攻击力（+100）点伤害。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t="str">
        <f>主动技能!P130</f>
        <v>eff_yixingguangquan|||</v>
      </c>
      <c r="K127">
        <f>主动技能!Q130</f>
        <v>1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 t="str">
        <f>IF(主动技能!V130="","",主动技能!V130)</f>
        <v>skill_32</v>
      </c>
      <c r="Q127" t="str">
        <f>IF(主动技能!W130="","")</f>
        <v/>
      </c>
      <c r="R127" t="str">
        <f>IF(主动技能!X130="","")</f>
        <v/>
      </c>
      <c r="S127">
        <f>主动技能!Y130</f>
        <v>0</v>
      </c>
      <c r="T127">
        <f>主动技能!Z130</f>
        <v>100</v>
      </c>
      <c r="U127">
        <f>主动技能!AB130</f>
        <v>100</v>
      </c>
      <c r="V127">
        <f>主动技能!AC130</f>
        <v>0</v>
      </c>
      <c r="W127">
        <f>主动技能!AD130</f>
        <v>0</v>
      </c>
      <c r="X127">
        <f>主动技能!AE130</f>
        <v>1</v>
      </c>
      <c r="Y127">
        <f>主动技能!AF130</f>
        <v>0</v>
      </c>
      <c r="Z127">
        <f>主动技能!AG130</f>
        <v>0</v>
      </c>
      <c r="AA127" t="str">
        <f>主动技能!AH130</f>
        <v>attack</v>
      </c>
      <c r="AB127" t="str">
        <f>IF(主动技能!AI130="","")</f>
        <v/>
      </c>
      <c r="AC127">
        <f>主动技能!AJ130</f>
        <v>4</v>
      </c>
    </row>
    <row r="128" spans="1:29" x14ac:dyDescent="0.15">
      <c r="A128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t="str">
        <f>主动技能!P131</f>
        <v>eff_yixingguangquan|||</v>
      </c>
      <c r="K128">
        <f>主动技能!Q131</f>
        <v>1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 t="str">
        <f>IF(主动技能!V131="","",主动技能!V131)</f>
        <v>skill_32</v>
      </c>
      <c r="Q128" t="str">
        <f>IF(主动技能!W131="","")</f>
        <v/>
      </c>
      <c r="R128" t="str">
        <f>IF(主动技能!X131="","")</f>
        <v/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>
        <f>主动技能!AE131</f>
        <v>1</v>
      </c>
      <c r="Y128">
        <f>主动技能!AF131</f>
        <v>0</v>
      </c>
      <c r="Z128">
        <f>主动技能!AG131</f>
        <v>0</v>
      </c>
      <c r="AA128" t="str">
        <f>主动技能!AH131</f>
        <v>attack</v>
      </c>
      <c r="AB128" t="str">
        <f>IF(主动技能!AI131="","")</f>
        <v/>
      </c>
      <c r="AC128">
        <f>主动技能!AJ131</f>
        <v>5</v>
      </c>
    </row>
    <row r="129" spans="1:29" x14ac:dyDescent="0.15">
      <c r="A12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对敌方单体攻击，造成100%攻击力（+200）点伤害。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t="str">
        <f>主动技能!P132</f>
        <v>eff_yixingguangquan|||</v>
      </c>
      <c r="K129">
        <f>主动技能!Q132</f>
        <v>1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 t="str">
        <f>IF(主动技能!V132="","",主动技能!V132)</f>
        <v>skill_32</v>
      </c>
      <c r="Q129" t="str">
        <f>IF(主动技能!W132="","")</f>
        <v/>
      </c>
      <c r="R129" t="str">
        <f>IF(主动技能!X132="","")</f>
        <v/>
      </c>
      <c r="S129">
        <f>主动技能!Y132</f>
        <v>0</v>
      </c>
      <c r="T129">
        <f>主动技能!Z132</f>
        <v>100</v>
      </c>
      <c r="U129">
        <f>主动技能!AB132</f>
        <v>200</v>
      </c>
      <c r="V129">
        <f>主动技能!AC132</f>
        <v>0</v>
      </c>
      <c r="W129">
        <f>主动技能!AD132</f>
        <v>0</v>
      </c>
      <c r="X129">
        <f>主动技能!AE132</f>
        <v>1</v>
      </c>
      <c r="Y129">
        <f>主动技能!AF132</f>
        <v>0</v>
      </c>
      <c r="Z129">
        <f>主动技能!AG132</f>
        <v>0</v>
      </c>
      <c r="AA129" t="str">
        <f>主动技能!AH132</f>
        <v>attack</v>
      </c>
      <c r="AB129" t="str">
        <f>IF(主动技能!AI132="","")</f>
        <v/>
      </c>
      <c r="AC129">
        <f>主动技能!AJ132</f>
        <v>6</v>
      </c>
    </row>
    <row r="130" spans="1:29" x14ac:dyDescent="0.15">
      <c r="A130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对敌方单体攻击，造成100%攻击力（+283）点伤害。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t="str">
        <f>主动技能!P133</f>
        <v>eff_yixingguangquan|||</v>
      </c>
      <c r="K130">
        <f>主动技能!Q133</f>
        <v>1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 t="str">
        <f>IF(主动技能!V133="","",主动技能!V133)</f>
        <v>skill_32</v>
      </c>
      <c r="Q130" t="str">
        <f>IF(主动技能!W133="","")</f>
        <v/>
      </c>
      <c r="R130" t="str">
        <f>IF(主动技能!X133="","")</f>
        <v/>
      </c>
      <c r="S130">
        <f>主动技能!Y133</f>
        <v>0</v>
      </c>
      <c r="T130">
        <f>主动技能!Z133</f>
        <v>100</v>
      </c>
      <c r="U130">
        <f>主动技能!AB133</f>
        <v>283</v>
      </c>
      <c r="V130">
        <f>主动技能!AC133</f>
        <v>0</v>
      </c>
      <c r="W130">
        <f>主动技能!AD133</f>
        <v>0</v>
      </c>
      <c r="X130">
        <f>主动技能!AE133</f>
        <v>1</v>
      </c>
      <c r="Y130">
        <f>主动技能!AF133</f>
        <v>0</v>
      </c>
      <c r="Z130">
        <f>主动技能!AG133</f>
        <v>0</v>
      </c>
      <c r="AA130" t="str">
        <f>主动技能!AH133</f>
        <v>attack</v>
      </c>
      <c r="AB130" t="str">
        <f>IF(主动技能!AI133="","")</f>
        <v/>
      </c>
      <c r="AC130">
        <f>主动技能!AJ133</f>
        <v>7</v>
      </c>
    </row>
    <row r="131" spans="1:29" x14ac:dyDescent="0.15">
      <c r="A1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对敌方单体攻击，造成100%攻击力（+400）点伤害。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t="str">
        <f>主动技能!P134</f>
        <v>eff_yixingguangquan|||</v>
      </c>
      <c r="K131">
        <f>主动技能!Q134</f>
        <v>1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 t="str">
        <f>IF(主动技能!V134="","",主动技能!V134)</f>
        <v>skill_32</v>
      </c>
      <c r="Q131" t="str">
        <f>IF(主动技能!W134="","")</f>
        <v/>
      </c>
      <c r="R131" t="str">
        <f>IF(主动技能!X134="","")</f>
        <v/>
      </c>
      <c r="S131">
        <f>主动技能!Y134</f>
        <v>0</v>
      </c>
      <c r="T131">
        <f>主动技能!Z134</f>
        <v>100</v>
      </c>
      <c r="U131">
        <f>主动技能!AB134</f>
        <v>400</v>
      </c>
      <c r="V131">
        <f>主动技能!AC134</f>
        <v>0</v>
      </c>
      <c r="W131">
        <f>主动技能!AD134</f>
        <v>0</v>
      </c>
      <c r="X131">
        <f>主动技能!AE134</f>
        <v>1</v>
      </c>
      <c r="Y131">
        <f>主动技能!AF134</f>
        <v>0</v>
      </c>
      <c r="Z131">
        <f>主动技能!AG134</f>
        <v>0</v>
      </c>
      <c r="AA131" t="str">
        <f>主动技能!AH134</f>
        <v>attack</v>
      </c>
      <c r="AB131" t="str">
        <f>IF(主动技能!AI134="","")</f>
        <v/>
      </c>
      <c r="AC131">
        <f>主动技能!AJ134</f>
        <v>8</v>
      </c>
    </row>
    <row r="132" spans="1:29" x14ac:dyDescent="0.15">
      <c r="A132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对敌方单体攻击，造成100%攻击力（+566）点伤害。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t="str">
        <f>主动技能!P135</f>
        <v>eff_yixingguangquan|||</v>
      </c>
      <c r="K132">
        <f>主动技能!Q135</f>
        <v>1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 t="str">
        <f>IF(主动技能!V135="","",主动技能!V135)</f>
        <v>skill_32</v>
      </c>
      <c r="Q132" t="str">
        <f>IF(主动技能!W135="","")</f>
        <v/>
      </c>
      <c r="R132" t="str">
        <f>IF(主动技能!X135="","")</f>
        <v/>
      </c>
      <c r="S132">
        <f>主动技能!Y135</f>
        <v>0</v>
      </c>
      <c r="T132">
        <f>主动技能!Z135</f>
        <v>100</v>
      </c>
      <c r="U132">
        <f>主动技能!AB135</f>
        <v>566</v>
      </c>
      <c r="V132">
        <f>主动技能!AC135</f>
        <v>0</v>
      </c>
      <c r="W132">
        <f>主动技能!AD135</f>
        <v>0</v>
      </c>
      <c r="X132">
        <f>主动技能!AE135</f>
        <v>1</v>
      </c>
      <c r="Y132">
        <f>主动技能!AF135</f>
        <v>0</v>
      </c>
      <c r="Z132">
        <f>主动技能!AG135</f>
        <v>0</v>
      </c>
      <c r="AA132" t="str">
        <f>主动技能!AH135</f>
        <v>attack</v>
      </c>
      <c r="AB132" t="str">
        <f>IF(主动技能!AI135="","")</f>
        <v/>
      </c>
      <c r="AC132">
        <f>主动技能!AJ135</f>
        <v>9</v>
      </c>
    </row>
    <row r="133" spans="1:29" x14ac:dyDescent="0.15">
      <c r="A133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对敌方单体攻击，造成100%攻击力（+800）点伤害。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t="str">
        <f>主动技能!P136</f>
        <v>eff_yixingguangquan|||</v>
      </c>
      <c r="K133">
        <f>主动技能!Q136</f>
        <v>1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 t="str">
        <f>IF(主动技能!V136="","",主动技能!V136)</f>
        <v>skill_32</v>
      </c>
      <c r="Q133" t="str">
        <f>IF(主动技能!W136="","")</f>
        <v/>
      </c>
      <c r="R133" t="str">
        <f>IF(主动技能!X136="","")</f>
        <v/>
      </c>
      <c r="S133">
        <f>主动技能!Y136</f>
        <v>0</v>
      </c>
      <c r="T133">
        <f>主动技能!Z136</f>
        <v>100</v>
      </c>
      <c r="U133">
        <f>主动技能!AB136</f>
        <v>800</v>
      </c>
      <c r="V133">
        <f>主动技能!AC136</f>
        <v>0</v>
      </c>
      <c r="W133">
        <f>主动技能!AD136</f>
        <v>0</v>
      </c>
      <c r="X133">
        <f>主动技能!AE136</f>
        <v>1</v>
      </c>
      <c r="Y133">
        <f>主动技能!AF136</f>
        <v>0</v>
      </c>
      <c r="Z133">
        <f>主动技能!AG136</f>
        <v>0</v>
      </c>
      <c r="AA133" t="str">
        <f>主动技能!AH136</f>
        <v>attack</v>
      </c>
      <c r="AB133" t="str">
        <f>IF(主动技能!AI136="","")</f>
        <v/>
      </c>
      <c r="AC133">
        <f>主动技能!AJ136</f>
        <v>10</v>
      </c>
    </row>
    <row r="134" spans="1:29" x14ac:dyDescent="0.15">
      <c r="A134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对敌方单体攻击，造成100%攻击力（+1132）点伤害。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t="str">
        <f>主动技能!P137</f>
        <v>eff_yixingguangquan|||</v>
      </c>
      <c r="K134">
        <f>主动技能!Q137</f>
        <v>1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 t="str">
        <f>IF(主动技能!V137="","",主动技能!V137)</f>
        <v>skill_32</v>
      </c>
      <c r="Q134" t="str">
        <f>IF(主动技能!W137="","")</f>
        <v/>
      </c>
      <c r="R134" t="str">
        <f>IF(主动技能!X137="","")</f>
        <v/>
      </c>
      <c r="S134">
        <f>主动技能!Y137</f>
        <v>0</v>
      </c>
      <c r="T134">
        <f>主动技能!Z137</f>
        <v>100</v>
      </c>
      <c r="U134">
        <f>主动技能!AB137</f>
        <v>1132</v>
      </c>
      <c r="V134">
        <f>主动技能!AC137</f>
        <v>0</v>
      </c>
      <c r="W134">
        <f>主动技能!AD137</f>
        <v>0</v>
      </c>
      <c r="X134">
        <f>主动技能!AE137</f>
        <v>1</v>
      </c>
      <c r="Y134">
        <f>主动技能!AF137</f>
        <v>0</v>
      </c>
      <c r="Z134">
        <f>主动技能!AG137</f>
        <v>0</v>
      </c>
      <c r="AA134" t="str">
        <f>主动技能!AH137</f>
        <v>attack</v>
      </c>
      <c r="AB134" t="str">
        <f>IF(主动技能!AI137="","")</f>
        <v/>
      </c>
      <c r="AC134">
        <f>主动技能!AJ137</f>
        <v>11</v>
      </c>
    </row>
    <row r="135" spans="1:29" x14ac:dyDescent="0.15">
      <c r="A135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对敌方单体攻击，造成100%攻击力（+1601）点伤害。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t="str">
        <f>主动技能!P138</f>
        <v>eff_yixingguangquan|||</v>
      </c>
      <c r="K135">
        <f>主动技能!Q138</f>
        <v>1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 t="str">
        <f>IF(主动技能!V138="","",主动技能!V138)</f>
        <v>skill_32</v>
      </c>
      <c r="Q135" t="str">
        <f>IF(主动技能!W138="","")</f>
        <v/>
      </c>
      <c r="R135" t="str">
        <f>IF(主动技能!X138="","")</f>
        <v/>
      </c>
      <c r="S135">
        <f>主动技能!Y138</f>
        <v>0</v>
      </c>
      <c r="T135">
        <f>主动技能!Z138</f>
        <v>100</v>
      </c>
      <c r="U135">
        <f>主动技能!AB138</f>
        <v>1601</v>
      </c>
      <c r="V135">
        <f>主动技能!AC138</f>
        <v>0</v>
      </c>
      <c r="W135">
        <f>主动技能!AD138</f>
        <v>0</v>
      </c>
      <c r="X135">
        <f>主动技能!AE138</f>
        <v>1</v>
      </c>
      <c r="Y135">
        <f>主动技能!AF138</f>
        <v>0</v>
      </c>
      <c r="Z135">
        <f>主动技能!AG138</f>
        <v>0</v>
      </c>
      <c r="AA135" t="str">
        <f>主动技能!AH138</f>
        <v>attack</v>
      </c>
      <c r="AB135" t="str">
        <f>IF(主动技能!AI138="","")</f>
        <v/>
      </c>
      <c r="AC135">
        <f>主动技能!AJ138</f>
        <v>12</v>
      </c>
    </row>
    <row r="136" spans="1:29" x14ac:dyDescent="0.15">
      <c r="A136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对敌方单体攻击，造成100%攻击力（+2265）点伤害。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t="str">
        <f>主动技能!P139</f>
        <v>eff_yixingguangquan|||</v>
      </c>
      <c r="K136">
        <f>主动技能!Q139</f>
        <v>1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 t="str">
        <f>IF(主动技能!V139="","",主动技能!V139)</f>
        <v>skill_32</v>
      </c>
      <c r="Q136" t="str">
        <f>IF(主动技能!W139="","")</f>
        <v/>
      </c>
      <c r="R136" t="str">
        <f>IF(主动技能!X139="","")</f>
        <v/>
      </c>
      <c r="S136">
        <f>主动技能!Y139</f>
        <v>0</v>
      </c>
      <c r="T136">
        <f>主动技能!Z139</f>
        <v>100</v>
      </c>
      <c r="U136">
        <f>主动技能!AB139</f>
        <v>2265</v>
      </c>
      <c r="V136">
        <f>主动技能!AC139</f>
        <v>0</v>
      </c>
      <c r="W136">
        <f>主动技能!AD139</f>
        <v>0</v>
      </c>
      <c r="X136">
        <f>主动技能!AE139</f>
        <v>1</v>
      </c>
      <c r="Y136">
        <f>主动技能!AF139</f>
        <v>0</v>
      </c>
      <c r="Z136">
        <f>主动技能!AG139</f>
        <v>0</v>
      </c>
      <c r="AA136" t="str">
        <f>主动技能!AH139</f>
        <v>attack</v>
      </c>
      <c r="AB136" t="str">
        <f>IF(主动技能!AI139="","")</f>
        <v/>
      </c>
      <c r="AC136">
        <f>主动技能!AJ139</f>
        <v>13</v>
      </c>
    </row>
    <row r="137" spans="1:29" x14ac:dyDescent="0.15">
      <c r="A137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对敌方单体攻击，造成100%攻击力（+3204）点伤害。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t="str">
        <f>主动技能!P140</f>
        <v>eff_yixingguangquan|||</v>
      </c>
      <c r="K137">
        <f>主动技能!Q140</f>
        <v>1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 t="str">
        <f>IF(主动技能!V140="","",主动技能!V140)</f>
        <v>skill_32</v>
      </c>
      <c r="Q137" t="str">
        <f>IF(主动技能!W140="","")</f>
        <v/>
      </c>
      <c r="R137" t="str">
        <f>IF(主动技能!X140="","")</f>
        <v/>
      </c>
      <c r="S137">
        <f>主动技能!Y140</f>
        <v>0</v>
      </c>
      <c r="T137">
        <f>主动技能!Z140</f>
        <v>100</v>
      </c>
      <c r="U137">
        <f>主动技能!AB140</f>
        <v>3204</v>
      </c>
      <c r="V137">
        <f>主动技能!AC140</f>
        <v>0</v>
      </c>
      <c r="W137">
        <f>主动技能!AD140</f>
        <v>0</v>
      </c>
      <c r="X137">
        <f>主动技能!AE140</f>
        <v>1</v>
      </c>
      <c r="Y137">
        <f>主动技能!AF140</f>
        <v>0</v>
      </c>
      <c r="Z137">
        <f>主动技能!AG140</f>
        <v>0</v>
      </c>
      <c r="AA137" t="str">
        <f>主动技能!AH140</f>
        <v>attack</v>
      </c>
      <c r="AB137" t="str">
        <f>IF(主动技能!AI140="","")</f>
        <v/>
      </c>
      <c r="AC137">
        <f>主动技能!AJ140</f>
        <v>14</v>
      </c>
    </row>
    <row r="138" spans="1:29" x14ac:dyDescent="0.15">
      <c r="A138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对敌方单体攻击，造成100%攻击力（+4532）点伤害。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t="str">
        <f>主动技能!P141</f>
        <v>eff_yixingguangquan|||</v>
      </c>
      <c r="K138">
        <f>主动技能!Q141</f>
        <v>1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 t="str">
        <f>IF(主动技能!V141="","",主动技能!V141)</f>
        <v>skill_32</v>
      </c>
      <c r="Q138" t="str">
        <f>IF(主动技能!W141="","")</f>
        <v/>
      </c>
      <c r="R138" t="str">
        <f>IF(主动技能!X141="","")</f>
        <v/>
      </c>
      <c r="S138">
        <f>主动技能!Y141</f>
        <v>0</v>
      </c>
      <c r="T138">
        <f>主动技能!Z141</f>
        <v>100</v>
      </c>
      <c r="U138">
        <f>主动技能!AB141</f>
        <v>4532</v>
      </c>
      <c r="V138">
        <f>主动技能!AC141</f>
        <v>0</v>
      </c>
      <c r="W138">
        <f>主动技能!AD141</f>
        <v>0</v>
      </c>
      <c r="X138">
        <f>主动技能!AE141</f>
        <v>1</v>
      </c>
      <c r="Y138">
        <f>主动技能!AF141</f>
        <v>0</v>
      </c>
      <c r="Z138">
        <f>主动技能!AG141</f>
        <v>0</v>
      </c>
      <c r="AA138" t="str">
        <f>主动技能!AH141</f>
        <v>attack</v>
      </c>
      <c r="AB138" t="str">
        <f>IF(主动技能!AI141="","")</f>
        <v/>
      </c>
      <c r="AC138">
        <f>主动技能!AJ141</f>
        <v>15</v>
      </c>
    </row>
    <row r="139" spans="1:29" x14ac:dyDescent="0.15">
      <c r="A1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对敌方单体攻击，造成100%攻击力（+6411）点伤害。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t="str">
        <f>主动技能!P142</f>
        <v>eff_yixingguangquan|||</v>
      </c>
      <c r="K139">
        <f>主动技能!Q142</f>
        <v>1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 t="str">
        <f>IF(主动技能!V142="","",主动技能!V142)</f>
        <v>skill_32</v>
      </c>
      <c r="Q139" t="str">
        <f>IF(主动技能!W142="","")</f>
        <v/>
      </c>
      <c r="R139" t="str">
        <f>IF(主动技能!X142="","")</f>
        <v/>
      </c>
      <c r="S139">
        <f>主动技能!Y142</f>
        <v>0</v>
      </c>
      <c r="T139">
        <f>主动技能!Z142</f>
        <v>100</v>
      </c>
      <c r="U139">
        <f>主动技能!AB142</f>
        <v>6411</v>
      </c>
      <c r="V139">
        <f>主动技能!AC142</f>
        <v>0</v>
      </c>
      <c r="W139">
        <f>主动技能!AD142</f>
        <v>0</v>
      </c>
      <c r="X139">
        <f>主动技能!AE142</f>
        <v>1</v>
      </c>
      <c r="Y139">
        <f>主动技能!AF142</f>
        <v>0</v>
      </c>
      <c r="Z139">
        <f>主动技能!AG142</f>
        <v>0</v>
      </c>
      <c r="AA139" t="str">
        <f>主动技能!AH142</f>
        <v>attack</v>
      </c>
      <c r="AB139" t="str">
        <f>IF(主动技能!AI142="","")</f>
        <v/>
      </c>
      <c r="AC139">
        <f>主动技能!AJ142</f>
        <v>16</v>
      </c>
    </row>
    <row r="140" spans="1:29" x14ac:dyDescent="0.15">
      <c r="A140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对敌方单体攻击，造成100%攻击力（+9067）点伤害。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t="str">
        <f>主动技能!P143</f>
        <v>eff_yixingguangquan|||</v>
      </c>
      <c r="K140">
        <f>主动技能!Q143</f>
        <v>1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 t="str">
        <f>IF(主动技能!V143="","",主动技能!V143)</f>
        <v>skill_32</v>
      </c>
      <c r="Q140" t="str">
        <f>IF(主动技能!W143="","")</f>
        <v/>
      </c>
      <c r="R140" t="str">
        <f>IF(主动技能!X143="","")</f>
        <v/>
      </c>
      <c r="S140">
        <f>主动技能!Y143</f>
        <v>0</v>
      </c>
      <c r="T140">
        <f>主动技能!Z143</f>
        <v>100</v>
      </c>
      <c r="U140">
        <f>主动技能!AB143</f>
        <v>9067</v>
      </c>
      <c r="V140">
        <f>主动技能!AC143</f>
        <v>0</v>
      </c>
      <c r="W140">
        <f>主动技能!AD143</f>
        <v>0</v>
      </c>
      <c r="X140">
        <f>主动技能!AE143</f>
        <v>1</v>
      </c>
      <c r="Y140">
        <f>主动技能!AF143</f>
        <v>0</v>
      </c>
      <c r="Z140">
        <f>主动技能!AG143</f>
        <v>0</v>
      </c>
      <c r="AA140" t="str">
        <f>主动技能!AH143</f>
        <v>attack</v>
      </c>
      <c r="AB140" t="str">
        <f>IF(主动技能!AI143="","")</f>
        <v/>
      </c>
      <c r="AC140">
        <f>主动技能!AJ143</f>
        <v>17</v>
      </c>
    </row>
    <row r="141" spans="1:29" x14ac:dyDescent="0.15">
      <c r="A14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对敌方单体攻击，造成100%攻击力（+12825）点伤害。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t="str">
        <f>主动技能!P144</f>
        <v>eff_yixingguangquan|||</v>
      </c>
      <c r="K141">
        <f>主动技能!Q144</f>
        <v>1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 t="str">
        <f>IF(主动技能!V144="","",主动技能!V144)</f>
        <v>skill_32</v>
      </c>
      <c r="Q141" t="str">
        <f>IF(主动技能!W144="","")</f>
        <v/>
      </c>
      <c r="R141" t="str">
        <f>IF(主动技能!X144="","")</f>
        <v/>
      </c>
      <c r="S141">
        <f>主动技能!Y144</f>
        <v>0</v>
      </c>
      <c r="T141">
        <f>主动技能!Z144</f>
        <v>100</v>
      </c>
      <c r="U141">
        <f>主动技能!AB144</f>
        <v>12825</v>
      </c>
      <c r="V141">
        <f>主动技能!AC144</f>
        <v>0</v>
      </c>
      <c r="W141">
        <f>主动技能!AD144</f>
        <v>0</v>
      </c>
      <c r="X141">
        <f>主动技能!AE144</f>
        <v>1</v>
      </c>
      <c r="Y141">
        <f>主动技能!AF144</f>
        <v>0</v>
      </c>
      <c r="Z141">
        <f>主动技能!AG144</f>
        <v>0</v>
      </c>
      <c r="AA141" t="str">
        <f>主动技能!AH144</f>
        <v>attack</v>
      </c>
      <c r="AB141" t="str">
        <f>IF(主动技能!AI144="","")</f>
        <v/>
      </c>
      <c r="AC141">
        <f>主动技能!AJ144</f>
        <v>18</v>
      </c>
    </row>
    <row r="142" spans="1:29" x14ac:dyDescent="0.15">
      <c r="A142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对敌方单体攻击，造成100%攻击力（+18140）点伤害。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t="str">
        <f>主动技能!P145</f>
        <v>eff_yixingguangquan|||</v>
      </c>
      <c r="K142">
        <f>主动技能!Q145</f>
        <v>1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 t="str">
        <f>IF(主动技能!V145="","",主动技能!V145)</f>
        <v>skill_32</v>
      </c>
      <c r="Q142" t="str">
        <f>IF(主动技能!W145="","")</f>
        <v/>
      </c>
      <c r="R142" t="str">
        <f>IF(主动技能!X145="","")</f>
        <v/>
      </c>
      <c r="S142">
        <f>主动技能!Y145</f>
        <v>0</v>
      </c>
      <c r="T142">
        <f>主动技能!Z145</f>
        <v>100</v>
      </c>
      <c r="U142">
        <f>主动技能!AB145</f>
        <v>18140</v>
      </c>
      <c r="V142">
        <f>主动技能!AC145</f>
        <v>0</v>
      </c>
      <c r="W142">
        <f>主动技能!AD145</f>
        <v>0</v>
      </c>
      <c r="X142">
        <f>主动技能!AE145</f>
        <v>1</v>
      </c>
      <c r="Y142">
        <f>主动技能!AF145</f>
        <v>0</v>
      </c>
      <c r="Z142">
        <f>主动技能!AG145</f>
        <v>0</v>
      </c>
      <c r="AA142" t="str">
        <f>主动技能!AH145</f>
        <v>attack</v>
      </c>
      <c r="AB142" t="str">
        <f>IF(主动技能!AI145="","")</f>
        <v/>
      </c>
      <c r="AC142">
        <f>主动技能!AJ145</f>
        <v>19</v>
      </c>
    </row>
    <row r="143" spans="1:29" x14ac:dyDescent="0.15">
      <c r="A143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对敌方单体攻击，造成100%攻击力（+25657）点伤害。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t="str">
        <f>主动技能!P146</f>
        <v>eff_yixingguangquan|||</v>
      </c>
      <c r="K143">
        <f>主动技能!Q146</f>
        <v>1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 t="str">
        <f>IF(主动技能!V146="","",主动技能!V146)</f>
        <v>skill_32</v>
      </c>
      <c r="Q143" t="str">
        <f>IF(主动技能!W146="","")</f>
        <v/>
      </c>
      <c r="R143" t="str">
        <f>IF(主动技能!X146="","")</f>
        <v/>
      </c>
      <c r="S143">
        <f>主动技能!Y146</f>
        <v>0</v>
      </c>
      <c r="T143">
        <f>主动技能!Z146</f>
        <v>100</v>
      </c>
      <c r="U143">
        <f>主动技能!AB146</f>
        <v>25657</v>
      </c>
      <c r="V143">
        <f>主动技能!AC146</f>
        <v>0</v>
      </c>
      <c r="W143">
        <f>主动技能!AD146</f>
        <v>0</v>
      </c>
      <c r="X143">
        <f>主动技能!AE146</f>
        <v>1</v>
      </c>
      <c r="Y143">
        <f>主动技能!AF146</f>
        <v>0</v>
      </c>
      <c r="Z143">
        <f>主动技能!AG146</f>
        <v>0</v>
      </c>
      <c r="AA143" t="str">
        <f>主动技能!AH146</f>
        <v>attack</v>
      </c>
      <c r="AB143" t="str">
        <f>IF(主动技能!AI146="","")</f>
        <v/>
      </c>
      <c r="AC143">
        <f>主动技能!AJ146</f>
        <v>20</v>
      </c>
    </row>
    <row r="144" spans="1:29" x14ac:dyDescent="0.15">
      <c r="A144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对敌方单体造成125%攻击力（+81）点伤害。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t="str">
        <f>主动技能!P147</f>
        <v>eff_sixingguangquan|eff_xuanbingjian_1|eff_xuanbingjian_2|</v>
      </c>
      <c r="K144">
        <f>主动技能!Q147</f>
        <v>1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 t="str">
        <f>IF(主动技能!V147="","",主动技能!V147)</f>
        <v>skill_15</v>
      </c>
      <c r="Q144" t="str">
        <f>IF(主动技能!W147="","")</f>
        <v/>
      </c>
      <c r="R144" t="str">
        <f>IF(主动技能!X147="","")</f>
        <v/>
      </c>
      <c r="S144">
        <f>主动技能!Y147</f>
        <v>50</v>
      </c>
      <c r="T144">
        <f>主动技能!Z147</f>
        <v>125</v>
      </c>
      <c r="U144">
        <f>主动技能!AB147</f>
        <v>81</v>
      </c>
      <c r="V144">
        <f>主动技能!AC147</f>
        <v>0</v>
      </c>
      <c r="W144">
        <f>主动技能!AD147</f>
        <v>0</v>
      </c>
      <c r="X144">
        <f>主动技能!AE147</f>
        <v>1</v>
      </c>
      <c r="Y144">
        <f>主动技能!AF147</f>
        <v>2</v>
      </c>
      <c r="Z144">
        <f>主动技能!AG147</f>
        <v>1</v>
      </c>
      <c r="AA144" t="str">
        <f>主动技能!AH147</f>
        <v>attackex</v>
      </c>
      <c r="AB144" t="str">
        <f>IF(主动技能!AI147="","")</f>
        <v/>
      </c>
      <c r="AC144">
        <f>主动技能!AJ147</f>
        <v>1</v>
      </c>
    </row>
    <row r="145" spans="1:29" x14ac:dyDescent="0.15">
      <c r="A145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对敌方单体造成125%攻击力（+100）点伤害。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t="str">
        <f>主动技能!P148</f>
        <v>eff_sixingguangquan|eff_xuanbingjian_1|eff_xuanbingjian_2|</v>
      </c>
      <c r="K145">
        <f>主动技能!Q148</f>
        <v>1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 t="str">
        <f>IF(主动技能!V148="","",主动技能!V148)</f>
        <v>skill_15</v>
      </c>
      <c r="Q145" t="str">
        <f>IF(主动技能!W148="","")</f>
        <v/>
      </c>
      <c r="R145" t="str">
        <f>IF(主动技能!X148="","")</f>
        <v/>
      </c>
      <c r="S145">
        <f>主动技能!Y148</f>
        <v>50</v>
      </c>
      <c r="T145">
        <f>主动技能!Z148</f>
        <v>125</v>
      </c>
      <c r="U145">
        <f>主动技能!AB148</f>
        <v>100</v>
      </c>
      <c r="V145">
        <f>主动技能!AC148</f>
        <v>0</v>
      </c>
      <c r="W145">
        <f>主动技能!AD148</f>
        <v>0</v>
      </c>
      <c r="X145">
        <f>主动技能!AE148</f>
        <v>1</v>
      </c>
      <c r="Y145">
        <f>主动技能!AF148</f>
        <v>2</v>
      </c>
      <c r="Z145">
        <f>主动技能!AG148</f>
        <v>1</v>
      </c>
      <c r="AA145" t="str">
        <f>主动技能!AH148</f>
        <v>attackex</v>
      </c>
      <c r="AB145" t="str">
        <f>IF(主动技能!AI148="","")</f>
        <v/>
      </c>
      <c r="AC145">
        <f>主动技能!AJ148</f>
        <v>2</v>
      </c>
    </row>
    <row r="146" spans="1:29" x14ac:dyDescent="0.15">
      <c r="A146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对敌方单体造成125%攻击力（+156）点伤害。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t="str">
        <f>主动技能!P149</f>
        <v>eff_sixingguangquan|eff_xuanbingjian_1|eff_xuanbingjian_2|</v>
      </c>
      <c r="K146">
        <f>主动技能!Q149</f>
        <v>1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 t="str">
        <f>IF(主动技能!V149="","",主动技能!V149)</f>
        <v>skill_15</v>
      </c>
      <c r="Q146" t="str">
        <f>IF(主动技能!W149="","")</f>
        <v/>
      </c>
      <c r="R146" t="str">
        <f>IF(主动技能!X149="","")</f>
        <v/>
      </c>
      <c r="S146">
        <f>主动技能!Y149</f>
        <v>50</v>
      </c>
      <c r="T146">
        <f>主动技能!Z149</f>
        <v>125</v>
      </c>
      <c r="U146">
        <f>主动技能!AB149</f>
        <v>156</v>
      </c>
      <c r="V146">
        <f>主动技能!AC149</f>
        <v>0</v>
      </c>
      <c r="W146">
        <f>主动技能!AD149</f>
        <v>0</v>
      </c>
      <c r="X146">
        <f>主动技能!AE149</f>
        <v>1</v>
      </c>
      <c r="Y146">
        <f>主动技能!AF149</f>
        <v>2</v>
      </c>
      <c r="Z146">
        <f>主动技能!AG149</f>
        <v>1</v>
      </c>
      <c r="AA146" t="str">
        <f>主动技能!AH149</f>
        <v>attackex</v>
      </c>
      <c r="AB146" t="str">
        <f>IF(主动技能!AI149="","")</f>
        <v/>
      </c>
      <c r="AC146">
        <f>主动技能!AJ149</f>
        <v>3</v>
      </c>
    </row>
    <row r="147" spans="1:29" x14ac:dyDescent="0.15">
      <c r="A147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对敌方单体造成125%攻击力（+250）点伤害。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t="str">
        <f>主动技能!P150</f>
        <v>eff_sixingguangquan|eff_xuanbingjian_1|eff_xuanbingjian_2|</v>
      </c>
      <c r="K147">
        <f>主动技能!Q150</f>
        <v>1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 t="str">
        <f>IF(主动技能!V150="","",主动技能!V150)</f>
        <v>skill_15</v>
      </c>
      <c r="Q147" t="str">
        <f>IF(主动技能!W150="","")</f>
        <v/>
      </c>
      <c r="R147" t="str">
        <f>IF(主动技能!X150="","")</f>
        <v/>
      </c>
      <c r="S147">
        <f>主动技能!Y150</f>
        <v>50</v>
      </c>
      <c r="T147">
        <f>主动技能!Z150</f>
        <v>125</v>
      </c>
      <c r="U147">
        <f>主动技能!AB150</f>
        <v>250</v>
      </c>
      <c r="V147">
        <f>主动技能!AC150</f>
        <v>0</v>
      </c>
      <c r="W147">
        <f>主动技能!AD150</f>
        <v>0</v>
      </c>
      <c r="X147">
        <f>主动技能!AE150</f>
        <v>1</v>
      </c>
      <c r="Y147">
        <f>主动技能!AF150</f>
        <v>2</v>
      </c>
      <c r="Z147">
        <f>主动技能!AG150</f>
        <v>1</v>
      </c>
      <c r="AA147" t="str">
        <f>主动技能!AH150</f>
        <v>attackex</v>
      </c>
      <c r="AB147" t="str">
        <f>IF(主动技能!AI150="","")</f>
        <v/>
      </c>
      <c r="AC147">
        <f>主动技能!AJ150</f>
        <v>4</v>
      </c>
    </row>
    <row r="148" spans="1:29" x14ac:dyDescent="0.15">
      <c r="A148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t="str">
        <f>主动技能!P151</f>
        <v>eff_sixingguangquan|eff_xuanbingjian_1|eff_xuanbingjian_2|</v>
      </c>
      <c r="K148">
        <f>主动技能!Q151</f>
        <v>1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 t="str">
        <f>IF(主动技能!V151="","",主动技能!V151)</f>
        <v>skill_15</v>
      </c>
      <c r="Q148" t="str">
        <f>IF(主动技能!W151="","")</f>
        <v/>
      </c>
      <c r="R148" t="str">
        <f>IF(主动技能!X151="","")</f>
        <v/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>
        <f>主动技能!AE151</f>
        <v>1</v>
      </c>
      <c r="Y148">
        <f>主动技能!AF151</f>
        <v>2</v>
      </c>
      <c r="Z148">
        <f>主动技能!AG151</f>
        <v>1</v>
      </c>
      <c r="AA148" t="str">
        <f>主动技能!AH151</f>
        <v>attackex</v>
      </c>
      <c r="AB148" t="str">
        <f>IF(主动技能!AI151="","")</f>
        <v/>
      </c>
      <c r="AC148">
        <f>主动技能!AJ151</f>
        <v>5</v>
      </c>
    </row>
    <row r="149" spans="1:29" x14ac:dyDescent="0.15">
      <c r="A14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对敌方单体造成125%攻击力（+500）点伤害。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t="str">
        <f>主动技能!P152</f>
        <v>eff_sixingguangquan|eff_xuanbingjian_1|eff_xuanbingjian_2|</v>
      </c>
      <c r="K149">
        <f>主动技能!Q152</f>
        <v>1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 t="str">
        <f>IF(主动技能!V152="","",主动技能!V152)</f>
        <v>skill_15</v>
      </c>
      <c r="Q149" t="str">
        <f>IF(主动技能!W152="","")</f>
        <v/>
      </c>
      <c r="R149" t="str">
        <f>IF(主动技能!X152="","")</f>
        <v/>
      </c>
      <c r="S149">
        <f>主动技能!Y152</f>
        <v>50</v>
      </c>
      <c r="T149">
        <f>主动技能!Z152</f>
        <v>125</v>
      </c>
      <c r="U149">
        <f>主动技能!AB152</f>
        <v>500</v>
      </c>
      <c r="V149">
        <f>主动技能!AC152</f>
        <v>0</v>
      </c>
      <c r="W149">
        <f>主动技能!AD152</f>
        <v>0</v>
      </c>
      <c r="X149">
        <f>主动技能!AE152</f>
        <v>1</v>
      </c>
      <c r="Y149">
        <f>主动技能!AF152</f>
        <v>2</v>
      </c>
      <c r="Z149">
        <f>主动技能!AG152</f>
        <v>1</v>
      </c>
      <c r="AA149" t="str">
        <f>主动技能!AH152</f>
        <v>attackex</v>
      </c>
      <c r="AB149" t="str">
        <f>IF(主动技能!AI152="","")</f>
        <v/>
      </c>
      <c r="AC149">
        <f>主动技能!AJ152</f>
        <v>6</v>
      </c>
    </row>
    <row r="150" spans="1:29" x14ac:dyDescent="0.15">
      <c r="A150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对敌方单体造成125%攻击力（+707）点伤害。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t="str">
        <f>主动技能!P153</f>
        <v>eff_sixingguangquan|eff_xuanbingjian_1|eff_xuanbingjian_2|</v>
      </c>
      <c r="K150">
        <f>主动技能!Q153</f>
        <v>1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 t="str">
        <f>IF(主动技能!V153="","",主动技能!V153)</f>
        <v>skill_15</v>
      </c>
      <c r="Q150" t="str">
        <f>IF(主动技能!W153="","")</f>
        <v/>
      </c>
      <c r="R150" t="str">
        <f>IF(主动技能!X153="","")</f>
        <v/>
      </c>
      <c r="S150">
        <f>主动技能!Y153</f>
        <v>50</v>
      </c>
      <c r="T150">
        <f>主动技能!Z153</f>
        <v>125</v>
      </c>
      <c r="U150">
        <f>主动技能!AB153</f>
        <v>707</v>
      </c>
      <c r="V150">
        <f>主动技能!AC153</f>
        <v>0</v>
      </c>
      <c r="W150">
        <f>主动技能!AD153</f>
        <v>0</v>
      </c>
      <c r="X150">
        <f>主动技能!AE153</f>
        <v>1</v>
      </c>
      <c r="Y150">
        <f>主动技能!AF153</f>
        <v>2</v>
      </c>
      <c r="Z150">
        <f>主动技能!AG153</f>
        <v>1</v>
      </c>
      <c r="AA150" t="str">
        <f>主动技能!AH153</f>
        <v>attackex</v>
      </c>
      <c r="AB150" t="str">
        <f>IF(主动技能!AI153="","")</f>
        <v/>
      </c>
      <c r="AC150">
        <f>主动技能!AJ153</f>
        <v>7</v>
      </c>
    </row>
    <row r="151" spans="1:29" x14ac:dyDescent="0.15">
      <c r="A151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对敌方单体造成125%攻击力（+1000）点伤害。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t="str">
        <f>主动技能!P154</f>
        <v>eff_sixingguangquan|eff_xuanbingjian_1|eff_xuanbingjian_2|</v>
      </c>
      <c r="K151">
        <f>主动技能!Q154</f>
        <v>1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 t="str">
        <f>IF(主动技能!V154="","",主动技能!V154)</f>
        <v>skill_15</v>
      </c>
      <c r="Q151" t="str">
        <f>IF(主动技能!W154="","")</f>
        <v/>
      </c>
      <c r="R151" t="str">
        <f>IF(主动技能!X154="","")</f>
        <v/>
      </c>
      <c r="S151">
        <f>主动技能!Y154</f>
        <v>50</v>
      </c>
      <c r="T151">
        <f>主动技能!Z154</f>
        <v>125</v>
      </c>
      <c r="U151">
        <f>主动技能!AB154</f>
        <v>1000</v>
      </c>
      <c r="V151">
        <f>主动技能!AC154</f>
        <v>0</v>
      </c>
      <c r="W151">
        <f>主动技能!AD154</f>
        <v>0</v>
      </c>
      <c r="X151">
        <f>主动技能!AE154</f>
        <v>1</v>
      </c>
      <c r="Y151">
        <f>主动技能!AF154</f>
        <v>2</v>
      </c>
      <c r="Z151">
        <f>主动技能!AG154</f>
        <v>1</v>
      </c>
      <c r="AA151" t="str">
        <f>主动技能!AH154</f>
        <v>attackex</v>
      </c>
      <c r="AB151" t="str">
        <f>IF(主动技能!AI154="","")</f>
        <v/>
      </c>
      <c r="AC151">
        <f>主动技能!AJ154</f>
        <v>8</v>
      </c>
    </row>
    <row r="152" spans="1:29" x14ac:dyDescent="0.15">
      <c r="A152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对敌方单体造成125%攻击力（+1415）点伤害。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t="str">
        <f>主动技能!P155</f>
        <v>eff_sixingguangquan|eff_xuanbingjian_1|eff_xuanbingjian_2|</v>
      </c>
      <c r="K152">
        <f>主动技能!Q155</f>
        <v>1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 t="str">
        <f>IF(主动技能!V155="","",主动技能!V155)</f>
        <v>skill_15</v>
      </c>
      <c r="Q152" t="str">
        <f>IF(主动技能!W155="","")</f>
        <v/>
      </c>
      <c r="R152" t="str">
        <f>IF(主动技能!X155="","")</f>
        <v/>
      </c>
      <c r="S152">
        <f>主动技能!Y155</f>
        <v>50</v>
      </c>
      <c r="T152">
        <f>主动技能!Z155</f>
        <v>125</v>
      </c>
      <c r="U152">
        <f>主动技能!AB155</f>
        <v>1415</v>
      </c>
      <c r="V152">
        <f>主动技能!AC155</f>
        <v>0</v>
      </c>
      <c r="W152">
        <f>主动技能!AD155</f>
        <v>0</v>
      </c>
      <c r="X152">
        <f>主动技能!AE155</f>
        <v>1</v>
      </c>
      <c r="Y152">
        <f>主动技能!AF155</f>
        <v>2</v>
      </c>
      <c r="Z152">
        <f>主动技能!AG155</f>
        <v>1</v>
      </c>
      <c r="AA152" t="str">
        <f>主动技能!AH155</f>
        <v>attackex</v>
      </c>
      <c r="AB152" t="str">
        <f>IF(主动技能!AI155="","")</f>
        <v/>
      </c>
      <c r="AC152">
        <f>主动技能!AJ155</f>
        <v>9</v>
      </c>
    </row>
    <row r="153" spans="1:29" x14ac:dyDescent="0.15">
      <c r="A153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对敌方单体造成125%攻击力（+2001）点伤害。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t="str">
        <f>主动技能!P156</f>
        <v>eff_sixingguangquan|eff_xuanbingjian_1|eff_xuanbingjian_2|</v>
      </c>
      <c r="K153">
        <f>主动技能!Q156</f>
        <v>1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 t="str">
        <f>IF(主动技能!V156="","",主动技能!V156)</f>
        <v>skill_15</v>
      </c>
      <c r="Q153" t="str">
        <f>IF(主动技能!W156="","")</f>
        <v/>
      </c>
      <c r="R153" t="str">
        <f>IF(主动技能!X156="","")</f>
        <v/>
      </c>
      <c r="S153">
        <f>主动技能!Y156</f>
        <v>50</v>
      </c>
      <c r="T153">
        <f>主动技能!Z156</f>
        <v>125</v>
      </c>
      <c r="U153">
        <f>主动技能!AB156</f>
        <v>2001</v>
      </c>
      <c r="V153">
        <f>主动技能!AC156</f>
        <v>0</v>
      </c>
      <c r="W153">
        <f>主动技能!AD156</f>
        <v>0</v>
      </c>
      <c r="X153">
        <f>主动技能!AE156</f>
        <v>1</v>
      </c>
      <c r="Y153">
        <f>主动技能!AF156</f>
        <v>2</v>
      </c>
      <c r="Z153">
        <f>主动技能!AG156</f>
        <v>1</v>
      </c>
      <c r="AA153" t="str">
        <f>主动技能!AH156</f>
        <v>attackex</v>
      </c>
      <c r="AB153" t="str">
        <f>IF(主动技能!AI156="","")</f>
        <v/>
      </c>
      <c r="AC153">
        <f>主动技能!AJ156</f>
        <v>10</v>
      </c>
    </row>
    <row r="154" spans="1:29" x14ac:dyDescent="0.15">
      <c r="A154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对敌方单体造成125%攻击力（+2831）点伤害。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t="str">
        <f>主动技能!P157</f>
        <v>eff_sixingguangquan|eff_xuanbingjian_1|eff_xuanbingjian_2|</v>
      </c>
      <c r="K154">
        <f>主动技能!Q157</f>
        <v>1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 t="str">
        <f>IF(主动技能!V157="","",主动技能!V157)</f>
        <v>skill_15</v>
      </c>
      <c r="Q154" t="str">
        <f>IF(主动技能!W157="","")</f>
        <v/>
      </c>
      <c r="R154" t="str">
        <f>IF(主动技能!X157="","")</f>
        <v/>
      </c>
      <c r="S154">
        <f>主动技能!Y157</f>
        <v>50</v>
      </c>
      <c r="T154">
        <f>主动技能!Z157</f>
        <v>125</v>
      </c>
      <c r="U154">
        <f>主动技能!AB157</f>
        <v>2831</v>
      </c>
      <c r="V154">
        <f>主动技能!AC157</f>
        <v>0</v>
      </c>
      <c r="W154">
        <f>主动技能!AD157</f>
        <v>0</v>
      </c>
      <c r="X154">
        <f>主动技能!AE157</f>
        <v>1</v>
      </c>
      <c r="Y154">
        <f>主动技能!AF157</f>
        <v>2</v>
      </c>
      <c r="Z154">
        <f>主动技能!AG157</f>
        <v>1</v>
      </c>
      <c r="AA154" t="str">
        <f>主动技能!AH157</f>
        <v>attackex</v>
      </c>
      <c r="AB154" t="str">
        <f>IF(主动技能!AI157="","")</f>
        <v/>
      </c>
      <c r="AC154">
        <f>主动技能!AJ157</f>
        <v>11</v>
      </c>
    </row>
    <row r="155" spans="1:29" x14ac:dyDescent="0.15">
      <c r="A155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对敌方单体造成125%攻击力（+4004）点伤害。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t="str">
        <f>主动技能!P158</f>
        <v>eff_sixingguangquan|eff_xuanbingjian_1|eff_xuanbingjian_2|</v>
      </c>
      <c r="K155">
        <f>主动技能!Q158</f>
        <v>1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 t="str">
        <f>IF(主动技能!V158="","",主动技能!V158)</f>
        <v>skill_15</v>
      </c>
      <c r="Q155" t="str">
        <f>IF(主动技能!W158="","")</f>
        <v/>
      </c>
      <c r="R155" t="str">
        <f>IF(主动技能!X158="","")</f>
        <v/>
      </c>
      <c r="S155">
        <f>主动技能!Y158</f>
        <v>50</v>
      </c>
      <c r="T155">
        <f>主动技能!Z158</f>
        <v>125</v>
      </c>
      <c r="U155">
        <f>主动技能!AB158</f>
        <v>4004</v>
      </c>
      <c r="V155">
        <f>主动技能!AC158</f>
        <v>0</v>
      </c>
      <c r="W155">
        <f>主动技能!AD158</f>
        <v>0</v>
      </c>
      <c r="X155">
        <f>主动技能!AE158</f>
        <v>1</v>
      </c>
      <c r="Y155">
        <f>主动技能!AF158</f>
        <v>2</v>
      </c>
      <c r="Z155">
        <f>主动技能!AG158</f>
        <v>1</v>
      </c>
      <c r="AA155" t="str">
        <f>主动技能!AH158</f>
        <v>attackex</v>
      </c>
      <c r="AB155" t="str">
        <f>IF(主动技能!AI158="","")</f>
        <v/>
      </c>
      <c r="AC155">
        <f>主动技能!AJ158</f>
        <v>12</v>
      </c>
    </row>
    <row r="156" spans="1:29" x14ac:dyDescent="0.15">
      <c r="A156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对敌方单体造成125%攻击力（+5664）点伤害。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t="str">
        <f>主动技能!P159</f>
        <v>eff_sixingguangquan|eff_xuanbingjian_1|eff_xuanbingjian_2|</v>
      </c>
      <c r="K156">
        <f>主动技能!Q159</f>
        <v>1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 t="str">
        <f>IF(主动技能!V159="","",主动技能!V159)</f>
        <v>skill_15</v>
      </c>
      <c r="Q156" t="str">
        <f>IF(主动技能!W159="","")</f>
        <v/>
      </c>
      <c r="R156" t="str">
        <f>IF(主动技能!X159="","")</f>
        <v/>
      </c>
      <c r="S156">
        <f>主动技能!Y159</f>
        <v>50</v>
      </c>
      <c r="T156">
        <f>主动技能!Z159</f>
        <v>125</v>
      </c>
      <c r="U156">
        <f>主动技能!AB159</f>
        <v>5664</v>
      </c>
      <c r="V156">
        <f>主动技能!AC159</f>
        <v>0</v>
      </c>
      <c r="W156">
        <f>主动技能!AD159</f>
        <v>0</v>
      </c>
      <c r="X156">
        <f>主动技能!AE159</f>
        <v>1</v>
      </c>
      <c r="Y156">
        <f>主动技能!AF159</f>
        <v>2</v>
      </c>
      <c r="Z156">
        <f>主动技能!AG159</f>
        <v>1</v>
      </c>
      <c r="AA156" t="str">
        <f>主动技能!AH159</f>
        <v>attackex</v>
      </c>
      <c r="AB156" t="str">
        <f>IF(主动技能!AI159="","")</f>
        <v/>
      </c>
      <c r="AC156">
        <f>主动技能!AJ159</f>
        <v>13</v>
      </c>
    </row>
    <row r="157" spans="1:29" x14ac:dyDescent="0.15">
      <c r="A157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对敌方单体造成125%攻击力（+8011）点伤害。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t="str">
        <f>主动技能!P160</f>
        <v>eff_sixingguangquan|eff_xuanbingjian_1|eff_xuanbingjian_2|</v>
      </c>
      <c r="K157">
        <f>主动技能!Q160</f>
        <v>1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 t="str">
        <f>IF(主动技能!V160="","",主动技能!V160)</f>
        <v>skill_15</v>
      </c>
      <c r="Q157" t="str">
        <f>IF(主动技能!W160="","")</f>
        <v/>
      </c>
      <c r="R157" t="str">
        <f>IF(主动技能!X160="","")</f>
        <v/>
      </c>
      <c r="S157">
        <f>主动技能!Y160</f>
        <v>50</v>
      </c>
      <c r="T157">
        <f>主动技能!Z160</f>
        <v>125</v>
      </c>
      <c r="U157">
        <f>主动技能!AB160</f>
        <v>8011</v>
      </c>
      <c r="V157">
        <f>主动技能!AC160</f>
        <v>0</v>
      </c>
      <c r="W157">
        <f>主动技能!AD160</f>
        <v>0</v>
      </c>
      <c r="X157">
        <f>主动技能!AE160</f>
        <v>1</v>
      </c>
      <c r="Y157">
        <f>主动技能!AF160</f>
        <v>2</v>
      </c>
      <c r="Z157">
        <f>主动技能!AG160</f>
        <v>1</v>
      </c>
      <c r="AA157" t="str">
        <f>主动技能!AH160</f>
        <v>attackex</v>
      </c>
      <c r="AB157" t="str">
        <f>IF(主动技能!AI160="","")</f>
        <v/>
      </c>
      <c r="AC157">
        <f>主动技能!AJ160</f>
        <v>14</v>
      </c>
    </row>
    <row r="158" spans="1:29" x14ac:dyDescent="0.15">
      <c r="A158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对敌方单体造成125%攻击力（+11331）点伤害。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t="str">
        <f>主动技能!P161</f>
        <v>eff_sixingguangquan|eff_xuanbingjian_1|eff_xuanbingjian_2|</v>
      </c>
      <c r="K158">
        <f>主动技能!Q161</f>
        <v>1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 t="str">
        <f>IF(主动技能!V161="","",主动技能!V161)</f>
        <v>skill_15</v>
      </c>
      <c r="Q158" t="str">
        <f>IF(主动技能!W161="","")</f>
        <v/>
      </c>
      <c r="R158" t="str">
        <f>IF(主动技能!X161="","")</f>
        <v/>
      </c>
      <c r="S158">
        <f>主动技能!Y161</f>
        <v>50</v>
      </c>
      <c r="T158">
        <f>主动技能!Z161</f>
        <v>125</v>
      </c>
      <c r="U158">
        <f>主动技能!AB161</f>
        <v>11331</v>
      </c>
      <c r="V158">
        <f>主动技能!AC161</f>
        <v>0</v>
      </c>
      <c r="W158">
        <f>主动技能!AD161</f>
        <v>0</v>
      </c>
      <c r="X158">
        <f>主动技能!AE161</f>
        <v>1</v>
      </c>
      <c r="Y158">
        <f>主动技能!AF161</f>
        <v>2</v>
      </c>
      <c r="Z158">
        <f>主动技能!AG161</f>
        <v>1</v>
      </c>
      <c r="AA158" t="str">
        <f>主动技能!AH161</f>
        <v>attackex</v>
      </c>
      <c r="AB158" t="str">
        <f>IF(主动技能!AI161="","")</f>
        <v/>
      </c>
      <c r="AC158">
        <f>主动技能!AJ161</f>
        <v>15</v>
      </c>
    </row>
    <row r="159" spans="1:29" x14ac:dyDescent="0.15">
      <c r="A15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对敌方单体造成125%攻击力（+16027）点伤害。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t="str">
        <f>主动技能!P162</f>
        <v>eff_sixingguangquan|eff_xuanbingjian_1|eff_xuanbingjian_2|</v>
      </c>
      <c r="K159">
        <f>主动技能!Q162</f>
        <v>1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 t="str">
        <f>IF(主动技能!V162="","",主动技能!V162)</f>
        <v>skill_15</v>
      </c>
      <c r="Q159" t="str">
        <f>IF(主动技能!W162="","")</f>
        <v/>
      </c>
      <c r="R159" t="str">
        <f>IF(主动技能!X162="","")</f>
        <v/>
      </c>
      <c r="S159">
        <f>主动技能!Y162</f>
        <v>50</v>
      </c>
      <c r="T159">
        <f>主动技能!Z162</f>
        <v>125</v>
      </c>
      <c r="U159">
        <f>主动技能!AB162</f>
        <v>16027</v>
      </c>
      <c r="V159">
        <f>主动技能!AC162</f>
        <v>0</v>
      </c>
      <c r="W159">
        <f>主动技能!AD162</f>
        <v>0</v>
      </c>
      <c r="X159">
        <f>主动技能!AE162</f>
        <v>1</v>
      </c>
      <c r="Y159">
        <f>主动技能!AF162</f>
        <v>2</v>
      </c>
      <c r="Z159">
        <f>主动技能!AG162</f>
        <v>1</v>
      </c>
      <c r="AA159" t="str">
        <f>主动技能!AH162</f>
        <v>attackex</v>
      </c>
      <c r="AB159" t="str">
        <f>IF(主动技能!AI162="","")</f>
        <v/>
      </c>
      <c r="AC159">
        <f>主动技能!AJ162</f>
        <v>16</v>
      </c>
    </row>
    <row r="160" spans="1:29" x14ac:dyDescent="0.15">
      <c r="A160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对敌方单体造成125%攻击力（+22669）点伤害。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t="str">
        <f>主动技能!P163</f>
        <v>eff_sixingguangquan|eff_xuanbingjian_1|eff_xuanbingjian_2|</v>
      </c>
      <c r="K160">
        <f>主动技能!Q163</f>
        <v>1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 t="str">
        <f>IF(主动技能!V163="","",主动技能!V163)</f>
        <v>skill_15</v>
      </c>
      <c r="Q160" t="str">
        <f>IF(主动技能!W163="","")</f>
        <v/>
      </c>
      <c r="R160" t="str">
        <f>IF(主动技能!X163="","")</f>
        <v/>
      </c>
      <c r="S160">
        <f>主动技能!Y163</f>
        <v>50</v>
      </c>
      <c r="T160">
        <f>主动技能!Z163</f>
        <v>125</v>
      </c>
      <c r="U160">
        <f>主动技能!AB163</f>
        <v>22669</v>
      </c>
      <c r="V160">
        <f>主动技能!AC163</f>
        <v>0</v>
      </c>
      <c r="W160">
        <f>主动技能!AD163</f>
        <v>0</v>
      </c>
      <c r="X160">
        <f>主动技能!AE163</f>
        <v>1</v>
      </c>
      <c r="Y160">
        <f>主动技能!AF163</f>
        <v>2</v>
      </c>
      <c r="Z160">
        <f>主动技能!AG163</f>
        <v>1</v>
      </c>
      <c r="AA160" t="str">
        <f>主动技能!AH163</f>
        <v>attackex</v>
      </c>
      <c r="AB160" t="str">
        <f>IF(主动技能!AI163="","")</f>
        <v/>
      </c>
      <c r="AC160">
        <f>主动技能!AJ163</f>
        <v>17</v>
      </c>
    </row>
    <row r="161" spans="1:29" x14ac:dyDescent="0.15">
      <c r="A161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对敌方单体造成125%攻击力（+32063）点伤害。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t="str">
        <f>主动技能!P164</f>
        <v>eff_sixingguangquan|eff_xuanbingjian_1|eff_xuanbingjian_2|</v>
      </c>
      <c r="K161">
        <f>主动技能!Q164</f>
        <v>1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 t="str">
        <f>IF(主动技能!V164="","",主动技能!V164)</f>
        <v>skill_15</v>
      </c>
      <c r="Q161" t="str">
        <f>IF(主动技能!W164="","")</f>
        <v/>
      </c>
      <c r="R161" t="str">
        <f>IF(主动技能!X164="","")</f>
        <v/>
      </c>
      <c r="S161">
        <f>主动技能!Y164</f>
        <v>50</v>
      </c>
      <c r="T161">
        <f>主动技能!Z164</f>
        <v>125</v>
      </c>
      <c r="U161">
        <f>主动技能!AB164</f>
        <v>32063</v>
      </c>
      <c r="V161">
        <f>主动技能!AC164</f>
        <v>0</v>
      </c>
      <c r="W161">
        <f>主动技能!AD164</f>
        <v>0</v>
      </c>
      <c r="X161">
        <f>主动技能!AE164</f>
        <v>1</v>
      </c>
      <c r="Y161">
        <f>主动技能!AF164</f>
        <v>2</v>
      </c>
      <c r="Z161">
        <f>主动技能!AG164</f>
        <v>1</v>
      </c>
      <c r="AA161" t="str">
        <f>主动技能!AH164</f>
        <v>attackex</v>
      </c>
      <c r="AB161" t="str">
        <f>IF(主动技能!AI164="","")</f>
        <v/>
      </c>
      <c r="AC161">
        <f>主动技能!AJ164</f>
        <v>18</v>
      </c>
    </row>
    <row r="162" spans="1:29" x14ac:dyDescent="0.15">
      <c r="A162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对敌方单体造成125%攻击力（+45350）点伤害。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t="str">
        <f>主动技能!P165</f>
        <v>eff_sixingguangquan|eff_xuanbingjian_1|eff_xuanbingjian_2|</v>
      </c>
      <c r="K162">
        <f>主动技能!Q165</f>
        <v>1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 t="str">
        <f>IF(主动技能!V165="","",主动技能!V165)</f>
        <v>skill_15</v>
      </c>
      <c r="Q162" t="str">
        <f>IF(主动技能!W165="","")</f>
        <v/>
      </c>
      <c r="R162" t="str">
        <f>IF(主动技能!X165="","")</f>
        <v/>
      </c>
      <c r="S162">
        <f>主动技能!Y165</f>
        <v>50</v>
      </c>
      <c r="T162">
        <f>主动技能!Z165</f>
        <v>125</v>
      </c>
      <c r="U162">
        <f>主动技能!AB165</f>
        <v>45350</v>
      </c>
      <c r="V162">
        <f>主动技能!AC165</f>
        <v>0</v>
      </c>
      <c r="W162">
        <f>主动技能!AD165</f>
        <v>0</v>
      </c>
      <c r="X162">
        <f>主动技能!AE165</f>
        <v>1</v>
      </c>
      <c r="Y162">
        <f>主动技能!AF165</f>
        <v>2</v>
      </c>
      <c r="Z162">
        <f>主动技能!AG165</f>
        <v>1</v>
      </c>
      <c r="AA162" t="str">
        <f>主动技能!AH165</f>
        <v>attackex</v>
      </c>
      <c r="AB162" t="str">
        <f>IF(主动技能!AI165="","")</f>
        <v/>
      </c>
      <c r="AC162">
        <f>主动技能!AJ165</f>
        <v>19</v>
      </c>
    </row>
    <row r="163" spans="1:29" x14ac:dyDescent="0.15">
      <c r="A163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对敌方单体造成125%攻击力（+64142）点伤害。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t="str">
        <f>主动技能!P166</f>
        <v>eff_sixingguangquan|eff_xuanbingjian_1|eff_xuanbingjian_2|</v>
      </c>
      <c r="K163">
        <f>主动技能!Q166</f>
        <v>1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 t="str">
        <f>IF(主动技能!V166="","",主动技能!V166)</f>
        <v>skill_15</v>
      </c>
      <c r="Q163" t="str">
        <f>IF(主动技能!W166="","")</f>
        <v/>
      </c>
      <c r="R163" t="str">
        <f>IF(主动技能!X166="","")</f>
        <v/>
      </c>
      <c r="S163">
        <f>主动技能!Y166</f>
        <v>50</v>
      </c>
      <c r="T163">
        <f>主动技能!Z166</f>
        <v>125</v>
      </c>
      <c r="U163">
        <f>主动技能!AB166</f>
        <v>64142</v>
      </c>
      <c r="V163">
        <f>主动技能!AC166</f>
        <v>0</v>
      </c>
      <c r="W163">
        <f>主动技能!AD166</f>
        <v>0</v>
      </c>
      <c r="X163">
        <f>主动技能!AE166</f>
        <v>1</v>
      </c>
      <c r="Y163">
        <f>主动技能!AF166</f>
        <v>2</v>
      </c>
      <c r="Z163">
        <f>主动技能!AG166</f>
        <v>1</v>
      </c>
      <c r="AA163" t="str">
        <f>主动技能!AH166</f>
        <v>attackex</v>
      </c>
      <c r="AB163" t="str">
        <f>IF(主动技能!AI166="","")</f>
        <v/>
      </c>
      <c r="AC163">
        <f>主动技能!AJ166</f>
        <v>20</v>
      </c>
    </row>
    <row r="164" spans="1:29" x14ac:dyDescent="0.15">
      <c r="A164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对敌方单体造成150%攻击力（+162）点伤害。并附带眩晕。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 t="str">
        <f>主动技能!P167</f>
        <v>eff_sixingguangquan||eff_zileishan|</v>
      </c>
      <c r="K164">
        <f>主动技能!Q167</f>
        <v>1</v>
      </c>
      <c r="L164">
        <f>主动技能!R167</f>
        <v>0</v>
      </c>
      <c r="M164">
        <f>主动技能!S167</f>
        <v>0</v>
      </c>
      <c r="N164" t="str">
        <f>IF(主动技能!T167="","",主动技能!T167)</f>
        <v>100002:100:2:0</v>
      </c>
      <c r="O164" t="str">
        <f>IF(主动技能!U167="","",主动技能!U167)</f>
        <v/>
      </c>
      <c r="P164" t="str">
        <f>IF(主动技能!V167="","",主动技能!V167)</f>
        <v>skill_26</v>
      </c>
      <c r="Q164" t="str">
        <f>IF(主动技能!W167="","")</f>
        <v/>
      </c>
      <c r="R164" t="str">
        <f>IF(主动技能!X167="","")</f>
        <v/>
      </c>
      <c r="S164">
        <f>主动技能!Y167</f>
        <v>100</v>
      </c>
      <c r="T164">
        <f>主动技能!Z167</f>
        <v>150</v>
      </c>
      <c r="U164">
        <f>主动技能!AB167</f>
        <v>162</v>
      </c>
      <c r="V164">
        <f>主动技能!AC167</f>
        <v>0</v>
      </c>
      <c r="W164">
        <f>主动技能!AD167</f>
        <v>0</v>
      </c>
      <c r="X164">
        <f>主动技能!AE167</f>
        <v>1</v>
      </c>
      <c r="Y164">
        <f>主动技能!AF167</f>
        <v>3</v>
      </c>
      <c r="Z164">
        <f>主动技能!AG167</f>
        <v>2</v>
      </c>
      <c r="AA164" t="str">
        <f>主动技能!AH167</f>
        <v>attackex</v>
      </c>
      <c r="AB164" t="str">
        <f>IF(主动技能!AI167="","")</f>
        <v/>
      </c>
      <c r="AC164">
        <f>主动技能!AJ167</f>
        <v>1</v>
      </c>
    </row>
    <row r="165" spans="1:29" x14ac:dyDescent="0.15">
      <c r="A165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对敌方单体造成150%攻击力（+200）点伤害。并附带眩晕。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 t="str">
        <f>主动技能!P168</f>
        <v>eff_sixingguangquan||eff_zileishan|</v>
      </c>
      <c r="K165">
        <f>主动技能!Q168</f>
        <v>1</v>
      </c>
      <c r="L165">
        <f>主动技能!R168</f>
        <v>0</v>
      </c>
      <c r="M165">
        <f>主动技能!S168</f>
        <v>0</v>
      </c>
      <c r="N165" t="str">
        <f>IF(主动技能!T168="","",主动技能!T168)</f>
        <v>100002:100:2:0</v>
      </c>
      <c r="O165" t="str">
        <f>IF(主动技能!U168="","",主动技能!U168)</f>
        <v/>
      </c>
      <c r="P165" t="str">
        <f>IF(主动技能!V168="","",主动技能!V168)</f>
        <v>skill_26</v>
      </c>
      <c r="Q165" t="str">
        <f>IF(主动技能!W168="","")</f>
        <v/>
      </c>
      <c r="R165" t="str">
        <f>IF(主动技能!X168="","")</f>
        <v/>
      </c>
      <c r="S165">
        <f>主动技能!Y168</f>
        <v>100</v>
      </c>
      <c r="T165">
        <f>主动技能!Z168</f>
        <v>150</v>
      </c>
      <c r="U165">
        <f>主动技能!AB168</f>
        <v>200</v>
      </c>
      <c r="V165">
        <f>主动技能!AC168</f>
        <v>0</v>
      </c>
      <c r="W165">
        <f>主动技能!AD168</f>
        <v>0</v>
      </c>
      <c r="X165">
        <f>主动技能!AE168</f>
        <v>1</v>
      </c>
      <c r="Y165">
        <f>主动技能!AF168</f>
        <v>3</v>
      </c>
      <c r="Z165">
        <f>主动技能!AG168</f>
        <v>2</v>
      </c>
      <c r="AA165" t="str">
        <f>主动技能!AH168</f>
        <v>attackex</v>
      </c>
      <c r="AB165" t="str">
        <f>IF(主动技能!AI168="","")</f>
        <v/>
      </c>
      <c r="AC165">
        <f>主动技能!AJ168</f>
        <v>2</v>
      </c>
    </row>
    <row r="166" spans="1:29" x14ac:dyDescent="0.15">
      <c r="A166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对敌方单体造成150%攻击力（+312）点伤害。并附带眩晕。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 t="str">
        <f>主动技能!P169</f>
        <v>eff_sixingguangquan||eff_zileishan|</v>
      </c>
      <c r="K166">
        <f>主动技能!Q169</f>
        <v>1</v>
      </c>
      <c r="L166">
        <f>主动技能!R169</f>
        <v>0</v>
      </c>
      <c r="M166">
        <f>主动技能!S169</f>
        <v>0</v>
      </c>
      <c r="N166" t="str">
        <f>IF(主动技能!T169="","",主动技能!T169)</f>
        <v>100002:100:2:0</v>
      </c>
      <c r="O166" t="str">
        <f>IF(主动技能!U169="","",主动技能!U169)</f>
        <v/>
      </c>
      <c r="P166" t="str">
        <f>IF(主动技能!V169="","",主动技能!V169)</f>
        <v>skill_26</v>
      </c>
      <c r="Q166" t="str">
        <f>IF(主动技能!W169="","")</f>
        <v/>
      </c>
      <c r="R166" t="str">
        <f>IF(主动技能!X169="","")</f>
        <v/>
      </c>
      <c r="S166">
        <f>主动技能!Y169</f>
        <v>100</v>
      </c>
      <c r="T166">
        <f>主动技能!Z169</f>
        <v>150</v>
      </c>
      <c r="U166">
        <f>主动技能!AB169</f>
        <v>312</v>
      </c>
      <c r="V166">
        <f>主动技能!AC169</f>
        <v>0</v>
      </c>
      <c r="W166">
        <f>主动技能!AD169</f>
        <v>0</v>
      </c>
      <c r="X166">
        <f>主动技能!AE169</f>
        <v>1</v>
      </c>
      <c r="Y166">
        <f>主动技能!AF169</f>
        <v>3</v>
      </c>
      <c r="Z166">
        <f>主动技能!AG169</f>
        <v>2</v>
      </c>
      <c r="AA166" t="str">
        <f>主动技能!AH169</f>
        <v>attackex</v>
      </c>
      <c r="AB166" t="str">
        <f>IF(主动技能!AI169="","")</f>
        <v/>
      </c>
      <c r="AC166">
        <f>主动技能!AJ169</f>
        <v>3</v>
      </c>
    </row>
    <row r="167" spans="1:29" x14ac:dyDescent="0.15">
      <c r="A167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对敌方单体造成150%攻击力（+500）点伤害。并附带眩晕。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 t="str">
        <f>主动技能!P170</f>
        <v>eff_sixingguangquan||eff_zileishan|</v>
      </c>
      <c r="K167">
        <f>主动技能!Q170</f>
        <v>1</v>
      </c>
      <c r="L167">
        <f>主动技能!R170</f>
        <v>0</v>
      </c>
      <c r="M167">
        <f>主动技能!S170</f>
        <v>0</v>
      </c>
      <c r="N167" t="str">
        <f>IF(主动技能!T170="","",主动技能!T170)</f>
        <v>100002:100:2:0</v>
      </c>
      <c r="O167" t="str">
        <f>IF(主动技能!U170="","",主动技能!U170)</f>
        <v/>
      </c>
      <c r="P167" t="str">
        <f>IF(主动技能!V170="","",主动技能!V170)</f>
        <v>skill_26</v>
      </c>
      <c r="Q167" t="str">
        <f>IF(主动技能!W170="","")</f>
        <v/>
      </c>
      <c r="R167" t="str">
        <f>IF(主动技能!X170="","")</f>
        <v/>
      </c>
      <c r="S167">
        <f>主动技能!Y170</f>
        <v>100</v>
      </c>
      <c r="T167">
        <f>主动技能!Z170</f>
        <v>150</v>
      </c>
      <c r="U167">
        <f>主动技能!AB170</f>
        <v>500</v>
      </c>
      <c r="V167">
        <f>主动技能!AC170</f>
        <v>0</v>
      </c>
      <c r="W167">
        <f>主动技能!AD170</f>
        <v>0</v>
      </c>
      <c r="X167">
        <f>主动技能!AE170</f>
        <v>1</v>
      </c>
      <c r="Y167">
        <f>主动技能!AF170</f>
        <v>3</v>
      </c>
      <c r="Z167">
        <f>主动技能!AG170</f>
        <v>2</v>
      </c>
      <c r="AA167" t="str">
        <f>主动技能!AH170</f>
        <v>attackex</v>
      </c>
      <c r="AB167" t="str">
        <f>IF(主动技能!AI170="","")</f>
        <v/>
      </c>
      <c r="AC167">
        <f>主动技能!AJ170</f>
        <v>4</v>
      </c>
    </row>
    <row r="168" spans="1:29" x14ac:dyDescent="0.15">
      <c r="A168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 t="str">
        <f>主动技能!P171</f>
        <v>eff_sixingguangquan||eff_zileishan|</v>
      </c>
      <c r="K168">
        <f>主动技能!Q171</f>
        <v>1</v>
      </c>
      <c r="L168">
        <f>主动技能!R171</f>
        <v>0</v>
      </c>
      <c r="M168">
        <f>主动技能!S171</f>
        <v>0</v>
      </c>
      <c r="N168" t="str">
        <f>IF(主动技能!T171="","",主动技能!T171)</f>
        <v>100002:100:2:0</v>
      </c>
      <c r="O168" t="str">
        <f>IF(主动技能!U171="","",主动技能!U171)</f>
        <v/>
      </c>
      <c r="P168" t="str">
        <f>IF(主动技能!V171="","",主动技能!V171)</f>
        <v>skill_26</v>
      </c>
      <c r="Q168" t="str">
        <f>IF(主动技能!W171="","")</f>
        <v/>
      </c>
      <c r="R168" t="str">
        <f>IF(主动技能!X171="","")</f>
        <v/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>
        <f>主动技能!AE171</f>
        <v>1</v>
      </c>
      <c r="Y168">
        <f>主动技能!AF171</f>
        <v>3</v>
      </c>
      <c r="Z168">
        <f>主动技能!AG171</f>
        <v>2</v>
      </c>
      <c r="AA168" t="str">
        <f>主动技能!AH171</f>
        <v>attackex</v>
      </c>
      <c r="AB168" t="str">
        <f>IF(主动技能!AI171="","")</f>
        <v/>
      </c>
      <c r="AC168">
        <f>主动技能!AJ171</f>
        <v>5</v>
      </c>
    </row>
    <row r="169" spans="1:29" x14ac:dyDescent="0.15">
      <c r="A16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对敌方单体造成150%攻击力（+1000）点伤害。并附带眩晕。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 t="str">
        <f>主动技能!P172</f>
        <v>eff_sixingguangquan||eff_zileishan|</v>
      </c>
      <c r="K169">
        <f>主动技能!Q172</f>
        <v>1</v>
      </c>
      <c r="L169">
        <f>主动技能!R172</f>
        <v>0</v>
      </c>
      <c r="M169">
        <f>主动技能!S172</f>
        <v>0</v>
      </c>
      <c r="N169" t="str">
        <f>IF(主动技能!T172="","",主动技能!T172)</f>
        <v>100002:100:2:0</v>
      </c>
      <c r="O169" t="str">
        <f>IF(主动技能!U172="","",主动技能!U172)</f>
        <v/>
      </c>
      <c r="P169" t="str">
        <f>IF(主动技能!V172="","",主动技能!V172)</f>
        <v>skill_26</v>
      </c>
      <c r="Q169" t="str">
        <f>IF(主动技能!W172="","")</f>
        <v/>
      </c>
      <c r="R169" t="str">
        <f>IF(主动技能!X172="","")</f>
        <v/>
      </c>
      <c r="S169">
        <f>主动技能!Y172</f>
        <v>100</v>
      </c>
      <c r="T169">
        <f>主动技能!Z172</f>
        <v>150</v>
      </c>
      <c r="U169">
        <f>主动技能!AB172</f>
        <v>1000</v>
      </c>
      <c r="V169">
        <f>主动技能!AC172</f>
        <v>0</v>
      </c>
      <c r="W169">
        <f>主动技能!AD172</f>
        <v>0</v>
      </c>
      <c r="X169">
        <f>主动技能!AE172</f>
        <v>1</v>
      </c>
      <c r="Y169">
        <f>主动技能!AF172</f>
        <v>3</v>
      </c>
      <c r="Z169">
        <f>主动技能!AG172</f>
        <v>2</v>
      </c>
      <c r="AA169" t="str">
        <f>主动技能!AH172</f>
        <v>attackex</v>
      </c>
      <c r="AB169" t="str">
        <f>IF(主动技能!AI172="","")</f>
        <v/>
      </c>
      <c r="AC169">
        <f>主动技能!AJ172</f>
        <v>6</v>
      </c>
    </row>
    <row r="170" spans="1:29" x14ac:dyDescent="0.15">
      <c r="A170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对敌方单体造成150%攻击力（+1415）点伤害。并附带眩晕。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 t="str">
        <f>主动技能!P173</f>
        <v>eff_sixingguangquan||eff_zileishan|</v>
      </c>
      <c r="K170">
        <f>主动技能!Q173</f>
        <v>1</v>
      </c>
      <c r="L170">
        <f>主动技能!R173</f>
        <v>0</v>
      </c>
      <c r="M170">
        <f>主动技能!S173</f>
        <v>0</v>
      </c>
      <c r="N170" t="str">
        <f>IF(主动技能!T173="","",主动技能!T173)</f>
        <v>100002:100:2:0</v>
      </c>
      <c r="O170" t="str">
        <f>IF(主动技能!U173="","",主动技能!U173)</f>
        <v/>
      </c>
      <c r="P170" t="str">
        <f>IF(主动技能!V173="","",主动技能!V173)</f>
        <v>skill_26</v>
      </c>
      <c r="Q170" t="str">
        <f>IF(主动技能!W173="","")</f>
        <v/>
      </c>
      <c r="R170" t="str">
        <f>IF(主动技能!X173="","")</f>
        <v/>
      </c>
      <c r="S170">
        <f>主动技能!Y173</f>
        <v>100</v>
      </c>
      <c r="T170">
        <f>主动技能!Z173</f>
        <v>150</v>
      </c>
      <c r="U170">
        <f>主动技能!AB173</f>
        <v>1415</v>
      </c>
      <c r="V170">
        <f>主动技能!AC173</f>
        <v>0</v>
      </c>
      <c r="W170">
        <f>主动技能!AD173</f>
        <v>0</v>
      </c>
      <c r="X170">
        <f>主动技能!AE173</f>
        <v>1</v>
      </c>
      <c r="Y170">
        <f>主动技能!AF173</f>
        <v>3</v>
      </c>
      <c r="Z170">
        <f>主动技能!AG173</f>
        <v>2</v>
      </c>
      <c r="AA170" t="str">
        <f>主动技能!AH173</f>
        <v>attackex</v>
      </c>
      <c r="AB170" t="str">
        <f>IF(主动技能!AI173="","")</f>
        <v/>
      </c>
      <c r="AC170">
        <f>主动技能!AJ173</f>
        <v>7</v>
      </c>
    </row>
    <row r="171" spans="1:29" x14ac:dyDescent="0.15">
      <c r="A171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对敌方单体造成150%攻击力（+2001）点伤害。并附带眩晕。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 t="str">
        <f>主动技能!P174</f>
        <v>eff_sixingguangquan||eff_zileishan|</v>
      </c>
      <c r="K171">
        <f>主动技能!Q174</f>
        <v>1</v>
      </c>
      <c r="L171">
        <f>主动技能!R174</f>
        <v>0</v>
      </c>
      <c r="M171">
        <f>主动技能!S174</f>
        <v>0</v>
      </c>
      <c r="N171" t="str">
        <f>IF(主动技能!T174="","",主动技能!T174)</f>
        <v>100002:100:2:0</v>
      </c>
      <c r="O171" t="str">
        <f>IF(主动技能!U174="","",主动技能!U174)</f>
        <v/>
      </c>
      <c r="P171" t="str">
        <f>IF(主动技能!V174="","",主动技能!V174)</f>
        <v>skill_26</v>
      </c>
      <c r="Q171" t="str">
        <f>IF(主动技能!W174="","")</f>
        <v/>
      </c>
      <c r="R171" t="str">
        <f>IF(主动技能!X174="","")</f>
        <v/>
      </c>
      <c r="S171">
        <f>主动技能!Y174</f>
        <v>100</v>
      </c>
      <c r="T171">
        <f>主动技能!Z174</f>
        <v>150</v>
      </c>
      <c r="U171">
        <f>主动技能!AB174</f>
        <v>2001</v>
      </c>
      <c r="V171">
        <f>主动技能!AC174</f>
        <v>0</v>
      </c>
      <c r="W171">
        <f>主动技能!AD174</f>
        <v>0</v>
      </c>
      <c r="X171">
        <f>主动技能!AE174</f>
        <v>1</v>
      </c>
      <c r="Y171">
        <f>主动技能!AF174</f>
        <v>3</v>
      </c>
      <c r="Z171">
        <f>主动技能!AG174</f>
        <v>2</v>
      </c>
      <c r="AA171" t="str">
        <f>主动技能!AH174</f>
        <v>attackex</v>
      </c>
      <c r="AB171" t="str">
        <f>IF(主动技能!AI174="","")</f>
        <v/>
      </c>
      <c r="AC171">
        <f>主动技能!AJ174</f>
        <v>8</v>
      </c>
    </row>
    <row r="172" spans="1:29" x14ac:dyDescent="0.15">
      <c r="A172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对敌方单体造成150%攻击力（+2830）点伤害。并附带眩晕。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 t="str">
        <f>主动技能!P175</f>
        <v>eff_sixingguangquan||eff_zileishan|</v>
      </c>
      <c r="K172">
        <f>主动技能!Q175</f>
        <v>1</v>
      </c>
      <c r="L172">
        <f>主动技能!R175</f>
        <v>0</v>
      </c>
      <c r="M172">
        <f>主动技能!S175</f>
        <v>0</v>
      </c>
      <c r="N172" t="str">
        <f>IF(主动技能!T175="","",主动技能!T175)</f>
        <v>100002:100:2:0</v>
      </c>
      <c r="O172" t="str">
        <f>IF(主动技能!U175="","",主动技能!U175)</f>
        <v/>
      </c>
      <c r="P172" t="str">
        <f>IF(主动技能!V175="","",主动技能!V175)</f>
        <v>skill_26</v>
      </c>
      <c r="Q172" t="str">
        <f>IF(主动技能!W175="","")</f>
        <v/>
      </c>
      <c r="R172" t="str">
        <f>IF(主动技能!X175="","")</f>
        <v/>
      </c>
      <c r="S172">
        <f>主动技能!Y175</f>
        <v>100</v>
      </c>
      <c r="T172">
        <f>主动技能!Z175</f>
        <v>150</v>
      </c>
      <c r="U172">
        <f>主动技能!AB175</f>
        <v>2830</v>
      </c>
      <c r="V172">
        <f>主动技能!AC175</f>
        <v>0</v>
      </c>
      <c r="W172">
        <f>主动技能!AD175</f>
        <v>0</v>
      </c>
      <c r="X172">
        <f>主动技能!AE175</f>
        <v>1</v>
      </c>
      <c r="Y172">
        <f>主动技能!AF175</f>
        <v>3</v>
      </c>
      <c r="Z172">
        <f>主动技能!AG175</f>
        <v>2</v>
      </c>
      <c r="AA172" t="str">
        <f>主动技能!AH175</f>
        <v>attackex</v>
      </c>
      <c r="AB172" t="str">
        <f>IF(主动技能!AI175="","")</f>
        <v/>
      </c>
      <c r="AC172">
        <f>主动技能!AJ175</f>
        <v>9</v>
      </c>
    </row>
    <row r="173" spans="1:29" x14ac:dyDescent="0.15">
      <c r="A173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对敌方单体造成150%攻击力（+4003）点伤害。并附带眩晕。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 t="str">
        <f>主动技能!P176</f>
        <v>eff_sixingguangquan||eff_zileishan|</v>
      </c>
      <c r="K173">
        <f>主动技能!Q176</f>
        <v>1</v>
      </c>
      <c r="L173">
        <f>主动技能!R176</f>
        <v>0</v>
      </c>
      <c r="M173">
        <f>主动技能!S176</f>
        <v>0</v>
      </c>
      <c r="N173" t="str">
        <f>IF(主动技能!T176="","",主动技能!T176)</f>
        <v>100002:100:2:0</v>
      </c>
      <c r="O173" t="str">
        <f>IF(主动技能!U176="","",主动技能!U176)</f>
        <v/>
      </c>
      <c r="P173" t="str">
        <f>IF(主动技能!V176="","",主动技能!V176)</f>
        <v>skill_26</v>
      </c>
      <c r="Q173" t="str">
        <f>IF(主动技能!W176="","")</f>
        <v/>
      </c>
      <c r="R173" t="str">
        <f>IF(主动技能!X176="","")</f>
        <v/>
      </c>
      <c r="S173">
        <f>主动技能!Y176</f>
        <v>100</v>
      </c>
      <c r="T173">
        <f>主动技能!Z176</f>
        <v>150</v>
      </c>
      <c r="U173">
        <f>主动技能!AB176</f>
        <v>4003</v>
      </c>
      <c r="V173">
        <f>主动技能!AC176</f>
        <v>0</v>
      </c>
      <c r="W173">
        <f>主动技能!AD176</f>
        <v>0</v>
      </c>
      <c r="X173">
        <f>主动技能!AE176</f>
        <v>1</v>
      </c>
      <c r="Y173">
        <f>主动技能!AF176</f>
        <v>3</v>
      </c>
      <c r="Z173">
        <f>主动技能!AG176</f>
        <v>2</v>
      </c>
      <c r="AA173" t="str">
        <f>主动技能!AH176</f>
        <v>attackex</v>
      </c>
      <c r="AB173" t="str">
        <f>IF(主动技能!AI176="","")</f>
        <v/>
      </c>
      <c r="AC173">
        <f>主动技能!AJ176</f>
        <v>10</v>
      </c>
    </row>
    <row r="174" spans="1:29" x14ac:dyDescent="0.15">
      <c r="A174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对敌方单体造成150%攻击力（+5663）点伤害。并附带眩晕。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 t="str">
        <f>主动技能!P177</f>
        <v>eff_sixingguangquan||eff_zileishan|</v>
      </c>
      <c r="K174">
        <f>主动技能!Q177</f>
        <v>1</v>
      </c>
      <c r="L174">
        <f>主动技能!R177</f>
        <v>0</v>
      </c>
      <c r="M174">
        <f>主动技能!S177</f>
        <v>0</v>
      </c>
      <c r="N174" t="str">
        <f>IF(主动技能!T177="","",主动技能!T177)</f>
        <v>100002:100:2:0</v>
      </c>
      <c r="O174" t="str">
        <f>IF(主动技能!U177="","",主动技能!U177)</f>
        <v/>
      </c>
      <c r="P174" t="str">
        <f>IF(主动技能!V177="","",主动技能!V177)</f>
        <v>skill_26</v>
      </c>
      <c r="Q174" t="str">
        <f>IF(主动技能!W177="","")</f>
        <v/>
      </c>
      <c r="R174" t="str">
        <f>IF(主动技能!X177="","")</f>
        <v/>
      </c>
      <c r="S174">
        <f>主动技能!Y177</f>
        <v>100</v>
      </c>
      <c r="T174">
        <f>主动技能!Z177</f>
        <v>150</v>
      </c>
      <c r="U174">
        <f>主动技能!AB177</f>
        <v>5663</v>
      </c>
      <c r="V174">
        <f>主动技能!AC177</f>
        <v>0</v>
      </c>
      <c r="W174">
        <f>主动技能!AD177</f>
        <v>0</v>
      </c>
      <c r="X174">
        <f>主动技能!AE177</f>
        <v>1</v>
      </c>
      <c r="Y174">
        <f>主动技能!AF177</f>
        <v>3</v>
      </c>
      <c r="Z174">
        <f>主动技能!AG177</f>
        <v>2</v>
      </c>
      <c r="AA174" t="str">
        <f>主动技能!AH177</f>
        <v>attackex</v>
      </c>
      <c r="AB174" t="str">
        <f>IF(主动技能!AI177="","")</f>
        <v/>
      </c>
      <c r="AC174">
        <f>主动技能!AJ177</f>
        <v>11</v>
      </c>
    </row>
    <row r="175" spans="1:29" x14ac:dyDescent="0.15">
      <c r="A175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对敌方单体造成150%攻击力（+8009）点伤害。并附带眩晕。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 t="str">
        <f>主动技能!P178</f>
        <v>eff_sixingguangquan||eff_zileishan|</v>
      </c>
      <c r="K175">
        <f>主动技能!Q178</f>
        <v>1</v>
      </c>
      <c r="L175">
        <f>主动技能!R178</f>
        <v>0</v>
      </c>
      <c r="M175">
        <f>主动技能!S178</f>
        <v>0</v>
      </c>
      <c r="N175" t="str">
        <f>IF(主动技能!T178="","",主动技能!T178)</f>
        <v>100002:100:2:0</v>
      </c>
      <c r="O175" t="str">
        <f>IF(主动技能!U178="","",主动技能!U178)</f>
        <v/>
      </c>
      <c r="P175" t="str">
        <f>IF(主动技能!V178="","",主动技能!V178)</f>
        <v>skill_26</v>
      </c>
      <c r="Q175" t="str">
        <f>IF(主动技能!W178="","")</f>
        <v/>
      </c>
      <c r="R175" t="str">
        <f>IF(主动技能!X178="","")</f>
        <v/>
      </c>
      <c r="S175">
        <f>主动技能!Y178</f>
        <v>100</v>
      </c>
      <c r="T175">
        <f>主动技能!Z178</f>
        <v>150</v>
      </c>
      <c r="U175">
        <f>主动技能!AB178</f>
        <v>8009</v>
      </c>
      <c r="V175">
        <f>主动技能!AC178</f>
        <v>0</v>
      </c>
      <c r="W175">
        <f>主动技能!AD178</f>
        <v>0</v>
      </c>
      <c r="X175">
        <f>主动技能!AE178</f>
        <v>1</v>
      </c>
      <c r="Y175">
        <f>主动技能!AF178</f>
        <v>3</v>
      </c>
      <c r="Z175">
        <f>主动技能!AG178</f>
        <v>2</v>
      </c>
      <c r="AA175" t="str">
        <f>主动技能!AH178</f>
        <v>attackex</v>
      </c>
      <c r="AB175" t="str">
        <f>IF(主动技能!AI178="","")</f>
        <v/>
      </c>
      <c r="AC175">
        <f>主动技能!AJ178</f>
        <v>12</v>
      </c>
    </row>
    <row r="176" spans="1:29" x14ac:dyDescent="0.15">
      <c r="A176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对敌方单体造成150%攻击力（+11328）点伤害。并附带眩晕。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 t="str">
        <f>主动技能!P179</f>
        <v>eff_sixingguangquan||eff_zileishan|</v>
      </c>
      <c r="K176">
        <f>主动技能!Q179</f>
        <v>1</v>
      </c>
      <c r="L176">
        <f>主动技能!R179</f>
        <v>0</v>
      </c>
      <c r="M176">
        <f>主动技能!S179</f>
        <v>0</v>
      </c>
      <c r="N176" t="str">
        <f>IF(主动技能!T179="","",主动技能!T179)</f>
        <v>100002:100:2:0</v>
      </c>
      <c r="O176" t="str">
        <f>IF(主动技能!U179="","",主动技能!U179)</f>
        <v/>
      </c>
      <c r="P176" t="str">
        <f>IF(主动技能!V179="","",主动技能!V179)</f>
        <v>skill_26</v>
      </c>
      <c r="Q176" t="str">
        <f>IF(主动技能!W179="","")</f>
        <v/>
      </c>
      <c r="R176" t="str">
        <f>IF(主动技能!X179="","")</f>
        <v/>
      </c>
      <c r="S176">
        <f>主动技能!Y179</f>
        <v>100</v>
      </c>
      <c r="T176">
        <f>主动技能!Z179</f>
        <v>150</v>
      </c>
      <c r="U176">
        <f>主动技能!AB179</f>
        <v>11328</v>
      </c>
      <c r="V176">
        <f>主动技能!AC179</f>
        <v>0</v>
      </c>
      <c r="W176">
        <f>主动技能!AD179</f>
        <v>0</v>
      </c>
      <c r="X176">
        <f>主动技能!AE179</f>
        <v>1</v>
      </c>
      <c r="Y176">
        <f>主动技能!AF179</f>
        <v>3</v>
      </c>
      <c r="Z176">
        <f>主动技能!AG179</f>
        <v>2</v>
      </c>
      <c r="AA176" t="str">
        <f>主动技能!AH179</f>
        <v>attackex</v>
      </c>
      <c r="AB176" t="str">
        <f>IF(主动技能!AI179="","")</f>
        <v/>
      </c>
      <c r="AC176">
        <f>主动技能!AJ179</f>
        <v>13</v>
      </c>
    </row>
    <row r="177" spans="1:29" x14ac:dyDescent="0.15">
      <c r="A177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对敌方单体造成150%攻击力（+16023）点伤害。并附带眩晕。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 t="str">
        <f>主动技能!P180</f>
        <v>eff_sixingguangquan||eff_zileishan|</v>
      </c>
      <c r="K177">
        <f>主动技能!Q180</f>
        <v>1</v>
      </c>
      <c r="L177">
        <f>主动技能!R180</f>
        <v>0</v>
      </c>
      <c r="M177">
        <f>主动技能!S180</f>
        <v>0</v>
      </c>
      <c r="N177" t="str">
        <f>IF(主动技能!T180="","",主动技能!T180)</f>
        <v>100002:100:2:0</v>
      </c>
      <c r="O177" t="str">
        <f>IF(主动技能!U180="","",主动技能!U180)</f>
        <v/>
      </c>
      <c r="P177" t="str">
        <f>IF(主动技能!V180="","",主动技能!V180)</f>
        <v>skill_26</v>
      </c>
      <c r="Q177" t="str">
        <f>IF(主动技能!W180="","")</f>
        <v/>
      </c>
      <c r="R177" t="str">
        <f>IF(主动技能!X180="","")</f>
        <v/>
      </c>
      <c r="S177">
        <f>主动技能!Y180</f>
        <v>100</v>
      </c>
      <c r="T177">
        <f>主动技能!Z180</f>
        <v>150</v>
      </c>
      <c r="U177">
        <f>主动技能!AB180</f>
        <v>16023</v>
      </c>
      <c r="V177">
        <f>主动技能!AC180</f>
        <v>0</v>
      </c>
      <c r="W177">
        <f>主动技能!AD180</f>
        <v>0</v>
      </c>
      <c r="X177">
        <f>主动技能!AE180</f>
        <v>1</v>
      </c>
      <c r="Y177">
        <f>主动技能!AF180</f>
        <v>3</v>
      </c>
      <c r="Z177">
        <f>主动技能!AG180</f>
        <v>2</v>
      </c>
      <c r="AA177" t="str">
        <f>主动技能!AH180</f>
        <v>attackex</v>
      </c>
      <c r="AB177" t="str">
        <f>IF(主动技能!AI180="","")</f>
        <v/>
      </c>
      <c r="AC177">
        <f>主动技能!AJ180</f>
        <v>14</v>
      </c>
    </row>
    <row r="178" spans="1:29" x14ac:dyDescent="0.15">
      <c r="A178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对敌方单体造成150%攻击力（+22663）点伤害。并附带眩晕。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 t="str">
        <f>主动技能!P181</f>
        <v>eff_sixingguangquan||eff_zileishan|</v>
      </c>
      <c r="K178">
        <f>主动技能!Q181</f>
        <v>1</v>
      </c>
      <c r="L178">
        <f>主动技能!R181</f>
        <v>0</v>
      </c>
      <c r="M178">
        <f>主动技能!S181</f>
        <v>0</v>
      </c>
      <c r="N178" t="str">
        <f>IF(主动技能!T181="","",主动技能!T181)</f>
        <v>100002:100:2:0</v>
      </c>
      <c r="O178" t="str">
        <f>IF(主动技能!U181="","",主动技能!U181)</f>
        <v/>
      </c>
      <c r="P178" t="str">
        <f>IF(主动技能!V181="","",主动技能!V181)</f>
        <v>skill_26</v>
      </c>
      <c r="Q178" t="str">
        <f>IF(主动技能!W181="","")</f>
        <v/>
      </c>
      <c r="R178" t="str">
        <f>IF(主动技能!X181="","")</f>
        <v/>
      </c>
      <c r="S178">
        <f>主动技能!Y181</f>
        <v>100</v>
      </c>
      <c r="T178">
        <f>主动技能!Z181</f>
        <v>150</v>
      </c>
      <c r="U178">
        <f>主动技能!AB181</f>
        <v>22663</v>
      </c>
      <c r="V178">
        <f>主动技能!AC181</f>
        <v>0</v>
      </c>
      <c r="W178">
        <f>主动技能!AD181</f>
        <v>0</v>
      </c>
      <c r="X178">
        <f>主动技能!AE181</f>
        <v>1</v>
      </c>
      <c r="Y178">
        <f>主动技能!AF181</f>
        <v>3</v>
      </c>
      <c r="Z178">
        <f>主动技能!AG181</f>
        <v>2</v>
      </c>
      <c r="AA178" t="str">
        <f>主动技能!AH181</f>
        <v>attackex</v>
      </c>
      <c r="AB178" t="str">
        <f>IF(主动技能!AI181="","")</f>
        <v/>
      </c>
      <c r="AC178">
        <f>主动技能!AJ181</f>
        <v>15</v>
      </c>
    </row>
    <row r="179" spans="1:29" x14ac:dyDescent="0.15">
      <c r="A17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对敌方单体造成150%攻击力（+32055）点伤害。并附带眩晕。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 t="str">
        <f>主动技能!P182</f>
        <v>eff_sixingguangquan||eff_zileishan|</v>
      </c>
      <c r="K179">
        <f>主动技能!Q182</f>
        <v>1</v>
      </c>
      <c r="L179">
        <f>主动技能!R182</f>
        <v>0</v>
      </c>
      <c r="M179">
        <f>主动技能!S182</f>
        <v>0</v>
      </c>
      <c r="N179" t="str">
        <f>IF(主动技能!T182="","",主动技能!T182)</f>
        <v>100002:100:2:0</v>
      </c>
      <c r="O179" t="str">
        <f>IF(主动技能!U182="","",主动技能!U182)</f>
        <v/>
      </c>
      <c r="P179" t="str">
        <f>IF(主动技能!V182="","",主动技能!V182)</f>
        <v>skill_26</v>
      </c>
      <c r="Q179" t="str">
        <f>IF(主动技能!W182="","")</f>
        <v/>
      </c>
      <c r="R179" t="str">
        <f>IF(主动技能!X182="","")</f>
        <v/>
      </c>
      <c r="S179">
        <f>主动技能!Y182</f>
        <v>100</v>
      </c>
      <c r="T179">
        <f>主动技能!Z182</f>
        <v>150</v>
      </c>
      <c r="U179">
        <f>主动技能!AB182</f>
        <v>32055</v>
      </c>
      <c r="V179">
        <f>主动技能!AC182</f>
        <v>0</v>
      </c>
      <c r="W179">
        <f>主动技能!AD182</f>
        <v>0</v>
      </c>
      <c r="X179">
        <f>主动技能!AE182</f>
        <v>1</v>
      </c>
      <c r="Y179">
        <f>主动技能!AF182</f>
        <v>3</v>
      </c>
      <c r="Z179">
        <f>主动技能!AG182</f>
        <v>2</v>
      </c>
      <c r="AA179" t="str">
        <f>主动技能!AH182</f>
        <v>attackex</v>
      </c>
      <c r="AB179" t="str">
        <f>IF(主动技能!AI182="","")</f>
        <v/>
      </c>
      <c r="AC179">
        <f>主动技能!AJ182</f>
        <v>16</v>
      </c>
    </row>
    <row r="180" spans="1:29" x14ac:dyDescent="0.15">
      <c r="A180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对敌方单体造成150%攻击力（+45338）点伤害。并附带眩晕。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 t="str">
        <f>主动技能!P183</f>
        <v>eff_sixingguangquan||eff_zileishan|</v>
      </c>
      <c r="K180">
        <f>主动技能!Q183</f>
        <v>1</v>
      </c>
      <c r="L180">
        <f>主动技能!R183</f>
        <v>0</v>
      </c>
      <c r="M180">
        <f>主动技能!S183</f>
        <v>0</v>
      </c>
      <c r="N180" t="str">
        <f>IF(主动技能!T183="","",主动技能!T183)</f>
        <v>100002:100:2:0</v>
      </c>
      <c r="O180" t="str">
        <f>IF(主动技能!U183="","",主动技能!U183)</f>
        <v/>
      </c>
      <c r="P180" t="str">
        <f>IF(主动技能!V183="","",主动技能!V183)</f>
        <v>skill_26</v>
      </c>
      <c r="Q180" t="str">
        <f>IF(主动技能!W183="","")</f>
        <v/>
      </c>
      <c r="R180" t="str">
        <f>IF(主动技能!X183="","")</f>
        <v/>
      </c>
      <c r="S180">
        <f>主动技能!Y183</f>
        <v>100</v>
      </c>
      <c r="T180">
        <f>主动技能!Z183</f>
        <v>150</v>
      </c>
      <c r="U180">
        <f>主动技能!AB183</f>
        <v>45338</v>
      </c>
      <c r="V180">
        <f>主动技能!AC183</f>
        <v>0</v>
      </c>
      <c r="W180">
        <f>主动技能!AD183</f>
        <v>0</v>
      </c>
      <c r="X180">
        <f>主动技能!AE183</f>
        <v>1</v>
      </c>
      <c r="Y180">
        <f>主动技能!AF183</f>
        <v>3</v>
      </c>
      <c r="Z180">
        <f>主动技能!AG183</f>
        <v>2</v>
      </c>
      <c r="AA180" t="str">
        <f>主动技能!AH183</f>
        <v>attackex</v>
      </c>
      <c r="AB180" t="str">
        <f>IF(主动技能!AI183="","")</f>
        <v/>
      </c>
      <c r="AC180">
        <f>主动技能!AJ183</f>
        <v>17</v>
      </c>
    </row>
    <row r="181" spans="1:29" x14ac:dyDescent="0.15">
      <c r="A181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对敌方单体造成150%攻击力（+64126）点伤害。并附带眩晕。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 t="str">
        <f>主动技能!P184</f>
        <v>eff_sixingguangquan||eff_zileishan|</v>
      </c>
      <c r="K181">
        <f>主动技能!Q184</f>
        <v>1</v>
      </c>
      <c r="L181">
        <f>主动技能!R184</f>
        <v>0</v>
      </c>
      <c r="M181">
        <f>主动技能!S184</f>
        <v>0</v>
      </c>
      <c r="N181" t="str">
        <f>IF(主动技能!T184="","",主动技能!T184)</f>
        <v>100002:100:2:0</v>
      </c>
      <c r="O181" t="str">
        <f>IF(主动技能!U184="","",主动技能!U184)</f>
        <v/>
      </c>
      <c r="P181" t="str">
        <f>IF(主动技能!V184="","",主动技能!V184)</f>
        <v>skill_26</v>
      </c>
      <c r="Q181" t="str">
        <f>IF(主动技能!W184="","")</f>
        <v/>
      </c>
      <c r="R181" t="str">
        <f>IF(主动技能!X184="","")</f>
        <v/>
      </c>
      <c r="S181">
        <f>主动技能!Y184</f>
        <v>100</v>
      </c>
      <c r="T181">
        <f>主动技能!Z184</f>
        <v>150</v>
      </c>
      <c r="U181">
        <f>主动技能!AB184</f>
        <v>64126</v>
      </c>
      <c r="V181">
        <f>主动技能!AC184</f>
        <v>0</v>
      </c>
      <c r="W181">
        <f>主动技能!AD184</f>
        <v>0</v>
      </c>
      <c r="X181">
        <f>主动技能!AE184</f>
        <v>1</v>
      </c>
      <c r="Y181">
        <f>主动技能!AF184</f>
        <v>3</v>
      </c>
      <c r="Z181">
        <f>主动技能!AG184</f>
        <v>2</v>
      </c>
      <c r="AA181" t="str">
        <f>主动技能!AH184</f>
        <v>attackex</v>
      </c>
      <c r="AB181" t="str">
        <f>IF(主动技能!AI184="","")</f>
        <v/>
      </c>
      <c r="AC181">
        <f>主动技能!AJ184</f>
        <v>18</v>
      </c>
    </row>
    <row r="182" spans="1:29" x14ac:dyDescent="0.15">
      <c r="A182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对敌方单体造成150%攻击力（+90700）点伤害。并附带眩晕。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 t="str">
        <f>主动技能!P185</f>
        <v>eff_sixingguangquan||eff_zileishan|</v>
      </c>
      <c r="K182">
        <f>主动技能!Q185</f>
        <v>1</v>
      </c>
      <c r="L182">
        <f>主动技能!R185</f>
        <v>0</v>
      </c>
      <c r="M182">
        <f>主动技能!S185</f>
        <v>0</v>
      </c>
      <c r="N182" t="str">
        <f>IF(主动技能!T185="","",主动技能!T185)</f>
        <v>100002:100:2:0</v>
      </c>
      <c r="O182" t="str">
        <f>IF(主动技能!U185="","",主动技能!U185)</f>
        <v/>
      </c>
      <c r="P182" t="str">
        <f>IF(主动技能!V185="","",主动技能!V185)</f>
        <v>skill_26</v>
      </c>
      <c r="Q182" t="str">
        <f>IF(主动技能!W185="","")</f>
        <v/>
      </c>
      <c r="R182" t="str">
        <f>IF(主动技能!X185="","")</f>
        <v/>
      </c>
      <c r="S182">
        <f>主动技能!Y185</f>
        <v>100</v>
      </c>
      <c r="T182">
        <f>主动技能!Z185</f>
        <v>150</v>
      </c>
      <c r="U182">
        <f>主动技能!AB185</f>
        <v>90700</v>
      </c>
      <c r="V182">
        <f>主动技能!AC185</f>
        <v>0</v>
      </c>
      <c r="W182">
        <f>主动技能!AD185</f>
        <v>0</v>
      </c>
      <c r="X182">
        <f>主动技能!AE185</f>
        <v>1</v>
      </c>
      <c r="Y182">
        <f>主动技能!AF185</f>
        <v>3</v>
      </c>
      <c r="Z182">
        <f>主动技能!AG185</f>
        <v>2</v>
      </c>
      <c r="AA182" t="str">
        <f>主动技能!AH185</f>
        <v>attackex</v>
      </c>
      <c r="AB182" t="str">
        <f>IF(主动技能!AI185="","")</f>
        <v/>
      </c>
      <c r="AC182">
        <f>主动技能!AJ185</f>
        <v>19</v>
      </c>
    </row>
    <row r="183" spans="1:29" x14ac:dyDescent="0.15">
      <c r="A183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对敌方单体造成150%攻击力（+128285）点伤害。并附带眩晕。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 t="str">
        <f>主动技能!P186</f>
        <v>eff_sixingguangquan||eff_zileishan|</v>
      </c>
      <c r="K183">
        <f>主动技能!Q186</f>
        <v>1</v>
      </c>
      <c r="L183">
        <f>主动技能!R186</f>
        <v>0</v>
      </c>
      <c r="M183">
        <f>主动技能!S186</f>
        <v>0</v>
      </c>
      <c r="N183" t="str">
        <f>IF(主动技能!T186="","",主动技能!T186)</f>
        <v>100002:100:2:0</v>
      </c>
      <c r="O183" t="str">
        <f>IF(主动技能!U186="","",主动技能!U186)</f>
        <v/>
      </c>
      <c r="P183" t="str">
        <f>IF(主动技能!V186="","",主动技能!V186)</f>
        <v>skill_26</v>
      </c>
      <c r="Q183" t="str">
        <f>IF(主动技能!W186="","")</f>
        <v/>
      </c>
      <c r="R183" t="str">
        <f>IF(主动技能!X186="","")</f>
        <v/>
      </c>
      <c r="S183">
        <f>主动技能!Y186</f>
        <v>100</v>
      </c>
      <c r="T183">
        <f>主动技能!Z186</f>
        <v>150</v>
      </c>
      <c r="U183">
        <f>主动技能!AB186</f>
        <v>128285</v>
      </c>
      <c r="V183">
        <f>主动技能!AC186</f>
        <v>0</v>
      </c>
      <c r="W183">
        <f>主动技能!AD186</f>
        <v>0</v>
      </c>
      <c r="X183">
        <f>主动技能!AE186</f>
        <v>1</v>
      </c>
      <c r="Y183">
        <f>主动技能!AF186</f>
        <v>3</v>
      </c>
      <c r="Z183">
        <f>主动技能!AG186</f>
        <v>2</v>
      </c>
      <c r="AA183" t="str">
        <f>主动技能!AH186</f>
        <v>attackex</v>
      </c>
      <c r="AB183" t="str">
        <f>IF(主动技能!AI186="","")</f>
        <v/>
      </c>
      <c r="AC183">
        <f>主动技能!AJ186</f>
        <v>20</v>
      </c>
    </row>
    <row r="184" spans="1:29" x14ac:dyDescent="0.15">
      <c r="A184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对敌方单体攻击，造成100%攻击力（+20）点伤害。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t="str">
        <f>主动技能!P187</f>
        <v>eff_yixingguangquan|||</v>
      </c>
      <c r="K184">
        <f>主动技能!Q187</f>
        <v>1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 t="str">
        <f>IF(主动技能!V187="","",主动技能!V187)</f>
        <v>skill_32</v>
      </c>
      <c r="Q184" t="str">
        <f>IF(主动技能!W187="","")</f>
        <v/>
      </c>
      <c r="R184" t="str">
        <f>IF(主动技能!X187="","")</f>
        <v/>
      </c>
      <c r="S184">
        <f>主动技能!Y187</f>
        <v>0</v>
      </c>
      <c r="T184">
        <f>主动技能!Z187</f>
        <v>100</v>
      </c>
      <c r="U184">
        <f>主动技能!AB187</f>
        <v>20</v>
      </c>
      <c r="V184">
        <f>主动技能!AC187</f>
        <v>0</v>
      </c>
      <c r="W184">
        <f>主动技能!AD187</f>
        <v>0</v>
      </c>
      <c r="X184">
        <f>主动技能!AE187</f>
        <v>0</v>
      </c>
      <c r="Y184">
        <f>主动技能!AF187</f>
        <v>0</v>
      </c>
      <c r="Z184">
        <f>主动技能!AG187</f>
        <v>0</v>
      </c>
      <c r="AA184" t="str">
        <f>主动技能!AH187</f>
        <v>attack</v>
      </c>
      <c r="AB184" t="str">
        <f>IF(主动技能!AI187="","")</f>
        <v/>
      </c>
      <c r="AC184">
        <f>主动技能!AJ187</f>
        <v>1</v>
      </c>
    </row>
    <row r="185" spans="1:29" x14ac:dyDescent="0.15">
      <c r="A185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对敌方单体攻击，造成100%攻击力（+25）点伤害。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t="str">
        <f>主动技能!P188</f>
        <v>eff_yixingguangquan|||</v>
      </c>
      <c r="K185">
        <f>主动技能!Q188</f>
        <v>1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 t="str">
        <f>IF(主动技能!V188="","",主动技能!V188)</f>
        <v>skill_32</v>
      </c>
      <c r="Q185" t="str">
        <f>IF(主动技能!W188="","")</f>
        <v/>
      </c>
      <c r="R185" t="str">
        <f>IF(主动技能!X188="","")</f>
        <v/>
      </c>
      <c r="S185">
        <f>主动技能!Y188</f>
        <v>0</v>
      </c>
      <c r="T185">
        <f>主动技能!Z188</f>
        <v>100</v>
      </c>
      <c r="U185">
        <f>主动技能!AB188</f>
        <v>25</v>
      </c>
      <c r="V185">
        <f>主动技能!AC188</f>
        <v>0</v>
      </c>
      <c r="W185">
        <f>主动技能!AD188</f>
        <v>0</v>
      </c>
      <c r="X185">
        <f>主动技能!AE188</f>
        <v>0</v>
      </c>
      <c r="Y185">
        <f>主动技能!AF188</f>
        <v>0</v>
      </c>
      <c r="Z185">
        <f>主动技能!AG188</f>
        <v>0</v>
      </c>
      <c r="AA185" t="str">
        <f>主动技能!AH188</f>
        <v>attack</v>
      </c>
      <c r="AB185" t="str">
        <f>IF(主动技能!AI188="","")</f>
        <v/>
      </c>
      <c r="AC185">
        <f>主动技能!AJ188</f>
        <v>2</v>
      </c>
    </row>
    <row r="186" spans="1:29" x14ac:dyDescent="0.15">
      <c r="A186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对敌方单体攻击，造成100%攻击力（+40）点伤害。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t="str">
        <f>主动技能!P189</f>
        <v>eff_yixingguangquan|||</v>
      </c>
      <c r="K186">
        <f>主动技能!Q189</f>
        <v>1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 t="str">
        <f>IF(主动技能!V189="","",主动技能!V189)</f>
        <v>skill_32</v>
      </c>
      <c r="Q186" t="str">
        <f>IF(主动技能!W189="","")</f>
        <v/>
      </c>
      <c r="R186" t="str">
        <f>IF(主动技能!X189="","")</f>
        <v/>
      </c>
      <c r="S186">
        <f>主动技能!Y189</f>
        <v>0</v>
      </c>
      <c r="T186">
        <f>主动技能!Z189</f>
        <v>100</v>
      </c>
      <c r="U186">
        <f>主动技能!AB189</f>
        <v>40</v>
      </c>
      <c r="V186">
        <f>主动技能!AC189</f>
        <v>0</v>
      </c>
      <c r="W186">
        <f>主动技能!AD189</f>
        <v>0</v>
      </c>
      <c r="X186">
        <f>主动技能!AE189</f>
        <v>0</v>
      </c>
      <c r="Y186">
        <f>主动技能!AF189</f>
        <v>0</v>
      </c>
      <c r="Z186">
        <f>主动技能!AG189</f>
        <v>0</v>
      </c>
      <c r="AA186" t="str">
        <f>主动技能!AH189</f>
        <v>attack</v>
      </c>
      <c r="AB186" t="str">
        <f>IF(主动技能!AI189="","")</f>
        <v/>
      </c>
      <c r="AC186">
        <f>主动技能!AJ189</f>
        <v>3</v>
      </c>
    </row>
    <row r="187" spans="1:29" x14ac:dyDescent="0.15">
      <c r="A187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对敌方单体攻击，造成100%攻击力（+64）点伤害。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t="str">
        <f>主动技能!P190</f>
        <v>eff_yixingguangquan|||</v>
      </c>
      <c r="K187">
        <f>主动技能!Q190</f>
        <v>1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 t="str">
        <f>IF(主动技能!V190="","",主动技能!V190)</f>
        <v>skill_32</v>
      </c>
      <c r="Q187" t="str">
        <f>IF(主动技能!W190="","")</f>
        <v/>
      </c>
      <c r="R187" t="str">
        <f>IF(主动技能!X190="","")</f>
        <v/>
      </c>
      <c r="S187">
        <f>主动技能!Y190</f>
        <v>0</v>
      </c>
      <c r="T187">
        <f>主动技能!Z190</f>
        <v>100</v>
      </c>
      <c r="U187">
        <f>主动技能!AB190</f>
        <v>64</v>
      </c>
      <c r="V187">
        <f>主动技能!AC190</f>
        <v>0</v>
      </c>
      <c r="W187">
        <f>主动技能!AD190</f>
        <v>0</v>
      </c>
      <c r="X187">
        <f>主动技能!AE190</f>
        <v>0</v>
      </c>
      <c r="Y187">
        <f>主动技能!AF190</f>
        <v>0</v>
      </c>
      <c r="Z187">
        <f>主动技能!AG190</f>
        <v>0</v>
      </c>
      <c r="AA187" t="str">
        <f>主动技能!AH190</f>
        <v>attack</v>
      </c>
      <c r="AB187" t="str">
        <f>IF(主动技能!AI190="","")</f>
        <v/>
      </c>
      <c r="AC187">
        <f>主动技能!AJ190</f>
        <v>4</v>
      </c>
    </row>
    <row r="188" spans="1:29" x14ac:dyDescent="0.15">
      <c r="A188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t="str">
        <f>主动技能!P191</f>
        <v>eff_yixingguangquan|||</v>
      </c>
      <c r="K188">
        <f>主动技能!Q191</f>
        <v>1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 t="str">
        <f>IF(主动技能!V191="","",主动技能!V191)</f>
        <v>skill_32</v>
      </c>
      <c r="Q188" t="str">
        <f>IF(主动技能!W191="","")</f>
        <v/>
      </c>
      <c r="R188" t="str">
        <f>IF(主动技能!X191="","")</f>
        <v/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>
        <f>主动技能!AE191</f>
        <v>0</v>
      </c>
      <c r="Y188">
        <f>主动技能!AF191</f>
        <v>0</v>
      </c>
      <c r="Z188">
        <f>主动技能!AG191</f>
        <v>0</v>
      </c>
      <c r="AA188" t="str">
        <f>主动技能!AH191</f>
        <v>attack</v>
      </c>
      <c r="AB188" t="str">
        <f>IF(主动技能!AI191="","")</f>
        <v/>
      </c>
      <c r="AC188">
        <f>主动技能!AJ191</f>
        <v>5</v>
      </c>
    </row>
    <row r="189" spans="1:29" x14ac:dyDescent="0.15">
      <c r="A18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对敌方单体攻击，造成100%攻击力（+128）点伤害。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t="str">
        <f>主动技能!P192</f>
        <v>eff_yixingguangquan|||</v>
      </c>
      <c r="K189">
        <f>主动技能!Q192</f>
        <v>1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 t="str">
        <f>IF(主动技能!V192="","",主动技能!V192)</f>
        <v>skill_32</v>
      </c>
      <c r="Q189" t="str">
        <f>IF(主动技能!W192="","")</f>
        <v/>
      </c>
      <c r="R189" t="str">
        <f>IF(主动技能!X192="","")</f>
        <v/>
      </c>
      <c r="S189">
        <f>主动技能!Y192</f>
        <v>0</v>
      </c>
      <c r="T189">
        <f>主动技能!Z192</f>
        <v>100</v>
      </c>
      <c r="U189">
        <f>主动技能!AB192</f>
        <v>128</v>
      </c>
      <c r="V189">
        <f>主动技能!AC192</f>
        <v>0</v>
      </c>
      <c r="W189">
        <f>主动技能!AD192</f>
        <v>0</v>
      </c>
      <c r="X189">
        <f>主动技能!AE192</f>
        <v>0</v>
      </c>
      <c r="Y189">
        <f>主动技能!AF192</f>
        <v>0</v>
      </c>
      <c r="Z189">
        <f>主动技能!AG192</f>
        <v>0</v>
      </c>
      <c r="AA189" t="str">
        <f>主动技能!AH192</f>
        <v>attack</v>
      </c>
      <c r="AB189" t="str">
        <f>IF(主动技能!AI192="","")</f>
        <v/>
      </c>
      <c r="AC189">
        <f>主动技能!AJ192</f>
        <v>6</v>
      </c>
    </row>
    <row r="190" spans="1:29" x14ac:dyDescent="0.15">
      <c r="A190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对敌方单体攻击，造成100%攻击力（+181）点伤害。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t="str">
        <f>主动技能!P193</f>
        <v>eff_yixingguangquan|||</v>
      </c>
      <c r="K190">
        <f>主动技能!Q193</f>
        <v>1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 t="str">
        <f>IF(主动技能!V193="","",主动技能!V193)</f>
        <v>skill_32</v>
      </c>
      <c r="Q190" t="str">
        <f>IF(主动技能!W193="","")</f>
        <v/>
      </c>
      <c r="R190" t="str">
        <f>IF(主动技能!X193="","")</f>
        <v/>
      </c>
      <c r="S190">
        <f>主动技能!Y193</f>
        <v>0</v>
      </c>
      <c r="T190">
        <f>主动技能!Z193</f>
        <v>100</v>
      </c>
      <c r="U190">
        <f>主动技能!AB193</f>
        <v>181</v>
      </c>
      <c r="V190">
        <f>主动技能!AC193</f>
        <v>0</v>
      </c>
      <c r="W190">
        <f>主动技能!AD193</f>
        <v>0</v>
      </c>
      <c r="X190">
        <f>主动技能!AE193</f>
        <v>0</v>
      </c>
      <c r="Y190">
        <f>主动技能!AF193</f>
        <v>0</v>
      </c>
      <c r="Z190">
        <f>主动技能!AG193</f>
        <v>0</v>
      </c>
      <c r="AA190" t="str">
        <f>主动技能!AH193</f>
        <v>attack</v>
      </c>
      <c r="AB190" t="str">
        <f>IF(主动技能!AI193="","")</f>
        <v/>
      </c>
      <c r="AC190">
        <f>主动技能!AJ193</f>
        <v>7</v>
      </c>
    </row>
    <row r="191" spans="1:29" x14ac:dyDescent="0.15">
      <c r="A191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对敌方单体攻击，造成100%攻击力（+256）点伤害。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t="str">
        <f>主动技能!P194</f>
        <v>eff_yixingguangquan|||</v>
      </c>
      <c r="K191">
        <f>主动技能!Q194</f>
        <v>1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 t="str">
        <f>IF(主动技能!V194="","",主动技能!V194)</f>
        <v>skill_32</v>
      </c>
      <c r="Q191" t="str">
        <f>IF(主动技能!W194="","")</f>
        <v/>
      </c>
      <c r="R191" t="str">
        <f>IF(主动技能!X194="","")</f>
        <v/>
      </c>
      <c r="S191">
        <f>主动技能!Y194</f>
        <v>0</v>
      </c>
      <c r="T191">
        <f>主动技能!Z194</f>
        <v>100</v>
      </c>
      <c r="U191">
        <f>主动技能!AB194</f>
        <v>256</v>
      </c>
      <c r="V191">
        <f>主动技能!AC194</f>
        <v>0</v>
      </c>
      <c r="W191">
        <f>主动技能!AD194</f>
        <v>0</v>
      </c>
      <c r="X191">
        <f>主动技能!AE194</f>
        <v>0</v>
      </c>
      <c r="Y191">
        <f>主动技能!AF194</f>
        <v>0</v>
      </c>
      <c r="Z191">
        <f>主动技能!AG194</f>
        <v>0</v>
      </c>
      <c r="AA191" t="str">
        <f>主动技能!AH194</f>
        <v>attack</v>
      </c>
      <c r="AB191" t="str">
        <f>IF(主动技能!AI194="","")</f>
        <v/>
      </c>
      <c r="AC191">
        <f>主动技能!AJ194</f>
        <v>8</v>
      </c>
    </row>
    <row r="192" spans="1:29" x14ac:dyDescent="0.15">
      <c r="A192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对敌方单体攻击，造成100%攻击力（+362）点伤害。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t="str">
        <f>主动技能!P195</f>
        <v>eff_yixingguangquan|||</v>
      </c>
      <c r="K192">
        <f>主动技能!Q195</f>
        <v>1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 t="str">
        <f>IF(主动技能!V195="","",主动技能!V195)</f>
        <v>skill_32</v>
      </c>
      <c r="Q192" t="str">
        <f>IF(主动技能!W195="","")</f>
        <v/>
      </c>
      <c r="R192" t="str">
        <f>IF(主动技能!X195="","")</f>
        <v/>
      </c>
      <c r="S192">
        <f>主动技能!Y195</f>
        <v>0</v>
      </c>
      <c r="T192">
        <f>主动技能!Z195</f>
        <v>100</v>
      </c>
      <c r="U192">
        <f>主动技能!AB195</f>
        <v>362</v>
      </c>
      <c r="V192">
        <f>主动技能!AC195</f>
        <v>0</v>
      </c>
      <c r="W192">
        <f>主动技能!AD195</f>
        <v>0</v>
      </c>
      <c r="X192">
        <f>主动技能!AE195</f>
        <v>0</v>
      </c>
      <c r="Y192">
        <f>主动技能!AF195</f>
        <v>0</v>
      </c>
      <c r="Z192">
        <f>主动技能!AG195</f>
        <v>0</v>
      </c>
      <c r="AA192" t="str">
        <f>主动技能!AH195</f>
        <v>attack</v>
      </c>
      <c r="AB192" t="str">
        <f>IF(主动技能!AI195="","")</f>
        <v/>
      </c>
      <c r="AC192">
        <f>主动技能!AJ195</f>
        <v>9</v>
      </c>
    </row>
    <row r="193" spans="1:29" x14ac:dyDescent="0.15">
      <c r="A193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对敌方单体进行穿透攻击，造成100%攻击力（+512）点伤害。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 t="str">
        <f>主动技能!P196</f>
        <v>eff_yixingguangquan|||</v>
      </c>
      <c r="K193">
        <f>主动技能!Q196</f>
        <v>1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 t="str">
        <f>IF(主动技能!V196="","",主动技能!V196)</f>
        <v>skill_32</v>
      </c>
      <c r="Q193" t="str">
        <f>IF(主动技能!W196="","")</f>
        <v/>
      </c>
      <c r="R193" t="str">
        <f>IF(主动技能!X196="","")</f>
        <v/>
      </c>
      <c r="S193">
        <f>主动技能!Y196</f>
        <v>0</v>
      </c>
      <c r="T193">
        <f>主动技能!Z196</f>
        <v>100</v>
      </c>
      <c r="U193">
        <f>主动技能!AB196</f>
        <v>512</v>
      </c>
      <c r="V193">
        <f>主动技能!AC196</f>
        <v>0</v>
      </c>
      <c r="W193">
        <f>主动技能!AD196</f>
        <v>0</v>
      </c>
      <c r="X193">
        <f>主动技能!AE196</f>
        <v>0</v>
      </c>
      <c r="Y193">
        <f>主动技能!AF196</f>
        <v>0</v>
      </c>
      <c r="Z193">
        <f>主动技能!AG196</f>
        <v>0</v>
      </c>
      <c r="AA193" t="str">
        <f>主动技能!AH196</f>
        <v>attack</v>
      </c>
      <c r="AB193" t="str">
        <f>IF(主动技能!AI196="","")</f>
        <v/>
      </c>
      <c r="AC193">
        <f>主动技能!AJ196</f>
        <v>10</v>
      </c>
    </row>
    <row r="194" spans="1:29" x14ac:dyDescent="0.15">
      <c r="A194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对敌方单体进行穿透攻击，造成100%攻击力（+724）点伤害。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 t="str">
        <f>主动技能!P197</f>
        <v>eff_yixingguangquan|||</v>
      </c>
      <c r="K194">
        <f>主动技能!Q197</f>
        <v>1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 t="str">
        <f>IF(主动技能!V197="","",主动技能!V197)</f>
        <v>skill_32</v>
      </c>
      <c r="Q194" t="str">
        <f>IF(主动技能!W197="","")</f>
        <v/>
      </c>
      <c r="R194" t="str">
        <f>IF(主动技能!X197="","")</f>
        <v/>
      </c>
      <c r="S194">
        <f>主动技能!Y197</f>
        <v>0</v>
      </c>
      <c r="T194">
        <f>主动技能!Z197</f>
        <v>100</v>
      </c>
      <c r="U194">
        <f>主动技能!AB197</f>
        <v>724</v>
      </c>
      <c r="V194">
        <f>主动技能!AC197</f>
        <v>0</v>
      </c>
      <c r="W194">
        <f>主动技能!AD197</f>
        <v>0</v>
      </c>
      <c r="X194">
        <f>主动技能!AE197</f>
        <v>0</v>
      </c>
      <c r="Y194">
        <f>主动技能!AF197</f>
        <v>0</v>
      </c>
      <c r="Z194">
        <f>主动技能!AG197</f>
        <v>0</v>
      </c>
      <c r="AA194" t="str">
        <f>主动技能!AH197</f>
        <v>attack</v>
      </c>
      <c r="AB194" t="str">
        <f>IF(主动技能!AI197="","")</f>
        <v/>
      </c>
      <c r="AC194">
        <f>主动技能!AJ197</f>
        <v>11</v>
      </c>
    </row>
    <row r="195" spans="1:29" x14ac:dyDescent="0.15">
      <c r="A195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对敌方单体进行穿透攻击，造成100%攻击力（+1025）点伤害。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 t="str">
        <f>主动技能!P198</f>
        <v>eff_yixingguangquan|||</v>
      </c>
      <c r="K195">
        <f>主动技能!Q198</f>
        <v>1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 t="str">
        <f>IF(主动技能!V198="","",主动技能!V198)</f>
        <v>skill_32</v>
      </c>
      <c r="Q195" t="str">
        <f>IF(主动技能!W198="","")</f>
        <v/>
      </c>
      <c r="R195" t="str">
        <f>IF(主动技能!X198="","")</f>
        <v/>
      </c>
      <c r="S195">
        <f>主动技能!Y198</f>
        <v>0</v>
      </c>
      <c r="T195">
        <f>主动技能!Z198</f>
        <v>100</v>
      </c>
      <c r="U195">
        <f>主动技能!AB198</f>
        <v>1025</v>
      </c>
      <c r="V195">
        <f>主动技能!AC198</f>
        <v>0</v>
      </c>
      <c r="W195">
        <f>主动技能!AD198</f>
        <v>0</v>
      </c>
      <c r="X195">
        <f>主动技能!AE198</f>
        <v>0</v>
      </c>
      <c r="Y195">
        <f>主动技能!AF198</f>
        <v>0</v>
      </c>
      <c r="Z195">
        <f>主动技能!AG198</f>
        <v>0</v>
      </c>
      <c r="AA195" t="str">
        <f>主动技能!AH198</f>
        <v>attack</v>
      </c>
      <c r="AB195" t="str">
        <f>IF(主动技能!AI198="","")</f>
        <v/>
      </c>
      <c r="AC195">
        <f>主动技能!AJ198</f>
        <v>12</v>
      </c>
    </row>
    <row r="196" spans="1:29" x14ac:dyDescent="0.15">
      <c r="A196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对敌方单体进行穿透攻击，造成100%攻击力（+1450）点伤害。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 t="str">
        <f>主动技能!P199</f>
        <v>eff_yixingguangquan|||</v>
      </c>
      <c r="K196">
        <f>主动技能!Q199</f>
        <v>1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 t="str">
        <f>IF(主动技能!V199="","",主动技能!V199)</f>
        <v>skill_32</v>
      </c>
      <c r="Q196" t="str">
        <f>IF(主动技能!W199="","")</f>
        <v/>
      </c>
      <c r="R196" t="str">
        <f>IF(主动技能!X199="","")</f>
        <v/>
      </c>
      <c r="S196">
        <f>主动技能!Y199</f>
        <v>0</v>
      </c>
      <c r="T196">
        <f>主动技能!Z199</f>
        <v>100</v>
      </c>
      <c r="U196">
        <f>主动技能!AB199</f>
        <v>1450</v>
      </c>
      <c r="V196">
        <f>主动技能!AC199</f>
        <v>0</v>
      </c>
      <c r="W196">
        <f>主动技能!AD199</f>
        <v>0</v>
      </c>
      <c r="X196">
        <f>主动技能!AE199</f>
        <v>0</v>
      </c>
      <c r="Y196">
        <f>主动技能!AF199</f>
        <v>0</v>
      </c>
      <c r="Z196">
        <f>主动技能!AG199</f>
        <v>0</v>
      </c>
      <c r="AA196" t="str">
        <f>主动技能!AH199</f>
        <v>attack</v>
      </c>
      <c r="AB196" t="str">
        <f>IF(主动技能!AI199="","")</f>
        <v/>
      </c>
      <c r="AC196">
        <f>主动技能!AJ199</f>
        <v>13</v>
      </c>
    </row>
    <row r="197" spans="1:29" x14ac:dyDescent="0.15">
      <c r="A197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对敌方单体进行穿透攻击，造成100%攻击力（+2051）点伤害。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 t="str">
        <f>主动技能!P200</f>
        <v>eff_yixingguangquan|||</v>
      </c>
      <c r="K197">
        <f>主动技能!Q200</f>
        <v>1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 t="str">
        <f>IF(主动技能!V200="","",主动技能!V200)</f>
        <v>skill_32</v>
      </c>
      <c r="Q197" t="str">
        <f>IF(主动技能!W200="","")</f>
        <v/>
      </c>
      <c r="R197" t="str">
        <f>IF(主动技能!X200="","")</f>
        <v/>
      </c>
      <c r="S197">
        <f>主动技能!Y200</f>
        <v>0</v>
      </c>
      <c r="T197">
        <f>主动技能!Z200</f>
        <v>100</v>
      </c>
      <c r="U197">
        <f>主动技能!AB200</f>
        <v>2051</v>
      </c>
      <c r="V197">
        <f>主动技能!AC200</f>
        <v>0</v>
      </c>
      <c r="W197">
        <f>主动技能!AD200</f>
        <v>0</v>
      </c>
      <c r="X197">
        <f>主动技能!AE200</f>
        <v>0</v>
      </c>
      <c r="Y197">
        <f>主动技能!AF200</f>
        <v>0</v>
      </c>
      <c r="Z197">
        <f>主动技能!AG200</f>
        <v>0</v>
      </c>
      <c r="AA197" t="str">
        <f>主动技能!AH200</f>
        <v>attack</v>
      </c>
      <c r="AB197" t="str">
        <f>IF(主动技能!AI200="","")</f>
        <v/>
      </c>
      <c r="AC197">
        <f>主动技能!AJ200</f>
        <v>14</v>
      </c>
    </row>
    <row r="198" spans="1:29" x14ac:dyDescent="0.15">
      <c r="A198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对敌方单体进行穿透攻击，造成100%攻击力（+2900）点伤害。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 t="str">
        <f>主动技能!P201</f>
        <v>eff_yixingguangquan|||</v>
      </c>
      <c r="K198">
        <f>主动技能!Q201</f>
        <v>1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 t="str">
        <f>IF(主动技能!V201="","",主动技能!V201)</f>
        <v>skill_32</v>
      </c>
      <c r="Q198" t="str">
        <f>IF(主动技能!W201="","")</f>
        <v/>
      </c>
      <c r="R198" t="str">
        <f>IF(主动技能!X201="","")</f>
        <v/>
      </c>
      <c r="S198">
        <f>主动技能!Y201</f>
        <v>0</v>
      </c>
      <c r="T198">
        <f>主动技能!Z201</f>
        <v>100</v>
      </c>
      <c r="U198">
        <f>主动技能!AB201</f>
        <v>2900</v>
      </c>
      <c r="V198">
        <f>主动技能!AC201</f>
        <v>0</v>
      </c>
      <c r="W198">
        <f>主动技能!AD201</f>
        <v>0</v>
      </c>
      <c r="X198">
        <f>主动技能!AE201</f>
        <v>0</v>
      </c>
      <c r="Y198">
        <f>主动技能!AF201</f>
        <v>0</v>
      </c>
      <c r="Z198">
        <f>主动技能!AG201</f>
        <v>0</v>
      </c>
      <c r="AA198" t="str">
        <f>主动技能!AH201</f>
        <v>attack</v>
      </c>
      <c r="AB198" t="str">
        <f>IF(主动技能!AI201="","")</f>
        <v/>
      </c>
      <c r="AC198">
        <f>主动技能!AJ201</f>
        <v>15</v>
      </c>
    </row>
    <row r="199" spans="1:29" x14ac:dyDescent="0.15">
      <c r="A19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对敌方单体进行穿透攻击，造成100%攻击力（+4103）点伤害。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 t="str">
        <f>主动技能!P202</f>
        <v>eff_yixingguangquan|||</v>
      </c>
      <c r="K199">
        <f>主动技能!Q202</f>
        <v>1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 t="str">
        <f>IF(主动技能!V202="","",主动技能!V202)</f>
        <v>skill_32</v>
      </c>
      <c r="Q199" t="str">
        <f>IF(主动技能!W202="","")</f>
        <v/>
      </c>
      <c r="R199" t="str">
        <f>IF(主动技能!X202="","")</f>
        <v/>
      </c>
      <c r="S199">
        <f>主动技能!Y202</f>
        <v>0</v>
      </c>
      <c r="T199">
        <f>主动技能!Z202</f>
        <v>100</v>
      </c>
      <c r="U199">
        <f>主动技能!AB202</f>
        <v>4103</v>
      </c>
      <c r="V199">
        <f>主动技能!AC202</f>
        <v>0</v>
      </c>
      <c r="W199">
        <f>主动技能!AD202</f>
        <v>0</v>
      </c>
      <c r="X199">
        <f>主动技能!AE202</f>
        <v>0</v>
      </c>
      <c r="Y199">
        <f>主动技能!AF202</f>
        <v>0</v>
      </c>
      <c r="Z199">
        <f>主动技能!AG202</f>
        <v>0</v>
      </c>
      <c r="AA199" t="str">
        <f>主动技能!AH202</f>
        <v>attack</v>
      </c>
      <c r="AB199" t="str">
        <f>IF(主动技能!AI202="","")</f>
        <v/>
      </c>
      <c r="AC199">
        <f>主动技能!AJ202</f>
        <v>16</v>
      </c>
    </row>
    <row r="200" spans="1:29" x14ac:dyDescent="0.15">
      <c r="A200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对敌方单体进行穿透攻击，造成100%攻击力（+5803）点伤害。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 t="str">
        <f>主动技能!P203</f>
        <v>eff_yixingguangquan|||</v>
      </c>
      <c r="K200">
        <f>主动技能!Q203</f>
        <v>1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 t="str">
        <f>IF(主动技能!V203="","",主动技能!V203)</f>
        <v>skill_32</v>
      </c>
      <c r="Q200" t="str">
        <f>IF(主动技能!W203="","")</f>
        <v/>
      </c>
      <c r="R200" t="str">
        <f>IF(主动技能!X203="","")</f>
        <v/>
      </c>
      <c r="S200">
        <f>主动技能!Y203</f>
        <v>0</v>
      </c>
      <c r="T200">
        <f>主动技能!Z203</f>
        <v>100</v>
      </c>
      <c r="U200">
        <f>主动技能!AB203</f>
        <v>5803</v>
      </c>
      <c r="V200">
        <f>主动技能!AC203</f>
        <v>0</v>
      </c>
      <c r="W200">
        <f>主动技能!AD203</f>
        <v>0</v>
      </c>
      <c r="X200">
        <f>主动技能!AE203</f>
        <v>0</v>
      </c>
      <c r="Y200">
        <f>主动技能!AF203</f>
        <v>0</v>
      </c>
      <c r="Z200">
        <f>主动技能!AG203</f>
        <v>0</v>
      </c>
      <c r="AA200" t="str">
        <f>主动技能!AH203</f>
        <v>attack</v>
      </c>
      <c r="AB200" t="str">
        <f>IF(主动技能!AI203="","")</f>
        <v/>
      </c>
      <c r="AC200">
        <f>主动技能!AJ203</f>
        <v>17</v>
      </c>
    </row>
    <row r="201" spans="1:29" x14ac:dyDescent="0.15">
      <c r="A201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对敌方单体进行穿透攻击，造成100%攻击力（+8208）点伤害。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 t="str">
        <f>主动技能!P204</f>
        <v>eff_yixingguangquan|||</v>
      </c>
      <c r="K201">
        <f>主动技能!Q204</f>
        <v>1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 t="str">
        <f>IF(主动技能!V204="","",主动技能!V204)</f>
        <v>skill_32</v>
      </c>
      <c r="Q201" t="str">
        <f>IF(主动技能!W204="","")</f>
        <v/>
      </c>
      <c r="R201" t="str">
        <f>IF(主动技能!X204="","")</f>
        <v/>
      </c>
      <c r="S201">
        <f>主动技能!Y204</f>
        <v>0</v>
      </c>
      <c r="T201">
        <f>主动技能!Z204</f>
        <v>100</v>
      </c>
      <c r="U201">
        <f>主动技能!AB204</f>
        <v>8208</v>
      </c>
      <c r="V201">
        <f>主动技能!AC204</f>
        <v>0</v>
      </c>
      <c r="W201">
        <f>主动技能!AD204</f>
        <v>0</v>
      </c>
      <c r="X201">
        <f>主动技能!AE204</f>
        <v>0</v>
      </c>
      <c r="Y201">
        <f>主动技能!AF204</f>
        <v>0</v>
      </c>
      <c r="Z201">
        <f>主动技能!AG204</f>
        <v>0</v>
      </c>
      <c r="AA201" t="str">
        <f>主动技能!AH204</f>
        <v>attack</v>
      </c>
      <c r="AB201" t="str">
        <f>IF(主动技能!AI204="","")</f>
        <v/>
      </c>
      <c r="AC201">
        <f>主动技能!AJ204</f>
        <v>18</v>
      </c>
    </row>
    <row r="202" spans="1:29" x14ac:dyDescent="0.15">
      <c r="A202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对敌方单体进行穿透攻击，造成100%攻击力（+11609）点伤害。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 t="str">
        <f>主动技能!P205</f>
        <v>eff_yixingguangquan|||</v>
      </c>
      <c r="K202">
        <f>主动技能!Q205</f>
        <v>1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 t="str">
        <f>IF(主动技能!V205="","",主动技能!V205)</f>
        <v>skill_32</v>
      </c>
      <c r="Q202" t="str">
        <f>IF(主动技能!W205="","")</f>
        <v/>
      </c>
      <c r="R202" t="str">
        <f>IF(主动技能!X205="","")</f>
        <v/>
      </c>
      <c r="S202">
        <f>主动技能!Y205</f>
        <v>0</v>
      </c>
      <c r="T202">
        <f>主动技能!Z205</f>
        <v>100</v>
      </c>
      <c r="U202">
        <f>主动技能!AB205</f>
        <v>11609</v>
      </c>
      <c r="V202">
        <f>主动技能!AC205</f>
        <v>0</v>
      </c>
      <c r="W202">
        <f>主动技能!AD205</f>
        <v>0</v>
      </c>
      <c r="X202">
        <f>主动技能!AE205</f>
        <v>0</v>
      </c>
      <c r="Y202">
        <f>主动技能!AF205</f>
        <v>0</v>
      </c>
      <c r="Z202">
        <f>主动技能!AG205</f>
        <v>0</v>
      </c>
      <c r="AA202" t="str">
        <f>主动技能!AH205</f>
        <v>attack</v>
      </c>
      <c r="AB202" t="str">
        <f>IF(主动技能!AI205="","")</f>
        <v/>
      </c>
      <c r="AC202">
        <f>主动技能!AJ205</f>
        <v>19</v>
      </c>
    </row>
    <row r="203" spans="1:29" x14ac:dyDescent="0.15">
      <c r="A203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对敌方单体进行穿透攻击，造成100%攻击力（+16420）点伤害。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 t="str">
        <f>主动技能!P206</f>
        <v>eff_yixingguangquan|||</v>
      </c>
      <c r="K203">
        <f>主动技能!Q206</f>
        <v>1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 t="str">
        <f>IF(主动技能!V206="","",主动技能!V206)</f>
        <v>skill_32</v>
      </c>
      <c r="Q203" t="str">
        <f>IF(主动技能!W206="","")</f>
        <v/>
      </c>
      <c r="R203" t="str">
        <f>IF(主动技能!X206="","")</f>
        <v/>
      </c>
      <c r="S203">
        <f>主动技能!Y206</f>
        <v>0</v>
      </c>
      <c r="T203">
        <f>主动技能!Z206</f>
        <v>100</v>
      </c>
      <c r="U203">
        <f>主动技能!AB206</f>
        <v>16420</v>
      </c>
      <c r="V203">
        <f>主动技能!AC206</f>
        <v>0</v>
      </c>
      <c r="W203">
        <f>主动技能!AD206</f>
        <v>0</v>
      </c>
      <c r="X203">
        <f>主动技能!AE206</f>
        <v>0</v>
      </c>
      <c r="Y203">
        <f>主动技能!AF206</f>
        <v>0</v>
      </c>
      <c r="Z203">
        <f>主动技能!AG206</f>
        <v>0</v>
      </c>
      <c r="AA203" t="str">
        <f>主动技能!AH206</f>
        <v>attack</v>
      </c>
      <c r="AB203" t="str">
        <f>IF(主动技能!AI206="","")</f>
        <v/>
      </c>
      <c r="AC203">
        <f>主动技能!AJ206</f>
        <v>20</v>
      </c>
    </row>
    <row r="204" spans="1:29" x14ac:dyDescent="0.15">
      <c r="A204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对敌方单体造成125%攻击力（+52）点伤害。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t="str">
        <f>主动技能!P207</f>
        <v>eff_sixingguangquan|eff_chongjizhan||</v>
      </c>
      <c r="K204">
        <f>主动技能!Q207</f>
        <v>1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 t="str">
        <f>IF(主动技能!V207="","",主动技能!V207)</f>
        <v>skill_24</v>
      </c>
      <c r="Q204" t="str">
        <f>IF(主动技能!W207="","")</f>
        <v/>
      </c>
      <c r="R204" t="str">
        <f>IF(主动技能!X207="","")</f>
        <v/>
      </c>
      <c r="S204">
        <f>主动技能!Y207</f>
        <v>50</v>
      </c>
      <c r="T204">
        <f>主动技能!Z207</f>
        <v>125</v>
      </c>
      <c r="U204">
        <f>主动技能!AB207</f>
        <v>52</v>
      </c>
      <c r="V204">
        <f>主动技能!AC207</f>
        <v>0</v>
      </c>
      <c r="W204">
        <f>主动技能!AD207</f>
        <v>0</v>
      </c>
      <c r="X204">
        <f>主动技能!AE207</f>
        <v>1</v>
      </c>
      <c r="Y204">
        <f>主动技能!AF207</f>
        <v>2</v>
      </c>
      <c r="Z204">
        <f>主动技能!AG207</f>
        <v>1</v>
      </c>
      <c r="AA204" t="str">
        <f>主动技能!AH207</f>
        <v>attackex</v>
      </c>
      <c r="AB204" t="str">
        <f>IF(主动技能!AI207="","")</f>
        <v/>
      </c>
      <c r="AC204">
        <f>主动技能!AJ207</f>
        <v>1</v>
      </c>
    </row>
    <row r="205" spans="1:29" x14ac:dyDescent="0.15">
      <c r="A205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对敌方单体造成125%攻击力（+64）点伤害。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t="str">
        <f>主动技能!P208</f>
        <v>eff_sixingguangquan|eff_chongjizhan||</v>
      </c>
      <c r="K205">
        <f>主动技能!Q208</f>
        <v>1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 t="str">
        <f>IF(主动技能!V208="","",主动技能!V208)</f>
        <v>skill_24</v>
      </c>
      <c r="Q205" t="str">
        <f>IF(主动技能!W208="","")</f>
        <v/>
      </c>
      <c r="R205" t="str">
        <f>IF(主动技能!X208="","")</f>
        <v/>
      </c>
      <c r="S205">
        <f>主动技能!Y208</f>
        <v>50</v>
      </c>
      <c r="T205">
        <f>主动技能!Z208</f>
        <v>125</v>
      </c>
      <c r="U205">
        <f>主动技能!AB208</f>
        <v>64</v>
      </c>
      <c r="V205">
        <f>主动技能!AC208</f>
        <v>0</v>
      </c>
      <c r="W205">
        <f>主动技能!AD208</f>
        <v>0</v>
      </c>
      <c r="X205">
        <f>主动技能!AE208</f>
        <v>1</v>
      </c>
      <c r="Y205">
        <f>主动技能!AF208</f>
        <v>2</v>
      </c>
      <c r="Z205">
        <f>主动技能!AG208</f>
        <v>1</v>
      </c>
      <c r="AA205" t="str">
        <f>主动技能!AH208</f>
        <v>attackex</v>
      </c>
      <c r="AB205" t="str">
        <f>IF(主动技能!AI208="","")</f>
        <v/>
      </c>
      <c r="AC205">
        <f>主动技能!AJ208</f>
        <v>2</v>
      </c>
    </row>
    <row r="206" spans="1:29" x14ac:dyDescent="0.15">
      <c r="A206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对敌方单体造成125%攻击力（+100）点伤害。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t="str">
        <f>主动技能!P209</f>
        <v>eff_sixingguangquan|eff_chongjizhan||</v>
      </c>
      <c r="K206">
        <f>主动技能!Q209</f>
        <v>1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 t="str">
        <f>IF(主动技能!V209="","",主动技能!V209)</f>
        <v>skill_24</v>
      </c>
      <c r="Q206" t="str">
        <f>IF(主动技能!W209="","")</f>
        <v/>
      </c>
      <c r="R206" t="str">
        <f>IF(主动技能!X209="","")</f>
        <v/>
      </c>
      <c r="S206">
        <f>主动技能!Y209</f>
        <v>50</v>
      </c>
      <c r="T206">
        <f>主动技能!Z209</f>
        <v>125</v>
      </c>
      <c r="U206">
        <f>主动技能!AB209</f>
        <v>100</v>
      </c>
      <c r="V206">
        <f>主动技能!AC209</f>
        <v>0</v>
      </c>
      <c r="W206">
        <f>主动技能!AD209</f>
        <v>0</v>
      </c>
      <c r="X206">
        <f>主动技能!AE209</f>
        <v>1</v>
      </c>
      <c r="Y206">
        <f>主动技能!AF209</f>
        <v>2</v>
      </c>
      <c r="Z206">
        <f>主动技能!AG209</f>
        <v>1</v>
      </c>
      <c r="AA206" t="str">
        <f>主动技能!AH209</f>
        <v>attackex</v>
      </c>
      <c r="AB206" t="str">
        <f>IF(主动技能!AI209="","")</f>
        <v/>
      </c>
      <c r="AC206">
        <f>主动技能!AJ209</f>
        <v>3</v>
      </c>
    </row>
    <row r="207" spans="1:29" x14ac:dyDescent="0.15">
      <c r="A207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对敌方单体造成125%攻击力（+160）点伤害。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t="str">
        <f>主动技能!P210</f>
        <v>eff_sixingguangquan|eff_chongjizhan||</v>
      </c>
      <c r="K207">
        <f>主动技能!Q210</f>
        <v>1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 t="str">
        <f>IF(主动技能!V210="","",主动技能!V210)</f>
        <v>skill_24</v>
      </c>
      <c r="Q207" t="str">
        <f>IF(主动技能!W210="","")</f>
        <v/>
      </c>
      <c r="R207" t="str">
        <f>IF(主动技能!X210="","")</f>
        <v/>
      </c>
      <c r="S207">
        <f>主动技能!Y210</f>
        <v>50</v>
      </c>
      <c r="T207">
        <f>主动技能!Z210</f>
        <v>125</v>
      </c>
      <c r="U207">
        <f>主动技能!AB210</f>
        <v>160</v>
      </c>
      <c r="V207">
        <f>主动技能!AC210</f>
        <v>0</v>
      </c>
      <c r="W207">
        <f>主动技能!AD210</f>
        <v>0</v>
      </c>
      <c r="X207">
        <f>主动技能!AE210</f>
        <v>1</v>
      </c>
      <c r="Y207">
        <f>主动技能!AF210</f>
        <v>2</v>
      </c>
      <c r="Z207">
        <f>主动技能!AG210</f>
        <v>1</v>
      </c>
      <c r="AA207" t="str">
        <f>主动技能!AH210</f>
        <v>attackex</v>
      </c>
      <c r="AB207" t="str">
        <f>IF(主动技能!AI210="","")</f>
        <v/>
      </c>
      <c r="AC207">
        <f>主动技能!AJ210</f>
        <v>4</v>
      </c>
    </row>
    <row r="208" spans="1:29" x14ac:dyDescent="0.15">
      <c r="A208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t="str">
        <f>主动技能!P211</f>
        <v>eff_sixingguangquan|eff_chongjizhan||</v>
      </c>
      <c r="K208">
        <f>主动技能!Q211</f>
        <v>1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 t="str">
        <f>IF(主动技能!V211="","",主动技能!V211)</f>
        <v>skill_24</v>
      </c>
      <c r="Q208" t="str">
        <f>IF(主动技能!W211="","")</f>
        <v/>
      </c>
      <c r="R208" t="str">
        <f>IF(主动技能!X211="","")</f>
        <v/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>
        <f>主动技能!AE211</f>
        <v>1</v>
      </c>
      <c r="Y208">
        <f>主动技能!AF211</f>
        <v>2</v>
      </c>
      <c r="Z208">
        <f>主动技能!AG211</f>
        <v>1</v>
      </c>
      <c r="AA208" t="str">
        <f>主动技能!AH211</f>
        <v>attackex</v>
      </c>
      <c r="AB208" t="str">
        <f>IF(主动技能!AI211="","")</f>
        <v/>
      </c>
      <c r="AC208">
        <f>主动技能!AJ211</f>
        <v>5</v>
      </c>
    </row>
    <row r="209" spans="1:29" x14ac:dyDescent="0.15">
      <c r="A20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对敌方单体造成125%攻击力（+320）点伤害。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t="str">
        <f>主动技能!P212</f>
        <v>eff_sixingguangquan|eff_chongjizhan||</v>
      </c>
      <c r="K209">
        <f>主动技能!Q212</f>
        <v>1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 t="str">
        <f>IF(主动技能!V212="","",主动技能!V212)</f>
        <v>skill_24</v>
      </c>
      <c r="Q209" t="str">
        <f>IF(主动技能!W212="","")</f>
        <v/>
      </c>
      <c r="R209" t="str">
        <f>IF(主动技能!X212="","")</f>
        <v/>
      </c>
      <c r="S209">
        <f>主动技能!Y212</f>
        <v>50</v>
      </c>
      <c r="T209">
        <f>主动技能!Z212</f>
        <v>125</v>
      </c>
      <c r="U209">
        <f>主动技能!AB212</f>
        <v>320</v>
      </c>
      <c r="V209">
        <f>主动技能!AC212</f>
        <v>0</v>
      </c>
      <c r="W209">
        <f>主动技能!AD212</f>
        <v>0</v>
      </c>
      <c r="X209">
        <f>主动技能!AE212</f>
        <v>1</v>
      </c>
      <c r="Y209">
        <f>主动技能!AF212</f>
        <v>2</v>
      </c>
      <c r="Z209">
        <f>主动技能!AG212</f>
        <v>1</v>
      </c>
      <c r="AA209" t="str">
        <f>主动技能!AH212</f>
        <v>attackex</v>
      </c>
      <c r="AB209" t="str">
        <f>IF(主动技能!AI212="","")</f>
        <v/>
      </c>
      <c r="AC209">
        <f>主动技能!AJ212</f>
        <v>6</v>
      </c>
    </row>
    <row r="210" spans="1:29" x14ac:dyDescent="0.15">
      <c r="A210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对敌方单体造成125%攻击力（+452）点伤害。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t="str">
        <f>主动技能!P213</f>
        <v>eff_sixingguangquan|eff_chongjizhan||</v>
      </c>
      <c r="K210">
        <f>主动技能!Q213</f>
        <v>1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 t="str">
        <f>IF(主动技能!V213="","",主动技能!V213)</f>
        <v>skill_24</v>
      </c>
      <c r="Q210" t="str">
        <f>IF(主动技能!W213="","")</f>
        <v/>
      </c>
      <c r="R210" t="str">
        <f>IF(主动技能!X213="","")</f>
        <v/>
      </c>
      <c r="S210">
        <f>主动技能!Y213</f>
        <v>50</v>
      </c>
      <c r="T210">
        <f>主动技能!Z213</f>
        <v>125</v>
      </c>
      <c r="U210">
        <f>主动技能!AB213</f>
        <v>452</v>
      </c>
      <c r="V210">
        <f>主动技能!AC213</f>
        <v>0</v>
      </c>
      <c r="W210">
        <f>主动技能!AD213</f>
        <v>0</v>
      </c>
      <c r="X210">
        <f>主动技能!AE213</f>
        <v>1</v>
      </c>
      <c r="Y210">
        <f>主动技能!AF213</f>
        <v>2</v>
      </c>
      <c r="Z210">
        <f>主动技能!AG213</f>
        <v>1</v>
      </c>
      <c r="AA210" t="str">
        <f>主动技能!AH213</f>
        <v>attackex</v>
      </c>
      <c r="AB210" t="str">
        <f>IF(主动技能!AI213="","")</f>
        <v/>
      </c>
      <c r="AC210">
        <f>主动技能!AJ213</f>
        <v>7</v>
      </c>
    </row>
    <row r="211" spans="1:29" x14ac:dyDescent="0.15">
      <c r="A211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对敌方单体造成125%攻击力（+640）点伤害。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t="str">
        <f>主动技能!P214</f>
        <v>eff_sixingguangquan|eff_chongjizhan||</v>
      </c>
      <c r="K211">
        <f>主动技能!Q214</f>
        <v>1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 t="str">
        <f>IF(主动技能!V214="","",主动技能!V214)</f>
        <v>skill_24</v>
      </c>
      <c r="Q211" t="str">
        <f>IF(主动技能!W214="","")</f>
        <v/>
      </c>
      <c r="R211" t="str">
        <f>IF(主动技能!X214="","")</f>
        <v/>
      </c>
      <c r="S211">
        <f>主动技能!Y214</f>
        <v>50</v>
      </c>
      <c r="T211">
        <f>主动技能!Z214</f>
        <v>125</v>
      </c>
      <c r="U211">
        <f>主动技能!AB214</f>
        <v>640</v>
      </c>
      <c r="V211">
        <f>主动技能!AC214</f>
        <v>0</v>
      </c>
      <c r="W211">
        <f>主动技能!AD214</f>
        <v>0</v>
      </c>
      <c r="X211">
        <f>主动技能!AE214</f>
        <v>1</v>
      </c>
      <c r="Y211">
        <f>主动技能!AF214</f>
        <v>2</v>
      </c>
      <c r="Z211">
        <f>主动技能!AG214</f>
        <v>1</v>
      </c>
      <c r="AA211" t="str">
        <f>主动技能!AH214</f>
        <v>attackex</v>
      </c>
      <c r="AB211" t="str">
        <f>IF(主动技能!AI214="","")</f>
        <v/>
      </c>
      <c r="AC211">
        <f>主动技能!AJ214</f>
        <v>8</v>
      </c>
    </row>
    <row r="212" spans="1:29" x14ac:dyDescent="0.15">
      <c r="A212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对敌方单体造成125%攻击力（+905）点伤害。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t="str">
        <f>主动技能!P215</f>
        <v>eff_sixingguangquan|eff_chongjizhan||</v>
      </c>
      <c r="K212">
        <f>主动技能!Q215</f>
        <v>1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 t="str">
        <f>IF(主动技能!V215="","",主动技能!V215)</f>
        <v>skill_24</v>
      </c>
      <c r="Q212" t="str">
        <f>IF(主动技能!W215="","")</f>
        <v/>
      </c>
      <c r="R212" t="str">
        <f>IF(主动技能!X215="","")</f>
        <v/>
      </c>
      <c r="S212">
        <f>主动技能!Y215</f>
        <v>50</v>
      </c>
      <c r="T212">
        <f>主动技能!Z215</f>
        <v>125</v>
      </c>
      <c r="U212">
        <f>主动技能!AB215</f>
        <v>905</v>
      </c>
      <c r="V212">
        <f>主动技能!AC215</f>
        <v>0</v>
      </c>
      <c r="W212">
        <f>主动技能!AD215</f>
        <v>0</v>
      </c>
      <c r="X212">
        <f>主动技能!AE215</f>
        <v>1</v>
      </c>
      <c r="Y212">
        <f>主动技能!AF215</f>
        <v>2</v>
      </c>
      <c r="Z212">
        <f>主动技能!AG215</f>
        <v>1</v>
      </c>
      <c r="AA212" t="str">
        <f>主动技能!AH215</f>
        <v>attackex</v>
      </c>
      <c r="AB212" t="str">
        <f>IF(主动技能!AI215="","")</f>
        <v/>
      </c>
      <c r="AC212">
        <f>主动技能!AJ215</f>
        <v>9</v>
      </c>
    </row>
    <row r="213" spans="1:29" x14ac:dyDescent="0.15">
      <c r="A213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对敌方单体造成125%攻击力（+1281）点伤害。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t="str">
        <f>主动技能!P216</f>
        <v>eff_sixingguangquan|eff_chongjizhan||</v>
      </c>
      <c r="K213">
        <f>主动技能!Q216</f>
        <v>1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 t="str">
        <f>IF(主动技能!V216="","",主动技能!V216)</f>
        <v>skill_24</v>
      </c>
      <c r="Q213" t="str">
        <f>IF(主动技能!W216="","")</f>
        <v/>
      </c>
      <c r="R213" t="str">
        <f>IF(主动技能!X216="","")</f>
        <v/>
      </c>
      <c r="S213">
        <f>主动技能!Y216</f>
        <v>50</v>
      </c>
      <c r="T213">
        <f>主动技能!Z216</f>
        <v>125</v>
      </c>
      <c r="U213">
        <f>主动技能!AB216</f>
        <v>1281</v>
      </c>
      <c r="V213">
        <f>主动技能!AC216</f>
        <v>0</v>
      </c>
      <c r="W213">
        <f>主动技能!AD216</f>
        <v>0</v>
      </c>
      <c r="X213">
        <f>主动技能!AE216</f>
        <v>1</v>
      </c>
      <c r="Y213">
        <f>主动技能!AF216</f>
        <v>2</v>
      </c>
      <c r="Z213">
        <f>主动技能!AG216</f>
        <v>1</v>
      </c>
      <c r="AA213" t="str">
        <f>主动技能!AH216</f>
        <v>attackex</v>
      </c>
      <c r="AB213" t="str">
        <f>IF(主动技能!AI216="","")</f>
        <v/>
      </c>
      <c r="AC213">
        <f>主动技能!AJ216</f>
        <v>10</v>
      </c>
    </row>
    <row r="214" spans="1:29" x14ac:dyDescent="0.15">
      <c r="A214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对敌方单体造成125%攻击力（+1812）点伤害。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t="str">
        <f>主动技能!P217</f>
        <v>eff_sixingguangquan|eff_chongjizhan||</v>
      </c>
      <c r="K214">
        <f>主动技能!Q217</f>
        <v>1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 t="str">
        <f>IF(主动技能!V217="","",主动技能!V217)</f>
        <v>skill_24</v>
      </c>
      <c r="Q214" t="str">
        <f>IF(主动技能!W217="","")</f>
        <v/>
      </c>
      <c r="R214" t="str">
        <f>IF(主动技能!X217="","")</f>
        <v/>
      </c>
      <c r="S214">
        <f>主动技能!Y217</f>
        <v>50</v>
      </c>
      <c r="T214">
        <f>主动技能!Z217</f>
        <v>125</v>
      </c>
      <c r="U214">
        <f>主动技能!AB217</f>
        <v>1812</v>
      </c>
      <c r="V214">
        <f>主动技能!AC217</f>
        <v>0</v>
      </c>
      <c r="W214">
        <f>主动技能!AD217</f>
        <v>0</v>
      </c>
      <c r="X214">
        <f>主动技能!AE217</f>
        <v>1</v>
      </c>
      <c r="Y214">
        <f>主动技能!AF217</f>
        <v>2</v>
      </c>
      <c r="Z214">
        <f>主动技能!AG217</f>
        <v>1</v>
      </c>
      <c r="AA214" t="str">
        <f>主动技能!AH217</f>
        <v>attackex</v>
      </c>
      <c r="AB214" t="str">
        <f>IF(主动技能!AI217="","")</f>
        <v/>
      </c>
      <c r="AC214">
        <f>主动技能!AJ217</f>
        <v>11</v>
      </c>
    </row>
    <row r="215" spans="1:29" x14ac:dyDescent="0.15">
      <c r="A215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对敌方单体造成125%攻击力（+2563）点伤害。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t="str">
        <f>主动技能!P218</f>
        <v>eff_sixingguangquan|eff_chongjizhan||</v>
      </c>
      <c r="K215">
        <f>主动技能!Q218</f>
        <v>1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 t="str">
        <f>IF(主动技能!V218="","",主动技能!V218)</f>
        <v>skill_24</v>
      </c>
      <c r="Q215" t="str">
        <f>IF(主动技能!W218="","")</f>
        <v/>
      </c>
      <c r="R215" t="str">
        <f>IF(主动技能!X218="","")</f>
        <v/>
      </c>
      <c r="S215">
        <f>主动技能!Y218</f>
        <v>50</v>
      </c>
      <c r="T215">
        <f>主动技能!Z218</f>
        <v>125</v>
      </c>
      <c r="U215">
        <f>主动技能!AB218</f>
        <v>2563</v>
      </c>
      <c r="V215">
        <f>主动技能!AC218</f>
        <v>0</v>
      </c>
      <c r="W215">
        <f>主动技能!AD218</f>
        <v>0</v>
      </c>
      <c r="X215">
        <f>主动技能!AE218</f>
        <v>1</v>
      </c>
      <c r="Y215">
        <f>主动技能!AF218</f>
        <v>2</v>
      </c>
      <c r="Z215">
        <f>主动技能!AG218</f>
        <v>1</v>
      </c>
      <c r="AA215" t="str">
        <f>主动技能!AH218</f>
        <v>attackex</v>
      </c>
      <c r="AB215" t="str">
        <f>IF(主动技能!AI218="","")</f>
        <v/>
      </c>
      <c r="AC215">
        <f>主动技能!AJ218</f>
        <v>12</v>
      </c>
    </row>
    <row r="216" spans="1:29" x14ac:dyDescent="0.15">
      <c r="A216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对敌方单体造成125%攻击力（+3625）点伤害。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t="str">
        <f>主动技能!P219</f>
        <v>eff_sixingguangquan|eff_chongjizhan||</v>
      </c>
      <c r="K216">
        <f>主动技能!Q219</f>
        <v>1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 t="str">
        <f>IF(主动技能!V219="","",主动技能!V219)</f>
        <v>skill_24</v>
      </c>
      <c r="Q216" t="str">
        <f>IF(主动技能!W219="","")</f>
        <v/>
      </c>
      <c r="R216" t="str">
        <f>IF(主动技能!X219="","")</f>
        <v/>
      </c>
      <c r="S216">
        <f>主动技能!Y219</f>
        <v>50</v>
      </c>
      <c r="T216">
        <f>主动技能!Z219</f>
        <v>125</v>
      </c>
      <c r="U216">
        <f>主动技能!AB219</f>
        <v>3625</v>
      </c>
      <c r="V216">
        <f>主动技能!AC219</f>
        <v>0</v>
      </c>
      <c r="W216">
        <f>主动技能!AD219</f>
        <v>0</v>
      </c>
      <c r="X216">
        <f>主动技能!AE219</f>
        <v>1</v>
      </c>
      <c r="Y216">
        <f>主动技能!AF219</f>
        <v>2</v>
      </c>
      <c r="Z216">
        <f>主动技能!AG219</f>
        <v>1</v>
      </c>
      <c r="AA216" t="str">
        <f>主动技能!AH219</f>
        <v>attackex</v>
      </c>
      <c r="AB216" t="str">
        <f>IF(主动技能!AI219="","")</f>
        <v/>
      </c>
      <c r="AC216">
        <f>主动技能!AJ219</f>
        <v>13</v>
      </c>
    </row>
    <row r="217" spans="1:29" x14ac:dyDescent="0.15">
      <c r="A217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对敌方单体造成125%攻击力（+5127）点伤害。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t="str">
        <f>主动技能!P220</f>
        <v>eff_sixingguangquan|eff_chongjizhan||</v>
      </c>
      <c r="K217">
        <f>主动技能!Q220</f>
        <v>1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 t="str">
        <f>IF(主动技能!V220="","",主动技能!V220)</f>
        <v>skill_24</v>
      </c>
      <c r="Q217" t="str">
        <f>IF(主动技能!W220="","")</f>
        <v/>
      </c>
      <c r="R217" t="str">
        <f>IF(主动技能!X220="","")</f>
        <v/>
      </c>
      <c r="S217">
        <f>主动技能!Y220</f>
        <v>50</v>
      </c>
      <c r="T217">
        <f>主动技能!Z220</f>
        <v>125</v>
      </c>
      <c r="U217">
        <f>主动技能!AB220</f>
        <v>5127</v>
      </c>
      <c r="V217">
        <f>主动技能!AC220</f>
        <v>0</v>
      </c>
      <c r="W217">
        <f>主动技能!AD220</f>
        <v>0</v>
      </c>
      <c r="X217">
        <f>主动技能!AE220</f>
        <v>1</v>
      </c>
      <c r="Y217">
        <f>主动技能!AF220</f>
        <v>2</v>
      </c>
      <c r="Z217">
        <f>主动技能!AG220</f>
        <v>1</v>
      </c>
      <c r="AA217" t="str">
        <f>主动技能!AH220</f>
        <v>attackex</v>
      </c>
      <c r="AB217" t="str">
        <f>IF(主动技能!AI220="","")</f>
        <v/>
      </c>
      <c r="AC217">
        <f>主动技能!AJ220</f>
        <v>14</v>
      </c>
    </row>
    <row r="218" spans="1:29" x14ac:dyDescent="0.15">
      <c r="A218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对敌方单体造成125%攻击力（+7252）点伤害。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t="str">
        <f>主动技能!P221</f>
        <v>eff_sixingguangquan|eff_chongjizhan||</v>
      </c>
      <c r="K218">
        <f>主动技能!Q221</f>
        <v>1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 t="str">
        <f>IF(主动技能!V221="","",主动技能!V221)</f>
        <v>skill_24</v>
      </c>
      <c r="Q218" t="str">
        <f>IF(主动技能!W221="","")</f>
        <v/>
      </c>
      <c r="R218" t="str">
        <f>IF(主动技能!X221="","")</f>
        <v/>
      </c>
      <c r="S218">
        <f>主动技能!Y221</f>
        <v>50</v>
      </c>
      <c r="T218">
        <f>主动技能!Z221</f>
        <v>125</v>
      </c>
      <c r="U218">
        <f>主动技能!AB221</f>
        <v>7252</v>
      </c>
      <c r="V218">
        <f>主动技能!AC221</f>
        <v>0</v>
      </c>
      <c r="W218">
        <f>主动技能!AD221</f>
        <v>0</v>
      </c>
      <c r="X218">
        <f>主动技能!AE221</f>
        <v>1</v>
      </c>
      <c r="Y218">
        <f>主动技能!AF221</f>
        <v>2</v>
      </c>
      <c r="Z218">
        <f>主动技能!AG221</f>
        <v>1</v>
      </c>
      <c r="AA218" t="str">
        <f>主动技能!AH221</f>
        <v>attackex</v>
      </c>
      <c r="AB218" t="str">
        <f>IF(主动技能!AI221="","")</f>
        <v/>
      </c>
      <c r="AC218">
        <f>主动技能!AJ221</f>
        <v>15</v>
      </c>
    </row>
    <row r="219" spans="1:29" x14ac:dyDescent="0.15">
      <c r="A21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对敌方单体造成125%攻击力（+10257）点伤害。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t="str">
        <f>主动技能!P222</f>
        <v>eff_sixingguangquan|eff_chongjizhan||</v>
      </c>
      <c r="K219">
        <f>主动技能!Q222</f>
        <v>1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 t="str">
        <f>IF(主动技能!V222="","",主动技能!V222)</f>
        <v>skill_24</v>
      </c>
      <c r="Q219" t="str">
        <f>IF(主动技能!W222="","")</f>
        <v/>
      </c>
      <c r="R219" t="str">
        <f>IF(主动技能!X222="","")</f>
        <v/>
      </c>
      <c r="S219">
        <f>主动技能!Y222</f>
        <v>50</v>
      </c>
      <c r="T219">
        <f>主动技能!Z222</f>
        <v>125</v>
      </c>
      <c r="U219">
        <f>主动技能!AB222</f>
        <v>10257</v>
      </c>
      <c r="V219">
        <f>主动技能!AC222</f>
        <v>0</v>
      </c>
      <c r="W219">
        <f>主动技能!AD222</f>
        <v>0</v>
      </c>
      <c r="X219">
        <f>主动技能!AE222</f>
        <v>1</v>
      </c>
      <c r="Y219">
        <f>主动技能!AF222</f>
        <v>2</v>
      </c>
      <c r="Z219">
        <f>主动技能!AG222</f>
        <v>1</v>
      </c>
      <c r="AA219" t="str">
        <f>主动技能!AH222</f>
        <v>attackex</v>
      </c>
      <c r="AB219" t="str">
        <f>IF(主动技能!AI222="","")</f>
        <v/>
      </c>
      <c r="AC219">
        <f>主动技能!AJ222</f>
        <v>16</v>
      </c>
    </row>
    <row r="220" spans="1:29" x14ac:dyDescent="0.15">
      <c r="A220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对敌方单体造成125%攻击力（+14508）点伤害。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t="str">
        <f>主动技能!P223</f>
        <v>eff_sixingguangquan|eff_chongjizhan||</v>
      </c>
      <c r="K220">
        <f>主动技能!Q223</f>
        <v>1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 t="str">
        <f>IF(主动技能!V223="","",主动技能!V223)</f>
        <v>skill_24</v>
      </c>
      <c r="Q220" t="str">
        <f>IF(主动技能!W223="","")</f>
        <v/>
      </c>
      <c r="R220" t="str">
        <f>IF(主动技能!X223="","")</f>
        <v/>
      </c>
      <c r="S220">
        <f>主动技能!Y223</f>
        <v>50</v>
      </c>
      <c r="T220">
        <f>主动技能!Z223</f>
        <v>125</v>
      </c>
      <c r="U220">
        <f>主动技能!AB223</f>
        <v>14508</v>
      </c>
      <c r="V220">
        <f>主动技能!AC223</f>
        <v>0</v>
      </c>
      <c r="W220">
        <f>主动技能!AD223</f>
        <v>0</v>
      </c>
      <c r="X220">
        <f>主动技能!AE223</f>
        <v>1</v>
      </c>
      <c r="Y220">
        <f>主动技能!AF223</f>
        <v>2</v>
      </c>
      <c r="Z220">
        <f>主动技能!AG223</f>
        <v>1</v>
      </c>
      <c r="AA220" t="str">
        <f>主动技能!AH223</f>
        <v>attackex</v>
      </c>
      <c r="AB220" t="str">
        <f>IF(主动技能!AI223="","")</f>
        <v/>
      </c>
      <c r="AC220">
        <f>主动技能!AJ223</f>
        <v>17</v>
      </c>
    </row>
    <row r="221" spans="1:29" x14ac:dyDescent="0.15">
      <c r="A221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对敌方单体造成125%攻击力（+20520）点伤害。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t="str">
        <f>主动技能!P224</f>
        <v>eff_sixingguangquan|eff_chongjizhan||</v>
      </c>
      <c r="K221">
        <f>主动技能!Q224</f>
        <v>1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 t="str">
        <f>IF(主动技能!V224="","",主动技能!V224)</f>
        <v>skill_24</v>
      </c>
      <c r="Q221" t="str">
        <f>IF(主动技能!W224="","")</f>
        <v/>
      </c>
      <c r="R221" t="str">
        <f>IF(主动技能!X224="","")</f>
        <v/>
      </c>
      <c r="S221">
        <f>主动技能!Y224</f>
        <v>50</v>
      </c>
      <c r="T221">
        <f>主动技能!Z224</f>
        <v>125</v>
      </c>
      <c r="U221">
        <f>主动技能!AB224</f>
        <v>20520</v>
      </c>
      <c r="V221">
        <f>主动技能!AC224</f>
        <v>0</v>
      </c>
      <c r="W221">
        <f>主动技能!AD224</f>
        <v>0</v>
      </c>
      <c r="X221">
        <f>主动技能!AE224</f>
        <v>1</v>
      </c>
      <c r="Y221">
        <f>主动技能!AF224</f>
        <v>2</v>
      </c>
      <c r="Z221">
        <f>主动技能!AG224</f>
        <v>1</v>
      </c>
      <c r="AA221" t="str">
        <f>主动技能!AH224</f>
        <v>attackex</v>
      </c>
      <c r="AB221" t="str">
        <f>IF(主动技能!AI224="","")</f>
        <v/>
      </c>
      <c r="AC221">
        <f>主动技能!AJ224</f>
        <v>18</v>
      </c>
    </row>
    <row r="222" spans="1:29" x14ac:dyDescent="0.15">
      <c r="A222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对敌方单体造成125%攻击力（+29024）点伤害。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t="str">
        <f>主动技能!P225</f>
        <v>eff_sixingguangquan|eff_chongjizhan||</v>
      </c>
      <c r="K222">
        <f>主动技能!Q225</f>
        <v>1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 t="str">
        <f>IF(主动技能!V225="","",主动技能!V225)</f>
        <v>skill_24</v>
      </c>
      <c r="Q222" t="str">
        <f>IF(主动技能!W225="","")</f>
        <v/>
      </c>
      <c r="R222" t="str">
        <f>IF(主动技能!X225="","")</f>
        <v/>
      </c>
      <c r="S222">
        <f>主动技能!Y225</f>
        <v>50</v>
      </c>
      <c r="T222">
        <f>主动技能!Z225</f>
        <v>125</v>
      </c>
      <c r="U222">
        <f>主动技能!AB225</f>
        <v>29024</v>
      </c>
      <c r="V222">
        <f>主动技能!AC225</f>
        <v>0</v>
      </c>
      <c r="W222">
        <f>主动技能!AD225</f>
        <v>0</v>
      </c>
      <c r="X222">
        <f>主动技能!AE225</f>
        <v>1</v>
      </c>
      <c r="Y222">
        <f>主动技能!AF225</f>
        <v>2</v>
      </c>
      <c r="Z222">
        <f>主动技能!AG225</f>
        <v>1</v>
      </c>
      <c r="AA222" t="str">
        <f>主动技能!AH225</f>
        <v>attackex</v>
      </c>
      <c r="AB222" t="str">
        <f>IF(主动技能!AI225="","")</f>
        <v/>
      </c>
      <c r="AC222">
        <f>主动技能!AJ225</f>
        <v>19</v>
      </c>
    </row>
    <row r="223" spans="1:29" x14ac:dyDescent="0.15">
      <c r="A223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对敌方单体造成125%攻击力（+41051）点伤害。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t="str">
        <f>主动技能!P226</f>
        <v>eff_sixingguangquan|eff_chongjizhan||</v>
      </c>
      <c r="K223">
        <f>主动技能!Q226</f>
        <v>1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 t="str">
        <f>IF(主动技能!V226="","",主动技能!V226)</f>
        <v>skill_24</v>
      </c>
      <c r="Q223" t="str">
        <f>IF(主动技能!W226="","")</f>
        <v/>
      </c>
      <c r="R223" t="str">
        <f>IF(主动技能!X226="","")</f>
        <v/>
      </c>
      <c r="S223">
        <f>主动技能!Y226</f>
        <v>50</v>
      </c>
      <c r="T223">
        <f>主动技能!Z226</f>
        <v>125</v>
      </c>
      <c r="U223">
        <f>主动技能!AB226</f>
        <v>41051</v>
      </c>
      <c r="V223">
        <f>主动技能!AC226</f>
        <v>0</v>
      </c>
      <c r="W223">
        <f>主动技能!AD226</f>
        <v>0</v>
      </c>
      <c r="X223">
        <f>主动技能!AE226</f>
        <v>1</v>
      </c>
      <c r="Y223">
        <f>主动技能!AF226</f>
        <v>2</v>
      </c>
      <c r="Z223">
        <f>主动技能!AG226</f>
        <v>1</v>
      </c>
      <c r="AA223" t="str">
        <f>主动技能!AH226</f>
        <v>attackex</v>
      </c>
      <c r="AB223" t="str">
        <f>IF(主动技能!AI226="","")</f>
        <v/>
      </c>
      <c r="AC223">
        <f>主动技能!AJ226</f>
        <v>20</v>
      </c>
    </row>
    <row r="224" spans="1:29" x14ac:dyDescent="0.15">
      <c r="A224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对敌方单体造成150%攻击力（+104）点伤害。并附带流血。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t="str">
        <f>主动技能!P227</f>
        <v>eff_sixingguangquan|eff_yuezhiwu||</v>
      </c>
      <c r="K224">
        <f>主动技能!Q227</f>
        <v>1</v>
      </c>
      <c r="L224">
        <f>主动技能!R227</f>
        <v>0</v>
      </c>
      <c r="M224">
        <f>主动技能!S227</f>
        <v>0</v>
      </c>
      <c r="N224" t="str">
        <f>IF(主动技能!T227="","",主动技能!T227)</f>
        <v>100001:100:2:0</v>
      </c>
      <c r="O224" t="str">
        <f>IF(主动技能!U227="","",主动技能!U227)</f>
        <v/>
      </c>
      <c r="P224" t="str">
        <f>IF(主动技能!V227="","",主动技能!V227)</f>
        <v>skill_09</v>
      </c>
      <c r="Q224" t="str">
        <f>IF(主动技能!W227="","")</f>
        <v/>
      </c>
      <c r="R224" t="str">
        <f>IF(主动技能!X227="","")</f>
        <v/>
      </c>
      <c r="S224">
        <f>主动技能!Y227</f>
        <v>100</v>
      </c>
      <c r="T224">
        <f>主动技能!Z227</f>
        <v>150</v>
      </c>
      <c r="U224">
        <f>主动技能!AB227</f>
        <v>104</v>
      </c>
      <c r="V224">
        <f>主动技能!AC227</f>
        <v>0</v>
      </c>
      <c r="W224">
        <f>主动技能!AD227</f>
        <v>0</v>
      </c>
      <c r="X224">
        <f>主动技能!AE227</f>
        <v>1</v>
      </c>
      <c r="Y224">
        <f>主动技能!AF227</f>
        <v>3</v>
      </c>
      <c r="Z224">
        <f>主动技能!AG227</f>
        <v>2</v>
      </c>
      <c r="AA224" t="str">
        <f>主动技能!AH227</f>
        <v>attackex</v>
      </c>
      <c r="AB224" t="str">
        <f>IF(主动技能!AI227="","")</f>
        <v/>
      </c>
      <c r="AC224">
        <f>主动技能!AJ227</f>
        <v>1</v>
      </c>
    </row>
    <row r="225" spans="1:29" x14ac:dyDescent="0.15">
      <c r="A225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对敌方单体造成150%攻击力（+128）点伤害。并附带流血。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t="str">
        <f>主动技能!P228</f>
        <v>eff_sixingguangquan|eff_yuezhiwu||</v>
      </c>
      <c r="K225">
        <f>主动技能!Q228</f>
        <v>1</v>
      </c>
      <c r="L225">
        <f>主动技能!R228</f>
        <v>0</v>
      </c>
      <c r="M225">
        <f>主动技能!S228</f>
        <v>0</v>
      </c>
      <c r="N225" t="str">
        <f>IF(主动技能!T228="","",主动技能!T228)</f>
        <v>100001:100:2:0</v>
      </c>
      <c r="O225" t="str">
        <f>IF(主动技能!U228="","",主动技能!U228)</f>
        <v/>
      </c>
      <c r="P225" t="str">
        <f>IF(主动技能!V228="","",主动技能!V228)</f>
        <v>skill_09</v>
      </c>
      <c r="Q225" t="str">
        <f>IF(主动技能!W228="","")</f>
        <v/>
      </c>
      <c r="R225" t="str">
        <f>IF(主动技能!X228="","")</f>
        <v/>
      </c>
      <c r="S225">
        <f>主动技能!Y228</f>
        <v>100</v>
      </c>
      <c r="T225">
        <f>主动技能!Z228</f>
        <v>150</v>
      </c>
      <c r="U225">
        <f>主动技能!AB228</f>
        <v>128</v>
      </c>
      <c r="V225">
        <f>主动技能!AC228</f>
        <v>0</v>
      </c>
      <c r="W225">
        <f>主动技能!AD228</f>
        <v>0</v>
      </c>
      <c r="X225">
        <f>主动技能!AE228</f>
        <v>1</v>
      </c>
      <c r="Y225">
        <f>主动技能!AF228</f>
        <v>3</v>
      </c>
      <c r="Z225">
        <f>主动技能!AG228</f>
        <v>2</v>
      </c>
      <c r="AA225" t="str">
        <f>主动技能!AH228</f>
        <v>attackex</v>
      </c>
      <c r="AB225" t="str">
        <f>IF(主动技能!AI228="","")</f>
        <v/>
      </c>
      <c r="AC225">
        <f>主动技能!AJ228</f>
        <v>2</v>
      </c>
    </row>
    <row r="226" spans="1:29" x14ac:dyDescent="0.15">
      <c r="A226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对敌方单体造成150%攻击力（+200）点伤害。并附带流血。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t="str">
        <f>主动技能!P229</f>
        <v>eff_sixingguangquan|eff_yuezhiwu||</v>
      </c>
      <c r="K226">
        <f>主动技能!Q229</f>
        <v>1</v>
      </c>
      <c r="L226">
        <f>主动技能!R229</f>
        <v>0</v>
      </c>
      <c r="M226">
        <f>主动技能!S229</f>
        <v>0</v>
      </c>
      <c r="N226" t="str">
        <f>IF(主动技能!T229="","",主动技能!T229)</f>
        <v>100001:100:2:0</v>
      </c>
      <c r="O226" t="str">
        <f>IF(主动技能!U229="","",主动技能!U229)</f>
        <v/>
      </c>
      <c r="P226" t="str">
        <f>IF(主动技能!V229="","",主动技能!V229)</f>
        <v>skill_09</v>
      </c>
      <c r="Q226" t="str">
        <f>IF(主动技能!W229="","")</f>
        <v/>
      </c>
      <c r="R226" t="str">
        <f>IF(主动技能!X229="","")</f>
        <v/>
      </c>
      <c r="S226">
        <f>主动技能!Y229</f>
        <v>100</v>
      </c>
      <c r="T226">
        <f>主动技能!Z229</f>
        <v>150</v>
      </c>
      <c r="U226">
        <f>主动技能!AB229</f>
        <v>200</v>
      </c>
      <c r="V226">
        <f>主动技能!AC229</f>
        <v>0</v>
      </c>
      <c r="W226">
        <f>主动技能!AD229</f>
        <v>0</v>
      </c>
      <c r="X226">
        <f>主动技能!AE229</f>
        <v>1</v>
      </c>
      <c r="Y226">
        <f>主动技能!AF229</f>
        <v>3</v>
      </c>
      <c r="Z226">
        <f>主动技能!AG229</f>
        <v>2</v>
      </c>
      <c r="AA226" t="str">
        <f>主动技能!AH229</f>
        <v>attackex</v>
      </c>
      <c r="AB226" t="str">
        <f>IF(主动技能!AI229="","")</f>
        <v/>
      </c>
      <c r="AC226">
        <f>主动技能!AJ229</f>
        <v>3</v>
      </c>
    </row>
    <row r="227" spans="1:29" x14ac:dyDescent="0.15">
      <c r="A227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对敌方单体造成150%攻击力（+320）点伤害。并附带流血。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t="str">
        <f>主动技能!P230</f>
        <v>eff_sixingguangquan|eff_yuezhiwu||</v>
      </c>
      <c r="K227">
        <f>主动技能!Q230</f>
        <v>1</v>
      </c>
      <c r="L227">
        <f>主动技能!R230</f>
        <v>0</v>
      </c>
      <c r="M227">
        <f>主动技能!S230</f>
        <v>0</v>
      </c>
      <c r="N227" t="str">
        <f>IF(主动技能!T230="","",主动技能!T230)</f>
        <v>100001:100:2:0</v>
      </c>
      <c r="O227" t="str">
        <f>IF(主动技能!U230="","",主动技能!U230)</f>
        <v/>
      </c>
      <c r="P227" t="str">
        <f>IF(主动技能!V230="","",主动技能!V230)</f>
        <v>skill_09</v>
      </c>
      <c r="Q227" t="str">
        <f>IF(主动技能!W230="","")</f>
        <v/>
      </c>
      <c r="R227" t="str">
        <f>IF(主动技能!X230="","")</f>
        <v/>
      </c>
      <c r="S227">
        <f>主动技能!Y230</f>
        <v>100</v>
      </c>
      <c r="T227">
        <f>主动技能!Z230</f>
        <v>150</v>
      </c>
      <c r="U227">
        <f>主动技能!AB230</f>
        <v>320</v>
      </c>
      <c r="V227">
        <f>主动技能!AC230</f>
        <v>0</v>
      </c>
      <c r="W227">
        <f>主动技能!AD230</f>
        <v>0</v>
      </c>
      <c r="X227">
        <f>主动技能!AE230</f>
        <v>1</v>
      </c>
      <c r="Y227">
        <f>主动技能!AF230</f>
        <v>3</v>
      </c>
      <c r="Z227">
        <f>主动技能!AG230</f>
        <v>2</v>
      </c>
      <c r="AA227" t="str">
        <f>主动技能!AH230</f>
        <v>attackex</v>
      </c>
      <c r="AB227" t="str">
        <f>IF(主动技能!AI230="","")</f>
        <v/>
      </c>
      <c r="AC227">
        <f>主动技能!AJ230</f>
        <v>4</v>
      </c>
    </row>
    <row r="228" spans="1:29" x14ac:dyDescent="0.15">
      <c r="A228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t="str">
        <f>主动技能!P231</f>
        <v>eff_sixingguangquan|eff_yuezhiwu||</v>
      </c>
      <c r="K228">
        <f>主动技能!Q231</f>
        <v>1</v>
      </c>
      <c r="L228">
        <f>主动技能!R231</f>
        <v>0</v>
      </c>
      <c r="M228">
        <f>主动技能!S231</f>
        <v>0</v>
      </c>
      <c r="N228" t="str">
        <f>IF(主动技能!T231="","",主动技能!T231)</f>
        <v>100001:100:2:0</v>
      </c>
      <c r="O228" t="str">
        <f>IF(主动技能!U231="","",主动技能!U231)</f>
        <v/>
      </c>
      <c r="P228" t="str">
        <f>IF(主动技能!V231="","",主动技能!V231)</f>
        <v>skill_09</v>
      </c>
      <c r="Q228" t="str">
        <f>IF(主动技能!W231="","")</f>
        <v/>
      </c>
      <c r="R228" t="str">
        <f>IF(主动技能!X231="","")</f>
        <v/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>
        <f>主动技能!AE231</f>
        <v>1</v>
      </c>
      <c r="Y228">
        <f>主动技能!AF231</f>
        <v>3</v>
      </c>
      <c r="Z228">
        <f>主动技能!AG231</f>
        <v>2</v>
      </c>
      <c r="AA228" t="str">
        <f>主动技能!AH231</f>
        <v>attackex</v>
      </c>
      <c r="AB228" t="str">
        <f>IF(主动技能!AI231="","")</f>
        <v/>
      </c>
      <c r="AC228">
        <f>主动技能!AJ231</f>
        <v>5</v>
      </c>
    </row>
    <row r="229" spans="1:29" x14ac:dyDescent="0.15">
      <c r="A22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对敌方单体造成150%攻击力（+640）点伤害。并附带流血。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t="str">
        <f>主动技能!P232</f>
        <v>eff_sixingguangquan|eff_yuezhiwu||</v>
      </c>
      <c r="K229">
        <f>主动技能!Q232</f>
        <v>1</v>
      </c>
      <c r="L229">
        <f>主动技能!R232</f>
        <v>0</v>
      </c>
      <c r="M229">
        <f>主动技能!S232</f>
        <v>0</v>
      </c>
      <c r="N229" t="str">
        <f>IF(主动技能!T232="","",主动技能!T232)</f>
        <v>100001:100:2:0</v>
      </c>
      <c r="O229" t="str">
        <f>IF(主动技能!U232="","",主动技能!U232)</f>
        <v/>
      </c>
      <c r="P229" t="str">
        <f>IF(主动技能!V232="","",主动技能!V232)</f>
        <v>skill_09</v>
      </c>
      <c r="Q229" t="str">
        <f>IF(主动技能!W232="","")</f>
        <v/>
      </c>
      <c r="R229" t="str">
        <f>IF(主动技能!X232="","")</f>
        <v/>
      </c>
      <c r="S229">
        <f>主动技能!Y232</f>
        <v>100</v>
      </c>
      <c r="T229">
        <f>主动技能!Z232</f>
        <v>150</v>
      </c>
      <c r="U229">
        <f>主动技能!AB232</f>
        <v>640</v>
      </c>
      <c r="V229">
        <f>主动技能!AC232</f>
        <v>0</v>
      </c>
      <c r="W229">
        <f>主动技能!AD232</f>
        <v>0</v>
      </c>
      <c r="X229">
        <f>主动技能!AE232</f>
        <v>1</v>
      </c>
      <c r="Y229">
        <f>主动技能!AF232</f>
        <v>3</v>
      </c>
      <c r="Z229">
        <f>主动技能!AG232</f>
        <v>2</v>
      </c>
      <c r="AA229" t="str">
        <f>主动技能!AH232</f>
        <v>attackex</v>
      </c>
      <c r="AB229" t="str">
        <f>IF(主动技能!AI232="","")</f>
        <v/>
      </c>
      <c r="AC229">
        <f>主动技能!AJ232</f>
        <v>6</v>
      </c>
    </row>
    <row r="230" spans="1:29" x14ac:dyDescent="0.15">
      <c r="A230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对敌方单体造成150%攻击力（+905）点伤害。并附带流血。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t="str">
        <f>主动技能!P233</f>
        <v>eff_sixingguangquan|eff_yuezhiwu||</v>
      </c>
      <c r="K230">
        <f>主动技能!Q233</f>
        <v>1</v>
      </c>
      <c r="L230">
        <f>主动技能!R233</f>
        <v>0</v>
      </c>
      <c r="M230">
        <f>主动技能!S233</f>
        <v>0</v>
      </c>
      <c r="N230" t="str">
        <f>IF(主动技能!T233="","",主动技能!T233)</f>
        <v>100001:100:2:0</v>
      </c>
      <c r="O230" t="str">
        <f>IF(主动技能!U233="","",主动技能!U233)</f>
        <v/>
      </c>
      <c r="P230" t="str">
        <f>IF(主动技能!V233="","",主动技能!V233)</f>
        <v>skill_09</v>
      </c>
      <c r="Q230" t="str">
        <f>IF(主动技能!W233="","")</f>
        <v/>
      </c>
      <c r="R230" t="str">
        <f>IF(主动技能!X233="","")</f>
        <v/>
      </c>
      <c r="S230">
        <f>主动技能!Y233</f>
        <v>100</v>
      </c>
      <c r="T230">
        <f>主动技能!Z233</f>
        <v>150</v>
      </c>
      <c r="U230">
        <f>主动技能!AB233</f>
        <v>905</v>
      </c>
      <c r="V230">
        <f>主动技能!AC233</f>
        <v>0</v>
      </c>
      <c r="W230">
        <f>主动技能!AD233</f>
        <v>0</v>
      </c>
      <c r="X230">
        <f>主动技能!AE233</f>
        <v>1</v>
      </c>
      <c r="Y230">
        <f>主动技能!AF233</f>
        <v>3</v>
      </c>
      <c r="Z230">
        <f>主动技能!AG233</f>
        <v>2</v>
      </c>
      <c r="AA230" t="str">
        <f>主动技能!AH233</f>
        <v>attackex</v>
      </c>
      <c r="AB230" t="str">
        <f>IF(主动技能!AI233="","")</f>
        <v/>
      </c>
      <c r="AC230">
        <f>主动技能!AJ233</f>
        <v>7</v>
      </c>
    </row>
    <row r="231" spans="1:29" x14ac:dyDescent="0.15">
      <c r="A231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对敌方单体造成150%攻击力（+1280）点伤害。并附带流血。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t="str">
        <f>主动技能!P234</f>
        <v>eff_sixingguangquan|eff_yuezhiwu||</v>
      </c>
      <c r="K231">
        <f>主动技能!Q234</f>
        <v>1</v>
      </c>
      <c r="L231">
        <f>主动技能!R234</f>
        <v>0</v>
      </c>
      <c r="M231">
        <f>主动技能!S234</f>
        <v>0</v>
      </c>
      <c r="N231" t="str">
        <f>IF(主动技能!T234="","",主动技能!T234)</f>
        <v>100001:100:2:0</v>
      </c>
      <c r="O231" t="str">
        <f>IF(主动技能!U234="","",主动技能!U234)</f>
        <v/>
      </c>
      <c r="P231" t="str">
        <f>IF(主动技能!V234="","",主动技能!V234)</f>
        <v>skill_09</v>
      </c>
      <c r="Q231" t="str">
        <f>IF(主动技能!W234="","")</f>
        <v/>
      </c>
      <c r="R231" t="str">
        <f>IF(主动技能!X234="","")</f>
        <v/>
      </c>
      <c r="S231">
        <f>主动技能!Y234</f>
        <v>100</v>
      </c>
      <c r="T231">
        <f>主动技能!Z234</f>
        <v>150</v>
      </c>
      <c r="U231">
        <f>主动技能!AB234</f>
        <v>1280</v>
      </c>
      <c r="V231">
        <f>主动技能!AC234</f>
        <v>0</v>
      </c>
      <c r="W231">
        <f>主动技能!AD234</f>
        <v>0</v>
      </c>
      <c r="X231">
        <f>主动技能!AE234</f>
        <v>1</v>
      </c>
      <c r="Y231">
        <f>主动技能!AF234</f>
        <v>3</v>
      </c>
      <c r="Z231">
        <f>主动技能!AG234</f>
        <v>2</v>
      </c>
      <c r="AA231" t="str">
        <f>主动技能!AH234</f>
        <v>attackex</v>
      </c>
      <c r="AB231" t="str">
        <f>IF(主动技能!AI234="","")</f>
        <v/>
      </c>
      <c r="AC231">
        <f>主动技能!AJ234</f>
        <v>8</v>
      </c>
    </row>
    <row r="232" spans="1:29" x14ac:dyDescent="0.15">
      <c r="A232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对敌方单体造成150%攻击力（+1811）点伤害。并附带流血。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t="str">
        <f>主动技能!P235</f>
        <v>eff_sixingguangquan|eff_yuezhiwu||</v>
      </c>
      <c r="K232">
        <f>主动技能!Q235</f>
        <v>1</v>
      </c>
      <c r="L232">
        <f>主动技能!R235</f>
        <v>0</v>
      </c>
      <c r="M232">
        <f>主动技能!S235</f>
        <v>0</v>
      </c>
      <c r="N232" t="str">
        <f>IF(主动技能!T235="","",主动技能!T235)</f>
        <v>100001:100:2:0</v>
      </c>
      <c r="O232" t="str">
        <f>IF(主动技能!U235="","",主动技能!U235)</f>
        <v/>
      </c>
      <c r="P232" t="str">
        <f>IF(主动技能!V235="","",主动技能!V235)</f>
        <v>skill_09</v>
      </c>
      <c r="Q232" t="str">
        <f>IF(主动技能!W235="","")</f>
        <v/>
      </c>
      <c r="R232" t="str">
        <f>IF(主动技能!X235="","")</f>
        <v/>
      </c>
      <c r="S232">
        <f>主动技能!Y235</f>
        <v>100</v>
      </c>
      <c r="T232">
        <f>主动技能!Z235</f>
        <v>150</v>
      </c>
      <c r="U232">
        <f>主动技能!AB235</f>
        <v>1811</v>
      </c>
      <c r="V232">
        <f>主动技能!AC235</f>
        <v>0</v>
      </c>
      <c r="W232">
        <f>主动技能!AD235</f>
        <v>0</v>
      </c>
      <c r="X232">
        <f>主动技能!AE235</f>
        <v>1</v>
      </c>
      <c r="Y232">
        <f>主动技能!AF235</f>
        <v>3</v>
      </c>
      <c r="Z232">
        <f>主动技能!AG235</f>
        <v>2</v>
      </c>
      <c r="AA232" t="str">
        <f>主动技能!AH235</f>
        <v>attackex</v>
      </c>
      <c r="AB232" t="str">
        <f>IF(主动技能!AI235="","")</f>
        <v/>
      </c>
      <c r="AC232">
        <f>主动技能!AJ235</f>
        <v>9</v>
      </c>
    </row>
    <row r="233" spans="1:29" x14ac:dyDescent="0.15">
      <c r="A233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对敌方单体造成150%攻击力（+2562）点伤害。并附带流血。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t="str">
        <f>主动技能!P236</f>
        <v>eff_sixingguangquan|eff_yuezhiwu||</v>
      </c>
      <c r="K233">
        <f>主动技能!Q236</f>
        <v>1</v>
      </c>
      <c r="L233">
        <f>主动技能!R236</f>
        <v>0</v>
      </c>
      <c r="M233">
        <f>主动技能!S236</f>
        <v>0</v>
      </c>
      <c r="N233" t="str">
        <f>IF(主动技能!T236="","",主动技能!T236)</f>
        <v>100001:100:2:0</v>
      </c>
      <c r="O233" t="str">
        <f>IF(主动技能!U236="","",主动技能!U236)</f>
        <v/>
      </c>
      <c r="P233" t="str">
        <f>IF(主动技能!V236="","",主动技能!V236)</f>
        <v>skill_09</v>
      </c>
      <c r="Q233" t="str">
        <f>IF(主动技能!W236="","")</f>
        <v/>
      </c>
      <c r="R233" t="str">
        <f>IF(主动技能!X236="","")</f>
        <v/>
      </c>
      <c r="S233">
        <f>主动技能!Y236</f>
        <v>100</v>
      </c>
      <c r="T233">
        <f>主动技能!Z236</f>
        <v>150</v>
      </c>
      <c r="U233">
        <f>主动技能!AB236</f>
        <v>2562</v>
      </c>
      <c r="V233">
        <f>主动技能!AC236</f>
        <v>0</v>
      </c>
      <c r="W233">
        <f>主动技能!AD236</f>
        <v>0</v>
      </c>
      <c r="X233">
        <f>主动技能!AE236</f>
        <v>1</v>
      </c>
      <c r="Y233">
        <f>主动技能!AF236</f>
        <v>3</v>
      </c>
      <c r="Z233">
        <f>主动技能!AG236</f>
        <v>2</v>
      </c>
      <c r="AA233" t="str">
        <f>主动技能!AH236</f>
        <v>attackex</v>
      </c>
      <c r="AB233" t="str">
        <f>IF(主动技能!AI236="","")</f>
        <v/>
      </c>
      <c r="AC233">
        <f>主动技能!AJ236</f>
        <v>10</v>
      </c>
    </row>
    <row r="234" spans="1:29" x14ac:dyDescent="0.15">
      <c r="A234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对敌方单体造成150%攻击力（+3624）点伤害。并附带流血。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t="str">
        <f>主动技能!P237</f>
        <v>eff_sixingguangquan|eff_yuezhiwu||</v>
      </c>
      <c r="K234">
        <f>主动技能!Q237</f>
        <v>1</v>
      </c>
      <c r="L234">
        <f>主动技能!R237</f>
        <v>0</v>
      </c>
      <c r="M234">
        <f>主动技能!S237</f>
        <v>0</v>
      </c>
      <c r="N234" t="str">
        <f>IF(主动技能!T237="","",主动技能!T237)</f>
        <v>100001:100:2:0</v>
      </c>
      <c r="O234" t="str">
        <f>IF(主动技能!U237="","",主动技能!U237)</f>
        <v/>
      </c>
      <c r="P234" t="str">
        <f>IF(主动技能!V237="","",主动技能!V237)</f>
        <v>skill_09</v>
      </c>
      <c r="Q234" t="str">
        <f>IF(主动技能!W237="","")</f>
        <v/>
      </c>
      <c r="R234" t="str">
        <f>IF(主动技能!X237="","")</f>
        <v/>
      </c>
      <c r="S234">
        <f>主动技能!Y237</f>
        <v>100</v>
      </c>
      <c r="T234">
        <f>主动技能!Z237</f>
        <v>150</v>
      </c>
      <c r="U234">
        <f>主动技能!AB237</f>
        <v>3624</v>
      </c>
      <c r="V234">
        <f>主动技能!AC237</f>
        <v>0</v>
      </c>
      <c r="W234">
        <f>主动技能!AD237</f>
        <v>0</v>
      </c>
      <c r="X234">
        <f>主动技能!AE237</f>
        <v>1</v>
      </c>
      <c r="Y234">
        <f>主动技能!AF237</f>
        <v>3</v>
      </c>
      <c r="Z234">
        <f>主动技能!AG237</f>
        <v>2</v>
      </c>
      <c r="AA234" t="str">
        <f>主动技能!AH237</f>
        <v>attackex</v>
      </c>
      <c r="AB234" t="str">
        <f>IF(主动技能!AI237="","")</f>
        <v/>
      </c>
      <c r="AC234">
        <f>主动技能!AJ237</f>
        <v>11</v>
      </c>
    </row>
    <row r="235" spans="1:29" x14ac:dyDescent="0.15">
      <c r="A235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对敌方单体造成150%攻击力（+5126）点伤害。并附带流血。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t="str">
        <f>主动技能!P238</f>
        <v>eff_sixingguangquan|eff_yuezhiwu||</v>
      </c>
      <c r="K235">
        <f>主动技能!Q238</f>
        <v>1</v>
      </c>
      <c r="L235">
        <f>主动技能!R238</f>
        <v>0</v>
      </c>
      <c r="M235">
        <f>主动技能!S238</f>
        <v>0</v>
      </c>
      <c r="N235" t="str">
        <f>IF(主动技能!T238="","",主动技能!T238)</f>
        <v>100001:100:2:0</v>
      </c>
      <c r="O235" t="str">
        <f>IF(主动技能!U238="","",主动技能!U238)</f>
        <v/>
      </c>
      <c r="P235" t="str">
        <f>IF(主动技能!V238="","",主动技能!V238)</f>
        <v>skill_09</v>
      </c>
      <c r="Q235" t="str">
        <f>IF(主动技能!W238="","")</f>
        <v/>
      </c>
      <c r="R235" t="str">
        <f>IF(主动技能!X238="","")</f>
        <v/>
      </c>
      <c r="S235">
        <f>主动技能!Y238</f>
        <v>100</v>
      </c>
      <c r="T235">
        <f>主动技能!Z238</f>
        <v>150</v>
      </c>
      <c r="U235">
        <f>主动技能!AB238</f>
        <v>5126</v>
      </c>
      <c r="V235">
        <f>主动技能!AC238</f>
        <v>0</v>
      </c>
      <c r="W235">
        <f>主动技能!AD238</f>
        <v>0</v>
      </c>
      <c r="X235">
        <f>主动技能!AE238</f>
        <v>1</v>
      </c>
      <c r="Y235">
        <f>主动技能!AF238</f>
        <v>3</v>
      </c>
      <c r="Z235">
        <f>主动技能!AG238</f>
        <v>2</v>
      </c>
      <c r="AA235" t="str">
        <f>主动技能!AH238</f>
        <v>attackex</v>
      </c>
      <c r="AB235" t="str">
        <f>IF(主动技能!AI238="","")</f>
        <v/>
      </c>
      <c r="AC235">
        <f>主动技能!AJ238</f>
        <v>12</v>
      </c>
    </row>
    <row r="236" spans="1:29" x14ac:dyDescent="0.15">
      <c r="A236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对敌方单体造成150%攻击力（+7250）点伤害。并附带流血。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t="str">
        <f>主动技能!P239</f>
        <v>eff_sixingguangquan|eff_yuezhiwu||</v>
      </c>
      <c r="K236">
        <f>主动技能!Q239</f>
        <v>1</v>
      </c>
      <c r="L236">
        <f>主动技能!R239</f>
        <v>0</v>
      </c>
      <c r="M236">
        <f>主动技能!S239</f>
        <v>0</v>
      </c>
      <c r="N236" t="str">
        <f>IF(主动技能!T239="","",主动技能!T239)</f>
        <v>100001:100:2:0</v>
      </c>
      <c r="O236" t="str">
        <f>IF(主动技能!U239="","",主动技能!U239)</f>
        <v/>
      </c>
      <c r="P236" t="str">
        <f>IF(主动技能!V239="","",主动技能!V239)</f>
        <v>skill_09</v>
      </c>
      <c r="Q236" t="str">
        <f>IF(主动技能!W239="","")</f>
        <v/>
      </c>
      <c r="R236" t="str">
        <f>IF(主动技能!X239="","")</f>
        <v/>
      </c>
      <c r="S236">
        <f>主动技能!Y239</f>
        <v>100</v>
      </c>
      <c r="T236">
        <f>主动技能!Z239</f>
        <v>150</v>
      </c>
      <c r="U236">
        <f>主动技能!AB239</f>
        <v>7250</v>
      </c>
      <c r="V236">
        <f>主动技能!AC239</f>
        <v>0</v>
      </c>
      <c r="W236">
        <f>主动技能!AD239</f>
        <v>0</v>
      </c>
      <c r="X236">
        <f>主动技能!AE239</f>
        <v>1</v>
      </c>
      <c r="Y236">
        <f>主动技能!AF239</f>
        <v>3</v>
      </c>
      <c r="Z236">
        <f>主动技能!AG239</f>
        <v>2</v>
      </c>
      <c r="AA236" t="str">
        <f>主动技能!AH239</f>
        <v>attackex</v>
      </c>
      <c r="AB236" t="str">
        <f>IF(主动技能!AI239="","")</f>
        <v/>
      </c>
      <c r="AC236">
        <f>主动技能!AJ239</f>
        <v>13</v>
      </c>
    </row>
    <row r="237" spans="1:29" x14ac:dyDescent="0.15">
      <c r="A237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对敌方单体造成150%攻击力（+10255）点伤害。并附带流血。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t="str">
        <f>主动技能!P240</f>
        <v>eff_sixingguangquan|eff_yuezhiwu||</v>
      </c>
      <c r="K237">
        <f>主动技能!Q240</f>
        <v>1</v>
      </c>
      <c r="L237">
        <f>主动技能!R240</f>
        <v>0</v>
      </c>
      <c r="M237">
        <f>主动技能!S240</f>
        <v>0</v>
      </c>
      <c r="N237" t="str">
        <f>IF(主动技能!T240="","",主动技能!T240)</f>
        <v>100001:100:2:0</v>
      </c>
      <c r="O237" t="str">
        <f>IF(主动技能!U240="","",主动技能!U240)</f>
        <v/>
      </c>
      <c r="P237" t="str">
        <f>IF(主动技能!V240="","",主动技能!V240)</f>
        <v>skill_09</v>
      </c>
      <c r="Q237" t="str">
        <f>IF(主动技能!W240="","")</f>
        <v/>
      </c>
      <c r="R237" t="str">
        <f>IF(主动技能!X240="","")</f>
        <v/>
      </c>
      <c r="S237">
        <f>主动技能!Y240</f>
        <v>100</v>
      </c>
      <c r="T237">
        <f>主动技能!Z240</f>
        <v>150</v>
      </c>
      <c r="U237">
        <f>主动技能!AB240</f>
        <v>10255</v>
      </c>
      <c r="V237">
        <f>主动技能!AC240</f>
        <v>0</v>
      </c>
      <c r="W237">
        <f>主动技能!AD240</f>
        <v>0</v>
      </c>
      <c r="X237">
        <f>主动技能!AE240</f>
        <v>1</v>
      </c>
      <c r="Y237">
        <f>主动技能!AF240</f>
        <v>3</v>
      </c>
      <c r="Z237">
        <f>主动技能!AG240</f>
        <v>2</v>
      </c>
      <c r="AA237" t="str">
        <f>主动技能!AH240</f>
        <v>attackex</v>
      </c>
      <c r="AB237" t="str">
        <f>IF(主动技能!AI240="","")</f>
        <v/>
      </c>
      <c r="AC237">
        <f>主动技能!AJ240</f>
        <v>14</v>
      </c>
    </row>
    <row r="238" spans="1:29" x14ac:dyDescent="0.15">
      <c r="A238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对敌方单体造成150%攻击力（+14504）点伤害。并附带流血。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t="str">
        <f>主动技能!P241</f>
        <v>eff_sixingguangquan|eff_yuezhiwu||</v>
      </c>
      <c r="K238">
        <f>主动技能!Q241</f>
        <v>1</v>
      </c>
      <c r="L238">
        <f>主动技能!R241</f>
        <v>0</v>
      </c>
      <c r="M238">
        <f>主动技能!S241</f>
        <v>0</v>
      </c>
      <c r="N238" t="str">
        <f>IF(主动技能!T241="","",主动技能!T241)</f>
        <v>100001:100:2:0</v>
      </c>
      <c r="O238" t="str">
        <f>IF(主动技能!U241="","",主动技能!U241)</f>
        <v/>
      </c>
      <c r="P238" t="str">
        <f>IF(主动技能!V241="","",主动技能!V241)</f>
        <v>skill_09</v>
      </c>
      <c r="Q238" t="str">
        <f>IF(主动技能!W241="","")</f>
        <v/>
      </c>
      <c r="R238" t="str">
        <f>IF(主动技能!X241="","")</f>
        <v/>
      </c>
      <c r="S238">
        <f>主动技能!Y241</f>
        <v>100</v>
      </c>
      <c r="T238">
        <f>主动技能!Z241</f>
        <v>150</v>
      </c>
      <c r="U238">
        <f>主动技能!AB241</f>
        <v>14504</v>
      </c>
      <c r="V238">
        <f>主动技能!AC241</f>
        <v>0</v>
      </c>
      <c r="W238">
        <f>主动技能!AD241</f>
        <v>0</v>
      </c>
      <c r="X238">
        <f>主动技能!AE241</f>
        <v>1</v>
      </c>
      <c r="Y238">
        <f>主动技能!AF241</f>
        <v>3</v>
      </c>
      <c r="Z238">
        <f>主动技能!AG241</f>
        <v>2</v>
      </c>
      <c r="AA238" t="str">
        <f>主动技能!AH241</f>
        <v>attackex</v>
      </c>
      <c r="AB238" t="str">
        <f>IF(主动技能!AI241="","")</f>
        <v/>
      </c>
      <c r="AC238">
        <f>主动技能!AJ241</f>
        <v>15</v>
      </c>
    </row>
    <row r="239" spans="1:29" x14ac:dyDescent="0.15">
      <c r="A2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对敌方单体造成150%攻击力（+20515）点伤害。并附带流血。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t="str">
        <f>主动技能!P242</f>
        <v>eff_sixingguangquan|eff_yuezhiwu||</v>
      </c>
      <c r="K239">
        <f>主动技能!Q242</f>
        <v>1</v>
      </c>
      <c r="L239">
        <f>主动技能!R242</f>
        <v>0</v>
      </c>
      <c r="M239">
        <f>主动技能!S242</f>
        <v>0</v>
      </c>
      <c r="N239" t="str">
        <f>IF(主动技能!T242="","",主动技能!T242)</f>
        <v>100001:100:2:0</v>
      </c>
      <c r="O239" t="str">
        <f>IF(主动技能!U242="","",主动技能!U242)</f>
        <v/>
      </c>
      <c r="P239" t="str">
        <f>IF(主动技能!V242="","",主动技能!V242)</f>
        <v>skill_09</v>
      </c>
      <c r="Q239" t="str">
        <f>IF(主动技能!W242="","")</f>
        <v/>
      </c>
      <c r="R239" t="str">
        <f>IF(主动技能!X242="","")</f>
        <v/>
      </c>
      <c r="S239">
        <f>主动技能!Y242</f>
        <v>100</v>
      </c>
      <c r="T239">
        <f>主动技能!Z242</f>
        <v>150</v>
      </c>
      <c r="U239">
        <f>主动技能!AB242</f>
        <v>20515</v>
      </c>
      <c r="V239">
        <f>主动技能!AC242</f>
        <v>0</v>
      </c>
      <c r="W239">
        <f>主动技能!AD242</f>
        <v>0</v>
      </c>
      <c r="X239">
        <f>主动技能!AE242</f>
        <v>1</v>
      </c>
      <c r="Y239">
        <f>主动技能!AF242</f>
        <v>3</v>
      </c>
      <c r="Z239">
        <f>主动技能!AG242</f>
        <v>2</v>
      </c>
      <c r="AA239" t="str">
        <f>主动技能!AH242</f>
        <v>attackex</v>
      </c>
      <c r="AB239" t="str">
        <f>IF(主动技能!AI242="","")</f>
        <v/>
      </c>
      <c r="AC239">
        <f>主动技能!AJ242</f>
        <v>16</v>
      </c>
    </row>
    <row r="240" spans="1:29" x14ac:dyDescent="0.15">
      <c r="A240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对敌方单体造成150%攻击力（+29016）点伤害。并附带流血。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t="str">
        <f>主动技能!P243</f>
        <v>eff_sixingguangquan|eff_yuezhiwu||</v>
      </c>
      <c r="K240">
        <f>主动技能!Q243</f>
        <v>1</v>
      </c>
      <c r="L240">
        <f>主动技能!R243</f>
        <v>0</v>
      </c>
      <c r="M240">
        <f>主动技能!S243</f>
        <v>0</v>
      </c>
      <c r="N240" t="str">
        <f>IF(主动技能!T243="","",主动技能!T243)</f>
        <v>100001:100:2:0</v>
      </c>
      <c r="O240" t="str">
        <f>IF(主动技能!U243="","",主动技能!U243)</f>
        <v/>
      </c>
      <c r="P240" t="str">
        <f>IF(主动技能!V243="","",主动技能!V243)</f>
        <v>skill_09</v>
      </c>
      <c r="Q240" t="str">
        <f>IF(主动技能!W243="","")</f>
        <v/>
      </c>
      <c r="R240" t="str">
        <f>IF(主动技能!X243="","")</f>
        <v/>
      </c>
      <c r="S240">
        <f>主动技能!Y243</f>
        <v>100</v>
      </c>
      <c r="T240">
        <f>主动技能!Z243</f>
        <v>150</v>
      </c>
      <c r="U240">
        <f>主动技能!AB243</f>
        <v>29016</v>
      </c>
      <c r="V240">
        <f>主动技能!AC243</f>
        <v>0</v>
      </c>
      <c r="W240">
        <f>主动技能!AD243</f>
        <v>0</v>
      </c>
      <c r="X240">
        <f>主动技能!AE243</f>
        <v>1</v>
      </c>
      <c r="Y240">
        <f>主动技能!AF243</f>
        <v>3</v>
      </c>
      <c r="Z240">
        <f>主动技能!AG243</f>
        <v>2</v>
      </c>
      <c r="AA240" t="str">
        <f>主动技能!AH243</f>
        <v>attackex</v>
      </c>
      <c r="AB240" t="str">
        <f>IF(主动技能!AI243="","")</f>
        <v/>
      </c>
      <c r="AC240">
        <f>主动技能!AJ243</f>
        <v>17</v>
      </c>
    </row>
    <row r="241" spans="1:29" x14ac:dyDescent="0.15">
      <c r="A241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对敌方单体造成150%攻击力（+41041）点伤害。并附带流血。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t="str">
        <f>主动技能!P244</f>
        <v>eff_sixingguangquan|eff_yuezhiwu||</v>
      </c>
      <c r="K241">
        <f>主动技能!Q244</f>
        <v>1</v>
      </c>
      <c r="L241">
        <f>主动技能!R244</f>
        <v>0</v>
      </c>
      <c r="M241">
        <f>主动技能!S244</f>
        <v>0</v>
      </c>
      <c r="N241" t="str">
        <f>IF(主动技能!T244="","",主动技能!T244)</f>
        <v>100001:100:2:0</v>
      </c>
      <c r="O241" t="str">
        <f>IF(主动技能!U244="","",主动技能!U244)</f>
        <v/>
      </c>
      <c r="P241" t="str">
        <f>IF(主动技能!V244="","",主动技能!V244)</f>
        <v>skill_09</v>
      </c>
      <c r="Q241" t="str">
        <f>IF(主动技能!W244="","")</f>
        <v/>
      </c>
      <c r="R241" t="str">
        <f>IF(主动技能!X244="","")</f>
        <v/>
      </c>
      <c r="S241">
        <f>主动技能!Y244</f>
        <v>100</v>
      </c>
      <c r="T241">
        <f>主动技能!Z244</f>
        <v>150</v>
      </c>
      <c r="U241">
        <f>主动技能!AB244</f>
        <v>41041</v>
      </c>
      <c r="V241">
        <f>主动技能!AC244</f>
        <v>0</v>
      </c>
      <c r="W241">
        <f>主动技能!AD244</f>
        <v>0</v>
      </c>
      <c r="X241">
        <f>主动技能!AE244</f>
        <v>1</v>
      </c>
      <c r="Y241">
        <f>主动技能!AF244</f>
        <v>3</v>
      </c>
      <c r="Z241">
        <f>主动技能!AG244</f>
        <v>2</v>
      </c>
      <c r="AA241" t="str">
        <f>主动技能!AH244</f>
        <v>attackex</v>
      </c>
      <c r="AB241" t="str">
        <f>IF(主动技能!AI244="","")</f>
        <v/>
      </c>
      <c r="AC241">
        <f>主动技能!AJ244</f>
        <v>18</v>
      </c>
    </row>
    <row r="242" spans="1:29" x14ac:dyDescent="0.15">
      <c r="A242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对敌方单体造成150%攻击力（+58048）点伤害。并附带流血。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t="str">
        <f>主动技能!P245</f>
        <v>eff_sixingguangquan|eff_yuezhiwu||</v>
      </c>
      <c r="K242">
        <f>主动技能!Q245</f>
        <v>1</v>
      </c>
      <c r="L242">
        <f>主动技能!R245</f>
        <v>0</v>
      </c>
      <c r="M242">
        <f>主动技能!S245</f>
        <v>0</v>
      </c>
      <c r="N242" t="str">
        <f>IF(主动技能!T245="","",主动技能!T245)</f>
        <v>100001:100:2:0</v>
      </c>
      <c r="O242" t="str">
        <f>IF(主动技能!U245="","",主动技能!U245)</f>
        <v/>
      </c>
      <c r="P242" t="str">
        <f>IF(主动技能!V245="","",主动技能!V245)</f>
        <v>skill_09</v>
      </c>
      <c r="Q242" t="str">
        <f>IF(主动技能!W245="","")</f>
        <v/>
      </c>
      <c r="R242" t="str">
        <f>IF(主动技能!X245="","")</f>
        <v/>
      </c>
      <c r="S242">
        <f>主动技能!Y245</f>
        <v>100</v>
      </c>
      <c r="T242">
        <f>主动技能!Z245</f>
        <v>150</v>
      </c>
      <c r="U242">
        <f>主动技能!AB245</f>
        <v>58048</v>
      </c>
      <c r="V242">
        <f>主动技能!AC245</f>
        <v>0</v>
      </c>
      <c r="W242">
        <f>主动技能!AD245</f>
        <v>0</v>
      </c>
      <c r="X242">
        <f>主动技能!AE245</f>
        <v>1</v>
      </c>
      <c r="Y242">
        <f>主动技能!AF245</f>
        <v>3</v>
      </c>
      <c r="Z242">
        <f>主动技能!AG245</f>
        <v>2</v>
      </c>
      <c r="AA242" t="str">
        <f>主动技能!AH245</f>
        <v>attackex</v>
      </c>
      <c r="AB242" t="str">
        <f>IF(主动技能!AI245="","")</f>
        <v/>
      </c>
      <c r="AC242">
        <f>主动技能!AJ245</f>
        <v>19</v>
      </c>
    </row>
    <row r="243" spans="1:29" x14ac:dyDescent="0.15">
      <c r="A243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对敌方单体造成150%攻击力（+82102）点伤害。并附带流血。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t="str">
        <f>主动技能!P246</f>
        <v>eff_sixingguangquan|eff_yuezhiwu||</v>
      </c>
      <c r="K243">
        <f>主动技能!Q246</f>
        <v>1</v>
      </c>
      <c r="L243">
        <f>主动技能!R246</f>
        <v>0</v>
      </c>
      <c r="M243">
        <f>主动技能!S246</f>
        <v>0</v>
      </c>
      <c r="N243" t="str">
        <f>IF(主动技能!T246="","",主动技能!T246)</f>
        <v>100001:100:2:0</v>
      </c>
      <c r="O243" t="str">
        <f>IF(主动技能!U246="","",主动技能!U246)</f>
        <v/>
      </c>
      <c r="P243" t="str">
        <f>IF(主动技能!V246="","",主动技能!V246)</f>
        <v>skill_09</v>
      </c>
      <c r="Q243" t="str">
        <f>IF(主动技能!W246="","")</f>
        <v/>
      </c>
      <c r="R243" t="str">
        <f>IF(主动技能!X246="","")</f>
        <v/>
      </c>
      <c r="S243">
        <f>主动技能!Y246</f>
        <v>100</v>
      </c>
      <c r="T243">
        <f>主动技能!Z246</f>
        <v>150</v>
      </c>
      <c r="U243">
        <f>主动技能!AB246</f>
        <v>82102</v>
      </c>
      <c r="V243">
        <f>主动技能!AC246</f>
        <v>0</v>
      </c>
      <c r="W243">
        <f>主动技能!AD246</f>
        <v>0</v>
      </c>
      <c r="X243">
        <f>主动技能!AE246</f>
        <v>1</v>
      </c>
      <c r="Y243">
        <f>主动技能!AF246</f>
        <v>3</v>
      </c>
      <c r="Z243">
        <f>主动技能!AG246</f>
        <v>2</v>
      </c>
      <c r="AA243" t="str">
        <f>主动技能!AH246</f>
        <v>attackex</v>
      </c>
      <c r="AB243" t="str">
        <f>IF(主动技能!AI246="","")</f>
        <v/>
      </c>
      <c r="AC243">
        <f>主动技能!AJ246</f>
        <v>20</v>
      </c>
    </row>
    <row r="244" spans="1:29" x14ac:dyDescent="0.15">
      <c r="A244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对敌方后排单体造成100%攻击力（+20）点伤害。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t="str">
        <f>主动技能!P247</f>
        <v>eff_yixingguangquan|||</v>
      </c>
      <c r="K244">
        <f>主动技能!Q247</f>
        <v>1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 t="str">
        <f>IF(主动技能!V247="","",主动技能!V247)</f>
        <v>skill_32</v>
      </c>
      <c r="Q244" t="str">
        <f>IF(主动技能!W247="","")</f>
        <v/>
      </c>
      <c r="R244" t="str">
        <f>IF(主动技能!X247="","")</f>
        <v/>
      </c>
      <c r="S244">
        <f>主动技能!Y247</f>
        <v>0</v>
      </c>
      <c r="T244">
        <f>主动技能!Z247</f>
        <v>100</v>
      </c>
      <c r="U244">
        <f>主动技能!AB247</f>
        <v>20</v>
      </c>
      <c r="V244">
        <f>主动技能!AC247</f>
        <v>0</v>
      </c>
      <c r="W244">
        <f>主动技能!AD247</f>
        <v>0</v>
      </c>
      <c r="X244">
        <f>主动技能!AE247</f>
        <v>0</v>
      </c>
      <c r="Y244">
        <f>主动技能!AF247</f>
        <v>0</v>
      </c>
      <c r="Z244">
        <f>主动技能!AG247</f>
        <v>0</v>
      </c>
      <c r="AA244" t="str">
        <f>主动技能!AH247</f>
        <v>attack</v>
      </c>
      <c r="AB244" t="str">
        <f>IF(主动技能!AI247="","")</f>
        <v/>
      </c>
      <c r="AC244">
        <f>主动技能!AJ247</f>
        <v>1</v>
      </c>
    </row>
    <row r="245" spans="1:29" x14ac:dyDescent="0.15">
      <c r="A245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对敌方后排单体造成100%攻击力（+25）点伤害。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t="str">
        <f>主动技能!P248</f>
        <v>eff_yixingguangquan|||</v>
      </c>
      <c r="K245">
        <f>主动技能!Q248</f>
        <v>1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 t="str">
        <f>IF(主动技能!V248="","",主动技能!V248)</f>
        <v>skill_32</v>
      </c>
      <c r="Q245" t="str">
        <f>IF(主动技能!W248="","")</f>
        <v/>
      </c>
      <c r="R245" t="str">
        <f>IF(主动技能!X248="","")</f>
        <v/>
      </c>
      <c r="S245">
        <f>主动技能!Y248</f>
        <v>0</v>
      </c>
      <c r="T245">
        <f>主动技能!Z248</f>
        <v>100</v>
      </c>
      <c r="U245">
        <f>主动技能!AB248</f>
        <v>25</v>
      </c>
      <c r="V245">
        <f>主动技能!AC248</f>
        <v>0</v>
      </c>
      <c r="W245">
        <f>主动技能!AD248</f>
        <v>0</v>
      </c>
      <c r="X245">
        <f>主动技能!AE248</f>
        <v>0</v>
      </c>
      <c r="Y245">
        <f>主动技能!AF248</f>
        <v>0</v>
      </c>
      <c r="Z245">
        <f>主动技能!AG248</f>
        <v>0</v>
      </c>
      <c r="AA245" t="str">
        <f>主动技能!AH248</f>
        <v>attack</v>
      </c>
      <c r="AB245" t="str">
        <f>IF(主动技能!AI248="","")</f>
        <v/>
      </c>
      <c r="AC245">
        <f>主动技能!AJ248</f>
        <v>2</v>
      </c>
    </row>
    <row r="246" spans="1:29" x14ac:dyDescent="0.15">
      <c r="A246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对敌方后排单体造成100%攻击力（+40）点伤害。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t="str">
        <f>主动技能!P249</f>
        <v>eff_yixingguangquan|||</v>
      </c>
      <c r="K246">
        <f>主动技能!Q249</f>
        <v>1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 t="str">
        <f>IF(主动技能!V249="","",主动技能!V249)</f>
        <v>skill_32</v>
      </c>
      <c r="Q246" t="str">
        <f>IF(主动技能!W249="","")</f>
        <v/>
      </c>
      <c r="R246" t="str">
        <f>IF(主动技能!X249="","")</f>
        <v/>
      </c>
      <c r="S246">
        <f>主动技能!Y249</f>
        <v>0</v>
      </c>
      <c r="T246">
        <f>主动技能!Z249</f>
        <v>100</v>
      </c>
      <c r="U246">
        <f>主动技能!AB249</f>
        <v>40</v>
      </c>
      <c r="V246">
        <f>主动技能!AC249</f>
        <v>0</v>
      </c>
      <c r="W246">
        <f>主动技能!AD249</f>
        <v>0</v>
      </c>
      <c r="X246">
        <f>主动技能!AE249</f>
        <v>0</v>
      </c>
      <c r="Y246">
        <f>主动技能!AF249</f>
        <v>0</v>
      </c>
      <c r="Z246">
        <f>主动技能!AG249</f>
        <v>0</v>
      </c>
      <c r="AA246" t="str">
        <f>主动技能!AH249</f>
        <v>attack</v>
      </c>
      <c r="AB246" t="str">
        <f>IF(主动技能!AI249="","")</f>
        <v/>
      </c>
      <c r="AC246">
        <f>主动技能!AJ249</f>
        <v>3</v>
      </c>
    </row>
    <row r="247" spans="1:29" x14ac:dyDescent="0.15">
      <c r="A247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对敌方后排单体造成100%攻击力（+64）点伤害。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t="str">
        <f>主动技能!P250</f>
        <v>eff_yixingguangquan|||</v>
      </c>
      <c r="K247">
        <f>主动技能!Q250</f>
        <v>1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 t="str">
        <f>IF(主动技能!V250="","",主动技能!V250)</f>
        <v>skill_32</v>
      </c>
      <c r="Q247" t="str">
        <f>IF(主动技能!W250="","")</f>
        <v/>
      </c>
      <c r="R247" t="str">
        <f>IF(主动技能!X250="","")</f>
        <v/>
      </c>
      <c r="S247">
        <f>主动技能!Y250</f>
        <v>0</v>
      </c>
      <c r="T247">
        <f>主动技能!Z250</f>
        <v>100</v>
      </c>
      <c r="U247">
        <f>主动技能!AB250</f>
        <v>64</v>
      </c>
      <c r="V247">
        <f>主动技能!AC250</f>
        <v>0</v>
      </c>
      <c r="W247">
        <f>主动技能!AD250</f>
        <v>0</v>
      </c>
      <c r="X247">
        <f>主动技能!AE250</f>
        <v>0</v>
      </c>
      <c r="Y247">
        <f>主动技能!AF250</f>
        <v>0</v>
      </c>
      <c r="Z247">
        <f>主动技能!AG250</f>
        <v>0</v>
      </c>
      <c r="AA247" t="str">
        <f>主动技能!AH250</f>
        <v>attack</v>
      </c>
      <c r="AB247" t="str">
        <f>IF(主动技能!AI250="","")</f>
        <v/>
      </c>
      <c r="AC247">
        <f>主动技能!AJ250</f>
        <v>4</v>
      </c>
    </row>
    <row r="248" spans="1:29" x14ac:dyDescent="0.15">
      <c r="A248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t="str">
        <f>主动技能!P251</f>
        <v>eff_yixingguangquan|||</v>
      </c>
      <c r="K248">
        <f>主动技能!Q251</f>
        <v>1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 t="str">
        <f>IF(主动技能!V251="","",主动技能!V251)</f>
        <v>skill_32</v>
      </c>
      <c r="Q248" t="str">
        <f>IF(主动技能!W251="","")</f>
        <v/>
      </c>
      <c r="R248" t="str">
        <f>IF(主动技能!X251="","")</f>
        <v/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>
        <f>主动技能!AE251</f>
        <v>0</v>
      </c>
      <c r="Y248">
        <f>主动技能!AF251</f>
        <v>0</v>
      </c>
      <c r="Z248">
        <f>主动技能!AG251</f>
        <v>0</v>
      </c>
      <c r="AA248" t="str">
        <f>主动技能!AH251</f>
        <v>attack</v>
      </c>
      <c r="AB248" t="str">
        <f>IF(主动技能!AI251="","")</f>
        <v/>
      </c>
      <c r="AC248">
        <f>主动技能!AJ251</f>
        <v>5</v>
      </c>
    </row>
    <row r="249" spans="1:29" x14ac:dyDescent="0.15">
      <c r="A24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对敌方后排单体造成100%攻击力（+128）点伤害。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t="str">
        <f>主动技能!P252</f>
        <v>eff_yixingguangquan|||</v>
      </c>
      <c r="K249">
        <f>主动技能!Q252</f>
        <v>1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 t="str">
        <f>IF(主动技能!V252="","",主动技能!V252)</f>
        <v>skill_32</v>
      </c>
      <c r="Q249" t="str">
        <f>IF(主动技能!W252="","")</f>
        <v/>
      </c>
      <c r="R249" t="str">
        <f>IF(主动技能!X252="","")</f>
        <v/>
      </c>
      <c r="S249">
        <f>主动技能!Y252</f>
        <v>0</v>
      </c>
      <c r="T249">
        <f>主动技能!Z252</f>
        <v>100</v>
      </c>
      <c r="U249">
        <f>主动技能!AB252</f>
        <v>128</v>
      </c>
      <c r="V249">
        <f>主动技能!AC252</f>
        <v>0</v>
      </c>
      <c r="W249">
        <f>主动技能!AD252</f>
        <v>0</v>
      </c>
      <c r="X249">
        <f>主动技能!AE252</f>
        <v>0</v>
      </c>
      <c r="Y249">
        <f>主动技能!AF252</f>
        <v>0</v>
      </c>
      <c r="Z249">
        <f>主动技能!AG252</f>
        <v>0</v>
      </c>
      <c r="AA249" t="str">
        <f>主动技能!AH252</f>
        <v>attack</v>
      </c>
      <c r="AB249" t="str">
        <f>IF(主动技能!AI252="","")</f>
        <v/>
      </c>
      <c r="AC249">
        <f>主动技能!AJ252</f>
        <v>6</v>
      </c>
    </row>
    <row r="250" spans="1:29" x14ac:dyDescent="0.15">
      <c r="A250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对敌方后排单体造成100%攻击力（+181）点伤害。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t="str">
        <f>主动技能!P253</f>
        <v>eff_yixingguangquan|||</v>
      </c>
      <c r="K250">
        <f>主动技能!Q253</f>
        <v>1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 t="str">
        <f>IF(主动技能!V253="","",主动技能!V253)</f>
        <v>skill_32</v>
      </c>
      <c r="Q250" t="str">
        <f>IF(主动技能!W253="","")</f>
        <v/>
      </c>
      <c r="R250" t="str">
        <f>IF(主动技能!X253="","")</f>
        <v/>
      </c>
      <c r="S250">
        <f>主动技能!Y253</f>
        <v>0</v>
      </c>
      <c r="T250">
        <f>主动技能!Z253</f>
        <v>100</v>
      </c>
      <c r="U250">
        <f>主动技能!AB253</f>
        <v>181</v>
      </c>
      <c r="V250">
        <f>主动技能!AC253</f>
        <v>0</v>
      </c>
      <c r="W250">
        <f>主动技能!AD253</f>
        <v>0</v>
      </c>
      <c r="X250">
        <f>主动技能!AE253</f>
        <v>0</v>
      </c>
      <c r="Y250">
        <f>主动技能!AF253</f>
        <v>0</v>
      </c>
      <c r="Z250">
        <f>主动技能!AG253</f>
        <v>0</v>
      </c>
      <c r="AA250" t="str">
        <f>主动技能!AH253</f>
        <v>attack</v>
      </c>
      <c r="AB250" t="str">
        <f>IF(主动技能!AI253="","")</f>
        <v/>
      </c>
      <c r="AC250">
        <f>主动技能!AJ253</f>
        <v>7</v>
      </c>
    </row>
    <row r="251" spans="1:29" x14ac:dyDescent="0.15">
      <c r="A251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对敌方后排单体造成100%攻击力（+256）点伤害。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t="str">
        <f>主动技能!P254</f>
        <v>eff_yixingguangquan|||</v>
      </c>
      <c r="K251">
        <f>主动技能!Q254</f>
        <v>1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 t="str">
        <f>IF(主动技能!V254="","",主动技能!V254)</f>
        <v>skill_32</v>
      </c>
      <c r="Q251" t="str">
        <f>IF(主动技能!W254="","")</f>
        <v/>
      </c>
      <c r="R251" t="str">
        <f>IF(主动技能!X254="","")</f>
        <v/>
      </c>
      <c r="S251">
        <f>主动技能!Y254</f>
        <v>0</v>
      </c>
      <c r="T251">
        <f>主动技能!Z254</f>
        <v>100</v>
      </c>
      <c r="U251">
        <f>主动技能!AB254</f>
        <v>256</v>
      </c>
      <c r="V251">
        <f>主动技能!AC254</f>
        <v>0</v>
      </c>
      <c r="W251">
        <f>主动技能!AD254</f>
        <v>0</v>
      </c>
      <c r="X251">
        <f>主动技能!AE254</f>
        <v>0</v>
      </c>
      <c r="Y251">
        <f>主动技能!AF254</f>
        <v>0</v>
      </c>
      <c r="Z251">
        <f>主动技能!AG254</f>
        <v>0</v>
      </c>
      <c r="AA251" t="str">
        <f>主动技能!AH254</f>
        <v>attack</v>
      </c>
      <c r="AB251" t="str">
        <f>IF(主动技能!AI254="","")</f>
        <v/>
      </c>
      <c r="AC251">
        <f>主动技能!AJ254</f>
        <v>8</v>
      </c>
    </row>
    <row r="252" spans="1:29" x14ac:dyDescent="0.15">
      <c r="A252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对敌方后排单体造成100%攻击力（+362）点伤害。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t="str">
        <f>主动技能!P255</f>
        <v>eff_yixingguangquan|||</v>
      </c>
      <c r="K252">
        <f>主动技能!Q255</f>
        <v>1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 t="str">
        <f>IF(主动技能!V255="","",主动技能!V255)</f>
        <v>skill_32</v>
      </c>
      <c r="Q252" t="str">
        <f>IF(主动技能!W255="","")</f>
        <v/>
      </c>
      <c r="R252" t="str">
        <f>IF(主动技能!X255="","")</f>
        <v/>
      </c>
      <c r="S252">
        <f>主动技能!Y255</f>
        <v>0</v>
      </c>
      <c r="T252">
        <f>主动技能!Z255</f>
        <v>100</v>
      </c>
      <c r="U252">
        <f>主动技能!AB255</f>
        <v>362</v>
      </c>
      <c r="V252">
        <f>主动技能!AC255</f>
        <v>0</v>
      </c>
      <c r="W252">
        <f>主动技能!AD255</f>
        <v>0</v>
      </c>
      <c r="X252">
        <f>主动技能!AE255</f>
        <v>0</v>
      </c>
      <c r="Y252">
        <f>主动技能!AF255</f>
        <v>0</v>
      </c>
      <c r="Z252">
        <f>主动技能!AG255</f>
        <v>0</v>
      </c>
      <c r="AA252" t="str">
        <f>主动技能!AH255</f>
        <v>attack</v>
      </c>
      <c r="AB252" t="str">
        <f>IF(主动技能!AI255="","")</f>
        <v/>
      </c>
      <c r="AC252">
        <f>主动技能!AJ255</f>
        <v>9</v>
      </c>
    </row>
    <row r="253" spans="1:29" x14ac:dyDescent="0.15">
      <c r="A253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对敌方后排单体造成100%攻击力（+512）点伤害。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t="str">
        <f>主动技能!P256</f>
        <v>eff_yixingguangquan|||</v>
      </c>
      <c r="K253">
        <f>主动技能!Q256</f>
        <v>1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 t="str">
        <f>IF(主动技能!V256="","",主动技能!V256)</f>
        <v>skill_32</v>
      </c>
      <c r="Q253" t="str">
        <f>IF(主动技能!W256="","")</f>
        <v/>
      </c>
      <c r="R253" t="str">
        <f>IF(主动技能!X256="","")</f>
        <v/>
      </c>
      <c r="S253">
        <f>主动技能!Y256</f>
        <v>0</v>
      </c>
      <c r="T253">
        <f>主动技能!Z256</f>
        <v>100</v>
      </c>
      <c r="U253">
        <f>主动技能!AB256</f>
        <v>512</v>
      </c>
      <c r="V253">
        <f>主动技能!AC256</f>
        <v>0</v>
      </c>
      <c r="W253">
        <f>主动技能!AD256</f>
        <v>0</v>
      </c>
      <c r="X253">
        <f>主动技能!AE256</f>
        <v>0</v>
      </c>
      <c r="Y253">
        <f>主动技能!AF256</f>
        <v>0</v>
      </c>
      <c r="Z253">
        <f>主动技能!AG256</f>
        <v>0</v>
      </c>
      <c r="AA253" t="str">
        <f>主动技能!AH256</f>
        <v>attack</v>
      </c>
      <c r="AB253" t="str">
        <f>IF(主动技能!AI256="","")</f>
        <v/>
      </c>
      <c r="AC253">
        <f>主动技能!AJ256</f>
        <v>10</v>
      </c>
    </row>
    <row r="254" spans="1:29" x14ac:dyDescent="0.15">
      <c r="A254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对敌方任意单体造成100%攻击力（+724）点伤害。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t="str">
        <f>主动技能!P257</f>
        <v>eff_yixingguangquan|||</v>
      </c>
      <c r="K254">
        <f>主动技能!Q257</f>
        <v>1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 t="str">
        <f>IF(主动技能!V257="","",主动技能!V257)</f>
        <v>skill_32</v>
      </c>
      <c r="Q254" t="str">
        <f>IF(主动技能!W257="","")</f>
        <v/>
      </c>
      <c r="R254" t="str">
        <f>IF(主动技能!X257="","")</f>
        <v/>
      </c>
      <c r="S254">
        <f>主动技能!Y257</f>
        <v>0</v>
      </c>
      <c r="T254">
        <f>主动技能!Z257</f>
        <v>100</v>
      </c>
      <c r="U254">
        <f>主动技能!AB257</f>
        <v>724</v>
      </c>
      <c r="V254">
        <f>主动技能!AC257</f>
        <v>0</v>
      </c>
      <c r="W254">
        <f>主动技能!AD257</f>
        <v>0</v>
      </c>
      <c r="X254">
        <f>主动技能!AE257</f>
        <v>0</v>
      </c>
      <c r="Y254">
        <f>主动技能!AF257</f>
        <v>0</v>
      </c>
      <c r="Z254">
        <f>主动技能!AG257</f>
        <v>0</v>
      </c>
      <c r="AA254" t="str">
        <f>主动技能!AH257</f>
        <v>attack</v>
      </c>
      <c r="AB254" t="str">
        <f>IF(主动技能!AI257="","")</f>
        <v/>
      </c>
      <c r="AC254">
        <f>主动技能!AJ257</f>
        <v>11</v>
      </c>
    </row>
    <row r="255" spans="1:29" x14ac:dyDescent="0.15">
      <c r="A255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对敌方任意单体造成100%攻击力（+1025）点伤害。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t="str">
        <f>主动技能!P258</f>
        <v>eff_yixingguangquan|||</v>
      </c>
      <c r="K255">
        <f>主动技能!Q258</f>
        <v>1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 t="str">
        <f>IF(主动技能!V258="","",主动技能!V258)</f>
        <v>skill_32</v>
      </c>
      <c r="Q255" t="str">
        <f>IF(主动技能!W258="","")</f>
        <v/>
      </c>
      <c r="R255" t="str">
        <f>IF(主动技能!X258="","")</f>
        <v/>
      </c>
      <c r="S255">
        <f>主动技能!Y258</f>
        <v>0</v>
      </c>
      <c r="T255">
        <f>主动技能!Z258</f>
        <v>100</v>
      </c>
      <c r="U255">
        <f>主动技能!AB258</f>
        <v>1025</v>
      </c>
      <c r="V255">
        <f>主动技能!AC258</f>
        <v>0</v>
      </c>
      <c r="W255">
        <f>主动技能!AD258</f>
        <v>0</v>
      </c>
      <c r="X255">
        <f>主动技能!AE258</f>
        <v>0</v>
      </c>
      <c r="Y255">
        <f>主动技能!AF258</f>
        <v>0</v>
      </c>
      <c r="Z255">
        <f>主动技能!AG258</f>
        <v>0</v>
      </c>
      <c r="AA255" t="str">
        <f>主动技能!AH258</f>
        <v>attack</v>
      </c>
      <c r="AB255" t="str">
        <f>IF(主动技能!AI258="","")</f>
        <v/>
      </c>
      <c r="AC255">
        <f>主动技能!AJ258</f>
        <v>12</v>
      </c>
    </row>
    <row r="256" spans="1:29" x14ac:dyDescent="0.15">
      <c r="A256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对敌方任意单体造成100%攻击力（+1450）点伤害。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t="str">
        <f>主动技能!P259</f>
        <v>eff_yixingguangquan|||</v>
      </c>
      <c r="K256">
        <f>主动技能!Q259</f>
        <v>1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 t="str">
        <f>IF(主动技能!V259="","",主动技能!V259)</f>
        <v>skill_32</v>
      </c>
      <c r="Q256" t="str">
        <f>IF(主动技能!W259="","")</f>
        <v/>
      </c>
      <c r="R256" t="str">
        <f>IF(主动技能!X259="","")</f>
        <v/>
      </c>
      <c r="S256">
        <f>主动技能!Y259</f>
        <v>0</v>
      </c>
      <c r="T256">
        <f>主动技能!Z259</f>
        <v>100</v>
      </c>
      <c r="U256">
        <f>主动技能!AB259</f>
        <v>1450</v>
      </c>
      <c r="V256">
        <f>主动技能!AC259</f>
        <v>0</v>
      </c>
      <c r="W256">
        <f>主动技能!AD259</f>
        <v>0</v>
      </c>
      <c r="X256">
        <f>主动技能!AE259</f>
        <v>0</v>
      </c>
      <c r="Y256">
        <f>主动技能!AF259</f>
        <v>0</v>
      </c>
      <c r="Z256">
        <f>主动技能!AG259</f>
        <v>0</v>
      </c>
      <c r="AA256" t="str">
        <f>主动技能!AH259</f>
        <v>attack</v>
      </c>
      <c r="AB256" t="str">
        <f>IF(主动技能!AI259="","")</f>
        <v/>
      </c>
      <c r="AC256">
        <f>主动技能!AJ259</f>
        <v>13</v>
      </c>
    </row>
    <row r="257" spans="1:29" x14ac:dyDescent="0.15">
      <c r="A257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对敌方任意单体造成100%攻击力（+2051）点伤害。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t="str">
        <f>主动技能!P260</f>
        <v>eff_yixingguangquan|||</v>
      </c>
      <c r="K257">
        <f>主动技能!Q260</f>
        <v>1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 t="str">
        <f>IF(主动技能!V260="","",主动技能!V260)</f>
        <v>skill_32</v>
      </c>
      <c r="Q257" t="str">
        <f>IF(主动技能!W260="","")</f>
        <v/>
      </c>
      <c r="R257" t="str">
        <f>IF(主动技能!X260="","")</f>
        <v/>
      </c>
      <c r="S257">
        <f>主动技能!Y260</f>
        <v>0</v>
      </c>
      <c r="T257">
        <f>主动技能!Z260</f>
        <v>100</v>
      </c>
      <c r="U257">
        <f>主动技能!AB260</f>
        <v>2051</v>
      </c>
      <c r="V257">
        <f>主动技能!AC260</f>
        <v>0</v>
      </c>
      <c r="W257">
        <f>主动技能!AD260</f>
        <v>0</v>
      </c>
      <c r="X257">
        <f>主动技能!AE260</f>
        <v>0</v>
      </c>
      <c r="Y257">
        <f>主动技能!AF260</f>
        <v>0</v>
      </c>
      <c r="Z257">
        <f>主动技能!AG260</f>
        <v>0</v>
      </c>
      <c r="AA257" t="str">
        <f>主动技能!AH260</f>
        <v>attack</v>
      </c>
      <c r="AB257" t="str">
        <f>IF(主动技能!AI260="","")</f>
        <v/>
      </c>
      <c r="AC257">
        <f>主动技能!AJ260</f>
        <v>14</v>
      </c>
    </row>
    <row r="258" spans="1:29" x14ac:dyDescent="0.15">
      <c r="A258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对敌方任意单体造成100%攻击力（+2900）点伤害。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t="str">
        <f>主动技能!P261</f>
        <v>eff_yixingguangquan|||</v>
      </c>
      <c r="K258">
        <f>主动技能!Q261</f>
        <v>1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 t="str">
        <f>IF(主动技能!V261="","",主动技能!V261)</f>
        <v>skill_32</v>
      </c>
      <c r="Q258" t="str">
        <f>IF(主动技能!W261="","")</f>
        <v/>
      </c>
      <c r="R258" t="str">
        <f>IF(主动技能!X261="","")</f>
        <v/>
      </c>
      <c r="S258">
        <f>主动技能!Y261</f>
        <v>0</v>
      </c>
      <c r="T258">
        <f>主动技能!Z261</f>
        <v>100</v>
      </c>
      <c r="U258">
        <f>主动技能!AB261</f>
        <v>2900</v>
      </c>
      <c r="V258">
        <f>主动技能!AC261</f>
        <v>0</v>
      </c>
      <c r="W258">
        <f>主动技能!AD261</f>
        <v>0</v>
      </c>
      <c r="X258">
        <f>主动技能!AE261</f>
        <v>0</v>
      </c>
      <c r="Y258">
        <f>主动技能!AF261</f>
        <v>0</v>
      </c>
      <c r="Z258">
        <f>主动技能!AG261</f>
        <v>0</v>
      </c>
      <c r="AA258" t="str">
        <f>主动技能!AH261</f>
        <v>attack</v>
      </c>
      <c r="AB258" t="str">
        <f>IF(主动技能!AI261="","")</f>
        <v/>
      </c>
      <c r="AC258">
        <f>主动技能!AJ261</f>
        <v>15</v>
      </c>
    </row>
    <row r="259" spans="1:29" x14ac:dyDescent="0.15">
      <c r="A25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对敌方任意单体造成100%攻击力（+4103）点伤害。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t="str">
        <f>主动技能!P262</f>
        <v>eff_yixingguangquan|||</v>
      </c>
      <c r="K259">
        <f>主动技能!Q262</f>
        <v>1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 t="str">
        <f>IF(主动技能!V262="","",主动技能!V262)</f>
        <v>skill_32</v>
      </c>
      <c r="Q259" t="str">
        <f>IF(主动技能!W262="","")</f>
        <v/>
      </c>
      <c r="R259" t="str">
        <f>IF(主动技能!X262="","")</f>
        <v/>
      </c>
      <c r="S259">
        <f>主动技能!Y262</f>
        <v>0</v>
      </c>
      <c r="T259">
        <f>主动技能!Z262</f>
        <v>100</v>
      </c>
      <c r="U259">
        <f>主动技能!AB262</f>
        <v>4103</v>
      </c>
      <c r="V259">
        <f>主动技能!AC262</f>
        <v>0</v>
      </c>
      <c r="W259">
        <f>主动技能!AD262</f>
        <v>0</v>
      </c>
      <c r="X259">
        <f>主动技能!AE262</f>
        <v>0</v>
      </c>
      <c r="Y259">
        <f>主动技能!AF262</f>
        <v>0</v>
      </c>
      <c r="Z259">
        <f>主动技能!AG262</f>
        <v>0</v>
      </c>
      <c r="AA259" t="str">
        <f>主动技能!AH262</f>
        <v>attack</v>
      </c>
      <c r="AB259" t="str">
        <f>IF(主动技能!AI262="","")</f>
        <v/>
      </c>
      <c r="AC259">
        <f>主动技能!AJ262</f>
        <v>16</v>
      </c>
    </row>
    <row r="260" spans="1:29" x14ac:dyDescent="0.15">
      <c r="A260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对敌方任意单体造成100%攻击力（+5803）点伤害。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t="str">
        <f>主动技能!P263</f>
        <v>eff_yixingguangquan|||</v>
      </c>
      <c r="K260">
        <f>主动技能!Q263</f>
        <v>1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 t="str">
        <f>IF(主动技能!V263="","",主动技能!V263)</f>
        <v>skill_32</v>
      </c>
      <c r="Q260" t="str">
        <f>IF(主动技能!W263="","")</f>
        <v/>
      </c>
      <c r="R260" t="str">
        <f>IF(主动技能!X263="","")</f>
        <v/>
      </c>
      <c r="S260">
        <f>主动技能!Y263</f>
        <v>0</v>
      </c>
      <c r="T260">
        <f>主动技能!Z263</f>
        <v>100</v>
      </c>
      <c r="U260">
        <f>主动技能!AB263</f>
        <v>5803</v>
      </c>
      <c r="V260">
        <f>主动技能!AC263</f>
        <v>0</v>
      </c>
      <c r="W260">
        <f>主动技能!AD263</f>
        <v>0</v>
      </c>
      <c r="X260">
        <f>主动技能!AE263</f>
        <v>0</v>
      </c>
      <c r="Y260">
        <f>主动技能!AF263</f>
        <v>0</v>
      </c>
      <c r="Z260">
        <f>主动技能!AG263</f>
        <v>0</v>
      </c>
      <c r="AA260" t="str">
        <f>主动技能!AH263</f>
        <v>attack</v>
      </c>
      <c r="AB260" t="str">
        <f>IF(主动技能!AI263="","")</f>
        <v/>
      </c>
      <c r="AC260">
        <f>主动技能!AJ263</f>
        <v>17</v>
      </c>
    </row>
    <row r="261" spans="1:29" x14ac:dyDescent="0.15">
      <c r="A261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对敌方任意单体造成100%攻击力（+8208）点伤害。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t="str">
        <f>主动技能!P264</f>
        <v>eff_yixingguangquan|||</v>
      </c>
      <c r="K261">
        <f>主动技能!Q264</f>
        <v>1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 t="str">
        <f>IF(主动技能!V264="","",主动技能!V264)</f>
        <v>skill_32</v>
      </c>
      <c r="Q261" t="str">
        <f>IF(主动技能!W264="","")</f>
        <v/>
      </c>
      <c r="R261" t="str">
        <f>IF(主动技能!X264="","")</f>
        <v/>
      </c>
      <c r="S261">
        <f>主动技能!Y264</f>
        <v>0</v>
      </c>
      <c r="T261">
        <f>主动技能!Z264</f>
        <v>100</v>
      </c>
      <c r="U261">
        <f>主动技能!AB264</f>
        <v>8208</v>
      </c>
      <c r="V261">
        <f>主动技能!AC264</f>
        <v>0</v>
      </c>
      <c r="W261">
        <f>主动技能!AD264</f>
        <v>0</v>
      </c>
      <c r="X261">
        <f>主动技能!AE264</f>
        <v>0</v>
      </c>
      <c r="Y261">
        <f>主动技能!AF264</f>
        <v>0</v>
      </c>
      <c r="Z261">
        <f>主动技能!AG264</f>
        <v>0</v>
      </c>
      <c r="AA261" t="str">
        <f>主动技能!AH264</f>
        <v>attack</v>
      </c>
      <c r="AB261" t="str">
        <f>IF(主动技能!AI264="","")</f>
        <v/>
      </c>
      <c r="AC261">
        <f>主动技能!AJ264</f>
        <v>18</v>
      </c>
    </row>
    <row r="262" spans="1:29" x14ac:dyDescent="0.15">
      <c r="A262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对敌方任意单体造成100%攻击力（+11609）点伤害。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t="str">
        <f>主动技能!P265</f>
        <v>eff_yixingguangquan|||</v>
      </c>
      <c r="K262">
        <f>主动技能!Q265</f>
        <v>1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 t="str">
        <f>IF(主动技能!V265="","",主动技能!V265)</f>
        <v>skill_32</v>
      </c>
      <c r="Q262" t="str">
        <f>IF(主动技能!W265="","")</f>
        <v/>
      </c>
      <c r="R262" t="str">
        <f>IF(主动技能!X265="","")</f>
        <v/>
      </c>
      <c r="S262">
        <f>主动技能!Y265</f>
        <v>0</v>
      </c>
      <c r="T262">
        <f>主动技能!Z265</f>
        <v>100</v>
      </c>
      <c r="U262">
        <f>主动技能!AB265</f>
        <v>11609</v>
      </c>
      <c r="V262">
        <f>主动技能!AC265</f>
        <v>0</v>
      </c>
      <c r="W262">
        <f>主动技能!AD265</f>
        <v>0</v>
      </c>
      <c r="X262">
        <f>主动技能!AE265</f>
        <v>0</v>
      </c>
      <c r="Y262">
        <f>主动技能!AF265</f>
        <v>0</v>
      </c>
      <c r="Z262">
        <f>主动技能!AG265</f>
        <v>0</v>
      </c>
      <c r="AA262" t="str">
        <f>主动技能!AH265</f>
        <v>attack</v>
      </c>
      <c r="AB262" t="str">
        <f>IF(主动技能!AI265="","")</f>
        <v/>
      </c>
      <c r="AC262">
        <f>主动技能!AJ265</f>
        <v>19</v>
      </c>
    </row>
    <row r="263" spans="1:29" x14ac:dyDescent="0.15">
      <c r="A263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对敌方任意单体造成100%攻击力（+16420）点伤害。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t="str">
        <f>主动技能!P266</f>
        <v>eff_yixingguangquan|||</v>
      </c>
      <c r="K263">
        <f>主动技能!Q266</f>
        <v>1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 t="str">
        <f>IF(主动技能!V266="","",主动技能!V266)</f>
        <v>skill_32</v>
      </c>
      <c r="Q263" t="str">
        <f>IF(主动技能!W266="","")</f>
        <v/>
      </c>
      <c r="R263" t="str">
        <f>IF(主动技能!X266="","")</f>
        <v/>
      </c>
      <c r="S263">
        <f>主动技能!Y266</f>
        <v>0</v>
      </c>
      <c r="T263">
        <f>主动技能!Z266</f>
        <v>100</v>
      </c>
      <c r="U263">
        <f>主动技能!AB266</f>
        <v>16420</v>
      </c>
      <c r="V263">
        <f>主动技能!AC266</f>
        <v>0</v>
      </c>
      <c r="W263">
        <f>主动技能!AD266</f>
        <v>0</v>
      </c>
      <c r="X263">
        <f>主动技能!AE266</f>
        <v>0</v>
      </c>
      <c r="Y263">
        <f>主动技能!AF266</f>
        <v>0</v>
      </c>
      <c r="Z263">
        <f>主动技能!AG266</f>
        <v>0</v>
      </c>
      <c r="AA263" t="str">
        <f>主动技能!AH266</f>
        <v>attack</v>
      </c>
      <c r="AB263" t="str">
        <f>IF(主动技能!AI266="","")</f>
        <v/>
      </c>
      <c r="AC263">
        <f>主动技能!AJ266</f>
        <v>20</v>
      </c>
    </row>
    <row r="264" spans="1:29" x14ac:dyDescent="0.15">
      <c r="A264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对敌方单体造成125%攻击力（+52）点伤害。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t="str">
        <f>主动技能!P267</f>
        <v>eff_sixingguangquan|eff_chongjizhan||</v>
      </c>
      <c r="K264">
        <f>主动技能!Q267</f>
        <v>1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 t="str">
        <f>IF(主动技能!V267="","",主动技能!V267)</f>
        <v>skill_24</v>
      </c>
      <c r="Q264" t="str">
        <f>IF(主动技能!W267="","")</f>
        <v/>
      </c>
      <c r="R264" t="str">
        <f>IF(主动技能!X267="","")</f>
        <v/>
      </c>
      <c r="S264">
        <f>主动技能!Y267</f>
        <v>50</v>
      </c>
      <c r="T264">
        <f>主动技能!Z267</f>
        <v>125</v>
      </c>
      <c r="U264">
        <f>主动技能!AB267</f>
        <v>52</v>
      </c>
      <c r="V264">
        <f>主动技能!AC267</f>
        <v>0</v>
      </c>
      <c r="W264">
        <f>主动技能!AD267</f>
        <v>0</v>
      </c>
      <c r="X264">
        <f>主动技能!AE267</f>
        <v>1</v>
      </c>
      <c r="Y264">
        <f>主动技能!AF267</f>
        <v>2</v>
      </c>
      <c r="Z264">
        <f>主动技能!AG267</f>
        <v>1</v>
      </c>
      <c r="AA264" t="str">
        <f>主动技能!AH267</f>
        <v>attackex</v>
      </c>
      <c r="AB264" t="str">
        <f>IF(主动技能!AI267="","")</f>
        <v/>
      </c>
      <c r="AC264">
        <f>主动技能!AJ267</f>
        <v>1</v>
      </c>
    </row>
    <row r="265" spans="1:29" x14ac:dyDescent="0.15">
      <c r="A265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对敌方单体造成125%攻击力（+64）点伤害。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t="str">
        <f>主动技能!P268</f>
        <v>eff_sixingguangquan|eff_chongjizhan||</v>
      </c>
      <c r="K265">
        <f>主动技能!Q268</f>
        <v>1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 t="str">
        <f>IF(主动技能!V268="","",主动技能!V268)</f>
        <v>skill_24</v>
      </c>
      <c r="Q265" t="str">
        <f>IF(主动技能!W268="","")</f>
        <v/>
      </c>
      <c r="R265" t="str">
        <f>IF(主动技能!X268="","")</f>
        <v/>
      </c>
      <c r="S265">
        <f>主动技能!Y268</f>
        <v>50</v>
      </c>
      <c r="T265">
        <f>主动技能!Z268</f>
        <v>125</v>
      </c>
      <c r="U265">
        <f>主动技能!AB268</f>
        <v>64</v>
      </c>
      <c r="V265">
        <f>主动技能!AC268</f>
        <v>0</v>
      </c>
      <c r="W265">
        <f>主动技能!AD268</f>
        <v>0</v>
      </c>
      <c r="X265">
        <f>主动技能!AE268</f>
        <v>1</v>
      </c>
      <c r="Y265">
        <f>主动技能!AF268</f>
        <v>2</v>
      </c>
      <c r="Z265">
        <f>主动技能!AG268</f>
        <v>1</v>
      </c>
      <c r="AA265" t="str">
        <f>主动技能!AH268</f>
        <v>attackex</v>
      </c>
      <c r="AB265" t="str">
        <f>IF(主动技能!AI268="","")</f>
        <v/>
      </c>
      <c r="AC265">
        <f>主动技能!AJ268</f>
        <v>2</v>
      </c>
    </row>
    <row r="266" spans="1:29" x14ac:dyDescent="0.15">
      <c r="A266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对敌方单体造成125%攻击力（+100）点伤害。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t="str">
        <f>主动技能!P269</f>
        <v>eff_sixingguangquan|eff_chongjizhan||</v>
      </c>
      <c r="K266">
        <f>主动技能!Q269</f>
        <v>1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 t="str">
        <f>IF(主动技能!V269="","",主动技能!V269)</f>
        <v>skill_24</v>
      </c>
      <c r="Q266" t="str">
        <f>IF(主动技能!W269="","")</f>
        <v/>
      </c>
      <c r="R266" t="str">
        <f>IF(主动技能!X269="","")</f>
        <v/>
      </c>
      <c r="S266">
        <f>主动技能!Y269</f>
        <v>50</v>
      </c>
      <c r="T266">
        <f>主动技能!Z269</f>
        <v>125</v>
      </c>
      <c r="U266">
        <f>主动技能!AB269</f>
        <v>100</v>
      </c>
      <c r="V266">
        <f>主动技能!AC269</f>
        <v>0</v>
      </c>
      <c r="W266">
        <f>主动技能!AD269</f>
        <v>0</v>
      </c>
      <c r="X266">
        <f>主动技能!AE269</f>
        <v>1</v>
      </c>
      <c r="Y266">
        <f>主动技能!AF269</f>
        <v>2</v>
      </c>
      <c r="Z266">
        <f>主动技能!AG269</f>
        <v>1</v>
      </c>
      <c r="AA266" t="str">
        <f>主动技能!AH269</f>
        <v>attackex</v>
      </c>
      <c r="AB266" t="str">
        <f>IF(主动技能!AI269="","")</f>
        <v/>
      </c>
      <c r="AC266">
        <f>主动技能!AJ269</f>
        <v>3</v>
      </c>
    </row>
    <row r="267" spans="1:29" x14ac:dyDescent="0.15">
      <c r="A267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对敌方单体造成125%攻击力（+160）点伤害。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t="str">
        <f>主动技能!P270</f>
        <v>eff_sixingguangquan|eff_chongjizhan||</v>
      </c>
      <c r="K267">
        <f>主动技能!Q270</f>
        <v>1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 t="str">
        <f>IF(主动技能!V270="","",主动技能!V270)</f>
        <v>skill_24</v>
      </c>
      <c r="Q267" t="str">
        <f>IF(主动技能!W270="","")</f>
        <v/>
      </c>
      <c r="R267" t="str">
        <f>IF(主动技能!X270="","")</f>
        <v/>
      </c>
      <c r="S267">
        <f>主动技能!Y270</f>
        <v>50</v>
      </c>
      <c r="T267">
        <f>主动技能!Z270</f>
        <v>125</v>
      </c>
      <c r="U267">
        <f>主动技能!AB270</f>
        <v>160</v>
      </c>
      <c r="V267">
        <f>主动技能!AC270</f>
        <v>0</v>
      </c>
      <c r="W267">
        <f>主动技能!AD270</f>
        <v>0</v>
      </c>
      <c r="X267">
        <f>主动技能!AE270</f>
        <v>1</v>
      </c>
      <c r="Y267">
        <f>主动技能!AF270</f>
        <v>2</v>
      </c>
      <c r="Z267">
        <f>主动技能!AG270</f>
        <v>1</v>
      </c>
      <c r="AA267" t="str">
        <f>主动技能!AH270</f>
        <v>attackex</v>
      </c>
      <c r="AB267" t="str">
        <f>IF(主动技能!AI270="","")</f>
        <v/>
      </c>
      <c r="AC267">
        <f>主动技能!AJ270</f>
        <v>4</v>
      </c>
    </row>
    <row r="268" spans="1:29" x14ac:dyDescent="0.15">
      <c r="A268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t="str">
        <f>主动技能!P271</f>
        <v>eff_sixingguangquan|eff_chongjizhan||</v>
      </c>
      <c r="K268">
        <f>主动技能!Q271</f>
        <v>1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 t="str">
        <f>IF(主动技能!V271="","",主动技能!V271)</f>
        <v>skill_24</v>
      </c>
      <c r="Q268" t="str">
        <f>IF(主动技能!W271="","")</f>
        <v/>
      </c>
      <c r="R268" t="str">
        <f>IF(主动技能!X271="","")</f>
        <v/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>
        <f>主动技能!AE271</f>
        <v>1</v>
      </c>
      <c r="Y268">
        <f>主动技能!AF271</f>
        <v>2</v>
      </c>
      <c r="Z268">
        <f>主动技能!AG271</f>
        <v>1</v>
      </c>
      <c r="AA268" t="str">
        <f>主动技能!AH271</f>
        <v>attackex</v>
      </c>
      <c r="AB268" t="str">
        <f>IF(主动技能!AI271="","")</f>
        <v/>
      </c>
      <c r="AC268">
        <f>主动技能!AJ271</f>
        <v>5</v>
      </c>
    </row>
    <row r="269" spans="1:29" x14ac:dyDescent="0.15">
      <c r="A26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对敌方单体造成125%攻击力（+320）点伤害。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t="str">
        <f>主动技能!P272</f>
        <v>eff_sixingguangquan|eff_chongjizhan||</v>
      </c>
      <c r="K269">
        <f>主动技能!Q272</f>
        <v>1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 t="str">
        <f>IF(主动技能!V272="","",主动技能!V272)</f>
        <v>skill_24</v>
      </c>
      <c r="Q269" t="str">
        <f>IF(主动技能!W272="","")</f>
        <v/>
      </c>
      <c r="R269" t="str">
        <f>IF(主动技能!X272="","")</f>
        <v/>
      </c>
      <c r="S269">
        <f>主动技能!Y272</f>
        <v>50</v>
      </c>
      <c r="T269">
        <f>主动技能!Z272</f>
        <v>125</v>
      </c>
      <c r="U269">
        <f>主动技能!AB272</f>
        <v>320</v>
      </c>
      <c r="V269">
        <f>主动技能!AC272</f>
        <v>0</v>
      </c>
      <c r="W269">
        <f>主动技能!AD272</f>
        <v>0</v>
      </c>
      <c r="X269">
        <f>主动技能!AE272</f>
        <v>1</v>
      </c>
      <c r="Y269">
        <f>主动技能!AF272</f>
        <v>2</v>
      </c>
      <c r="Z269">
        <f>主动技能!AG272</f>
        <v>1</v>
      </c>
      <c r="AA269" t="str">
        <f>主动技能!AH272</f>
        <v>attackex</v>
      </c>
      <c r="AB269" t="str">
        <f>IF(主动技能!AI272="","")</f>
        <v/>
      </c>
      <c r="AC269">
        <f>主动技能!AJ272</f>
        <v>6</v>
      </c>
    </row>
    <row r="270" spans="1:29" x14ac:dyDescent="0.15">
      <c r="A270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对敌方单体造成125%攻击力（+452）点伤害。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t="str">
        <f>主动技能!P273</f>
        <v>eff_sixingguangquan|eff_chongjizhan||</v>
      </c>
      <c r="K270">
        <f>主动技能!Q273</f>
        <v>1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 t="str">
        <f>IF(主动技能!V273="","",主动技能!V273)</f>
        <v>skill_24</v>
      </c>
      <c r="Q270" t="str">
        <f>IF(主动技能!W273="","")</f>
        <v/>
      </c>
      <c r="R270" t="str">
        <f>IF(主动技能!X273="","")</f>
        <v/>
      </c>
      <c r="S270">
        <f>主动技能!Y273</f>
        <v>50</v>
      </c>
      <c r="T270">
        <f>主动技能!Z273</f>
        <v>125</v>
      </c>
      <c r="U270">
        <f>主动技能!AB273</f>
        <v>452</v>
      </c>
      <c r="V270">
        <f>主动技能!AC273</f>
        <v>0</v>
      </c>
      <c r="W270">
        <f>主动技能!AD273</f>
        <v>0</v>
      </c>
      <c r="X270">
        <f>主动技能!AE273</f>
        <v>1</v>
      </c>
      <c r="Y270">
        <f>主动技能!AF273</f>
        <v>2</v>
      </c>
      <c r="Z270">
        <f>主动技能!AG273</f>
        <v>1</v>
      </c>
      <c r="AA270" t="str">
        <f>主动技能!AH273</f>
        <v>attackex</v>
      </c>
      <c r="AB270" t="str">
        <f>IF(主动技能!AI273="","")</f>
        <v/>
      </c>
      <c r="AC270">
        <f>主动技能!AJ273</f>
        <v>7</v>
      </c>
    </row>
    <row r="271" spans="1:29" x14ac:dyDescent="0.15">
      <c r="A271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对敌方单体造成125%攻击力（+640）点伤害。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t="str">
        <f>主动技能!P274</f>
        <v>eff_sixingguangquan|eff_chongjizhan||</v>
      </c>
      <c r="K271">
        <f>主动技能!Q274</f>
        <v>1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 t="str">
        <f>IF(主动技能!V274="","",主动技能!V274)</f>
        <v>skill_24</v>
      </c>
      <c r="Q271" t="str">
        <f>IF(主动技能!W274="","")</f>
        <v/>
      </c>
      <c r="R271" t="str">
        <f>IF(主动技能!X274="","")</f>
        <v/>
      </c>
      <c r="S271">
        <f>主动技能!Y274</f>
        <v>50</v>
      </c>
      <c r="T271">
        <f>主动技能!Z274</f>
        <v>125</v>
      </c>
      <c r="U271">
        <f>主动技能!AB274</f>
        <v>640</v>
      </c>
      <c r="V271">
        <f>主动技能!AC274</f>
        <v>0</v>
      </c>
      <c r="W271">
        <f>主动技能!AD274</f>
        <v>0</v>
      </c>
      <c r="X271">
        <f>主动技能!AE274</f>
        <v>1</v>
      </c>
      <c r="Y271">
        <f>主动技能!AF274</f>
        <v>2</v>
      </c>
      <c r="Z271">
        <f>主动技能!AG274</f>
        <v>1</v>
      </c>
      <c r="AA271" t="str">
        <f>主动技能!AH274</f>
        <v>attackex</v>
      </c>
      <c r="AB271" t="str">
        <f>IF(主动技能!AI274="","")</f>
        <v/>
      </c>
      <c r="AC271">
        <f>主动技能!AJ274</f>
        <v>8</v>
      </c>
    </row>
    <row r="272" spans="1:29" x14ac:dyDescent="0.15">
      <c r="A272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对敌方单体造成125%攻击力（+905）点伤害。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t="str">
        <f>主动技能!P275</f>
        <v>eff_sixingguangquan|eff_chongjizhan||</v>
      </c>
      <c r="K272">
        <f>主动技能!Q275</f>
        <v>1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 t="str">
        <f>IF(主动技能!V275="","",主动技能!V275)</f>
        <v>skill_24</v>
      </c>
      <c r="Q272" t="str">
        <f>IF(主动技能!W275="","")</f>
        <v/>
      </c>
      <c r="R272" t="str">
        <f>IF(主动技能!X275="","")</f>
        <v/>
      </c>
      <c r="S272">
        <f>主动技能!Y275</f>
        <v>50</v>
      </c>
      <c r="T272">
        <f>主动技能!Z275</f>
        <v>125</v>
      </c>
      <c r="U272">
        <f>主动技能!AB275</f>
        <v>905</v>
      </c>
      <c r="V272">
        <f>主动技能!AC275</f>
        <v>0</v>
      </c>
      <c r="W272">
        <f>主动技能!AD275</f>
        <v>0</v>
      </c>
      <c r="X272">
        <f>主动技能!AE275</f>
        <v>1</v>
      </c>
      <c r="Y272">
        <f>主动技能!AF275</f>
        <v>2</v>
      </c>
      <c r="Z272">
        <f>主动技能!AG275</f>
        <v>1</v>
      </c>
      <c r="AA272" t="str">
        <f>主动技能!AH275</f>
        <v>attackex</v>
      </c>
      <c r="AB272" t="str">
        <f>IF(主动技能!AI275="","")</f>
        <v/>
      </c>
      <c r="AC272">
        <f>主动技能!AJ275</f>
        <v>9</v>
      </c>
    </row>
    <row r="273" spans="1:29" x14ac:dyDescent="0.15">
      <c r="A273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对敌方单体造成125%攻击力（+1281）点伤害。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t="str">
        <f>主动技能!P276</f>
        <v>eff_sixingguangquan|eff_chongjizhan||</v>
      </c>
      <c r="K273">
        <f>主动技能!Q276</f>
        <v>1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 t="str">
        <f>IF(主动技能!V276="","",主动技能!V276)</f>
        <v>skill_24</v>
      </c>
      <c r="Q273" t="str">
        <f>IF(主动技能!W276="","")</f>
        <v/>
      </c>
      <c r="R273" t="str">
        <f>IF(主动技能!X276="","")</f>
        <v/>
      </c>
      <c r="S273">
        <f>主动技能!Y276</f>
        <v>50</v>
      </c>
      <c r="T273">
        <f>主动技能!Z276</f>
        <v>125</v>
      </c>
      <c r="U273">
        <f>主动技能!AB276</f>
        <v>1281</v>
      </c>
      <c r="V273">
        <f>主动技能!AC276</f>
        <v>0</v>
      </c>
      <c r="W273">
        <f>主动技能!AD276</f>
        <v>0</v>
      </c>
      <c r="X273">
        <f>主动技能!AE276</f>
        <v>1</v>
      </c>
      <c r="Y273">
        <f>主动技能!AF276</f>
        <v>2</v>
      </c>
      <c r="Z273">
        <f>主动技能!AG276</f>
        <v>1</v>
      </c>
      <c r="AA273" t="str">
        <f>主动技能!AH276</f>
        <v>attackex</v>
      </c>
      <c r="AB273" t="str">
        <f>IF(主动技能!AI276="","")</f>
        <v/>
      </c>
      <c r="AC273">
        <f>主动技能!AJ276</f>
        <v>10</v>
      </c>
    </row>
    <row r="274" spans="1:29" x14ac:dyDescent="0.15">
      <c r="A274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对敌方单体造成125%攻击力（+1812）点伤害。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t="str">
        <f>主动技能!P277</f>
        <v>eff_sixingguangquan|eff_chongjizhan||</v>
      </c>
      <c r="K274">
        <f>主动技能!Q277</f>
        <v>1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 t="str">
        <f>IF(主动技能!V277="","",主动技能!V277)</f>
        <v>skill_24</v>
      </c>
      <c r="Q274" t="str">
        <f>IF(主动技能!W277="","")</f>
        <v/>
      </c>
      <c r="R274" t="str">
        <f>IF(主动技能!X277="","")</f>
        <v/>
      </c>
      <c r="S274">
        <f>主动技能!Y277</f>
        <v>50</v>
      </c>
      <c r="T274">
        <f>主动技能!Z277</f>
        <v>125</v>
      </c>
      <c r="U274">
        <f>主动技能!AB277</f>
        <v>1812</v>
      </c>
      <c r="V274">
        <f>主动技能!AC277</f>
        <v>0</v>
      </c>
      <c r="W274">
        <f>主动技能!AD277</f>
        <v>0</v>
      </c>
      <c r="X274">
        <f>主动技能!AE277</f>
        <v>1</v>
      </c>
      <c r="Y274">
        <f>主动技能!AF277</f>
        <v>2</v>
      </c>
      <c r="Z274">
        <f>主动技能!AG277</f>
        <v>1</v>
      </c>
      <c r="AA274" t="str">
        <f>主动技能!AH277</f>
        <v>attackex</v>
      </c>
      <c r="AB274" t="str">
        <f>IF(主动技能!AI277="","")</f>
        <v/>
      </c>
      <c r="AC274">
        <f>主动技能!AJ277</f>
        <v>11</v>
      </c>
    </row>
    <row r="275" spans="1:29" x14ac:dyDescent="0.15">
      <c r="A275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对敌方单体造成125%攻击力（+2563）点伤害。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t="str">
        <f>主动技能!P278</f>
        <v>eff_sixingguangquan|eff_chongjizhan||</v>
      </c>
      <c r="K275">
        <f>主动技能!Q278</f>
        <v>1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 t="str">
        <f>IF(主动技能!V278="","",主动技能!V278)</f>
        <v>skill_24</v>
      </c>
      <c r="Q275" t="str">
        <f>IF(主动技能!W278="","")</f>
        <v/>
      </c>
      <c r="R275" t="str">
        <f>IF(主动技能!X278="","")</f>
        <v/>
      </c>
      <c r="S275">
        <f>主动技能!Y278</f>
        <v>50</v>
      </c>
      <c r="T275">
        <f>主动技能!Z278</f>
        <v>125</v>
      </c>
      <c r="U275">
        <f>主动技能!AB278</f>
        <v>2563</v>
      </c>
      <c r="V275">
        <f>主动技能!AC278</f>
        <v>0</v>
      </c>
      <c r="W275">
        <f>主动技能!AD278</f>
        <v>0</v>
      </c>
      <c r="X275">
        <f>主动技能!AE278</f>
        <v>1</v>
      </c>
      <c r="Y275">
        <f>主动技能!AF278</f>
        <v>2</v>
      </c>
      <c r="Z275">
        <f>主动技能!AG278</f>
        <v>1</v>
      </c>
      <c r="AA275" t="str">
        <f>主动技能!AH278</f>
        <v>attackex</v>
      </c>
      <c r="AB275" t="str">
        <f>IF(主动技能!AI278="","")</f>
        <v/>
      </c>
      <c r="AC275">
        <f>主动技能!AJ278</f>
        <v>12</v>
      </c>
    </row>
    <row r="276" spans="1:29" x14ac:dyDescent="0.15">
      <c r="A276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对敌方单体造成125%攻击力（+3625）点伤害。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t="str">
        <f>主动技能!P279</f>
        <v>eff_sixingguangquan|eff_chongjizhan||</v>
      </c>
      <c r="K276">
        <f>主动技能!Q279</f>
        <v>1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 t="str">
        <f>IF(主动技能!V279="","",主动技能!V279)</f>
        <v>skill_24</v>
      </c>
      <c r="Q276" t="str">
        <f>IF(主动技能!W279="","")</f>
        <v/>
      </c>
      <c r="R276" t="str">
        <f>IF(主动技能!X279="","")</f>
        <v/>
      </c>
      <c r="S276">
        <f>主动技能!Y279</f>
        <v>50</v>
      </c>
      <c r="T276">
        <f>主动技能!Z279</f>
        <v>125</v>
      </c>
      <c r="U276">
        <f>主动技能!AB279</f>
        <v>3625</v>
      </c>
      <c r="V276">
        <f>主动技能!AC279</f>
        <v>0</v>
      </c>
      <c r="W276">
        <f>主动技能!AD279</f>
        <v>0</v>
      </c>
      <c r="X276">
        <f>主动技能!AE279</f>
        <v>1</v>
      </c>
      <c r="Y276">
        <f>主动技能!AF279</f>
        <v>2</v>
      </c>
      <c r="Z276">
        <f>主动技能!AG279</f>
        <v>1</v>
      </c>
      <c r="AA276" t="str">
        <f>主动技能!AH279</f>
        <v>attackex</v>
      </c>
      <c r="AB276" t="str">
        <f>IF(主动技能!AI279="","")</f>
        <v/>
      </c>
      <c r="AC276">
        <f>主动技能!AJ279</f>
        <v>13</v>
      </c>
    </row>
    <row r="277" spans="1:29" x14ac:dyDescent="0.15">
      <c r="A277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对敌方单体造成125%攻击力（+5127）点伤害。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t="str">
        <f>主动技能!P280</f>
        <v>eff_sixingguangquan|eff_chongjizhan||</v>
      </c>
      <c r="K277">
        <f>主动技能!Q280</f>
        <v>1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 t="str">
        <f>IF(主动技能!V280="","",主动技能!V280)</f>
        <v>skill_24</v>
      </c>
      <c r="Q277" t="str">
        <f>IF(主动技能!W280="","")</f>
        <v/>
      </c>
      <c r="R277" t="str">
        <f>IF(主动技能!X280="","")</f>
        <v/>
      </c>
      <c r="S277">
        <f>主动技能!Y280</f>
        <v>50</v>
      </c>
      <c r="T277">
        <f>主动技能!Z280</f>
        <v>125</v>
      </c>
      <c r="U277">
        <f>主动技能!AB280</f>
        <v>5127</v>
      </c>
      <c r="V277">
        <f>主动技能!AC280</f>
        <v>0</v>
      </c>
      <c r="W277">
        <f>主动技能!AD280</f>
        <v>0</v>
      </c>
      <c r="X277">
        <f>主动技能!AE280</f>
        <v>1</v>
      </c>
      <c r="Y277">
        <f>主动技能!AF280</f>
        <v>2</v>
      </c>
      <c r="Z277">
        <f>主动技能!AG280</f>
        <v>1</v>
      </c>
      <c r="AA277" t="str">
        <f>主动技能!AH280</f>
        <v>attackex</v>
      </c>
      <c r="AB277" t="str">
        <f>IF(主动技能!AI280="","")</f>
        <v/>
      </c>
      <c r="AC277">
        <f>主动技能!AJ280</f>
        <v>14</v>
      </c>
    </row>
    <row r="278" spans="1:29" x14ac:dyDescent="0.15">
      <c r="A278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对敌方单体造成125%攻击力（+7252）点伤害。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t="str">
        <f>主动技能!P281</f>
        <v>eff_sixingguangquan|eff_chongjizhan||</v>
      </c>
      <c r="K278">
        <f>主动技能!Q281</f>
        <v>1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 t="str">
        <f>IF(主动技能!V281="","",主动技能!V281)</f>
        <v>skill_24</v>
      </c>
      <c r="Q278" t="str">
        <f>IF(主动技能!W281="","")</f>
        <v/>
      </c>
      <c r="R278" t="str">
        <f>IF(主动技能!X281="","")</f>
        <v/>
      </c>
      <c r="S278">
        <f>主动技能!Y281</f>
        <v>50</v>
      </c>
      <c r="T278">
        <f>主动技能!Z281</f>
        <v>125</v>
      </c>
      <c r="U278">
        <f>主动技能!AB281</f>
        <v>7252</v>
      </c>
      <c r="V278">
        <f>主动技能!AC281</f>
        <v>0</v>
      </c>
      <c r="W278">
        <f>主动技能!AD281</f>
        <v>0</v>
      </c>
      <c r="X278">
        <f>主动技能!AE281</f>
        <v>1</v>
      </c>
      <c r="Y278">
        <f>主动技能!AF281</f>
        <v>2</v>
      </c>
      <c r="Z278">
        <f>主动技能!AG281</f>
        <v>1</v>
      </c>
      <c r="AA278" t="str">
        <f>主动技能!AH281</f>
        <v>attackex</v>
      </c>
      <c r="AB278" t="str">
        <f>IF(主动技能!AI281="","")</f>
        <v/>
      </c>
      <c r="AC278">
        <f>主动技能!AJ281</f>
        <v>15</v>
      </c>
    </row>
    <row r="279" spans="1:29" x14ac:dyDescent="0.15">
      <c r="A27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对敌方单体造成125%攻击力（+10257）点伤害。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t="str">
        <f>主动技能!P282</f>
        <v>eff_sixingguangquan|eff_chongjizhan||</v>
      </c>
      <c r="K279">
        <f>主动技能!Q282</f>
        <v>1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 t="str">
        <f>IF(主动技能!V282="","",主动技能!V282)</f>
        <v>skill_24</v>
      </c>
      <c r="Q279" t="str">
        <f>IF(主动技能!W282="","")</f>
        <v/>
      </c>
      <c r="R279" t="str">
        <f>IF(主动技能!X282="","")</f>
        <v/>
      </c>
      <c r="S279">
        <f>主动技能!Y282</f>
        <v>50</v>
      </c>
      <c r="T279">
        <f>主动技能!Z282</f>
        <v>125</v>
      </c>
      <c r="U279">
        <f>主动技能!AB282</f>
        <v>10257</v>
      </c>
      <c r="V279">
        <f>主动技能!AC282</f>
        <v>0</v>
      </c>
      <c r="W279">
        <f>主动技能!AD282</f>
        <v>0</v>
      </c>
      <c r="X279">
        <f>主动技能!AE282</f>
        <v>1</v>
      </c>
      <c r="Y279">
        <f>主动技能!AF282</f>
        <v>2</v>
      </c>
      <c r="Z279">
        <f>主动技能!AG282</f>
        <v>1</v>
      </c>
      <c r="AA279" t="str">
        <f>主动技能!AH282</f>
        <v>attackex</v>
      </c>
      <c r="AB279" t="str">
        <f>IF(主动技能!AI282="","")</f>
        <v/>
      </c>
      <c r="AC279">
        <f>主动技能!AJ282</f>
        <v>16</v>
      </c>
    </row>
    <row r="280" spans="1:29" x14ac:dyDescent="0.15">
      <c r="A280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对敌方单体造成125%攻击力（+14508）点伤害。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t="str">
        <f>主动技能!P283</f>
        <v>eff_sixingguangquan|eff_chongjizhan||</v>
      </c>
      <c r="K280">
        <f>主动技能!Q283</f>
        <v>1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 t="str">
        <f>IF(主动技能!V283="","",主动技能!V283)</f>
        <v>skill_24</v>
      </c>
      <c r="Q280" t="str">
        <f>IF(主动技能!W283="","")</f>
        <v/>
      </c>
      <c r="R280" t="str">
        <f>IF(主动技能!X283="","")</f>
        <v/>
      </c>
      <c r="S280">
        <f>主动技能!Y283</f>
        <v>50</v>
      </c>
      <c r="T280">
        <f>主动技能!Z283</f>
        <v>125</v>
      </c>
      <c r="U280">
        <f>主动技能!AB283</f>
        <v>14508</v>
      </c>
      <c r="V280">
        <f>主动技能!AC283</f>
        <v>0</v>
      </c>
      <c r="W280">
        <f>主动技能!AD283</f>
        <v>0</v>
      </c>
      <c r="X280">
        <f>主动技能!AE283</f>
        <v>1</v>
      </c>
      <c r="Y280">
        <f>主动技能!AF283</f>
        <v>2</v>
      </c>
      <c r="Z280">
        <f>主动技能!AG283</f>
        <v>1</v>
      </c>
      <c r="AA280" t="str">
        <f>主动技能!AH283</f>
        <v>attackex</v>
      </c>
      <c r="AB280" t="str">
        <f>IF(主动技能!AI283="","")</f>
        <v/>
      </c>
      <c r="AC280">
        <f>主动技能!AJ283</f>
        <v>17</v>
      </c>
    </row>
    <row r="281" spans="1:29" x14ac:dyDescent="0.15">
      <c r="A281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对敌方单体造成125%攻击力（+20520）点伤害。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t="str">
        <f>主动技能!P284</f>
        <v>eff_sixingguangquan|eff_chongjizhan||</v>
      </c>
      <c r="K281">
        <f>主动技能!Q284</f>
        <v>1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 t="str">
        <f>IF(主动技能!V284="","",主动技能!V284)</f>
        <v>skill_24</v>
      </c>
      <c r="Q281" t="str">
        <f>IF(主动技能!W284="","")</f>
        <v/>
      </c>
      <c r="R281" t="str">
        <f>IF(主动技能!X284="","")</f>
        <v/>
      </c>
      <c r="S281">
        <f>主动技能!Y284</f>
        <v>50</v>
      </c>
      <c r="T281">
        <f>主动技能!Z284</f>
        <v>125</v>
      </c>
      <c r="U281">
        <f>主动技能!AB284</f>
        <v>20520</v>
      </c>
      <c r="V281">
        <f>主动技能!AC284</f>
        <v>0</v>
      </c>
      <c r="W281">
        <f>主动技能!AD284</f>
        <v>0</v>
      </c>
      <c r="X281">
        <f>主动技能!AE284</f>
        <v>1</v>
      </c>
      <c r="Y281">
        <f>主动技能!AF284</f>
        <v>2</v>
      </c>
      <c r="Z281">
        <f>主动技能!AG284</f>
        <v>1</v>
      </c>
      <c r="AA281" t="str">
        <f>主动技能!AH284</f>
        <v>attackex</v>
      </c>
      <c r="AB281" t="str">
        <f>IF(主动技能!AI284="","")</f>
        <v/>
      </c>
      <c r="AC281">
        <f>主动技能!AJ284</f>
        <v>18</v>
      </c>
    </row>
    <row r="282" spans="1:29" x14ac:dyDescent="0.15">
      <c r="A282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对敌方单体造成125%攻击力（+29024）点伤害。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t="str">
        <f>主动技能!P285</f>
        <v>eff_sixingguangquan|eff_chongjizhan||</v>
      </c>
      <c r="K282">
        <f>主动技能!Q285</f>
        <v>1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 t="str">
        <f>IF(主动技能!V285="","",主动技能!V285)</f>
        <v>skill_24</v>
      </c>
      <c r="Q282" t="str">
        <f>IF(主动技能!W285="","")</f>
        <v/>
      </c>
      <c r="R282" t="str">
        <f>IF(主动技能!X285="","")</f>
        <v/>
      </c>
      <c r="S282">
        <f>主动技能!Y285</f>
        <v>50</v>
      </c>
      <c r="T282">
        <f>主动技能!Z285</f>
        <v>125</v>
      </c>
      <c r="U282">
        <f>主动技能!AB285</f>
        <v>29024</v>
      </c>
      <c r="V282">
        <f>主动技能!AC285</f>
        <v>0</v>
      </c>
      <c r="W282">
        <f>主动技能!AD285</f>
        <v>0</v>
      </c>
      <c r="X282">
        <f>主动技能!AE285</f>
        <v>1</v>
      </c>
      <c r="Y282">
        <f>主动技能!AF285</f>
        <v>2</v>
      </c>
      <c r="Z282">
        <f>主动技能!AG285</f>
        <v>1</v>
      </c>
      <c r="AA282" t="str">
        <f>主动技能!AH285</f>
        <v>attackex</v>
      </c>
      <c r="AB282" t="str">
        <f>IF(主动技能!AI285="","")</f>
        <v/>
      </c>
      <c r="AC282">
        <f>主动技能!AJ285</f>
        <v>19</v>
      </c>
    </row>
    <row r="283" spans="1:29" x14ac:dyDescent="0.15">
      <c r="A283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对敌方单体造成125%攻击力（+41051）点伤害。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t="str">
        <f>主动技能!P286</f>
        <v>eff_sixingguangquan|eff_chongjizhan||</v>
      </c>
      <c r="K283">
        <f>主动技能!Q286</f>
        <v>1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 t="str">
        <f>IF(主动技能!V286="","",主动技能!V286)</f>
        <v>skill_24</v>
      </c>
      <c r="Q283" t="str">
        <f>IF(主动技能!W286="","")</f>
        <v/>
      </c>
      <c r="R283" t="str">
        <f>IF(主动技能!X286="","")</f>
        <v/>
      </c>
      <c r="S283">
        <f>主动技能!Y286</f>
        <v>50</v>
      </c>
      <c r="T283">
        <f>主动技能!Z286</f>
        <v>125</v>
      </c>
      <c r="U283">
        <f>主动技能!AB286</f>
        <v>41051</v>
      </c>
      <c r="V283">
        <f>主动技能!AC286</f>
        <v>0</v>
      </c>
      <c r="W283">
        <f>主动技能!AD286</f>
        <v>0</v>
      </c>
      <c r="X283">
        <f>主动技能!AE286</f>
        <v>1</v>
      </c>
      <c r="Y283">
        <f>主动技能!AF286</f>
        <v>2</v>
      </c>
      <c r="Z283">
        <f>主动技能!AG286</f>
        <v>1</v>
      </c>
      <c r="AA283" t="str">
        <f>主动技能!AH286</f>
        <v>attackex</v>
      </c>
      <c r="AB283" t="str">
        <f>IF(主动技能!AI286="","")</f>
        <v/>
      </c>
      <c r="AC283">
        <f>主动技能!AJ286</f>
        <v>20</v>
      </c>
    </row>
    <row r="284" spans="1:29" x14ac:dyDescent="0.15">
      <c r="A284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对敌方单体造成150%攻击力（+104）点伤害。并附带流血。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 t="str">
        <f>主动技能!P287</f>
        <v>eff_sixingguangquan|eff_yuezhiwu||</v>
      </c>
      <c r="K284">
        <f>主动技能!Q287</f>
        <v>1</v>
      </c>
      <c r="L284">
        <f>主动技能!R287</f>
        <v>0</v>
      </c>
      <c r="M284">
        <f>主动技能!S287</f>
        <v>0</v>
      </c>
      <c r="N284" t="str">
        <f>IF(主动技能!T287="","",主动技能!T287)</f>
        <v>100001:100:2:0</v>
      </c>
      <c r="O284" t="str">
        <f>IF(主动技能!U287="","",主动技能!U287)</f>
        <v/>
      </c>
      <c r="P284" t="str">
        <f>IF(主动技能!V287="","",主动技能!V287)</f>
        <v>skill_09</v>
      </c>
      <c r="Q284" t="str">
        <f>IF(主动技能!W287="","")</f>
        <v/>
      </c>
      <c r="R284" t="str">
        <f>IF(主动技能!X287="","")</f>
        <v/>
      </c>
      <c r="S284">
        <f>主动技能!Y287</f>
        <v>100</v>
      </c>
      <c r="T284">
        <f>主动技能!Z287</f>
        <v>150</v>
      </c>
      <c r="U284">
        <f>主动技能!AB287</f>
        <v>104</v>
      </c>
      <c r="V284">
        <f>主动技能!AC287</f>
        <v>0</v>
      </c>
      <c r="W284">
        <f>主动技能!AD287</f>
        <v>0</v>
      </c>
      <c r="X284">
        <f>主动技能!AE287</f>
        <v>1</v>
      </c>
      <c r="Y284">
        <f>主动技能!AF287</f>
        <v>3</v>
      </c>
      <c r="Z284">
        <f>主动技能!AG287</f>
        <v>2</v>
      </c>
      <c r="AA284" t="str">
        <f>主动技能!AH287</f>
        <v>attackex</v>
      </c>
      <c r="AB284" t="str">
        <f>IF(主动技能!AI287="","")</f>
        <v/>
      </c>
      <c r="AC284">
        <f>主动技能!AJ287</f>
        <v>1</v>
      </c>
    </row>
    <row r="285" spans="1:29" x14ac:dyDescent="0.15">
      <c r="A285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对敌方单体造成150%攻击力（+128）点伤害。并附带流血。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 t="str">
        <f>主动技能!P288</f>
        <v>eff_sixingguangquan|eff_yuezhiwu||</v>
      </c>
      <c r="K285">
        <f>主动技能!Q288</f>
        <v>1</v>
      </c>
      <c r="L285">
        <f>主动技能!R288</f>
        <v>0</v>
      </c>
      <c r="M285">
        <f>主动技能!S288</f>
        <v>0</v>
      </c>
      <c r="N285" t="str">
        <f>IF(主动技能!T288="","",主动技能!T288)</f>
        <v>100001:100:2:0</v>
      </c>
      <c r="O285" t="str">
        <f>IF(主动技能!U288="","",主动技能!U288)</f>
        <v/>
      </c>
      <c r="P285" t="str">
        <f>IF(主动技能!V288="","",主动技能!V288)</f>
        <v>skill_09</v>
      </c>
      <c r="Q285" t="str">
        <f>IF(主动技能!W288="","")</f>
        <v/>
      </c>
      <c r="R285" t="str">
        <f>IF(主动技能!X288="","")</f>
        <v/>
      </c>
      <c r="S285">
        <f>主动技能!Y288</f>
        <v>100</v>
      </c>
      <c r="T285">
        <f>主动技能!Z288</f>
        <v>150</v>
      </c>
      <c r="U285">
        <f>主动技能!AB288</f>
        <v>128</v>
      </c>
      <c r="V285">
        <f>主动技能!AC288</f>
        <v>0</v>
      </c>
      <c r="W285">
        <f>主动技能!AD288</f>
        <v>0</v>
      </c>
      <c r="X285">
        <f>主动技能!AE288</f>
        <v>1</v>
      </c>
      <c r="Y285">
        <f>主动技能!AF288</f>
        <v>3</v>
      </c>
      <c r="Z285">
        <f>主动技能!AG288</f>
        <v>2</v>
      </c>
      <c r="AA285" t="str">
        <f>主动技能!AH288</f>
        <v>attackex</v>
      </c>
      <c r="AB285" t="str">
        <f>IF(主动技能!AI288="","")</f>
        <v/>
      </c>
      <c r="AC285">
        <f>主动技能!AJ288</f>
        <v>2</v>
      </c>
    </row>
    <row r="286" spans="1:29" x14ac:dyDescent="0.15">
      <c r="A286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对敌方单体造成150%攻击力（+200）点伤害。并附带流血。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 t="str">
        <f>主动技能!P289</f>
        <v>eff_sixingguangquan|eff_yuezhiwu||</v>
      </c>
      <c r="K286">
        <f>主动技能!Q289</f>
        <v>1</v>
      </c>
      <c r="L286">
        <f>主动技能!R289</f>
        <v>0</v>
      </c>
      <c r="M286">
        <f>主动技能!S289</f>
        <v>0</v>
      </c>
      <c r="N286" t="str">
        <f>IF(主动技能!T289="","",主动技能!T289)</f>
        <v>100001:100:2:0</v>
      </c>
      <c r="O286" t="str">
        <f>IF(主动技能!U289="","",主动技能!U289)</f>
        <v/>
      </c>
      <c r="P286" t="str">
        <f>IF(主动技能!V289="","",主动技能!V289)</f>
        <v>skill_09</v>
      </c>
      <c r="Q286" t="str">
        <f>IF(主动技能!W289="","")</f>
        <v/>
      </c>
      <c r="R286" t="str">
        <f>IF(主动技能!X289="","")</f>
        <v/>
      </c>
      <c r="S286">
        <f>主动技能!Y289</f>
        <v>100</v>
      </c>
      <c r="T286">
        <f>主动技能!Z289</f>
        <v>150</v>
      </c>
      <c r="U286">
        <f>主动技能!AB289</f>
        <v>200</v>
      </c>
      <c r="V286">
        <f>主动技能!AC289</f>
        <v>0</v>
      </c>
      <c r="W286">
        <f>主动技能!AD289</f>
        <v>0</v>
      </c>
      <c r="X286">
        <f>主动技能!AE289</f>
        <v>1</v>
      </c>
      <c r="Y286">
        <f>主动技能!AF289</f>
        <v>3</v>
      </c>
      <c r="Z286">
        <f>主动技能!AG289</f>
        <v>2</v>
      </c>
      <c r="AA286" t="str">
        <f>主动技能!AH289</f>
        <v>attackex</v>
      </c>
      <c r="AB286" t="str">
        <f>IF(主动技能!AI289="","")</f>
        <v/>
      </c>
      <c r="AC286">
        <f>主动技能!AJ289</f>
        <v>3</v>
      </c>
    </row>
    <row r="287" spans="1:29" x14ac:dyDescent="0.15">
      <c r="A287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对敌方单体造成150%攻击力（+320）点伤害。并附带流血。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 t="str">
        <f>主动技能!P290</f>
        <v>eff_sixingguangquan|eff_yuezhiwu||</v>
      </c>
      <c r="K287">
        <f>主动技能!Q290</f>
        <v>1</v>
      </c>
      <c r="L287">
        <f>主动技能!R290</f>
        <v>0</v>
      </c>
      <c r="M287">
        <f>主动技能!S290</f>
        <v>0</v>
      </c>
      <c r="N287" t="str">
        <f>IF(主动技能!T290="","",主动技能!T290)</f>
        <v>100001:100:2:0</v>
      </c>
      <c r="O287" t="str">
        <f>IF(主动技能!U290="","",主动技能!U290)</f>
        <v/>
      </c>
      <c r="P287" t="str">
        <f>IF(主动技能!V290="","",主动技能!V290)</f>
        <v>skill_09</v>
      </c>
      <c r="Q287" t="str">
        <f>IF(主动技能!W290="","")</f>
        <v/>
      </c>
      <c r="R287" t="str">
        <f>IF(主动技能!X290="","")</f>
        <v/>
      </c>
      <c r="S287">
        <f>主动技能!Y290</f>
        <v>100</v>
      </c>
      <c r="T287">
        <f>主动技能!Z290</f>
        <v>150</v>
      </c>
      <c r="U287">
        <f>主动技能!AB290</f>
        <v>320</v>
      </c>
      <c r="V287">
        <f>主动技能!AC290</f>
        <v>0</v>
      </c>
      <c r="W287">
        <f>主动技能!AD290</f>
        <v>0</v>
      </c>
      <c r="X287">
        <f>主动技能!AE290</f>
        <v>1</v>
      </c>
      <c r="Y287">
        <f>主动技能!AF290</f>
        <v>3</v>
      </c>
      <c r="Z287">
        <f>主动技能!AG290</f>
        <v>2</v>
      </c>
      <c r="AA287" t="str">
        <f>主动技能!AH290</f>
        <v>attackex</v>
      </c>
      <c r="AB287" t="str">
        <f>IF(主动技能!AI290="","")</f>
        <v/>
      </c>
      <c r="AC287">
        <f>主动技能!AJ290</f>
        <v>4</v>
      </c>
    </row>
    <row r="288" spans="1:29" x14ac:dyDescent="0.15">
      <c r="A288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 t="str">
        <f>主动技能!P291</f>
        <v>eff_sixingguangquan|eff_yuezhiwu||</v>
      </c>
      <c r="K288">
        <f>主动技能!Q291</f>
        <v>1</v>
      </c>
      <c r="L288">
        <f>主动技能!R291</f>
        <v>0</v>
      </c>
      <c r="M288">
        <f>主动技能!S291</f>
        <v>0</v>
      </c>
      <c r="N288" t="str">
        <f>IF(主动技能!T291="","",主动技能!T291)</f>
        <v>100001:100:2:0</v>
      </c>
      <c r="O288" t="str">
        <f>IF(主动技能!U291="","",主动技能!U291)</f>
        <v/>
      </c>
      <c r="P288" t="str">
        <f>IF(主动技能!V291="","",主动技能!V291)</f>
        <v>skill_09</v>
      </c>
      <c r="Q288" t="str">
        <f>IF(主动技能!W291="","")</f>
        <v/>
      </c>
      <c r="R288" t="str">
        <f>IF(主动技能!X291="","")</f>
        <v/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>
        <f>主动技能!AE291</f>
        <v>1</v>
      </c>
      <c r="Y288">
        <f>主动技能!AF291</f>
        <v>3</v>
      </c>
      <c r="Z288">
        <f>主动技能!AG291</f>
        <v>2</v>
      </c>
      <c r="AA288" t="str">
        <f>主动技能!AH291</f>
        <v>attackex</v>
      </c>
      <c r="AB288" t="str">
        <f>IF(主动技能!AI291="","")</f>
        <v/>
      </c>
      <c r="AC288">
        <f>主动技能!AJ291</f>
        <v>5</v>
      </c>
    </row>
    <row r="289" spans="1:29" x14ac:dyDescent="0.15">
      <c r="A28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对敌方单体造成150%攻击力（+640）点伤害。并附带流血。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 t="str">
        <f>主动技能!P292</f>
        <v>eff_sixingguangquan|eff_yuezhiwu||</v>
      </c>
      <c r="K289">
        <f>主动技能!Q292</f>
        <v>1</v>
      </c>
      <c r="L289">
        <f>主动技能!R292</f>
        <v>0</v>
      </c>
      <c r="M289">
        <f>主动技能!S292</f>
        <v>0</v>
      </c>
      <c r="N289" t="str">
        <f>IF(主动技能!T292="","",主动技能!T292)</f>
        <v>100001:100:2:0</v>
      </c>
      <c r="O289" t="str">
        <f>IF(主动技能!U292="","",主动技能!U292)</f>
        <v/>
      </c>
      <c r="P289" t="str">
        <f>IF(主动技能!V292="","",主动技能!V292)</f>
        <v>skill_09</v>
      </c>
      <c r="Q289" t="str">
        <f>IF(主动技能!W292="","")</f>
        <v/>
      </c>
      <c r="R289" t="str">
        <f>IF(主动技能!X292="","")</f>
        <v/>
      </c>
      <c r="S289">
        <f>主动技能!Y292</f>
        <v>100</v>
      </c>
      <c r="T289">
        <f>主动技能!Z292</f>
        <v>150</v>
      </c>
      <c r="U289">
        <f>主动技能!AB292</f>
        <v>640</v>
      </c>
      <c r="V289">
        <f>主动技能!AC292</f>
        <v>0</v>
      </c>
      <c r="W289">
        <f>主动技能!AD292</f>
        <v>0</v>
      </c>
      <c r="X289">
        <f>主动技能!AE292</f>
        <v>1</v>
      </c>
      <c r="Y289">
        <f>主动技能!AF292</f>
        <v>3</v>
      </c>
      <c r="Z289">
        <f>主动技能!AG292</f>
        <v>2</v>
      </c>
      <c r="AA289" t="str">
        <f>主动技能!AH292</f>
        <v>attackex</v>
      </c>
      <c r="AB289" t="str">
        <f>IF(主动技能!AI292="","")</f>
        <v/>
      </c>
      <c r="AC289">
        <f>主动技能!AJ292</f>
        <v>6</v>
      </c>
    </row>
    <row r="290" spans="1:29" x14ac:dyDescent="0.15">
      <c r="A290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对敌方单体造成150%攻击力（+905）点伤害。并附带流血。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 t="str">
        <f>主动技能!P293</f>
        <v>eff_sixingguangquan|eff_yuezhiwu||</v>
      </c>
      <c r="K290">
        <f>主动技能!Q293</f>
        <v>1</v>
      </c>
      <c r="L290">
        <f>主动技能!R293</f>
        <v>0</v>
      </c>
      <c r="M290">
        <f>主动技能!S293</f>
        <v>0</v>
      </c>
      <c r="N290" t="str">
        <f>IF(主动技能!T293="","",主动技能!T293)</f>
        <v>100001:100:2:0</v>
      </c>
      <c r="O290" t="str">
        <f>IF(主动技能!U293="","",主动技能!U293)</f>
        <v/>
      </c>
      <c r="P290" t="str">
        <f>IF(主动技能!V293="","",主动技能!V293)</f>
        <v>skill_09</v>
      </c>
      <c r="Q290" t="str">
        <f>IF(主动技能!W293="","")</f>
        <v/>
      </c>
      <c r="R290" t="str">
        <f>IF(主动技能!X293="","")</f>
        <v/>
      </c>
      <c r="S290">
        <f>主动技能!Y293</f>
        <v>100</v>
      </c>
      <c r="T290">
        <f>主动技能!Z293</f>
        <v>150</v>
      </c>
      <c r="U290">
        <f>主动技能!AB293</f>
        <v>905</v>
      </c>
      <c r="V290">
        <f>主动技能!AC293</f>
        <v>0</v>
      </c>
      <c r="W290">
        <f>主动技能!AD293</f>
        <v>0</v>
      </c>
      <c r="X290">
        <f>主动技能!AE293</f>
        <v>1</v>
      </c>
      <c r="Y290">
        <f>主动技能!AF293</f>
        <v>3</v>
      </c>
      <c r="Z290">
        <f>主动技能!AG293</f>
        <v>2</v>
      </c>
      <c r="AA290" t="str">
        <f>主动技能!AH293</f>
        <v>attackex</v>
      </c>
      <c r="AB290" t="str">
        <f>IF(主动技能!AI293="","")</f>
        <v/>
      </c>
      <c r="AC290">
        <f>主动技能!AJ293</f>
        <v>7</v>
      </c>
    </row>
    <row r="291" spans="1:29" x14ac:dyDescent="0.15">
      <c r="A291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对敌方单体造成150%攻击力（+1280）点伤害。并附带流血。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 t="str">
        <f>主动技能!P294</f>
        <v>eff_sixingguangquan|eff_yuezhiwu||</v>
      </c>
      <c r="K291">
        <f>主动技能!Q294</f>
        <v>1</v>
      </c>
      <c r="L291">
        <f>主动技能!R294</f>
        <v>0</v>
      </c>
      <c r="M291">
        <f>主动技能!S294</f>
        <v>0</v>
      </c>
      <c r="N291" t="str">
        <f>IF(主动技能!T294="","",主动技能!T294)</f>
        <v>100001:100:2:0</v>
      </c>
      <c r="O291" t="str">
        <f>IF(主动技能!U294="","",主动技能!U294)</f>
        <v/>
      </c>
      <c r="P291" t="str">
        <f>IF(主动技能!V294="","",主动技能!V294)</f>
        <v>skill_09</v>
      </c>
      <c r="Q291" t="str">
        <f>IF(主动技能!W294="","")</f>
        <v/>
      </c>
      <c r="R291" t="str">
        <f>IF(主动技能!X294="","")</f>
        <v/>
      </c>
      <c r="S291">
        <f>主动技能!Y294</f>
        <v>100</v>
      </c>
      <c r="T291">
        <f>主动技能!Z294</f>
        <v>150</v>
      </c>
      <c r="U291">
        <f>主动技能!AB294</f>
        <v>1280</v>
      </c>
      <c r="V291">
        <f>主动技能!AC294</f>
        <v>0</v>
      </c>
      <c r="W291">
        <f>主动技能!AD294</f>
        <v>0</v>
      </c>
      <c r="X291">
        <f>主动技能!AE294</f>
        <v>1</v>
      </c>
      <c r="Y291">
        <f>主动技能!AF294</f>
        <v>3</v>
      </c>
      <c r="Z291">
        <f>主动技能!AG294</f>
        <v>2</v>
      </c>
      <c r="AA291" t="str">
        <f>主动技能!AH294</f>
        <v>attackex</v>
      </c>
      <c r="AB291" t="str">
        <f>IF(主动技能!AI294="","")</f>
        <v/>
      </c>
      <c r="AC291">
        <f>主动技能!AJ294</f>
        <v>8</v>
      </c>
    </row>
    <row r="292" spans="1:29" x14ac:dyDescent="0.15">
      <c r="A292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对敌方单体造成150%攻击力（+1811）点伤害。并附带流血。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 t="str">
        <f>主动技能!P295</f>
        <v>eff_sixingguangquan|eff_yuezhiwu||</v>
      </c>
      <c r="K292">
        <f>主动技能!Q295</f>
        <v>1</v>
      </c>
      <c r="L292">
        <f>主动技能!R295</f>
        <v>0</v>
      </c>
      <c r="M292">
        <f>主动技能!S295</f>
        <v>0</v>
      </c>
      <c r="N292" t="str">
        <f>IF(主动技能!T295="","",主动技能!T295)</f>
        <v>100001:100:2:0</v>
      </c>
      <c r="O292" t="str">
        <f>IF(主动技能!U295="","",主动技能!U295)</f>
        <v/>
      </c>
      <c r="P292" t="str">
        <f>IF(主动技能!V295="","",主动技能!V295)</f>
        <v>skill_09</v>
      </c>
      <c r="Q292" t="str">
        <f>IF(主动技能!W295="","")</f>
        <v/>
      </c>
      <c r="R292" t="str">
        <f>IF(主动技能!X295="","")</f>
        <v/>
      </c>
      <c r="S292">
        <f>主动技能!Y295</f>
        <v>100</v>
      </c>
      <c r="T292">
        <f>主动技能!Z295</f>
        <v>150</v>
      </c>
      <c r="U292">
        <f>主动技能!AB295</f>
        <v>1811</v>
      </c>
      <c r="V292">
        <f>主动技能!AC295</f>
        <v>0</v>
      </c>
      <c r="W292">
        <f>主动技能!AD295</f>
        <v>0</v>
      </c>
      <c r="X292">
        <f>主动技能!AE295</f>
        <v>1</v>
      </c>
      <c r="Y292">
        <f>主动技能!AF295</f>
        <v>3</v>
      </c>
      <c r="Z292">
        <f>主动技能!AG295</f>
        <v>2</v>
      </c>
      <c r="AA292" t="str">
        <f>主动技能!AH295</f>
        <v>attackex</v>
      </c>
      <c r="AB292" t="str">
        <f>IF(主动技能!AI295="","")</f>
        <v/>
      </c>
      <c r="AC292">
        <f>主动技能!AJ295</f>
        <v>9</v>
      </c>
    </row>
    <row r="293" spans="1:29" x14ac:dyDescent="0.15">
      <c r="A293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对敌方单体造成150%攻击力（+2562）点伤害。并附带流血。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 t="str">
        <f>主动技能!P296</f>
        <v>eff_sixingguangquan|eff_yuezhiwu||</v>
      </c>
      <c r="K293">
        <f>主动技能!Q296</f>
        <v>1</v>
      </c>
      <c r="L293">
        <f>主动技能!R296</f>
        <v>0</v>
      </c>
      <c r="M293">
        <f>主动技能!S296</f>
        <v>0</v>
      </c>
      <c r="N293" t="str">
        <f>IF(主动技能!T296="","",主动技能!T296)</f>
        <v>100001:100:2:0</v>
      </c>
      <c r="O293" t="str">
        <f>IF(主动技能!U296="","",主动技能!U296)</f>
        <v/>
      </c>
      <c r="P293" t="str">
        <f>IF(主动技能!V296="","",主动技能!V296)</f>
        <v>skill_09</v>
      </c>
      <c r="Q293" t="str">
        <f>IF(主动技能!W296="","")</f>
        <v/>
      </c>
      <c r="R293" t="str">
        <f>IF(主动技能!X296="","")</f>
        <v/>
      </c>
      <c r="S293">
        <f>主动技能!Y296</f>
        <v>100</v>
      </c>
      <c r="T293">
        <f>主动技能!Z296</f>
        <v>150</v>
      </c>
      <c r="U293">
        <f>主动技能!AB296</f>
        <v>2562</v>
      </c>
      <c r="V293">
        <f>主动技能!AC296</f>
        <v>0</v>
      </c>
      <c r="W293">
        <f>主动技能!AD296</f>
        <v>0</v>
      </c>
      <c r="X293">
        <f>主动技能!AE296</f>
        <v>1</v>
      </c>
      <c r="Y293">
        <f>主动技能!AF296</f>
        <v>3</v>
      </c>
      <c r="Z293">
        <f>主动技能!AG296</f>
        <v>2</v>
      </c>
      <c r="AA293" t="str">
        <f>主动技能!AH296</f>
        <v>attackex</v>
      </c>
      <c r="AB293" t="str">
        <f>IF(主动技能!AI296="","")</f>
        <v/>
      </c>
      <c r="AC293">
        <f>主动技能!AJ296</f>
        <v>10</v>
      </c>
    </row>
    <row r="294" spans="1:29" x14ac:dyDescent="0.15">
      <c r="A294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对敌方单体造成150%攻击力（+3624）点伤害。并附带流血。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 t="str">
        <f>主动技能!P297</f>
        <v>eff_sixingguangquan|eff_yuezhiwu||</v>
      </c>
      <c r="K294">
        <f>主动技能!Q297</f>
        <v>1</v>
      </c>
      <c r="L294">
        <f>主动技能!R297</f>
        <v>0</v>
      </c>
      <c r="M294">
        <f>主动技能!S297</f>
        <v>0</v>
      </c>
      <c r="N294" t="str">
        <f>IF(主动技能!T297="","",主动技能!T297)</f>
        <v>100001:100:2:0</v>
      </c>
      <c r="O294" t="str">
        <f>IF(主动技能!U297="","",主动技能!U297)</f>
        <v/>
      </c>
      <c r="P294" t="str">
        <f>IF(主动技能!V297="","",主动技能!V297)</f>
        <v>skill_09</v>
      </c>
      <c r="Q294" t="str">
        <f>IF(主动技能!W297="","")</f>
        <v/>
      </c>
      <c r="R294" t="str">
        <f>IF(主动技能!X297="","")</f>
        <v/>
      </c>
      <c r="S294">
        <f>主动技能!Y297</f>
        <v>100</v>
      </c>
      <c r="T294">
        <f>主动技能!Z297</f>
        <v>150</v>
      </c>
      <c r="U294">
        <f>主动技能!AB297</f>
        <v>3624</v>
      </c>
      <c r="V294">
        <f>主动技能!AC297</f>
        <v>0</v>
      </c>
      <c r="W294">
        <f>主动技能!AD297</f>
        <v>0</v>
      </c>
      <c r="X294">
        <f>主动技能!AE297</f>
        <v>1</v>
      </c>
      <c r="Y294">
        <f>主动技能!AF297</f>
        <v>3</v>
      </c>
      <c r="Z294">
        <f>主动技能!AG297</f>
        <v>2</v>
      </c>
      <c r="AA294" t="str">
        <f>主动技能!AH297</f>
        <v>attackex</v>
      </c>
      <c r="AB294" t="str">
        <f>IF(主动技能!AI297="","")</f>
        <v/>
      </c>
      <c r="AC294">
        <f>主动技能!AJ297</f>
        <v>11</v>
      </c>
    </row>
    <row r="295" spans="1:29" x14ac:dyDescent="0.15">
      <c r="A295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对敌方单体造成150%攻击力（+5126）点伤害。并附带流血。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 t="str">
        <f>主动技能!P298</f>
        <v>eff_sixingguangquan|eff_yuezhiwu||</v>
      </c>
      <c r="K295">
        <f>主动技能!Q298</f>
        <v>1</v>
      </c>
      <c r="L295">
        <f>主动技能!R298</f>
        <v>0</v>
      </c>
      <c r="M295">
        <f>主动技能!S298</f>
        <v>0</v>
      </c>
      <c r="N295" t="str">
        <f>IF(主动技能!T298="","",主动技能!T298)</f>
        <v>100001:100:2:0</v>
      </c>
      <c r="O295" t="str">
        <f>IF(主动技能!U298="","",主动技能!U298)</f>
        <v/>
      </c>
      <c r="P295" t="str">
        <f>IF(主动技能!V298="","",主动技能!V298)</f>
        <v>skill_09</v>
      </c>
      <c r="Q295" t="str">
        <f>IF(主动技能!W298="","")</f>
        <v/>
      </c>
      <c r="R295" t="str">
        <f>IF(主动技能!X298="","")</f>
        <v/>
      </c>
      <c r="S295">
        <f>主动技能!Y298</f>
        <v>100</v>
      </c>
      <c r="T295">
        <f>主动技能!Z298</f>
        <v>150</v>
      </c>
      <c r="U295">
        <f>主动技能!AB298</f>
        <v>5126</v>
      </c>
      <c r="V295">
        <f>主动技能!AC298</f>
        <v>0</v>
      </c>
      <c r="W295">
        <f>主动技能!AD298</f>
        <v>0</v>
      </c>
      <c r="X295">
        <f>主动技能!AE298</f>
        <v>1</v>
      </c>
      <c r="Y295">
        <f>主动技能!AF298</f>
        <v>3</v>
      </c>
      <c r="Z295">
        <f>主动技能!AG298</f>
        <v>2</v>
      </c>
      <c r="AA295" t="str">
        <f>主动技能!AH298</f>
        <v>attackex</v>
      </c>
      <c r="AB295" t="str">
        <f>IF(主动技能!AI298="","")</f>
        <v/>
      </c>
      <c r="AC295">
        <f>主动技能!AJ298</f>
        <v>12</v>
      </c>
    </row>
    <row r="296" spans="1:29" x14ac:dyDescent="0.15">
      <c r="A296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对敌方单体造成150%攻击力（+7250）点伤害。并附带流血。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 t="str">
        <f>主动技能!P299</f>
        <v>eff_sixingguangquan|eff_yuezhiwu||</v>
      </c>
      <c r="K296">
        <f>主动技能!Q299</f>
        <v>1</v>
      </c>
      <c r="L296">
        <f>主动技能!R299</f>
        <v>0</v>
      </c>
      <c r="M296">
        <f>主动技能!S299</f>
        <v>0</v>
      </c>
      <c r="N296" t="str">
        <f>IF(主动技能!T299="","",主动技能!T299)</f>
        <v>100001:100:2:0</v>
      </c>
      <c r="O296" t="str">
        <f>IF(主动技能!U299="","",主动技能!U299)</f>
        <v/>
      </c>
      <c r="P296" t="str">
        <f>IF(主动技能!V299="","",主动技能!V299)</f>
        <v>skill_09</v>
      </c>
      <c r="Q296" t="str">
        <f>IF(主动技能!W299="","")</f>
        <v/>
      </c>
      <c r="R296" t="str">
        <f>IF(主动技能!X299="","")</f>
        <v/>
      </c>
      <c r="S296">
        <f>主动技能!Y299</f>
        <v>100</v>
      </c>
      <c r="T296">
        <f>主动技能!Z299</f>
        <v>150</v>
      </c>
      <c r="U296">
        <f>主动技能!AB299</f>
        <v>7250</v>
      </c>
      <c r="V296">
        <f>主动技能!AC299</f>
        <v>0</v>
      </c>
      <c r="W296">
        <f>主动技能!AD299</f>
        <v>0</v>
      </c>
      <c r="X296">
        <f>主动技能!AE299</f>
        <v>1</v>
      </c>
      <c r="Y296">
        <f>主动技能!AF299</f>
        <v>3</v>
      </c>
      <c r="Z296">
        <f>主动技能!AG299</f>
        <v>2</v>
      </c>
      <c r="AA296" t="str">
        <f>主动技能!AH299</f>
        <v>attackex</v>
      </c>
      <c r="AB296" t="str">
        <f>IF(主动技能!AI299="","")</f>
        <v/>
      </c>
      <c r="AC296">
        <f>主动技能!AJ299</f>
        <v>13</v>
      </c>
    </row>
    <row r="297" spans="1:29" x14ac:dyDescent="0.15">
      <c r="A297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对敌方单体造成150%攻击力（+10255）点伤害。并附带流血。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 t="str">
        <f>主动技能!P300</f>
        <v>eff_sixingguangquan|eff_yuezhiwu||</v>
      </c>
      <c r="K297">
        <f>主动技能!Q300</f>
        <v>1</v>
      </c>
      <c r="L297">
        <f>主动技能!R300</f>
        <v>0</v>
      </c>
      <c r="M297">
        <f>主动技能!S300</f>
        <v>0</v>
      </c>
      <c r="N297" t="str">
        <f>IF(主动技能!T300="","",主动技能!T300)</f>
        <v>100001:100:2:0</v>
      </c>
      <c r="O297" t="str">
        <f>IF(主动技能!U300="","",主动技能!U300)</f>
        <v/>
      </c>
      <c r="P297" t="str">
        <f>IF(主动技能!V300="","",主动技能!V300)</f>
        <v>skill_09</v>
      </c>
      <c r="Q297" t="str">
        <f>IF(主动技能!W300="","")</f>
        <v/>
      </c>
      <c r="R297" t="str">
        <f>IF(主动技能!X300="","")</f>
        <v/>
      </c>
      <c r="S297">
        <f>主动技能!Y300</f>
        <v>100</v>
      </c>
      <c r="T297">
        <f>主动技能!Z300</f>
        <v>150</v>
      </c>
      <c r="U297">
        <f>主动技能!AB300</f>
        <v>10255</v>
      </c>
      <c r="V297">
        <f>主动技能!AC300</f>
        <v>0</v>
      </c>
      <c r="W297">
        <f>主动技能!AD300</f>
        <v>0</v>
      </c>
      <c r="X297">
        <f>主动技能!AE300</f>
        <v>1</v>
      </c>
      <c r="Y297">
        <f>主动技能!AF300</f>
        <v>3</v>
      </c>
      <c r="Z297">
        <f>主动技能!AG300</f>
        <v>2</v>
      </c>
      <c r="AA297" t="str">
        <f>主动技能!AH300</f>
        <v>attackex</v>
      </c>
      <c r="AB297" t="str">
        <f>IF(主动技能!AI300="","")</f>
        <v/>
      </c>
      <c r="AC297">
        <f>主动技能!AJ300</f>
        <v>14</v>
      </c>
    </row>
    <row r="298" spans="1:29" x14ac:dyDescent="0.15">
      <c r="A298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对敌方单体造成150%攻击力（+14504）点伤害。并附带流血。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 t="str">
        <f>主动技能!P301</f>
        <v>eff_sixingguangquan|eff_yuezhiwu||</v>
      </c>
      <c r="K298">
        <f>主动技能!Q301</f>
        <v>1</v>
      </c>
      <c r="L298">
        <f>主动技能!R301</f>
        <v>0</v>
      </c>
      <c r="M298">
        <f>主动技能!S301</f>
        <v>0</v>
      </c>
      <c r="N298" t="str">
        <f>IF(主动技能!T301="","",主动技能!T301)</f>
        <v>100001:100:2:0</v>
      </c>
      <c r="O298" t="str">
        <f>IF(主动技能!U301="","",主动技能!U301)</f>
        <v/>
      </c>
      <c r="P298" t="str">
        <f>IF(主动技能!V301="","",主动技能!V301)</f>
        <v>skill_09</v>
      </c>
      <c r="Q298" t="str">
        <f>IF(主动技能!W301="","")</f>
        <v/>
      </c>
      <c r="R298" t="str">
        <f>IF(主动技能!X301="","")</f>
        <v/>
      </c>
      <c r="S298">
        <f>主动技能!Y301</f>
        <v>100</v>
      </c>
      <c r="T298">
        <f>主动技能!Z301</f>
        <v>150</v>
      </c>
      <c r="U298">
        <f>主动技能!AB301</f>
        <v>14504</v>
      </c>
      <c r="V298">
        <f>主动技能!AC301</f>
        <v>0</v>
      </c>
      <c r="W298">
        <f>主动技能!AD301</f>
        <v>0</v>
      </c>
      <c r="X298">
        <f>主动技能!AE301</f>
        <v>1</v>
      </c>
      <c r="Y298">
        <f>主动技能!AF301</f>
        <v>3</v>
      </c>
      <c r="Z298">
        <f>主动技能!AG301</f>
        <v>2</v>
      </c>
      <c r="AA298" t="str">
        <f>主动技能!AH301</f>
        <v>attackex</v>
      </c>
      <c r="AB298" t="str">
        <f>IF(主动技能!AI301="","")</f>
        <v/>
      </c>
      <c r="AC298">
        <f>主动技能!AJ301</f>
        <v>15</v>
      </c>
    </row>
    <row r="299" spans="1:29" x14ac:dyDescent="0.15">
      <c r="A29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对敌方单体造成150%攻击力（+20515）点伤害。并附带流血。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 t="str">
        <f>主动技能!P302</f>
        <v>eff_sixingguangquan|eff_yuezhiwu||</v>
      </c>
      <c r="K299">
        <f>主动技能!Q302</f>
        <v>1</v>
      </c>
      <c r="L299">
        <f>主动技能!R302</f>
        <v>0</v>
      </c>
      <c r="M299">
        <f>主动技能!S302</f>
        <v>0</v>
      </c>
      <c r="N299" t="str">
        <f>IF(主动技能!T302="","",主动技能!T302)</f>
        <v>100001:100:2:0</v>
      </c>
      <c r="O299" t="str">
        <f>IF(主动技能!U302="","",主动技能!U302)</f>
        <v/>
      </c>
      <c r="P299" t="str">
        <f>IF(主动技能!V302="","",主动技能!V302)</f>
        <v>skill_09</v>
      </c>
      <c r="Q299" t="str">
        <f>IF(主动技能!W302="","")</f>
        <v/>
      </c>
      <c r="R299" t="str">
        <f>IF(主动技能!X302="","")</f>
        <v/>
      </c>
      <c r="S299">
        <f>主动技能!Y302</f>
        <v>100</v>
      </c>
      <c r="T299">
        <f>主动技能!Z302</f>
        <v>150</v>
      </c>
      <c r="U299">
        <f>主动技能!AB302</f>
        <v>20515</v>
      </c>
      <c r="V299">
        <f>主动技能!AC302</f>
        <v>0</v>
      </c>
      <c r="W299">
        <f>主动技能!AD302</f>
        <v>0</v>
      </c>
      <c r="X299">
        <f>主动技能!AE302</f>
        <v>1</v>
      </c>
      <c r="Y299">
        <f>主动技能!AF302</f>
        <v>3</v>
      </c>
      <c r="Z299">
        <f>主动技能!AG302</f>
        <v>2</v>
      </c>
      <c r="AA299" t="str">
        <f>主动技能!AH302</f>
        <v>attackex</v>
      </c>
      <c r="AB299" t="str">
        <f>IF(主动技能!AI302="","")</f>
        <v/>
      </c>
      <c r="AC299">
        <f>主动技能!AJ302</f>
        <v>16</v>
      </c>
    </row>
    <row r="300" spans="1:29" x14ac:dyDescent="0.15">
      <c r="A300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对敌方单体造成150%攻击力（+29016）点伤害。并附带流血。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 t="str">
        <f>主动技能!P303</f>
        <v>eff_sixingguangquan|eff_yuezhiwu||</v>
      </c>
      <c r="K300">
        <f>主动技能!Q303</f>
        <v>1</v>
      </c>
      <c r="L300">
        <f>主动技能!R303</f>
        <v>0</v>
      </c>
      <c r="M300">
        <f>主动技能!S303</f>
        <v>0</v>
      </c>
      <c r="N300" t="str">
        <f>IF(主动技能!T303="","",主动技能!T303)</f>
        <v>100001:100:2:0</v>
      </c>
      <c r="O300" t="str">
        <f>IF(主动技能!U303="","",主动技能!U303)</f>
        <v/>
      </c>
      <c r="P300" t="str">
        <f>IF(主动技能!V303="","",主动技能!V303)</f>
        <v>skill_09</v>
      </c>
      <c r="Q300" t="str">
        <f>IF(主动技能!W303="","")</f>
        <v/>
      </c>
      <c r="R300" t="str">
        <f>IF(主动技能!X303="","")</f>
        <v/>
      </c>
      <c r="S300">
        <f>主动技能!Y303</f>
        <v>100</v>
      </c>
      <c r="T300">
        <f>主动技能!Z303</f>
        <v>150</v>
      </c>
      <c r="U300">
        <f>主动技能!AB303</f>
        <v>29016</v>
      </c>
      <c r="V300">
        <f>主动技能!AC303</f>
        <v>0</v>
      </c>
      <c r="W300">
        <f>主动技能!AD303</f>
        <v>0</v>
      </c>
      <c r="X300">
        <f>主动技能!AE303</f>
        <v>1</v>
      </c>
      <c r="Y300">
        <f>主动技能!AF303</f>
        <v>3</v>
      </c>
      <c r="Z300">
        <f>主动技能!AG303</f>
        <v>2</v>
      </c>
      <c r="AA300" t="str">
        <f>主动技能!AH303</f>
        <v>attackex</v>
      </c>
      <c r="AB300" t="str">
        <f>IF(主动技能!AI303="","")</f>
        <v/>
      </c>
      <c r="AC300">
        <f>主动技能!AJ303</f>
        <v>17</v>
      </c>
    </row>
    <row r="301" spans="1:29" x14ac:dyDescent="0.15">
      <c r="A301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对敌方单体造成150%攻击力（+41041）点伤害。并附带流血。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 t="str">
        <f>主动技能!P304</f>
        <v>eff_sixingguangquan|eff_yuezhiwu||</v>
      </c>
      <c r="K301">
        <f>主动技能!Q304</f>
        <v>1</v>
      </c>
      <c r="L301">
        <f>主动技能!R304</f>
        <v>0</v>
      </c>
      <c r="M301">
        <f>主动技能!S304</f>
        <v>0</v>
      </c>
      <c r="N301" t="str">
        <f>IF(主动技能!T304="","",主动技能!T304)</f>
        <v>100001:100:2:0</v>
      </c>
      <c r="O301" t="str">
        <f>IF(主动技能!U304="","",主动技能!U304)</f>
        <v/>
      </c>
      <c r="P301" t="str">
        <f>IF(主动技能!V304="","",主动技能!V304)</f>
        <v>skill_09</v>
      </c>
      <c r="Q301" t="str">
        <f>IF(主动技能!W304="","")</f>
        <v/>
      </c>
      <c r="R301" t="str">
        <f>IF(主动技能!X304="","")</f>
        <v/>
      </c>
      <c r="S301">
        <f>主动技能!Y304</f>
        <v>100</v>
      </c>
      <c r="T301">
        <f>主动技能!Z304</f>
        <v>150</v>
      </c>
      <c r="U301">
        <f>主动技能!AB304</f>
        <v>41041</v>
      </c>
      <c r="V301">
        <f>主动技能!AC304</f>
        <v>0</v>
      </c>
      <c r="W301">
        <f>主动技能!AD304</f>
        <v>0</v>
      </c>
      <c r="X301">
        <f>主动技能!AE304</f>
        <v>1</v>
      </c>
      <c r="Y301">
        <f>主动技能!AF304</f>
        <v>3</v>
      </c>
      <c r="Z301">
        <f>主动技能!AG304</f>
        <v>2</v>
      </c>
      <c r="AA301" t="str">
        <f>主动技能!AH304</f>
        <v>attackex</v>
      </c>
      <c r="AB301" t="str">
        <f>IF(主动技能!AI304="","")</f>
        <v/>
      </c>
      <c r="AC301">
        <f>主动技能!AJ304</f>
        <v>18</v>
      </c>
    </row>
    <row r="302" spans="1:29" x14ac:dyDescent="0.15">
      <c r="A302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对敌方单体造成150%攻击力（+58048）点伤害。并附带流血。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 t="str">
        <f>主动技能!P305</f>
        <v>eff_sixingguangquan|eff_yuezhiwu||</v>
      </c>
      <c r="K302">
        <f>主动技能!Q305</f>
        <v>1</v>
      </c>
      <c r="L302">
        <f>主动技能!R305</f>
        <v>0</v>
      </c>
      <c r="M302">
        <f>主动技能!S305</f>
        <v>0</v>
      </c>
      <c r="N302" t="str">
        <f>IF(主动技能!T305="","",主动技能!T305)</f>
        <v>100001:100:2:0</v>
      </c>
      <c r="O302" t="str">
        <f>IF(主动技能!U305="","",主动技能!U305)</f>
        <v/>
      </c>
      <c r="P302" t="str">
        <f>IF(主动技能!V305="","",主动技能!V305)</f>
        <v>skill_09</v>
      </c>
      <c r="Q302" t="str">
        <f>IF(主动技能!W305="","")</f>
        <v/>
      </c>
      <c r="R302" t="str">
        <f>IF(主动技能!X305="","")</f>
        <v/>
      </c>
      <c r="S302">
        <f>主动技能!Y305</f>
        <v>100</v>
      </c>
      <c r="T302">
        <f>主动技能!Z305</f>
        <v>150</v>
      </c>
      <c r="U302">
        <f>主动技能!AB305</f>
        <v>58048</v>
      </c>
      <c r="V302">
        <f>主动技能!AC305</f>
        <v>0</v>
      </c>
      <c r="W302">
        <f>主动技能!AD305</f>
        <v>0</v>
      </c>
      <c r="X302">
        <f>主动技能!AE305</f>
        <v>1</v>
      </c>
      <c r="Y302">
        <f>主动技能!AF305</f>
        <v>3</v>
      </c>
      <c r="Z302">
        <f>主动技能!AG305</f>
        <v>2</v>
      </c>
      <c r="AA302" t="str">
        <f>主动技能!AH305</f>
        <v>attackex</v>
      </c>
      <c r="AB302" t="str">
        <f>IF(主动技能!AI305="","")</f>
        <v/>
      </c>
      <c r="AC302">
        <f>主动技能!AJ305</f>
        <v>19</v>
      </c>
    </row>
    <row r="303" spans="1:29" x14ac:dyDescent="0.15">
      <c r="A303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对敌方单体造成150%攻击力（+82102）点伤害。并附带流血。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 t="str">
        <f>主动技能!P306</f>
        <v>eff_sixingguangquan|eff_yuezhiwu||</v>
      </c>
      <c r="K303">
        <f>主动技能!Q306</f>
        <v>1</v>
      </c>
      <c r="L303">
        <f>主动技能!R306</f>
        <v>0</v>
      </c>
      <c r="M303">
        <f>主动技能!S306</f>
        <v>0</v>
      </c>
      <c r="N303" t="str">
        <f>IF(主动技能!T306="","",主动技能!T306)</f>
        <v>100001:100:2:0</v>
      </c>
      <c r="O303" t="str">
        <f>IF(主动技能!U306="","",主动技能!U306)</f>
        <v/>
      </c>
      <c r="P303" t="str">
        <f>IF(主动技能!V306="","",主动技能!V306)</f>
        <v>skill_09</v>
      </c>
      <c r="Q303" t="str">
        <f>IF(主动技能!W306="","")</f>
        <v/>
      </c>
      <c r="R303" t="str">
        <f>IF(主动技能!X306="","")</f>
        <v/>
      </c>
      <c r="S303">
        <f>主动技能!Y306</f>
        <v>100</v>
      </c>
      <c r="T303">
        <f>主动技能!Z306</f>
        <v>150</v>
      </c>
      <c r="U303">
        <f>主动技能!AB306</f>
        <v>82102</v>
      </c>
      <c r="V303">
        <f>主动技能!AC306</f>
        <v>0</v>
      </c>
      <c r="W303">
        <f>主动技能!AD306</f>
        <v>0</v>
      </c>
      <c r="X303">
        <f>主动技能!AE306</f>
        <v>1</v>
      </c>
      <c r="Y303">
        <f>主动技能!AF306</f>
        <v>3</v>
      </c>
      <c r="Z303">
        <f>主动技能!AG306</f>
        <v>2</v>
      </c>
      <c r="AA303" t="str">
        <f>主动技能!AH306</f>
        <v>attackex</v>
      </c>
      <c r="AB303" t="str">
        <f>IF(主动技能!AI306="","")</f>
        <v/>
      </c>
      <c r="AC303">
        <f>主动技能!AJ306</f>
        <v>20</v>
      </c>
    </row>
    <row r="304" spans="1:29" x14ac:dyDescent="0.15">
      <c r="A304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t="str">
        <f>主动技能!P307</f>
        <v>eff_yixingguangquan|||</v>
      </c>
      <c r="K304">
        <f>主动技能!Q307</f>
        <v>1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 t="str">
        <f>IF(主动技能!V307="","",主动技能!V307)</f>
        <v>skill_32</v>
      </c>
      <c r="Q304" t="str">
        <f>IF(主动技能!W307="","")</f>
        <v/>
      </c>
      <c r="R304" t="str">
        <f>IF(主动技能!X307="","")</f>
        <v/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>
        <f>主动技能!AE307</f>
        <v>0</v>
      </c>
      <c r="Y304">
        <f>主动技能!AF307</f>
        <v>0</v>
      </c>
      <c r="Z304">
        <f>主动技能!AG307</f>
        <v>0</v>
      </c>
      <c r="AA304" t="str">
        <f>主动技能!AH307</f>
        <v>attack</v>
      </c>
      <c r="AB304" t="str">
        <f>IF(主动技能!AI307="","")</f>
        <v/>
      </c>
      <c r="AC304">
        <f>主动技能!AJ307</f>
        <v>1</v>
      </c>
    </row>
    <row r="305" spans="1:29" x14ac:dyDescent="0.15">
      <c r="A305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t="str">
        <f>主动技能!P308</f>
        <v>eff_yixingguangquan|||</v>
      </c>
      <c r="K305">
        <f>主动技能!Q308</f>
        <v>1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 t="str">
        <f>IF(主动技能!V308="","",主动技能!V308)</f>
        <v>skill_32</v>
      </c>
      <c r="Q305" t="str">
        <f>IF(主动技能!W308="","")</f>
        <v/>
      </c>
      <c r="R305" t="str">
        <f>IF(主动技能!X308="","")</f>
        <v/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>
        <f>主动技能!AE308</f>
        <v>0</v>
      </c>
      <c r="Y305">
        <f>主动技能!AF308</f>
        <v>0</v>
      </c>
      <c r="Z305">
        <f>主动技能!AG308</f>
        <v>0</v>
      </c>
      <c r="AA305" t="str">
        <f>主动技能!AH308</f>
        <v>attack</v>
      </c>
      <c r="AB305" t="str">
        <f>IF(主动技能!AI308="","")</f>
        <v/>
      </c>
      <c r="AC305">
        <f>主动技能!AJ308</f>
        <v>2</v>
      </c>
    </row>
    <row r="306" spans="1:29" x14ac:dyDescent="0.15">
      <c r="A306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t="str">
        <f>主动技能!P309</f>
        <v>eff_yixingguangquan|||</v>
      </c>
      <c r="K306">
        <f>主动技能!Q309</f>
        <v>1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 t="str">
        <f>IF(主动技能!V309="","",主动技能!V309)</f>
        <v>skill_32</v>
      </c>
      <c r="Q306" t="str">
        <f>IF(主动技能!W309="","")</f>
        <v/>
      </c>
      <c r="R306" t="str">
        <f>IF(主动技能!X309="","")</f>
        <v/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>
        <f>主动技能!AE309</f>
        <v>0</v>
      </c>
      <c r="Y306">
        <f>主动技能!AF309</f>
        <v>0</v>
      </c>
      <c r="Z306">
        <f>主动技能!AG309</f>
        <v>0</v>
      </c>
      <c r="AA306" t="str">
        <f>主动技能!AH309</f>
        <v>attack</v>
      </c>
      <c r="AB306" t="str">
        <f>IF(主动技能!AI309="","")</f>
        <v/>
      </c>
      <c r="AC306">
        <f>主动技能!AJ309</f>
        <v>3</v>
      </c>
    </row>
    <row r="307" spans="1:29" x14ac:dyDescent="0.15">
      <c r="A307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t="str">
        <f>主动技能!P310</f>
        <v>eff_yixingguangquan|||</v>
      </c>
      <c r="K307">
        <f>主动技能!Q310</f>
        <v>1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 t="str">
        <f>IF(主动技能!V310="","",主动技能!V310)</f>
        <v>skill_32</v>
      </c>
      <c r="Q307" t="str">
        <f>IF(主动技能!W310="","")</f>
        <v/>
      </c>
      <c r="R307" t="str">
        <f>IF(主动技能!X310="","")</f>
        <v/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>
        <f>主动技能!AE310</f>
        <v>0</v>
      </c>
      <c r="Y307">
        <f>主动技能!AF310</f>
        <v>0</v>
      </c>
      <c r="Z307">
        <f>主动技能!AG310</f>
        <v>0</v>
      </c>
      <c r="AA307" t="str">
        <f>主动技能!AH310</f>
        <v>attack</v>
      </c>
      <c r="AB307" t="str">
        <f>IF(主动技能!AI310="","")</f>
        <v/>
      </c>
      <c r="AC307">
        <f>主动技能!AJ310</f>
        <v>4</v>
      </c>
    </row>
    <row r="308" spans="1:29" x14ac:dyDescent="0.15">
      <c r="A308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t="str">
        <f>主动技能!P311</f>
        <v>eff_yixingguangquan|||</v>
      </c>
      <c r="K308">
        <f>主动技能!Q311</f>
        <v>1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 t="str">
        <f>IF(主动技能!V311="","",主动技能!V311)</f>
        <v>skill_32</v>
      </c>
      <c r="Q308" t="str">
        <f>IF(主动技能!W311="","")</f>
        <v/>
      </c>
      <c r="R308" t="str">
        <f>IF(主动技能!X311="","")</f>
        <v/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>
        <f>主动技能!AE311</f>
        <v>0</v>
      </c>
      <c r="Y308">
        <f>主动技能!AF311</f>
        <v>0</v>
      </c>
      <c r="Z308">
        <f>主动技能!AG311</f>
        <v>0</v>
      </c>
      <c r="AA308" t="str">
        <f>主动技能!AH311</f>
        <v>attack</v>
      </c>
      <c r="AB308" t="str">
        <f>IF(主动技能!AI311="","")</f>
        <v/>
      </c>
      <c r="AC308">
        <f>主动技能!AJ311</f>
        <v>5</v>
      </c>
    </row>
    <row r="309" spans="1:29" x14ac:dyDescent="0.15">
      <c r="A30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t="str">
        <f>主动技能!P312</f>
        <v>eff_yixingguangquan|||</v>
      </c>
      <c r="K309">
        <f>主动技能!Q312</f>
        <v>1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 t="str">
        <f>IF(主动技能!V312="","",主动技能!V312)</f>
        <v>skill_32</v>
      </c>
      <c r="Q309" t="str">
        <f>IF(主动技能!W312="","")</f>
        <v/>
      </c>
      <c r="R309" t="str">
        <f>IF(主动技能!X312="","")</f>
        <v/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>
        <f>主动技能!AE312</f>
        <v>0</v>
      </c>
      <c r="Y309">
        <f>主动技能!AF312</f>
        <v>0</v>
      </c>
      <c r="Z309">
        <f>主动技能!AG312</f>
        <v>0</v>
      </c>
      <c r="AA309" t="str">
        <f>主动技能!AH312</f>
        <v>attack</v>
      </c>
      <c r="AB309" t="str">
        <f>IF(主动技能!AI312="","")</f>
        <v/>
      </c>
      <c r="AC309">
        <f>主动技能!AJ312</f>
        <v>6</v>
      </c>
    </row>
    <row r="310" spans="1:29" x14ac:dyDescent="0.15">
      <c r="A310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t="str">
        <f>主动技能!P313</f>
        <v>eff_yixingguangquan|||</v>
      </c>
      <c r="K310">
        <f>主动技能!Q313</f>
        <v>1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 t="str">
        <f>IF(主动技能!V313="","",主动技能!V313)</f>
        <v>skill_32</v>
      </c>
      <c r="Q310" t="str">
        <f>IF(主动技能!W313="","")</f>
        <v/>
      </c>
      <c r="R310" t="str">
        <f>IF(主动技能!X313="","")</f>
        <v/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>
        <f>主动技能!AE313</f>
        <v>0</v>
      </c>
      <c r="Y310">
        <f>主动技能!AF313</f>
        <v>0</v>
      </c>
      <c r="Z310">
        <f>主动技能!AG313</f>
        <v>0</v>
      </c>
      <c r="AA310" t="str">
        <f>主动技能!AH313</f>
        <v>attack</v>
      </c>
      <c r="AB310" t="str">
        <f>IF(主动技能!AI313="","")</f>
        <v/>
      </c>
      <c r="AC310">
        <f>主动技能!AJ313</f>
        <v>7</v>
      </c>
    </row>
    <row r="311" spans="1:29" x14ac:dyDescent="0.15">
      <c r="A311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t="str">
        <f>主动技能!P314</f>
        <v>eff_yixingguangquan|||</v>
      </c>
      <c r="K311">
        <f>主动技能!Q314</f>
        <v>1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 t="str">
        <f>IF(主动技能!V314="","",主动技能!V314)</f>
        <v>skill_32</v>
      </c>
      <c r="Q311" t="str">
        <f>IF(主动技能!W314="","")</f>
        <v/>
      </c>
      <c r="R311" t="str">
        <f>IF(主动技能!X314="","")</f>
        <v/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>
        <f>主动技能!AE314</f>
        <v>0</v>
      </c>
      <c r="Y311">
        <f>主动技能!AF314</f>
        <v>0</v>
      </c>
      <c r="Z311">
        <f>主动技能!AG314</f>
        <v>0</v>
      </c>
      <c r="AA311" t="str">
        <f>主动技能!AH314</f>
        <v>attack</v>
      </c>
      <c r="AB311" t="str">
        <f>IF(主动技能!AI314="","")</f>
        <v/>
      </c>
      <c r="AC311">
        <f>主动技能!AJ314</f>
        <v>8</v>
      </c>
    </row>
    <row r="312" spans="1:29" x14ac:dyDescent="0.15">
      <c r="A312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t="str">
        <f>主动技能!P315</f>
        <v>eff_yixingguangquan|||</v>
      </c>
      <c r="K312">
        <f>主动技能!Q315</f>
        <v>1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 t="str">
        <f>IF(主动技能!V315="","",主动技能!V315)</f>
        <v>skill_32</v>
      </c>
      <c r="Q312" t="str">
        <f>IF(主动技能!W315="","")</f>
        <v/>
      </c>
      <c r="R312" t="str">
        <f>IF(主动技能!X315="","")</f>
        <v/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>
        <f>主动技能!AE315</f>
        <v>0</v>
      </c>
      <c r="Y312">
        <f>主动技能!AF315</f>
        <v>0</v>
      </c>
      <c r="Z312">
        <f>主动技能!AG315</f>
        <v>0</v>
      </c>
      <c r="AA312" t="str">
        <f>主动技能!AH315</f>
        <v>attack</v>
      </c>
      <c r="AB312" t="str">
        <f>IF(主动技能!AI315="","")</f>
        <v/>
      </c>
      <c r="AC312">
        <f>主动技能!AJ315</f>
        <v>9</v>
      </c>
    </row>
    <row r="313" spans="1:29" x14ac:dyDescent="0.15">
      <c r="A313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t="str">
        <f>主动技能!P316</f>
        <v>eff_yixingguangquan|||</v>
      </c>
      <c r="K313">
        <f>主动技能!Q316</f>
        <v>1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 t="str">
        <f>IF(主动技能!V316="","",主动技能!V316)</f>
        <v>skill_32</v>
      </c>
      <c r="Q313" t="str">
        <f>IF(主动技能!W316="","")</f>
        <v/>
      </c>
      <c r="R313" t="str">
        <f>IF(主动技能!X316="","")</f>
        <v/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>
        <f>主动技能!AE316</f>
        <v>0</v>
      </c>
      <c r="Y313">
        <f>主动技能!AF316</f>
        <v>0</v>
      </c>
      <c r="Z313">
        <f>主动技能!AG316</f>
        <v>0</v>
      </c>
      <c r="AA313" t="str">
        <f>主动技能!AH316</f>
        <v>attack</v>
      </c>
      <c r="AB313" t="str">
        <f>IF(主动技能!AI316="","")</f>
        <v/>
      </c>
      <c r="AC313">
        <f>主动技能!AJ316</f>
        <v>10</v>
      </c>
    </row>
    <row r="314" spans="1:29" x14ac:dyDescent="0.15">
      <c r="A314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t="str">
        <f>主动技能!P317</f>
        <v>eff_yixingguangquan|||</v>
      </c>
      <c r="K314">
        <f>主动技能!Q317</f>
        <v>1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 t="str">
        <f>IF(主动技能!V317="","",主动技能!V317)</f>
        <v>skill_32</v>
      </c>
      <c r="Q314" t="str">
        <f>IF(主动技能!W317="","")</f>
        <v/>
      </c>
      <c r="R314" t="str">
        <f>IF(主动技能!X317="","")</f>
        <v/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>
        <f>主动技能!AE317</f>
        <v>0</v>
      </c>
      <c r="Y314">
        <f>主动技能!AF317</f>
        <v>0</v>
      </c>
      <c r="Z314">
        <f>主动技能!AG317</f>
        <v>0</v>
      </c>
      <c r="AA314" t="str">
        <f>主动技能!AH317</f>
        <v>attack</v>
      </c>
      <c r="AB314" t="str">
        <f>IF(主动技能!AI317="","")</f>
        <v/>
      </c>
      <c r="AC314">
        <f>主动技能!AJ317</f>
        <v>11</v>
      </c>
    </row>
    <row r="315" spans="1:29" x14ac:dyDescent="0.15">
      <c r="A315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t="str">
        <f>主动技能!P318</f>
        <v>eff_yixingguangquan|||</v>
      </c>
      <c r="K315">
        <f>主动技能!Q318</f>
        <v>1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 t="str">
        <f>IF(主动技能!V318="","",主动技能!V318)</f>
        <v>skill_32</v>
      </c>
      <c r="Q315" t="str">
        <f>IF(主动技能!W318="","")</f>
        <v/>
      </c>
      <c r="R315" t="str">
        <f>IF(主动技能!X318="","")</f>
        <v/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>
        <f>主动技能!AE318</f>
        <v>0</v>
      </c>
      <c r="Y315">
        <f>主动技能!AF318</f>
        <v>0</v>
      </c>
      <c r="Z315">
        <f>主动技能!AG318</f>
        <v>0</v>
      </c>
      <c r="AA315" t="str">
        <f>主动技能!AH318</f>
        <v>attack</v>
      </c>
      <c r="AB315" t="str">
        <f>IF(主动技能!AI318="","")</f>
        <v/>
      </c>
      <c r="AC315">
        <f>主动技能!AJ318</f>
        <v>12</v>
      </c>
    </row>
    <row r="316" spans="1:29" x14ac:dyDescent="0.15">
      <c r="A316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t="str">
        <f>主动技能!P319</f>
        <v>eff_yixingguangquan|||</v>
      </c>
      <c r="K316">
        <f>主动技能!Q319</f>
        <v>1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 t="str">
        <f>IF(主动技能!V319="","",主动技能!V319)</f>
        <v>skill_32</v>
      </c>
      <c r="Q316" t="str">
        <f>IF(主动技能!W319="","")</f>
        <v/>
      </c>
      <c r="R316" t="str">
        <f>IF(主动技能!X319="","")</f>
        <v/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>
        <f>主动技能!AE319</f>
        <v>0</v>
      </c>
      <c r="Y316">
        <f>主动技能!AF319</f>
        <v>0</v>
      </c>
      <c r="Z316">
        <f>主动技能!AG319</f>
        <v>0</v>
      </c>
      <c r="AA316" t="str">
        <f>主动技能!AH319</f>
        <v>attack</v>
      </c>
      <c r="AB316" t="str">
        <f>IF(主动技能!AI319="","")</f>
        <v/>
      </c>
      <c r="AC316">
        <f>主动技能!AJ319</f>
        <v>13</v>
      </c>
    </row>
    <row r="317" spans="1:29" x14ac:dyDescent="0.15">
      <c r="A317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t="str">
        <f>主动技能!P320</f>
        <v>eff_yixingguangquan|||</v>
      </c>
      <c r="K317">
        <f>主动技能!Q320</f>
        <v>1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 t="str">
        <f>IF(主动技能!V320="","",主动技能!V320)</f>
        <v>skill_32</v>
      </c>
      <c r="Q317" t="str">
        <f>IF(主动技能!W320="","")</f>
        <v/>
      </c>
      <c r="R317" t="str">
        <f>IF(主动技能!X320="","")</f>
        <v/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>
        <f>主动技能!AE320</f>
        <v>0</v>
      </c>
      <c r="Y317">
        <f>主动技能!AF320</f>
        <v>0</v>
      </c>
      <c r="Z317">
        <f>主动技能!AG320</f>
        <v>0</v>
      </c>
      <c r="AA317" t="str">
        <f>主动技能!AH320</f>
        <v>attack</v>
      </c>
      <c r="AB317" t="str">
        <f>IF(主动技能!AI320="","")</f>
        <v/>
      </c>
      <c r="AC317">
        <f>主动技能!AJ320</f>
        <v>14</v>
      </c>
    </row>
    <row r="318" spans="1:29" x14ac:dyDescent="0.15">
      <c r="A318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t="str">
        <f>主动技能!P321</f>
        <v>eff_yixingguangquan|||</v>
      </c>
      <c r="K318">
        <f>主动技能!Q321</f>
        <v>1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 t="str">
        <f>IF(主动技能!V321="","",主动技能!V321)</f>
        <v>skill_32</v>
      </c>
      <c r="Q318" t="str">
        <f>IF(主动技能!W321="","")</f>
        <v/>
      </c>
      <c r="R318" t="str">
        <f>IF(主动技能!X321="","")</f>
        <v/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>
        <f>主动技能!AE321</f>
        <v>0</v>
      </c>
      <c r="Y318">
        <f>主动技能!AF321</f>
        <v>0</v>
      </c>
      <c r="Z318">
        <f>主动技能!AG321</f>
        <v>0</v>
      </c>
      <c r="AA318" t="str">
        <f>主动技能!AH321</f>
        <v>attack</v>
      </c>
      <c r="AB318" t="str">
        <f>IF(主动技能!AI321="","")</f>
        <v/>
      </c>
      <c r="AC318">
        <f>主动技能!AJ321</f>
        <v>15</v>
      </c>
    </row>
    <row r="319" spans="1:29" x14ac:dyDescent="0.15">
      <c r="A31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t="str">
        <f>主动技能!P322</f>
        <v>eff_yixingguangquan|||</v>
      </c>
      <c r="K319">
        <f>主动技能!Q322</f>
        <v>1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 t="str">
        <f>IF(主动技能!V322="","",主动技能!V322)</f>
        <v>skill_32</v>
      </c>
      <c r="Q319" t="str">
        <f>IF(主动技能!W322="","")</f>
        <v/>
      </c>
      <c r="R319" t="str">
        <f>IF(主动技能!X322="","")</f>
        <v/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>
        <f>主动技能!AE322</f>
        <v>0</v>
      </c>
      <c r="Y319">
        <f>主动技能!AF322</f>
        <v>0</v>
      </c>
      <c r="Z319">
        <f>主动技能!AG322</f>
        <v>0</v>
      </c>
      <c r="AA319" t="str">
        <f>主动技能!AH322</f>
        <v>attack</v>
      </c>
      <c r="AB319" t="str">
        <f>IF(主动技能!AI322="","")</f>
        <v/>
      </c>
      <c r="AC319">
        <f>主动技能!AJ322</f>
        <v>16</v>
      </c>
    </row>
    <row r="320" spans="1:29" x14ac:dyDescent="0.15">
      <c r="A320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t="str">
        <f>主动技能!P323</f>
        <v>eff_yixingguangquan|||</v>
      </c>
      <c r="K320">
        <f>主动技能!Q323</f>
        <v>1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 t="str">
        <f>IF(主动技能!V323="","",主动技能!V323)</f>
        <v>skill_32</v>
      </c>
      <c r="Q320" t="str">
        <f>IF(主动技能!W323="","")</f>
        <v/>
      </c>
      <c r="R320" t="str">
        <f>IF(主动技能!X323="","")</f>
        <v/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>
        <f>主动技能!AE323</f>
        <v>0</v>
      </c>
      <c r="Y320">
        <f>主动技能!AF323</f>
        <v>0</v>
      </c>
      <c r="Z320">
        <f>主动技能!AG323</f>
        <v>0</v>
      </c>
      <c r="AA320" t="str">
        <f>主动技能!AH323</f>
        <v>attack</v>
      </c>
      <c r="AB320" t="str">
        <f>IF(主动技能!AI323="","")</f>
        <v/>
      </c>
      <c r="AC320">
        <f>主动技能!AJ323</f>
        <v>17</v>
      </c>
    </row>
    <row r="321" spans="1:29" x14ac:dyDescent="0.15">
      <c r="A321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t="str">
        <f>主动技能!P324</f>
        <v>eff_yixingguangquan|||</v>
      </c>
      <c r="K321">
        <f>主动技能!Q324</f>
        <v>1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 t="str">
        <f>IF(主动技能!V324="","",主动技能!V324)</f>
        <v>skill_32</v>
      </c>
      <c r="Q321" t="str">
        <f>IF(主动技能!W324="","")</f>
        <v/>
      </c>
      <c r="R321" t="str">
        <f>IF(主动技能!X324="","")</f>
        <v/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>
        <f>主动技能!AE324</f>
        <v>0</v>
      </c>
      <c r="Y321">
        <f>主动技能!AF324</f>
        <v>0</v>
      </c>
      <c r="Z321">
        <f>主动技能!AG324</f>
        <v>0</v>
      </c>
      <c r="AA321" t="str">
        <f>主动技能!AH324</f>
        <v>attack</v>
      </c>
      <c r="AB321" t="str">
        <f>IF(主动技能!AI324="","")</f>
        <v/>
      </c>
      <c r="AC321">
        <f>主动技能!AJ324</f>
        <v>18</v>
      </c>
    </row>
    <row r="322" spans="1:29" x14ac:dyDescent="0.15">
      <c r="A322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t="str">
        <f>主动技能!P325</f>
        <v>eff_yixingguangquan|||</v>
      </c>
      <c r="K322">
        <f>主动技能!Q325</f>
        <v>1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 t="str">
        <f>IF(主动技能!V325="","",主动技能!V325)</f>
        <v>skill_32</v>
      </c>
      <c r="Q322" t="str">
        <f>IF(主动技能!W325="","")</f>
        <v/>
      </c>
      <c r="R322" t="str">
        <f>IF(主动技能!X325="","")</f>
        <v/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>
        <f>主动技能!AE325</f>
        <v>0</v>
      </c>
      <c r="Y322">
        <f>主动技能!AF325</f>
        <v>0</v>
      </c>
      <c r="Z322">
        <f>主动技能!AG325</f>
        <v>0</v>
      </c>
      <c r="AA322" t="str">
        <f>主动技能!AH325</f>
        <v>attack</v>
      </c>
      <c r="AB322" t="str">
        <f>IF(主动技能!AI325="","")</f>
        <v/>
      </c>
      <c r="AC322">
        <f>主动技能!AJ325</f>
        <v>19</v>
      </c>
    </row>
    <row r="323" spans="1:29" x14ac:dyDescent="0.15">
      <c r="A323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t="str">
        <f>主动技能!P326</f>
        <v>eff_yixingguangquan|||</v>
      </c>
      <c r="K323">
        <f>主动技能!Q326</f>
        <v>1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 t="str">
        <f>IF(主动技能!V326="","",主动技能!V326)</f>
        <v>skill_32</v>
      </c>
      <c r="Q323" t="str">
        <f>IF(主动技能!W326="","")</f>
        <v/>
      </c>
      <c r="R323" t="str">
        <f>IF(主动技能!X326="","")</f>
        <v/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>
        <f>主动技能!AE326</f>
        <v>0</v>
      </c>
      <c r="Y323">
        <f>主动技能!AF326</f>
        <v>0</v>
      </c>
      <c r="Z323">
        <f>主动技能!AG326</f>
        <v>0</v>
      </c>
      <c r="AA323" t="str">
        <f>主动技能!AH326</f>
        <v>attack</v>
      </c>
      <c r="AB323" t="str">
        <f>IF(主动技能!AI326="","")</f>
        <v/>
      </c>
      <c r="AC323">
        <f>主动技能!AJ326</f>
        <v>20</v>
      </c>
    </row>
    <row r="324" spans="1:29" x14ac:dyDescent="0.15">
      <c r="A324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 t="str">
        <f>主动技能!P327</f>
        <v>eff_sixingguangquan|eff_chongjizhan||</v>
      </c>
      <c r="K324">
        <f>主动技能!Q327</f>
        <v>1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 t="str">
        <f>IF(主动技能!V327="","",主动技能!V327)</f>
        <v>skill_32</v>
      </c>
      <c r="Q324" t="str">
        <f>IF(主动技能!W327="","")</f>
        <v/>
      </c>
      <c r="R324" t="str">
        <f>IF(主动技能!X327="","")</f>
        <v/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>
        <f>主动技能!AE327</f>
        <v>1</v>
      </c>
      <c r="Y324">
        <f>主动技能!AF327</f>
        <v>2</v>
      </c>
      <c r="Z324">
        <f>主动技能!AG327</f>
        <v>1</v>
      </c>
      <c r="AA324" t="str">
        <f>主动技能!AH327</f>
        <v>attackex</v>
      </c>
      <c r="AB324" t="str">
        <f>IF(主动技能!AI327="","")</f>
        <v/>
      </c>
      <c r="AC324">
        <f>主动技能!AJ327</f>
        <v>1</v>
      </c>
    </row>
    <row r="325" spans="1:29" x14ac:dyDescent="0.15">
      <c r="A325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 t="str">
        <f>主动技能!P328</f>
        <v>eff_sixingguangquan|eff_chongjizhan||</v>
      </c>
      <c r="K325">
        <f>主动技能!Q328</f>
        <v>1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 t="str">
        <f>IF(主动技能!V328="","",主动技能!V328)</f>
        <v>skill_32</v>
      </c>
      <c r="Q325" t="str">
        <f>IF(主动技能!W328="","")</f>
        <v/>
      </c>
      <c r="R325" t="str">
        <f>IF(主动技能!X328="","")</f>
        <v/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>
        <f>主动技能!AE328</f>
        <v>1</v>
      </c>
      <c r="Y325">
        <f>主动技能!AF328</f>
        <v>2</v>
      </c>
      <c r="Z325">
        <f>主动技能!AG328</f>
        <v>1</v>
      </c>
      <c r="AA325" t="str">
        <f>主动技能!AH328</f>
        <v>attackex</v>
      </c>
      <c r="AB325" t="str">
        <f>IF(主动技能!AI328="","")</f>
        <v/>
      </c>
      <c r="AC325">
        <f>主动技能!AJ328</f>
        <v>2</v>
      </c>
    </row>
    <row r="326" spans="1:29" x14ac:dyDescent="0.15">
      <c r="A326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 t="str">
        <f>主动技能!P329</f>
        <v>eff_sixingguangquan|eff_chongjizhan||</v>
      </c>
      <c r="K326">
        <f>主动技能!Q329</f>
        <v>1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 t="str">
        <f>IF(主动技能!V329="","",主动技能!V329)</f>
        <v>skill_32</v>
      </c>
      <c r="Q326" t="str">
        <f>IF(主动技能!W329="","")</f>
        <v/>
      </c>
      <c r="R326" t="str">
        <f>IF(主动技能!X329="","")</f>
        <v/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>
        <f>主动技能!AE329</f>
        <v>1</v>
      </c>
      <c r="Y326">
        <f>主动技能!AF329</f>
        <v>2</v>
      </c>
      <c r="Z326">
        <f>主动技能!AG329</f>
        <v>1</v>
      </c>
      <c r="AA326" t="str">
        <f>主动技能!AH329</f>
        <v>attackex</v>
      </c>
      <c r="AB326" t="str">
        <f>IF(主动技能!AI329="","")</f>
        <v/>
      </c>
      <c r="AC326">
        <f>主动技能!AJ329</f>
        <v>3</v>
      </c>
    </row>
    <row r="327" spans="1:29" x14ac:dyDescent="0.15">
      <c r="A327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 t="str">
        <f>主动技能!P330</f>
        <v>eff_sixingguangquan|eff_chongjizhan||</v>
      </c>
      <c r="K327">
        <f>主动技能!Q330</f>
        <v>1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 t="str">
        <f>IF(主动技能!V330="","",主动技能!V330)</f>
        <v>skill_32</v>
      </c>
      <c r="Q327" t="str">
        <f>IF(主动技能!W330="","")</f>
        <v/>
      </c>
      <c r="R327" t="str">
        <f>IF(主动技能!X330="","")</f>
        <v/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>
        <f>主动技能!AE330</f>
        <v>1</v>
      </c>
      <c r="Y327">
        <f>主动技能!AF330</f>
        <v>2</v>
      </c>
      <c r="Z327">
        <f>主动技能!AG330</f>
        <v>1</v>
      </c>
      <c r="AA327" t="str">
        <f>主动技能!AH330</f>
        <v>attackex</v>
      </c>
      <c r="AB327" t="str">
        <f>IF(主动技能!AI330="","")</f>
        <v/>
      </c>
      <c r="AC327">
        <f>主动技能!AJ330</f>
        <v>4</v>
      </c>
    </row>
    <row r="328" spans="1:29" x14ac:dyDescent="0.15">
      <c r="A328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 t="str">
        <f>主动技能!P331</f>
        <v>eff_sixingguangquan|eff_chongjizhan||</v>
      </c>
      <c r="K328">
        <f>主动技能!Q331</f>
        <v>1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 t="str">
        <f>IF(主动技能!V331="","",主动技能!V331)</f>
        <v>skill_32</v>
      </c>
      <c r="Q328" t="str">
        <f>IF(主动技能!W331="","")</f>
        <v/>
      </c>
      <c r="R328" t="str">
        <f>IF(主动技能!X331="","")</f>
        <v/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>
        <f>主动技能!AE331</f>
        <v>1</v>
      </c>
      <c r="Y328">
        <f>主动技能!AF331</f>
        <v>2</v>
      </c>
      <c r="Z328">
        <f>主动技能!AG331</f>
        <v>1</v>
      </c>
      <c r="AA328" t="str">
        <f>主动技能!AH331</f>
        <v>attackex</v>
      </c>
      <c r="AB328" t="str">
        <f>IF(主动技能!AI331="","")</f>
        <v/>
      </c>
      <c r="AC328">
        <f>主动技能!AJ331</f>
        <v>5</v>
      </c>
    </row>
    <row r="329" spans="1:29" x14ac:dyDescent="0.15">
      <c r="A32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 t="str">
        <f>主动技能!P332</f>
        <v>eff_sixingguangquan|eff_chongjizhan||</v>
      </c>
      <c r="K329">
        <f>主动技能!Q332</f>
        <v>1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 t="str">
        <f>IF(主动技能!V332="","",主动技能!V332)</f>
        <v>skill_32</v>
      </c>
      <c r="Q329" t="str">
        <f>IF(主动技能!W332="","")</f>
        <v/>
      </c>
      <c r="R329" t="str">
        <f>IF(主动技能!X332="","")</f>
        <v/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>
        <f>主动技能!AE332</f>
        <v>1</v>
      </c>
      <c r="Y329">
        <f>主动技能!AF332</f>
        <v>2</v>
      </c>
      <c r="Z329">
        <f>主动技能!AG332</f>
        <v>1</v>
      </c>
      <c r="AA329" t="str">
        <f>主动技能!AH332</f>
        <v>attackex</v>
      </c>
      <c r="AB329" t="str">
        <f>IF(主动技能!AI332="","")</f>
        <v/>
      </c>
      <c r="AC329">
        <f>主动技能!AJ332</f>
        <v>6</v>
      </c>
    </row>
    <row r="330" spans="1:29" x14ac:dyDescent="0.15">
      <c r="A330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 t="str">
        <f>主动技能!P333</f>
        <v>eff_sixingguangquan|eff_chongjizhan||</v>
      </c>
      <c r="K330">
        <f>主动技能!Q333</f>
        <v>1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 t="str">
        <f>IF(主动技能!V333="","",主动技能!V333)</f>
        <v>skill_32</v>
      </c>
      <c r="Q330" t="str">
        <f>IF(主动技能!W333="","")</f>
        <v/>
      </c>
      <c r="R330" t="str">
        <f>IF(主动技能!X333="","")</f>
        <v/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>
        <f>主动技能!AE333</f>
        <v>1</v>
      </c>
      <c r="Y330">
        <f>主动技能!AF333</f>
        <v>2</v>
      </c>
      <c r="Z330">
        <f>主动技能!AG333</f>
        <v>1</v>
      </c>
      <c r="AA330" t="str">
        <f>主动技能!AH333</f>
        <v>attackex</v>
      </c>
      <c r="AB330" t="str">
        <f>IF(主动技能!AI333="","")</f>
        <v/>
      </c>
      <c r="AC330">
        <f>主动技能!AJ333</f>
        <v>7</v>
      </c>
    </row>
    <row r="331" spans="1:29" x14ac:dyDescent="0.15">
      <c r="A331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 t="str">
        <f>主动技能!P334</f>
        <v>eff_sixingguangquan|eff_chongjizhan||</v>
      </c>
      <c r="K331">
        <f>主动技能!Q334</f>
        <v>1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 t="str">
        <f>IF(主动技能!V334="","",主动技能!V334)</f>
        <v>skill_32</v>
      </c>
      <c r="Q331" t="str">
        <f>IF(主动技能!W334="","")</f>
        <v/>
      </c>
      <c r="R331" t="str">
        <f>IF(主动技能!X334="","")</f>
        <v/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>
        <f>主动技能!AE334</f>
        <v>1</v>
      </c>
      <c r="Y331">
        <f>主动技能!AF334</f>
        <v>2</v>
      </c>
      <c r="Z331">
        <f>主动技能!AG334</f>
        <v>1</v>
      </c>
      <c r="AA331" t="str">
        <f>主动技能!AH334</f>
        <v>attackex</v>
      </c>
      <c r="AB331" t="str">
        <f>IF(主动技能!AI334="","")</f>
        <v/>
      </c>
      <c r="AC331">
        <f>主动技能!AJ334</f>
        <v>8</v>
      </c>
    </row>
    <row r="332" spans="1:29" x14ac:dyDescent="0.15">
      <c r="A332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 t="str">
        <f>主动技能!P335</f>
        <v>eff_sixingguangquan|eff_chongjizhan||</v>
      </c>
      <c r="K332">
        <f>主动技能!Q335</f>
        <v>1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 t="str">
        <f>IF(主动技能!V335="","",主动技能!V335)</f>
        <v>skill_32</v>
      </c>
      <c r="Q332" t="str">
        <f>IF(主动技能!W335="","")</f>
        <v/>
      </c>
      <c r="R332" t="str">
        <f>IF(主动技能!X335="","")</f>
        <v/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>
        <f>主动技能!AE335</f>
        <v>1</v>
      </c>
      <c r="Y332">
        <f>主动技能!AF335</f>
        <v>2</v>
      </c>
      <c r="Z332">
        <f>主动技能!AG335</f>
        <v>1</v>
      </c>
      <c r="AA332" t="str">
        <f>主动技能!AH335</f>
        <v>attackex</v>
      </c>
      <c r="AB332" t="str">
        <f>IF(主动技能!AI335="","")</f>
        <v/>
      </c>
      <c r="AC332">
        <f>主动技能!AJ335</f>
        <v>9</v>
      </c>
    </row>
    <row r="333" spans="1:29" x14ac:dyDescent="0.15">
      <c r="A333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 t="str">
        <f>主动技能!P336</f>
        <v>eff_sixingguangquan|eff_chongjizhan||</v>
      </c>
      <c r="K333">
        <f>主动技能!Q336</f>
        <v>1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 t="str">
        <f>IF(主动技能!V336="","",主动技能!V336)</f>
        <v>skill_32</v>
      </c>
      <c r="Q333" t="str">
        <f>IF(主动技能!W336="","")</f>
        <v/>
      </c>
      <c r="R333" t="str">
        <f>IF(主动技能!X336="","")</f>
        <v/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>
        <f>主动技能!AE336</f>
        <v>1</v>
      </c>
      <c r="Y333">
        <f>主动技能!AF336</f>
        <v>2</v>
      </c>
      <c r="Z333">
        <f>主动技能!AG336</f>
        <v>1</v>
      </c>
      <c r="AA333" t="str">
        <f>主动技能!AH336</f>
        <v>attackex</v>
      </c>
      <c r="AB333" t="str">
        <f>IF(主动技能!AI336="","")</f>
        <v/>
      </c>
      <c r="AC333">
        <f>主动技能!AJ336</f>
        <v>10</v>
      </c>
    </row>
    <row r="334" spans="1:29" x14ac:dyDescent="0.15">
      <c r="A334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 t="str">
        <f>主动技能!P337</f>
        <v>eff_sixingguangquan|eff_chongjizhan||</v>
      </c>
      <c r="K334">
        <f>主动技能!Q337</f>
        <v>1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 t="str">
        <f>IF(主动技能!V337="","",主动技能!V337)</f>
        <v>skill_32</v>
      </c>
      <c r="Q334" t="str">
        <f>IF(主动技能!W337="","")</f>
        <v/>
      </c>
      <c r="R334" t="str">
        <f>IF(主动技能!X337="","")</f>
        <v/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>
        <f>主动技能!AE337</f>
        <v>1</v>
      </c>
      <c r="Y334">
        <f>主动技能!AF337</f>
        <v>2</v>
      </c>
      <c r="Z334">
        <f>主动技能!AG337</f>
        <v>1</v>
      </c>
      <c r="AA334" t="str">
        <f>主动技能!AH337</f>
        <v>attackex</v>
      </c>
      <c r="AB334" t="str">
        <f>IF(主动技能!AI337="","")</f>
        <v/>
      </c>
      <c r="AC334">
        <f>主动技能!AJ337</f>
        <v>11</v>
      </c>
    </row>
    <row r="335" spans="1:29" x14ac:dyDescent="0.15">
      <c r="A335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 t="str">
        <f>主动技能!P338</f>
        <v>eff_sixingguangquan|eff_chongjizhan||</v>
      </c>
      <c r="K335">
        <f>主动技能!Q338</f>
        <v>1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 t="str">
        <f>IF(主动技能!V338="","",主动技能!V338)</f>
        <v>skill_32</v>
      </c>
      <c r="Q335" t="str">
        <f>IF(主动技能!W338="","")</f>
        <v/>
      </c>
      <c r="R335" t="str">
        <f>IF(主动技能!X338="","")</f>
        <v/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>
        <f>主动技能!AE338</f>
        <v>1</v>
      </c>
      <c r="Y335">
        <f>主动技能!AF338</f>
        <v>2</v>
      </c>
      <c r="Z335">
        <f>主动技能!AG338</f>
        <v>1</v>
      </c>
      <c r="AA335" t="str">
        <f>主动技能!AH338</f>
        <v>attackex</v>
      </c>
      <c r="AB335" t="str">
        <f>IF(主动技能!AI338="","")</f>
        <v/>
      </c>
      <c r="AC335">
        <f>主动技能!AJ338</f>
        <v>12</v>
      </c>
    </row>
    <row r="336" spans="1:29" x14ac:dyDescent="0.15">
      <c r="A336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 t="str">
        <f>主动技能!P339</f>
        <v>eff_sixingguangquan|eff_chongjizhan||</v>
      </c>
      <c r="K336">
        <f>主动技能!Q339</f>
        <v>1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 t="str">
        <f>IF(主动技能!V339="","",主动技能!V339)</f>
        <v>skill_32</v>
      </c>
      <c r="Q336" t="str">
        <f>IF(主动技能!W339="","")</f>
        <v/>
      </c>
      <c r="R336" t="str">
        <f>IF(主动技能!X339="","")</f>
        <v/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>
        <f>主动技能!AE339</f>
        <v>1</v>
      </c>
      <c r="Y336">
        <f>主动技能!AF339</f>
        <v>2</v>
      </c>
      <c r="Z336">
        <f>主动技能!AG339</f>
        <v>1</v>
      </c>
      <c r="AA336" t="str">
        <f>主动技能!AH339</f>
        <v>attackex</v>
      </c>
      <c r="AB336" t="str">
        <f>IF(主动技能!AI339="","")</f>
        <v/>
      </c>
      <c r="AC336">
        <f>主动技能!AJ339</f>
        <v>13</v>
      </c>
    </row>
    <row r="337" spans="1:29" x14ac:dyDescent="0.15">
      <c r="A337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 t="str">
        <f>主动技能!P340</f>
        <v>eff_sixingguangquan|eff_chongjizhan||</v>
      </c>
      <c r="K337">
        <f>主动技能!Q340</f>
        <v>1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 t="str">
        <f>IF(主动技能!V340="","",主动技能!V340)</f>
        <v>skill_32</v>
      </c>
      <c r="Q337" t="str">
        <f>IF(主动技能!W340="","")</f>
        <v/>
      </c>
      <c r="R337" t="str">
        <f>IF(主动技能!X340="","")</f>
        <v/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>
        <f>主动技能!AE340</f>
        <v>1</v>
      </c>
      <c r="Y337">
        <f>主动技能!AF340</f>
        <v>2</v>
      </c>
      <c r="Z337">
        <f>主动技能!AG340</f>
        <v>1</v>
      </c>
      <c r="AA337" t="str">
        <f>主动技能!AH340</f>
        <v>attackex</v>
      </c>
      <c r="AB337" t="str">
        <f>IF(主动技能!AI340="","")</f>
        <v/>
      </c>
      <c r="AC337">
        <f>主动技能!AJ340</f>
        <v>14</v>
      </c>
    </row>
    <row r="338" spans="1:29" x14ac:dyDescent="0.15">
      <c r="A338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 t="str">
        <f>主动技能!P341</f>
        <v>eff_sixingguangquan|eff_chongjizhan||</v>
      </c>
      <c r="K338">
        <f>主动技能!Q341</f>
        <v>1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 t="str">
        <f>IF(主动技能!V341="","",主动技能!V341)</f>
        <v>skill_32</v>
      </c>
      <c r="Q338" t="str">
        <f>IF(主动技能!W341="","")</f>
        <v/>
      </c>
      <c r="R338" t="str">
        <f>IF(主动技能!X341="","")</f>
        <v/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>
        <f>主动技能!AE341</f>
        <v>1</v>
      </c>
      <c r="Y338">
        <f>主动技能!AF341</f>
        <v>2</v>
      </c>
      <c r="Z338">
        <f>主动技能!AG341</f>
        <v>1</v>
      </c>
      <c r="AA338" t="str">
        <f>主动技能!AH341</f>
        <v>attackex</v>
      </c>
      <c r="AB338" t="str">
        <f>IF(主动技能!AI341="","")</f>
        <v/>
      </c>
      <c r="AC338">
        <f>主动技能!AJ341</f>
        <v>15</v>
      </c>
    </row>
    <row r="339" spans="1:29" x14ac:dyDescent="0.15">
      <c r="A3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 t="str">
        <f>主动技能!P342</f>
        <v>eff_sixingguangquan|eff_chongjizhan||</v>
      </c>
      <c r="K339">
        <f>主动技能!Q342</f>
        <v>1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 t="str">
        <f>IF(主动技能!V342="","",主动技能!V342)</f>
        <v>skill_32</v>
      </c>
      <c r="Q339" t="str">
        <f>IF(主动技能!W342="","")</f>
        <v/>
      </c>
      <c r="R339" t="str">
        <f>IF(主动技能!X342="","")</f>
        <v/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>
        <f>主动技能!AE342</f>
        <v>1</v>
      </c>
      <c r="Y339">
        <f>主动技能!AF342</f>
        <v>2</v>
      </c>
      <c r="Z339">
        <f>主动技能!AG342</f>
        <v>1</v>
      </c>
      <c r="AA339" t="str">
        <f>主动技能!AH342</f>
        <v>attackex</v>
      </c>
      <c r="AB339" t="str">
        <f>IF(主动技能!AI342="","")</f>
        <v/>
      </c>
      <c r="AC339">
        <f>主动技能!AJ342</f>
        <v>16</v>
      </c>
    </row>
    <row r="340" spans="1:29" x14ac:dyDescent="0.15">
      <c r="A340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 t="str">
        <f>主动技能!P343</f>
        <v>eff_sixingguangquan|eff_chongjizhan||</v>
      </c>
      <c r="K340">
        <f>主动技能!Q343</f>
        <v>1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 t="str">
        <f>IF(主动技能!V343="","",主动技能!V343)</f>
        <v>skill_32</v>
      </c>
      <c r="Q340" t="str">
        <f>IF(主动技能!W343="","")</f>
        <v/>
      </c>
      <c r="R340" t="str">
        <f>IF(主动技能!X343="","")</f>
        <v/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>
        <f>主动技能!AE343</f>
        <v>1</v>
      </c>
      <c r="Y340">
        <f>主动技能!AF343</f>
        <v>2</v>
      </c>
      <c r="Z340">
        <f>主动技能!AG343</f>
        <v>1</v>
      </c>
      <c r="AA340" t="str">
        <f>主动技能!AH343</f>
        <v>attackex</v>
      </c>
      <c r="AB340" t="str">
        <f>IF(主动技能!AI343="","")</f>
        <v/>
      </c>
      <c r="AC340">
        <f>主动技能!AJ343</f>
        <v>17</v>
      </c>
    </row>
    <row r="341" spans="1:29" x14ac:dyDescent="0.15">
      <c r="A341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 t="str">
        <f>主动技能!P344</f>
        <v>eff_sixingguangquan|eff_chongjizhan||</v>
      </c>
      <c r="K341">
        <f>主动技能!Q344</f>
        <v>1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 t="str">
        <f>IF(主动技能!V344="","",主动技能!V344)</f>
        <v>skill_32</v>
      </c>
      <c r="Q341" t="str">
        <f>IF(主动技能!W344="","")</f>
        <v/>
      </c>
      <c r="R341" t="str">
        <f>IF(主动技能!X344="","")</f>
        <v/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>
        <f>主动技能!AE344</f>
        <v>1</v>
      </c>
      <c r="Y341">
        <f>主动技能!AF344</f>
        <v>2</v>
      </c>
      <c r="Z341">
        <f>主动技能!AG344</f>
        <v>1</v>
      </c>
      <c r="AA341" t="str">
        <f>主动技能!AH344</f>
        <v>attackex</v>
      </c>
      <c r="AB341" t="str">
        <f>IF(主动技能!AI344="","")</f>
        <v/>
      </c>
      <c r="AC341">
        <f>主动技能!AJ344</f>
        <v>18</v>
      </c>
    </row>
    <row r="342" spans="1:29" x14ac:dyDescent="0.15">
      <c r="A342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 t="str">
        <f>主动技能!P345</f>
        <v>eff_sixingguangquan|eff_chongjizhan||</v>
      </c>
      <c r="K342">
        <f>主动技能!Q345</f>
        <v>1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 t="str">
        <f>IF(主动技能!V345="","",主动技能!V345)</f>
        <v>skill_32</v>
      </c>
      <c r="Q342" t="str">
        <f>IF(主动技能!W345="","")</f>
        <v/>
      </c>
      <c r="R342" t="str">
        <f>IF(主动技能!X345="","")</f>
        <v/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>
        <f>主动技能!AE345</f>
        <v>1</v>
      </c>
      <c r="Y342">
        <f>主动技能!AF345</f>
        <v>2</v>
      </c>
      <c r="Z342">
        <f>主动技能!AG345</f>
        <v>1</v>
      </c>
      <c r="AA342" t="str">
        <f>主动技能!AH345</f>
        <v>attackex</v>
      </c>
      <c r="AB342" t="str">
        <f>IF(主动技能!AI345="","")</f>
        <v/>
      </c>
      <c r="AC342">
        <f>主动技能!AJ345</f>
        <v>19</v>
      </c>
    </row>
    <row r="343" spans="1:29" x14ac:dyDescent="0.15">
      <c r="A343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 t="str">
        <f>主动技能!P346</f>
        <v>eff_sixingguangquan|eff_chongjizhan||</v>
      </c>
      <c r="K343">
        <f>主动技能!Q346</f>
        <v>1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 t="str">
        <f>IF(主动技能!V346="","",主动技能!V346)</f>
        <v>skill_32</v>
      </c>
      <c r="Q343" t="str">
        <f>IF(主动技能!W346="","")</f>
        <v/>
      </c>
      <c r="R343" t="str">
        <f>IF(主动技能!X346="","")</f>
        <v/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>
        <f>主动技能!AE346</f>
        <v>1</v>
      </c>
      <c r="Y343">
        <f>主动技能!AF346</f>
        <v>2</v>
      </c>
      <c r="Z343">
        <f>主动技能!AG346</f>
        <v>1</v>
      </c>
      <c r="AA343" t="str">
        <f>主动技能!AH346</f>
        <v>attackex</v>
      </c>
      <c r="AB343" t="str">
        <f>IF(主动技能!AI346="","")</f>
        <v/>
      </c>
      <c r="AC343">
        <f>主动技能!AJ346</f>
        <v>20</v>
      </c>
    </row>
    <row r="344" spans="1:29" x14ac:dyDescent="0.15">
      <c r="A344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t="str">
        <f>主动技能!P347</f>
        <v>eff_sixingguangquan|eff_yuezhiwu||</v>
      </c>
      <c r="K344">
        <f>主动技能!Q347</f>
        <v>1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 t="str">
        <f>IF(主动技能!V347="","",主动技能!V347)</f>
        <v>skill_32</v>
      </c>
      <c r="Q344" t="str">
        <f>IF(主动技能!W347="","")</f>
        <v/>
      </c>
      <c r="R344" t="str">
        <f>IF(主动技能!X347="","")</f>
        <v/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>
        <f>主动技能!AE347</f>
        <v>1</v>
      </c>
      <c r="Y344">
        <f>主动技能!AF347</f>
        <v>3</v>
      </c>
      <c r="Z344">
        <f>主动技能!AG347</f>
        <v>2</v>
      </c>
      <c r="AA344" t="str">
        <f>主动技能!AH347</f>
        <v>attackex</v>
      </c>
      <c r="AB344" t="str">
        <f>IF(主动技能!AI347="","")</f>
        <v/>
      </c>
      <c r="AC344">
        <f>主动技能!AJ347</f>
        <v>1</v>
      </c>
    </row>
    <row r="345" spans="1:29" x14ac:dyDescent="0.15">
      <c r="A345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t="str">
        <f>主动技能!P348</f>
        <v>eff_sixingguangquan|eff_yuezhiwu||</v>
      </c>
      <c r="K345">
        <f>主动技能!Q348</f>
        <v>1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 t="str">
        <f>IF(主动技能!V348="","",主动技能!V348)</f>
        <v>skill_32</v>
      </c>
      <c r="Q345" t="str">
        <f>IF(主动技能!W348="","")</f>
        <v/>
      </c>
      <c r="R345" t="str">
        <f>IF(主动技能!X348="","")</f>
        <v/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>
        <f>主动技能!AE348</f>
        <v>1</v>
      </c>
      <c r="Y345">
        <f>主动技能!AF348</f>
        <v>3</v>
      </c>
      <c r="Z345">
        <f>主动技能!AG348</f>
        <v>2</v>
      </c>
      <c r="AA345" t="str">
        <f>主动技能!AH348</f>
        <v>attackex</v>
      </c>
      <c r="AB345" t="str">
        <f>IF(主动技能!AI348="","")</f>
        <v/>
      </c>
      <c r="AC345">
        <f>主动技能!AJ348</f>
        <v>2</v>
      </c>
    </row>
    <row r="346" spans="1:29" x14ac:dyDescent="0.15">
      <c r="A346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t="str">
        <f>主动技能!P349</f>
        <v>eff_sixingguangquan|eff_yuezhiwu||</v>
      </c>
      <c r="K346">
        <f>主动技能!Q349</f>
        <v>1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 t="str">
        <f>IF(主动技能!V349="","",主动技能!V349)</f>
        <v>skill_32</v>
      </c>
      <c r="Q346" t="str">
        <f>IF(主动技能!W349="","")</f>
        <v/>
      </c>
      <c r="R346" t="str">
        <f>IF(主动技能!X349="","")</f>
        <v/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>
        <f>主动技能!AE349</f>
        <v>1</v>
      </c>
      <c r="Y346">
        <f>主动技能!AF349</f>
        <v>3</v>
      </c>
      <c r="Z346">
        <f>主动技能!AG349</f>
        <v>2</v>
      </c>
      <c r="AA346" t="str">
        <f>主动技能!AH349</f>
        <v>attackex</v>
      </c>
      <c r="AB346" t="str">
        <f>IF(主动技能!AI349="","")</f>
        <v/>
      </c>
      <c r="AC346">
        <f>主动技能!AJ349</f>
        <v>3</v>
      </c>
    </row>
    <row r="347" spans="1:29" x14ac:dyDescent="0.15">
      <c r="A347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t="str">
        <f>主动技能!P350</f>
        <v>eff_sixingguangquan|eff_yuezhiwu||</v>
      </c>
      <c r="K347">
        <f>主动技能!Q350</f>
        <v>1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 t="str">
        <f>IF(主动技能!V350="","",主动技能!V350)</f>
        <v>skill_32</v>
      </c>
      <c r="Q347" t="str">
        <f>IF(主动技能!W350="","")</f>
        <v/>
      </c>
      <c r="R347" t="str">
        <f>IF(主动技能!X350="","")</f>
        <v/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>
        <f>主动技能!AE350</f>
        <v>1</v>
      </c>
      <c r="Y347">
        <f>主动技能!AF350</f>
        <v>3</v>
      </c>
      <c r="Z347">
        <f>主动技能!AG350</f>
        <v>2</v>
      </c>
      <c r="AA347" t="str">
        <f>主动技能!AH350</f>
        <v>attackex</v>
      </c>
      <c r="AB347" t="str">
        <f>IF(主动技能!AI350="","")</f>
        <v/>
      </c>
      <c r="AC347">
        <f>主动技能!AJ350</f>
        <v>4</v>
      </c>
    </row>
    <row r="348" spans="1:29" x14ac:dyDescent="0.15">
      <c r="A348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t="str">
        <f>主动技能!P351</f>
        <v>eff_sixingguangquan|eff_yuezhiwu||</v>
      </c>
      <c r="K348">
        <f>主动技能!Q351</f>
        <v>1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 t="str">
        <f>IF(主动技能!V351="","",主动技能!V351)</f>
        <v>skill_32</v>
      </c>
      <c r="Q348" t="str">
        <f>IF(主动技能!W351="","")</f>
        <v/>
      </c>
      <c r="R348" t="str">
        <f>IF(主动技能!X351="","")</f>
        <v/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>
        <f>主动技能!AE351</f>
        <v>1</v>
      </c>
      <c r="Y348">
        <f>主动技能!AF351</f>
        <v>3</v>
      </c>
      <c r="Z348">
        <f>主动技能!AG351</f>
        <v>2</v>
      </c>
      <c r="AA348" t="str">
        <f>主动技能!AH351</f>
        <v>attackex</v>
      </c>
      <c r="AB348" t="str">
        <f>IF(主动技能!AI351="","")</f>
        <v/>
      </c>
      <c r="AC348">
        <f>主动技能!AJ351</f>
        <v>5</v>
      </c>
    </row>
    <row r="349" spans="1:29" x14ac:dyDescent="0.15">
      <c r="A34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t="str">
        <f>主动技能!P352</f>
        <v>eff_sixingguangquan|eff_yuezhiwu||</v>
      </c>
      <c r="K349">
        <f>主动技能!Q352</f>
        <v>1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 t="str">
        <f>IF(主动技能!V352="","",主动技能!V352)</f>
        <v>skill_32</v>
      </c>
      <c r="Q349" t="str">
        <f>IF(主动技能!W352="","")</f>
        <v/>
      </c>
      <c r="R349" t="str">
        <f>IF(主动技能!X352="","")</f>
        <v/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>
        <f>主动技能!AE352</f>
        <v>1</v>
      </c>
      <c r="Y349">
        <f>主动技能!AF352</f>
        <v>3</v>
      </c>
      <c r="Z349">
        <f>主动技能!AG352</f>
        <v>2</v>
      </c>
      <c r="AA349" t="str">
        <f>主动技能!AH352</f>
        <v>attackex</v>
      </c>
      <c r="AB349" t="str">
        <f>IF(主动技能!AI352="","")</f>
        <v/>
      </c>
      <c r="AC349">
        <f>主动技能!AJ352</f>
        <v>6</v>
      </c>
    </row>
    <row r="350" spans="1:29" x14ac:dyDescent="0.15">
      <c r="A350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t="str">
        <f>主动技能!P353</f>
        <v>eff_sixingguangquan|eff_yuezhiwu||</v>
      </c>
      <c r="K350">
        <f>主动技能!Q353</f>
        <v>1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 t="str">
        <f>IF(主动技能!V353="","",主动技能!V353)</f>
        <v>skill_32</v>
      </c>
      <c r="Q350" t="str">
        <f>IF(主动技能!W353="","")</f>
        <v/>
      </c>
      <c r="R350" t="str">
        <f>IF(主动技能!X353="","")</f>
        <v/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>
        <f>主动技能!AE353</f>
        <v>1</v>
      </c>
      <c r="Y350">
        <f>主动技能!AF353</f>
        <v>3</v>
      </c>
      <c r="Z350">
        <f>主动技能!AG353</f>
        <v>2</v>
      </c>
      <c r="AA350" t="str">
        <f>主动技能!AH353</f>
        <v>attackex</v>
      </c>
      <c r="AB350" t="str">
        <f>IF(主动技能!AI353="","")</f>
        <v/>
      </c>
      <c r="AC350">
        <f>主动技能!AJ353</f>
        <v>7</v>
      </c>
    </row>
    <row r="351" spans="1:29" x14ac:dyDescent="0.15">
      <c r="A351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t="str">
        <f>主动技能!P354</f>
        <v>eff_sixingguangquan|eff_yuezhiwu||</v>
      </c>
      <c r="K351">
        <f>主动技能!Q354</f>
        <v>1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 t="str">
        <f>IF(主动技能!V354="","",主动技能!V354)</f>
        <v>skill_32</v>
      </c>
      <c r="Q351" t="str">
        <f>IF(主动技能!W354="","")</f>
        <v/>
      </c>
      <c r="R351" t="str">
        <f>IF(主动技能!X354="","")</f>
        <v/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>
        <f>主动技能!AE354</f>
        <v>1</v>
      </c>
      <c r="Y351">
        <f>主动技能!AF354</f>
        <v>3</v>
      </c>
      <c r="Z351">
        <f>主动技能!AG354</f>
        <v>2</v>
      </c>
      <c r="AA351" t="str">
        <f>主动技能!AH354</f>
        <v>attackex</v>
      </c>
      <c r="AB351" t="str">
        <f>IF(主动技能!AI354="","")</f>
        <v/>
      </c>
      <c r="AC351">
        <f>主动技能!AJ354</f>
        <v>8</v>
      </c>
    </row>
    <row r="352" spans="1:29" x14ac:dyDescent="0.15">
      <c r="A352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t="str">
        <f>主动技能!P355</f>
        <v>eff_sixingguangquan|eff_yuezhiwu||</v>
      </c>
      <c r="K352">
        <f>主动技能!Q355</f>
        <v>1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 t="str">
        <f>IF(主动技能!V355="","",主动技能!V355)</f>
        <v>skill_32</v>
      </c>
      <c r="Q352" t="str">
        <f>IF(主动技能!W355="","")</f>
        <v/>
      </c>
      <c r="R352" t="str">
        <f>IF(主动技能!X355="","")</f>
        <v/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>
        <f>主动技能!AE355</f>
        <v>1</v>
      </c>
      <c r="Y352">
        <f>主动技能!AF355</f>
        <v>3</v>
      </c>
      <c r="Z352">
        <f>主动技能!AG355</f>
        <v>2</v>
      </c>
      <c r="AA352" t="str">
        <f>主动技能!AH355</f>
        <v>attackex</v>
      </c>
      <c r="AB352" t="str">
        <f>IF(主动技能!AI355="","")</f>
        <v/>
      </c>
      <c r="AC352">
        <f>主动技能!AJ355</f>
        <v>9</v>
      </c>
    </row>
    <row r="353" spans="1:29" x14ac:dyDescent="0.15">
      <c r="A353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t="str">
        <f>主动技能!P356</f>
        <v>eff_sixingguangquan|eff_yuezhiwu||</v>
      </c>
      <c r="K353">
        <f>主动技能!Q356</f>
        <v>1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 t="str">
        <f>IF(主动技能!V356="","",主动技能!V356)</f>
        <v>skill_32</v>
      </c>
      <c r="Q353" t="str">
        <f>IF(主动技能!W356="","")</f>
        <v/>
      </c>
      <c r="R353" t="str">
        <f>IF(主动技能!X356="","")</f>
        <v/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>
        <f>主动技能!AE356</f>
        <v>1</v>
      </c>
      <c r="Y353">
        <f>主动技能!AF356</f>
        <v>3</v>
      </c>
      <c r="Z353">
        <f>主动技能!AG356</f>
        <v>2</v>
      </c>
      <c r="AA353" t="str">
        <f>主动技能!AH356</f>
        <v>attackex</v>
      </c>
      <c r="AB353" t="str">
        <f>IF(主动技能!AI356="","")</f>
        <v/>
      </c>
      <c r="AC353">
        <f>主动技能!AJ356</f>
        <v>10</v>
      </c>
    </row>
    <row r="354" spans="1:29" x14ac:dyDescent="0.15">
      <c r="A354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t="str">
        <f>主动技能!P357</f>
        <v>eff_sixingguangquan|eff_yuezhiwu||</v>
      </c>
      <c r="K354">
        <f>主动技能!Q357</f>
        <v>1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 t="str">
        <f>IF(主动技能!V357="","",主动技能!V357)</f>
        <v>skill_32</v>
      </c>
      <c r="Q354" t="str">
        <f>IF(主动技能!W357="","")</f>
        <v/>
      </c>
      <c r="R354" t="str">
        <f>IF(主动技能!X357="","")</f>
        <v/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>
        <f>主动技能!AE357</f>
        <v>1</v>
      </c>
      <c r="Y354">
        <f>主动技能!AF357</f>
        <v>3</v>
      </c>
      <c r="Z354">
        <f>主动技能!AG357</f>
        <v>2</v>
      </c>
      <c r="AA354" t="str">
        <f>主动技能!AH357</f>
        <v>attackex</v>
      </c>
      <c r="AB354" t="str">
        <f>IF(主动技能!AI357="","")</f>
        <v/>
      </c>
      <c r="AC354">
        <f>主动技能!AJ357</f>
        <v>11</v>
      </c>
    </row>
    <row r="355" spans="1:29" x14ac:dyDescent="0.15">
      <c r="A355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t="str">
        <f>主动技能!P358</f>
        <v>eff_sixingguangquan|eff_yuezhiwu||</v>
      </c>
      <c r="K355">
        <f>主动技能!Q358</f>
        <v>1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 t="str">
        <f>IF(主动技能!V358="","",主动技能!V358)</f>
        <v>skill_32</v>
      </c>
      <c r="Q355" t="str">
        <f>IF(主动技能!W358="","")</f>
        <v/>
      </c>
      <c r="R355" t="str">
        <f>IF(主动技能!X358="","")</f>
        <v/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>
        <f>主动技能!AE358</f>
        <v>1</v>
      </c>
      <c r="Y355">
        <f>主动技能!AF358</f>
        <v>3</v>
      </c>
      <c r="Z355">
        <f>主动技能!AG358</f>
        <v>2</v>
      </c>
      <c r="AA355" t="str">
        <f>主动技能!AH358</f>
        <v>attackex</v>
      </c>
      <c r="AB355" t="str">
        <f>IF(主动技能!AI358="","")</f>
        <v/>
      </c>
      <c r="AC355">
        <f>主动技能!AJ358</f>
        <v>12</v>
      </c>
    </row>
    <row r="356" spans="1:29" x14ac:dyDescent="0.15">
      <c r="A356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t="str">
        <f>主动技能!P359</f>
        <v>eff_sixingguangquan|eff_yuezhiwu||</v>
      </c>
      <c r="K356">
        <f>主动技能!Q359</f>
        <v>1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 t="str">
        <f>IF(主动技能!V359="","",主动技能!V359)</f>
        <v>skill_32</v>
      </c>
      <c r="Q356" t="str">
        <f>IF(主动技能!W359="","")</f>
        <v/>
      </c>
      <c r="R356" t="str">
        <f>IF(主动技能!X359="","")</f>
        <v/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>
        <f>主动技能!AE359</f>
        <v>1</v>
      </c>
      <c r="Y356">
        <f>主动技能!AF359</f>
        <v>3</v>
      </c>
      <c r="Z356">
        <f>主动技能!AG359</f>
        <v>2</v>
      </c>
      <c r="AA356" t="str">
        <f>主动技能!AH359</f>
        <v>attackex</v>
      </c>
      <c r="AB356" t="str">
        <f>IF(主动技能!AI359="","")</f>
        <v/>
      </c>
      <c r="AC356">
        <f>主动技能!AJ359</f>
        <v>13</v>
      </c>
    </row>
    <row r="357" spans="1:29" x14ac:dyDescent="0.15">
      <c r="A357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t="str">
        <f>主动技能!P360</f>
        <v>eff_sixingguangquan|eff_yuezhiwu||</v>
      </c>
      <c r="K357">
        <f>主动技能!Q360</f>
        <v>1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 t="str">
        <f>IF(主动技能!V360="","",主动技能!V360)</f>
        <v>skill_32</v>
      </c>
      <c r="Q357" t="str">
        <f>IF(主动技能!W360="","")</f>
        <v/>
      </c>
      <c r="R357" t="str">
        <f>IF(主动技能!X360="","")</f>
        <v/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>
        <f>主动技能!AE360</f>
        <v>1</v>
      </c>
      <c r="Y357">
        <f>主动技能!AF360</f>
        <v>3</v>
      </c>
      <c r="Z357">
        <f>主动技能!AG360</f>
        <v>2</v>
      </c>
      <c r="AA357" t="str">
        <f>主动技能!AH360</f>
        <v>attackex</v>
      </c>
      <c r="AB357" t="str">
        <f>IF(主动技能!AI360="","")</f>
        <v/>
      </c>
      <c r="AC357">
        <f>主动技能!AJ360</f>
        <v>14</v>
      </c>
    </row>
    <row r="358" spans="1:29" x14ac:dyDescent="0.15">
      <c r="A358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t="str">
        <f>主动技能!P361</f>
        <v>eff_sixingguangquan|eff_yuezhiwu||</v>
      </c>
      <c r="K358">
        <f>主动技能!Q361</f>
        <v>1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 t="str">
        <f>IF(主动技能!V361="","",主动技能!V361)</f>
        <v>skill_32</v>
      </c>
      <c r="Q358" t="str">
        <f>IF(主动技能!W361="","")</f>
        <v/>
      </c>
      <c r="R358" t="str">
        <f>IF(主动技能!X361="","")</f>
        <v/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>
        <f>主动技能!AE361</f>
        <v>1</v>
      </c>
      <c r="Y358">
        <f>主动技能!AF361</f>
        <v>3</v>
      </c>
      <c r="Z358">
        <f>主动技能!AG361</f>
        <v>2</v>
      </c>
      <c r="AA358" t="str">
        <f>主动技能!AH361</f>
        <v>attackex</v>
      </c>
      <c r="AB358" t="str">
        <f>IF(主动技能!AI361="","")</f>
        <v/>
      </c>
      <c r="AC358">
        <f>主动技能!AJ361</f>
        <v>15</v>
      </c>
    </row>
    <row r="359" spans="1:29" x14ac:dyDescent="0.15">
      <c r="A35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t="str">
        <f>主动技能!P362</f>
        <v>eff_sixingguangquan|eff_yuezhiwu||</v>
      </c>
      <c r="K359">
        <f>主动技能!Q362</f>
        <v>1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 t="str">
        <f>IF(主动技能!V362="","",主动技能!V362)</f>
        <v>skill_32</v>
      </c>
      <c r="Q359" t="str">
        <f>IF(主动技能!W362="","")</f>
        <v/>
      </c>
      <c r="R359" t="str">
        <f>IF(主动技能!X362="","")</f>
        <v/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>
        <f>主动技能!AE362</f>
        <v>1</v>
      </c>
      <c r="Y359">
        <f>主动技能!AF362</f>
        <v>3</v>
      </c>
      <c r="Z359">
        <f>主动技能!AG362</f>
        <v>2</v>
      </c>
      <c r="AA359" t="str">
        <f>主动技能!AH362</f>
        <v>attackex</v>
      </c>
      <c r="AB359" t="str">
        <f>IF(主动技能!AI362="","")</f>
        <v/>
      </c>
      <c r="AC359">
        <f>主动技能!AJ362</f>
        <v>16</v>
      </c>
    </row>
    <row r="360" spans="1:29" x14ac:dyDescent="0.15">
      <c r="A360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t="str">
        <f>主动技能!P363</f>
        <v>eff_sixingguangquan|eff_yuezhiwu||</v>
      </c>
      <c r="K360">
        <f>主动技能!Q363</f>
        <v>1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 t="str">
        <f>IF(主动技能!V363="","",主动技能!V363)</f>
        <v>skill_32</v>
      </c>
      <c r="Q360" t="str">
        <f>IF(主动技能!W363="","")</f>
        <v/>
      </c>
      <c r="R360" t="str">
        <f>IF(主动技能!X363="","")</f>
        <v/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>
        <f>主动技能!AE363</f>
        <v>1</v>
      </c>
      <c r="Y360">
        <f>主动技能!AF363</f>
        <v>3</v>
      </c>
      <c r="Z360">
        <f>主动技能!AG363</f>
        <v>2</v>
      </c>
      <c r="AA360" t="str">
        <f>主动技能!AH363</f>
        <v>attackex</v>
      </c>
      <c r="AB360" t="str">
        <f>IF(主动技能!AI363="","")</f>
        <v/>
      </c>
      <c r="AC360">
        <f>主动技能!AJ363</f>
        <v>17</v>
      </c>
    </row>
    <row r="361" spans="1:29" x14ac:dyDescent="0.15">
      <c r="A361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t="str">
        <f>主动技能!P364</f>
        <v>eff_sixingguangquan|eff_yuezhiwu||</v>
      </c>
      <c r="K361">
        <f>主动技能!Q364</f>
        <v>1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 t="str">
        <f>IF(主动技能!V364="","",主动技能!V364)</f>
        <v>skill_32</v>
      </c>
      <c r="Q361" t="str">
        <f>IF(主动技能!W364="","")</f>
        <v/>
      </c>
      <c r="R361" t="str">
        <f>IF(主动技能!X364="","")</f>
        <v/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>
        <f>主动技能!AE364</f>
        <v>1</v>
      </c>
      <c r="Y361">
        <f>主动技能!AF364</f>
        <v>3</v>
      </c>
      <c r="Z361">
        <f>主动技能!AG364</f>
        <v>2</v>
      </c>
      <c r="AA361" t="str">
        <f>主动技能!AH364</f>
        <v>attackex</v>
      </c>
      <c r="AB361" t="str">
        <f>IF(主动技能!AI364="","")</f>
        <v/>
      </c>
      <c r="AC361">
        <f>主动技能!AJ364</f>
        <v>18</v>
      </c>
    </row>
    <row r="362" spans="1:29" x14ac:dyDescent="0.15">
      <c r="A362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t="str">
        <f>主动技能!P365</f>
        <v>eff_sixingguangquan|eff_yuezhiwu||</v>
      </c>
      <c r="K362">
        <f>主动技能!Q365</f>
        <v>1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 t="str">
        <f>IF(主动技能!V365="","",主动技能!V365)</f>
        <v>skill_32</v>
      </c>
      <c r="Q362" t="str">
        <f>IF(主动技能!W365="","")</f>
        <v/>
      </c>
      <c r="R362" t="str">
        <f>IF(主动技能!X365="","")</f>
        <v/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>
        <f>主动技能!AE365</f>
        <v>1</v>
      </c>
      <c r="Y362">
        <f>主动技能!AF365</f>
        <v>3</v>
      </c>
      <c r="Z362">
        <f>主动技能!AG365</f>
        <v>2</v>
      </c>
      <c r="AA362" t="str">
        <f>主动技能!AH365</f>
        <v>attackex</v>
      </c>
      <c r="AB362" t="str">
        <f>IF(主动技能!AI365="","")</f>
        <v/>
      </c>
      <c r="AC362">
        <f>主动技能!AJ365</f>
        <v>19</v>
      </c>
    </row>
    <row r="363" spans="1:29" x14ac:dyDescent="0.15">
      <c r="A363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t="str">
        <f>主动技能!P366</f>
        <v>eff_sixingguangquan|eff_yuezhiwu||</v>
      </c>
      <c r="K363">
        <f>主动技能!Q366</f>
        <v>1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 t="str">
        <f>IF(主动技能!V366="","",主动技能!V366)</f>
        <v>skill_32</v>
      </c>
      <c r="Q363" t="str">
        <f>IF(主动技能!W366="","")</f>
        <v/>
      </c>
      <c r="R363" t="str">
        <f>IF(主动技能!X366="","")</f>
        <v/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>
        <f>主动技能!AE366</f>
        <v>1</v>
      </c>
      <c r="Y363">
        <f>主动技能!AF366</f>
        <v>3</v>
      </c>
      <c r="Z363">
        <f>主动技能!AG366</f>
        <v>2</v>
      </c>
      <c r="AA363" t="str">
        <f>主动技能!AH366</f>
        <v>attackex</v>
      </c>
      <c r="AB363" t="str">
        <f>IF(主动技能!AI366="","")</f>
        <v/>
      </c>
      <c r="AC363">
        <f>主动技能!AJ366</f>
        <v>20</v>
      </c>
    </row>
    <row r="364" spans="1:29" x14ac:dyDescent="0.15">
      <c r="A364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对敌方单体攻击，造成100%攻击力（+20）点伤害。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t="str">
        <f>主动技能!P367</f>
        <v>eff_yixingguangquan|||</v>
      </c>
      <c r="K364">
        <f>主动技能!Q367</f>
        <v>1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 t="str">
        <f>IF(主动技能!V367="","",主动技能!V367)</f>
        <v>skill_32</v>
      </c>
      <c r="Q364" t="str">
        <f>IF(主动技能!W367="","")</f>
        <v/>
      </c>
      <c r="R364" t="str">
        <f>IF(主动技能!X367="","")</f>
        <v/>
      </c>
      <c r="S364">
        <f>主动技能!Y367</f>
        <v>0</v>
      </c>
      <c r="T364">
        <f>主动技能!Z367</f>
        <v>100</v>
      </c>
      <c r="U364">
        <f>主动技能!AB367</f>
        <v>20</v>
      </c>
      <c r="V364">
        <f>主动技能!AC367</f>
        <v>0</v>
      </c>
      <c r="W364">
        <f>主动技能!AD367</f>
        <v>0</v>
      </c>
      <c r="X364">
        <f>主动技能!AE367</f>
        <v>0</v>
      </c>
      <c r="Y364">
        <f>主动技能!AF367</f>
        <v>0</v>
      </c>
      <c r="Z364">
        <f>主动技能!AG367</f>
        <v>0</v>
      </c>
      <c r="AA364" t="str">
        <f>主动技能!AH367</f>
        <v>attack</v>
      </c>
      <c r="AB364" t="str">
        <f>IF(主动技能!AI367="","")</f>
        <v/>
      </c>
      <c r="AC364">
        <f>主动技能!AJ367</f>
        <v>1</v>
      </c>
    </row>
    <row r="365" spans="1:29" x14ac:dyDescent="0.15">
      <c r="A365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对敌方单体攻击，造成100%攻击力（+25）点伤害。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t="str">
        <f>主动技能!P368</f>
        <v>eff_yixingguangquan|||</v>
      </c>
      <c r="K365">
        <f>主动技能!Q368</f>
        <v>1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 t="str">
        <f>IF(主动技能!V368="","",主动技能!V368)</f>
        <v>skill_32</v>
      </c>
      <c r="Q365" t="str">
        <f>IF(主动技能!W368="","")</f>
        <v/>
      </c>
      <c r="R365" t="str">
        <f>IF(主动技能!X368="","")</f>
        <v/>
      </c>
      <c r="S365">
        <f>主动技能!Y368</f>
        <v>0</v>
      </c>
      <c r="T365">
        <f>主动技能!Z368</f>
        <v>100</v>
      </c>
      <c r="U365">
        <f>主动技能!AB368</f>
        <v>25</v>
      </c>
      <c r="V365">
        <f>主动技能!AC368</f>
        <v>0</v>
      </c>
      <c r="W365">
        <f>主动技能!AD368</f>
        <v>0</v>
      </c>
      <c r="X365">
        <f>主动技能!AE368</f>
        <v>0</v>
      </c>
      <c r="Y365">
        <f>主动技能!AF368</f>
        <v>0</v>
      </c>
      <c r="Z365">
        <f>主动技能!AG368</f>
        <v>0</v>
      </c>
      <c r="AA365" t="str">
        <f>主动技能!AH368</f>
        <v>attack</v>
      </c>
      <c r="AB365" t="str">
        <f>IF(主动技能!AI368="","")</f>
        <v/>
      </c>
      <c r="AC365">
        <f>主动技能!AJ368</f>
        <v>2</v>
      </c>
    </row>
    <row r="366" spans="1:29" x14ac:dyDescent="0.15">
      <c r="A366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对敌方单体攻击，造成100%攻击力（+40）点伤害。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t="str">
        <f>主动技能!P369</f>
        <v>eff_yixingguangquan|||</v>
      </c>
      <c r="K366">
        <f>主动技能!Q369</f>
        <v>1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 t="str">
        <f>IF(主动技能!V369="","",主动技能!V369)</f>
        <v>skill_32</v>
      </c>
      <c r="Q366" t="str">
        <f>IF(主动技能!W369="","")</f>
        <v/>
      </c>
      <c r="R366" t="str">
        <f>IF(主动技能!X369="","")</f>
        <v/>
      </c>
      <c r="S366">
        <f>主动技能!Y369</f>
        <v>0</v>
      </c>
      <c r="T366">
        <f>主动技能!Z369</f>
        <v>100</v>
      </c>
      <c r="U366">
        <f>主动技能!AB369</f>
        <v>40</v>
      </c>
      <c r="V366">
        <f>主动技能!AC369</f>
        <v>0</v>
      </c>
      <c r="W366">
        <f>主动技能!AD369</f>
        <v>0</v>
      </c>
      <c r="X366">
        <f>主动技能!AE369</f>
        <v>0</v>
      </c>
      <c r="Y366">
        <f>主动技能!AF369</f>
        <v>0</v>
      </c>
      <c r="Z366">
        <f>主动技能!AG369</f>
        <v>0</v>
      </c>
      <c r="AA366" t="str">
        <f>主动技能!AH369</f>
        <v>attack</v>
      </c>
      <c r="AB366" t="str">
        <f>IF(主动技能!AI369="","")</f>
        <v/>
      </c>
      <c r="AC366">
        <f>主动技能!AJ369</f>
        <v>3</v>
      </c>
    </row>
    <row r="367" spans="1:29" x14ac:dyDescent="0.15">
      <c r="A367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对敌方单体攻击，造成100%攻击力（+64）点伤害。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t="str">
        <f>主动技能!P370</f>
        <v>eff_yixingguangquan|||</v>
      </c>
      <c r="K367">
        <f>主动技能!Q370</f>
        <v>1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 t="str">
        <f>IF(主动技能!V370="","",主动技能!V370)</f>
        <v>skill_32</v>
      </c>
      <c r="Q367" t="str">
        <f>IF(主动技能!W370="","")</f>
        <v/>
      </c>
      <c r="R367" t="str">
        <f>IF(主动技能!X370="","")</f>
        <v/>
      </c>
      <c r="S367">
        <f>主动技能!Y370</f>
        <v>0</v>
      </c>
      <c r="T367">
        <f>主动技能!Z370</f>
        <v>100</v>
      </c>
      <c r="U367">
        <f>主动技能!AB370</f>
        <v>64</v>
      </c>
      <c r="V367">
        <f>主动技能!AC370</f>
        <v>0</v>
      </c>
      <c r="W367">
        <f>主动技能!AD370</f>
        <v>0</v>
      </c>
      <c r="X367">
        <f>主动技能!AE370</f>
        <v>0</v>
      </c>
      <c r="Y367">
        <f>主动技能!AF370</f>
        <v>0</v>
      </c>
      <c r="Z367">
        <f>主动技能!AG370</f>
        <v>0</v>
      </c>
      <c r="AA367" t="str">
        <f>主动技能!AH370</f>
        <v>attack</v>
      </c>
      <c r="AB367" t="str">
        <f>IF(主动技能!AI370="","")</f>
        <v/>
      </c>
      <c r="AC367">
        <f>主动技能!AJ370</f>
        <v>4</v>
      </c>
    </row>
    <row r="368" spans="1:29" x14ac:dyDescent="0.15">
      <c r="A368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t="str">
        <f>主动技能!P371</f>
        <v>eff_yixingguangquan|||</v>
      </c>
      <c r="K368">
        <f>主动技能!Q371</f>
        <v>1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 t="str">
        <f>IF(主动技能!V371="","",主动技能!V371)</f>
        <v>skill_32</v>
      </c>
      <c r="Q368" t="str">
        <f>IF(主动技能!W371="","")</f>
        <v/>
      </c>
      <c r="R368" t="str">
        <f>IF(主动技能!X371="","")</f>
        <v/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>
        <f>主动技能!AE371</f>
        <v>0</v>
      </c>
      <c r="Y368">
        <f>主动技能!AF371</f>
        <v>0</v>
      </c>
      <c r="Z368">
        <f>主动技能!AG371</f>
        <v>0</v>
      </c>
      <c r="AA368" t="str">
        <f>主动技能!AH371</f>
        <v>attack</v>
      </c>
      <c r="AB368" t="str">
        <f>IF(主动技能!AI371="","")</f>
        <v/>
      </c>
      <c r="AC368">
        <f>主动技能!AJ371</f>
        <v>5</v>
      </c>
    </row>
    <row r="369" spans="1:29" x14ac:dyDescent="0.15">
      <c r="A36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对敌方单体攻击，造成100%攻击力（+128）点伤害。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t="str">
        <f>主动技能!P372</f>
        <v>eff_yixingguangquan|||</v>
      </c>
      <c r="K369">
        <f>主动技能!Q372</f>
        <v>1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 t="str">
        <f>IF(主动技能!V372="","",主动技能!V372)</f>
        <v>skill_32</v>
      </c>
      <c r="Q369" t="str">
        <f>IF(主动技能!W372="","")</f>
        <v/>
      </c>
      <c r="R369" t="str">
        <f>IF(主动技能!X372="","")</f>
        <v/>
      </c>
      <c r="S369">
        <f>主动技能!Y372</f>
        <v>0</v>
      </c>
      <c r="T369">
        <f>主动技能!Z372</f>
        <v>100</v>
      </c>
      <c r="U369">
        <f>主动技能!AB372</f>
        <v>128</v>
      </c>
      <c r="V369">
        <f>主动技能!AC372</f>
        <v>0</v>
      </c>
      <c r="W369">
        <f>主动技能!AD372</f>
        <v>0</v>
      </c>
      <c r="X369">
        <f>主动技能!AE372</f>
        <v>0</v>
      </c>
      <c r="Y369">
        <f>主动技能!AF372</f>
        <v>0</v>
      </c>
      <c r="Z369">
        <f>主动技能!AG372</f>
        <v>0</v>
      </c>
      <c r="AA369" t="str">
        <f>主动技能!AH372</f>
        <v>attack</v>
      </c>
      <c r="AB369" t="str">
        <f>IF(主动技能!AI372="","")</f>
        <v/>
      </c>
      <c r="AC369">
        <f>主动技能!AJ372</f>
        <v>6</v>
      </c>
    </row>
    <row r="370" spans="1:29" x14ac:dyDescent="0.15">
      <c r="A370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对敌方单体攻击，造成100%攻击力（+181）点伤害。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t="str">
        <f>主动技能!P373</f>
        <v>eff_yixingguangquan|||</v>
      </c>
      <c r="K370">
        <f>主动技能!Q373</f>
        <v>1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 t="str">
        <f>IF(主动技能!V373="","",主动技能!V373)</f>
        <v>skill_32</v>
      </c>
      <c r="Q370" t="str">
        <f>IF(主动技能!W373="","")</f>
        <v/>
      </c>
      <c r="R370" t="str">
        <f>IF(主动技能!X373="","")</f>
        <v/>
      </c>
      <c r="S370">
        <f>主动技能!Y373</f>
        <v>0</v>
      </c>
      <c r="T370">
        <f>主动技能!Z373</f>
        <v>100</v>
      </c>
      <c r="U370">
        <f>主动技能!AB373</f>
        <v>181</v>
      </c>
      <c r="V370">
        <f>主动技能!AC373</f>
        <v>0</v>
      </c>
      <c r="W370">
        <f>主动技能!AD373</f>
        <v>0</v>
      </c>
      <c r="X370">
        <f>主动技能!AE373</f>
        <v>0</v>
      </c>
      <c r="Y370">
        <f>主动技能!AF373</f>
        <v>0</v>
      </c>
      <c r="Z370">
        <f>主动技能!AG373</f>
        <v>0</v>
      </c>
      <c r="AA370" t="str">
        <f>主动技能!AH373</f>
        <v>attack</v>
      </c>
      <c r="AB370" t="str">
        <f>IF(主动技能!AI373="","")</f>
        <v/>
      </c>
      <c r="AC370">
        <f>主动技能!AJ373</f>
        <v>7</v>
      </c>
    </row>
    <row r="371" spans="1:29" x14ac:dyDescent="0.15">
      <c r="A371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对敌方单体攻击，造成100%攻击力（+256）点伤害。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t="str">
        <f>主动技能!P374</f>
        <v>eff_yixingguangquan|||</v>
      </c>
      <c r="K371">
        <f>主动技能!Q374</f>
        <v>1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 t="str">
        <f>IF(主动技能!V374="","",主动技能!V374)</f>
        <v>skill_32</v>
      </c>
      <c r="Q371" t="str">
        <f>IF(主动技能!W374="","")</f>
        <v/>
      </c>
      <c r="R371" t="str">
        <f>IF(主动技能!X374="","")</f>
        <v/>
      </c>
      <c r="S371">
        <f>主动技能!Y374</f>
        <v>0</v>
      </c>
      <c r="T371">
        <f>主动技能!Z374</f>
        <v>100</v>
      </c>
      <c r="U371">
        <f>主动技能!AB374</f>
        <v>256</v>
      </c>
      <c r="V371">
        <f>主动技能!AC374</f>
        <v>0</v>
      </c>
      <c r="W371">
        <f>主动技能!AD374</f>
        <v>0</v>
      </c>
      <c r="X371">
        <f>主动技能!AE374</f>
        <v>0</v>
      </c>
      <c r="Y371">
        <f>主动技能!AF374</f>
        <v>0</v>
      </c>
      <c r="Z371">
        <f>主动技能!AG374</f>
        <v>0</v>
      </c>
      <c r="AA371" t="str">
        <f>主动技能!AH374</f>
        <v>attack</v>
      </c>
      <c r="AB371" t="str">
        <f>IF(主动技能!AI374="","")</f>
        <v/>
      </c>
      <c r="AC371">
        <f>主动技能!AJ374</f>
        <v>8</v>
      </c>
    </row>
    <row r="372" spans="1:29" x14ac:dyDescent="0.15">
      <c r="A372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对敌方单体攻击，造成100%攻击力（+362）点伤害。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t="str">
        <f>主动技能!P375</f>
        <v>eff_yixingguangquan|||</v>
      </c>
      <c r="K372">
        <f>主动技能!Q375</f>
        <v>1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 t="str">
        <f>IF(主动技能!V375="","",主动技能!V375)</f>
        <v>skill_32</v>
      </c>
      <c r="Q372" t="str">
        <f>IF(主动技能!W375="","")</f>
        <v/>
      </c>
      <c r="R372" t="str">
        <f>IF(主动技能!X375="","")</f>
        <v/>
      </c>
      <c r="S372">
        <f>主动技能!Y375</f>
        <v>0</v>
      </c>
      <c r="T372">
        <f>主动技能!Z375</f>
        <v>100</v>
      </c>
      <c r="U372">
        <f>主动技能!AB375</f>
        <v>362</v>
      </c>
      <c r="V372">
        <f>主动技能!AC375</f>
        <v>0</v>
      </c>
      <c r="W372">
        <f>主动技能!AD375</f>
        <v>0</v>
      </c>
      <c r="X372">
        <f>主动技能!AE375</f>
        <v>0</v>
      </c>
      <c r="Y372">
        <f>主动技能!AF375</f>
        <v>0</v>
      </c>
      <c r="Z372">
        <f>主动技能!AG375</f>
        <v>0</v>
      </c>
      <c r="AA372" t="str">
        <f>主动技能!AH375</f>
        <v>attack</v>
      </c>
      <c r="AB372" t="str">
        <f>IF(主动技能!AI375="","")</f>
        <v/>
      </c>
      <c r="AC372">
        <f>主动技能!AJ375</f>
        <v>9</v>
      </c>
    </row>
    <row r="373" spans="1:29" x14ac:dyDescent="0.15">
      <c r="A373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对敌方单体攻击，造成100%攻击力（+512）点伤害。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t="str">
        <f>主动技能!P376</f>
        <v>eff_yixingguangquan|||</v>
      </c>
      <c r="K373">
        <f>主动技能!Q376</f>
        <v>1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 t="str">
        <f>IF(主动技能!V376="","",主动技能!V376)</f>
        <v>skill_32</v>
      </c>
      <c r="Q373" t="str">
        <f>IF(主动技能!W376="","")</f>
        <v/>
      </c>
      <c r="R373" t="str">
        <f>IF(主动技能!X376="","")</f>
        <v/>
      </c>
      <c r="S373">
        <f>主动技能!Y376</f>
        <v>0</v>
      </c>
      <c r="T373">
        <f>主动技能!Z376</f>
        <v>100</v>
      </c>
      <c r="U373">
        <f>主动技能!AB376</f>
        <v>512</v>
      </c>
      <c r="V373">
        <f>主动技能!AC376</f>
        <v>0</v>
      </c>
      <c r="W373">
        <f>主动技能!AD376</f>
        <v>0</v>
      </c>
      <c r="X373">
        <f>主动技能!AE376</f>
        <v>0</v>
      </c>
      <c r="Y373">
        <f>主动技能!AF376</f>
        <v>0</v>
      </c>
      <c r="Z373">
        <f>主动技能!AG376</f>
        <v>0</v>
      </c>
      <c r="AA373" t="str">
        <f>主动技能!AH376</f>
        <v>attack</v>
      </c>
      <c r="AB373" t="str">
        <f>IF(主动技能!AI376="","")</f>
        <v/>
      </c>
      <c r="AC373">
        <f>主动技能!AJ376</f>
        <v>10</v>
      </c>
    </row>
    <row r="374" spans="1:29" x14ac:dyDescent="0.15">
      <c r="A374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对敌方单体攻击，造成100%攻击力（+724）点伤害。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t="str">
        <f>主动技能!P377</f>
        <v>eff_yixingguangquan|||</v>
      </c>
      <c r="K374">
        <f>主动技能!Q377</f>
        <v>1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 t="str">
        <f>IF(主动技能!V377="","",主动技能!V377)</f>
        <v>skill_32</v>
      </c>
      <c r="Q374" t="str">
        <f>IF(主动技能!W377="","")</f>
        <v/>
      </c>
      <c r="R374" t="str">
        <f>IF(主动技能!X377="","")</f>
        <v/>
      </c>
      <c r="S374">
        <f>主动技能!Y377</f>
        <v>0</v>
      </c>
      <c r="T374">
        <f>主动技能!Z377</f>
        <v>100</v>
      </c>
      <c r="U374">
        <f>主动技能!AB377</f>
        <v>724</v>
      </c>
      <c r="V374">
        <f>主动技能!AC377</f>
        <v>0</v>
      </c>
      <c r="W374">
        <f>主动技能!AD377</f>
        <v>0</v>
      </c>
      <c r="X374">
        <f>主动技能!AE377</f>
        <v>0</v>
      </c>
      <c r="Y374">
        <f>主动技能!AF377</f>
        <v>0</v>
      </c>
      <c r="Z374">
        <f>主动技能!AG377</f>
        <v>0</v>
      </c>
      <c r="AA374" t="str">
        <f>主动技能!AH377</f>
        <v>attack</v>
      </c>
      <c r="AB374" t="str">
        <f>IF(主动技能!AI377="","")</f>
        <v/>
      </c>
      <c r="AC374">
        <f>主动技能!AJ377</f>
        <v>11</v>
      </c>
    </row>
    <row r="375" spans="1:29" x14ac:dyDescent="0.15">
      <c r="A375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对敌方单体攻击，造成100%攻击力（+1025）点伤害。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t="str">
        <f>主动技能!P378</f>
        <v>eff_yixingguangquan|||</v>
      </c>
      <c r="K375">
        <f>主动技能!Q378</f>
        <v>1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 t="str">
        <f>IF(主动技能!V378="","",主动技能!V378)</f>
        <v>skill_32</v>
      </c>
      <c r="Q375" t="str">
        <f>IF(主动技能!W378="","")</f>
        <v/>
      </c>
      <c r="R375" t="str">
        <f>IF(主动技能!X378="","")</f>
        <v/>
      </c>
      <c r="S375">
        <f>主动技能!Y378</f>
        <v>0</v>
      </c>
      <c r="T375">
        <f>主动技能!Z378</f>
        <v>100</v>
      </c>
      <c r="U375">
        <f>主动技能!AB378</f>
        <v>1025</v>
      </c>
      <c r="V375">
        <f>主动技能!AC378</f>
        <v>0</v>
      </c>
      <c r="W375">
        <f>主动技能!AD378</f>
        <v>0</v>
      </c>
      <c r="X375">
        <f>主动技能!AE378</f>
        <v>0</v>
      </c>
      <c r="Y375">
        <f>主动技能!AF378</f>
        <v>0</v>
      </c>
      <c r="Z375">
        <f>主动技能!AG378</f>
        <v>0</v>
      </c>
      <c r="AA375" t="str">
        <f>主动技能!AH378</f>
        <v>attack</v>
      </c>
      <c r="AB375" t="str">
        <f>IF(主动技能!AI378="","")</f>
        <v/>
      </c>
      <c r="AC375">
        <f>主动技能!AJ378</f>
        <v>12</v>
      </c>
    </row>
    <row r="376" spans="1:29" x14ac:dyDescent="0.15">
      <c r="A376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对敌方单体攻击，造成100%攻击力（+1450）点伤害。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t="str">
        <f>主动技能!P379</f>
        <v>eff_yixingguangquan|||</v>
      </c>
      <c r="K376">
        <f>主动技能!Q379</f>
        <v>1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 t="str">
        <f>IF(主动技能!V379="","",主动技能!V379)</f>
        <v>skill_32</v>
      </c>
      <c r="Q376" t="str">
        <f>IF(主动技能!W379="","")</f>
        <v/>
      </c>
      <c r="R376" t="str">
        <f>IF(主动技能!X379="","")</f>
        <v/>
      </c>
      <c r="S376">
        <f>主动技能!Y379</f>
        <v>0</v>
      </c>
      <c r="T376">
        <f>主动技能!Z379</f>
        <v>100</v>
      </c>
      <c r="U376">
        <f>主动技能!AB379</f>
        <v>1450</v>
      </c>
      <c r="V376">
        <f>主动技能!AC379</f>
        <v>0</v>
      </c>
      <c r="W376">
        <f>主动技能!AD379</f>
        <v>0</v>
      </c>
      <c r="X376">
        <f>主动技能!AE379</f>
        <v>0</v>
      </c>
      <c r="Y376">
        <f>主动技能!AF379</f>
        <v>0</v>
      </c>
      <c r="Z376">
        <f>主动技能!AG379</f>
        <v>0</v>
      </c>
      <c r="AA376" t="str">
        <f>主动技能!AH379</f>
        <v>attack</v>
      </c>
      <c r="AB376" t="str">
        <f>IF(主动技能!AI379="","")</f>
        <v/>
      </c>
      <c r="AC376">
        <f>主动技能!AJ379</f>
        <v>13</v>
      </c>
    </row>
    <row r="377" spans="1:29" x14ac:dyDescent="0.15">
      <c r="A377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对敌方单体攻击，造成100%攻击力（+2051）点伤害。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t="str">
        <f>主动技能!P380</f>
        <v>eff_yixingguangquan|||</v>
      </c>
      <c r="K377">
        <f>主动技能!Q380</f>
        <v>1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 t="str">
        <f>IF(主动技能!V380="","",主动技能!V380)</f>
        <v>skill_32</v>
      </c>
      <c r="Q377" t="str">
        <f>IF(主动技能!W380="","")</f>
        <v/>
      </c>
      <c r="R377" t="str">
        <f>IF(主动技能!X380="","")</f>
        <v/>
      </c>
      <c r="S377">
        <f>主动技能!Y380</f>
        <v>0</v>
      </c>
      <c r="T377">
        <f>主动技能!Z380</f>
        <v>100</v>
      </c>
      <c r="U377">
        <f>主动技能!AB380</f>
        <v>2051</v>
      </c>
      <c r="V377">
        <f>主动技能!AC380</f>
        <v>0</v>
      </c>
      <c r="W377">
        <f>主动技能!AD380</f>
        <v>0</v>
      </c>
      <c r="X377">
        <f>主动技能!AE380</f>
        <v>0</v>
      </c>
      <c r="Y377">
        <f>主动技能!AF380</f>
        <v>0</v>
      </c>
      <c r="Z377">
        <f>主动技能!AG380</f>
        <v>0</v>
      </c>
      <c r="AA377" t="str">
        <f>主动技能!AH380</f>
        <v>attack</v>
      </c>
      <c r="AB377" t="str">
        <f>IF(主动技能!AI380="","")</f>
        <v/>
      </c>
      <c r="AC377">
        <f>主动技能!AJ380</f>
        <v>14</v>
      </c>
    </row>
    <row r="378" spans="1:29" x14ac:dyDescent="0.15">
      <c r="A378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对敌方单体攻击，造成100%攻击力（+2900）点伤害。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t="str">
        <f>主动技能!P381</f>
        <v>eff_yixingguangquan|||</v>
      </c>
      <c r="K378">
        <f>主动技能!Q381</f>
        <v>1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 t="str">
        <f>IF(主动技能!V381="","",主动技能!V381)</f>
        <v>skill_32</v>
      </c>
      <c r="Q378" t="str">
        <f>IF(主动技能!W381="","")</f>
        <v/>
      </c>
      <c r="R378" t="str">
        <f>IF(主动技能!X381="","")</f>
        <v/>
      </c>
      <c r="S378">
        <f>主动技能!Y381</f>
        <v>0</v>
      </c>
      <c r="T378">
        <f>主动技能!Z381</f>
        <v>100</v>
      </c>
      <c r="U378">
        <f>主动技能!AB381</f>
        <v>2900</v>
      </c>
      <c r="V378">
        <f>主动技能!AC381</f>
        <v>0</v>
      </c>
      <c r="W378">
        <f>主动技能!AD381</f>
        <v>0</v>
      </c>
      <c r="X378">
        <f>主动技能!AE381</f>
        <v>0</v>
      </c>
      <c r="Y378">
        <f>主动技能!AF381</f>
        <v>0</v>
      </c>
      <c r="Z378">
        <f>主动技能!AG381</f>
        <v>0</v>
      </c>
      <c r="AA378" t="str">
        <f>主动技能!AH381</f>
        <v>attack</v>
      </c>
      <c r="AB378" t="str">
        <f>IF(主动技能!AI381="","")</f>
        <v/>
      </c>
      <c r="AC378">
        <f>主动技能!AJ381</f>
        <v>15</v>
      </c>
    </row>
    <row r="379" spans="1:29" x14ac:dyDescent="0.15">
      <c r="A37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对敌方单体攻击，造成100%攻击力（+4103）点伤害。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t="str">
        <f>主动技能!P382</f>
        <v>eff_yixingguangquan|||</v>
      </c>
      <c r="K379">
        <f>主动技能!Q382</f>
        <v>1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 t="str">
        <f>IF(主动技能!V382="","",主动技能!V382)</f>
        <v>skill_32</v>
      </c>
      <c r="Q379" t="str">
        <f>IF(主动技能!W382="","")</f>
        <v/>
      </c>
      <c r="R379" t="str">
        <f>IF(主动技能!X382="","")</f>
        <v/>
      </c>
      <c r="S379">
        <f>主动技能!Y382</f>
        <v>0</v>
      </c>
      <c r="T379">
        <f>主动技能!Z382</f>
        <v>100</v>
      </c>
      <c r="U379">
        <f>主动技能!AB382</f>
        <v>4103</v>
      </c>
      <c r="V379">
        <f>主动技能!AC382</f>
        <v>0</v>
      </c>
      <c r="W379">
        <f>主动技能!AD382</f>
        <v>0</v>
      </c>
      <c r="X379">
        <f>主动技能!AE382</f>
        <v>0</v>
      </c>
      <c r="Y379">
        <f>主动技能!AF382</f>
        <v>0</v>
      </c>
      <c r="Z379">
        <f>主动技能!AG382</f>
        <v>0</v>
      </c>
      <c r="AA379" t="str">
        <f>主动技能!AH382</f>
        <v>attack</v>
      </c>
      <c r="AB379" t="str">
        <f>IF(主动技能!AI382="","")</f>
        <v/>
      </c>
      <c r="AC379">
        <f>主动技能!AJ382</f>
        <v>16</v>
      </c>
    </row>
    <row r="380" spans="1:29" x14ac:dyDescent="0.15">
      <c r="A380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对敌方单体攻击，造成100%攻击力（+5803）点伤害。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t="str">
        <f>主动技能!P383</f>
        <v>eff_yixingguangquan|||</v>
      </c>
      <c r="K380">
        <f>主动技能!Q383</f>
        <v>1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 t="str">
        <f>IF(主动技能!V383="","",主动技能!V383)</f>
        <v>skill_32</v>
      </c>
      <c r="Q380" t="str">
        <f>IF(主动技能!W383="","")</f>
        <v/>
      </c>
      <c r="R380" t="str">
        <f>IF(主动技能!X383="","")</f>
        <v/>
      </c>
      <c r="S380">
        <f>主动技能!Y383</f>
        <v>0</v>
      </c>
      <c r="T380">
        <f>主动技能!Z383</f>
        <v>100</v>
      </c>
      <c r="U380">
        <f>主动技能!AB383</f>
        <v>5803</v>
      </c>
      <c r="V380">
        <f>主动技能!AC383</f>
        <v>0</v>
      </c>
      <c r="W380">
        <f>主动技能!AD383</f>
        <v>0</v>
      </c>
      <c r="X380">
        <f>主动技能!AE383</f>
        <v>0</v>
      </c>
      <c r="Y380">
        <f>主动技能!AF383</f>
        <v>0</v>
      </c>
      <c r="Z380">
        <f>主动技能!AG383</f>
        <v>0</v>
      </c>
      <c r="AA380" t="str">
        <f>主动技能!AH383</f>
        <v>attack</v>
      </c>
      <c r="AB380" t="str">
        <f>IF(主动技能!AI383="","")</f>
        <v/>
      </c>
      <c r="AC380">
        <f>主动技能!AJ383</f>
        <v>17</v>
      </c>
    </row>
    <row r="381" spans="1:29" x14ac:dyDescent="0.15">
      <c r="A381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对敌方单体攻击，造成100%攻击力（+8208）点伤害。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t="str">
        <f>主动技能!P384</f>
        <v>eff_yixingguangquan|||</v>
      </c>
      <c r="K381">
        <f>主动技能!Q384</f>
        <v>1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 t="str">
        <f>IF(主动技能!V384="","",主动技能!V384)</f>
        <v>skill_32</v>
      </c>
      <c r="Q381" t="str">
        <f>IF(主动技能!W384="","")</f>
        <v/>
      </c>
      <c r="R381" t="str">
        <f>IF(主动技能!X384="","")</f>
        <v/>
      </c>
      <c r="S381">
        <f>主动技能!Y384</f>
        <v>0</v>
      </c>
      <c r="T381">
        <f>主动技能!Z384</f>
        <v>100</v>
      </c>
      <c r="U381">
        <f>主动技能!AB384</f>
        <v>8208</v>
      </c>
      <c r="V381">
        <f>主动技能!AC384</f>
        <v>0</v>
      </c>
      <c r="W381">
        <f>主动技能!AD384</f>
        <v>0</v>
      </c>
      <c r="X381">
        <f>主动技能!AE384</f>
        <v>0</v>
      </c>
      <c r="Y381">
        <f>主动技能!AF384</f>
        <v>0</v>
      </c>
      <c r="Z381">
        <f>主动技能!AG384</f>
        <v>0</v>
      </c>
      <c r="AA381" t="str">
        <f>主动技能!AH384</f>
        <v>attack</v>
      </c>
      <c r="AB381" t="str">
        <f>IF(主动技能!AI384="","")</f>
        <v/>
      </c>
      <c r="AC381">
        <f>主动技能!AJ384</f>
        <v>18</v>
      </c>
    </row>
    <row r="382" spans="1:29" x14ac:dyDescent="0.15">
      <c r="A382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对敌方单体攻击，造成100%攻击力（+11609）点伤害。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t="str">
        <f>主动技能!P385</f>
        <v>eff_yixingguangquan|||</v>
      </c>
      <c r="K382">
        <f>主动技能!Q385</f>
        <v>1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 t="str">
        <f>IF(主动技能!V385="","",主动技能!V385)</f>
        <v>skill_32</v>
      </c>
      <c r="Q382" t="str">
        <f>IF(主动技能!W385="","")</f>
        <v/>
      </c>
      <c r="R382" t="str">
        <f>IF(主动技能!X385="","")</f>
        <v/>
      </c>
      <c r="S382">
        <f>主动技能!Y385</f>
        <v>0</v>
      </c>
      <c r="T382">
        <f>主动技能!Z385</f>
        <v>100</v>
      </c>
      <c r="U382">
        <f>主动技能!AB385</f>
        <v>11609</v>
      </c>
      <c r="V382">
        <f>主动技能!AC385</f>
        <v>0</v>
      </c>
      <c r="W382">
        <f>主动技能!AD385</f>
        <v>0</v>
      </c>
      <c r="X382">
        <f>主动技能!AE385</f>
        <v>0</v>
      </c>
      <c r="Y382">
        <f>主动技能!AF385</f>
        <v>0</v>
      </c>
      <c r="Z382">
        <f>主动技能!AG385</f>
        <v>0</v>
      </c>
      <c r="AA382" t="str">
        <f>主动技能!AH385</f>
        <v>attack</v>
      </c>
      <c r="AB382" t="str">
        <f>IF(主动技能!AI385="","")</f>
        <v/>
      </c>
      <c r="AC382">
        <f>主动技能!AJ385</f>
        <v>19</v>
      </c>
    </row>
    <row r="383" spans="1:29" x14ac:dyDescent="0.15">
      <c r="A383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对敌方单体攻击，造成100%攻击力（+16420）点伤害。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t="str">
        <f>主动技能!P386</f>
        <v>eff_yixingguangquan|||</v>
      </c>
      <c r="K383">
        <f>主动技能!Q386</f>
        <v>1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 t="str">
        <f>IF(主动技能!V386="","",主动技能!V386)</f>
        <v>skill_32</v>
      </c>
      <c r="Q383" t="str">
        <f>IF(主动技能!W386="","")</f>
        <v/>
      </c>
      <c r="R383" t="str">
        <f>IF(主动技能!X386="","")</f>
        <v/>
      </c>
      <c r="S383">
        <f>主动技能!Y386</f>
        <v>0</v>
      </c>
      <c r="T383">
        <f>主动技能!Z386</f>
        <v>100</v>
      </c>
      <c r="U383">
        <f>主动技能!AB386</f>
        <v>16420</v>
      </c>
      <c r="V383">
        <f>主动技能!AC386</f>
        <v>0</v>
      </c>
      <c r="W383">
        <f>主动技能!AD386</f>
        <v>0</v>
      </c>
      <c r="X383">
        <f>主动技能!AE386</f>
        <v>0</v>
      </c>
      <c r="Y383">
        <f>主动技能!AF386</f>
        <v>0</v>
      </c>
      <c r="Z383">
        <f>主动技能!AG386</f>
        <v>0</v>
      </c>
      <c r="AA383" t="str">
        <f>主动技能!AH386</f>
        <v>attack</v>
      </c>
      <c r="AB383" t="str">
        <f>IF(主动技能!AI386="","")</f>
        <v/>
      </c>
      <c r="AC383">
        <f>主动技能!AJ386</f>
        <v>20</v>
      </c>
    </row>
    <row r="384" spans="1:29" x14ac:dyDescent="0.15">
      <c r="A384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对敌方单体造成125%攻击力（+52）点伤害,附带眩晕。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t="str">
        <f>主动技能!P387</f>
        <v>eff_sixingguangquan||eff_leiji|</v>
      </c>
      <c r="K384">
        <f>主动技能!Q387</f>
        <v>1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100002:100:2:0</v>
      </c>
      <c r="P384" t="str">
        <f>IF(主动技能!V387="","",主动技能!V387)</f>
        <v>skill_17</v>
      </c>
      <c r="Q384" t="str">
        <f>IF(主动技能!W387="","")</f>
        <v/>
      </c>
      <c r="R384" t="str">
        <f>IF(主动技能!X387="","")</f>
        <v/>
      </c>
      <c r="S384">
        <f>主动技能!Y387</f>
        <v>50</v>
      </c>
      <c r="T384">
        <f>主动技能!Z387</f>
        <v>125</v>
      </c>
      <c r="U384">
        <f>主动技能!AB387</f>
        <v>52</v>
      </c>
      <c r="V384">
        <f>主动技能!AC387</f>
        <v>0</v>
      </c>
      <c r="W384">
        <f>主动技能!AD387</f>
        <v>0</v>
      </c>
      <c r="X384">
        <f>主动技能!AE387</f>
        <v>1</v>
      </c>
      <c r="Y384">
        <f>主动技能!AF387</f>
        <v>2</v>
      </c>
      <c r="Z384">
        <f>主动技能!AG387</f>
        <v>1</v>
      </c>
      <c r="AA384" t="str">
        <f>主动技能!AH387</f>
        <v>attackex</v>
      </c>
      <c r="AB384" t="str">
        <f>IF(主动技能!AI387="","")</f>
        <v/>
      </c>
      <c r="AC384">
        <f>主动技能!AJ387</f>
        <v>1</v>
      </c>
    </row>
    <row r="385" spans="1:29" x14ac:dyDescent="0.15">
      <c r="A385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对敌方单体造成125%攻击力（+64）点伤害,附带眩晕。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t="str">
        <f>主动技能!P388</f>
        <v>eff_sixingguangquan||eff_leiji|</v>
      </c>
      <c r="K385">
        <f>主动技能!Q388</f>
        <v>1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100002:100:2:0</v>
      </c>
      <c r="P385" t="str">
        <f>IF(主动技能!V388="","",主动技能!V388)</f>
        <v>skill_17</v>
      </c>
      <c r="Q385" t="str">
        <f>IF(主动技能!W388="","")</f>
        <v/>
      </c>
      <c r="R385" t="str">
        <f>IF(主动技能!X388="","")</f>
        <v/>
      </c>
      <c r="S385">
        <f>主动技能!Y388</f>
        <v>50</v>
      </c>
      <c r="T385">
        <f>主动技能!Z388</f>
        <v>125</v>
      </c>
      <c r="U385">
        <f>主动技能!AB388</f>
        <v>64</v>
      </c>
      <c r="V385">
        <f>主动技能!AC388</f>
        <v>0</v>
      </c>
      <c r="W385">
        <f>主动技能!AD388</f>
        <v>0</v>
      </c>
      <c r="X385">
        <f>主动技能!AE388</f>
        <v>1</v>
      </c>
      <c r="Y385">
        <f>主动技能!AF388</f>
        <v>2</v>
      </c>
      <c r="Z385">
        <f>主动技能!AG388</f>
        <v>1</v>
      </c>
      <c r="AA385" t="str">
        <f>主动技能!AH388</f>
        <v>attackex</v>
      </c>
      <c r="AB385" t="str">
        <f>IF(主动技能!AI388="","")</f>
        <v/>
      </c>
      <c r="AC385">
        <f>主动技能!AJ388</f>
        <v>2</v>
      </c>
    </row>
    <row r="386" spans="1:29" x14ac:dyDescent="0.15">
      <c r="A386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对敌方单体造成125%攻击力（+100）点伤害,附带眩晕。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t="str">
        <f>主动技能!P389</f>
        <v>eff_sixingguangquan||eff_leiji|</v>
      </c>
      <c r="K386">
        <f>主动技能!Q389</f>
        <v>1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100002:100:2:0</v>
      </c>
      <c r="P386" t="str">
        <f>IF(主动技能!V389="","",主动技能!V389)</f>
        <v>skill_17</v>
      </c>
      <c r="Q386" t="str">
        <f>IF(主动技能!W389="","")</f>
        <v/>
      </c>
      <c r="R386" t="str">
        <f>IF(主动技能!X389="","")</f>
        <v/>
      </c>
      <c r="S386">
        <f>主动技能!Y389</f>
        <v>50</v>
      </c>
      <c r="T386">
        <f>主动技能!Z389</f>
        <v>125</v>
      </c>
      <c r="U386">
        <f>主动技能!AB389</f>
        <v>100</v>
      </c>
      <c r="V386">
        <f>主动技能!AC389</f>
        <v>0</v>
      </c>
      <c r="W386">
        <f>主动技能!AD389</f>
        <v>0</v>
      </c>
      <c r="X386">
        <f>主动技能!AE389</f>
        <v>1</v>
      </c>
      <c r="Y386">
        <f>主动技能!AF389</f>
        <v>2</v>
      </c>
      <c r="Z386">
        <f>主动技能!AG389</f>
        <v>1</v>
      </c>
      <c r="AA386" t="str">
        <f>主动技能!AH389</f>
        <v>attackex</v>
      </c>
      <c r="AB386" t="str">
        <f>IF(主动技能!AI389="","")</f>
        <v/>
      </c>
      <c r="AC386">
        <f>主动技能!AJ389</f>
        <v>3</v>
      </c>
    </row>
    <row r="387" spans="1:29" x14ac:dyDescent="0.15">
      <c r="A387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对敌方单体造成125%攻击力（+160）点伤害,附带眩晕。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t="str">
        <f>主动技能!P390</f>
        <v>eff_sixingguangquan||eff_leiji|</v>
      </c>
      <c r="K387">
        <f>主动技能!Q390</f>
        <v>1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100002:100:2:0</v>
      </c>
      <c r="P387" t="str">
        <f>IF(主动技能!V390="","",主动技能!V390)</f>
        <v>skill_17</v>
      </c>
      <c r="Q387" t="str">
        <f>IF(主动技能!W390="","")</f>
        <v/>
      </c>
      <c r="R387" t="str">
        <f>IF(主动技能!X390="","")</f>
        <v/>
      </c>
      <c r="S387">
        <f>主动技能!Y390</f>
        <v>50</v>
      </c>
      <c r="T387">
        <f>主动技能!Z390</f>
        <v>125</v>
      </c>
      <c r="U387">
        <f>主动技能!AB390</f>
        <v>160</v>
      </c>
      <c r="V387">
        <f>主动技能!AC390</f>
        <v>0</v>
      </c>
      <c r="W387">
        <f>主动技能!AD390</f>
        <v>0</v>
      </c>
      <c r="X387">
        <f>主动技能!AE390</f>
        <v>1</v>
      </c>
      <c r="Y387">
        <f>主动技能!AF390</f>
        <v>2</v>
      </c>
      <c r="Z387">
        <f>主动技能!AG390</f>
        <v>1</v>
      </c>
      <c r="AA387" t="str">
        <f>主动技能!AH390</f>
        <v>attackex</v>
      </c>
      <c r="AB387" t="str">
        <f>IF(主动技能!AI390="","")</f>
        <v/>
      </c>
      <c r="AC387">
        <f>主动技能!AJ390</f>
        <v>4</v>
      </c>
    </row>
    <row r="388" spans="1:29" x14ac:dyDescent="0.15">
      <c r="A388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t="str">
        <f>主动技能!P391</f>
        <v>eff_sixingguangquan||eff_leiji|</v>
      </c>
      <c r="K388">
        <f>主动技能!Q391</f>
        <v>1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100002:100:2:0</v>
      </c>
      <c r="P388" t="str">
        <f>IF(主动技能!V391="","",主动技能!V391)</f>
        <v>skill_17</v>
      </c>
      <c r="Q388" t="str">
        <f>IF(主动技能!W391="","")</f>
        <v/>
      </c>
      <c r="R388" t="str">
        <f>IF(主动技能!X391="","")</f>
        <v/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>
        <f>主动技能!AE391</f>
        <v>1</v>
      </c>
      <c r="Y388">
        <f>主动技能!AF391</f>
        <v>2</v>
      </c>
      <c r="Z388">
        <f>主动技能!AG391</f>
        <v>1</v>
      </c>
      <c r="AA388" t="str">
        <f>主动技能!AH391</f>
        <v>attackex</v>
      </c>
      <c r="AB388" t="str">
        <f>IF(主动技能!AI391="","")</f>
        <v/>
      </c>
      <c r="AC388">
        <f>主动技能!AJ391</f>
        <v>5</v>
      </c>
    </row>
    <row r="389" spans="1:29" x14ac:dyDescent="0.15">
      <c r="A38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对敌方单体造成125%攻击力（+320）点伤害,附带眩晕。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t="str">
        <f>主动技能!P392</f>
        <v>eff_sixingguangquan||eff_leiji|</v>
      </c>
      <c r="K389">
        <f>主动技能!Q392</f>
        <v>1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100002:100:2:0</v>
      </c>
      <c r="P389" t="str">
        <f>IF(主动技能!V392="","",主动技能!V392)</f>
        <v>skill_17</v>
      </c>
      <c r="Q389" t="str">
        <f>IF(主动技能!W392="","")</f>
        <v/>
      </c>
      <c r="R389" t="str">
        <f>IF(主动技能!X392="","")</f>
        <v/>
      </c>
      <c r="S389">
        <f>主动技能!Y392</f>
        <v>50</v>
      </c>
      <c r="T389">
        <f>主动技能!Z392</f>
        <v>125</v>
      </c>
      <c r="U389">
        <f>主动技能!AB392</f>
        <v>320</v>
      </c>
      <c r="V389">
        <f>主动技能!AC392</f>
        <v>0</v>
      </c>
      <c r="W389">
        <f>主动技能!AD392</f>
        <v>0</v>
      </c>
      <c r="X389">
        <f>主动技能!AE392</f>
        <v>1</v>
      </c>
      <c r="Y389">
        <f>主动技能!AF392</f>
        <v>2</v>
      </c>
      <c r="Z389">
        <f>主动技能!AG392</f>
        <v>1</v>
      </c>
      <c r="AA389" t="str">
        <f>主动技能!AH392</f>
        <v>attackex</v>
      </c>
      <c r="AB389" t="str">
        <f>IF(主动技能!AI392="","")</f>
        <v/>
      </c>
      <c r="AC389">
        <f>主动技能!AJ392</f>
        <v>6</v>
      </c>
    </row>
    <row r="390" spans="1:29" x14ac:dyDescent="0.15">
      <c r="A390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对敌方单体造成125%攻击力（+452）点伤害,附带眩晕。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t="str">
        <f>主动技能!P393</f>
        <v>eff_sixingguangquan||eff_leiji|</v>
      </c>
      <c r="K390">
        <f>主动技能!Q393</f>
        <v>1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100002:100:2:0</v>
      </c>
      <c r="P390" t="str">
        <f>IF(主动技能!V393="","",主动技能!V393)</f>
        <v>skill_17</v>
      </c>
      <c r="Q390" t="str">
        <f>IF(主动技能!W393="","")</f>
        <v/>
      </c>
      <c r="R390" t="str">
        <f>IF(主动技能!X393="","")</f>
        <v/>
      </c>
      <c r="S390">
        <f>主动技能!Y393</f>
        <v>50</v>
      </c>
      <c r="T390">
        <f>主动技能!Z393</f>
        <v>125</v>
      </c>
      <c r="U390">
        <f>主动技能!AB393</f>
        <v>452</v>
      </c>
      <c r="V390">
        <f>主动技能!AC393</f>
        <v>0</v>
      </c>
      <c r="W390">
        <f>主动技能!AD393</f>
        <v>0</v>
      </c>
      <c r="X390">
        <f>主动技能!AE393</f>
        <v>1</v>
      </c>
      <c r="Y390">
        <f>主动技能!AF393</f>
        <v>2</v>
      </c>
      <c r="Z390">
        <f>主动技能!AG393</f>
        <v>1</v>
      </c>
      <c r="AA390" t="str">
        <f>主动技能!AH393</f>
        <v>attackex</v>
      </c>
      <c r="AB390" t="str">
        <f>IF(主动技能!AI393="","")</f>
        <v/>
      </c>
      <c r="AC390">
        <f>主动技能!AJ393</f>
        <v>7</v>
      </c>
    </row>
    <row r="391" spans="1:29" x14ac:dyDescent="0.15">
      <c r="A391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对敌方单体造成125%攻击力（+640）点伤害,附带眩晕。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t="str">
        <f>主动技能!P394</f>
        <v>eff_sixingguangquan||eff_leiji|</v>
      </c>
      <c r="K391">
        <f>主动技能!Q394</f>
        <v>1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100002:100:2:0</v>
      </c>
      <c r="P391" t="str">
        <f>IF(主动技能!V394="","",主动技能!V394)</f>
        <v>skill_17</v>
      </c>
      <c r="Q391" t="str">
        <f>IF(主动技能!W394="","")</f>
        <v/>
      </c>
      <c r="R391" t="str">
        <f>IF(主动技能!X394="","")</f>
        <v/>
      </c>
      <c r="S391">
        <f>主动技能!Y394</f>
        <v>50</v>
      </c>
      <c r="T391">
        <f>主动技能!Z394</f>
        <v>125</v>
      </c>
      <c r="U391">
        <f>主动技能!AB394</f>
        <v>640</v>
      </c>
      <c r="V391">
        <f>主动技能!AC394</f>
        <v>0</v>
      </c>
      <c r="W391">
        <f>主动技能!AD394</f>
        <v>0</v>
      </c>
      <c r="X391">
        <f>主动技能!AE394</f>
        <v>1</v>
      </c>
      <c r="Y391">
        <f>主动技能!AF394</f>
        <v>2</v>
      </c>
      <c r="Z391">
        <f>主动技能!AG394</f>
        <v>1</v>
      </c>
      <c r="AA391" t="str">
        <f>主动技能!AH394</f>
        <v>attackex</v>
      </c>
      <c r="AB391" t="str">
        <f>IF(主动技能!AI394="","")</f>
        <v/>
      </c>
      <c r="AC391">
        <f>主动技能!AJ394</f>
        <v>8</v>
      </c>
    </row>
    <row r="392" spans="1:29" x14ac:dyDescent="0.15">
      <c r="A392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对敌方单体造成125%攻击力（+905）点伤害,附带眩晕。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t="str">
        <f>主动技能!P395</f>
        <v>eff_sixingguangquan||eff_leiji|</v>
      </c>
      <c r="K392">
        <f>主动技能!Q395</f>
        <v>1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100002:100:2:0</v>
      </c>
      <c r="P392" t="str">
        <f>IF(主动技能!V395="","",主动技能!V395)</f>
        <v>skill_17</v>
      </c>
      <c r="Q392" t="str">
        <f>IF(主动技能!W395="","")</f>
        <v/>
      </c>
      <c r="R392" t="str">
        <f>IF(主动技能!X395="","")</f>
        <v/>
      </c>
      <c r="S392">
        <f>主动技能!Y395</f>
        <v>50</v>
      </c>
      <c r="T392">
        <f>主动技能!Z395</f>
        <v>125</v>
      </c>
      <c r="U392">
        <f>主动技能!AB395</f>
        <v>905</v>
      </c>
      <c r="V392">
        <f>主动技能!AC395</f>
        <v>0</v>
      </c>
      <c r="W392">
        <f>主动技能!AD395</f>
        <v>0</v>
      </c>
      <c r="X392">
        <f>主动技能!AE395</f>
        <v>1</v>
      </c>
      <c r="Y392">
        <f>主动技能!AF395</f>
        <v>2</v>
      </c>
      <c r="Z392">
        <f>主动技能!AG395</f>
        <v>1</v>
      </c>
      <c r="AA392" t="str">
        <f>主动技能!AH395</f>
        <v>attackex</v>
      </c>
      <c r="AB392" t="str">
        <f>IF(主动技能!AI395="","")</f>
        <v/>
      </c>
      <c r="AC392">
        <f>主动技能!AJ395</f>
        <v>9</v>
      </c>
    </row>
    <row r="393" spans="1:29" x14ac:dyDescent="0.15">
      <c r="A393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对敌方单体造成125%攻击力（+1281）点伤害,附带眩晕。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t="str">
        <f>主动技能!P396</f>
        <v>eff_sixingguangquan||eff_leiji|</v>
      </c>
      <c r="K393">
        <f>主动技能!Q396</f>
        <v>1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100002:100:2:0</v>
      </c>
      <c r="P393" t="str">
        <f>IF(主动技能!V396="","",主动技能!V396)</f>
        <v>skill_17</v>
      </c>
      <c r="Q393" t="str">
        <f>IF(主动技能!W396="","")</f>
        <v/>
      </c>
      <c r="R393" t="str">
        <f>IF(主动技能!X396="","")</f>
        <v/>
      </c>
      <c r="S393">
        <f>主动技能!Y396</f>
        <v>50</v>
      </c>
      <c r="T393">
        <f>主动技能!Z396</f>
        <v>125</v>
      </c>
      <c r="U393">
        <f>主动技能!AB396</f>
        <v>1281</v>
      </c>
      <c r="V393">
        <f>主动技能!AC396</f>
        <v>0</v>
      </c>
      <c r="W393">
        <f>主动技能!AD396</f>
        <v>0</v>
      </c>
      <c r="X393">
        <f>主动技能!AE396</f>
        <v>1</v>
      </c>
      <c r="Y393">
        <f>主动技能!AF396</f>
        <v>2</v>
      </c>
      <c r="Z393">
        <f>主动技能!AG396</f>
        <v>1</v>
      </c>
      <c r="AA393" t="str">
        <f>主动技能!AH396</f>
        <v>attackex</v>
      </c>
      <c r="AB393" t="str">
        <f>IF(主动技能!AI396="","")</f>
        <v/>
      </c>
      <c r="AC393">
        <f>主动技能!AJ396</f>
        <v>10</v>
      </c>
    </row>
    <row r="394" spans="1:29" x14ac:dyDescent="0.15">
      <c r="A394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对敌方单体造成125%攻击力（+1812）点伤害,附带眩晕。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t="str">
        <f>主动技能!P397</f>
        <v>eff_sixingguangquan||eff_leiji|</v>
      </c>
      <c r="K394">
        <f>主动技能!Q397</f>
        <v>1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100002:100:2:0</v>
      </c>
      <c r="P394" t="str">
        <f>IF(主动技能!V397="","",主动技能!V397)</f>
        <v>skill_17</v>
      </c>
      <c r="Q394" t="str">
        <f>IF(主动技能!W397="","")</f>
        <v/>
      </c>
      <c r="R394" t="str">
        <f>IF(主动技能!X397="","")</f>
        <v/>
      </c>
      <c r="S394">
        <f>主动技能!Y397</f>
        <v>50</v>
      </c>
      <c r="T394">
        <f>主动技能!Z397</f>
        <v>125</v>
      </c>
      <c r="U394">
        <f>主动技能!AB397</f>
        <v>1812</v>
      </c>
      <c r="V394">
        <f>主动技能!AC397</f>
        <v>0</v>
      </c>
      <c r="W394">
        <f>主动技能!AD397</f>
        <v>0</v>
      </c>
      <c r="X394">
        <f>主动技能!AE397</f>
        <v>1</v>
      </c>
      <c r="Y394">
        <f>主动技能!AF397</f>
        <v>2</v>
      </c>
      <c r="Z394">
        <f>主动技能!AG397</f>
        <v>1</v>
      </c>
      <c r="AA394" t="str">
        <f>主动技能!AH397</f>
        <v>attackex</v>
      </c>
      <c r="AB394" t="str">
        <f>IF(主动技能!AI397="","")</f>
        <v/>
      </c>
      <c r="AC394">
        <f>主动技能!AJ397</f>
        <v>11</v>
      </c>
    </row>
    <row r="395" spans="1:29" x14ac:dyDescent="0.15">
      <c r="A395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对敌方单体造成125%攻击力（+2563）点伤害,附带眩晕。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t="str">
        <f>主动技能!P398</f>
        <v>eff_sixingguangquan||eff_leiji|</v>
      </c>
      <c r="K395">
        <f>主动技能!Q398</f>
        <v>1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100002:100:2:0</v>
      </c>
      <c r="P395" t="str">
        <f>IF(主动技能!V398="","",主动技能!V398)</f>
        <v>skill_17</v>
      </c>
      <c r="Q395" t="str">
        <f>IF(主动技能!W398="","")</f>
        <v/>
      </c>
      <c r="R395" t="str">
        <f>IF(主动技能!X398="","")</f>
        <v/>
      </c>
      <c r="S395">
        <f>主动技能!Y398</f>
        <v>50</v>
      </c>
      <c r="T395">
        <f>主动技能!Z398</f>
        <v>125</v>
      </c>
      <c r="U395">
        <f>主动技能!AB398</f>
        <v>2563</v>
      </c>
      <c r="V395">
        <f>主动技能!AC398</f>
        <v>0</v>
      </c>
      <c r="W395">
        <f>主动技能!AD398</f>
        <v>0</v>
      </c>
      <c r="X395">
        <f>主动技能!AE398</f>
        <v>1</v>
      </c>
      <c r="Y395">
        <f>主动技能!AF398</f>
        <v>2</v>
      </c>
      <c r="Z395">
        <f>主动技能!AG398</f>
        <v>1</v>
      </c>
      <c r="AA395" t="str">
        <f>主动技能!AH398</f>
        <v>attackex</v>
      </c>
      <c r="AB395" t="str">
        <f>IF(主动技能!AI398="","")</f>
        <v/>
      </c>
      <c r="AC395">
        <f>主动技能!AJ398</f>
        <v>12</v>
      </c>
    </row>
    <row r="396" spans="1:29" x14ac:dyDescent="0.15">
      <c r="A396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对敌方单体造成125%攻击力（+3625）点伤害,附带眩晕。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t="str">
        <f>主动技能!P399</f>
        <v>eff_sixingguangquan||eff_leiji|</v>
      </c>
      <c r="K396">
        <f>主动技能!Q399</f>
        <v>1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100002:100:2:0</v>
      </c>
      <c r="P396" t="str">
        <f>IF(主动技能!V399="","",主动技能!V399)</f>
        <v>skill_17</v>
      </c>
      <c r="Q396" t="str">
        <f>IF(主动技能!W399="","")</f>
        <v/>
      </c>
      <c r="R396" t="str">
        <f>IF(主动技能!X399="","")</f>
        <v/>
      </c>
      <c r="S396">
        <f>主动技能!Y399</f>
        <v>50</v>
      </c>
      <c r="T396">
        <f>主动技能!Z399</f>
        <v>125</v>
      </c>
      <c r="U396">
        <f>主动技能!AB399</f>
        <v>3625</v>
      </c>
      <c r="V396">
        <f>主动技能!AC399</f>
        <v>0</v>
      </c>
      <c r="W396">
        <f>主动技能!AD399</f>
        <v>0</v>
      </c>
      <c r="X396">
        <f>主动技能!AE399</f>
        <v>1</v>
      </c>
      <c r="Y396">
        <f>主动技能!AF399</f>
        <v>2</v>
      </c>
      <c r="Z396">
        <f>主动技能!AG399</f>
        <v>1</v>
      </c>
      <c r="AA396" t="str">
        <f>主动技能!AH399</f>
        <v>attackex</v>
      </c>
      <c r="AB396" t="str">
        <f>IF(主动技能!AI399="","")</f>
        <v/>
      </c>
      <c r="AC396">
        <f>主动技能!AJ399</f>
        <v>13</v>
      </c>
    </row>
    <row r="397" spans="1:29" x14ac:dyDescent="0.15">
      <c r="A397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对敌方单体造成125%攻击力（+5127）点伤害,附带眩晕。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t="str">
        <f>主动技能!P400</f>
        <v>eff_sixingguangquan||eff_leiji|</v>
      </c>
      <c r="K397">
        <f>主动技能!Q400</f>
        <v>1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100002:100:2:0</v>
      </c>
      <c r="P397" t="str">
        <f>IF(主动技能!V400="","",主动技能!V400)</f>
        <v>skill_17</v>
      </c>
      <c r="Q397" t="str">
        <f>IF(主动技能!W400="","")</f>
        <v/>
      </c>
      <c r="R397" t="str">
        <f>IF(主动技能!X400="","")</f>
        <v/>
      </c>
      <c r="S397">
        <f>主动技能!Y400</f>
        <v>50</v>
      </c>
      <c r="T397">
        <f>主动技能!Z400</f>
        <v>125</v>
      </c>
      <c r="U397">
        <f>主动技能!AB400</f>
        <v>5127</v>
      </c>
      <c r="V397">
        <f>主动技能!AC400</f>
        <v>0</v>
      </c>
      <c r="W397">
        <f>主动技能!AD400</f>
        <v>0</v>
      </c>
      <c r="X397">
        <f>主动技能!AE400</f>
        <v>1</v>
      </c>
      <c r="Y397">
        <f>主动技能!AF400</f>
        <v>2</v>
      </c>
      <c r="Z397">
        <f>主动技能!AG400</f>
        <v>1</v>
      </c>
      <c r="AA397" t="str">
        <f>主动技能!AH400</f>
        <v>attackex</v>
      </c>
      <c r="AB397" t="str">
        <f>IF(主动技能!AI400="","")</f>
        <v/>
      </c>
      <c r="AC397">
        <f>主动技能!AJ400</f>
        <v>14</v>
      </c>
    </row>
    <row r="398" spans="1:29" x14ac:dyDescent="0.15">
      <c r="A398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对敌方单体造成125%攻击力（+7252）点伤害,附带眩晕。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t="str">
        <f>主动技能!P401</f>
        <v>eff_sixingguangquan||eff_leiji|</v>
      </c>
      <c r="K398">
        <f>主动技能!Q401</f>
        <v>1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100002:100:2:0</v>
      </c>
      <c r="P398" t="str">
        <f>IF(主动技能!V401="","",主动技能!V401)</f>
        <v>skill_17</v>
      </c>
      <c r="Q398" t="str">
        <f>IF(主动技能!W401="","")</f>
        <v/>
      </c>
      <c r="R398" t="str">
        <f>IF(主动技能!X401="","")</f>
        <v/>
      </c>
      <c r="S398">
        <f>主动技能!Y401</f>
        <v>50</v>
      </c>
      <c r="T398">
        <f>主动技能!Z401</f>
        <v>125</v>
      </c>
      <c r="U398">
        <f>主动技能!AB401</f>
        <v>7252</v>
      </c>
      <c r="V398">
        <f>主动技能!AC401</f>
        <v>0</v>
      </c>
      <c r="W398">
        <f>主动技能!AD401</f>
        <v>0</v>
      </c>
      <c r="X398">
        <f>主动技能!AE401</f>
        <v>1</v>
      </c>
      <c r="Y398">
        <f>主动技能!AF401</f>
        <v>2</v>
      </c>
      <c r="Z398">
        <f>主动技能!AG401</f>
        <v>1</v>
      </c>
      <c r="AA398" t="str">
        <f>主动技能!AH401</f>
        <v>attackex</v>
      </c>
      <c r="AB398" t="str">
        <f>IF(主动技能!AI401="","")</f>
        <v/>
      </c>
      <c r="AC398">
        <f>主动技能!AJ401</f>
        <v>15</v>
      </c>
    </row>
    <row r="399" spans="1:29" x14ac:dyDescent="0.15">
      <c r="A39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对敌方单体造成125%攻击力（+10257）点伤害,附带眩晕。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t="str">
        <f>主动技能!P402</f>
        <v>eff_sixingguangquan||eff_leiji|</v>
      </c>
      <c r="K399">
        <f>主动技能!Q402</f>
        <v>1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100002:100:2:0</v>
      </c>
      <c r="P399" t="str">
        <f>IF(主动技能!V402="","",主动技能!V402)</f>
        <v>skill_17</v>
      </c>
      <c r="Q399" t="str">
        <f>IF(主动技能!W402="","")</f>
        <v/>
      </c>
      <c r="R399" t="str">
        <f>IF(主动技能!X402="","")</f>
        <v/>
      </c>
      <c r="S399">
        <f>主动技能!Y402</f>
        <v>50</v>
      </c>
      <c r="T399">
        <f>主动技能!Z402</f>
        <v>125</v>
      </c>
      <c r="U399">
        <f>主动技能!AB402</f>
        <v>10257</v>
      </c>
      <c r="V399">
        <f>主动技能!AC402</f>
        <v>0</v>
      </c>
      <c r="W399">
        <f>主动技能!AD402</f>
        <v>0</v>
      </c>
      <c r="X399">
        <f>主动技能!AE402</f>
        <v>1</v>
      </c>
      <c r="Y399">
        <f>主动技能!AF402</f>
        <v>2</v>
      </c>
      <c r="Z399">
        <f>主动技能!AG402</f>
        <v>1</v>
      </c>
      <c r="AA399" t="str">
        <f>主动技能!AH402</f>
        <v>attackex</v>
      </c>
      <c r="AB399" t="str">
        <f>IF(主动技能!AI402="","")</f>
        <v/>
      </c>
      <c r="AC399">
        <f>主动技能!AJ402</f>
        <v>16</v>
      </c>
    </row>
    <row r="400" spans="1:29" x14ac:dyDescent="0.15">
      <c r="A400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对敌方单体造成125%攻击力（+14508）点伤害,附带眩晕。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t="str">
        <f>主动技能!P403</f>
        <v>eff_sixingguangquan||eff_leiji|</v>
      </c>
      <c r="K400">
        <f>主动技能!Q403</f>
        <v>1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100002:100:2:0</v>
      </c>
      <c r="P400" t="str">
        <f>IF(主动技能!V403="","",主动技能!V403)</f>
        <v>skill_17</v>
      </c>
      <c r="Q400" t="str">
        <f>IF(主动技能!W403="","")</f>
        <v/>
      </c>
      <c r="R400" t="str">
        <f>IF(主动技能!X403="","")</f>
        <v/>
      </c>
      <c r="S400">
        <f>主动技能!Y403</f>
        <v>50</v>
      </c>
      <c r="T400">
        <f>主动技能!Z403</f>
        <v>125</v>
      </c>
      <c r="U400">
        <f>主动技能!AB403</f>
        <v>14508</v>
      </c>
      <c r="V400">
        <f>主动技能!AC403</f>
        <v>0</v>
      </c>
      <c r="W400">
        <f>主动技能!AD403</f>
        <v>0</v>
      </c>
      <c r="X400">
        <f>主动技能!AE403</f>
        <v>1</v>
      </c>
      <c r="Y400">
        <f>主动技能!AF403</f>
        <v>2</v>
      </c>
      <c r="Z400">
        <f>主动技能!AG403</f>
        <v>1</v>
      </c>
      <c r="AA400" t="str">
        <f>主动技能!AH403</f>
        <v>attackex</v>
      </c>
      <c r="AB400" t="str">
        <f>IF(主动技能!AI403="","")</f>
        <v/>
      </c>
      <c r="AC400">
        <f>主动技能!AJ403</f>
        <v>17</v>
      </c>
    </row>
    <row r="401" spans="1:29" x14ac:dyDescent="0.15">
      <c r="A401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对敌方单体造成125%攻击力（+20520）点伤害,附带眩晕。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t="str">
        <f>主动技能!P404</f>
        <v>eff_sixingguangquan||eff_leiji|</v>
      </c>
      <c r="K401">
        <f>主动技能!Q404</f>
        <v>1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100002:100:2:0</v>
      </c>
      <c r="P401" t="str">
        <f>IF(主动技能!V404="","",主动技能!V404)</f>
        <v>skill_17</v>
      </c>
      <c r="Q401" t="str">
        <f>IF(主动技能!W404="","")</f>
        <v/>
      </c>
      <c r="R401" t="str">
        <f>IF(主动技能!X404="","")</f>
        <v/>
      </c>
      <c r="S401">
        <f>主动技能!Y404</f>
        <v>50</v>
      </c>
      <c r="T401">
        <f>主动技能!Z404</f>
        <v>125</v>
      </c>
      <c r="U401">
        <f>主动技能!AB404</f>
        <v>20520</v>
      </c>
      <c r="V401">
        <f>主动技能!AC404</f>
        <v>0</v>
      </c>
      <c r="W401">
        <f>主动技能!AD404</f>
        <v>0</v>
      </c>
      <c r="X401">
        <f>主动技能!AE404</f>
        <v>1</v>
      </c>
      <c r="Y401">
        <f>主动技能!AF404</f>
        <v>2</v>
      </c>
      <c r="Z401">
        <f>主动技能!AG404</f>
        <v>1</v>
      </c>
      <c r="AA401" t="str">
        <f>主动技能!AH404</f>
        <v>attackex</v>
      </c>
      <c r="AB401" t="str">
        <f>IF(主动技能!AI404="","")</f>
        <v/>
      </c>
      <c r="AC401">
        <f>主动技能!AJ404</f>
        <v>18</v>
      </c>
    </row>
    <row r="402" spans="1:29" x14ac:dyDescent="0.15">
      <c r="A402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对敌方单体造成125%攻击力（+29024）点伤害,附带眩晕。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t="str">
        <f>主动技能!P405</f>
        <v>eff_sixingguangquan||eff_leiji|</v>
      </c>
      <c r="K402">
        <f>主动技能!Q405</f>
        <v>1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100002:100:2:0</v>
      </c>
      <c r="P402" t="str">
        <f>IF(主动技能!V405="","",主动技能!V405)</f>
        <v>skill_17</v>
      </c>
      <c r="Q402" t="str">
        <f>IF(主动技能!W405="","")</f>
        <v/>
      </c>
      <c r="R402" t="str">
        <f>IF(主动技能!X405="","")</f>
        <v/>
      </c>
      <c r="S402">
        <f>主动技能!Y405</f>
        <v>50</v>
      </c>
      <c r="T402">
        <f>主动技能!Z405</f>
        <v>125</v>
      </c>
      <c r="U402">
        <f>主动技能!AB405</f>
        <v>29024</v>
      </c>
      <c r="V402">
        <f>主动技能!AC405</f>
        <v>0</v>
      </c>
      <c r="W402">
        <f>主动技能!AD405</f>
        <v>0</v>
      </c>
      <c r="X402">
        <f>主动技能!AE405</f>
        <v>1</v>
      </c>
      <c r="Y402">
        <f>主动技能!AF405</f>
        <v>2</v>
      </c>
      <c r="Z402">
        <f>主动技能!AG405</f>
        <v>1</v>
      </c>
      <c r="AA402" t="str">
        <f>主动技能!AH405</f>
        <v>attackex</v>
      </c>
      <c r="AB402" t="str">
        <f>IF(主动技能!AI405="","")</f>
        <v/>
      </c>
      <c r="AC402">
        <f>主动技能!AJ405</f>
        <v>19</v>
      </c>
    </row>
    <row r="403" spans="1:29" x14ac:dyDescent="0.15">
      <c r="A403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对敌方单体造成125%攻击力（+41051）点伤害,附带眩晕。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t="str">
        <f>主动技能!P406</f>
        <v>eff_sixingguangquan||eff_leiji|</v>
      </c>
      <c r="K403">
        <f>主动技能!Q406</f>
        <v>1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100002:100:2:0</v>
      </c>
      <c r="P403" t="str">
        <f>IF(主动技能!V406="","",主动技能!V406)</f>
        <v>skill_17</v>
      </c>
      <c r="Q403" t="str">
        <f>IF(主动技能!W406="","")</f>
        <v/>
      </c>
      <c r="R403" t="str">
        <f>IF(主动技能!X406="","")</f>
        <v/>
      </c>
      <c r="S403">
        <f>主动技能!Y406</f>
        <v>50</v>
      </c>
      <c r="T403">
        <f>主动技能!Z406</f>
        <v>125</v>
      </c>
      <c r="U403">
        <f>主动技能!AB406</f>
        <v>41051</v>
      </c>
      <c r="V403">
        <f>主动技能!AC406</f>
        <v>0</v>
      </c>
      <c r="W403">
        <f>主动技能!AD406</f>
        <v>0</v>
      </c>
      <c r="X403">
        <f>主动技能!AE406</f>
        <v>1</v>
      </c>
      <c r="Y403">
        <f>主动技能!AF406</f>
        <v>2</v>
      </c>
      <c r="Z403">
        <f>主动技能!AG406</f>
        <v>1</v>
      </c>
      <c r="AA403" t="str">
        <f>主动技能!AH406</f>
        <v>attackex</v>
      </c>
      <c r="AB403" t="str">
        <f>IF(主动技能!AI406="","")</f>
        <v/>
      </c>
      <c r="AC403">
        <f>主动技能!AJ406</f>
        <v>20</v>
      </c>
    </row>
    <row r="404" spans="1:29" x14ac:dyDescent="0.15">
      <c r="A404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对敌方全体造成100%攻击力（+52）点伤害,附带减速。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t="str">
        <f>主动技能!P407</f>
        <v>eff_sixingguangquan||eff_shenlehuacai|</v>
      </c>
      <c r="K404">
        <f>主动技能!Q407</f>
        <v>3</v>
      </c>
      <c r="L404">
        <f>主动技能!R407</f>
        <v>0</v>
      </c>
      <c r="M404">
        <f>主动技能!S407</f>
        <v>0</v>
      </c>
      <c r="N404" t="str">
        <f>IF(主动技能!T407="","",主动技能!T407)</f>
        <v>100003:100:2:0</v>
      </c>
      <c r="O404" t="str">
        <f>IF(主动技能!U407="","",主动技能!U407)</f>
        <v/>
      </c>
      <c r="P404" t="str">
        <f>IF(主动技能!V407="","",主动技能!V407)</f>
        <v>skill_28</v>
      </c>
      <c r="Q404" t="str">
        <f>IF(主动技能!W407="","")</f>
        <v/>
      </c>
      <c r="R404" t="str">
        <f>IF(主动技能!X407="","")</f>
        <v/>
      </c>
      <c r="S404">
        <f>主动技能!Y407</f>
        <v>100</v>
      </c>
      <c r="T404">
        <f>主动技能!Z407</f>
        <v>100</v>
      </c>
      <c r="U404">
        <f>主动技能!AB407</f>
        <v>52</v>
      </c>
      <c r="V404">
        <f>主动技能!AC407</f>
        <v>0</v>
      </c>
      <c r="W404">
        <f>主动技能!AD407</f>
        <v>0</v>
      </c>
      <c r="X404">
        <f>主动技能!AE407</f>
        <v>1</v>
      </c>
      <c r="Y404">
        <f>主动技能!AF407</f>
        <v>3</v>
      </c>
      <c r="Z404">
        <f>主动技能!AG407</f>
        <v>2</v>
      </c>
      <c r="AA404" t="str">
        <f>主动技能!AH407</f>
        <v>attackex</v>
      </c>
      <c r="AB404" t="str">
        <f>IF(主动技能!AI407="","")</f>
        <v/>
      </c>
      <c r="AC404">
        <f>主动技能!AJ407</f>
        <v>1</v>
      </c>
    </row>
    <row r="405" spans="1:29" x14ac:dyDescent="0.15">
      <c r="A405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对敌方全体造成100%攻击力（+64）点伤害,附带减速。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t="str">
        <f>主动技能!P408</f>
        <v>eff_sixingguangquan||eff_shenlehuacai|</v>
      </c>
      <c r="K405">
        <f>主动技能!Q408</f>
        <v>3</v>
      </c>
      <c r="L405">
        <f>主动技能!R408</f>
        <v>0</v>
      </c>
      <c r="M405">
        <f>主动技能!S408</f>
        <v>0</v>
      </c>
      <c r="N405" t="str">
        <f>IF(主动技能!T408="","",主动技能!T408)</f>
        <v>100003:100:2:0</v>
      </c>
      <c r="O405" t="str">
        <f>IF(主动技能!U408="","",主动技能!U408)</f>
        <v/>
      </c>
      <c r="P405" t="str">
        <f>IF(主动技能!V408="","",主动技能!V408)</f>
        <v>skill_28</v>
      </c>
      <c r="Q405" t="str">
        <f>IF(主动技能!W408="","")</f>
        <v/>
      </c>
      <c r="R405" t="str">
        <f>IF(主动技能!X408="","")</f>
        <v/>
      </c>
      <c r="S405">
        <f>主动技能!Y408</f>
        <v>100</v>
      </c>
      <c r="T405">
        <f>主动技能!Z408</f>
        <v>100</v>
      </c>
      <c r="U405">
        <f>主动技能!AB408</f>
        <v>64</v>
      </c>
      <c r="V405">
        <f>主动技能!AC408</f>
        <v>0</v>
      </c>
      <c r="W405">
        <f>主动技能!AD408</f>
        <v>0</v>
      </c>
      <c r="X405">
        <f>主动技能!AE408</f>
        <v>1</v>
      </c>
      <c r="Y405">
        <f>主动技能!AF408</f>
        <v>3</v>
      </c>
      <c r="Z405">
        <f>主动技能!AG408</f>
        <v>2</v>
      </c>
      <c r="AA405" t="str">
        <f>主动技能!AH408</f>
        <v>attackex</v>
      </c>
      <c r="AB405" t="str">
        <f>IF(主动技能!AI408="","")</f>
        <v/>
      </c>
      <c r="AC405">
        <f>主动技能!AJ408</f>
        <v>2</v>
      </c>
    </row>
    <row r="406" spans="1:29" x14ac:dyDescent="0.15">
      <c r="A406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对敌方全体造成100%攻击力（+100）点伤害,附带减速。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t="str">
        <f>主动技能!P409</f>
        <v>eff_sixingguangquan||eff_shenlehuacai|</v>
      </c>
      <c r="K406">
        <f>主动技能!Q409</f>
        <v>3</v>
      </c>
      <c r="L406">
        <f>主动技能!R409</f>
        <v>0</v>
      </c>
      <c r="M406">
        <f>主动技能!S409</f>
        <v>0</v>
      </c>
      <c r="N406" t="str">
        <f>IF(主动技能!T409="","",主动技能!T409)</f>
        <v>100003:100:2:0</v>
      </c>
      <c r="O406" t="str">
        <f>IF(主动技能!U409="","",主动技能!U409)</f>
        <v/>
      </c>
      <c r="P406" t="str">
        <f>IF(主动技能!V409="","",主动技能!V409)</f>
        <v>skill_28</v>
      </c>
      <c r="Q406" t="str">
        <f>IF(主动技能!W409="","")</f>
        <v/>
      </c>
      <c r="R406" t="str">
        <f>IF(主动技能!X409="","")</f>
        <v/>
      </c>
      <c r="S406">
        <f>主动技能!Y409</f>
        <v>100</v>
      </c>
      <c r="T406">
        <f>主动技能!Z409</f>
        <v>100</v>
      </c>
      <c r="U406">
        <f>主动技能!AB409</f>
        <v>100</v>
      </c>
      <c r="V406">
        <f>主动技能!AC409</f>
        <v>0</v>
      </c>
      <c r="W406">
        <f>主动技能!AD409</f>
        <v>0</v>
      </c>
      <c r="X406">
        <f>主动技能!AE409</f>
        <v>1</v>
      </c>
      <c r="Y406">
        <f>主动技能!AF409</f>
        <v>3</v>
      </c>
      <c r="Z406">
        <f>主动技能!AG409</f>
        <v>2</v>
      </c>
      <c r="AA406" t="str">
        <f>主动技能!AH409</f>
        <v>attackex</v>
      </c>
      <c r="AB406" t="str">
        <f>IF(主动技能!AI409="","")</f>
        <v/>
      </c>
      <c r="AC406">
        <f>主动技能!AJ409</f>
        <v>3</v>
      </c>
    </row>
    <row r="407" spans="1:29" x14ac:dyDescent="0.15">
      <c r="A407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对敌方全体造成100%攻击力（+160）点伤害,附带减速。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t="str">
        <f>主动技能!P410</f>
        <v>eff_sixingguangquan||eff_shenlehuacai|</v>
      </c>
      <c r="K407">
        <f>主动技能!Q410</f>
        <v>3</v>
      </c>
      <c r="L407">
        <f>主动技能!R410</f>
        <v>0</v>
      </c>
      <c r="M407">
        <f>主动技能!S410</f>
        <v>0</v>
      </c>
      <c r="N407" t="str">
        <f>IF(主动技能!T410="","",主动技能!T410)</f>
        <v>100003:100:2:0</v>
      </c>
      <c r="O407" t="str">
        <f>IF(主动技能!U410="","",主动技能!U410)</f>
        <v/>
      </c>
      <c r="P407" t="str">
        <f>IF(主动技能!V410="","",主动技能!V410)</f>
        <v>skill_28</v>
      </c>
      <c r="Q407" t="str">
        <f>IF(主动技能!W410="","")</f>
        <v/>
      </c>
      <c r="R407" t="str">
        <f>IF(主动技能!X410="","")</f>
        <v/>
      </c>
      <c r="S407">
        <f>主动技能!Y410</f>
        <v>100</v>
      </c>
      <c r="T407">
        <f>主动技能!Z410</f>
        <v>100</v>
      </c>
      <c r="U407">
        <f>主动技能!AB410</f>
        <v>160</v>
      </c>
      <c r="V407">
        <f>主动技能!AC410</f>
        <v>0</v>
      </c>
      <c r="W407">
        <f>主动技能!AD410</f>
        <v>0</v>
      </c>
      <c r="X407">
        <f>主动技能!AE410</f>
        <v>1</v>
      </c>
      <c r="Y407">
        <f>主动技能!AF410</f>
        <v>3</v>
      </c>
      <c r="Z407">
        <f>主动技能!AG410</f>
        <v>2</v>
      </c>
      <c r="AA407" t="str">
        <f>主动技能!AH410</f>
        <v>attackex</v>
      </c>
      <c r="AB407" t="str">
        <f>IF(主动技能!AI410="","")</f>
        <v/>
      </c>
      <c r="AC407">
        <f>主动技能!AJ410</f>
        <v>4</v>
      </c>
    </row>
    <row r="408" spans="1:29" x14ac:dyDescent="0.15">
      <c r="A408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t="str">
        <f>主动技能!P411</f>
        <v>eff_sixingguangquan||eff_shenlehuacai|</v>
      </c>
      <c r="K408">
        <f>主动技能!Q411</f>
        <v>3</v>
      </c>
      <c r="L408">
        <f>主动技能!R411</f>
        <v>0</v>
      </c>
      <c r="M408">
        <f>主动技能!S411</f>
        <v>0</v>
      </c>
      <c r="N408" t="str">
        <f>IF(主动技能!T411="","",主动技能!T411)</f>
        <v>100003:100:2:0</v>
      </c>
      <c r="O408" t="str">
        <f>IF(主动技能!U411="","",主动技能!U411)</f>
        <v/>
      </c>
      <c r="P408" t="str">
        <f>IF(主动技能!V411="","",主动技能!V411)</f>
        <v>skill_28</v>
      </c>
      <c r="Q408" t="str">
        <f>IF(主动技能!W411="","")</f>
        <v/>
      </c>
      <c r="R408" t="str">
        <f>IF(主动技能!X411="","")</f>
        <v/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>
        <f>主动技能!AE411</f>
        <v>1</v>
      </c>
      <c r="Y408">
        <f>主动技能!AF411</f>
        <v>3</v>
      </c>
      <c r="Z408">
        <f>主动技能!AG411</f>
        <v>2</v>
      </c>
      <c r="AA408" t="str">
        <f>主动技能!AH411</f>
        <v>attackex</v>
      </c>
      <c r="AB408" t="str">
        <f>IF(主动技能!AI411="","")</f>
        <v/>
      </c>
      <c r="AC408">
        <f>主动技能!AJ411</f>
        <v>5</v>
      </c>
    </row>
    <row r="409" spans="1:29" x14ac:dyDescent="0.15">
      <c r="A40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对敌方全体造成100%攻击力（+320）点伤害,附带减速。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t="str">
        <f>主动技能!P412</f>
        <v>eff_sixingguangquan||eff_shenlehuacai|</v>
      </c>
      <c r="K409">
        <f>主动技能!Q412</f>
        <v>3</v>
      </c>
      <c r="L409">
        <f>主动技能!R412</f>
        <v>0</v>
      </c>
      <c r="M409">
        <f>主动技能!S412</f>
        <v>0</v>
      </c>
      <c r="N409" t="str">
        <f>IF(主动技能!T412="","",主动技能!T412)</f>
        <v>100003:100:2:0</v>
      </c>
      <c r="O409" t="str">
        <f>IF(主动技能!U412="","",主动技能!U412)</f>
        <v/>
      </c>
      <c r="P409" t="str">
        <f>IF(主动技能!V412="","",主动技能!V412)</f>
        <v>skill_28</v>
      </c>
      <c r="Q409" t="str">
        <f>IF(主动技能!W412="","")</f>
        <v/>
      </c>
      <c r="R409" t="str">
        <f>IF(主动技能!X412="","")</f>
        <v/>
      </c>
      <c r="S409">
        <f>主动技能!Y412</f>
        <v>100</v>
      </c>
      <c r="T409">
        <f>主动技能!Z412</f>
        <v>100</v>
      </c>
      <c r="U409">
        <f>主动技能!AB412</f>
        <v>320</v>
      </c>
      <c r="V409">
        <f>主动技能!AC412</f>
        <v>0</v>
      </c>
      <c r="W409">
        <f>主动技能!AD412</f>
        <v>0</v>
      </c>
      <c r="X409">
        <f>主动技能!AE412</f>
        <v>1</v>
      </c>
      <c r="Y409">
        <f>主动技能!AF412</f>
        <v>3</v>
      </c>
      <c r="Z409">
        <f>主动技能!AG412</f>
        <v>2</v>
      </c>
      <c r="AA409" t="str">
        <f>主动技能!AH412</f>
        <v>attackex</v>
      </c>
      <c r="AB409" t="str">
        <f>IF(主动技能!AI412="","")</f>
        <v/>
      </c>
      <c r="AC409">
        <f>主动技能!AJ412</f>
        <v>6</v>
      </c>
    </row>
    <row r="410" spans="1:29" x14ac:dyDescent="0.15">
      <c r="A410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对敌方全体造成100%攻击力（+452）点伤害,附带减速。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t="str">
        <f>主动技能!P413</f>
        <v>eff_sixingguangquan||eff_shenlehuacai|</v>
      </c>
      <c r="K410">
        <f>主动技能!Q413</f>
        <v>3</v>
      </c>
      <c r="L410">
        <f>主动技能!R413</f>
        <v>0</v>
      </c>
      <c r="M410">
        <f>主动技能!S413</f>
        <v>0</v>
      </c>
      <c r="N410" t="str">
        <f>IF(主动技能!T413="","",主动技能!T413)</f>
        <v>100003:100:2:0</v>
      </c>
      <c r="O410" t="str">
        <f>IF(主动技能!U413="","",主动技能!U413)</f>
        <v/>
      </c>
      <c r="P410" t="str">
        <f>IF(主动技能!V413="","",主动技能!V413)</f>
        <v>skill_28</v>
      </c>
      <c r="Q410" t="str">
        <f>IF(主动技能!W413="","")</f>
        <v/>
      </c>
      <c r="R410" t="str">
        <f>IF(主动技能!X413="","")</f>
        <v/>
      </c>
      <c r="S410">
        <f>主动技能!Y413</f>
        <v>100</v>
      </c>
      <c r="T410">
        <f>主动技能!Z413</f>
        <v>100</v>
      </c>
      <c r="U410">
        <f>主动技能!AB413</f>
        <v>452</v>
      </c>
      <c r="V410">
        <f>主动技能!AC413</f>
        <v>0</v>
      </c>
      <c r="W410">
        <f>主动技能!AD413</f>
        <v>0</v>
      </c>
      <c r="X410">
        <f>主动技能!AE413</f>
        <v>1</v>
      </c>
      <c r="Y410">
        <f>主动技能!AF413</f>
        <v>3</v>
      </c>
      <c r="Z410">
        <f>主动技能!AG413</f>
        <v>2</v>
      </c>
      <c r="AA410" t="str">
        <f>主动技能!AH413</f>
        <v>attackex</v>
      </c>
      <c r="AB410" t="str">
        <f>IF(主动技能!AI413="","")</f>
        <v/>
      </c>
      <c r="AC410">
        <f>主动技能!AJ413</f>
        <v>7</v>
      </c>
    </row>
    <row r="411" spans="1:29" x14ac:dyDescent="0.15">
      <c r="A411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对敌方全体造成100%攻击力（+640）点伤害,附带减速。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t="str">
        <f>主动技能!P414</f>
        <v>eff_sixingguangquan||eff_shenlehuacai|</v>
      </c>
      <c r="K411">
        <f>主动技能!Q414</f>
        <v>3</v>
      </c>
      <c r="L411">
        <f>主动技能!R414</f>
        <v>0</v>
      </c>
      <c r="M411">
        <f>主动技能!S414</f>
        <v>0</v>
      </c>
      <c r="N411" t="str">
        <f>IF(主动技能!T414="","",主动技能!T414)</f>
        <v>100003:100:2:0</v>
      </c>
      <c r="O411" t="str">
        <f>IF(主动技能!U414="","",主动技能!U414)</f>
        <v/>
      </c>
      <c r="P411" t="str">
        <f>IF(主动技能!V414="","",主动技能!V414)</f>
        <v>skill_28</v>
      </c>
      <c r="Q411" t="str">
        <f>IF(主动技能!W414="","")</f>
        <v/>
      </c>
      <c r="R411" t="str">
        <f>IF(主动技能!X414="","")</f>
        <v/>
      </c>
      <c r="S411">
        <f>主动技能!Y414</f>
        <v>100</v>
      </c>
      <c r="T411">
        <f>主动技能!Z414</f>
        <v>100</v>
      </c>
      <c r="U411">
        <f>主动技能!AB414</f>
        <v>640</v>
      </c>
      <c r="V411">
        <f>主动技能!AC414</f>
        <v>0</v>
      </c>
      <c r="W411">
        <f>主动技能!AD414</f>
        <v>0</v>
      </c>
      <c r="X411">
        <f>主动技能!AE414</f>
        <v>1</v>
      </c>
      <c r="Y411">
        <f>主动技能!AF414</f>
        <v>3</v>
      </c>
      <c r="Z411">
        <f>主动技能!AG414</f>
        <v>2</v>
      </c>
      <c r="AA411" t="str">
        <f>主动技能!AH414</f>
        <v>attackex</v>
      </c>
      <c r="AB411" t="str">
        <f>IF(主动技能!AI414="","")</f>
        <v/>
      </c>
      <c r="AC411">
        <f>主动技能!AJ414</f>
        <v>8</v>
      </c>
    </row>
    <row r="412" spans="1:29" x14ac:dyDescent="0.15">
      <c r="A412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对敌方全体造成100%攻击力（+905）点伤害,附带减速。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t="str">
        <f>主动技能!P415</f>
        <v>eff_sixingguangquan||eff_shenlehuacai|</v>
      </c>
      <c r="K412">
        <f>主动技能!Q415</f>
        <v>3</v>
      </c>
      <c r="L412">
        <f>主动技能!R415</f>
        <v>0</v>
      </c>
      <c r="M412">
        <f>主动技能!S415</f>
        <v>0</v>
      </c>
      <c r="N412" t="str">
        <f>IF(主动技能!T415="","",主动技能!T415)</f>
        <v>100003:100:2:0</v>
      </c>
      <c r="O412" t="str">
        <f>IF(主动技能!U415="","",主动技能!U415)</f>
        <v/>
      </c>
      <c r="P412" t="str">
        <f>IF(主动技能!V415="","",主动技能!V415)</f>
        <v>skill_28</v>
      </c>
      <c r="Q412" t="str">
        <f>IF(主动技能!W415="","")</f>
        <v/>
      </c>
      <c r="R412" t="str">
        <f>IF(主动技能!X415="","")</f>
        <v/>
      </c>
      <c r="S412">
        <f>主动技能!Y415</f>
        <v>100</v>
      </c>
      <c r="T412">
        <f>主动技能!Z415</f>
        <v>100</v>
      </c>
      <c r="U412">
        <f>主动技能!AB415</f>
        <v>905</v>
      </c>
      <c r="V412">
        <f>主动技能!AC415</f>
        <v>0</v>
      </c>
      <c r="W412">
        <f>主动技能!AD415</f>
        <v>0</v>
      </c>
      <c r="X412">
        <f>主动技能!AE415</f>
        <v>1</v>
      </c>
      <c r="Y412">
        <f>主动技能!AF415</f>
        <v>3</v>
      </c>
      <c r="Z412">
        <f>主动技能!AG415</f>
        <v>2</v>
      </c>
      <c r="AA412" t="str">
        <f>主动技能!AH415</f>
        <v>attackex</v>
      </c>
      <c r="AB412" t="str">
        <f>IF(主动技能!AI415="","")</f>
        <v/>
      </c>
      <c r="AC412">
        <f>主动技能!AJ415</f>
        <v>9</v>
      </c>
    </row>
    <row r="413" spans="1:29" x14ac:dyDescent="0.15">
      <c r="A413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对敌方全体造成100%攻击力（+1281）点伤害,附带减速。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t="str">
        <f>主动技能!P416</f>
        <v>eff_sixingguangquan||eff_shenlehuacai|</v>
      </c>
      <c r="K413">
        <f>主动技能!Q416</f>
        <v>3</v>
      </c>
      <c r="L413">
        <f>主动技能!R416</f>
        <v>0</v>
      </c>
      <c r="M413">
        <f>主动技能!S416</f>
        <v>0</v>
      </c>
      <c r="N413" t="str">
        <f>IF(主动技能!T416="","",主动技能!T416)</f>
        <v>100003:100:2:0</v>
      </c>
      <c r="O413" t="str">
        <f>IF(主动技能!U416="","",主动技能!U416)</f>
        <v/>
      </c>
      <c r="P413" t="str">
        <f>IF(主动技能!V416="","",主动技能!V416)</f>
        <v>skill_28</v>
      </c>
      <c r="Q413" t="str">
        <f>IF(主动技能!W416="","")</f>
        <v/>
      </c>
      <c r="R413" t="str">
        <f>IF(主动技能!X416="","")</f>
        <v/>
      </c>
      <c r="S413">
        <f>主动技能!Y416</f>
        <v>100</v>
      </c>
      <c r="T413">
        <f>主动技能!Z416</f>
        <v>100</v>
      </c>
      <c r="U413">
        <f>主动技能!AB416</f>
        <v>1281</v>
      </c>
      <c r="V413">
        <f>主动技能!AC416</f>
        <v>0</v>
      </c>
      <c r="W413">
        <f>主动技能!AD416</f>
        <v>0</v>
      </c>
      <c r="X413">
        <f>主动技能!AE416</f>
        <v>1</v>
      </c>
      <c r="Y413">
        <f>主动技能!AF416</f>
        <v>3</v>
      </c>
      <c r="Z413">
        <f>主动技能!AG416</f>
        <v>2</v>
      </c>
      <c r="AA413" t="str">
        <f>主动技能!AH416</f>
        <v>attackex</v>
      </c>
      <c r="AB413" t="str">
        <f>IF(主动技能!AI416="","")</f>
        <v/>
      </c>
      <c r="AC413">
        <f>主动技能!AJ416</f>
        <v>10</v>
      </c>
    </row>
    <row r="414" spans="1:29" x14ac:dyDescent="0.15">
      <c r="A414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对敌方全体造成100%攻击力（+1812）点伤害,附带减速。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t="str">
        <f>主动技能!P417</f>
        <v>eff_sixingguangquan||eff_shenlehuacai|</v>
      </c>
      <c r="K414">
        <f>主动技能!Q417</f>
        <v>3</v>
      </c>
      <c r="L414">
        <f>主动技能!R417</f>
        <v>0</v>
      </c>
      <c r="M414">
        <f>主动技能!S417</f>
        <v>0</v>
      </c>
      <c r="N414" t="str">
        <f>IF(主动技能!T417="","",主动技能!T417)</f>
        <v>100003:100:2:0</v>
      </c>
      <c r="O414" t="str">
        <f>IF(主动技能!U417="","",主动技能!U417)</f>
        <v/>
      </c>
      <c r="P414" t="str">
        <f>IF(主动技能!V417="","",主动技能!V417)</f>
        <v>skill_28</v>
      </c>
      <c r="Q414" t="str">
        <f>IF(主动技能!W417="","")</f>
        <v/>
      </c>
      <c r="R414" t="str">
        <f>IF(主动技能!X417="","")</f>
        <v/>
      </c>
      <c r="S414">
        <f>主动技能!Y417</f>
        <v>100</v>
      </c>
      <c r="T414">
        <f>主动技能!Z417</f>
        <v>100</v>
      </c>
      <c r="U414">
        <f>主动技能!AB417</f>
        <v>1812</v>
      </c>
      <c r="V414">
        <f>主动技能!AC417</f>
        <v>0</v>
      </c>
      <c r="W414">
        <f>主动技能!AD417</f>
        <v>0</v>
      </c>
      <c r="X414">
        <f>主动技能!AE417</f>
        <v>1</v>
      </c>
      <c r="Y414">
        <f>主动技能!AF417</f>
        <v>3</v>
      </c>
      <c r="Z414">
        <f>主动技能!AG417</f>
        <v>2</v>
      </c>
      <c r="AA414" t="str">
        <f>主动技能!AH417</f>
        <v>attackex</v>
      </c>
      <c r="AB414" t="str">
        <f>IF(主动技能!AI417="","")</f>
        <v/>
      </c>
      <c r="AC414">
        <f>主动技能!AJ417</f>
        <v>11</v>
      </c>
    </row>
    <row r="415" spans="1:29" x14ac:dyDescent="0.15">
      <c r="A415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对敌方全体造成100%攻击力（+2563）点伤害,附带减速。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t="str">
        <f>主动技能!P418</f>
        <v>eff_sixingguangquan||eff_shenlehuacai|</v>
      </c>
      <c r="K415">
        <f>主动技能!Q418</f>
        <v>3</v>
      </c>
      <c r="L415">
        <f>主动技能!R418</f>
        <v>0</v>
      </c>
      <c r="M415">
        <f>主动技能!S418</f>
        <v>0</v>
      </c>
      <c r="N415" t="str">
        <f>IF(主动技能!T418="","",主动技能!T418)</f>
        <v>100003:100:2:0</v>
      </c>
      <c r="O415" t="str">
        <f>IF(主动技能!U418="","",主动技能!U418)</f>
        <v/>
      </c>
      <c r="P415" t="str">
        <f>IF(主动技能!V418="","",主动技能!V418)</f>
        <v>skill_28</v>
      </c>
      <c r="Q415" t="str">
        <f>IF(主动技能!W418="","")</f>
        <v/>
      </c>
      <c r="R415" t="str">
        <f>IF(主动技能!X418="","")</f>
        <v/>
      </c>
      <c r="S415">
        <f>主动技能!Y418</f>
        <v>100</v>
      </c>
      <c r="T415">
        <f>主动技能!Z418</f>
        <v>100</v>
      </c>
      <c r="U415">
        <f>主动技能!AB418</f>
        <v>2563</v>
      </c>
      <c r="V415">
        <f>主动技能!AC418</f>
        <v>0</v>
      </c>
      <c r="W415">
        <f>主动技能!AD418</f>
        <v>0</v>
      </c>
      <c r="X415">
        <f>主动技能!AE418</f>
        <v>1</v>
      </c>
      <c r="Y415">
        <f>主动技能!AF418</f>
        <v>3</v>
      </c>
      <c r="Z415">
        <f>主动技能!AG418</f>
        <v>2</v>
      </c>
      <c r="AA415" t="str">
        <f>主动技能!AH418</f>
        <v>attackex</v>
      </c>
      <c r="AB415" t="str">
        <f>IF(主动技能!AI418="","")</f>
        <v/>
      </c>
      <c r="AC415">
        <f>主动技能!AJ418</f>
        <v>12</v>
      </c>
    </row>
    <row r="416" spans="1:29" x14ac:dyDescent="0.15">
      <c r="A416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对敌方全体造成100%攻击力（+3625）点伤害,附带减速。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t="str">
        <f>主动技能!P419</f>
        <v>eff_sixingguangquan||eff_shenlehuacai|</v>
      </c>
      <c r="K416">
        <f>主动技能!Q419</f>
        <v>3</v>
      </c>
      <c r="L416">
        <f>主动技能!R419</f>
        <v>0</v>
      </c>
      <c r="M416">
        <f>主动技能!S419</f>
        <v>0</v>
      </c>
      <c r="N416" t="str">
        <f>IF(主动技能!T419="","",主动技能!T419)</f>
        <v>100003:100:2:0</v>
      </c>
      <c r="O416" t="str">
        <f>IF(主动技能!U419="","",主动技能!U419)</f>
        <v/>
      </c>
      <c r="P416" t="str">
        <f>IF(主动技能!V419="","",主动技能!V419)</f>
        <v>skill_28</v>
      </c>
      <c r="Q416" t="str">
        <f>IF(主动技能!W419="","")</f>
        <v/>
      </c>
      <c r="R416" t="str">
        <f>IF(主动技能!X419="","")</f>
        <v/>
      </c>
      <c r="S416">
        <f>主动技能!Y419</f>
        <v>100</v>
      </c>
      <c r="T416">
        <f>主动技能!Z419</f>
        <v>100</v>
      </c>
      <c r="U416">
        <f>主动技能!AB419</f>
        <v>3625</v>
      </c>
      <c r="V416">
        <f>主动技能!AC419</f>
        <v>0</v>
      </c>
      <c r="W416">
        <f>主动技能!AD419</f>
        <v>0</v>
      </c>
      <c r="X416">
        <f>主动技能!AE419</f>
        <v>1</v>
      </c>
      <c r="Y416">
        <f>主动技能!AF419</f>
        <v>3</v>
      </c>
      <c r="Z416">
        <f>主动技能!AG419</f>
        <v>2</v>
      </c>
      <c r="AA416" t="str">
        <f>主动技能!AH419</f>
        <v>attackex</v>
      </c>
      <c r="AB416" t="str">
        <f>IF(主动技能!AI419="","")</f>
        <v/>
      </c>
      <c r="AC416">
        <f>主动技能!AJ419</f>
        <v>13</v>
      </c>
    </row>
    <row r="417" spans="1:29" x14ac:dyDescent="0.15">
      <c r="A417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对敌方全体造成100%攻击力（+5127）点伤害,附带减速。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t="str">
        <f>主动技能!P420</f>
        <v>eff_sixingguangquan||eff_shenlehuacai|</v>
      </c>
      <c r="K417">
        <f>主动技能!Q420</f>
        <v>3</v>
      </c>
      <c r="L417">
        <f>主动技能!R420</f>
        <v>0</v>
      </c>
      <c r="M417">
        <f>主动技能!S420</f>
        <v>0</v>
      </c>
      <c r="N417" t="str">
        <f>IF(主动技能!T420="","",主动技能!T420)</f>
        <v>100003:100:2:0</v>
      </c>
      <c r="O417" t="str">
        <f>IF(主动技能!U420="","",主动技能!U420)</f>
        <v/>
      </c>
      <c r="P417" t="str">
        <f>IF(主动技能!V420="","",主动技能!V420)</f>
        <v>skill_28</v>
      </c>
      <c r="Q417" t="str">
        <f>IF(主动技能!W420="","")</f>
        <v/>
      </c>
      <c r="R417" t="str">
        <f>IF(主动技能!X420="","")</f>
        <v/>
      </c>
      <c r="S417">
        <f>主动技能!Y420</f>
        <v>100</v>
      </c>
      <c r="T417">
        <f>主动技能!Z420</f>
        <v>100</v>
      </c>
      <c r="U417">
        <f>主动技能!AB420</f>
        <v>5127</v>
      </c>
      <c r="V417">
        <f>主动技能!AC420</f>
        <v>0</v>
      </c>
      <c r="W417">
        <f>主动技能!AD420</f>
        <v>0</v>
      </c>
      <c r="X417">
        <f>主动技能!AE420</f>
        <v>1</v>
      </c>
      <c r="Y417">
        <f>主动技能!AF420</f>
        <v>3</v>
      </c>
      <c r="Z417">
        <f>主动技能!AG420</f>
        <v>2</v>
      </c>
      <c r="AA417" t="str">
        <f>主动技能!AH420</f>
        <v>attackex</v>
      </c>
      <c r="AB417" t="str">
        <f>IF(主动技能!AI420="","")</f>
        <v/>
      </c>
      <c r="AC417">
        <f>主动技能!AJ420</f>
        <v>14</v>
      </c>
    </row>
    <row r="418" spans="1:29" x14ac:dyDescent="0.15">
      <c r="A418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对敌方全体造成100%攻击力（+7252）点伤害,附带减速。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t="str">
        <f>主动技能!P421</f>
        <v>eff_sixingguangquan||eff_shenlehuacai|</v>
      </c>
      <c r="K418">
        <f>主动技能!Q421</f>
        <v>3</v>
      </c>
      <c r="L418">
        <f>主动技能!R421</f>
        <v>0</v>
      </c>
      <c r="M418">
        <f>主动技能!S421</f>
        <v>0</v>
      </c>
      <c r="N418" t="str">
        <f>IF(主动技能!T421="","",主动技能!T421)</f>
        <v>100003:100:2:0</v>
      </c>
      <c r="O418" t="str">
        <f>IF(主动技能!U421="","",主动技能!U421)</f>
        <v/>
      </c>
      <c r="P418" t="str">
        <f>IF(主动技能!V421="","",主动技能!V421)</f>
        <v>skill_28</v>
      </c>
      <c r="Q418" t="str">
        <f>IF(主动技能!W421="","")</f>
        <v/>
      </c>
      <c r="R418" t="str">
        <f>IF(主动技能!X421="","")</f>
        <v/>
      </c>
      <c r="S418">
        <f>主动技能!Y421</f>
        <v>100</v>
      </c>
      <c r="T418">
        <f>主动技能!Z421</f>
        <v>100</v>
      </c>
      <c r="U418">
        <f>主动技能!AB421</f>
        <v>7252</v>
      </c>
      <c r="V418">
        <f>主动技能!AC421</f>
        <v>0</v>
      </c>
      <c r="W418">
        <f>主动技能!AD421</f>
        <v>0</v>
      </c>
      <c r="X418">
        <f>主动技能!AE421</f>
        <v>1</v>
      </c>
      <c r="Y418">
        <f>主动技能!AF421</f>
        <v>3</v>
      </c>
      <c r="Z418">
        <f>主动技能!AG421</f>
        <v>2</v>
      </c>
      <c r="AA418" t="str">
        <f>主动技能!AH421</f>
        <v>attackex</v>
      </c>
      <c r="AB418" t="str">
        <f>IF(主动技能!AI421="","")</f>
        <v/>
      </c>
      <c r="AC418">
        <f>主动技能!AJ421</f>
        <v>15</v>
      </c>
    </row>
    <row r="419" spans="1:29" x14ac:dyDescent="0.15">
      <c r="A41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对敌方全体造成100%攻击力（+10257）点伤害,附带减速。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t="str">
        <f>主动技能!P422</f>
        <v>eff_sixingguangquan||eff_shenlehuacai|</v>
      </c>
      <c r="K419">
        <f>主动技能!Q422</f>
        <v>3</v>
      </c>
      <c r="L419">
        <f>主动技能!R422</f>
        <v>0</v>
      </c>
      <c r="M419">
        <f>主动技能!S422</f>
        <v>0</v>
      </c>
      <c r="N419" t="str">
        <f>IF(主动技能!T422="","",主动技能!T422)</f>
        <v>100003:100:2:0</v>
      </c>
      <c r="O419" t="str">
        <f>IF(主动技能!U422="","",主动技能!U422)</f>
        <v/>
      </c>
      <c r="P419" t="str">
        <f>IF(主动技能!V422="","",主动技能!V422)</f>
        <v>skill_28</v>
      </c>
      <c r="Q419" t="str">
        <f>IF(主动技能!W422="","")</f>
        <v/>
      </c>
      <c r="R419" t="str">
        <f>IF(主动技能!X422="","")</f>
        <v/>
      </c>
      <c r="S419">
        <f>主动技能!Y422</f>
        <v>100</v>
      </c>
      <c r="T419">
        <f>主动技能!Z422</f>
        <v>100</v>
      </c>
      <c r="U419">
        <f>主动技能!AB422</f>
        <v>10257</v>
      </c>
      <c r="V419">
        <f>主动技能!AC422</f>
        <v>0</v>
      </c>
      <c r="W419">
        <f>主动技能!AD422</f>
        <v>0</v>
      </c>
      <c r="X419">
        <f>主动技能!AE422</f>
        <v>1</v>
      </c>
      <c r="Y419">
        <f>主动技能!AF422</f>
        <v>3</v>
      </c>
      <c r="Z419">
        <f>主动技能!AG422</f>
        <v>2</v>
      </c>
      <c r="AA419" t="str">
        <f>主动技能!AH422</f>
        <v>attackex</v>
      </c>
      <c r="AB419" t="str">
        <f>IF(主动技能!AI422="","")</f>
        <v/>
      </c>
      <c r="AC419">
        <f>主动技能!AJ422</f>
        <v>16</v>
      </c>
    </row>
    <row r="420" spans="1:29" x14ac:dyDescent="0.15">
      <c r="A420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对敌方全体造成100%攻击力（+14508）点伤害,附带减速。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t="str">
        <f>主动技能!P423</f>
        <v>eff_sixingguangquan||eff_shenlehuacai|</v>
      </c>
      <c r="K420">
        <f>主动技能!Q423</f>
        <v>3</v>
      </c>
      <c r="L420">
        <f>主动技能!R423</f>
        <v>0</v>
      </c>
      <c r="M420">
        <f>主动技能!S423</f>
        <v>0</v>
      </c>
      <c r="N420" t="str">
        <f>IF(主动技能!T423="","",主动技能!T423)</f>
        <v>100003:100:2:0</v>
      </c>
      <c r="O420" t="str">
        <f>IF(主动技能!U423="","",主动技能!U423)</f>
        <v/>
      </c>
      <c r="P420" t="str">
        <f>IF(主动技能!V423="","",主动技能!V423)</f>
        <v>skill_28</v>
      </c>
      <c r="Q420" t="str">
        <f>IF(主动技能!W423="","")</f>
        <v/>
      </c>
      <c r="R420" t="str">
        <f>IF(主动技能!X423="","")</f>
        <v/>
      </c>
      <c r="S420">
        <f>主动技能!Y423</f>
        <v>100</v>
      </c>
      <c r="T420">
        <f>主动技能!Z423</f>
        <v>100</v>
      </c>
      <c r="U420">
        <f>主动技能!AB423</f>
        <v>14508</v>
      </c>
      <c r="V420">
        <f>主动技能!AC423</f>
        <v>0</v>
      </c>
      <c r="W420">
        <f>主动技能!AD423</f>
        <v>0</v>
      </c>
      <c r="X420">
        <f>主动技能!AE423</f>
        <v>1</v>
      </c>
      <c r="Y420">
        <f>主动技能!AF423</f>
        <v>3</v>
      </c>
      <c r="Z420">
        <f>主动技能!AG423</f>
        <v>2</v>
      </c>
      <c r="AA420" t="str">
        <f>主动技能!AH423</f>
        <v>attackex</v>
      </c>
      <c r="AB420" t="str">
        <f>IF(主动技能!AI423="","")</f>
        <v/>
      </c>
      <c r="AC420">
        <f>主动技能!AJ423</f>
        <v>17</v>
      </c>
    </row>
    <row r="421" spans="1:29" x14ac:dyDescent="0.15">
      <c r="A421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对敌方全体造成100%攻击力（+20520）点伤害,附带减速。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t="str">
        <f>主动技能!P424</f>
        <v>eff_sixingguangquan||eff_shenlehuacai|</v>
      </c>
      <c r="K421">
        <f>主动技能!Q424</f>
        <v>3</v>
      </c>
      <c r="L421">
        <f>主动技能!R424</f>
        <v>0</v>
      </c>
      <c r="M421">
        <f>主动技能!S424</f>
        <v>0</v>
      </c>
      <c r="N421" t="str">
        <f>IF(主动技能!T424="","",主动技能!T424)</f>
        <v>100003:100:2:0</v>
      </c>
      <c r="O421" t="str">
        <f>IF(主动技能!U424="","",主动技能!U424)</f>
        <v/>
      </c>
      <c r="P421" t="str">
        <f>IF(主动技能!V424="","",主动技能!V424)</f>
        <v>skill_28</v>
      </c>
      <c r="Q421" t="str">
        <f>IF(主动技能!W424="","")</f>
        <v/>
      </c>
      <c r="R421" t="str">
        <f>IF(主动技能!X424="","")</f>
        <v/>
      </c>
      <c r="S421">
        <f>主动技能!Y424</f>
        <v>100</v>
      </c>
      <c r="T421">
        <f>主动技能!Z424</f>
        <v>100</v>
      </c>
      <c r="U421">
        <f>主动技能!AB424</f>
        <v>20520</v>
      </c>
      <c r="V421">
        <f>主动技能!AC424</f>
        <v>0</v>
      </c>
      <c r="W421">
        <f>主动技能!AD424</f>
        <v>0</v>
      </c>
      <c r="X421">
        <f>主动技能!AE424</f>
        <v>1</v>
      </c>
      <c r="Y421">
        <f>主动技能!AF424</f>
        <v>3</v>
      </c>
      <c r="Z421">
        <f>主动技能!AG424</f>
        <v>2</v>
      </c>
      <c r="AA421" t="str">
        <f>主动技能!AH424</f>
        <v>attackex</v>
      </c>
      <c r="AB421" t="str">
        <f>IF(主动技能!AI424="","")</f>
        <v/>
      </c>
      <c r="AC421">
        <f>主动技能!AJ424</f>
        <v>18</v>
      </c>
    </row>
    <row r="422" spans="1:29" x14ac:dyDescent="0.15">
      <c r="A422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对敌方全体造成100%攻击力（+29024）点伤害,附带减速。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t="str">
        <f>主动技能!P425</f>
        <v>eff_sixingguangquan||eff_shenlehuacai|</v>
      </c>
      <c r="K422">
        <f>主动技能!Q425</f>
        <v>3</v>
      </c>
      <c r="L422">
        <f>主动技能!R425</f>
        <v>0</v>
      </c>
      <c r="M422">
        <f>主动技能!S425</f>
        <v>0</v>
      </c>
      <c r="N422" t="str">
        <f>IF(主动技能!T425="","",主动技能!T425)</f>
        <v>100003:100:2:0</v>
      </c>
      <c r="O422" t="str">
        <f>IF(主动技能!U425="","",主动技能!U425)</f>
        <v/>
      </c>
      <c r="P422" t="str">
        <f>IF(主动技能!V425="","",主动技能!V425)</f>
        <v>skill_28</v>
      </c>
      <c r="Q422" t="str">
        <f>IF(主动技能!W425="","")</f>
        <v/>
      </c>
      <c r="R422" t="str">
        <f>IF(主动技能!X425="","")</f>
        <v/>
      </c>
      <c r="S422">
        <f>主动技能!Y425</f>
        <v>100</v>
      </c>
      <c r="T422">
        <f>主动技能!Z425</f>
        <v>100</v>
      </c>
      <c r="U422">
        <f>主动技能!AB425</f>
        <v>29024</v>
      </c>
      <c r="V422">
        <f>主动技能!AC425</f>
        <v>0</v>
      </c>
      <c r="W422">
        <f>主动技能!AD425</f>
        <v>0</v>
      </c>
      <c r="X422">
        <f>主动技能!AE425</f>
        <v>1</v>
      </c>
      <c r="Y422">
        <f>主动技能!AF425</f>
        <v>3</v>
      </c>
      <c r="Z422">
        <f>主动技能!AG425</f>
        <v>2</v>
      </c>
      <c r="AA422" t="str">
        <f>主动技能!AH425</f>
        <v>attackex</v>
      </c>
      <c r="AB422" t="str">
        <f>IF(主动技能!AI425="","")</f>
        <v/>
      </c>
      <c r="AC422">
        <f>主动技能!AJ425</f>
        <v>19</v>
      </c>
    </row>
    <row r="423" spans="1:29" x14ac:dyDescent="0.15">
      <c r="A423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对敌方全体造成100%攻击力（+41051）点伤害,附带减速。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t="str">
        <f>主动技能!P426</f>
        <v>eff_sixingguangquan||eff_shenlehuacai|</v>
      </c>
      <c r="K423">
        <f>主动技能!Q426</f>
        <v>3</v>
      </c>
      <c r="L423">
        <f>主动技能!R426</f>
        <v>0</v>
      </c>
      <c r="M423">
        <f>主动技能!S426</f>
        <v>0</v>
      </c>
      <c r="N423" t="str">
        <f>IF(主动技能!T426="","",主动技能!T426)</f>
        <v>100003:100:2:0</v>
      </c>
      <c r="O423" t="str">
        <f>IF(主动技能!U426="","",主动技能!U426)</f>
        <v/>
      </c>
      <c r="P423" t="str">
        <f>IF(主动技能!V426="","",主动技能!V426)</f>
        <v>skill_28</v>
      </c>
      <c r="Q423" t="str">
        <f>IF(主动技能!W426="","")</f>
        <v/>
      </c>
      <c r="R423" t="str">
        <f>IF(主动技能!X426="","")</f>
        <v/>
      </c>
      <c r="S423">
        <f>主动技能!Y426</f>
        <v>100</v>
      </c>
      <c r="T423">
        <f>主动技能!Z426</f>
        <v>100</v>
      </c>
      <c r="U423">
        <f>主动技能!AB426</f>
        <v>41051</v>
      </c>
      <c r="V423">
        <f>主动技能!AC426</f>
        <v>0</v>
      </c>
      <c r="W423">
        <f>主动技能!AD426</f>
        <v>0</v>
      </c>
      <c r="X423">
        <f>主动技能!AE426</f>
        <v>1</v>
      </c>
      <c r="Y423">
        <f>主动技能!AF426</f>
        <v>3</v>
      </c>
      <c r="Z423">
        <f>主动技能!AG426</f>
        <v>2</v>
      </c>
      <c r="AA423" t="str">
        <f>主动技能!AH426</f>
        <v>attackex</v>
      </c>
      <c r="AB423" t="str">
        <f>IF(主动技能!AI426="","")</f>
        <v/>
      </c>
      <c r="AC423">
        <f>主动技能!AJ426</f>
        <v>20</v>
      </c>
    </row>
    <row r="424" spans="1:29" x14ac:dyDescent="0.15">
      <c r="A424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对敌方单体攻击，造成100%攻击力（+20）点伤害。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t="str">
        <f>主动技能!P427</f>
        <v>eff_yixingguangquan|||</v>
      </c>
      <c r="K424">
        <f>主动技能!Q427</f>
        <v>1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 t="str">
        <f>IF(主动技能!V427="","",主动技能!V427)</f>
        <v>skill_32</v>
      </c>
      <c r="Q424" t="str">
        <f>IF(主动技能!W427="","")</f>
        <v/>
      </c>
      <c r="R424" t="str">
        <f>IF(主动技能!X427="","")</f>
        <v/>
      </c>
      <c r="S424">
        <f>主动技能!Y427</f>
        <v>0</v>
      </c>
      <c r="T424">
        <f>主动技能!Z427</f>
        <v>100</v>
      </c>
      <c r="U424">
        <f>主动技能!AB427</f>
        <v>20</v>
      </c>
      <c r="V424">
        <f>主动技能!AC427</f>
        <v>0</v>
      </c>
      <c r="W424">
        <f>主动技能!AD427</f>
        <v>0</v>
      </c>
      <c r="X424">
        <f>主动技能!AE427</f>
        <v>0</v>
      </c>
      <c r="Y424">
        <f>主动技能!AF427</f>
        <v>0</v>
      </c>
      <c r="Z424">
        <f>主动技能!AG427</f>
        <v>0</v>
      </c>
      <c r="AA424" t="str">
        <f>主动技能!AH427</f>
        <v>attack</v>
      </c>
      <c r="AB424" t="str">
        <f>IF(主动技能!AI427="","")</f>
        <v/>
      </c>
      <c r="AC424">
        <f>主动技能!AJ427</f>
        <v>1</v>
      </c>
    </row>
    <row r="425" spans="1:29" x14ac:dyDescent="0.15">
      <c r="A425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对敌方单体攻击，造成100%攻击力（+25）点伤害。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t="str">
        <f>主动技能!P428</f>
        <v>eff_yixingguangquan|||</v>
      </c>
      <c r="K425">
        <f>主动技能!Q428</f>
        <v>1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 t="str">
        <f>IF(主动技能!V428="","",主动技能!V428)</f>
        <v>skill_32</v>
      </c>
      <c r="Q425" t="str">
        <f>IF(主动技能!W428="","")</f>
        <v/>
      </c>
      <c r="R425" t="str">
        <f>IF(主动技能!X428="","")</f>
        <v/>
      </c>
      <c r="S425">
        <f>主动技能!Y428</f>
        <v>0</v>
      </c>
      <c r="T425">
        <f>主动技能!Z428</f>
        <v>100</v>
      </c>
      <c r="U425">
        <f>主动技能!AB428</f>
        <v>25</v>
      </c>
      <c r="V425">
        <f>主动技能!AC428</f>
        <v>0</v>
      </c>
      <c r="W425">
        <f>主动技能!AD428</f>
        <v>0</v>
      </c>
      <c r="X425">
        <f>主动技能!AE428</f>
        <v>0</v>
      </c>
      <c r="Y425">
        <f>主动技能!AF428</f>
        <v>0</v>
      </c>
      <c r="Z425">
        <f>主动技能!AG428</f>
        <v>0</v>
      </c>
      <c r="AA425" t="str">
        <f>主动技能!AH428</f>
        <v>attack</v>
      </c>
      <c r="AB425" t="str">
        <f>IF(主动技能!AI428="","")</f>
        <v/>
      </c>
      <c r="AC425">
        <f>主动技能!AJ428</f>
        <v>2</v>
      </c>
    </row>
    <row r="426" spans="1:29" x14ac:dyDescent="0.15">
      <c r="A426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对敌方单体攻击，造成100%攻击力（+40）点伤害。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t="str">
        <f>主动技能!P429</f>
        <v>eff_yixingguangquan|||</v>
      </c>
      <c r="K426">
        <f>主动技能!Q429</f>
        <v>1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 t="str">
        <f>IF(主动技能!V429="","",主动技能!V429)</f>
        <v>skill_32</v>
      </c>
      <c r="Q426" t="str">
        <f>IF(主动技能!W429="","")</f>
        <v/>
      </c>
      <c r="R426" t="str">
        <f>IF(主动技能!X429="","")</f>
        <v/>
      </c>
      <c r="S426">
        <f>主动技能!Y429</f>
        <v>0</v>
      </c>
      <c r="T426">
        <f>主动技能!Z429</f>
        <v>100</v>
      </c>
      <c r="U426">
        <f>主动技能!AB429</f>
        <v>40</v>
      </c>
      <c r="V426">
        <f>主动技能!AC429</f>
        <v>0</v>
      </c>
      <c r="W426">
        <f>主动技能!AD429</f>
        <v>0</v>
      </c>
      <c r="X426">
        <f>主动技能!AE429</f>
        <v>0</v>
      </c>
      <c r="Y426">
        <f>主动技能!AF429</f>
        <v>0</v>
      </c>
      <c r="Z426">
        <f>主动技能!AG429</f>
        <v>0</v>
      </c>
      <c r="AA426" t="str">
        <f>主动技能!AH429</f>
        <v>attack</v>
      </c>
      <c r="AB426" t="str">
        <f>IF(主动技能!AI429="","")</f>
        <v/>
      </c>
      <c r="AC426">
        <f>主动技能!AJ429</f>
        <v>3</v>
      </c>
    </row>
    <row r="427" spans="1:29" x14ac:dyDescent="0.15">
      <c r="A427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对敌方单体攻击，造成100%攻击力（+64）点伤害。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t="str">
        <f>主动技能!P430</f>
        <v>eff_yixingguangquan|||</v>
      </c>
      <c r="K427">
        <f>主动技能!Q430</f>
        <v>1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 t="str">
        <f>IF(主动技能!V430="","",主动技能!V430)</f>
        <v>skill_32</v>
      </c>
      <c r="Q427" t="str">
        <f>IF(主动技能!W430="","")</f>
        <v/>
      </c>
      <c r="R427" t="str">
        <f>IF(主动技能!X430="","")</f>
        <v/>
      </c>
      <c r="S427">
        <f>主动技能!Y430</f>
        <v>0</v>
      </c>
      <c r="T427">
        <f>主动技能!Z430</f>
        <v>100</v>
      </c>
      <c r="U427">
        <f>主动技能!AB430</f>
        <v>64</v>
      </c>
      <c r="V427">
        <f>主动技能!AC430</f>
        <v>0</v>
      </c>
      <c r="W427">
        <f>主动技能!AD430</f>
        <v>0</v>
      </c>
      <c r="X427">
        <f>主动技能!AE430</f>
        <v>0</v>
      </c>
      <c r="Y427">
        <f>主动技能!AF430</f>
        <v>0</v>
      </c>
      <c r="Z427">
        <f>主动技能!AG430</f>
        <v>0</v>
      </c>
      <c r="AA427" t="str">
        <f>主动技能!AH430</f>
        <v>attack</v>
      </c>
      <c r="AB427" t="str">
        <f>IF(主动技能!AI430="","")</f>
        <v/>
      </c>
      <c r="AC427">
        <f>主动技能!AJ430</f>
        <v>4</v>
      </c>
    </row>
    <row r="428" spans="1:29" x14ac:dyDescent="0.15">
      <c r="A428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t="str">
        <f>主动技能!P431</f>
        <v>eff_yixingguangquan|||</v>
      </c>
      <c r="K428">
        <f>主动技能!Q431</f>
        <v>1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 t="str">
        <f>IF(主动技能!V431="","",主动技能!V431)</f>
        <v>skill_32</v>
      </c>
      <c r="Q428" t="str">
        <f>IF(主动技能!W431="","")</f>
        <v/>
      </c>
      <c r="R428" t="str">
        <f>IF(主动技能!X431="","")</f>
        <v/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>
        <f>主动技能!AE431</f>
        <v>0</v>
      </c>
      <c r="Y428">
        <f>主动技能!AF431</f>
        <v>0</v>
      </c>
      <c r="Z428">
        <f>主动技能!AG431</f>
        <v>0</v>
      </c>
      <c r="AA428" t="str">
        <f>主动技能!AH431</f>
        <v>attack</v>
      </c>
      <c r="AB428" t="str">
        <f>IF(主动技能!AI431="","")</f>
        <v/>
      </c>
      <c r="AC428">
        <f>主动技能!AJ431</f>
        <v>5</v>
      </c>
    </row>
    <row r="429" spans="1:29" x14ac:dyDescent="0.15">
      <c r="A42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对敌方单体攻击，造成100%攻击力（+128）点伤害。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t="str">
        <f>主动技能!P432</f>
        <v>eff_yixingguangquan|||</v>
      </c>
      <c r="K429">
        <f>主动技能!Q432</f>
        <v>1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 t="str">
        <f>IF(主动技能!V432="","",主动技能!V432)</f>
        <v>skill_32</v>
      </c>
      <c r="Q429" t="str">
        <f>IF(主动技能!W432="","")</f>
        <v/>
      </c>
      <c r="R429" t="str">
        <f>IF(主动技能!X432="","")</f>
        <v/>
      </c>
      <c r="S429">
        <f>主动技能!Y432</f>
        <v>0</v>
      </c>
      <c r="T429">
        <f>主动技能!Z432</f>
        <v>100</v>
      </c>
      <c r="U429">
        <f>主动技能!AB432</f>
        <v>128</v>
      </c>
      <c r="V429">
        <f>主动技能!AC432</f>
        <v>0</v>
      </c>
      <c r="W429">
        <f>主动技能!AD432</f>
        <v>0</v>
      </c>
      <c r="X429">
        <f>主动技能!AE432</f>
        <v>0</v>
      </c>
      <c r="Y429">
        <f>主动技能!AF432</f>
        <v>0</v>
      </c>
      <c r="Z429">
        <f>主动技能!AG432</f>
        <v>0</v>
      </c>
      <c r="AA429" t="str">
        <f>主动技能!AH432</f>
        <v>attack</v>
      </c>
      <c r="AB429" t="str">
        <f>IF(主动技能!AI432="","")</f>
        <v/>
      </c>
      <c r="AC429">
        <f>主动技能!AJ432</f>
        <v>6</v>
      </c>
    </row>
    <row r="430" spans="1:29" x14ac:dyDescent="0.15">
      <c r="A430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对敌方单体攻击，造成100%攻击力（+181）点伤害。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t="str">
        <f>主动技能!P433</f>
        <v>eff_yixingguangquan|||</v>
      </c>
      <c r="K430">
        <f>主动技能!Q433</f>
        <v>1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 t="str">
        <f>IF(主动技能!V433="","",主动技能!V433)</f>
        <v>skill_32</v>
      </c>
      <c r="Q430" t="str">
        <f>IF(主动技能!W433="","")</f>
        <v/>
      </c>
      <c r="R430" t="str">
        <f>IF(主动技能!X433="","")</f>
        <v/>
      </c>
      <c r="S430">
        <f>主动技能!Y433</f>
        <v>0</v>
      </c>
      <c r="T430">
        <f>主动技能!Z433</f>
        <v>100</v>
      </c>
      <c r="U430">
        <f>主动技能!AB433</f>
        <v>181</v>
      </c>
      <c r="V430">
        <f>主动技能!AC433</f>
        <v>0</v>
      </c>
      <c r="W430">
        <f>主动技能!AD433</f>
        <v>0</v>
      </c>
      <c r="X430">
        <f>主动技能!AE433</f>
        <v>0</v>
      </c>
      <c r="Y430">
        <f>主动技能!AF433</f>
        <v>0</v>
      </c>
      <c r="Z430">
        <f>主动技能!AG433</f>
        <v>0</v>
      </c>
      <c r="AA430" t="str">
        <f>主动技能!AH433</f>
        <v>attack</v>
      </c>
      <c r="AB430" t="str">
        <f>IF(主动技能!AI433="","")</f>
        <v/>
      </c>
      <c r="AC430">
        <f>主动技能!AJ433</f>
        <v>7</v>
      </c>
    </row>
    <row r="431" spans="1:29" x14ac:dyDescent="0.15">
      <c r="A431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对敌方单体攻击，造成100%攻击力（+256）点伤害。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t="str">
        <f>主动技能!P434</f>
        <v>eff_yixingguangquan|||</v>
      </c>
      <c r="K431">
        <f>主动技能!Q434</f>
        <v>1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 t="str">
        <f>IF(主动技能!V434="","",主动技能!V434)</f>
        <v>skill_32</v>
      </c>
      <c r="Q431" t="str">
        <f>IF(主动技能!W434="","")</f>
        <v/>
      </c>
      <c r="R431" t="str">
        <f>IF(主动技能!X434="","")</f>
        <v/>
      </c>
      <c r="S431">
        <f>主动技能!Y434</f>
        <v>0</v>
      </c>
      <c r="T431">
        <f>主动技能!Z434</f>
        <v>100</v>
      </c>
      <c r="U431">
        <f>主动技能!AB434</f>
        <v>256</v>
      </c>
      <c r="V431">
        <f>主动技能!AC434</f>
        <v>0</v>
      </c>
      <c r="W431">
        <f>主动技能!AD434</f>
        <v>0</v>
      </c>
      <c r="X431">
        <f>主动技能!AE434</f>
        <v>0</v>
      </c>
      <c r="Y431">
        <f>主动技能!AF434</f>
        <v>0</v>
      </c>
      <c r="Z431">
        <f>主动技能!AG434</f>
        <v>0</v>
      </c>
      <c r="AA431" t="str">
        <f>主动技能!AH434</f>
        <v>attack</v>
      </c>
      <c r="AB431" t="str">
        <f>IF(主动技能!AI434="","")</f>
        <v/>
      </c>
      <c r="AC431">
        <f>主动技能!AJ434</f>
        <v>8</v>
      </c>
    </row>
    <row r="432" spans="1:29" x14ac:dyDescent="0.15">
      <c r="A432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对敌方单体攻击，造成100%攻击力（+362）点伤害。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t="str">
        <f>主动技能!P435</f>
        <v>eff_yixingguangquan|||</v>
      </c>
      <c r="K432">
        <f>主动技能!Q435</f>
        <v>1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 t="str">
        <f>IF(主动技能!V435="","",主动技能!V435)</f>
        <v>skill_32</v>
      </c>
      <c r="Q432" t="str">
        <f>IF(主动技能!W435="","")</f>
        <v/>
      </c>
      <c r="R432" t="str">
        <f>IF(主动技能!X435="","")</f>
        <v/>
      </c>
      <c r="S432">
        <f>主动技能!Y435</f>
        <v>0</v>
      </c>
      <c r="T432">
        <f>主动技能!Z435</f>
        <v>100</v>
      </c>
      <c r="U432">
        <f>主动技能!AB435</f>
        <v>362</v>
      </c>
      <c r="V432">
        <f>主动技能!AC435</f>
        <v>0</v>
      </c>
      <c r="W432">
        <f>主动技能!AD435</f>
        <v>0</v>
      </c>
      <c r="X432">
        <f>主动技能!AE435</f>
        <v>0</v>
      </c>
      <c r="Y432">
        <f>主动技能!AF435</f>
        <v>0</v>
      </c>
      <c r="Z432">
        <f>主动技能!AG435</f>
        <v>0</v>
      </c>
      <c r="AA432" t="str">
        <f>主动技能!AH435</f>
        <v>attack</v>
      </c>
      <c r="AB432" t="str">
        <f>IF(主动技能!AI435="","")</f>
        <v/>
      </c>
      <c r="AC432">
        <f>主动技能!AJ435</f>
        <v>9</v>
      </c>
    </row>
    <row r="433" spans="1:29" x14ac:dyDescent="0.15">
      <c r="A433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对敌方单体进行穿透攻击，造成100%攻击力（+512）点伤害。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 t="str">
        <f>主动技能!P436</f>
        <v>eff_yixingguangquan|||</v>
      </c>
      <c r="K433">
        <f>主动技能!Q436</f>
        <v>1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 t="str">
        <f>IF(主动技能!V436="","",主动技能!V436)</f>
        <v>skill_32</v>
      </c>
      <c r="Q433" t="str">
        <f>IF(主动技能!W436="","")</f>
        <v/>
      </c>
      <c r="R433" t="str">
        <f>IF(主动技能!X436="","")</f>
        <v/>
      </c>
      <c r="S433">
        <f>主动技能!Y436</f>
        <v>0</v>
      </c>
      <c r="T433">
        <f>主动技能!Z436</f>
        <v>100</v>
      </c>
      <c r="U433">
        <f>主动技能!AB436</f>
        <v>512</v>
      </c>
      <c r="V433">
        <f>主动技能!AC436</f>
        <v>0</v>
      </c>
      <c r="W433">
        <f>主动技能!AD436</f>
        <v>0</v>
      </c>
      <c r="X433">
        <f>主动技能!AE436</f>
        <v>0</v>
      </c>
      <c r="Y433">
        <f>主动技能!AF436</f>
        <v>0</v>
      </c>
      <c r="Z433">
        <f>主动技能!AG436</f>
        <v>0</v>
      </c>
      <c r="AA433" t="str">
        <f>主动技能!AH436</f>
        <v>attack</v>
      </c>
      <c r="AB433" t="str">
        <f>IF(主动技能!AI436="","")</f>
        <v/>
      </c>
      <c r="AC433">
        <f>主动技能!AJ436</f>
        <v>10</v>
      </c>
    </row>
    <row r="434" spans="1:29" x14ac:dyDescent="0.15">
      <c r="A434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对敌方单体进行穿透攻击，造成100%攻击力（+724）点伤害。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 t="str">
        <f>主动技能!P437</f>
        <v>eff_yixingguangquan|||</v>
      </c>
      <c r="K434">
        <f>主动技能!Q437</f>
        <v>1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 t="str">
        <f>IF(主动技能!V437="","",主动技能!V437)</f>
        <v>skill_32</v>
      </c>
      <c r="Q434" t="str">
        <f>IF(主动技能!W437="","")</f>
        <v/>
      </c>
      <c r="R434" t="str">
        <f>IF(主动技能!X437="","")</f>
        <v/>
      </c>
      <c r="S434">
        <f>主动技能!Y437</f>
        <v>0</v>
      </c>
      <c r="T434">
        <f>主动技能!Z437</f>
        <v>100</v>
      </c>
      <c r="U434">
        <f>主动技能!AB437</f>
        <v>724</v>
      </c>
      <c r="V434">
        <f>主动技能!AC437</f>
        <v>0</v>
      </c>
      <c r="W434">
        <f>主动技能!AD437</f>
        <v>0</v>
      </c>
      <c r="X434">
        <f>主动技能!AE437</f>
        <v>0</v>
      </c>
      <c r="Y434">
        <f>主动技能!AF437</f>
        <v>0</v>
      </c>
      <c r="Z434">
        <f>主动技能!AG437</f>
        <v>0</v>
      </c>
      <c r="AA434" t="str">
        <f>主动技能!AH437</f>
        <v>attack</v>
      </c>
      <c r="AB434" t="str">
        <f>IF(主动技能!AI437="","")</f>
        <v/>
      </c>
      <c r="AC434">
        <f>主动技能!AJ437</f>
        <v>11</v>
      </c>
    </row>
    <row r="435" spans="1:29" x14ac:dyDescent="0.15">
      <c r="A435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对敌方单体进行穿透攻击，造成100%攻击力（+1025）点伤害。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 t="str">
        <f>主动技能!P438</f>
        <v>eff_yixingguangquan|||</v>
      </c>
      <c r="K435">
        <f>主动技能!Q438</f>
        <v>1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 t="str">
        <f>IF(主动技能!V438="","",主动技能!V438)</f>
        <v>skill_32</v>
      </c>
      <c r="Q435" t="str">
        <f>IF(主动技能!W438="","")</f>
        <v/>
      </c>
      <c r="R435" t="str">
        <f>IF(主动技能!X438="","")</f>
        <v/>
      </c>
      <c r="S435">
        <f>主动技能!Y438</f>
        <v>0</v>
      </c>
      <c r="T435">
        <f>主动技能!Z438</f>
        <v>100</v>
      </c>
      <c r="U435">
        <f>主动技能!AB438</f>
        <v>1025</v>
      </c>
      <c r="V435">
        <f>主动技能!AC438</f>
        <v>0</v>
      </c>
      <c r="W435">
        <f>主动技能!AD438</f>
        <v>0</v>
      </c>
      <c r="X435">
        <f>主动技能!AE438</f>
        <v>0</v>
      </c>
      <c r="Y435">
        <f>主动技能!AF438</f>
        <v>0</v>
      </c>
      <c r="Z435">
        <f>主动技能!AG438</f>
        <v>0</v>
      </c>
      <c r="AA435" t="str">
        <f>主动技能!AH438</f>
        <v>attack</v>
      </c>
      <c r="AB435" t="str">
        <f>IF(主动技能!AI438="","")</f>
        <v/>
      </c>
      <c r="AC435">
        <f>主动技能!AJ438</f>
        <v>12</v>
      </c>
    </row>
    <row r="436" spans="1:29" x14ac:dyDescent="0.15">
      <c r="A436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对敌方单体进行穿透攻击，造成100%攻击力（+1450）点伤害。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 t="str">
        <f>主动技能!P439</f>
        <v>eff_yixingguangquan|||</v>
      </c>
      <c r="K436">
        <f>主动技能!Q439</f>
        <v>1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 t="str">
        <f>IF(主动技能!V439="","",主动技能!V439)</f>
        <v>skill_32</v>
      </c>
      <c r="Q436" t="str">
        <f>IF(主动技能!W439="","")</f>
        <v/>
      </c>
      <c r="R436" t="str">
        <f>IF(主动技能!X439="","")</f>
        <v/>
      </c>
      <c r="S436">
        <f>主动技能!Y439</f>
        <v>0</v>
      </c>
      <c r="T436">
        <f>主动技能!Z439</f>
        <v>100</v>
      </c>
      <c r="U436">
        <f>主动技能!AB439</f>
        <v>1450</v>
      </c>
      <c r="V436">
        <f>主动技能!AC439</f>
        <v>0</v>
      </c>
      <c r="W436">
        <f>主动技能!AD439</f>
        <v>0</v>
      </c>
      <c r="X436">
        <f>主动技能!AE439</f>
        <v>0</v>
      </c>
      <c r="Y436">
        <f>主动技能!AF439</f>
        <v>0</v>
      </c>
      <c r="Z436">
        <f>主动技能!AG439</f>
        <v>0</v>
      </c>
      <c r="AA436" t="str">
        <f>主动技能!AH439</f>
        <v>attack</v>
      </c>
      <c r="AB436" t="str">
        <f>IF(主动技能!AI439="","")</f>
        <v/>
      </c>
      <c r="AC436">
        <f>主动技能!AJ439</f>
        <v>13</v>
      </c>
    </row>
    <row r="437" spans="1:29" x14ac:dyDescent="0.15">
      <c r="A437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对敌方单体进行穿透攻击，造成100%攻击力（+2051）点伤害。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 t="str">
        <f>主动技能!P440</f>
        <v>eff_yixingguangquan|||</v>
      </c>
      <c r="K437">
        <f>主动技能!Q440</f>
        <v>1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 t="str">
        <f>IF(主动技能!V440="","",主动技能!V440)</f>
        <v>skill_32</v>
      </c>
      <c r="Q437" t="str">
        <f>IF(主动技能!W440="","")</f>
        <v/>
      </c>
      <c r="R437" t="str">
        <f>IF(主动技能!X440="","")</f>
        <v/>
      </c>
      <c r="S437">
        <f>主动技能!Y440</f>
        <v>0</v>
      </c>
      <c r="T437">
        <f>主动技能!Z440</f>
        <v>100</v>
      </c>
      <c r="U437">
        <f>主动技能!AB440</f>
        <v>2051</v>
      </c>
      <c r="V437">
        <f>主动技能!AC440</f>
        <v>0</v>
      </c>
      <c r="W437">
        <f>主动技能!AD440</f>
        <v>0</v>
      </c>
      <c r="X437">
        <f>主动技能!AE440</f>
        <v>0</v>
      </c>
      <c r="Y437">
        <f>主动技能!AF440</f>
        <v>0</v>
      </c>
      <c r="Z437">
        <f>主动技能!AG440</f>
        <v>0</v>
      </c>
      <c r="AA437" t="str">
        <f>主动技能!AH440</f>
        <v>attack</v>
      </c>
      <c r="AB437" t="str">
        <f>IF(主动技能!AI440="","")</f>
        <v/>
      </c>
      <c r="AC437">
        <f>主动技能!AJ440</f>
        <v>14</v>
      </c>
    </row>
    <row r="438" spans="1:29" x14ac:dyDescent="0.15">
      <c r="A438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对敌方单体进行穿透攻击，造成100%攻击力（+2900）点伤害。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 t="str">
        <f>主动技能!P441</f>
        <v>eff_yixingguangquan|||</v>
      </c>
      <c r="K438">
        <f>主动技能!Q441</f>
        <v>1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 t="str">
        <f>IF(主动技能!V441="","",主动技能!V441)</f>
        <v>skill_32</v>
      </c>
      <c r="Q438" t="str">
        <f>IF(主动技能!W441="","")</f>
        <v/>
      </c>
      <c r="R438" t="str">
        <f>IF(主动技能!X441="","")</f>
        <v/>
      </c>
      <c r="S438">
        <f>主动技能!Y441</f>
        <v>0</v>
      </c>
      <c r="T438">
        <f>主动技能!Z441</f>
        <v>100</v>
      </c>
      <c r="U438">
        <f>主动技能!AB441</f>
        <v>2900</v>
      </c>
      <c r="V438">
        <f>主动技能!AC441</f>
        <v>0</v>
      </c>
      <c r="W438">
        <f>主动技能!AD441</f>
        <v>0</v>
      </c>
      <c r="X438">
        <f>主动技能!AE441</f>
        <v>0</v>
      </c>
      <c r="Y438">
        <f>主动技能!AF441</f>
        <v>0</v>
      </c>
      <c r="Z438">
        <f>主动技能!AG441</f>
        <v>0</v>
      </c>
      <c r="AA438" t="str">
        <f>主动技能!AH441</f>
        <v>attack</v>
      </c>
      <c r="AB438" t="str">
        <f>IF(主动技能!AI441="","")</f>
        <v/>
      </c>
      <c r="AC438">
        <f>主动技能!AJ441</f>
        <v>15</v>
      </c>
    </row>
    <row r="439" spans="1:29" x14ac:dyDescent="0.15">
      <c r="A4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对敌方单体进行穿透攻击，造成100%攻击力（+4103）点伤害。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 t="str">
        <f>主动技能!P442</f>
        <v>eff_yixingguangquan|||</v>
      </c>
      <c r="K439">
        <f>主动技能!Q442</f>
        <v>1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 t="str">
        <f>IF(主动技能!V442="","",主动技能!V442)</f>
        <v>skill_32</v>
      </c>
      <c r="Q439" t="str">
        <f>IF(主动技能!W442="","")</f>
        <v/>
      </c>
      <c r="R439" t="str">
        <f>IF(主动技能!X442="","")</f>
        <v/>
      </c>
      <c r="S439">
        <f>主动技能!Y442</f>
        <v>0</v>
      </c>
      <c r="T439">
        <f>主动技能!Z442</f>
        <v>100</v>
      </c>
      <c r="U439">
        <f>主动技能!AB442</f>
        <v>4103</v>
      </c>
      <c r="V439">
        <f>主动技能!AC442</f>
        <v>0</v>
      </c>
      <c r="W439">
        <f>主动技能!AD442</f>
        <v>0</v>
      </c>
      <c r="X439">
        <f>主动技能!AE442</f>
        <v>0</v>
      </c>
      <c r="Y439">
        <f>主动技能!AF442</f>
        <v>0</v>
      </c>
      <c r="Z439">
        <f>主动技能!AG442</f>
        <v>0</v>
      </c>
      <c r="AA439" t="str">
        <f>主动技能!AH442</f>
        <v>attack</v>
      </c>
      <c r="AB439" t="str">
        <f>IF(主动技能!AI442="","")</f>
        <v/>
      </c>
      <c r="AC439">
        <f>主动技能!AJ442</f>
        <v>16</v>
      </c>
    </row>
    <row r="440" spans="1:29" x14ac:dyDescent="0.15">
      <c r="A440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对敌方单体进行穿透攻击，造成100%攻击力（+5803）点伤害。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 t="str">
        <f>主动技能!P443</f>
        <v>eff_yixingguangquan|||</v>
      </c>
      <c r="K440">
        <f>主动技能!Q443</f>
        <v>1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 t="str">
        <f>IF(主动技能!V443="","",主动技能!V443)</f>
        <v>skill_32</v>
      </c>
      <c r="Q440" t="str">
        <f>IF(主动技能!W443="","")</f>
        <v/>
      </c>
      <c r="R440" t="str">
        <f>IF(主动技能!X443="","")</f>
        <v/>
      </c>
      <c r="S440">
        <f>主动技能!Y443</f>
        <v>0</v>
      </c>
      <c r="T440">
        <f>主动技能!Z443</f>
        <v>100</v>
      </c>
      <c r="U440">
        <f>主动技能!AB443</f>
        <v>5803</v>
      </c>
      <c r="V440">
        <f>主动技能!AC443</f>
        <v>0</v>
      </c>
      <c r="W440">
        <f>主动技能!AD443</f>
        <v>0</v>
      </c>
      <c r="X440">
        <f>主动技能!AE443</f>
        <v>0</v>
      </c>
      <c r="Y440">
        <f>主动技能!AF443</f>
        <v>0</v>
      </c>
      <c r="Z440">
        <f>主动技能!AG443</f>
        <v>0</v>
      </c>
      <c r="AA440" t="str">
        <f>主动技能!AH443</f>
        <v>attack</v>
      </c>
      <c r="AB440" t="str">
        <f>IF(主动技能!AI443="","")</f>
        <v/>
      </c>
      <c r="AC440">
        <f>主动技能!AJ443</f>
        <v>17</v>
      </c>
    </row>
    <row r="441" spans="1:29" x14ac:dyDescent="0.15">
      <c r="A441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对敌方单体进行穿透攻击，造成100%攻击力（+8208）点伤害。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 t="str">
        <f>主动技能!P444</f>
        <v>eff_yixingguangquan|||</v>
      </c>
      <c r="K441">
        <f>主动技能!Q444</f>
        <v>1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 t="str">
        <f>IF(主动技能!V444="","",主动技能!V444)</f>
        <v>skill_32</v>
      </c>
      <c r="Q441" t="str">
        <f>IF(主动技能!W444="","")</f>
        <v/>
      </c>
      <c r="R441" t="str">
        <f>IF(主动技能!X444="","")</f>
        <v/>
      </c>
      <c r="S441">
        <f>主动技能!Y444</f>
        <v>0</v>
      </c>
      <c r="T441">
        <f>主动技能!Z444</f>
        <v>100</v>
      </c>
      <c r="U441">
        <f>主动技能!AB444</f>
        <v>8208</v>
      </c>
      <c r="V441">
        <f>主动技能!AC444</f>
        <v>0</v>
      </c>
      <c r="W441">
        <f>主动技能!AD444</f>
        <v>0</v>
      </c>
      <c r="X441">
        <f>主动技能!AE444</f>
        <v>0</v>
      </c>
      <c r="Y441">
        <f>主动技能!AF444</f>
        <v>0</v>
      </c>
      <c r="Z441">
        <f>主动技能!AG444</f>
        <v>0</v>
      </c>
      <c r="AA441" t="str">
        <f>主动技能!AH444</f>
        <v>attack</v>
      </c>
      <c r="AB441" t="str">
        <f>IF(主动技能!AI444="","")</f>
        <v/>
      </c>
      <c r="AC441">
        <f>主动技能!AJ444</f>
        <v>18</v>
      </c>
    </row>
    <row r="442" spans="1:29" x14ac:dyDescent="0.15">
      <c r="A442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对敌方单体进行穿透攻击，造成100%攻击力（+11609）点伤害。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 t="str">
        <f>主动技能!P445</f>
        <v>eff_yixingguangquan|||</v>
      </c>
      <c r="K442">
        <f>主动技能!Q445</f>
        <v>1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 t="str">
        <f>IF(主动技能!V445="","",主动技能!V445)</f>
        <v>skill_32</v>
      </c>
      <c r="Q442" t="str">
        <f>IF(主动技能!W445="","")</f>
        <v/>
      </c>
      <c r="R442" t="str">
        <f>IF(主动技能!X445="","")</f>
        <v/>
      </c>
      <c r="S442">
        <f>主动技能!Y445</f>
        <v>0</v>
      </c>
      <c r="T442">
        <f>主动技能!Z445</f>
        <v>100</v>
      </c>
      <c r="U442">
        <f>主动技能!AB445</f>
        <v>11609</v>
      </c>
      <c r="V442">
        <f>主动技能!AC445</f>
        <v>0</v>
      </c>
      <c r="W442">
        <f>主动技能!AD445</f>
        <v>0</v>
      </c>
      <c r="X442">
        <f>主动技能!AE445</f>
        <v>0</v>
      </c>
      <c r="Y442">
        <f>主动技能!AF445</f>
        <v>0</v>
      </c>
      <c r="Z442">
        <f>主动技能!AG445</f>
        <v>0</v>
      </c>
      <c r="AA442" t="str">
        <f>主动技能!AH445</f>
        <v>attack</v>
      </c>
      <c r="AB442" t="str">
        <f>IF(主动技能!AI445="","")</f>
        <v/>
      </c>
      <c r="AC442">
        <f>主动技能!AJ445</f>
        <v>19</v>
      </c>
    </row>
    <row r="443" spans="1:29" x14ac:dyDescent="0.15">
      <c r="A443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对敌方单体进行穿透攻击，造成100%攻击力（+16420）点伤害。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 t="str">
        <f>主动技能!P446</f>
        <v>eff_yixingguangquan|||</v>
      </c>
      <c r="K443">
        <f>主动技能!Q446</f>
        <v>1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 t="str">
        <f>IF(主动技能!V446="","",主动技能!V446)</f>
        <v>skill_32</v>
      </c>
      <c r="Q443" t="str">
        <f>IF(主动技能!W446="","")</f>
        <v/>
      </c>
      <c r="R443" t="str">
        <f>IF(主动技能!X446="","")</f>
        <v/>
      </c>
      <c r="S443">
        <f>主动技能!Y446</f>
        <v>0</v>
      </c>
      <c r="T443">
        <f>主动技能!Z446</f>
        <v>100</v>
      </c>
      <c r="U443">
        <f>主动技能!AB446</f>
        <v>16420</v>
      </c>
      <c r="V443">
        <f>主动技能!AC446</f>
        <v>0</v>
      </c>
      <c r="W443">
        <f>主动技能!AD446</f>
        <v>0</v>
      </c>
      <c r="X443">
        <f>主动技能!AE446</f>
        <v>0</v>
      </c>
      <c r="Y443">
        <f>主动技能!AF446</f>
        <v>0</v>
      </c>
      <c r="Z443">
        <f>主动技能!AG446</f>
        <v>0</v>
      </c>
      <c r="AA443" t="str">
        <f>主动技能!AH446</f>
        <v>attack</v>
      </c>
      <c r="AB443" t="str">
        <f>IF(主动技能!AI446="","")</f>
        <v/>
      </c>
      <c r="AC443">
        <f>主动技能!AJ446</f>
        <v>20</v>
      </c>
    </row>
    <row r="444" spans="1:29" x14ac:dyDescent="0.15">
      <c r="A444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对敌方单体造成125%攻击力（+52）点伤害。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t="str">
        <f>主动技能!P447</f>
        <v>eff_sixingguangquan|eff_chongjizhan||</v>
      </c>
      <c r="K444">
        <f>主动技能!Q447</f>
        <v>1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 t="str">
        <f>IF(主动技能!V447="","",主动技能!V447)</f>
        <v>skill_24</v>
      </c>
      <c r="Q444" t="str">
        <f>IF(主动技能!W447="","")</f>
        <v/>
      </c>
      <c r="R444" t="str">
        <f>IF(主动技能!X447="","")</f>
        <v/>
      </c>
      <c r="S444">
        <f>主动技能!Y447</f>
        <v>50</v>
      </c>
      <c r="T444">
        <f>主动技能!Z447</f>
        <v>125</v>
      </c>
      <c r="U444">
        <f>主动技能!AB447</f>
        <v>52</v>
      </c>
      <c r="V444">
        <f>主动技能!AC447</f>
        <v>0</v>
      </c>
      <c r="W444">
        <f>主动技能!AD447</f>
        <v>0</v>
      </c>
      <c r="X444">
        <f>主动技能!AE447</f>
        <v>1</v>
      </c>
      <c r="Y444">
        <f>主动技能!AF447</f>
        <v>2</v>
      </c>
      <c r="Z444">
        <f>主动技能!AG447</f>
        <v>1</v>
      </c>
      <c r="AA444" t="str">
        <f>主动技能!AH447</f>
        <v>attackex</v>
      </c>
      <c r="AB444" t="str">
        <f>IF(主动技能!AI447="","")</f>
        <v/>
      </c>
      <c r="AC444">
        <f>主动技能!AJ447</f>
        <v>1</v>
      </c>
    </row>
    <row r="445" spans="1:29" x14ac:dyDescent="0.15">
      <c r="A445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对敌方单体造成125%攻击力（+64）点伤害。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t="str">
        <f>主动技能!P448</f>
        <v>eff_sixingguangquan|eff_chongjizhan||</v>
      </c>
      <c r="K445">
        <f>主动技能!Q448</f>
        <v>1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 t="str">
        <f>IF(主动技能!V448="","",主动技能!V448)</f>
        <v>skill_24</v>
      </c>
      <c r="Q445" t="str">
        <f>IF(主动技能!W448="","")</f>
        <v/>
      </c>
      <c r="R445" t="str">
        <f>IF(主动技能!X448="","")</f>
        <v/>
      </c>
      <c r="S445">
        <f>主动技能!Y448</f>
        <v>50</v>
      </c>
      <c r="T445">
        <f>主动技能!Z448</f>
        <v>125</v>
      </c>
      <c r="U445">
        <f>主动技能!AB448</f>
        <v>64</v>
      </c>
      <c r="V445">
        <f>主动技能!AC448</f>
        <v>0</v>
      </c>
      <c r="W445">
        <f>主动技能!AD448</f>
        <v>0</v>
      </c>
      <c r="X445">
        <f>主动技能!AE448</f>
        <v>1</v>
      </c>
      <c r="Y445">
        <f>主动技能!AF448</f>
        <v>2</v>
      </c>
      <c r="Z445">
        <f>主动技能!AG448</f>
        <v>1</v>
      </c>
      <c r="AA445" t="str">
        <f>主动技能!AH448</f>
        <v>attackex</v>
      </c>
      <c r="AB445" t="str">
        <f>IF(主动技能!AI448="","")</f>
        <v/>
      </c>
      <c r="AC445">
        <f>主动技能!AJ448</f>
        <v>2</v>
      </c>
    </row>
    <row r="446" spans="1:29" x14ac:dyDescent="0.15">
      <c r="A446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对敌方单体造成125%攻击力（+100）点伤害。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t="str">
        <f>主动技能!P449</f>
        <v>eff_sixingguangquan|eff_chongjizhan||</v>
      </c>
      <c r="K446">
        <f>主动技能!Q449</f>
        <v>1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 t="str">
        <f>IF(主动技能!V449="","",主动技能!V449)</f>
        <v>skill_24</v>
      </c>
      <c r="Q446" t="str">
        <f>IF(主动技能!W449="","")</f>
        <v/>
      </c>
      <c r="R446" t="str">
        <f>IF(主动技能!X449="","")</f>
        <v/>
      </c>
      <c r="S446">
        <f>主动技能!Y449</f>
        <v>50</v>
      </c>
      <c r="T446">
        <f>主动技能!Z449</f>
        <v>125</v>
      </c>
      <c r="U446">
        <f>主动技能!AB449</f>
        <v>100</v>
      </c>
      <c r="V446">
        <f>主动技能!AC449</f>
        <v>0</v>
      </c>
      <c r="W446">
        <f>主动技能!AD449</f>
        <v>0</v>
      </c>
      <c r="X446">
        <f>主动技能!AE449</f>
        <v>1</v>
      </c>
      <c r="Y446">
        <f>主动技能!AF449</f>
        <v>2</v>
      </c>
      <c r="Z446">
        <f>主动技能!AG449</f>
        <v>1</v>
      </c>
      <c r="AA446" t="str">
        <f>主动技能!AH449</f>
        <v>attackex</v>
      </c>
      <c r="AB446" t="str">
        <f>IF(主动技能!AI449="","")</f>
        <v/>
      </c>
      <c r="AC446">
        <f>主动技能!AJ449</f>
        <v>3</v>
      </c>
    </row>
    <row r="447" spans="1:29" x14ac:dyDescent="0.15">
      <c r="A447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对敌方单体造成125%攻击力（+160）点伤害。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t="str">
        <f>主动技能!P450</f>
        <v>eff_sixingguangquan|eff_chongjizhan||</v>
      </c>
      <c r="K447">
        <f>主动技能!Q450</f>
        <v>1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 t="str">
        <f>IF(主动技能!V450="","",主动技能!V450)</f>
        <v>skill_24</v>
      </c>
      <c r="Q447" t="str">
        <f>IF(主动技能!W450="","")</f>
        <v/>
      </c>
      <c r="R447" t="str">
        <f>IF(主动技能!X450="","")</f>
        <v/>
      </c>
      <c r="S447">
        <f>主动技能!Y450</f>
        <v>50</v>
      </c>
      <c r="T447">
        <f>主动技能!Z450</f>
        <v>125</v>
      </c>
      <c r="U447">
        <f>主动技能!AB450</f>
        <v>160</v>
      </c>
      <c r="V447">
        <f>主动技能!AC450</f>
        <v>0</v>
      </c>
      <c r="W447">
        <f>主动技能!AD450</f>
        <v>0</v>
      </c>
      <c r="X447">
        <f>主动技能!AE450</f>
        <v>1</v>
      </c>
      <c r="Y447">
        <f>主动技能!AF450</f>
        <v>2</v>
      </c>
      <c r="Z447">
        <f>主动技能!AG450</f>
        <v>1</v>
      </c>
      <c r="AA447" t="str">
        <f>主动技能!AH450</f>
        <v>attackex</v>
      </c>
      <c r="AB447" t="str">
        <f>IF(主动技能!AI450="","")</f>
        <v/>
      </c>
      <c r="AC447">
        <f>主动技能!AJ450</f>
        <v>4</v>
      </c>
    </row>
    <row r="448" spans="1:29" x14ac:dyDescent="0.15">
      <c r="A448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t="str">
        <f>主动技能!P451</f>
        <v>eff_sixingguangquan|eff_chongjizhan||</v>
      </c>
      <c r="K448">
        <f>主动技能!Q451</f>
        <v>1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 t="str">
        <f>IF(主动技能!V451="","",主动技能!V451)</f>
        <v>skill_24</v>
      </c>
      <c r="Q448" t="str">
        <f>IF(主动技能!W451="","")</f>
        <v/>
      </c>
      <c r="R448" t="str">
        <f>IF(主动技能!X451="","")</f>
        <v/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>
        <f>主动技能!AE451</f>
        <v>1</v>
      </c>
      <c r="Y448">
        <f>主动技能!AF451</f>
        <v>2</v>
      </c>
      <c r="Z448">
        <f>主动技能!AG451</f>
        <v>1</v>
      </c>
      <c r="AA448" t="str">
        <f>主动技能!AH451</f>
        <v>attackex</v>
      </c>
      <c r="AB448" t="str">
        <f>IF(主动技能!AI451="","")</f>
        <v/>
      </c>
      <c r="AC448">
        <f>主动技能!AJ451</f>
        <v>5</v>
      </c>
    </row>
    <row r="449" spans="1:29" x14ac:dyDescent="0.15">
      <c r="A44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对敌方单体造成125%攻击力（+320）点伤害。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t="str">
        <f>主动技能!P452</f>
        <v>eff_sixingguangquan|eff_chongjizhan||</v>
      </c>
      <c r="K449">
        <f>主动技能!Q452</f>
        <v>1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 t="str">
        <f>IF(主动技能!V452="","",主动技能!V452)</f>
        <v>skill_24</v>
      </c>
      <c r="Q449" t="str">
        <f>IF(主动技能!W452="","")</f>
        <v/>
      </c>
      <c r="R449" t="str">
        <f>IF(主动技能!X452="","")</f>
        <v/>
      </c>
      <c r="S449">
        <f>主动技能!Y452</f>
        <v>50</v>
      </c>
      <c r="T449">
        <f>主动技能!Z452</f>
        <v>125</v>
      </c>
      <c r="U449">
        <f>主动技能!AB452</f>
        <v>320</v>
      </c>
      <c r="V449">
        <f>主动技能!AC452</f>
        <v>0</v>
      </c>
      <c r="W449">
        <f>主动技能!AD452</f>
        <v>0</v>
      </c>
      <c r="X449">
        <f>主动技能!AE452</f>
        <v>1</v>
      </c>
      <c r="Y449">
        <f>主动技能!AF452</f>
        <v>2</v>
      </c>
      <c r="Z449">
        <f>主动技能!AG452</f>
        <v>1</v>
      </c>
      <c r="AA449" t="str">
        <f>主动技能!AH452</f>
        <v>attackex</v>
      </c>
      <c r="AB449" t="str">
        <f>IF(主动技能!AI452="","")</f>
        <v/>
      </c>
      <c r="AC449">
        <f>主动技能!AJ452</f>
        <v>6</v>
      </c>
    </row>
    <row r="450" spans="1:29" x14ac:dyDescent="0.15">
      <c r="A450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对敌方单体造成125%攻击力（+452）点伤害。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t="str">
        <f>主动技能!P453</f>
        <v>eff_sixingguangquan|eff_chongjizhan||</v>
      </c>
      <c r="K450">
        <f>主动技能!Q453</f>
        <v>1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 t="str">
        <f>IF(主动技能!V453="","",主动技能!V453)</f>
        <v>skill_24</v>
      </c>
      <c r="Q450" t="str">
        <f>IF(主动技能!W453="","")</f>
        <v/>
      </c>
      <c r="R450" t="str">
        <f>IF(主动技能!X453="","")</f>
        <v/>
      </c>
      <c r="S450">
        <f>主动技能!Y453</f>
        <v>50</v>
      </c>
      <c r="T450">
        <f>主动技能!Z453</f>
        <v>125</v>
      </c>
      <c r="U450">
        <f>主动技能!AB453</f>
        <v>452</v>
      </c>
      <c r="V450">
        <f>主动技能!AC453</f>
        <v>0</v>
      </c>
      <c r="W450">
        <f>主动技能!AD453</f>
        <v>0</v>
      </c>
      <c r="X450">
        <f>主动技能!AE453</f>
        <v>1</v>
      </c>
      <c r="Y450">
        <f>主动技能!AF453</f>
        <v>2</v>
      </c>
      <c r="Z450">
        <f>主动技能!AG453</f>
        <v>1</v>
      </c>
      <c r="AA450" t="str">
        <f>主动技能!AH453</f>
        <v>attackex</v>
      </c>
      <c r="AB450" t="str">
        <f>IF(主动技能!AI453="","")</f>
        <v/>
      </c>
      <c r="AC450">
        <f>主动技能!AJ453</f>
        <v>7</v>
      </c>
    </row>
    <row r="451" spans="1:29" x14ac:dyDescent="0.15">
      <c r="A451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对敌方单体造成125%攻击力（+640）点伤害。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t="str">
        <f>主动技能!P454</f>
        <v>eff_sixingguangquan|eff_chongjizhan||</v>
      </c>
      <c r="K451">
        <f>主动技能!Q454</f>
        <v>1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 t="str">
        <f>IF(主动技能!V454="","",主动技能!V454)</f>
        <v>skill_24</v>
      </c>
      <c r="Q451" t="str">
        <f>IF(主动技能!W454="","")</f>
        <v/>
      </c>
      <c r="R451" t="str">
        <f>IF(主动技能!X454="","")</f>
        <v/>
      </c>
      <c r="S451">
        <f>主动技能!Y454</f>
        <v>50</v>
      </c>
      <c r="T451">
        <f>主动技能!Z454</f>
        <v>125</v>
      </c>
      <c r="U451">
        <f>主动技能!AB454</f>
        <v>640</v>
      </c>
      <c r="V451">
        <f>主动技能!AC454</f>
        <v>0</v>
      </c>
      <c r="W451">
        <f>主动技能!AD454</f>
        <v>0</v>
      </c>
      <c r="X451">
        <f>主动技能!AE454</f>
        <v>1</v>
      </c>
      <c r="Y451">
        <f>主动技能!AF454</f>
        <v>2</v>
      </c>
      <c r="Z451">
        <f>主动技能!AG454</f>
        <v>1</v>
      </c>
      <c r="AA451" t="str">
        <f>主动技能!AH454</f>
        <v>attackex</v>
      </c>
      <c r="AB451" t="str">
        <f>IF(主动技能!AI454="","")</f>
        <v/>
      </c>
      <c r="AC451">
        <f>主动技能!AJ454</f>
        <v>8</v>
      </c>
    </row>
    <row r="452" spans="1:29" x14ac:dyDescent="0.15">
      <c r="A452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对敌方单体造成125%攻击力（+905）点伤害。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t="str">
        <f>主动技能!P455</f>
        <v>eff_sixingguangquan|eff_chongjizhan||</v>
      </c>
      <c r="K452">
        <f>主动技能!Q455</f>
        <v>1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 t="str">
        <f>IF(主动技能!V455="","",主动技能!V455)</f>
        <v>skill_24</v>
      </c>
      <c r="Q452" t="str">
        <f>IF(主动技能!W455="","")</f>
        <v/>
      </c>
      <c r="R452" t="str">
        <f>IF(主动技能!X455="","")</f>
        <v/>
      </c>
      <c r="S452">
        <f>主动技能!Y455</f>
        <v>50</v>
      </c>
      <c r="T452">
        <f>主动技能!Z455</f>
        <v>125</v>
      </c>
      <c r="U452">
        <f>主动技能!AB455</f>
        <v>905</v>
      </c>
      <c r="V452">
        <f>主动技能!AC455</f>
        <v>0</v>
      </c>
      <c r="W452">
        <f>主动技能!AD455</f>
        <v>0</v>
      </c>
      <c r="X452">
        <f>主动技能!AE455</f>
        <v>1</v>
      </c>
      <c r="Y452">
        <f>主动技能!AF455</f>
        <v>2</v>
      </c>
      <c r="Z452">
        <f>主动技能!AG455</f>
        <v>1</v>
      </c>
      <c r="AA452" t="str">
        <f>主动技能!AH455</f>
        <v>attackex</v>
      </c>
      <c r="AB452" t="str">
        <f>IF(主动技能!AI455="","")</f>
        <v/>
      </c>
      <c r="AC452">
        <f>主动技能!AJ455</f>
        <v>9</v>
      </c>
    </row>
    <row r="453" spans="1:29" x14ac:dyDescent="0.15">
      <c r="A453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对敌方单体造成125%攻击力（+1281）点伤害。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t="str">
        <f>主动技能!P456</f>
        <v>eff_sixingguangquan|eff_chongjizhan||</v>
      </c>
      <c r="K453">
        <f>主动技能!Q456</f>
        <v>1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 t="str">
        <f>IF(主动技能!V456="","",主动技能!V456)</f>
        <v>skill_24</v>
      </c>
      <c r="Q453" t="str">
        <f>IF(主动技能!W456="","")</f>
        <v/>
      </c>
      <c r="R453" t="str">
        <f>IF(主动技能!X456="","")</f>
        <v/>
      </c>
      <c r="S453">
        <f>主动技能!Y456</f>
        <v>50</v>
      </c>
      <c r="T453">
        <f>主动技能!Z456</f>
        <v>125</v>
      </c>
      <c r="U453">
        <f>主动技能!AB456</f>
        <v>1281</v>
      </c>
      <c r="V453">
        <f>主动技能!AC456</f>
        <v>0</v>
      </c>
      <c r="W453">
        <f>主动技能!AD456</f>
        <v>0</v>
      </c>
      <c r="X453">
        <f>主动技能!AE456</f>
        <v>1</v>
      </c>
      <c r="Y453">
        <f>主动技能!AF456</f>
        <v>2</v>
      </c>
      <c r="Z453">
        <f>主动技能!AG456</f>
        <v>1</v>
      </c>
      <c r="AA453" t="str">
        <f>主动技能!AH456</f>
        <v>attackex</v>
      </c>
      <c r="AB453" t="str">
        <f>IF(主动技能!AI456="","")</f>
        <v/>
      </c>
      <c r="AC453">
        <f>主动技能!AJ456</f>
        <v>10</v>
      </c>
    </row>
    <row r="454" spans="1:29" x14ac:dyDescent="0.15">
      <c r="A454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对敌方单体造成125%攻击力（+1812）点伤害。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t="str">
        <f>主动技能!P457</f>
        <v>eff_sixingguangquan|eff_chongjizhan||</v>
      </c>
      <c r="K454">
        <f>主动技能!Q457</f>
        <v>1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 t="str">
        <f>IF(主动技能!V457="","",主动技能!V457)</f>
        <v>skill_24</v>
      </c>
      <c r="Q454" t="str">
        <f>IF(主动技能!W457="","")</f>
        <v/>
      </c>
      <c r="R454" t="str">
        <f>IF(主动技能!X457="","")</f>
        <v/>
      </c>
      <c r="S454">
        <f>主动技能!Y457</f>
        <v>50</v>
      </c>
      <c r="T454">
        <f>主动技能!Z457</f>
        <v>125</v>
      </c>
      <c r="U454">
        <f>主动技能!AB457</f>
        <v>1812</v>
      </c>
      <c r="V454">
        <f>主动技能!AC457</f>
        <v>0</v>
      </c>
      <c r="W454">
        <f>主动技能!AD457</f>
        <v>0</v>
      </c>
      <c r="X454">
        <f>主动技能!AE457</f>
        <v>1</v>
      </c>
      <c r="Y454">
        <f>主动技能!AF457</f>
        <v>2</v>
      </c>
      <c r="Z454">
        <f>主动技能!AG457</f>
        <v>1</v>
      </c>
      <c r="AA454" t="str">
        <f>主动技能!AH457</f>
        <v>attackex</v>
      </c>
      <c r="AB454" t="str">
        <f>IF(主动技能!AI457="","")</f>
        <v/>
      </c>
      <c r="AC454">
        <f>主动技能!AJ457</f>
        <v>11</v>
      </c>
    </row>
    <row r="455" spans="1:29" x14ac:dyDescent="0.15">
      <c r="A455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对敌方单体造成125%攻击力（+2563）点伤害。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t="str">
        <f>主动技能!P458</f>
        <v>eff_sixingguangquan|eff_chongjizhan||</v>
      </c>
      <c r="K455">
        <f>主动技能!Q458</f>
        <v>1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 t="str">
        <f>IF(主动技能!V458="","",主动技能!V458)</f>
        <v>skill_24</v>
      </c>
      <c r="Q455" t="str">
        <f>IF(主动技能!W458="","")</f>
        <v/>
      </c>
      <c r="R455" t="str">
        <f>IF(主动技能!X458="","")</f>
        <v/>
      </c>
      <c r="S455">
        <f>主动技能!Y458</f>
        <v>50</v>
      </c>
      <c r="T455">
        <f>主动技能!Z458</f>
        <v>125</v>
      </c>
      <c r="U455">
        <f>主动技能!AB458</f>
        <v>2563</v>
      </c>
      <c r="V455">
        <f>主动技能!AC458</f>
        <v>0</v>
      </c>
      <c r="W455">
        <f>主动技能!AD458</f>
        <v>0</v>
      </c>
      <c r="X455">
        <f>主动技能!AE458</f>
        <v>1</v>
      </c>
      <c r="Y455">
        <f>主动技能!AF458</f>
        <v>2</v>
      </c>
      <c r="Z455">
        <f>主动技能!AG458</f>
        <v>1</v>
      </c>
      <c r="AA455" t="str">
        <f>主动技能!AH458</f>
        <v>attackex</v>
      </c>
      <c r="AB455" t="str">
        <f>IF(主动技能!AI458="","")</f>
        <v/>
      </c>
      <c r="AC455">
        <f>主动技能!AJ458</f>
        <v>12</v>
      </c>
    </row>
    <row r="456" spans="1:29" x14ac:dyDescent="0.15">
      <c r="A456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对敌方单体造成125%攻击力（+3625）点伤害。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t="str">
        <f>主动技能!P459</f>
        <v>eff_sixingguangquan|eff_chongjizhan||</v>
      </c>
      <c r="K456">
        <f>主动技能!Q459</f>
        <v>1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 t="str">
        <f>IF(主动技能!V459="","",主动技能!V459)</f>
        <v>skill_24</v>
      </c>
      <c r="Q456" t="str">
        <f>IF(主动技能!W459="","")</f>
        <v/>
      </c>
      <c r="R456" t="str">
        <f>IF(主动技能!X459="","")</f>
        <v/>
      </c>
      <c r="S456">
        <f>主动技能!Y459</f>
        <v>50</v>
      </c>
      <c r="T456">
        <f>主动技能!Z459</f>
        <v>125</v>
      </c>
      <c r="U456">
        <f>主动技能!AB459</f>
        <v>3625</v>
      </c>
      <c r="V456">
        <f>主动技能!AC459</f>
        <v>0</v>
      </c>
      <c r="W456">
        <f>主动技能!AD459</f>
        <v>0</v>
      </c>
      <c r="X456">
        <f>主动技能!AE459</f>
        <v>1</v>
      </c>
      <c r="Y456">
        <f>主动技能!AF459</f>
        <v>2</v>
      </c>
      <c r="Z456">
        <f>主动技能!AG459</f>
        <v>1</v>
      </c>
      <c r="AA456" t="str">
        <f>主动技能!AH459</f>
        <v>attackex</v>
      </c>
      <c r="AB456" t="str">
        <f>IF(主动技能!AI459="","")</f>
        <v/>
      </c>
      <c r="AC456">
        <f>主动技能!AJ459</f>
        <v>13</v>
      </c>
    </row>
    <row r="457" spans="1:29" x14ac:dyDescent="0.15">
      <c r="A457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对敌方单体造成125%攻击力（+5127）点伤害。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t="str">
        <f>主动技能!P460</f>
        <v>eff_sixingguangquan|eff_chongjizhan||</v>
      </c>
      <c r="K457">
        <f>主动技能!Q460</f>
        <v>1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 t="str">
        <f>IF(主动技能!V460="","",主动技能!V460)</f>
        <v>skill_24</v>
      </c>
      <c r="Q457" t="str">
        <f>IF(主动技能!W460="","")</f>
        <v/>
      </c>
      <c r="R457" t="str">
        <f>IF(主动技能!X460="","")</f>
        <v/>
      </c>
      <c r="S457">
        <f>主动技能!Y460</f>
        <v>50</v>
      </c>
      <c r="T457">
        <f>主动技能!Z460</f>
        <v>125</v>
      </c>
      <c r="U457">
        <f>主动技能!AB460</f>
        <v>5127</v>
      </c>
      <c r="V457">
        <f>主动技能!AC460</f>
        <v>0</v>
      </c>
      <c r="W457">
        <f>主动技能!AD460</f>
        <v>0</v>
      </c>
      <c r="X457">
        <f>主动技能!AE460</f>
        <v>1</v>
      </c>
      <c r="Y457">
        <f>主动技能!AF460</f>
        <v>2</v>
      </c>
      <c r="Z457">
        <f>主动技能!AG460</f>
        <v>1</v>
      </c>
      <c r="AA457" t="str">
        <f>主动技能!AH460</f>
        <v>attackex</v>
      </c>
      <c r="AB457" t="str">
        <f>IF(主动技能!AI460="","")</f>
        <v/>
      </c>
      <c r="AC457">
        <f>主动技能!AJ460</f>
        <v>14</v>
      </c>
    </row>
    <row r="458" spans="1:29" x14ac:dyDescent="0.15">
      <c r="A458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对敌方单体造成125%攻击力（+7252）点伤害。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t="str">
        <f>主动技能!P461</f>
        <v>eff_sixingguangquan|eff_chongjizhan||</v>
      </c>
      <c r="K458">
        <f>主动技能!Q461</f>
        <v>1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 t="str">
        <f>IF(主动技能!V461="","",主动技能!V461)</f>
        <v>skill_24</v>
      </c>
      <c r="Q458" t="str">
        <f>IF(主动技能!W461="","")</f>
        <v/>
      </c>
      <c r="R458" t="str">
        <f>IF(主动技能!X461="","")</f>
        <v/>
      </c>
      <c r="S458">
        <f>主动技能!Y461</f>
        <v>50</v>
      </c>
      <c r="T458">
        <f>主动技能!Z461</f>
        <v>125</v>
      </c>
      <c r="U458">
        <f>主动技能!AB461</f>
        <v>7252</v>
      </c>
      <c r="V458">
        <f>主动技能!AC461</f>
        <v>0</v>
      </c>
      <c r="W458">
        <f>主动技能!AD461</f>
        <v>0</v>
      </c>
      <c r="X458">
        <f>主动技能!AE461</f>
        <v>1</v>
      </c>
      <c r="Y458">
        <f>主动技能!AF461</f>
        <v>2</v>
      </c>
      <c r="Z458">
        <f>主动技能!AG461</f>
        <v>1</v>
      </c>
      <c r="AA458" t="str">
        <f>主动技能!AH461</f>
        <v>attackex</v>
      </c>
      <c r="AB458" t="str">
        <f>IF(主动技能!AI461="","")</f>
        <v/>
      </c>
      <c r="AC458">
        <f>主动技能!AJ461</f>
        <v>15</v>
      </c>
    </row>
    <row r="459" spans="1:29" x14ac:dyDescent="0.15">
      <c r="A45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对敌方单体造成125%攻击力（+10257）点伤害。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t="str">
        <f>主动技能!P462</f>
        <v>eff_sixingguangquan|eff_chongjizhan||</v>
      </c>
      <c r="K459">
        <f>主动技能!Q462</f>
        <v>1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 t="str">
        <f>IF(主动技能!V462="","",主动技能!V462)</f>
        <v>skill_24</v>
      </c>
      <c r="Q459" t="str">
        <f>IF(主动技能!W462="","")</f>
        <v/>
      </c>
      <c r="R459" t="str">
        <f>IF(主动技能!X462="","")</f>
        <v/>
      </c>
      <c r="S459">
        <f>主动技能!Y462</f>
        <v>50</v>
      </c>
      <c r="T459">
        <f>主动技能!Z462</f>
        <v>125</v>
      </c>
      <c r="U459">
        <f>主动技能!AB462</f>
        <v>10257</v>
      </c>
      <c r="V459">
        <f>主动技能!AC462</f>
        <v>0</v>
      </c>
      <c r="W459">
        <f>主动技能!AD462</f>
        <v>0</v>
      </c>
      <c r="X459">
        <f>主动技能!AE462</f>
        <v>1</v>
      </c>
      <c r="Y459">
        <f>主动技能!AF462</f>
        <v>2</v>
      </c>
      <c r="Z459">
        <f>主动技能!AG462</f>
        <v>1</v>
      </c>
      <c r="AA459" t="str">
        <f>主动技能!AH462</f>
        <v>attackex</v>
      </c>
      <c r="AB459" t="str">
        <f>IF(主动技能!AI462="","")</f>
        <v/>
      </c>
      <c r="AC459">
        <f>主动技能!AJ462</f>
        <v>16</v>
      </c>
    </row>
    <row r="460" spans="1:29" x14ac:dyDescent="0.15">
      <c r="A460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对敌方单体造成125%攻击力（+14508）点伤害。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t="str">
        <f>主动技能!P463</f>
        <v>eff_sixingguangquan|eff_chongjizhan||</v>
      </c>
      <c r="K460">
        <f>主动技能!Q463</f>
        <v>1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 t="str">
        <f>IF(主动技能!V463="","",主动技能!V463)</f>
        <v>skill_24</v>
      </c>
      <c r="Q460" t="str">
        <f>IF(主动技能!W463="","")</f>
        <v/>
      </c>
      <c r="R460" t="str">
        <f>IF(主动技能!X463="","")</f>
        <v/>
      </c>
      <c r="S460">
        <f>主动技能!Y463</f>
        <v>50</v>
      </c>
      <c r="T460">
        <f>主动技能!Z463</f>
        <v>125</v>
      </c>
      <c r="U460">
        <f>主动技能!AB463</f>
        <v>14508</v>
      </c>
      <c r="V460">
        <f>主动技能!AC463</f>
        <v>0</v>
      </c>
      <c r="W460">
        <f>主动技能!AD463</f>
        <v>0</v>
      </c>
      <c r="X460">
        <f>主动技能!AE463</f>
        <v>1</v>
      </c>
      <c r="Y460">
        <f>主动技能!AF463</f>
        <v>2</v>
      </c>
      <c r="Z460">
        <f>主动技能!AG463</f>
        <v>1</v>
      </c>
      <c r="AA460" t="str">
        <f>主动技能!AH463</f>
        <v>attackex</v>
      </c>
      <c r="AB460" t="str">
        <f>IF(主动技能!AI463="","")</f>
        <v/>
      </c>
      <c r="AC460">
        <f>主动技能!AJ463</f>
        <v>17</v>
      </c>
    </row>
    <row r="461" spans="1:29" x14ac:dyDescent="0.15">
      <c r="A461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对敌方单体造成125%攻击力（+20520）点伤害。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t="str">
        <f>主动技能!P464</f>
        <v>eff_sixingguangquan|eff_chongjizhan||</v>
      </c>
      <c r="K461">
        <f>主动技能!Q464</f>
        <v>1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 t="str">
        <f>IF(主动技能!V464="","",主动技能!V464)</f>
        <v>skill_24</v>
      </c>
      <c r="Q461" t="str">
        <f>IF(主动技能!W464="","")</f>
        <v/>
      </c>
      <c r="R461" t="str">
        <f>IF(主动技能!X464="","")</f>
        <v/>
      </c>
      <c r="S461">
        <f>主动技能!Y464</f>
        <v>50</v>
      </c>
      <c r="T461">
        <f>主动技能!Z464</f>
        <v>125</v>
      </c>
      <c r="U461">
        <f>主动技能!AB464</f>
        <v>20520</v>
      </c>
      <c r="V461">
        <f>主动技能!AC464</f>
        <v>0</v>
      </c>
      <c r="W461">
        <f>主动技能!AD464</f>
        <v>0</v>
      </c>
      <c r="X461">
        <f>主动技能!AE464</f>
        <v>1</v>
      </c>
      <c r="Y461">
        <f>主动技能!AF464</f>
        <v>2</v>
      </c>
      <c r="Z461">
        <f>主动技能!AG464</f>
        <v>1</v>
      </c>
      <c r="AA461" t="str">
        <f>主动技能!AH464</f>
        <v>attackex</v>
      </c>
      <c r="AB461" t="str">
        <f>IF(主动技能!AI464="","")</f>
        <v/>
      </c>
      <c r="AC461">
        <f>主动技能!AJ464</f>
        <v>18</v>
      </c>
    </row>
    <row r="462" spans="1:29" x14ac:dyDescent="0.15">
      <c r="A462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对敌方单体造成125%攻击力（+29024）点伤害。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t="str">
        <f>主动技能!P465</f>
        <v>eff_sixingguangquan|eff_chongjizhan||</v>
      </c>
      <c r="K462">
        <f>主动技能!Q465</f>
        <v>1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 t="str">
        <f>IF(主动技能!V465="","",主动技能!V465)</f>
        <v>skill_24</v>
      </c>
      <c r="Q462" t="str">
        <f>IF(主动技能!W465="","")</f>
        <v/>
      </c>
      <c r="R462" t="str">
        <f>IF(主动技能!X465="","")</f>
        <v/>
      </c>
      <c r="S462">
        <f>主动技能!Y465</f>
        <v>50</v>
      </c>
      <c r="T462">
        <f>主动技能!Z465</f>
        <v>125</v>
      </c>
      <c r="U462">
        <f>主动技能!AB465</f>
        <v>29024</v>
      </c>
      <c r="V462">
        <f>主动技能!AC465</f>
        <v>0</v>
      </c>
      <c r="W462">
        <f>主动技能!AD465</f>
        <v>0</v>
      </c>
      <c r="X462">
        <f>主动技能!AE465</f>
        <v>1</v>
      </c>
      <c r="Y462">
        <f>主动技能!AF465</f>
        <v>2</v>
      </c>
      <c r="Z462">
        <f>主动技能!AG465</f>
        <v>1</v>
      </c>
      <c r="AA462" t="str">
        <f>主动技能!AH465</f>
        <v>attackex</v>
      </c>
      <c r="AB462" t="str">
        <f>IF(主动技能!AI465="","")</f>
        <v/>
      </c>
      <c r="AC462">
        <f>主动技能!AJ465</f>
        <v>19</v>
      </c>
    </row>
    <row r="463" spans="1:29" x14ac:dyDescent="0.15">
      <c r="A463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对敌方单体造成125%攻击力（+41051）点伤害。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t="str">
        <f>主动技能!P466</f>
        <v>eff_sixingguangquan|eff_chongjizhan||</v>
      </c>
      <c r="K463">
        <f>主动技能!Q466</f>
        <v>1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 t="str">
        <f>IF(主动技能!V466="","",主动技能!V466)</f>
        <v>skill_24</v>
      </c>
      <c r="Q463" t="str">
        <f>IF(主动技能!W466="","")</f>
        <v/>
      </c>
      <c r="R463" t="str">
        <f>IF(主动技能!X466="","")</f>
        <v/>
      </c>
      <c r="S463">
        <f>主动技能!Y466</f>
        <v>50</v>
      </c>
      <c r="T463">
        <f>主动技能!Z466</f>
        <v>125</v>
      </c>
      <c r="U463">
        <f>主动技能!AB466</f>
        <v>41051</v>
      </c>
      <c r="V463">
        <f>主动技能!AC466</f>
        <v>0</v>
      </c>
      <c r="W463">
        <f>主动技能!AD466</f>
        <v>0</v>
      </c>
      <c r="X463">
        <f>主动技能!AE466</f>
        <v>1</v>
      </c>
      <c r="Y463">
        <f>主动技能!AF466</f>
        <v>2</v>
      </c>
      <c r="Z463">
        <f>主动技能!AG466</f>
        <v>1</v>
      </c>
      <c r="AA463" t="str">
        <f>主动技能!AH466</f>
        <v>attackex</v>
      </c>
      <c r="AB463" t="str">
        <f>IF(主动技能!AI466="","")</f>
        <v/>
      </c>
      <c r="AC463">
        <f>主动技能!AJ466</f>
        <v>20</v>
      </c>
    </row>
    <row r="464" spans="1:29" x14ac:dyDescent="0.15">
      <c r="A464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对敌方1排单位造成125%攻击力（+52）伤害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t="str">
        <f>主动技能!P467</f>
        <v>eff_sixingguangquan|eff_wanyuezhan_0|eff_wanyuezhan_1|</v>
      </c>
      <c r="K464">
        <f>主动技能!Q467</f>
        <v>2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 t="str">
        <f>IF(主动技能!V467="","",主动技能!V467)</f>
        <v>skill_20</v>
      </c>
      <c r="Q464" t="str">
        <f>IF(主动技能!W467="","")</f>
        <v/>
      </c>
      <c r="R464" t="str">
        <f>IF(主动技能!X467="","")</f>
        <v/>
      </c>
      <c r="S464">
        <f>主动技能!Y467</f>
        <v>100</v>
      </c>
      <c r="T464">
        <f>主动技能!Z467</f>
        <v>125</v>
      </c>
      <c r="U464">
        <f>主动技能!AB467</f>
        <v>52</v>
      </c>
      <c r="V464">
        <f>主动技能!AC467</f>
        <v>0</v>
      </c>
      <c r="W464">
        <f>主动技能!AD467</f>
        <v>0</v>
      </c>
      <c r="X464">
        <f>主动技能!AE467</f>
        <v>1</v>
      </c>
      <c r="Y464">
        <f>主动技能!AF467</f>
        <v>3</v>
      </c>
      <c r="Z464">
        <f>主动技能!AG467</f>
        <v>2</v>
      </c>
      <c r="AA464" t="str">
        <f>主动技能!AH467</f>
        <v>attackex</v>
      </c>
      <c r="AB464" t="str">
        <f>IF(主动技能!AI467="","")</f>
        <v/>
      </c>
      <c r="AC464">
        <f>主动技能!AJ467</f>
        <v>1</v>
      </c>
    </row>
    <row r="465" spans="1:29" x14ac:dyDescent="0.15">
      <c r="A465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对敌方1排单位造成125%攻击力（+64）伤害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t="str">
        <f>主动技能!P468</f>
        <v>eff_sixingguangquan|eff_wanyuezhan_0|eff_wanyuezhan_1|</v>
      </c>
      <c r="K465">
        <f>主动技能!Q468</f>
        <v>2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 t="str">
        <f>IF(主动技能!V468="","",主动技能!V468)</f>
        <v>skill_20</v>
      </c>
      <c r="Q465" t="str">
        <f>IF(主动技能!W468="","")</f>
        <v/>
      </c>
      <c r="R465" t="str">
        <f>IF(主动技能!X468="","")</f>
        <v/>
      </c>
      <c r="S465">
        <f>主动技能!Y468</f>
        <v>100</v>
      </c>
      <c r="T465">
        <f>主动技能!Z468</f>
        <v>125</v>
      </c>
      <c r="U465">
        <f>主动技能!AB468</f>
        <v>64</v>
      </c>
      <c r="V465">
        <f>主动技能!AC468</f>
        <v>0</v>
      </c>
      <c r="W465">
        <f>主动技能!AD468</f>
        <v>0</v>
      </c>
      <c r="X465">
        <f>主动技能!AE468</f>
        <v>1</v>
      </c>
      <c r="Y465">
        <f>主动技能!AF468</f>
        <v>3</v>
      </c>
      <c r="Z465">
        <f>主动技能!AG468</f>
        <v>2</v>
      </c>
      <c r="AA465" t="str">
        <f>主动技能!AH468</f>
        <v>attackex</v>
      </c>
      <c r="AB465" t="str">
        <f>IF(主动技能!AI468="","")</f>
        <v/>
      </c>
      <c r="AC465">
        <f>主动技能!AJ468</f>
        <v>2</v>
      </c>
    </row>
    <row r="466" spans="1:29" x14ac:dyDescent="0.15">
      <c r="A466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对敌方1排单位造成125%攻击力（+100）伤害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t="str">
        <f>主动技能!P469</f>
        <v>eff_sixingguangquan|eff_wanyuezhan_0|eff_wanyuezhan_1|</v>
      </c>
      <c r="K466">
        <f>主动技能!Q469</f>
        <v>2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 t="str">
        <f>IF(主动技能!V469="","",主动技能!V469)</f>
        <v>skill_20</v>
      </c>
      <c r="Q466" t="str">
        <f>IF(主动技能!W469="","")</f>
        <v/>
      </c>
      <c r="R466" t="str">
        <f>IF(主动技能!X469="","")</f>
        <v/>
      </c>
      <c r="S466">
        <f>主动技能!Y469</f>
        <v>100</v>
      </c>
      <c r="T466">
        <f>主动技能!Z469</f>
        <v>125</v>
      </c>
      <c r="U466">
        <f>主动技能!AB469</f>
        <v>100</v>
      </c>
      <c r="V466">
        <f>主动技能!AC469</f>
        <v>0</v>
      </c>
      <c r="W466">
        <f>主动技能!AD469</f>
        <v>0</v>
      </c>
      <c r="X466">
        <f>主动技能!AE469</f>
        <v>1</v>
      </c>
      <c r="Y466">
        <f>主动技能!AF469</f>
        <v>3</v>
      </c>
      <c r="Z466">
        <f>主动技能!AG469</f>
        <v>2</v>
      </c>
      <c r="AA466" t="str">
        <f>主动技能!AH469</f>
        <v>attackex</v>
      </c>
      <c r="AB466" t="str">
        <f>IF(主动技能!AI469="","")</f>
        <v/>
      </c>
      <c r="AC466">
        <f>主动技能!AJ469</f>
        <v>3</v>
      </c>
    </row>
    <row r="467" spans="1:29" x14ac:dyDescent="0.15">
      <c r="A467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对敌方1排单位造成125%攻击力（+160）伤害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t="str">
        <f>主动技能!P470</f>
        <v>eff_sixingguangquan|eff_wanyuezhan_0|eff_wanyuezhan_1|</v>
      </c>
      <c r="K467">
        <f>主动技能!Q470</f>
        <v>2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 t="str">
        <f>IF(主动技能!V470="","",主动技能!V470)</f>
        <v>skill_20</v>
      </c>
      <c r="Q467" t="str">
        <f>IF(主动技能!W470="","")</f>
        <v/>
      </c>
      <c r="R467" t="str">
        <f>IF(主动技能!X470="","")</f>
        <v/>
      </c>
      <c r="S467">
        <f>主动技能!Y470</f>
        <v>100</v>
      </c>
      <c r="T467">
        <f>主动技能!Z470</f>
        <v>125</v>
      </c>
      <c r="U467">
        <f>主动技能!AB470</f>
        <v>160</v>
      </c>
      <c r="V467">
        <f>主动技能!AC470</f>
        <v>0</v>
      </c>
      <c r="W467">
        <f>主动技能!AD470</f>
        <v>0</v>
      </c>
      <c r="X467">
        <f>主动技能!AE470</f>
        <v>1</v>
      </c>
      <c r="Y467">
        <f>主动技能!AF470</f>
        <v>3</v>
      </c>
      <c r="Z467">
        <f>主动技能!AG470</f>
        <v>2</v>
      </c>
      <c r="AA467" t="str">
        <f>主动技能!AH470</f>
        <v>attackex</v>
      </c>
      <c r="AB467" t="str">
        <f>IF(主动技能!AI470="","")</f>
        <v/>
      </c>
      <c r="AC467">
        <f>主动技能!AJ470</f>
        <v>4</v>
      </c>
    </row>
    <row r="468" spans="1:29" x14ac:dyDescent="0.15">
      <c r="A468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t="str">
        <f>主动技能!P471</f>
        <v>eff_sixingguangquan|eff_wanyuezhan_0|eff_wanyuezhan_1|</v>
      </c>
      <c r="K468">
        <f>主动技能!Q471</f>
        <v>2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 t="str">
        <f>IF(主动技能!V471="","",主动技能!V471)</f>
        <v>skill_20</v>
      </c>
      <c r="Q468" t="str">
        <f>IF(主动技能!W471="","")</f>
        <v/>
      </c>
      <c r="R468" t="str">
        <f>IF(主动技能!X471="","")</f>
        <v/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>
        <f>主动技能!AE471</f>
        <v>1</v>
      </c>
      <c r="Y468">
        <f>主动技能!AF471</f>
        <v>3</v>
      </c>
      <c r="Z468">
        <f>主动技能!AG471</f>
        <v>2</v>
      </c>
      <c r="AA468" t="str">
        <f>主动技能!AH471</f>
        <v>attackex</v>
      </c>
      <c r="AB468" t="str">
        <f>IF(主动技能!AI471="","")</f>
        <v/>
      </c>
      <c r="AC468">
        <f>主动技能!AJ471</f>
        <v>5</v>
      </c>
    </row>
    <row r="469" spans="1:29" x14ac:dyDescent="0.15">
      <c r="A46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对敌方1排单位造成125%攻击力（+320）伤害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t="str">
        <f>主动技能!P472</f>
        <v>eff_sixingguangquan|eff_wanyuezhan_0|eff_wanyuezhan_1|</v>
      </c>
      <c r="K469">
        <f>主动技能!Q472</f>
        <v>2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 t="str">
        <f>IF(主动技能!V472="","",主动技能!V472)</f>
        <v>skill_20</v>
      </c>
      <c r="Q469" t="str">
        <f>IF(主动技能!W472="","")</f>
        <v/>
      </c>
      <c r="R469" t="str">
        <f>IF(主动技能!X472="","")</f>
        <v/>
      </c>
      <c r="S469">
        <f>主动技能!Y472</f>
        <v>100</v>
      </c>
      <c r="T469">
        <f>主动技能!Z472</f>
        <v>125</v>
      </c>
      <c r="U469">
        <f>主动技能!AB472</f>
        <v>320</v>
      </c>
      <c r="V469">
        <f>主动技能!AC472</f>
        <v>0</v>
      </c>
      <c r="W469">
        <f>主动技能!AD472</f>
        <v>0</v>
      </c>
      <c r="X469">
        <f>主动技能!AE472</f>
        <v>1</v>
      </c>
      <c r="Y469">
        <f>主动技能!AF472</f>
        <v>3</v>
      </c>
      <c r="Z469">
        <f>主动技能!AG472</f>
        <v>2</v>
      </c>
      <c r="AA469" t="str">
        <f>主动技能!AH472</f>
        <v>attackex</v>
      </c>
      <c r="AB469" t="str">
        <f>IF(主动技能!AI472="","")</f>
        <v/>
      </c>
      <c r="AC469">
        <f>主动技能!AJ472</f>
        <v>6</v>
      </c>
    </row>
    <row r="470" spans="1:29" x14ac:dyDescent="0.15">
      <c r="A470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对敌方1排单位造成125%攻击力（+452）伤害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t="str">
        <f>主动技能!P473</f>
        <v>eff_sixingguangquan|eff_wanyuezhan_0|eff_wanyuezhan_1|</v>
      </c>
      <c r="K470">
        <f>主动技能!Q473</f>
        <v>2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 t="str">
        <f>IF(主动技能!V473="","",主动技能!V473)</f>
        <v>skill_20</v>
      </c>
      <c r="Q470" t="str">
        <f>IF(主动技能!W473="","")</f>
        <v/>
      </c>
      <c r="R470" t="str">
        <f>IF(主动技能!X473="","")</f>
        <v/>
      </c>
      <c r="S470">
        <f>主动技能!Y473</f>
        <v>100</v>
      </c>
      <c r="T470">
        <f>主动技能!Z473</f>
        <v>125</v>
      </c>
      <c r="U470">
        <f>主动技能!AB473</f>
        <v>452</v>
      </c>
      <c r="V470">
        <f>主动技能!AC473</f>
        <v>0</v>
      </c>
      <c r="W470">
        <f>主动技能!AD473</f>
        <v>0</v>
      </c>
      <c r="X470">
        <f>主动技能!AE473</f>
        <v>1</v>
      </c>
      <c r="Y470">
        <f>主动技能!AF473</f>
        <v>3</v>
      </c>
      <c r="Z470">
        <f>主动技能!AG473</f>
        <v>2</v>
      </c>
      <c r="AA470" t="str">
        <f>主动技能!AH473</f>
        <v>attackex</v>
      </c>
      <c r="AB470" t="str">
        <f>IF(主动技能!AI473="","")</f>
        <v/>
      </c>
      <c r="AC470">
        <f>主动技能!AJ473</f>
        <v>7</v>
      </c>
    </row>
    <row r="471" spans="1:29" x14ac:dyDescent="0.15">
      <c r="A471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对敌方1排单位造成125%攻击力（+640）伤害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t="str">
        <f>主动技能!P474</f>
        <v>eff_sixingguangquan|eff_wanyuezhan_0|eff_wanyuezhan_1|</v>
      </c>
      <c r="K471">
        <f>主动技能!Q474</f>
        <v>2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 t="str">
        <f>IF(主动技能!V474="","",主动技能!V474)</f>
        <v>skill_20</v>
      </c>
      <c r="Q471" t="str">
        <f>IF(主动技能!W474="","")</f>
        <v/>
      </c>
      <c r="R471" t="str">
        <f>IF(主动技能!X474="","")</f>
        <v/>
      </c>
      <c r="S471">
        <f>主动技能!Y474</f>
        <v>100</v>
      </c>
      <c r="T471">
        <f>主动技能!Z474</f>
        <v>125</v>
      </c>
      <c r="U471">
        <f>主动技能!AB474</f>
        <v>640</v>
      </c>
      <c r="V471">
        <f>主动技能!AC474</f>
        <v>0</v>
      </c>
      <c r="W471">
        <f>主动技能!AD474</f>
        <v>0</v>
      </c>
      <c r="X471">
        <f>主动技能!AE474</f>
        <v>1</v>
      </c>
      <c r="Y471">
        <f>主动技能!AF474</f>
        <v>3</v>
      </c>
      <c r="Z471">
        <f>主动技能!AG474</f>
        <v>2</v>
      </c>
      <c r="AA471" t="str">
        <f>主动技能!AH474</f>
        <v>attackex</v>
      </c>
      <c r="AB471" t="str">
        <f>IF(主动技能!AI474="","")</f>
        <v/>
      </c>
      <c r="AC471">
        <f>主动技能!AJ474</f>
        <v>8</v>
      </c>
    </row>
    <row r="472" spans="1:29" x14ac:dyDescent="0.15">
      <c r="A472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对敌方1排单位造成125%攻击力（+905）伤害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t="str">
        <f>主动技能!P475</f>
        <v>eff_sixingguangquan|eff_wanyuezhan_0|eff_wanyuezhan_1|</v>
      </c>
      <c r="K472">
        <f>主动技能!Q475</f>
        <v>2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 t="str">
        <f>IF(主动技能!V475="","",主动技能!V475)</f>
        <v>skill_20</v>
      </c>
      <c r="Q472" t="str">
        <f>IF(主动技能!W475="","")</f>
        <v/>
      </c>
      <c r="R472" t="str">
        <f>IF(主动技能!X475="","")</f>
        <v/>
      </c>
      <c r="S472">
        <f>主动技能!Y475</f>
        <v>100</v>
      </c>
      <c r="T472">
        <f>主动技能!Z475</f>
        <v>125</v>
      </c>
      <c r="U472">
        <f>主动技能!AB475</f>
        <v>905</v>
      </c>
      <c r="V472">
        <f>主动技能!AC475</f>
        <v>0</v>
      </c>
      <c r="W472">
        <f>主动技能!AD475</f>
        <v>0</v>
      </c>
      <c r="X472">
        <f>主动技能!AE475</f>
        <v>1</v>
      </c>
      <c r="Y472">
        <f>主动技能!AF475</f>
        <v>3</v>
      </c>
      <c r="Z472">
        <f>主动技能!AG475</f>
        <v>2</v>
      </c>
      <c r="AA472" t="str">
        <f>主动技能!AH475</f>
        <v>attackex</v>
      </c>
      <c r="AB472" t="str">
        <f>IF(主动技能!AI475="","")</f>
        <v/>
      </c>
      <c r="AC472">
        <f>主动技能!AJ475</f>
        <v>9</v>
      </c>
    </row>
    <row r="473" spans="1:29" x14ac:dyDescent="0.15">
      <c r="A473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对敌方1排单位造成125%攻击力（+1281）伤害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t="str">
        <f>主动技能!P476</f>
        <v>eff_sixingguangquan|eff_wanyuezhan_0|eff_wanyuezhan_1|</v>
      </c>
      <c r="K473">
        <f>主动技能!Q476</f>
        <v>2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 t="str">
        <f>IF(主动技能!V476="","",主动技能!V476)</f>
        <v>skill_20</v>
      </c>
      <c r="Q473" t="str">
        <f>IF(主动技能!W476="","")</f>
        <v/>
      </c>
      <c r="R473" t="str">
        <f>IF(主动技能!X476="","")</f>
        <v/>
      </c>
      <c r="S473">
        <f>主动技能!Y476</f>
        <v>100</v>
      </c>
      <c r="T473">
        <f>主动技能!Z476</f>
        <v>125</v>
      </c>
      <c r="U473">
        <f>主动技能!AB476</f>
        <v>1281</v>
      </c>
      <c r="V473">
        <f>主动技能!AC476</f>
        <v>0</v>
      </c>
      <c r="W473">
        <f>主动技能!AD476</f>
        <v>0</v>
      </c>
      <c r="X473">
        <f>主动技能!AE476</f>
        <v>1</v>
      </c>
      <c r="Y473">
        <f>主动技能!AF476</f>
        <v>3</v>
      </c>
      <c r="Z473">
        <f>主动技能!AG476</f>
        <v>2</v>
      </c>
      <c r="AA473" t="str">
        <f>主动技能!AH476</f>
        <v>attackex</v>
      </c>
      <c r="AB473" t="str">
        <f>IF(主动技能!AI476="","")</f>
        <v/>
      </c>
      <c r="AC473">
        <f>主动技能!AJ476</f>
        <v>10</v>
      </c>
    </row>
    <row r="474" spans="1:29" x14ac:dyDescent="0.15">
      <c r="A474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对敌方1排单位造成125%攻击力（+1812）伤害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t="str">
        <f>主动技能!P477</f>
        <v>eff_sixingguangquan|eff_wanyuezhan_0|eff_wanyuezhan_1|</v>
      </c>
      <c r="K474">
        <f>主动技能!Q477</f>
        <v>2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 t="str">
        <f>IF(主动技能!V477="","",主动技能!V477)</f>
        <v>skill_20</v>
      </c>
      <c r="Q474" t="str">
        <f>IF(主动技能!W477="","")</f>
        <v/>
      </c>
      <c r="R474" t="str">
        <f>IF(主动技能!X477="","")</f>
        <v/>
      </c>
      <c r="S474">
        <f>主动技能!Y477</f>
        <v>100</v>
      </c>
      <c r="T474">
        <f>主动技能!Z477</f>
        <v>125</v>
      </c>
      <c r="U474">
        <f>主动技能!AB477</f>
        <v>1812</v>
      </c>
      <c r="V474">
        <f>主动技能!AC477</f>
        <v>0</v>
      </c>
      <c r="W474">
        <f>主动技能!AD477</f>
        <v>0</v>
      </c>
      <c r="X474">
        <f>主动技能!AE477</f>
        <v>1</v>
      </c>
      <c r="Y474">
        <f>主动技能!AF477</f>
        <v>3</v>
      </c>
      <c r="Z474">
        <f>主动技能!AG477</f>
        <v>2</v>
      </c>
      <c r="AA474" t="str">
        <f>主动技能!AH477</f>
        <v>attackex</v>
      </c>
      <c r="AB474" t="str">
        <f>IF(主动技能!AI477="","")</f>
        <v/>
      </c>
      <c r="AC474">
        <f>主动技能!AJ477</f>
        <v>11</v>
      </c>
    </row>
    <row r="475" spans="1:29" x14ac:dyDescent="0.15">
      <c r="A475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对敌方1排单位造成125%攻击力（+2563）伤害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t="str">
        <f>主动技能!P478</f>
        <v>eff_sixingguangquan|eff_wanyuezhan_0|eff_wanyuezhan_1|</v>
      </c>
      <c r="K475">
        <f>主动技能!Q478</f>
        <v>2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 t="str">
        <f>IF(主动技能!V478="","",主动技能!V478)</f>
        <v>skill_20</v>
      </c>
      <c r="Q475" t="str">
        <f>IF(主动技能!W478="","")</f>
        <v/>
      </c>
      <c r="R475" t="str">
        <f>IF(主动技能!X478="","")</f>
        <v/>
      </c>
      <c r="S475">
        <f>主动技能!Y478</f>
        <v>100</v>
      </c>
      <c r="T475">
        <f>主动技能!Z478</f>
        <v>125</v>
      </c>
      <c r="U475">
        <f>主动技能!AB478</f>
        <v>2563</v>
      </c>
      <c r="V475">
        <f>主动技能!AC478</f>
        <v>0</v>
      </c>
      <c r="W475">
        <f>主动技能!AD478</f>
        <v>0</v>
      </c>
      <c r="X475">
        <f>主动技能!AE478</f>
        <v>1</v>
      </c>
      <c r="Y475">
        <f>主动技能!AF478</f>
        <v>3</v>
      </c>
      <c r="Z475">
        <f>主动技能!AG478</f>
        <v>2</v>
      </c>
      <c r="AA475" t="str">
        <f>主动技能!AH478</f>
        <v>attackex</v>
      </c>
      <c r="AB475" t="str">
        <f>IF(主动技能!AI478="","")</f>
        <v/>
      </c>
      <c r="AC475">
        <f>主动技能!AJ478</f>
        <v>12</v>
      </c>
    </row>
    <row r="476" spans="1:29" x14ac:dyDescent="0.15">
      <c r="A476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对敌方1排单位造成125%攻击力（+3625）伤害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t="str">
        <f>主动技能!P479</f>
        <v>eff_sixingguangquan|eff_wanyuezhan_0|eff_wanyuezhan_1|</v>
      </c>
      <c r="K476">
        <f>主动技能!Q479</f>
        <v>2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 t="str">
        <f>IF(主动技能!V479="","",主动技能!V479)</f>
        <v>skill_20</v>
      </c>
      <c r="Q476" t="str">
        <f>IF(主动技能!W479="","")</f>
        <v/>
      </c>
      <c r="R476" t="str">
        <f>IF(主动技能!X479="","")</f>
        <v/>
      </c>
      <c r="S476">
        <f>主动技能!Y479</f>
        <v>100</v>
      </c>
      <c r="T476">
        <f>主动技能!Z479</f>
        <v>125</v>
      </c>
      <c r="U476">
        <f>主动技能!AB479</f>
        <v>3625</v>
      </c>
      <c r="V476">
        <f>主动技能!AC479</f>
        <v>0</v>
      </c>
      <c r="W476">
        <f>主动技能!AD479</f>
        <v>0</v>
      </c>
      <c r="X476">
        <f>主动技能!AE479</f>
        <v>1</v>
      </c>
      <c r="Y476">
        <f>主动技能!AF479</f>
        <v>3</v>
      </c>
      <c r="Z476">
        <f>主动技能!AG479</f>
        <v>2</v>
      </c>
      <c r="AA476" t="str">
        <f>主动技能!AH479</f>
        <v>attackex</v>
      </c>
      <c r="AB476" t="str">
        <f>IF(主动技能!AI479="","")</f>
        <v/>
      </c>
      <c r="AC476">
        <f>主动技能!AJ479</f>
        <v>13</v>
      </c>
    </row>
    <row r="477" spans="1:29" x14ac:dyDescent="0.15">
      <c r="A477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对敌方1排单位造成125%攻击力（+5127）伤害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t="str">
        <f>主动技能!P480</f>
        <v>eff_sixingguangquan|eff_wanyuezhan_0|eff_wanyuezhan_1|</v>
      </c>
      <c r="K477">
        <f>主动技能!Q480</f>
        <v>2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 t="str">
        <f>IF(主动技能!V480="","",主动技能!V480)</f>
        <v>skill_20</v>
      </c>
      <c r="Q477" t="str">
        <f>IF(主动技能!W480="","")</f>
        <v/>
      </c>
      <c r="R477" t="str">
        <f>IF(主动技能!X480="","")</f>
        <v/>
      </c>
      <c r="S477">
        <f>主动技能!Y480</f>
        <v>100</v>
      </c>
      <c r="T477">
        <f>主动技能!Z480</f>
        <v>125</v>
      </c>
      <c r="U477">
        <f>主动技能!AB480</f>
        <v>5127</v>
      </c>
      <c r="V477">
        <f>主动技能!AC480</f>
        <v>0</v>
      </c>
      <c r="W477">
        <f>主动技能!AD480</f>
        <v>0</v>
      </c>
      <c r="X477">
        <f>主动技能!AE480</f>
        <v>1</v>
      </c>
      <c r="Y477">
        <f>主动技能!AF480</f>
        <v>3</v>
      </c>
      <c r="Z477">
        <f>主动技能!AG480</f>
        <v>2</v>
      </c>
      <c r="AA477" t="str">
        <f>主动技能!AH480</f>
        <v>attackex</v>
      </c>
      <c r="AB477" t="str">
        <f>IF(主动技能!AI480="","")</f>
        <v/>
      </c>
      <c r="AC477">
        <f>主动技能!AJ480</f>
        <v>14</v>
      </c>
    </row>
    <row r="478" spans="1:29" x14ac:dyDescent="0.15">
      <c r="A478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对敌方1排单位造成125%攻击力（+7252）伤害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t="str">
        <f>主动技能!P481</f>
        <v>eff_sixingguangquan|eff_wanyuezhan_0|eff_wanyuezhan_1|</v>
      </c>
      <c r="K478">
        <f>主动技能!Q481</f>
        <v>2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 t="str">
        <f>IF(主动技能!V481="","",主动技能!V481)</f>
        <v>skill_20</v>
      </c>
      <c r="Q478" t="str">
        <f>IF(主动技能!W481="","")</f>
        <v/>
      </c>
      <c r="R478" t="str">
        <f>IF(主动技能!X481="","")</f>
        <v/>
      </c>
      <c r="S478">
        <f>主动技能!Y481</f>
        <v>100</v>
      </c>
      <c r="T478">
        <f>主动技能!Z481</f>
        <v>125</v>
      </c>
      <c r="U478">
        <f>主动技能!AB481</f>
        <v>7252</v>
      </c>
      <c r="V478">
        <f>主动技能!AC481</f>
        <v>0</v>
      </c>
      <c r="W478">
        <f>主动技能!AD481</f>
        <v>0</v>
      </c>
      <c r="X478">
        <f>主动技能!AE481</f>
        <v>1</v>
      </c>
      <c r="Y478">
        <f>主动技能!AF481</f>
        <v>3</v>
      </c>
      <c r="Z478">
        <f>主动技能!AG481</f>
        <v>2</v>
      </c>
      <c r="AA478" t="str">
        <f>主动技能!AH481</f>
        <v>attackex</v>
      </c>
      <c r="AB478" t="str">
        <f>IF(主动技能!AI481="","")</f>
        <v/>
      </c>
      <c r="AC478">
        <f>主动技能!AJ481</f>
        <v>15</v>
      </c>
    </row>
    <row r="479" spans="1:29" x14ac:dyDescent="0.15">
      <c r="A47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对敌方1排单位造成125%攻击力（+10257）伤害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t="str">
        <f>主动技能!P482</f>
        <v>eff_sixingguangquan|eff_wanyuezhan_0|eff_wanyuezhan_1|</v>
      </c>
      <c r="K479">
        <f>主动技能!Q482</f>
        <v>2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 t="str">
        <f>IF(主动技能!V482="","",主动技能!V482)</f>
        <v>skill_20</v>
      </c>
      <c r="Q479" t="str">
        <f>IF(主动技能!W482="","")</f>
        <v/>
      </c>
      <c r="R479" t="str">
        <f>IF(主动技能!X482="","")</f>
        <v/>
      </c>
      <c r="S479">
        <f>主动技能!Y482</f>
        <v>100</v>
      </c>
      <c r="T479">
        <f>主动技能!Z482</f>
        <v>125</v>
      </c>
      <c r="U479">
        <f>主动技能!AB482</f>
        <v>10257</v>
      </c>
      <c r="V479">
        <f>主动技能!AC482</f>
        <v>0</v>
      </c>
      <c r="W479">
        <f>主动技能!AD482</f>
        <v>0</v>
      </c>
      <c r="X479">
        <f>主动技能!AE482</f>
        <v>1</v>
      </c>
      <c r="Y479">
        <f>主动技能!AF482</f>
        <v>3</v>
      </c>
      <c r="Z479">
        <f>主动技能!AG482</f>
        <v>2</v>
      </c>
      <c r="AA479" t="str">
        <f>主动技能!AH482</f>
        <v>attackex</v>
      </c>
      <c r="AB479" t="str">
        <f>IF(主动技能!AI482="","")</f>
        <v/>
      </c>
      <c r="AC479">
        <f>主动技能!AJ482</f>
        <v>16</v>
      </c>
    </row>
    <row r="480" spans="1:29" x14ac:dyDescent="0.15">
      <c r="A480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对敌方1排单位造成125%攻击力（+14508）伤害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t="str">
        <f>主动技能!P483</f>
        <v>eff_sixingguangquan|eff_wanyuezhan_0|eff_wanyuezhan_1|</v>
      </c>
      <c r="K480">
        <f>主动技能!Q483</f>
        <v>2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 t="str">
        <f>IF(主动技能!V483="","",主动技能!V483)</f>
        <v>skill_20</v>
      </c>
      <c r="Q480" t="str">
        <f>IF(主动技能!W483="","")</f>
        <v/>
      </c>
      <c r="R480" t="str">
        <f>IF(主动技能!X483="","")</f>
        <v/>
      </c>
      <c r="S480">
        <f>主动技能!Y483</f>
        <v>100</v>
      </c>
      <c r="T480">
        <f>主动技能!Z483</f>
        <v>125</v>
      </c>
      <c r="U480">
        <f>主动技能!AB483</f>
        <v>14508</v>
      </c>
      <c r="V480">
        <f>主动技能!AC483</f>
        <v>0</v>
      </c>
      <c r="W480">
        <f>主动技能!AD483</f>
        <v>0</v>
      </c>
      <c r="X480">
        <f>主动技能!AE483</f>
        <v>1</v>
      </c>
      <c r="Y480">
        <f>主动技能!AF483</f>
        <v>3</v>
      </c>
      <c r="Z480">
        <f>主动技能!AG483</f>
        <v>2</v>
      </c>
      <c r="AA480" t="str">
        <f>主动技能!AH483</f>
        <v>attackex</v>
      </c>
      <c r="AB480" t="str">
        <f>IF(主动技能!AI483="","")</f>
        <v/>
      </c>
      <c r="AC480">
        <f>主动技能!AJ483</f>
        <v>17</v>
      </c>
    </row>
    <row r="481" spans="1:29" x14ac:dyDescent="0.15">
      <c r="A481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对敌方1排单位造成125%攻击力（+20520）伤害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t="str">
        <f>主动技能!P484</f>
        <v>eff_sixingguangquan|eff_wanyuezhan_0|eff_wanyuezhan_1|</v>
      </c>
      <c r="K481">
        <f>主动技能!Q484</f>
        <v>2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 t="str">
        <f>IF(主动技能!V484="","",主动技能!V484)</f>
        <v>skill_20</v>
      </c>
      <c r="Q481" t="str">
        <f>IF(主动技能!W484="","")</f>
        <v/>
      </c>
      <c r="R481" t="str">
        <f>IF(主动技能!X484="","")</f>
        <v/>
      </c>
      <c r="S481">
        <f>主动技能!Y484</f>
        <v>100</v>
      </c>
      <c r="T481">
        <f>主动技能!Z484</f>
        <v>125</v>
      </c>
      <c r="U481">
        <f>主动技能!AB484</f>
        <v>20520</v>
      </c>
      <c r="V481">
        <f>主动技能!AC484</f>
        <v>0</v>
      </c>
      <c r="W481">
        <f>主动技能!AD484</f>
        <v>0</v>
      </c>
      <c r="X481">
        <f>主动技能!AE484</f>
        <v>1</v>
      </c>
      <c r="Y481">
        <f>主动技能!AF484</f>
        <v>3</v>
      </c>
      <c r="Z481">
        <f>主动技能!AG484</f>
        <v>2</v>
      </c>
      <c r="AA481" t="str">
        <f>主动技能!AH484</f>
        <v>attackex</v>
      </c>
      <c r="AB481" t="str">
        <f>IF(主动技能!AI484="","")</f>
        <v/>
      </c>
      <c r="AC481">
        <f>主动技能!AJ484</f>
        <v>18</v>
      </c>
    </row>
    <row r="482" spans="1:29" x14ac:dyDescent="0.15">
      <c r="A482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对敌方1排单位造成125%攻击力（+29024）伤害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t="str">
        <f>主动技能!P485</f>
        <v>eff_sixingguangquan|eff_wanyuezhan_0|eff_wanyuezhan_1|</v>
      </c>
      <c r="K482">
        <f>主动技能!Q485</f>
        <v>2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 t="str">
        <f>IF(主动技能!V485="","",主动技能!V485)</f>
        <v>skill_20</v>
      </c>
      <c r="Q482" t="str">
        <f>IF(主动技能!W485="","")</f>
        <v/>
      </c>
      <c r="R482" t="str">
        <f>IF(主动技能!X485="","")</f>
        <v/>
      </c>
      <c r="S482">
        <f>主动技能!Y485</f>
        <v>100</v>
      </c>
      <c r="T482">
        <f>主动技能!Z485</f>
        <v>125</v>
      </c>
      <c r="U482">
        <f>主动技能!AB485</f>
        <v>29024</v>
      </c>
      <c r="V482">
        <f>主动技能!AC485</f>
        <v>0</v>
      </c>
      <c r="W482">
        <f>主动技能!AD485</f>
        <v>0</v>
      </c>
      <c r="X482">
        <f>主动技能!AE485</f>
        <v>1</v>
      </c>
      <c r="Y482">
        <f>主动技能!AF485</f>
        <v>3</v>
      </c>
      <c r="Z482">
        <f>主动技能!AG485</f>
        <v>2</v>
      </c>
      <c r="AA482" t="str">
        <f>主动技能!AH485</f>
        <v>attackex</v>
      </c>
      <c r="AB482" t="str">
        <f>IF(主动技能!AI485="","")</f>
        <v/>
      </c>
      <c r="AC482">
        <f>主动技能!AJ485</f>
        <v>19</v>
      </c>
    </row>
    <row r="483" spans="1:29" x14ac:dyDescent="0.15">
      <c r="A483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对敌方1排单位造成125%攻击力（+41051）伤害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t="str">
        <f>主动技能!P486</f>
        <v>eff_sixingguangquan|eff_wanyuezhan_0|eff_wanyuezhan_1|</v>
      </c>
      <c r="K483">
        <f>主动技能!Q486</f>
        <v>2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 t="str">
        <f>IF(主动技能!V486="","",主动技能!V486)</f>
        <v>skill_20</v>
      </c>
      <c r="Q483" t="str">
        <f>IF(主动技能!W486="","")</f>
        <v/>
      </c>
      <c r="R483" t="str">
        <f>IF(主动技能!X486="","")</f>
        <v/>
      </c>
      <c r="S483">
        <f>主动技能!Y486</f>
        <v>100</v>
      </c>
      <c r="T483">
        <f>主动技能!Z486</f>
        <v>125</v>
      </c>
      <c r="U483">
        <f>主动技能!AB486</f>
        <v>41051</v>
      </c>
      <c r="V483">
        <f>主动技能!AC486</f>
        <v>0</v>
      </c>
      <c r="W483">
        <f>主动技能!AD486</f>
        <v>0</v>
      </c>
      <c r="X483">
        <f>主动技能!AE486</f>
        <v>1</v>
      </c>
      <c r="Y483">
        <f>主动技能!AF486</f>
        <v>3</v>
      </c>
      <c r="Z483">
        <f>主动技能!AG486</f>
        <v>2</v>
      </c>
      <c r="AA483" t="str">
        <f>主动技能!AH486</f>
        <v>attackex</v>
      </c>
      <c r="AB483" t="str">
        <f>IF(主动技能!AI486="","")</f>
        <v/>
      </c>
      <c r="AC483">
        <f>主动技能!AJ486</f>
        <v>20</v>
      </c>
    </row>
    <row r="484" spans="1:29" x14ac:dyDescent="0.15">
      <c r="A484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对敌方单体攻击，造成100%攻击力（+20）点伤害。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t="str">
        <f>主动技能!P487</f>
        <v>eff_yixingguangquan|||</v>
      </c>
      <c r="K484">
        <f>主动技能!Q487</f>
        <v>1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 t="str">
        <f>IF(主动技能!V487="","",主动技能!V487)</f>
        <v>skill_32</v>
      </c>
      <c r="Q484" t="str">
        <f>IF(主动技能!W487="","")</f>
        <v/>
      </c>
      <c r="R484" t="str">
        <f>IF(主动技能!X487="","")</f>
        <v/>
      </c>
      <c r="S484">
        <f>主动技能!Y487</f>
        <v>0</v>
      </c>
      <c r="T484">
        <f>主动技能!Z487</f>
        <v>100</v>
      </c>
      <c r="U484">
        <f>主动技能!AB487</f>
        <v>20</v>
      </c>
      <c r="V484">
        <f>主动技能!AC487</f>
        <v>0</v>
      </c>
      <c r="W484">
        <f>主动技能!AD487</f>
        <v>0</v>
      </c>
      <c r="X484">
        <f>主动技能!AE487</f>
        <v>0</v>
      </c>
      <c r="Y484">
        <f>主动技能!AF487</f>
        <v>0</v>
      </c>
      <c r="Z484">
        <f>主动技能!AG487</f>
        <v>0</v>
      </c>
      <c r="AA484" t="str">
        <f>主动技能!AH487</f>
        <v>attack</v>
      </c>
      <c r="AB484" t="str">
        <f>IF(主动技能!AI487="","")</f>
        <v/>
      </c>
      <c r="AC484">
        <f>主动技能!AJ487</f>
        <v>1</v>
      </c>
    </row>
    <row r="485" spans="1:29" x14ac:dyDescent="0.15">
      <c r="A485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对敌方单体攻击，造成100%攻击力（+25）点伤害。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t="str">
        <f>主动技能!P488</f>
        <v>eff_yixingguangquan|||</v>
      </c>
      <c r="K485">
        <f>主动技能!Q488</f>
        <v>1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 t="str">
        <f>IF(主动技能!V488="","",主动技能!V488)</f>
        <v>skill_32</v>
      </c>
      <c r="Q485" t="str">
        <f>IF(主动技能!W488="","")</f>
        <v/>
      </c>
      <c r="R485" t="str">
        <f>IF(主动技能!X488="","")</f>
        <v/>
      </c>
      <c r="S485">
        <f>主动技能!Y488</f>
        <v>0</v>
      </c>
      <c r="T485">
        <f>主动技能!Z488</f>
        <v>100</v>
      </c>
      <c r="U485">
        <f>主动技能!AB488</f>
        <v>25</v>
      </c>
      <c r="V485">
        <f>主动技能!AC488</f>
        <v>0</v>
      </c>
      <c r="W485">
        <f>主动技能!AD488</f>
        <v>0</v>
      </c>
      <c r="X485">
        <f>主动技能!AE488</f>
        <v>0</v>
      </c>
      <c r="Y485">
        <f>主动技能!AF488</f>
        <v>0</v>
      </c>
      <c r="Z485">
        <f>主动技能!AG488</f>
        <v>0</v>
      </c>
      <c r="AA485" t="str">
        <f>主动技能!AH488</f>
        <v>attack</v>
      </c>
      <c r="AB485" t="str">
        <f>IF(主动技能!AI488="","")</f>
        <v/>
      </c>
      <c r="AC485">
        <f>主动技能!AJ488</f>
        <v>2</v>
      </c>
    </row>
    <row r="486" spans="1:29" x14ac:dyDescent="0.15">
      <c r="A486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对敌方单体攻击，造成100%攻击力（+40）点伤害。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t="str">
        <f>主动技能!P489</f>
        <v>eff_yixingguangquan|||</v>
      </c>
      <c r="K486">
        <f>主动技能!Q489</f>
        <v>1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 t="str">
        <f>IF(主动技能!V489="","",主动技能!V489)</f>
        <v>skill_32</v>
      </c>
      <c r="Q486" t="str">
        <f>IF(主动技能!W489="","")</f>
        <v/>
      </c>
      <c r="R486" t="str">
        <f>IF(主动技能!X489="","")</f>
        <v/>
      </c>
      <c r="S486">
        <f>主动技能!Y489</f>
        <v>0</v>
      </c>
      <c r="T486">
        <f>主动技能!Z489</f>
        <v>100</v>
      </c>
      <c r="U486">
        <f>主动技能!AB489</f>
        <v>40</v>
      </c>
      <c r="V486">
        <f>主动技能!AC489</f>
        <v>0</v>
      </c>
      <c r="W486">
        <f>主动技能!AD489</f>
        <v>0</v>
      </c>
      <c r="X486">
        <f>主动技能!AE489</f>
        <v>0</v>
      </c>
      <c r="Y486">
        <f>主动技能!AF489</f>
        <v>0</v>
      </c>
      <c r="Z486">
        <f>主动技能!AG489</f>
        <v>0</v>
      </c>
      <c r="AA486" t="str">
        <f>主动技能!AH489</f>
        <v>attack</v>
      </c>
      <c r="AB486" t="str">
        <f>IF(主动技能!AI489="","")</f>
        <v/>
      </c>
      <c r="AC486">
        <f>主动技能!AJ489</f>
        <v>3</v>
      </c>
    </row>
    <row r="487" spans="1:29" x14ac:dyDescent="0.15">
      <c r="A487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对敌方单体攻击，造成100%攻击力（+64）点伤害。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t="str">
        <f>主动技能!P490</f>
        <v>eff_yixingguangquan|||</v>
      </c>
      <c r="K487">
        <f>主动技能!Q490</f>
        <v>1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 t="str">
        <f>IF(主动技能!V490="","",主动技能!V490)</f>
        <v>skill_32</v>
      </c>
      <c r="Q487" t="str">
        <f>IF(主动技能!W490="","")</f>
        <v/>
      </c>
      <c r="R487" t="str">
        <f>IF(主动技能!X490="","")</f>
        <v/>
      </c>
      <c r="S487">
        <f>主动技能!Y490</f>
        <v>0</v>
      </c>
      <c r="T487">
        <f>主动技能!Z490</f>
        <v>100</v>
      </c>
      <c r="U487">
        <f>主动技能!AB490</f>
        <v>64</v>
      </c>
      <c r="V487">
        <f>主动技能!AC490</f>
        <v>0</v>
      </c>
      <c r="W487">
        <f>主动技能!AD490</f>
        <v>0</v>
      </c>
      <c r="X487">
        <f>主动技能!AE490</f>
        <v>0</v>
      </c>
      <c r="Y487">
        <f>主动技能!AF490</f>
        <v>0</v>
      </c>
      <c r="Z487">
        <f>主动技能!AG490</f>
        <v>0</v>
      </c>
      <c r="AA487" t="str">
        <f>主动技能!AH490</f>
        <v>attack</v>
      </c>
      <c r="AB487" t="str">
        <f>IF(主动技能!AI490="","")</f>
        <v/>
      </c>
      <c r="AC487">
        <f>主动技能!AJ490</f>
        <v>4</v>
      </c>
    </row>
    <row r="488" spans="1:29" x14ac:dyDescent="0.15">
      <c r="A488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t="str">
        <f>主动技能!P491</f>
        <v>eff_yixingguangquan|||</v>
      </c>
      <c r="K488">
        <f>主动技能!Q491</f>
        <v>1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 t="str">
        <f>IF(主动技能!V491="","",主动技能!V491)</f>
        <v>skill_32</v>
      </c>
      <c r="Q488" t="str">
        <f>IF(主动技能!W491="","")</f>
        <v/>
      </c>
      <c r="R488" t="str">
        <f>IF(主动技能!X491="","")</f>
        <v/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>
        <f>主动技能!AE491</f>
        <v>0</v>
      </c>
      <c r="Y488">
        <f>主动技能!AF491</f>
        <v>0</v>
      </c>
      <c r="Z488">
        <f>主动技能!AG491</f>
        <v>0</v>
      </c>
      <c r="AA488" t="str">
        <f>主动技能!AH491</f>
        <v>attack</v>
      </c>
      <c r="AB488" t="str">
        <f>IF(主动技能!AI491="","")</f>
        <v/>
      </c>
      <c r="AC488">
        <f>主动技能!AJ491</f>
        <v>5</v>
      </c>
    </row>
    <row r="489" spans="1:29" x14ac:dyDescent="0.15">
      <c r="A48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对敌方单体攻击，造成100%攻击力（+128）点伤害。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t="str">
        <f>主动技能!P492</f>
        <v>eff_yixingguangquan|||</v>
      </c>
      <c r="K489">
        <f>主动技能!Q492</f>
        <v>1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 t="str">
        <f>IF(主动技能!V492="","",主动技能!V492)</f>
        <v>skill_32</v>
      </c>
      <c r="Q489" t="str">
        <f>IF(主动技能!W492="","")</f>
        <v/>
      </c>
      <c r="R489" t="str">
        <f>IF(主动技能!X492="","")</f>
        <v/>
      </c>
      <c r="S489">
        <f>主动技能!Y492</f>
        <v>0</v>
      </c>
      <c r="T489">
        <f>主动技能!Z492</f>
        <v>100</v>
      </c>
      <c r="U489">
        <f>主动技能!AB492</f>
        <v>128</v>
      </c>
      <c r="V489">
        <f>主动技能!AC492</f>
        <v>0</v>
      </c>
      <c r="W489">
        <f>主动技能!AD492</f>
        <v>0</v>
      </c>
      <c r="X489">
        <f>主动技能!AE492</f>
        <v>0</v>
      </c>
      <c r="Y489">
        <f>主动技能!AF492</f>
        <v>0</v>
      </c>
      <c r="Z489">
        <f>主动技能!AG492</f>
        <v>0</v>
      </c>
      <c r="AA489" t="str">
        <f>主动技能!AH492</f>
        <v>attack</v>
      </c>
      <c r="AB489" t="str">
        <f>IF(主动技能!AI492="","")</f>
        <v/>
      </c>
      <c r="AC489">
        <f>主动技能!AJ492</f>
        <v>6</v>
      </c>
    </row>
    <row r="490" spans="1:29" x14ac:dyDescent="0.15">
      <c r="A490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对敌方单体攻击，造成100%攻击力（+181）点伤害。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t="str">
        <f>主动技能!P493</f>
        <v>eff_yixingguangquan|||</v>
      </c>
      <c r="K490">
        <f>主动技能!Q493</f>
        <v>1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 t="str">
        <f>IF(主动技能!V493="","",主动技能!V493)</f>
        <v>skill_32</v>
      </c>
      <c r="Q490" t="str">
        <f>IF(主动技能!W493="","")</f>
        <v/>
      </c>
      <c r="R490" t="str">
        <f>IF(主动技能!X493="","")</f>
        <v/>
      </c>
      <c r="S490">
        <f>主动技能!Y493</f>
        <v>0</v>
      </c>
      <c r="T490">
        <f>主动技能!Z493</f>
        <v>100</v>
      </c>
      <c r="U490">
        <f>主动技能!AB493</f>
        <v>181</v>
      </c>
      <c r="V490">
        <f>主动技能!AC493</f>
        <v>0</v>
      </c>
      <c r="W490">
        <f>主动技能!AD493</f>
        <v>0</v>
      </c>
      <c r="X490">
        <f>主动技能!AE493</f>
        <v>0</v>
      </c>
      <c r="Y490">
        <f>主动技能!AF493</f>
        <v>0</v>
      </c>
      <c r="Z490">
        <f>主动技能!AG493</f>
        <v>0</v>
      </c>
      <c r="AA490" t="str">
        <f>主动技能!AH493</f>
        <v>attack</v>
      </c>
      <c r="AB490" t="str">
        <f>IF(主动技能!AI493="","")</f>
        <v/>
      </c>
      <c r="AC490">
        <f>主动技能!AJ493</f>
        <v>7</v>
      </c>
    </row>
    <row r="491" spans="1:29" x14ac:dyDescent="0.15">
      <c r="A491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对敌方单体攻击，造成100%攻击力（+256）点伤害。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t="str">
        <f>主动技能!P494</f>
        <v>eff_yixingguangquan|||</v>
      </c>
      <c r="K491">
        <f>主动技能!Q494</f>
        <v>1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 t="str">
        <f>IF(主动技能!V494="","",主动技能!V494)</f>
        <v>skill_32</v>
      </c>
      <c r="Q491" t="str">
        <f>IF(主动技能!W494="","")</f>
        <v/>
      </c>
      <c r="R491" t="str">
        <f>IF(主动技能!X494="","")</f>
        <v/>
      </c>
      <c r="S491">
        <f>主动技能!Y494</f>
        <v>0</v>
      </c>
      <c r="T491">
        <f>主动技能!Z494</f>
        <v>100</v>
      </c>
      <c r="U491">
        <f>主动技能!AB494</f>
        <v>256</v>
      </c>
      <c r="V491">
        <f>主动技能!AC494</f>
        <v>0</v>
      </c>
      <c r="W491">
        <f>主动技能!AD494</f>
        <v>0</v>
      </c>
      <c r="X491">
        <f>主动技能!AE494</f>
        <v>0</v>
      </c>
      <c r="Y491">
        <f>主动技能!AF494</f>
        <v>0</v>
      </c>
      <c r="Z491">
        <f>主动技能!AG494</f>
        <v>0</v>
      </c>
      <c r="AA491" t="str">
        <f>主动技能!AH494</f>
        <v>attack</v>
      </c>
      <c r="AB491" t="str">
        <f>IF(主动技能!AI494="","")</f>
        <v/>
      </c>
      <c r="AC491">
        <f>主动技能!AJ494</f>
        <v>8</v>
      </c>
    </row>
    <row r="492" spans="1:29" x14ac:dyDescent="0.15">
      <c r="A492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对敌方单体攻击，造成100%攻击力（+362）点伤害。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t="str">
        <f>主动技能!P495</f>
        <v>eff_yixingguangquan|||</v>
      </c>
      <c r="K492">
        <f>主动技能!Q495</f>
        <v>1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 t="str">
        <f>IF(主动技能!V495="","",主动技能!V495)</f>
        <v>skill_32</v>
      </c>
      <c r="Q492" t="str">
        <f>IF(主动技能!W495="","")</f>
        <v/>
      </c>
      <c r="R492" t="str">
        <f>IF(主动技能!X495="","")</f>
        <v/>
      </c>
      <c r="S492">
        <f>主动技能!Y495</f>
        <v>0</v>
      </c>
      <c r="T492">
        <f>主动技能!Z495</f>
        <v>100</v>
      </c>
      <c r="U492">
        <f>主动技能!AB495</f>
        <v>362</v>
      </c>
      <c r="V492">
        <f>主动技能!AC495</f>
        <v>0</v>
      </c>
      <c r="W492">
        <f>主动技能!AD495</f>
        <v>0</v>
      </c>
      <c r="X492">
        <f>主动技能!AE495</f>
        <v>0</v>
      </c>
      <c r="Y492">
        <f>主动技能!AF495</f>
        <v>0</v>
      </c>
      <c r="Z492">
        <f>主动技能!AG495</f>
        <v>0</v>
      </c>
      <c r="AA492" t="str">
        <f>主动技能!AH495</f>
        <v>attack</v>
      </c>
      <c r="AB492" t="str">
        <f>IF(主动技能!AI495="","")</f>
        <v/>
      </c>
      <c r="AC492">
        <f>主动技能!AJ495</f>
        <v>9</v>
      </c>
    </row>
    <row r="493" spans="1:29" x14ac:dyDescent="0.15">
      <c r="A493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对敌方单体攻击，造成100%攻击力（+512）点伤害。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t="str">
        <f>主动技能!P496</f>
        <v>eff_yixingguangquan|||</v>
      </c>
      <c r="K493">
        <f>主动技能!Q496</f>
        <v>1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 t="str">
        <f>IF(主动技能!V496="","",主动技能!V496)</f>
        <v>skill_32</v>
      </c>
      <c r="Q493" t="str">
        <f>IF(主动技能!W496="","")</f>
        <v/>
      </c>
      <c r="R493" t="str">
        <f>IF(主动技能!X496="","")</f>
        <v/>
      </c>
      <c r="S493">
        <f>主动技能!Y496</f>
        <v>0</v>
      </c>
      <c r="T493">
        <f>主动技能!Z496</f>
        <v>100</v>
      </c>
      <c r="U493">
        <f>主动技能!AB496</f>
        <v>512</v>
      </c>
      <c r="V493">
        <f>主动技能!AC496</f>
        <v>0</v>
      </c>
      <c r="W493">
        <f>主动技能!AD496</f>
        <v>0</v>
      </c>
      <c r="X493">
        <f>主动技能!AE496</f>
        <v>0</v>
      </c>
      <c r="Y493">
        <f>主动技能!AF496</f>
        <v>0</v>
      </c>
      <c r="Z493">
        <f>主动技能!AG496</f>
        <v>0</v>
      </c>
      <c r="AA493" t="str">
        <f>主动技能!AH496</f>
        <v>attack</v>
      </c>
      <c r="AB493" t="str">
        <f>IF(主动技能!AI496="","")</f>
        <v/>
      </c>
      <c r="AC493">
        <f>主动技能!AJ496</f>
        <v>10</v>
      </c>
    </row>
    <row r="494" spans="1:29" x14ac:dyDescent="0.15">
      <c r="A494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对敌方单体攻击，造成100%攻击力（+724）点伤害。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t="str">
        <f>主动技能!P497</f>
        <v>eff_yixingguangquan|||</v>
      </c>
      <c r="K494">
        <f>主动技能!Q497</f>
        <v>1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 t="str">
        <f>IF(主动技能!V497="","",主动技能!V497)</f>
        <v>skill_32</v>
      </c>
      <c r="Q494" t="str">
        <f>IF(主动技能!W497="","")</f>
        <v/>
      </c>
      <c r="R494" t="str">
        <f>IF(主动技能!X497="","")</f>
        <v/>
      </c>
      <c r="S494">
        <f>主动技能!Y497</f>
        <v>0</v>
      </c>
      <c r="T494">
        <f>主动技能!Z497</f>
        <v>100</v>
      </c>
      <c r="U494">
        <f>主动技能!AB497</f>
        <v>724</v>
      </c>
      <c r="V494">
        <f>主动技能!AC497</f>
        <v>0</v>
      </c>
      <c r="W494">
        <f>主动技能!AD497</f>
        <v>0</v>
      </c>
      <c r="X494">
        <f>主动技能!AE497</f>
        <v>0</v>
      </c>
      <c r="Y494">
        <f>主动技能!AF497</f>
        <v>0</v>
      </c>
      <c r="Z494">
        <f>主动技能!AG497</f>
        <v>0</v>
      </c>
      <c r="AA494" t="str">
        <f>主动技能!AH497</f>
        <v>attack</v>
      </c>
      <c r="AB494" t="str">
        <f>IF(主动技能!AI497="","")</f>
        <v/>
      </c>
      <c r="AC494">
        <f>主动技能!AJ497</f>
        <v>11</v>
      </c>
    </row>
    <row r="495" spans="1:29" x14ac:dyDescent="0.15">
      <c r="A495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对敌方单体攻击，造成100%攻击力（+1025）点伤害。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t="str">
        <f>主动技能!P498</f>
        <v>eff_yixingguangquan|||</v>
      </c>
      <c r="K495">
        <f>主动技能!Q498</f>
        <v>1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 t="str">
        <f>IF(主动技能!V498="","",主动技能!V498)</f>
        <v>skill_32</v>
      </c>
      <c r="Q495" t="str">
        <f>IF(主动技能!W498="","")</f>
        <v/>
      </c>
      <c r="R495" t="str">
        <f>IF(主动技能!X498="","")</f>
        <v/>
      </c>
      <c r="S495">
        <f>主动技能!Y498</f>
        <v>0</v>
      </c>
      <c r="T495">
        <f>主动技能!Z498</f>
        <v>100</v>
      </c>
      <c r="U495">
        <f>主动技能!AB498</f>
        <v>1025</v>
      </c>
      <c r="V495">
        <f>主动技能!AC498</f>
        <v>0</v>
      </c>
      <c r="W495">
        <f>主动技能!AD498</f>
        <v>0</v>
      </c>
      <c r="X495">
        <f>主动技能!AE498</f>
        <v>0</v>
      </c>
      <c r="Y495">
        <f>主动技能!AF498</f>
        <v>0</v>
      </c>
      <c r="Z495">
        <f>主动技能!AG498</f>
        <v>0</v>
      </c>
      <c r="AA495" t="str">
        <f>主动技能!AH498</f>
        <v>attack</v>
      </c>
      <c r="AB495" t="str">
        <f>IF(主动技能!AI498="","")</f>
        <v/>
      </c>
      <c r="AC495">
        <f>主动技能!AJ498</f>
        <v>12</v>
      </c>
    </row>
    <row r="496" spans="1:29" x14ac:dyDescent="0.15">
      <c r="A496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对敌方单体攻击，造成100%攻击力（+1450）点伤害。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t="str">
        <f>主动技能!P499</f>
        <v>eff_yixingguangquan|||</v>
      </c>
      <c r="K496">
        <f>主动技能!Q499</f>
        <v>1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 t="str">
        <f>IF(主动技能!V499="","",主动技能!V499)</f>
        <v>skill_32</v>
      </c>
      <c r="Q496" t="str">
        <f>IF(主动技能!W499="","")</f>
        <v/>
      </c>
      <c r="R496" t="str">
        <f>IF(主动技能!X499="","")</f>
        <v/>
      </c>
      <c r="S496">
        <f>主动技能!Y499</f>
        <v>0</v>
      </c>
      <c r="T496">
        <f>主动技能!Z499</f>
        <v>100</v>
      </c>
      <c r="U496">
        <f>主动技能!AB499</f>
        <v>1450</v>
      </c>
      <c r="V496">
        <f>主动技能!AC499</f>
        <v>0</v>
      </c>
      <c r="W496">
        <f>主动技能!AD499</f>
        <v>0</v>
      </c>
      <c r="X496">
        <f>主动技能!AE499</f>
        <v>0</v>
      </c>
      <c r="Y496">
        <f>主动技能!AF499</f>
        <v>0</v>
      </c>
      <c r="Z496">
        <f>主动技能!AG499</f>
        <v>0</v>
      </c>
      <c r="AA496" t="str">
        <f>主动技能!AH499</f>
        <v>attack</v>
      </c>
      <c r="AB496" t="str">
        <f>IF(主动技能!AI499="","")</f>
        <v/>
      </c>
      <c r="AC496">
        <f>主动技能!AJ499</f>
        <v>13</v>
      </c>
    </row>
    <row r="497" spans="1:29" x14ac:dyDescent="0.15">
      <c r="A497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对敌方单体攻击，造成100%攻击力（+2051）点伤害。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t="str">
        <f>主动技能!P500</f>
        <v>eff_yixingguangquan|||</v>
      </c>
      <c r="K497">
        <f>主动技能!Q500</f>
        <v>1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 t="str">
        <f>IF(主动技能!V500="","",主动技能!V500)</f>
        <v>skill_32</v>
      </c>
      <c r="Q497" t="str">
        <f>IF(主动技能!W500="","")</f>
        <v/>
      </c>
      <c r="R497" t="str">
        <f>IF(主动技能!X500="","")</f>
        <v/>
      </c>
      <c r="S497">
        <f>主动技能!Y500</f>
        <v>0</v>
      </c>
      <c r="T497">
        <f>主动技能!Z500</f>
        <v>100</v>
      </c>
      <c r="U497">
        <f>主动技能!AB500</f>
        <v>2051</v>
      </c>
      <c r="V497">
        <f>主动技能!AC500</f>
        <v>0</v>
      </c>
      <c r="W497">
        <f>主动技能!AD500</f>
        <v>0</v>
      </c>
      <c r="X497">
        <f>主动技能!AE500</f>
        <v>0</v>
      </c>
      <c r="Y497">
        <f>主动技能!AF500</f>
        <v>0</v>
      </c>
      <c r="Z497">
        <f>主动技能!AG500</f>
        <v>0</v>
      </c>
      <c r="AA497" t="str">
        <f>主动技能!AH500</f>
        <v>attack</v>
      </c>
      <c r="AB497" t="str">
        <f>IF(主动技能!AI500="","")</f>
        <v/>
      </c>
      <c r="AC497">
        <f>主动技能!AJ500</f>
        <v>14</v>
      </c>
    </row>
    <row r="498" spans="1:29" x14ac:dyDescent="0.15">
      <c r="A498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对敌方单体攻击，造成100%攻击力（+2900）点伤害。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t="str">
        <f>主动技能!P501</f>
        <v>eff_yixingguangquan|||</v>
      </c>
      <c r="K498">
        <f>主动技能!Q501</f>
        <v>1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 t="str">
        <f>IF(主动技能!V501="","",主动技能!V501)</f>
        <v>skill_32</v>
      </c>
      <c r="Q498" t="str">
        <f>IF(主动技能!W501="","")</f>
        <v/>
      </c>
      <c r="R498" t="str">
        <f>IF(主动技能!X501="","")</f>
        <v/>
      </c>
      <c r="S498">
        <f>主动技能!Y501</f>
        <v>0</v>
      </c>
      <c r="T498">
        <f>主动技能!Z501</f>
        <v>100</v>
      </c>
      <c r="U498">
        <f>主动技能!AB501</f>
        <v>2900</v>
      </c>
      <c r="V498">
        <f>主动技能!AC501</f>
        <v>0</v>
      </c>
      <c r="W498">
        <f>主动技能!AD501</f>
        <v>0</v>
      </c>
      <c r="X498">
        <f>主动技能!AE501</f>
        <v>0</v>
      </c>
      <c r="Y498">
        <f>主动技能!AF501</f>
        <v>0</v>
      </c>
      <c r="Z498">
        <f>主动技能!AG501</f>
        <v>0</v>
      </c>
      <c r="AA498" t="str">
        <f>主动技能!AH501</f>
        <v>attack</v>
      </c>
      <c r="AB498" t="str">
        <f>IF(主动技能!AI501="","")</f>
        <v/>
      </c>
      <c r="AC498">
        <f>主动技能!AJ501</f>
        <v>15</v>
      </c>
    </row>
    <row r="499" spans="1:29" x14ac:dyDescent="0.15">
      <c r="A49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对敌方单体攻击，造成100%攻击力（+4103）点伤害。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t="str">
        <f>主动技能!P502</f>
        <v>eff_yixingguangquan|||</v>
      </c>
      <c r="K499">
        <f>主动技能!Q502</f>
        <v>1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 t="str">
        <f>IF(主动技能!V502="","",主动技能!V502)</f>
        <v>skill_32</v>
      </c>
      <c r="Q499" t="str">
        <f>IF(主动技能!W502="","")</f>
        <v/>
      </c>
      <c r="R499" t="str">
        <f>IF(主动技能!X502="","")</f>
        <v/>
      </c>
      <c r="S499">
        <f>主动技能!Y502</f>
        <v>0</v>
      </c>
      <c r="T499">
        <f>主动技能!Z502</f>
        <v>100</v>
      </c>
      <c r="U499">
        <f>主动技能!AB502</f>
        <v>4103</v>
      </c>
      <c r="V499">
        <f>主动技能!AC502</f>
        <v>0</v>
      </c>
      <c r="W499">
        <f>主动技能!AD502</f>
        <v>0</v>
      </c>
      <c r="X499">
        <f>主动技能!AE502</f>
        <v>0</v>
      </c>
      <c r="Y499">
        <f>主动技能!AF502</f>
        <v>0</v>
      </c>
      <c r="Z499">
        <f>主动技能!AG502</f>
        <v>0</v>
      </c>
      <c r="AA499" t="str">
        <f>主动技能!AH502</f>
        <v>attack</v>
      </c>
      <c r="AB499" t="str">
        <f>IF(主动技能!AI502="","")</f>
        <v/>
      </c>
      <c r="AC499">
        <f>主动技能!AJ502</f>
        <v>16</v>
      </c>
    </row>
    <row r="500" spans="1:29" x14ac:dyDescent="0.15">
      <c r="A500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对敌方单体攻击，造成100%攻击力（+5803）点伤害。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t="str">
        <f>主动技能!P503</f>
        <v>eff_yixingguangquan|||</v>
      </c>
      <c r="K500">
        <f>主动技能!Q503</f>
        <v>1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 t="str">
        <f>IF(主动技能!V503="","",主动技能!V503)</f>
        <v>skill_32</v>
      </c>
      <c r="Q500" t="str">
        <f>IF(主动技能!W503="","")</f>
        <v/>
      </c>
      <c r="R500" t="str">
        <f>IF(主动技能!X503="","")</f>
        <v/>
      </c>
      <c r="S500">
        <f>主动技能!Y503</f>
        <v>0</v>
      </c>
      <c r="T500">
        <f>主动技能!Z503</f>
        <v>100</v>
      </c>
      <c r="U500">
        <f>主动技能!AB503</f>
        <v>5803</v>
      </c>
      <c r="V500">
        <f>主动技能!AC503</f>
        <v>0</v>
      </c>
      <c r="W500">
        <f>主动技能!AD503</f>
        <v>0</v>
      </c>
      <c r="X500">
        <f>主动技能!AE503</f>
        <v>0</v>
      </c>
      <c r="Y500">
        <f>主动技能!AF503</f>
        <v>0</v>
      </c>
      <c r="Z500">
        <f>主动技能!AG503</f>
        <v>0</v>
      </c>
      <c r="AA500" t="str">
        <f>主动技能!AH503</f>
        <v>attack</v>
      </c>
      <c r="AB500" t="str">
        <f>IF(主动技能!AI503="","")</f>
        <v/>
      </c>
      <c r="AC500">
        <f>主动技能!AJ503</f>
        <v>17</v>
      </c>
    </row>
    <row r="501" spans="1:29" x14ac:dyDescent="0.15">
      <c r="A501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对敌方单体攻击，造成100%攻击力（+8208）点伤害。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t="str">
        <f>主动技能!P504</f>
        <v>eff_yixingguangquan|||</v>
      </c>
      <c r="K501">
        <f>主动技能!Q504</f>
        <v>1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 t="str">
        <f>IF(主动技能!V504="","",主动技能!V504)</f>
        <v>skill_32</v>
      </c>
      <c r="Q501" t="str">
        <f>IF(主动技能!W504="","")</f>
        <v/>
      </c>
      <c r="R501" t="str">
        <f>IF(主动技能!X504="","")</f>
        <v/>
      </c>
      <c r="S501">
        <f>主动技能!Y504</f>
        <v>0</v>
      </c>
      <c r="T501">
        <f>主动技能!Z504</f>
        <v>100</v>
      </c>
      <c r="U501">
        <f>主动技能!AB504</f>
        <v>8208</v>
      </c>
      <c r="V501">
        <f>主动技能!AC504</f>
        <v>0</v>
      </c>
      <c r="W501">
        <f>主动技能!AD504</f>
        <v>0</v>
      </c>
      <c r="X501">
        <f>主动技能!AE504</f>
        <v>0</v>
      </c>
      <c r="Y501">
        <f>主动技能!AF504</f>
        <v>0</v>
      </c>
      <c r="Z501">
        <f>主动技能!AG504</f>
        <v>0</v>
      </c>
      <c r="AA501" t="str">
        <f>主动技能!AH504</f>
        <v>attack</v>
      </c>
      <c r="AB501" t="str">
        <f>IF(主动技能!AI504="","")</f>
        <v/>
      </c>
      <c r="AC501">
        <f>主动技能!AJ504</f>
        <v>18</v>
      </c>
    </row>
    <row r="502" spans="1:29" x14ac:dyDescent="0.15">
      <c r="A502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对敌方单体攻击，造成100%攻击力（+11609）点伤害。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t="str">
        <f>主动技能!P505</f>
        <v>eff_yixingguangquan|||</v>
      </c>
      <c r="K502">
        <f>主动技能!Q505</f>
        <v>1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 t="str">
        <f>IF(主动技能!V505="","",主动技能!V505)</f>
        <v>skill_32</v>
      </c>
      <c r="Q502" t="str">
        <f>IF(主动技能!W505="","")</f>
        <v/>
      </c>
      <c r="R502" t="str">
        <f>IF(主动技能!X505="","")</f>
        <v/>
      </c>
      <c r="S502">
        <f>主动技能!Y505</f>
        <v>0</v>
      </c>
      <c r="T502">
        <f>主动技能!Z505</f>
        <v>100</v>
      </c>
      <c r="U502">
        <f>主动技能!AB505</f>
        <v>11609</v>
      </c>
      <c r="V502">
        <f>主动技能!AC505</f>
        <v>0</v>
      </c>
      <c r="W502">
        <f>主动技能!AD505</f>
        <v>0</v>
      </c>
      <c r="X502">
        <f>主动技能!AE505</f>
        <v>0</v>
      </c>
      <c r="Y502">
        <f>主动技能!AF505</f>
        <v>0</v>
      </c>
      <c r="Z502">
        <f>主动技能!AG505</f>
        <v>0</v>
      </c>
      <c r="AA502" t="str">
        <f>主动技能!AH505</f>
        <v>attack</v>
      </c>
      <c r="AB502" t="str">
        <f>IF(主动技能!AI505="","")</f>
        <v/>
      </c>
      <c r="AC502">
        <f>主动技能!AJ505</f>
        <v>19</v>
      </c>
    </row>
    <row r="503" spans="1:29" x14ac:dyDescent="0.15">
      <c r="A503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对敌方单体攻击，造成100%攻击力（+16420）点伤害。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t="str">
        <f>主动技能!P506</f>
        <v>eff_yixingguangquan|||</v>
      </c>
      <c r="K503">
        <f>主动技能!Q506</f>
        <v>1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 t="str">
        <f>IF(主动技能!V506="","",主动技能!V506)</f>
        <v>skill_32</v>
      </c>
      <c r="Q503" t="str">
        <f>IF(主动技能!W506="","")</f>
        <v/>
      </c>
      <c r="R503" t="str">
        <f>IF(主动技能!X506="","")</f>
        <v/>
      </c>
      <c r="S503">
        <f>主动技能!Y506</f>
        <v>0</v>
      </c>
      <c r="T503">
        <f>主动技能!Z506</f>
        <v>100</v>
      </c>
      <c r="U503">
        <f>主动技能!AB506</f>
        <v>16420</v>
      </c>
      <c r="V503">
        <f>主动技能!AC506</f>
        <v>0</v>
      </c>
      <c r="W503">
        <f>主动技能!AD506</f>
        <v>0</v>
      </c>
      <c r="X503">
        <f>主动技能!AE506</f>
        <v>0</v>
      </c>
      <c r="Y503">
        <f>主动技能!AF506</f>
        <v>0</v>
      </c>
      <c r="Z503">
        <f>主动技能!AG506</f>
        <v>0</v>
      </c>
      <c r="AA503" t="str">
        <f>主动技能!AH506</f>
        <v>attack</v>
      </c>
      <c r="AB503" t="str">
        <f>IF(主动技能!AI506="","")</f>
        <v/>
      </c>
      <c r="AC503">
        <f>主动技能!AJ506</f>
        <v>20</v>
      </c>
    </row>
    <row r="504" spans="1:29" x14ac:dyDescent="0.15">
      <c r="A504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对己方任意单体回复生命83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 t="str">
        <f>主动技能!P507</f>
        <v>eff_erxingguangquan||eff_huichunshu|</v>
      </c>
      <c r="K504">
        <f>主动技能!Q507</f>
        <v>1</v>
      </c>
      <c r="L504">
        <f>主动技能!R507</f>
        <v>0</v>
      </c>
      <c r="M504">
        <f>主动技能!S507</f>
        <v>0</v>
      </c>
      <c r="N504" t="str">
        <f>IF(主动技能!T507="","",主动技能!T507)</f>
        <v>100004:100:2:0</v>
      </c>
      <c r="O504" t="str">
        <f>IF(主动技能!U507="","",主动技能!U507)</f>
        <v/>
      </c>
      <c r="P504" t="str">
        <f>IF(主动技能!V507="","",主动技能!V507)</f>
        <v>skill_05</v>
      </c>
      <c r="Q504" t="str">
        <f>IF(主动技能!W507="","")</f>
        <v/>
      </c>
      <c r="R504" t="str">
        <f>IF(主动技能!X507="","")</f>
        <v/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>
        <f>主动技能!AE507</f>
        <v>1</v>
      </c>
      <c r="Y504">
        <f>主动技能!AF507</f>
        <v>2</v>
      </c>
      <c r="Z504">
        <f>主动技能!AG507</f>
        <v>1</v>
      </c>
      <c r="AA504" t="str">
        <f>主动技能!AH507</f>
        <v>attackex</v>
      </c>
      <c r="AB504" t="str">
        <f>IF(主动技能!AI507="","")</f>
        <v/>
      </c>
      <c r="AC504">
        <f>主动技能!AJ507</f>
        <v>1</v>
      </c>
    </row>
    <row r="505" spans="1:29" x14ac:dyDescent="0.15">
      <c r="A505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对己方任意单体回复生命102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 t="str">
        <f>主动技能!P508</f>
        <v>eff_erxingguangquan||eff_huichunshu|</v>
      </c>
      <c r="K505">
        <f>主动技能!Q508</f>
        <v>1</v>
      </c>
      <c r="L505">
        <f>主动技能!R508</f>
        <v>0</v>
      </c>
      <c r="M505">
        <f>主动技能!S508</f>
        <v>0</v>
      </c>
      <c r="N505" t="str">
        <f>IF(主动技能!T508="","",主动技能!T508)</f>
        <v>100005:100:2:0</v>
      </c>
      <c r="O505" t="str">
        <f>IF(主动技能!U508="","",主动技能!U508)</f>
        <v/>
      </c>
      <c r="P505" t="str">
        <f>IF(主动技能!V508="","",主动技能!V508)</f>
        <v>skill_05</v>
      </c>
      <c r="Q505" t="str">
        <f>IF(主动技能!W508="","")</f>
        <v/>
      </c>
      <c r="R505" t="str">
        <f>IF(主动技能!X508="","")</f>
        <v/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>
        <f>主动技能!AE508</f>
        <v>1</v>
      </c>
      <c r="Y505">
        <f>主动技能!AF508</f>
        <v>2</v>
      </c>
      <c r="Z505">
        <f>主动技能!AG508</f>
        <v>1</v>
      </c>
      <c r="AA505" t="str">
        <f>主动技能!AH508</f>
        <v>attackex</v>
      </c>
      <c r="AB505" t="str">
        <f>IF(主动技能!AI508="","")</f>
        <v/>
      </c>
      <c r="AC505">
        <f>主动技能!AJ508</f>
        <v>2</v>
      </c>
    </row>
    <row r="506" spans="1:29" x14ac:dyDescent="0.15">
      <c r="A506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对己方任意单体回复生命160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 t="str">
        <f>主动技能!P509</f>
        <v>eff_erxingguangquan||eff_huichunshu|</v>
      </c>
      <c r="K506">
        <f>主动技能!Q509</f>
        <v>1</v>
      </c>
      <c r="L506">
        <f>主动技能!R509</f>
        <v>0</v>
      </c>
      <c r="M506">
        <f>主动技能!S509</f>
        <v>0</v>
      </c>
      <c r="N506" t="str">
        <f>IF(主动技能!T509="","",主动技能!T509)</f>
        <v>100006:100:2:0</v>
      </c>
      <c r="O506" t="str">
        <f>IF(主动技能!U509="","",主动技能!U509)</f>
        <v/>
      </c>
      <c r="P506" t="str">
        <f>IF(主动技能!V509="","",主动技能!V509)</f>
        <v>skill_05</v>
      </c>
      <c r="Q506" t="str">
        <f>IF(主动技能!W509="","")</f>
        <v/>
      </c>
      <c r="R506" t="str">
        <f>IF(主动技能!X509="","")</f>
        <v/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>
        <f>主动技能!AE509</f>
        <v>1</v>
      </c>
      <c r="Y506">
        <f>主动技能!AF509</f>
        <v>2</v>
      </c>
      <c r="Z506">
        <f>主动技能!AG509</f>
        <v>1</v>
      </c>
      <c r="AA506" t="str">
        <f>主动技能!AH509</f>
        <v>attackex</v>
      </c>
      <c r="AB506" t="str">
        <f>IF(主动技能!AI509="","")</f>
        <v/>
      </c>
      <c r="AC506">
        <f>主动技能!AJ509</f>
        <v>3</v>
      </c>
    </row>
    <row r="507" spans="1:29" x14ac:dyDescent="0.15">
      <c r="A507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对己方任意单体回复生命256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 t="str">
        <f>主动技能!P510</f>
        <v>eff_erxingguangquan||eff_huichunshu|</v>
      </c>
      <c r="K507">
        <f>主动技能!Q510</f>
        <v>1</v>
      </c>
      <c r="L507">
        <f>主动技能!R510</f>
        <v>0</v>
      </c>
      <c r="M507">
        <f>主动技能!S510</f>
        <v>0</v>
      </c>
      <c r="N507" t="str">
        <f>IF(主动技能!T510="","",主动技能!T510)</f>
        <v>100007:100:2:0</v>
      </c>
      <c r="O507" t="str">
        <f>IF(主动技能!U510="","",主动技能!U510)</f>
        <v/>
      </c>
      <c r="P507" t="str">
        <f>IF(主动技能!V510="","",主动技能!V510)</f>
        <v>skill_05</v>
      </c>
      <c r="Q507" t="str">
        <f>IF(主动技能!W510="","")</f>
        <v/>
      </c>
      <c r="R507" t="str">
        <f>IF(主动技能!X510="","")</f>
        <v/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>
        <f>主动技能!AE510</f>
        <v>1</v>
      </c>
      <c r="Y507">
        <f>主动技能!AF510</f>
        <v>2</v>
      </c>
      <c r="Z507">
        <f>主动技能!AG510</f>
        <v>1</v>
      </c>
      <c r="AA507" t="str">
        <f>主动技能!AH510</f>
        <v>attackex</v>
      </c>
      <c r="AB507" t="str">
        <f>IF(主动技能!AI510="","")</f>
        <v/>
      </c>
      <c r="AC507">
        <f>主动技能!AJ510</f>
        <v>4</v>
      </c>
    </row>
    <row r="508" spans="1:29" x14ac:dyDescent="0.15">
      <c r="A508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 t="str">
        <f>主动技能!P511</f>
        <v>eff_erxingguangquan||eff_huichunshu|</v>
      </c>
      <c r="K508">
        <f>主动技能!Q511</f>
        <v>1</v>
      </c>
      <c r="L508">
        <f>主动技能!R511</f>
        <v>0</v>
      </c>
      <c r="M508">
        <f>主动技能!S511</f>
        <v>0</v>
      </c>
      <c r="N508" t="str">
        <f>IF(主动技能!T511="","",主动技能!T511)</f>
        <v>100008:100:2:0</v>
      </c>
      <c r="O508" t="str">
        <f>IF(主动技能!U511="","",主动技能!U511)</f>
        <v/>
      </c>
      <c r="P508" t="str">
        <f>IF(主动技能!V511="","",主动技能!V511)</f>
        <v>skill_05</v>
      </c>
      <c r="Q508" t="str">
        <f>IF(主动技能!W511="","")</f>
        <v/>
      </c>
      <c r="R508" t="str">
        <f>IF(主动技能!X511="","")</f>
        <v/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>
        <f>主动技能!AE511</f>
        <v>1</v>
      </c>
      <c r="Y508">
        <f>主动技能!AF511</f>
        <v>2</v>
      </c>
      <c r="Z508">
        <f>主动技能!AG511</f>
        <v>1</v>
      </c>
      <c r="AA508" t="str">
        <f>主动技能!AH511</f>
        <v>attackex</v>
      </c>
      <c r="AB508" t="str">
        <f>IF(主动技能!AI511="","")</f>
        <v/>
      </c>
      <c r="AC508">
        <f>主动技能!AJ511</f>
        <v>5</v>
      </c>
    </row>
    <row r="509" spans="1:29" x14ac:dyDescent="0.15">
      <c r="A50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对己方任意单体回复生命512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 t="str">
        <f>主动技能!P512</f>
        <v>eff_erxingguangquan||eff_huichunshu|</v>
      </c>
      <c r="K509">
        <f>主动技能!Q512</f>
        <v>1</v>
      </c>
      <c r="L509">
        <f>主动技能!R512</f>
        <v>0</v>
      </c>
      <c r="M509">
        <f>主动技能!S512</f>
        <v>0</v>
      </c>
      <c r="N509" t="str">
        <f>IF(主动技能!T512="","",主动技能!T512)</f>
        <v>100009:100:2:0</v>
      </c>
      <c r="O509" t="str">
        <f>IF(主动技能!U512="","",主动技能!U512)</f>
        <v/>
      </c>
      <c r="P509" t="str">
        <f>IF(主动技能!V512="","",主动技能!V512)</f>
        <v>skill_05</v>
      </c>
      <c r="Q509" t="str">
        <f>IF(主动技能!W512="","")</f>
        <v/>
      </c>
      <c r="R509" t="str">
        <f>IF(主动技能!X512="","")</f>
        <v/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>
        <f>主动技能!AE512</f>
        <v>1</v>
      </c>
      <c r="Y509">
        <f>主动技能!AF512</f>
        <v>2</v>
      </c>
      <c r="Z509">
        <f>主动技能!AG512</f>
        <v>1</v>
      </c>
      <c r="AA509" t="str">
        <f>主动技能!AH512</f>
        <v>attackex</v>
      </c>
      <c r="AB509" t="str">
        <f>IF(主动技能!AI512="","")</f>
        <v/>
      </c>
      <c r="AC509">
        <f>主动技能!AJ512</f>
        <v>6</v>
      </c>
    </row>
    <row r="510" spans="1:29" x14ac:dyDescent="0.15">
      <c r="A510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对己方任意单体回复生命724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 t="str">
        <f>主动技能!P513</f>
        <v>eff_erxingguangquan||eff_huichunshu|</v>
      </c>
      <c r="K510">
        <f>主动技能!Q513</f>
        <v>1</v>
      </c>
      <c r="L510">
        <f>主动技能!R513</f>
        <v>0</v>
      </c>
      <c r="M510">
        <f>主动技能!S513</f>
        <v>0</v>
      </c>
      <c r="N510" t="str">
        <f>IF(主动技能!T513="","",主动技能!T513)</f>
        <v>100010:100:2:0</v>
      </c>
      <c r="O510" t="str">
        <f>IF(主动技能!U513="","",主动技能!U513)</f>
        <v/>
      </c>
      <c r="P510" t="str">
        <f>IF(主动技能!V513="","",主动技能!V513)</f>
        <v>skill_05</v>
      </c>
      <c r="Q510" t="str">
        <f>IF(主动技能!W513="","")</f>
        <v/>
      </c>
      <c r="R510" t="str">
        <f>IF(主动技能!X513="","")</f>
        <v/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>
        <f>主动技能!AE513</f>
        <v>1</v>
      </c>
      <c r="Y510">
        <f>主动技能!AF513</f>
        <v>2</v>
      </c>
      <c r="Z510">
        <f>主动技能!AG513</f>
        <v>1</v>
      </c>
      <c r="AA510" t="str">
        <f>主动技能!AH513</f>
        <v>attackex</v>
      </c>
      <c r="AB510" t="str">
        <f>IF(主动技能!AI513="","")</f>
        <v/>
      </c>
      <c r="AC510">
        <f>主动技能!AJ513</f>
        <v>7</v>
      </c>
    </row>
    <row r="511" spans="1:29" x14ac:dyDescent="0.15">
      <c r="A511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对己方任意单体回复生命1024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 t="str">
        <f>主动技能!P514</f>
        <v>eff_erxingguangquan||eff_huichunshu|</v>
      </c>
      <c r="K511">
        <f>主动技能!Q514</f>
        <v>1</v>
      </c>
      <c r="L511">
        <f>主动技能!R514</f>
        <v>0</v>
      </c>
      <c r="M511">
        <f>主动技能!S514</f>
        <v>0</v>
      </c>
      <c r="N511" t="str">
        <f>IF(主动技能!T514="","",主动技能!T514)</f>
        <v>100011:100:2:0</v>
      </c>
      <c r="O511" t="str">
        <f>IF(主动技能!U514="","",主动技能!U514)</f>
        <v/>
      </c>
      <c r="P511" t="str">
        <f>IF(主动技能!V514="","",主动技能!V514)</f>
        <v>skill_05</v>
      </c>
      <c r="Q511" t="str">
        <f>IF(主动技能!W514="","")</f>
        <v/>
      </c>
      <c r="R511" t="str">
        <f>IF(主动技能!X514="","")</f>
        <v/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>
        <f>主动技能!AE514</f>
        <v>1</v>
      </c>
      <c r="Y511">
        <f>主动技能!AF514</f>
        <v>2</v>
      </c>
      <c r="Z511">
        <f>主动技能!AG514</f>
        <v>1</v>
      </c>
      <c r="AA511" t="str">
        <f>主动技能!AH514</f>
        <v>attackex</v>
      </c>
      <c r="AB511" t="str">
        <f>IF(主动技能!AI514="","")</f>
        <v/>
      </c>
      <c r="AC511">
        <f>主动技能!AJ514</f>
        <v>8</v>
      </c>
    </row>
    <row r="512" spans="1:29" x14ac:dyDescent="0.15">
      <c r="A512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对己方任意单体回复生命1449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 t="str">
        <f>主动技能!P515</f>
        <v>eff_erxingguangquan||eff_huichunshu|</v>
      </c>
      <c r="K512">
        <f>主动技能!Q515</f>
        <v>1</v>
      </c>
      <c r="L512">
        <f>主动技能!R515</f>
        <v>0</v>
      </c>
      <c r="M512">
        <f>主动技能!S515</f>
        <v>0</v>
      </c>
      <c r="N512" t="str">
        <f>IF(主动技能!T515="","",主动技能!T515)</f>
        <v>100012:100:2:0</v>
      </c>
      <c r="O512" t="str">
        <f>IF(主动技能!U515="","",主动技能!U515)</f>
        <v/>
      </c>
      <c r="P512" t="str">
        <f>IF(主动技能!V515="","",主动技能!V515)</f>
        <v>skill_05</v>
      </c>
      <c r="Q512" t="str">
        <f>IF(主动技能!W515="","")</f>
        <v/>
      </c>
      <c r="R512" t="str">
        <f>IF(主动技能!X515="","")</f>
        <v/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>
        <f>主动技能!AE515</f>
        <v>1</v>
      </c>
      <c r="Y512">
        <f>主动技能!AF515</f>
        <v>2</v>
      </c>
      <c r="Z512">
        <f>主动技能!AG515</f>
        <v>1</v>
      </c>
      <c r="AA512" t="str">
        <f>主动技能!AH515</f>
        <v>attackex</v>
      </c>
      <c r="AB512" t="str">
        <f>IF(主动技能!AI515="","")</f>
        <v/>
      </c>
      <c r="AC512">
        <f>主动技能!AJ515</f>
        <v>9</v>
      </c>
    </row>
    <row r="513" spans="1:29" x14ac:dyDescent="0.15">
      <c r="A513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对己方任意单体回复生命2049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 t="str">
        <f>主动技能!P516</f>
        <v>eff_erxingguangquan||eff_huichunshu|</v>
      </c>
      <c r="K513">
        <f>主动技能!Q516</f>
        <v>1</v>
      </c>
      <c r="L513">
        <f>主动技能!R516</f>
        <v>0</v>
      </c>
      <c r="M513">
        <f>主动技能!S516</f>
        <v>0</v>
      </c>
      <c r="N513" t="str">
        <f>IF(主动技能!T516="","",主动技能!T516)</f>
        <v>100013:100:2:0</v>
      </c>
      <c r="O513" t="str">
        <f>IF(主动技能!U516="","",主动技能!U516)</f>
        <v/>
      </c>
      <c r="P513" t="str">
        <f>IF(主动技能!V516="","",主动技能!V516)</f>
        <v>skill_05</v>
      </c>
      <c r="Q513" t="str">
        <f>IF(主动技能!W516="","")</f>
        <v/>
      </c>
      <c r="R513" t="str">
        <f>IF(主动技能!X516="","")</f>
        <v/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>
        <f>主动技能!AE516</f>
        <v>1</v>
      </c>
      <c r="Y513">
        <f>主动技能!AF516</f>
        <v>2</v>
      </c>
      <c r="Z513">
        <f>主动技能!AG516</f>
        <v>1</v>
      </c>
      <c r="AA513" t="str">
        <f>主动技能!AH516</f>
        <v>attackex</v>
      </c>
      <c r="AB513" t="str">
        <f>IF(主动技能!AI516="","")</f>
        <v/>
      </c>
      <c r="AC513">
        <f>主动技能!AJ516</f>
        <v>10</v>
      </c>
    </row>
    <row r="514" spans="1:29" x14ac:dyDescent="0.15">
      <c r="A514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对己方任意单体回复生命2899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 t="str">
        <f>主动技能!P517</f>
        <v>eff_erxingguangquan||eff_huichunshu|</v>
      </c>
      <c r="K514">
        <f>主动技能!Q517</f>
        <v>1</v>
      </c>
      <c r="L514">
        <f>主动技能!R517</f>
        <v>0</v>
      </c>
      <c r="M514">
        <f>主动技能!S517</f>
        <v>0</v>
      </c>
      <c r="N514" t="str">
        <f>IF(主动技能!T517="","",主动技能!T517)</f>
        <v>100014:100:2:0</v>
      </c>
      <c r="O514" t="str">
        <f>IF(主动技能!U517="","",主动技能!U517)</f>
        <v/>
      </c>
      <c r="P514" t="str">
        <f>IF(主动技能!V517="","",主动技能!V517)</f>
        <v>skill_05</v>
      </c>
      <c r="Q514" t="str">
        <f>IF(主动技能!W517="","")</f>
        <v/>
      </c>
      <c r="R514" t="str">
        <f>IF(主动技能!X517="","")</f>
        <v/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>
        <f>主动技能!AE517</f>
        <v>1</v>
      </c>
      <c r="Y514">
        <f>主动技能!AF517</f>
        <v>2</v>
      </c>
      <c r="Z514">
        <f>主动技能!AG517</f>
        <v>1</v>
      </c>
      <c r="AA514" t="str">
        <f>主动技能!AH517</f>
        <v>attackex</v>
      </c>
      <c r="AB514" t="str">
        <f>IF(主动技能!AI517="","")</f>
        <v/>
      </c>
      <c r="AC514">
        <f>主动技能!AJ517</f>
        <v>11</v>
      </c>
    </row>
    <row r="515" spans="1:29" x14ac:dyDescent="0.15">
      <c r="A515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对己方任意单体回复生命4100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 t="str">
        <f>主动技能!P518</f>
        <v>eff_erxingguangquan||eff_huichunshu|</v>
      </c>
      <c r="K515">
        <f>主动技能!Q518</f>
        <v>1</v>
      </c>
      <c r="L515">
        <f>主动技能!R518</f>
        <v>0</v>
      </c>
      <c r="M515">
        <f>主动技能!S518</f>
        <v>0</v>
      </c>
      <c r="N515" t="str">
        <f>IF(主动技能!T518="","",主动技能!T518)</f>
        <v>100015:100:2:0</v>
      </c>
      <c r="O515" t="str">
        <f>IF(主动技能!U518="","",主动技能!U518)</f>
        <v/>
      </c>
      <c r="P515" t="str">
        <f>IF(主动技能!V518="","",主动技能!V518)</f>
        <v>skill_05</v>
      </c>
      <c r="Q515" t="str">
        <f>IF(主动技能!W518="","")</f>
        <v/>
      </c>
      <c r="R515" t="str">
        <f>IF(主动技能!X518="","")</f>
        <v/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>
        <f>主动技能!AE518</f>
        <v>1</v>
      </c>
      <c r="Y515">
        <f>主动技能!AF518</f>
        <v>2</v>
      </c>
      <c r="Z515">
        <f>主动技能!AG518</f>
        <v>1</v>
      </c>
      <c r="AA515" t="str">
        <f>主动技能!AH518</f>
        <v>attackex</v>
      </c>
      <c r="AB515" t="str">
        <f>IF(主动技能!AI518="","")</f>
        <v/>
      </c>
      <c r="AC515">
        <f>主动技能!AJ518</f>
        <v>12</v>
      </c>
    </row>
    <row r="516" spans="1:29" x14ac:dyDescent="0.15">
      <c r="A516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对己方任意单体回复生命5800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 t="str">
        <f>主动技能!P519</f>
        <v>eff_erxingguangquan||eff_huichunshu|</v>
      </c>
      <c r="K516">
        <f>主动技能!Q519</f>
        <v>1</v>
      </c>
      <c r="L516">
        <f>主动技能!R519</f>
        <v>0</v>
      </c>
      <c r="M516">
        <f>主动技能!S519</f>
        <v>0</v>
      </c>
      <c r="N516" t="str">
        <f>IF(主动技能!T519="","",主动技能!T519)</f>
        <v>100016:100:2:0</v>
      </c>
      <c r="O516" t="str">
        <f>IF(主动技能!U519="","",主动技能!U519)</f>
        <v/>
      </c>
      <c r="P516" t="str">
        <f>IF(主动技能!V519="","",主动技能!V519)</f>
        <v>skill_05</v>
      </c>
      <c r="Q516" t="str">
        <f>IF(主动技能!W519="","")</f>
        <v/>
      </c>
      <c r="R516" t="str">
        <f>IF(主动技能!X519="","")</f>
        <v/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>
        <f>主动技能!AE519</f>
        <v>1</v>
      </c>
      <c r="Y516">
        <f>主动技能!AF519</f>
        <v>2</v>
      </c>
      <c r="Z516">
        <f>主动技能!AG519</f>
        <v>1</v>
      </c>
      <c r="AA516" t="str">
        <f>主动技能!AH519</f>
        <v>attackex</v>
      </c>
      <c r="AB516" t="str">
        <f>IF(主动技能!AI519="","")</f>
        <v/>
      </c>
      <c r="AC516">
        <f>主动技能!AJ519</f>
        <v>13</v>
      </c>
    </row>
    <row r="517" spans="1:29" x14ac:dyDescent="0.15">
      <c r="A517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对己方任意单体回复生命8204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 t="str">
        <f>主动技能!P520</f>
        <v>eff_erxingguangquan||eff_huichunshu|</v>
      </c>
      <c r="K517">
        <f>主动技能!Q520</f>
        <v>1</v>
      </c>
      <c r="L517">
        <f>主动技能!R520</f>
        <v>0</v>
      </c>
      <c r="M517">
        <f>主动技能!S520</f>
        <v>0</v>
      </c>
      <c r="N517" t="str">
        <f>IF(主动技能!T520="","",主动技能!T520)</f>
        <v>100017:100:2:0</v>
      </c>
      <c r="O517" t="str">
        <f>IF(主动技能!U520="","",主动技能!U520)</f>
        <v/>
      </c>
      <c r="P517" t="str">
        <f>IF(主动技能!V520="","",主动技能!V520)</f>
        <v>skill_05</v>
      </c>
      <c r="Q517" t="str">
        <f>IF(主动技能!W520="","")</f>
        <v/>
      </c>
      <c r="R517" t="str">
        <f>IF(主动技能!X520="","")</f>
        <v/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>
        <f>主动技能!AE520</f>
        <v>1</v>
      </c>
      <c r="Y517">
        <f>主动技能!AF520</f>
        <v>2</v>
      </c>
      <c r="Z517">
        <f>主动技能!AG520</f>
        <v>1</v>
      </c>
      <c r="AA517" t="str">
        <f>主动技能!AH520</f>
        <v>attackex</v>
      </c>
      <c r="AB517" t="str">
        <f>IF(主动技能!AI520="","")</f>
        <v/>
      </c>
      <c r="AC517">
        <f>主动技能!AJ520</f>
        <v>14</v>
      </c>
    </row>
    <row r="518" spans="1:29" x14ac:dyDescent="0.15">
      <c r="A518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对己方任意单体回复生命11603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 t="str">
        <f>主动技能!P521</f>
        <v>eff_erxingguangquan||eff_huichunshu|</v>
      </c>
      <c r="K518">
        <f>主动技能!Q521</f>
        <v>1</v>
      </c>
      <c r="L518">
        <f>主动技能!R521</f>
        <v>0</v>
      </c>
      <c r="M518">
        <f>主动技能!S521</f>
        <v>0</v>
      </c>
      <c r="N518" t="str">
        <f>IF(主动技能!T521="","",主动技能!T521)</f>
        <v>100018:100:2:0</v>
      </c>
      <c r="O518" t="str">
        <f>IF(主动技能!U521="","",主动技能!U521)</f>
        <v/>
      </c>
      <c r="P518" t="str">
        <f>IF(主动技能!V521="","",主动技能!V521)</f>
        <v>skill_05</v>
      </c>
      <c r="Q518" t="str">
        <f>IF(主动技能!W521="","")</f>
        <v/>
      </c>
      <c r="R518" t="str">
        <f>IF(主动技能!X521="","")</f>
        <v/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>
        <f>主动技能!AE521</f>
        <v>1</v>
      </c>
      <c r="Y518">
        <f>主动技能!AF521</f>
        <v>2</v>
      </c>
      <c r="Z518">
        <f>主动技能!AG521</f>
        <v>1</v>
      </c>
      <c r="AA518" t="str">
        <f>主动技能!AH521</f>
        <v>attackex</v>
      </c>
      <c r="AB518" t="str">
        <f>IF(主动技能!AI521="","")</f>
        <v/>
      </c>
      <c r="AC518">
        <f>主动技能!AJ521</f>
        <v>15</v>
      </c>
    </row>
    <row r="519" spans="1:29" x14ac:dyDescent="0.15">
      <c r="A51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对己方任意单体回复生命16412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 t="str">
        <f>主动技能!P522</f>
        <v>eff_erxingguangquan||eff_huichunshu|</v>
      </c>
      <c r="K519">
        <f>主动技能!Q522</f>
        <v>1</v>
      </c>
      <c r="L519">
        <f>主动技能!R522</f>
        <v>0</v>
      </c>
      <c r="M519">
        <f>主动技能!S522</f>
        <v>0</v>
      </c>
      <c r="N519" t="str">
        <f>IF(主动技能!T522="","",主动技能!T522)</f>
        <v>100019:100:2:0</v>
      </c>
      <c r="O519" t="str">
        <f>IF(主动技能!U522="","",主动技能!U522)</f>
        <v/>
      </c>
      <c r="P519" t="str">
        <f>IF(主动技能!V522="","",主动技能!V522)</f>
        <v>skill_05</v>
      </c>
      <c r="Q519" t="str">
        <f>IF(主动技能!W522="","")</f>
        <v/>
      </c>
      <c r="R519" t="str">
        <f>IF(主动技能!X522="","")</f>
        <v/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>
        <f>主动技能!AE522</f>
        <v>1</v>
      </c>
      <c r="Y519">
        <f>主动技能!AF522</f>
        <v>2</v>
      </c>
      <c r="Z519">
        <f>主动技能!AG522</f>
        <v>1</v>
      </c>
      <c r="AA519" t="str">
        <f>主动技能!AH522</f>
        <v>attackex</v>
      </c>
      <c r="AB519" t="str">
        <f>IF(主动技能!AI522="","")</f>
        <v/>
      </c>
      <c r="AC519">
        <f>主动技能!AJ522</f>
        <v>16</v>
      </c>
    </row>
    <row r="520" spans="1:29" x14ac:dyDescent="0.15">
      <c r="A520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对己方任意单体回复生命23213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 t="str">
        <f>主动技能!P523</f>
        <v>eff_erxingguangquan||eff_huichunshu|</v>
      </c>
      <c r="K520">
        <f>主动技能!Q523</f>
        <v>1</v>
      </c>
      <c r="L520">
        <f>主动技能!R523</f>
        <v>0</v>
      </c>
      <c r="M520">
        <f>主动技能!S523</f>
        <v>0</v>
      </c>
      <c r="N520" t="str">
        <f>IF(主动技能!T523="","",主动技能!T523)</f>
        <v>100020:100:2:0</v>
      </c>
      <c r="O520" t="str">
        <f>IF(主动技能!U523="","",主动技能!U523)</f>
        <v/>
      </c>
      <c r="P520" t="str">
        <f>IF(主动技能!V523="","",主动技能!V523)</f>
        <v>skill_05</v>
      </c>
      <c r="Q520" t="str">
        <f>IF(主动技能!W523="","")</f>
        <v/>
      </c>
      <c r="R520" t="str">
        <f>IF(主动技能!X523="","")</f>
        <v/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>
        <f>主动技能!AE523</f>
        <v>1</v>
      </c>
      <c r="Y520">
        <f>主动技能!AF523</f>
        <v>2</v>
      </c>
      <c r="Z520">
        <f>主动技能!AG523</f>
        <v>1</v>
      </c>
      <c r="AA520" t="str">
        <f>主动技能!AH523</f>
        <v>attackex</v>
      </c>
      <c r="AB520" t="str">
        <f>IF(主动技能!AI523="","")</f>
        <v/>
      </c>
      <c r="AC520">
        <f>主动技能!AJ523</f>
        <v>17</v>
      </c>
    </row>
    <row r="521" spans="1:29" x14ac:dyDescent="0.15">
      <c r="A521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对己方任意单体回复生命32832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 t="str">
        <f>主动技能!P524</f>
        <v>eff_erxingguangquan||eff_huichunshu|</v>
      </c>
      <c r="K521">
        <f>主动技能!Q524</f>
        <v>1</v>
      </c>
      <c r="L521">
        <f>主动技能!R524</f>
        <v>0</v>
      </c>
      <c r="M521">
        <f>主动技能!S524</f>
        <v>0</v>
      </c>
      <c r="N521" t="str">
        <f>IF(主动技能!T524="","",主动技能!T524)</f>
        <v>100021:100:2:0</v>
      </c>
      <c r="O521" t="str">
        <f>IF(主动技能!U524="","",主动技能!U524)</f>
        <v/>
      </c>
      <c r="P521" t="str">
        <f>IF(主动技能!V524="","",主动技能!V524)</f>
        <v>skill_05</v>
      </c>
      <c r="Q521" t="str">
        <f>IF(主动技能!W524="","")</f>
        <v/>
      </c>
      <c r="R521" t="str">
        <f>IF(主动技能!X524="","")</f>
        <v/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>
        <f>主动技能!AE524</f>
        <v>1</v>
      </c>
      <c r="Y521">
        <f>主动技能!AF524</f>
        <v>2</v>
      </c>
      <c r="Z521">
        <f>主动技能!AG524</f>
        <v>1</v>
      </c>
      <c r="AA521" t="str">
        <f>主动技能!AH524</f>
        <v>attackex</v>
      </c>
      <c r="AB521" t="str">
        <f>IF(主动技能!AI524="","")</f>
        <v/>
      </c>
      <c r="AC521">
        <f>主动技能!AJ524</f>
        <v>18</v>
      </c>
    </row>
    <row r="522" spans="1:29" x14ac:dyDescent="0.15">
      <c r="A522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对己方任意单体回复生命46438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 t="str">
        <f>主动技能!P525</f>
        <v>eff_erxingguangquan||eff_huichunshu|</v>
      </c>
      <c r="K522">
        <f>主动技能!Q525</f>
        <v>1</v>
      </c>
      <c r="L522">
        <f>主动技能!R525</f>
        <v>0</v>
      </c>
      <c r="M522">
        <f>主动技能!S525</f>
        <v>0</v>
      </c>
      <c r="N522" t="str">
        <f>IF(主动技能!T525="","",主动技能!T525)</f>
        <v>100022:100:2:0</v>
      </c>
      <c r="O522" t="str">
        <f>IF(主动技能!U525="","",主动技能!U525)</f>
        <v/>
      </c>
      <c r="P522" t="str">
        <f>IF(主动技能!V525="","",主动技能!V525)</f>
        <v>skill_05</v>
      </c>
      <c r="Q522" t="str">
        <f>IF(主动技能!W525="","")</f>
        <v/>
      </c>
      <c r="R522" t="str">
        <f>IF(主动技能!X525="","")</f>
        <v/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>
        <f>主动技能!AE525</f>
        <v>1</v>
      </c>
      <c r="Y522">
        <f>主动技能!AF525</f>
        <v>2</v>
      </c>
      <c r="Z522">
        <f>主动技能!AG525</f>
        <v>1</v>
      </c>
      <c r="AA522" t="str">
        <f>主动技能!AH525</f>
        <v>attackex</v>
      </c>
      <c r="AB522" t="str">
        <f>IF(主动技能!AI525="","")</f>
        <v/>
      </c>
      <c r="AC522">
        <f>主动技能!AJ525</f>
        <v>19</v>
      </c>
    </row>
    <row r="523" spans="1:29" x14ac:dyDescent="0.15">
      <c r="A523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对己方任意单体回复生命65681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 t="str">
        <f>主动技能!P526</f>
        <v>eff_erxingguangquan||eff_huichunshu|</v>
      </c>
      <c r="K523">
        <f>主动技能!Q526</f>
        <v>1</v>
      </c>
      <c r="L523">
        <f>主动技能!R526</f>
        <v>0</v>
      </c>
      <c r="M523">
        <f>主动技能!S526</f>
        <v>0</v>
      </c>
      <c r="N523" t="str">
        <f>IF(主动技能!T526="","",主动技能!T526)</f>
        <v>100023:100:2:0</v>
      </c>
      <c r="O523" t="str">
        <f>IF(主动技能!U526="","",主动技能!U526)</f>
        <v/>
      </c>
      <c r="P523" t="str">
        <f>IF(主动技能!V526="","",主动技能!V526)</f>
        <v>skill_05</v>
      </c>
      <c r="Q523" t="str">
        <f>IF(主动技能!W526="","")</f>
        <v/>
      </c>
      <c r="R523" t="str">
        <f>IF(主动技能!X526="","")</f>
        <v/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>
        <f>主动技能!AE526</f>
        <v>1</v>
      </c>
      <c r="Y523">
        <f>主动技能!AF526</f>
        <v>2</v>
      </c>
      <c r="Z523">
        <f>主动技能!AG526</f>
        <v>1</v>
      </c>
      <c r="AA523" t="str">
        <f>主动技能!AH526</f>
        <v>attackex</v>
      </c>
      <c r="AB523" t="str">
        <f>IF(主动技能!AI526="","")</f>
        <v/>
      </c>
      <c r="AC523">
        <f>主动技能!AJ526</f>
        <v>20</v>
      </c>
    </row>
    <row r="524" spans="1:29" x14ac:dyDescent="0.15">
      <c r="A524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对己方任意单体回复生命20%，并增加防御力52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 t="str">
        <f>主动技能!P527</f>
        <v>eff_erxingguangquan||eff_zirankuizeng|</v>
      </c>
      <c r="K524">
        <f>主动技能!Q527</f>
        <v>1</v>
      </c>
      <c r="L524">
        <f>主动技能!R527</f>
        <v>0</v>
      </c>
      <c r="M524">
        <f>主动技能!S527</f>
        <v>0</v>
      </c>
      <c r="N524" t="str">
        <f>IF(主动技能!T527="","",主动技能!T527)</f>
        <v>100025:100:2:0|100024:100:2:0</v>
      </c>
      <c r="O524" t="str">
        <f>IF(主动技能!U527="","",主动技能!U527)</f>
        <v/>
      </c>
      <c r="P524" t="str">
        <f>IF(主动技能!V527="","",主动技能!V527)</f>
        <v>skill_07</v>
      </c>
      <c r="Q524" t="str">
        <f>IF(主动技能!W527="","")</f>
        <v/>
      </c>
      <c r="R524" t="str">
        <f>IF(主动技能!X527="","")</f>
        <v/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>
        <f>主动技能!AE527</f>
        <v>1</v>
      </c>
      <c r="Y524">
        <f>主动技能!AF527</f>
        <v>3</v>
      </c>
      <c r="Z524">
        <f>主动技能!AG527</f>
        <v>2</v>
      </c>
      <c r="AA524" t="str">
        <f>主动技能!AH527</f>
        <v>attackex</v>
      </c>
      <c r="AB524" t="str">
        <f>IF(主动技能!AI527="","")</f>
        <v/>
      </c>
      <c r="AC524">
        <f>主动技能!AJ527</f>
        <v>1</v>
      </c>
    </row>
    <row r="525" spans="1:29" x14ac:dyDescent="0.15">
      <c r="A525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对己方任意单体回复生命20%，并增加防御力64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 t="str">
        <f>主动技能!P528</f>
        <v>eff_erxingguangquan||eff_zirankuizeng|</v>
      </c>
      <c r="K525">
        <f>主动技能!Q528</f>
        <v>1</v>
      </c>
      <c r="L525">
        <f>主动技能!R528</f>
        <v>0</v>
      </c>
      <c r="M525">
        <f>主动技能!S528</f>
        <v>0</v>
      </c>
      <c r="N525" t="str">
        <f>IF(主动技能!T528="","",主动技能!T528)</f>
        <v>100026:100:2:0|100024:100:2:0</v>
      </c>
      <c r="O525" t="str">
        <f>IF(主动技能!U528="","",主动技能!U528)</f>
        <v/>
      </c>
      <c r="P525" t="str">
        <f>IF(主动技能!V528="","",主动技能!V528)</f>
        <v>skill_07</v>
      </c>
      <c r="Q525" t="str">
        <f>IF(主动技能!W528="","")</f>
        <v/>
      </c>
      <c r="R525" t="str">
        <f>IF(主动技能!X528="","")</f>
        <v/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>
        <f>主动技能!AE528</f>
        <v>1</v>
      </c>
      <c r="Y525">
        <f>主动技能!AF528</f>
        <v>3</v>
      </c>
      <c r="Z525">
        <f>主动技能!AG528</f>
        <v>2</v>
      </c>
      <c r="AA525" t="str">
        <f>主动技能!AH528</f>
        <v>attackex</v>
      </c>
      <c r="AB525" t="str">
        <f>IF(主动技能!AI528="","")</f>
        <v/>
      </c>
      <c r="AC525">
        <f>主动技能!AJ528</f>
        <v>2</v>
      </c>
    </row>
    <row r="526" spans="1:29" x14ac:dyDescent="0.15">
      <c r="A526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对己方任意单体回复生命20%，并增加防御力100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 t="str">
        <f>主动技能!P529</f>
        <v>eff_erxingguangquan||eff_zirankuizeng|</v>
      </c>
      <c r="K526">
        <f>主动技能!Q529</f>
        <v>1</v>
      </c>
      <c r="L526">
        <f>主动技能!R529</f>
        <v>0</v>
      </c>
      <c r="M526">
        <f>主动技能!S529</f>
        <v>0</v>
      </c>
      <c r="N526" t="str">
        <f>IF(主动技能!T529="","",主动技能!T529)</f>
        <v>100027:100:2:0|100024:100:2:0</v>
      </c>
      <c r="O526" t="str">
        <f>IF(主动技能!U529="","",主动技能!U529)</f>
        <v/>
      </c>
      <c r="P526" t="str">
        <f>IF(主动技能!V529="","",主动技能!V529)</f>
        <v>skill_07</v>
      </c>
      <c r="Q526" t="str">
        <f>IF(主动技能!W529="","")</f>
        <v/>
      </c>
      <c r="R526" t="str">
        <f>IF(主动技能!X529="","")</f>
        <v/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>
        <f>主动技能!AE529</f>
        <v>1</v>
      </c>
      <c r="Y526">
        <f>主动技能!AF529</f>
        <v>3</v>
      </c>
      <c r="Z526">
        <f>主动技能!AG529</f>
        <v>2</v>
      </c>
      <c r="AA526" t="str">
        <f>主动技能!AH529</f>
        <v>attackex</v>
      </c>
      <c r="AB526" t="str">
        <f>IF(主动技能!AI529="","")</f>
        <v/>
      </c>
      <c r="AC526">
        <f>主动技能!AJ529</f>
        <v>3</v>
      </c>
    </row>
    <row r="527" spans="1:29" x14ac:dyDescent="0.15">
      <c r="A527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对己方任意单体回复生命20%，并增加防御力160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 t="str">
        <f>主动技能!P530</f>
        <v>eff_erxingguangquan||eff_zirankuizeng|</v>
      </c>
      <c r="K527">
        <f>主动技能!Q530</f>
        <v>1</v>
      </c>
      <c r="L527">
        <f>主动技能!R530</f>
        <v>0</v>
      </c>
      <c r="M527">
        <f>主动技能!S530</f>
        <v>0</v>
      </c>
      <c r="N527" t="str">
        <f>IF(主动技能!T530="","",主动技能!T530)</f>
        <v>100028:100:2:0|100024:100:2:0</v>
      </c>
      <c r="O527" t="str">
        <f>IF(主动技能!U530="","",主动技能!U530)</f>
        <v/>
      </c>
      <c r="P527" t="str">
        <f>IF(主动技能!V530="","",主动技能!V530)</f>
        <v>skill_07</v>
      </c>
      <c r="Q527" t="str">
        <f>IF(主动技能!W530="","")</f>
        <v/>
      </c>
      <c r="R527" t="str">
        <f>IF(主动技能!X530="","")</f>
        <v/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>
        <f>主动技能!AE530</f>
        <v>1</v>
      </c>
      <c r="Y527">
        <f>主动技能!AF530</f>
        <v>3</v>
      </c>
      <c r="Z527">
        <f>主动技能!AG530</f>
        <v>2</v>
      </c>
      <c r="AA527" t="str">
        <f>主动技能!AH530</f>
        <v>attackex</v>
      </c>
      <c r="AB527" t="str">
        <f>IF(主动技能!AI530="","")</f>
        <v/>
      </c>
      <c r="AC527">
        <f>主动技能!AJ530</f>
        <v>4</v>
      </c>
    </row>
    <row r="528" spans="1:29" x14ac:dyDescent="0.15">
      <c r="A528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 t="str">
        <f>主动技能!P531</f>
        <v>eff_erxingguangquan||eff_zirankuizeng|</v>
      </c>
      <c r="K528">
        <f>主动技能!Q531</f>
        <v>1</v>
      </c>
      <c r="L528">
        <f>主动技能!R531</f>
        <v>0</v>
      </c>
      <c r="M528">
        <f>主动技能!S531</f>
        <v>0</v>
      </c>
      <c r="N528" t="str">
        <f>IF(主动技能!T531="","",主动技能!T531)</f>
        <v>100029:100:2:0|100024:100:2:0</v>
      </c>
      <c r="O528" t="str">
        <f>IF(主动技能!U531="","",主动技能!U531)</f>
        <v/>
      </c>
      <c r="P528" t="str">
        <f>IF(主动技能!V531="","",主动技能!V531)</f>
        <v>skill_07</v>
      </c>
      <c r="Q528" t="str">
        <f>IF(主动技能!W531="","")</f>
        <v/>
      </c>
      <c r="R528" t="str">
        <f>IF(主动技能!X531="","")</f>
        <v/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>
        <f>主动技能!AE531</f>
        <v>1</v>
      </c>
      <c r="Y528">
        <f>主动技能!AF531</f>
        <v>3</v>
      </c>
      <c r="Z528">
        <f>主动技能!AG531</f>
        <v>2</v>
      </c>
      <c r="AA528" t="str">
        <f>主动技能!AH531</f>
        <v>attackex</v>
      </c>
      <c r="AB528" t="str">
        <f>IF(主动技能!AI531="","")</f>
        <v/>
      </c>
      <c r="AC528">
        <f>主动技能!AJ531</f>
        <v>5</v>
      </c>
    </row>
    <row r="529" spans="1:29" x14ac:dyDescent="0.15">
      <c r="A52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对己方任意单体回复生命20%，并增加防御力320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 t="str">
        <f>主动技能!P532</f>
        <v>eff_erxingguangquan||eff_zirankuizeng|</v>
      </c>
      <c r="K529">
        <f>主动技能!Q532</f>
        <v>1</v>
      </c>
      <c r="L529">
        <f>主动技能!R532</f>
        <v>0</v>
      </c>
      <c r="M529">
        <f>主动技能!S532</f>
        <v>0</v>
      </c>
      <c r="N529" t="str">
        <f>IF(主动技能!T532="","",主动技能!T532)</f>
        <v>100030:100:2:0|100024:100:2:0</v>
      </c>
      <c r="O529" t="str">
        <f>IF(主动技能!U532="","",主动技能!U532)</f>
        <v/>
      </c>
      <c r="P529" t="str">
        <f>IF(主动技能!V532="","",主动技能!V532)</f>
        <v>skill_07</v>
      </c>
      <c r="Q529" t="str">
        <f>IF(主动技能!W532="","")</f>
        <v/>
      </c>
      <c r="R529" t="str">
        <f>IF(主动技能!X532="","")</f>
        <v/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>
        <f>主动技能!AE532</f>
        <v>1</v>
      </c>
      <c r="Y529">
        <f>主动技能!AF532</f>
        <v>3</v>
      </c>
      <c r="Z529">
        <f>主动技能!AG532</f>
        <v>2</v>
      </c>
      <c r="AA529" t="str">
        <f>主动技能!AH532</f>
        <v>attackex</v>
      </c>
      <c r="AB529" t="str">
        <f>IF(主动技能!AI532="","")</f>
        <v/>
      </c>
      <c r="AC529">
        <f>主动技能!AJ532</f>
        <v>6</v>
      </c>
    </row>
    <row r="530" spans="1:29" x14ac:dyDescent="0.15">
      <c r="A530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对己方任意单体回复生命20%，并增加防御力452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 t="str">
        <f>主动技能!P533</f>
        <v>eff_erxingguangquan||eff_zirankuizeng|</v>
      </c>
      <c r="K530">
        <f>主动技能!Q533</f>
        <v>1</v>
      </c>
      <c r="L530">
        <f>主动技能!R533</f>
        <v>0</v>
      </c>
      <c r="M530">
        <f>主动技能!S533</f>
        <v>0</v>
      </c>
      <c r="N530" t="str">
        <f>IF(主动技能!T533="","",主动技能!T533)</f>
        <v>100031:100:2:0|100024:100:2:0</v>
      </c>
      <c r="O530" t="str">
        <f>IF(主动技能!U533="","",主动技能!U533)</f>
        <v/>
      </c>
      <c r="P530" t="str">
        <f>IF(主动技能!V533="","",主动技能!V533)</f>
        <v>skill_07</v>
      </c>
      <c r="Q530" t="str">
        <f>IF(主动技能!W533="","")</f>
        <v/>
      </c>
      <c r="R530" t="str">
        <f>IF(主动技能!X533="","")</f>
        <v/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>
        <f>主动技能!AE533</f>
        <v>1</v>
      </c>
      <c r="Y530">
        <f>主动技能!AF533</f>
        <v>3</v>
      </c>
      <c r="Z530">
        <f>主动技能!AG533</f>
        <v>2</v>
      </c>
      <c r="AA530" t="str">
        <f>主动技能!AH533</f>
        <v>attackex</v>
      </c>
      <c r="AB530" t="str">
        <f>IF(主动技能!AI533="","")</f>
        <v/>
      </c>
      <c r="AC530">
        <f>主动技能!AJ533</f>
        <v>7</v>
      </c>
    </row>
    <row r="531" spans="1:29" x14ac:dyDescent="0.15">
      <c r="A531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对己方任意单体回复生命20%，并增加防御力640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 t="str">
        <f>主动技能!P534</f>
        <v>eff_erxingguangquan||eff_zirankuizeng|</v>
      </c>
      <c r="K531">
        <f>主动技能!Q534</f>
        <v>1</v>
      </c>
      <c r="L531">
        <f>主动技能!R534</f>
        <v>0</v>
      </c>
      <c r="M531">
        <f>主动技能!S534</f>
        <v>0</v>
      </c>
      <c r="N531" t="str">
        <f>IF(主动技能!T534="","",主动技能!T534)</f>
        <v>100032:100:2:0|100024:100:2:0</v>
      </c>
      <c r="O531" t="str">
        <f>IF(主动技能!U534="","",主动技能!U534)</f>
        <v/>
      </c>
      <c r="P531" t="str">
        <f>IF(主动技能!V534="","",主动技能!V534)</f>
        <v>skill_07</v>
      </c>
      <c r="Q531" t="str">
        <f>IF(主动技能!W534="","")</f>
        <v/>
      </c>
      <c r="R531" t="str">
        <f>IF(主动技能!X534="","")</f>
        <v/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>
        <f>主动技能!AE534</f>
        <v>1</v>
      </c>
      <c r="Y531">
        <f>主动技能!AF534</f>
        <v>3</v>
      </c>
      <c r="Z531">
        <f>主动技能!AG534</f>
        <v>2</v>
      </c>
      <c r="AA531" t="str">
        <f>主动技能!AH534</f>
        <v>attackex</v>
      </c>
      <c r="AB531" t="str">
        <f>IF(主动技能!AI534="","")</f>
        <v/>
      </c>
      <c r="AC531">
        <f>主动技能!AJ534</f>
        <v>8</v>
      </c>
    </row>
    <row r="532" spans="1:29" x14ac:dyDescent="0.15">
      <c r="A532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对己方任意单体回复生命20%，并增加防御力905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 t="str">
        <f>主动技能!P535</f>
        <v>eff_erxingguangquan||eff_zirankuizeng|</v>
      </c>
      <c r="K532">
        <f>主动技能!Q535</f>
        <v>1</v>
      </c>
      <c r="L532">
        <f>主动技能!R535</f>
        <v>0</v>
      </c>
      <c r="M532">
        <f>主动技能!S535</f>
        <v>0</v>
      </c>
      <c r="N532" t="str">
        <f>IF(主动技能!T535="","",主动技能!T535)</f>
        <v>100033:100:2:0|100024:100:2:0</v>
      </c>
      <c r="O532" t="str">
        <f>IF(主动技能!U535="","",主动技能!U535)</f>
        <v/>
      </c>
      <c r="P532" t="str">
        <f>IF(主动技能!V535="","",主动技能!V535)</f>
        <v>skill_07</v>
      </c>
      <c r="Q532" t="str">
        <f>IF(主动技能!W535="","")</f>
        <v/>
      </c>
      <c r="R532" t="str">
        <f>IF(主动技能!X535="","")</f>
        <v/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>
        <f>主动技能!AE535</f>
        <v>1</v>
      </c>
      <c r="Y532">
        <f>主动技能!AF535</f>
        <v>3</v>
      </c>
      <c r="Z532">
        <f>主动技能!AG535</f>
        <v>2</v>
      </c>
      <c r="AA532" t="str">
        <f>主动技能!AH535</f>
        <v>attackex</v>
      </c>
      <c r="AB532" t="str">
        <f>IF(主动技能!AI535="","")</f>
        <v/>
      </c>
      <c r="AC532">
        <f>主动技能!AJ535</f>
        <v>9</v>
      </c>
    </row>
    <row r="533" spans="1:29" x14ac:dyDescent="0.15">
      <c r="A533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对己方任意单体回复生命20%，并增加防御力1281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 t="str">
        <f>主动技能!P536</f>
        <v>eff_erxingguangquan||eff_zirankuizeng|</v>
      </c>
      <c r="K533">
        <f>主动技能!Q536</f>
        <v>1</v>
      </c>
      <c r="L533">
        <f>主动技能!R536</f>
        <v>0</v>
      </c>
      <c r="M533">
        <f>主动技能!S536</f>
        <v>0</v>
      </c>
      <c r="N533" t="str">
        <f>IF(主动技能!T536="","",主动技能!T536)</f>
        <v>100034:100:2:0|100024:100:2:0</v>
      </c>
      <c r="O533" t="str">
        <f>IF(主动技能!U536="","",主动技能!U536)</f>
        <v/>
      </c>
      <c r="P533" t="str">
        <f>IF(主动技能!V536="","",主动技能!V536)</f>
        <v>skill_07</v>
      </c>
      <c r="Q533" t="str">
        <f>IF(主动技能!W536="","")</f>
        <v/>
      </c>
      <c r="R533" t="str">
        <f>IF(主动技能!X536="","")</f>
        <v/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>
        <f>主动技能!AE536</f>
        <v>1</v>
      </c>
      <c r="Y533">
        <f>主动技能!AF536</f>
        <v>3</v>
      </c>
      <c r="Z533">
        <f>主动技能!AG536</f>
        <v>2</v>
      </c>
      <c r="AA533" t="str">
        <f>主动技能!AH536</f>
        <v>attackex</v>
      </c>
      <c r="AB533" t="str">
        <f>IF(主动技能!AI536="","")</f>
        <v/>
      </c>
      <c r="AC533">
        <f>主动技能!AJ536</f>
        <v>10</v>
      </c>
    </row>
    <row r="534" spans="1:29" x14ac:dyDescent="0.15">
      <c r="A534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对己方任意单体回复生命20%，并增加防御力1812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 t="str">
        <f>主动技能!P537</f>
        <v>eff_erxingguangquan||eff_zirankuizeng|</v>
      </c>
      <c r="K534">
        <f>主动技能!Q537</f>
        <v>1</v>
      </c>
      <c r="L534">
        <f>主动技能!R537</f>
        <v>0</v>
      </c>
      <c r="M534">
        <f>主动技能!S537</f>
        <v>0</v>
      </c>
      <c r="N534" t="str">
        <f>IF(主动技能!T537="","",主动技能!T537)</f>
        <v>100035:100:2:0|100024:100:2:0</v>
      </c>
      <c r="O534" t="str">
        <f>IF(主动技能!U537="","",主动技能!U537)</f>
        <v/>
      </c>
      <c r="P534" t="str">
        <f>IF(主动技能!V537="","",主动技能!V537)</f>
        <v>skill_07</v>
      </c>
      <c r="Q534" t="str">
        <f>IF(主动技能!W537="","")</f>
        <v/>
      </c>
      <c r="R534" t="str">
        <f>IF(主动技能!X537="","")</f>
        <v/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>
        <f>主动技能!AE537</f>
        <v>1</v>
      </c>
      <c r="Y534">
        <f>主动技能!AF537</f>
        <v>3</v>
      </c>
      <c r="Z534">
        <f>主动技能!AG537</f>
        <v>2</v>
      </c>
      <c r="AA534" t="str">
        <f>主动技能!AH537</f>
        <v>attackex</v>
      </c>
      <c r="AB534" t="str">
        <f>IF(主动技能!AI537="","")</f>
        <v/>
      </c>
      <c r="AC534">
        <f>主动技能!AJ537</f>
        <v>11</v>
      </c>
    </row>
    <row r="535" spans="1:29" x14ac:dyDescent="0.15">
      <c r="A535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对己方任意单体回复生命20%，并增加防御力2563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 t="str">
        <f>主动技能!P538</f>
        <v>eff_erxingguangquan||eff_zirankuizeng|</v>
      </c>
      <c r="K535">
        <f>主动技能!Q538</f>
        <v>1</v>
      </c>
      <c r="L535">
        <f>主动技能!R538</f>
        <v>0</v>
      </c>
      <c r="M535">
        <f>主动技能!S538</f>
        <v>0</v>
      </c>
      <c r="N535" t="str">
        <f>IF(主动技能!T538="","",主动技能!T538)</f>
        <v>100036:100:2:0|100024:100:2:0</v>
      </c>
      <c r="O535" t="str">
        <f>IF(主动技能!U538="","",主动技能!U538)</f>
        <v/>
      </c>
      <c r="P535" t="str">
        <f>IF(主动技能!V538="","",主动技能!V538)</f>
        <v>skill_07</v>
      </c>
      <c r="Q535" t="str">
        <f>IF(主动技能!W538="","")</f>
        <v/>
      </c>
      <c r="R535" t="str">
        <f>IF(主动技能!X538="","")</f>
        <v/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>
        <f>主动技能!AE538</f>
        <v>1</v>
      </c>
      <c r="Y535">
        <f>主动技能!AF538</f>
        <v>3</v>
      </c>
      <c r="Z535">
        <f>主动技能!AG538</f>
        <v>2</v>
      </c>
      <c r="AA535" t="str">
        <f>主动技能!AH538</f>
        <v>attackex</v>
      </c>
      <c r="AB535" t="str">
        <f>IF(主动技能!AI538="","")</f>
        <v/>
      </c>
      <c r="AC535">
        <f>主动技能!AJ538</f>
        <v>12</v>
      </c>
    </row>
    <row r="536" spans="1:29" x14ac:dyDescent="0.15">
      <c r="A536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对己方任意单体回复生命20%，并增加防御力3625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 t="str">
        <f>主动技能!P539</f>
        <v>eff_erxingguangquan||eff_zirankuizeng|</v>
      </c>
      <c r="K536">
        <f>主动技能!Q539</f>
        <v>1</v>
      </c>
      <c r="L536">
        <f>主动技能!R539</f>
        <v>0</v>
      </c>
      <c r="M536">
        <f>主动技能!S539</f>
        <v>0</v>
      </c>
      <c r="N536" t="str">
        <f>IF(主动技能!T539="","",主动技能!T539)</f>
        <v>100037:100:2:0|100024:100:2:0</v>
      </c>
      <c r="O536" t="str">
        <f>IF(主动技能!U539="","",主动技能!U539)</f>
        <v/>
      </c>
      <c r="P536" t="str">
        <f>IF(主动技能!V539="","",主动技能!V539)</f>
        <v>skill_07</v>
      </c>
      <c r="Q536" t="str">
        <f>IF(主动技能!W539="","")</f>
        <v/>
      </c>
      <c r="R536" t="str">
        <f>IF(主动技能!X539="","")</f>
        <v/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>
        <f>主动技能!AE539</f>
        <v>1</v>
      </c>
      <c r="Y536">
        <f>主动技能!AF539</f>
        <v>3</v>
      </c>
      <c r="Z536">
        <f>主动技能!AG539</f>
        <v>2</v>
      </c>
      <c r="AA536" t="str">
        <f>主动技能!AH539</f>
        <v>attackex</v>
      </c>
      <c r="AB536" t="str">
        <f>IF(主动技能!AI539="","")</f>
        <v/>
      </c>
      <c r="AC536">
        <f>主动技能!AJ539</f>
        <v>13</v>
      </c>
    </row>
    <row r="537" spans="1:29" x14ac:dyDescent="0.15">
      <c r="A537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对己方任意单体回复生命20%，并增加防御力5127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 t="str">
        <f>主动技能!P540</f>
        <v>eff_erxingguangquan||eff_zirankuizeng|</v>
      </c>
      <c r="K537">
        <f>主动技能!Q540</f>
        <v>1</v>
      </c>
      <c r="L537">
        <f>主动技能!R540</f>
        <v>0</v>
      </c>
      <c r="M537">
        <f>主动技能!S540</f>
        <v>0</v>
      </c>
      <c r="N537" t="str">
        <f>IF(主动技能!T540="","",主动技能!T540)</f>
        <v>100038:100:2:0|100024:100:2:0</v>
      </c>
      <c r="O537" t="str">
        <f>IF(主动技能!U540="","",主动技能!U540)</f>
        <v/>
      </c>
      <c r="P537" t="str">
        <f>IF(主动技能!V540="","",主动技能!V540)</f>
        <v>skill_07</v>
      </c>
      <c r="Q537" t="str">
        <f>IF(主动技能!W540="","")</f>
        <v/>
      </c>
      <c r="R537" t="str">
        <f>IF(主动技能!X540="","")</f>
        <v/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>
        <f>主动技能!AE540</f>
        <v>1</v>
      </c>
      <c r="Y537">
        <f>主动技能!AF540</f>
        <v>3</v>
      </c>
      <c r="Z537">
        <f>主动技能!AG540</f>
        <v>2</v>
      </c>
      <c r="AA537" t="str">
        <f>主动技能!AH540</f>
        <v>attackex</v>
      </c>
      <c r="AB537" t="str">
        <f>IF(主动技能!AI540="","")</f>
        <v/>
      </c>
      <c r="AC537">
        <f>主动技能!AJ540</f>
        <v>14</v>
      </c>
    </row>
    <row r="538" spans="1:29" x14ac:dyDescent="0.15">
      <c r="A538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对己方任意单体回复生命20%，并增加防御力7252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 t="str">
        <f>主动技能!P541</f>
        <v>eff_erxingguangquan||eff_zirankuizeng|</v>
      </c>
      <c r="K538">
        <f>主动技能!Q541</f>
        <v>1</v>
      </c>
      <c r="L538">
        <f>主动技能!R541</f>
        <v>0</v>
      </c>
      <c r="M538">
        <f>主动技能!S541</f>
        <v>0</v>
      </c>
      <c r="N538" t="str">
        <f>IF(主动技能!T541="","",主动技能!T541)</f>
        <v>100039:100:2:0|100024:100:2:0</v>
      </c>
      <c r="O538" t="str">
        <f>IF(主动技能!U541="","",主动技能!U541)</f>
        <v/>
      </c>
      <c r="P538" t="str">
        <f>IF(主动技能!V541="","",主动技能!V541)</f>
        <v>skill_07</v>
      </c>
      <c r="Q538" t="str">
        <f>IF(主动技能!W541="","")</f>
        <v/>
      </c>
      <c r="R538" t="str">
        <f>IF(主动技能!X541="","")</f>
        <v/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>
        <f>主动技能!AE541</f>
        <v>1</v>
      </c>
      <c r="Y538">
        <f>主动技能!AF541</f>
        <v>3</v>
      </c>
      <c r="Z538">
        <f>主动技能!AG541</f>
        <v>2</v>
      </c>
      <c r="AA538" t="str">
        <f>主动技能!AH541</f>
        <v>attackex</v>
      </c>
      <c r="AB538" t="str">
        <f>IF(主动技能!AI541="","")</f>
        <v/>
      </c>
      <c r="AC538">
        <f>主动技能!AJ541</f>
        <v>15</v>
      </c>
    </row>
    <row r="539" spans="1:29" x14ac:dyDescent="0.15">
      <c r="A5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对己方任意单体回复生命20%，并增加防御力10257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 t="str">
        <f>主动技能!P542</f>
        <v>eff_erxingguangquan||eff_zirankuizeng|</v>
      </c>
      <c r="K539">
        <f>主动技能!Q542</f>
        <v>1</v>
      </c>
      <c r="L539">
        <f>主动技能!R542</f>
        <v>0</v>
      </c>
      <c r="M539">
        <f>主动技能!S542</f>
        <v>0</v>
      </c>
      <c r="N539" t="str">
        <f>IF(主动技能!T542="","",主动技能!T542)</f>
        <v>100040:100:2:0|100024:100:2:0</v>
      </c>
      <c r="O539" t="str">
        <f>IF(主动技能!U542="","",主动技能!U542)</f>
        <v/>
      </c>
      <c r="P539" t="str">
        <f>IF(主动技能!V542="","",主动技能!V542)</f>
        <v>skill_07</v>
      </c>
      <c r="Q539" t="str">
        <f>IF(主动技能!W542="","")</f>
        <v/>
      </c>
      <c r="R539" t="str">
        <f>IF(主动技能!X542="","")</f>
        <v/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>
        <f>主动技能!AE542</f>
        <v>1</v>
      </c>
      <c r="Y539">
        <f>主动技能!AF542</f>
        <v>3</v>
      </c>
      <c r="Z539">
        <f>主动技能!AG542</f>
        <v>2</v>
      </c>
      <c r="AA539" t="str">
        <f>主动技能!AH542</f>
        <v>attackex</v>
      </c>
      <c r="AB539" t="str">
        <f>IF(主动技能!AI542="","")</f>
        <v/>
      </c>
      <c r="AC539">
        <f>主动技能!AJ542</f>
        <v>16</v>
      </c>
    </row>
    <row r="540" spans="1:29" x14ac:dyDescent="0.15">
      <c r="A540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对己方任意单体回复生命20%，并增加防御力14508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 t="str">
        <f>主动技能!P543</f>
        <v>eff_erxingguangquan||eff_zirankuizeng|</v>
      </c>
      <c r="K540">
        <f>主动技能!Q543</f>
        <v>1</v>
      </c>
      <c r="L540">
        <f>主动技能!R543</f>
        <v>0</v>
      </c>
      <c r="M540">
        <f>主动技能!S543</f>
        <v>0</v>
      </c>
      <c r="N540" t="str">
        <f>IF(主动技能!T543="","",主动技能!T543)</f>
        <v>100041:100:2:0|100024:100:2:0</v>
      </c>
      <c r="O540" t="str">
        <f>IF(主动技能!U543="","",主动技能!U543)</f>
        <v/>
      </c>
      <c r="P540" t="str">
        <f>IF(主动技能!V543="","",主动技能!V543)</f>
        <v>skill_07</v>
      </c>
      <c r="Q540" t="str">
        <f>IF(主动技能!W543="","")</f>
        <v/>
      </c>
      <c r="R540" t="str">
        <f>IF(主动技能!X543="","")</f>
        <v/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>
        <f>主动技能!AE543</f>
        <v>1</v>
      </c>
      <c r="Y540">
        <f>主动技能!AF543</f>
        <v>3</v>
      </c>
      <c r="Z540">
        <f>主动技能!AG543</f>
        <v>2</v>
      </c>
      <c r="AA540" t="str">
        <f>主动技能!AH543</f>
        <v>attackex</v>
      </c>
      <c r="AB540" t="str">
        <f>IF(主动技能!AI543="","")</f>
        <v/>
      </c>
      <c r="AC540">
        <f>主动技能!AJ543</f>
        <v>17</v>
      </c>
    </row>
    <row r="541" spans="1:29" x14ac:dyDescent="0.15">
      <c r="A541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对己方任意单体回复生命20%，并增加防御力20520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 t="str">
        <f>主动技能!P544</f>
        <v>eff_erxingguangquan||eff_zirankuizeng|</v>
      </c>
      <c r="K541">
        <f>主动技能!Q544</f>
        <v>1</v>
      </c>
      <c r="L541">
        <f>主动技能!R544</f>
        <v>0</v>
      </c>
      <c r="M541">
        <f>主动技能!S544</f>
        <v>0</v>
      </c>
      <c r="N541" t="str">
        <f>IF(主动技能!T544="","",主动技能!T544)</f>
        <v>100042:100:2:0|100024:100:2:0</v>
      </c>
      <c r="O541" t="str">
        <f>IF(主动技能!U544="","",主动技能!U544)</f>
        <v/>
      </c>
      <c r="P541" t="str">
        <f>IF(主动技能!V544="","",主动技能!V544)</f>
        <v>skill_07</v>
      </c>
      <c r="Q541" t="str">
        <f>IF(主动技能!W544="","")</f>
        <v/>
      </c>
      <c r="R541" t="str">
        <f>IF(主动技能!X544="","")</f>
        <v/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>
        <f>主动技能!AE544</f>
        <v>1</v>
      </c>
      <c r="Y541">
        <f>主动技能!AF544</f>
        <v>3</v>
      </c>
      <c r="Z541">
        <f>主动技能!AG544</f>
        <v>2</v>
      </c>
      <c r="AA541" t="str">
        <f>主动技能!AH544</f>
        <v>attackex</v>
      </c>
      <c r="AB541" t="str">
        <f>IF(主动技能!AI544="","")</f>
        <v/>
      </c>
      <c r="AC541">
        <f>主动技能!AJ544</f>
        <v>18</v>
      </c>
    </row>
    <row r="542" spans="1:29" x14ac:dyDescent="0.15">
      <c r="A542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对己方任意单体回复生命20%，并增加防御力29024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 t="str">
        <f>主动技能!P545</f>
        <v>eff_erxingguangquan||eff_zirankuizeng|</v>
      </c>
      <c r="K542">
        <f>主动技能!Q545</f>
        <v>1</v>
      </c>
      <c r="L542">
        <f>主动技能!R545</f>
        <v>0</v>
      </c>
      <c r="M542">
        <f>主动技能!S545</f>
        <v>0</v>
      </c>
      <c r="N542" t="str">
        <f>IF(主动技能!T545="","",主动技能!T545)</f>
        <v>100043:100:2:0|100024:100:2:0</v>
      </c>
      <c r="O542" t="str">
        <f>IF(主动技能!U545="","",主动技能!U545)</f>
        <v/>
      </c>
      <c r="P542" t="str">
        <f>IF(主动技能!V545="","",主动技能!V545)</f>
        <v>skill_07</v>
      </c>
      <c r="Q542" t="str">
        <f>IF(主动技能!W545="","")</f>
        <v/>
      </c>
      <c r="R542" t="str">
        <f>IF(主动技能!X545="","")</f>
        <v/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>
        <f>主动技能!AE545</f>
        <v>1</v>
      </c>
      <c r="Y542">
        <f>主动技能!AF545</f>
        <v>3</v>
      </c>
      <c r="Z542">
        <f>主动技能!AG545</f>
        <v>2</v>
      </c>
      <c r="AA542" t="str">
        <f>主动技能!AH545</f>
        <v>attackex</v>
      </c>
      <c r="AB542" t="str">
        <f>IF(主动技能!AI545="","")</f>
        <v/>
      </c>
      <c r="AC542">
        <f>主动技能!AJ545</f>
        <v>19</v>
      </c>
    </row>
    <row r="543" spans="1:29" x14ac:dyDescent="0.15">
      <c r="A543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对己方任意单体回复生命20%，并增加防御力41051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 t="str">
        <f>主动技能!P546</f>
        <v>eff_erxingguangquan||eff_zirankuizeng|</v>
      </c>
      <c r="K543">
        <f>主动技能!Q546</f>
        <v>1</v>
      </c>
      <c r="L543">
        <f>主动技能!R546</f>
        <v>0</v>
      </c>
      <c r="M543">
        <f>主动技能!S546</f>
        <v>0</v>
      </c>
      <c r="N543" t="str">
        <f>IF(主动技能!T546="","",主动技能!T546)</f>
        <v>100044:100:2:0|100024:100:2:0</v>
      </c>
      <c r="O543" t="str">
        <f>IF(主动技能!U546="","",主动技能!U546)</f>
        <v/>
      </c>
      <c r="P543" t="str">
        <f>IF(主动技能!V546="","",主动技能!V546)</f>
        <v>skill_07</v>
      </c>
      <c r="Q543" t="str">
        <f>IF(主动技能!W546="","")</f>
        <v/>
      </c>
      <c r="R543" t="str">
        <f>IF(主动技能!X546="","")</f>
        <v/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>
        <f>主动技能!AE546</f>
        <v>1</v>
      </c>
      <c r="Y543">
        <f>主动技能!AF546</f>
        <v>3</v>
      </c>
      <c r="Z543">
        <f>主动技能!AG546</f>
        <v>2</v>
      </c>
      <c r="AA543" t="str">
        <f>主动技能!AH546</f>
        <v>attackex</v>
      </c>
      <c r="AB543" t="str">
        <f>IF(主动技能!AI546="","")</f>
        <v/>
      </c>
      <c r="AC543">
        <f>主动技能!AJ546</f>
        <v>20</v>
      </c>
    </row>
    <row r="544" spans="1:29" x14ac:dyDescent="0.15">
      <c r="A544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对敌方单体攻击，造成100%攻击力（+20）点伤害。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t="str">
        <f>主动技能!P547</f>
        <v>eff_yixingguangquan|||</v>
      </c>
      <c r="K544">
        <f>主动技能!Q547</f>
        <v>1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 t="str">
        <f>IF(主动技能!V547="","",主动技能!V547)</f>
        <v>skill_32</v>
      </c>
      <c r="Q544" t="str">
        <f>IF(主动技能!W547="","")</f>
        <v/>
      </c>
      <c r="R544" t="str">
        <f>IF(主动技能!X547="","")</f>
        <v/>
      </c>
      <c r="S544">
        <f>主动技能!Y547</f>
        <v>0</v>
      </c>
      <c r="T544">
        <f>主动技能!Z547</f>
        <v>100</v>
      </c>
      <c r="U544">
        <f>主动技能!AB547</f>
        <v>20</v>
      </c>
      <c r="V544">
        <f>主动技能!AC547</f>
        <v>0</v>
      </c>
      <c r="W544">
        <f>主动技能!AD547</f>
        <v>0</v>
      </c>
      <c r="X544">
        <f>主动技能!AE547</f>
        <v>0</v>
      </c>
      <c r="Y544">
        <f>主动技能!AF547</f>
        <v>0</v>
      </c>
      <c r="Z544">
        <f>主动技能!AG547</f>
        <v>0</v>
      </c>
      <c r="AA544" t="str">
        <f>主动技能!AH547</f>
        <v>attack</v>
      </c>
      <c r="AB544" t="str">
        <f>IF(主动技能!AI547="","")</f>
        <v/>
      </c>
      <c r="AC544">
        <f>主动技能!AJ547</f>
        <v>1</v>
      </c>
    </row>
    <row r="545" spans="1:29" x14ac:dyDescent="0.15">
      <c r="A545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对敌方单体攻击，造成100%攻击力（+25）点伤害。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t="str">
        <f>主动技能!P548</f>
        <v>eff_yixingguangquan|||</v>
      </c>
      <c r="K545">
        <f>主动技能!Q548</f>
        <v>1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 t="str">
        <f>IF(主动技能!V548="","",主动技能!V548)</f>
        <v>skill_32</v>
      </c>
      <c r="Q545" t="str">
        <f>IF(主动技能!W548="","")</f>
        <v/>
      </c>
      <c r="R545" t="str">
        <f>IF(主动技能!X548="","")</f>
        <v/>
      </c>
      <c r="S545">
        <f>主动技能!Y548</f>
        <v>0</v>
      </c>
      <c r="T545">
        <f>主动技能!Z548</f>
        <v>100</v>
      </c>
      <c r="U545">
        <f>主动技能!AB548</f>
        <v>25</v>
      </c>
      <c r="V545">
        <f>主动技能!AC548</f>
        <v>0</v>
      </c>
      <c r="W545">
        <f>主动技能!AD548</f>
        <v>0</v>
      </c>
      <c r="X545">
        <f>主动技能!AE548</f>
        <v>0</v>
      </c>
      <c r="Y545">
        <f>主动技能!AF548</f>
        <v>0</v>
      </c>
      <c r="Z545">
        <f>主动技能!AG548</f>
        <v>0</v>
      </c>
      <c r="AA545" t="str">
        <f>主动技能!AH548</f>
        <v>attack</v>
      </c>
      <c r="AB545" t="str">
        <f>IF(主动技能!AI548="","")</f>
        <v/>
      </c>
      <c r="AC545">
        <f>主动技能!AJ548</f>
        <v>2</v>
      </c>
    </row>
    <row r="546" spans="1:29" x14ac:dyDescent="0.15">
      <c r="A546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对敌方单体攻击，造成100%攻击力（+40）点伤害。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t="str">
        <f>主动技能!P549</f>
        <v>eff_yixingguangquan|||</v>
      </c>
      <c r="K546">
        <f>主动技能!Q549</f>
        <v>1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 t="str">
        <f>IF(主动技能!V549="","",主动技能!V549)</f>
        <v>skill_32</v>
      </c>
      <c r="Q546" t="str">
        <f>IF(主动技能!W549="","")</f>
        <v/>
      </c>
      <c r="R546" t="str">
        <f>IF(主动技能!X549="","")</f>
        <v/>
      </c>
      <c r="S546">
        <f>主动技能!Y549</f>
        <v>0</v>
      </c>
      <c r="T546">
        <f>主动技能!Z549</f>
        <v>100</v>
      </c>
      <c r="U546">
        <f>主动技能!AB549</f>
        <v>40</v>
      </c>
      <c r="V546">
        <f>主动技能!AC549</f>
        <v>0</v>
      </c>
      <c r="W546">
        <f>主动技能!AD549</f>
        <v>0</v>
      </c>
      <c r="X546">
        <f>主动技能!AE549</f>
        <v>0</v>
      </c>
      <c r="Y546">
        <f>主动技能!AF549</f>
        <v>0</v>
      </c>
      <c r="Z546">
        <f>主动技能!AG549</f>
        <v>0</v>
      </c>
      <c r="AA546" t="str">
        <f>主动技能!AH549</f>
        <v>attack</v>
      </c>
      <c r="AB546" t="str">
        <f>IF(主动技能!AI549="","")</f>
        <v/>
      </c>
      <c r="AC546">
        <f>主动技能!AJ549</f>
        <v>3</v>
      </c>
    </row>
    <row r="547" spans="1:29" x14ac:dyDescent="0.15">
      <c r="A547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对敌方单体攻击，造成100%攻击力（+64）点伤害。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t="str">
        <f>主动技能!P550</f>
        <v>eff_yixingguangquan|||</v>
      </c>
      <c r="K547">
        <f>主动技能!Q550</f>
        <v>1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 t="str">
        <f>IF(主动技能!V550="","",主动技能!V550)</f>
        <v>skill_32</v>
      </c>
      <c r="Q547" t="str">
        <f>IF(主动技能!W550="","")</f>
        <v/>
      </c>
      <c r="R547" t="str">
        <f>IF(主动技能!X550="","")</f>
        <v/>
      </c>
      <c r="S547">
        <f>主动技能!Y550</f>
        <v>0</v>
      </c>
      <c r="T547">
        <f>主动技能!Z550</f>
        <v>100</v>
      </c>
      <c r="U547">
        <f>主动技能!AB550</f>
        <v>64</v>
      </c>
      <c r="V547">
        <f>主动技能!AC550</f>
        <v>0</v>
      </c>
      <c r="W547">
        <f>主动技能!AD550</f>
        <v>0</v>
      </c>
      <c r="X547">
        <f>主动技能!AE550</f>
        <v>0</v>
      </c>
      <c r="Y547">
        <f>主动技能!AF550</f>
        <v>0</v>
      </c>
      <c r="Z547">
        <f>主动技能!AG550</f>
        <v>0</v>
      </c>
      <c r="AA547" t="str">
        <f>主动技能!AH550</f>
        <v>attack</v>
      </c>
      <c r="AB547" t="str">
        <f>IF(主动技能!AI550="","")</f>
        <v/>
      </c>
      <c r="AC547">
        <f>主动技能!AJ550</f>
        <v>4</v>
      </c>
    </row>
    <row r="548" spans="1:29" x14ac:dyDescent="0.15">
      <c r="A548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t="str">
        <f>主动技能!P551</f>
        <v>eff_yixingguangquan|||</v>
      </c>
      <c r="K548">
        <f>主动技能!Q551</f>
        <v>1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 t="str">
        <f>IF(主动技能!V551="","",主动技能!V551)</f>
        <v>skill_32</v>
      </c>
      <c r="Q548" t="str">
        <f>IF(主动技能!W551="","")</f>
        <v/>
      </c>
      <c r="R548" t="str">
        <f>IF(主动技能!X551="","")</f>
        <v/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>
        <f>主动技能!AE551</f>
        <v>0</v>
      </c>
      <c r="Y548">
        <f>主动技能!AF551</f>
        <v>0</v>
      </c>
      <c r="Z548">
        <f>主动技能!AG551</f>
        <v>0</v>
      </c>
      <c r="AA548" t="str">
        <f>主动技能!AH551</f>
        <v>attack</v>
      </c>
      <c r="AB548" t="str">
        <f>IF(主动技能!AI551="","")</f>
        <v/>
      </c>
      <c r="AC548">
        <f>主动技能!AJ551</f>
        <v>5</v>
      </c>
    </row>
    <row r="549" spans="1:29" x14ac:dyDescent="0.15">
      <c r="A54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对敌方单体攻击，造成100%攻击力（+128）点伤害。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t="str">
        <f>主动技能!P552</f>
        <v>eff_yixingguangquan|||</v>
      </c>
      <c r="K549">
        <f>主动技能!Q552</f>
        <v>1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 t="str">
        <f>IF(主动技能!V552="","",主动技能!V552)</f>
        <v>skill_32</v>
      </c>
      <c r="Q549" t="str">
        <f>IF(主动技能!W552="","")</f>
        <v/>
      </c>
      <c r="R549" t="str">
        <f>IF(主动技能!X552="","")</f>
        <v/>
      </c>
      <c r="S549">
        <f>主动技能!Y552</f>
        <v>0</v>
      </c>
      <c r="T549">
        <f>主动技能!Z552</f>
        <v>100</v>
      </c>
      <c r="U549">
        <f>主动技能!AB552</f>
        <v>128</v>
      </c>
      <c r="V549">
        <f>主动技能!AC552</f>
        <v>0</v>
      </c>
      <c r="W549">
        <f>主动技能!AD552</f>
        <v>0</v>
      </c>
      <c r="X549">
        <f>主动技能!AE552</f>
        <v>0</v>
      </c>
      <c r="Y549">
        <f>主动技能!AF552</f>
        <v>0</v>
      </c>
      <c r="Z549">
        <f>主动技能!AG552</f>
        <v>0</v>
      </c>
      <c r="AA549" t="str">
        <f>主动技能!AH552</f>
        <v>attack</v>
      </c>
      <c r="AB549" t="str">
        <f>IF(主动技能!AI552="","")</f>
        <v/>
      </c>
      <c r="AC549">
        <f>主动技能!AJ552</f>
        <v>6</v>
      </c>
    </row>
    <row r="550" spans="1:29" x14ac:dyDescent="0.15">
      <c r="A550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对敌方单体攻击，造成100%攻击力（+181）点伤害。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t="str">
        <f>主动技能!P553</f>
        <v>eff_yixingguangquan|||</v>
      </c>
      <c r="K550">
        <f>主动技能!Q553</f>
        <v>1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 t="str">
        <f>IF(主动技能!V553="","",主动技能!V553)</f>
        <v>skill_32</v>
      </c>
      <c r="Q550" t="str">
        <f>IF(主动技能!W553="","")</f>
        <v/>
      </c>
      <c r="R550" t="str">
        <f>IF(主动技能!X553="","")</f>
        <v/>
      </c>
      <c r="S550">
        <f>主动技能!Y553</f>
        <v>0</v>
      </c>
      <c r="T550">
        <f>主动技能!Z553</f>
        <v>100</v>
      </c>
      <c r="U550">
        <f>主动技能!AB553</f>
        <v>181</v>
      </c>
      <c r="V550">
        <f>主动技能!AC553</f>
        <v>0</v>
      </c>
      <c r="W550">
        <f>主动技能!AD553</f>
        <v>0</v>
      </c>
      <c r="X550">
        <f>主动技能!AE553</f>
        <v>0</v>
      </c>
      <c r="Y550">
        <f>主动技能!AF553</f>
        <v>0</v>
      </c>
      <c r="Z550">
        <f>主动技能!AG553</f>
        <v>0</v>
      </c>
      <c r="AA550" t="str">
        <f>主动技能!AH553</f>
        <v>attack</v>
      </c>
      <c r="AB550" t="str">
        <f>IF(主动技能!AI553="","")</f>
        <v/>
      </c>
      <c r="AC550">
        <f>主动技能!AJ553</f>
        <v>7</v>
      </c>
    </row>
    <row r="551" spans="1:29" x14ac:dyDescent="0.15">
      <c r="A551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对敌方单体攻击，造成100%攻击力（+256）点伤害。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t="str">
        <f>主动技能!P554</f>
        <v>eff_yixingguangquan|||</v>
      </c>
      <c r="K551">
        <f>主动技能!Q554</f>
        <v>1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 t="str">
        <f>IF(主动技能!V554="","",主动技能!V554)</f>
        <v>skill_32</v>
      </c>
      <c r="Q551" t="str">
        <f>IF(主动技能!W554="","")</f>
        <v/>
      </c>
      <c r="R551" t="str">
        <f>IF(主动技能!X554="","")</f>
        <v/>
      </c>
      <c r="S551">
        <f>主动技能!Y554</f>
        <v>0</v>
      </c>
      <c r="T551">
        <f>主动技能!Z554</f>
        <v>100</v>
      </c>
      <c r="U551">
        <f>主动技能!AB554</f>
        <v>256</v>
      </c>
      <c r="V551">
        <f>主动技能!AC554</f>
        <v>0</v>
      </c>
      <c r="W551">
        <f>主动技能!AD554</f>
        <v>0</v>
      </c>
      <c r="X551">
        <f>主动技能!AE554</f>
        <v>0</v>
      </c>
      <c r="Y551">
        <f>主动技能!AF554</f>
        <v>0</v>
      </c>
      <c r="Z551">
        <f>主动技能!AG554</f>
        <v>0</v>
      </c>
      <c r="AA551" t="str">
        <f>主动技能!AH554</f>
        <v>attack</v>
      </c>
      <c r="AB551" t="str">
        <f>IF(主动技能!AI554="","")</f>
        <v/>
      </c>
      <c r="AC551">
        <f>主动技能!AJ554</f>
        <v>8</v>
      </c>
    </row>
    <row r="552" spans="1:29" x14ac:dyDescent="0.15">
      <c r="A552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对敌方单体攻击，造成100%攻击力（+362）点伤害。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t="str">
        <f>主动技能!P555</f>
        <v>eff_yixingguangquan|||</v>
      </c>
      <c r="K552">
        <f>主动技能!Q555</f>
        <v>1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 t="str">
        <f>IF(主动技能!V555="","",主动技能!V555)</f>
        <v>skill_32</v>
      </c>
      <c r="Q552" t="str">
        <f>IF(主动技能!W555="","")</f>
        <v/>
      </c>
      <c r="R552" t="str">
        <f>IF(主动技能!X555="","")</f>
        <v/>
      </c>
      <c r="S552">
        <f>主动技能!Y555</f>
        <v>0</v>
      </c>
      <c r="T552">
        <f>主动技能!Z555</f>
        <v>100</v>
      </c>
      <c r="U552">
        <f>主动技能!AB555</f>
        <v>362</v>
      </c>
      <c r="V552">
        <f>主动技能!AC555</f>
        <v>0</v>
      </c>
      <c r="W552">
        <f>主动技能!AD555</f>
        <v>0</v>
      </c>
      <c r="X552">
        <f>主动技能!AE555</f>
        <v>0</v>
      </c>
      <c r="Y552">
        <f>主动技能!AF555</f>
        <v>0</v>
      </c>
      <c r="Z552">
        <f>主动技能!AG555</f>
        <v>0</v>
      </c>
      <c r="AA552" t="str">
        <f>主动技能!AH555</f>
        <v>attack</v>
      </c>
      <c r="AB552" t="str">
        <f>IF(主动技能!AI555="","")</f>
        <v/>
      </c>
      <c r="AC552">
        <f>主动技能!AJ555</f>
        <v>9</v>
      </c>
    </row>
    <row r="553" spans="1:29" x14ac:dyDescent="0.15">
      <c r="A553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对敌方单体进行横扫攻击，造成100%攻击力（+512）点伤害。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 t="str">
        <f>主动技能!P556</f>
        <v>eff_yixingguangquan|||</v>
      </c>
      <c r="K553">
        <f>主动技能!Q556</f>
        <v>1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 t="str">
        <f>IF(主动技能!V556="","",主动技能!V556)</f>
        <v>skill_32</v>
      </c>
      <c r="Q553" t="str">
        <f>IF(主动技能!W556="","")</f>
        <v/>
      </c>
      <c r="R553" t="str">
        <f>IF(主动技能!X556="","")</f>
        <v/>
      </c>
      <c r="S553">
        <f>主动技能!Y556</f>
        <v>0</v>
      </c>
      <c r="T553">
        <f>主动技能!Z556</f>
        <v>100</v>
      </c>
      <c r="U553">
        <f>主动技能!AB556</f>
        <v>512</v>
      </c>
      <c r="V553">
        <f>主动技能!AC556</f>
        <v>0</v>
      </c>
      <c r="W553">
        <f>主动技能!AD556</f>
        <v>0</v>
      </c>
      <c r="X553">
        <f>主动技能!AE556</f>
        <v>0</v>
      </c>
      <c r="Y553">
        <f>主动技能!AF556</f>
        <v>0</v>
      </c>
      <c r="Z553">
        <f>主动技能!AG556</f>
        <v>0</v>
      </c>
      <c r="AA553" t="str">
        <f>主动技能!AH556</f>
        <v>attack</v>
      </c>
      <c r="AB553" t="str">
        <f>IF(主动技能!AI556="","")</f>
        <v/>
      </c>
      <c r="AC553">
        <f>主动技能!AJ556</f>
        <v>10</v>
      </c>
    </row>
    <row r="554" spans="1:29" x14ac:dyDescent="0.15">
      <c r="A554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对敌方单体进行横扫攻击，造成100%攻击力（+724）点伤害。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 t="str">
        <f>主动技能!P557</f>
        <v>eff_yixingguangquan|||</v>
      </c>
      <c r="K554">
        <f>主动技能!Q557</f>
        <v>1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 t="str">
        <f>IF(主动技能!V557="","",主动技能!V557)</f>
        <v>skill_32</v>
      </c>
      <c r="Q554" t="str">
        <f>IF(主动技能!W557="","")</f>
        <v/>
      </c>
      <c r="R554" t="str">
        <f>IF(主动技能!X557="","")</f>
        <v/>
      </c>
      <c r="S554">
        <f>主动技能!Y557</f>
        <v>0</v>
      </c>
      <c r="T554">
        <f>主动技能!Z557</f>
        <v>100</v>
      </c>
      <c r="U554">
        <f>主动技能!AB557</f>
        <v>724</v>
      </c>
      <c r="V554">
        <f>主动技能!AC557</f>
        <v>0</v>
      </c>
      <c r="W554">
        <f>主动技能!AD557</f>
        <v>0</v>
      </c>
      <c r="X554">
        <f>主动技能!AE557</f>
        <v>0</v>
      </c>
      <c r="Y554">
        <f>主动技能!AF557</f>
        <v>0</v>
      </c>
      <c r="Z554">
        <f>主动技能!AG557</f>
        <v>0</v>
      </c>
      <c r="AA554" t="str">
        <f>主动技能!AH557</f>
        <v>attack</v>
      </c>
      <c r="AB554" t="str">
        <f>IF(主动技能!AI557="","")</f>
        <v/>
      </c>
      <c r="AC554">
        <f>主动技能!AJ557</f>
        <v>11</v>
      </c>
    </row>
    <row r="555" spans="1:29" x14ac:dyDescent="0.15">
      <c r="A555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对敌方单体进行横扫攻击，造成100%攻击力（+1025）点伤害。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 t="str">
        <f>主动技能!P558</f>
        <v>eff_yixingguangquan|||</v>
      </c>
      <c r="K555">
        <f>主动技能!Q558</f>
        <v>1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 t="str">
        <f>IF(主动技能!V558="","",主动技能!V558)</f>
        <v>skill_32</v>
      </c>
      <c r="Q555" t="str">
        <f>IF(主动技能!W558="","")</f>
        <v/>
      </c>
      <c r="R555" t="str">
        <f>IF(主动技能!X558="","")</f>
        <v/>
      </c>
      <c r="S555">
        <f>主动技能!Y558</f>
        <v>0</v>
      </c>
      <c r="T555">
        <f>主动技能!Z558</f>
        <v>100</v>
      </c>
      <c r="U555">
        <f>主动技能!AB558</f>
        <v>1025</v>
      </c>
      <c r="V555">
        <f>主动技能!AC558</f>
        <v>0</v>
      </c>
      <c r="W555">
        <f>主动技能!AD558</f>
        <v>0</v>
      </c>
      <c r="X555">
        <f>主动技能!AE558</f>
        <v>0</v>
      </c>
      <c r="Y555">
        <f>主动技能!AF558</f>
        <v>0</v>
      </c>
      <c r="Z555">
        <f>主动技能!AG558</f>
        <v>0</v>
      </c>
      <c r="AA555" t="str">
        <f>主动技能!AH558</f>
        <v>attack</v>
      </c>
      <c r="AB555" t="str">
        <f>IF(主动技能!AI558="","")</f>
        <v/>
      </c>
      <c r="AC555">
        <f>主动技能!AJ558</f>
        <v>12</v>
      </c>
    </row>
    <row r="556" spans="1:29" x14ac:dyDescent="0.15">
      <c r="A556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对敌方单体进行横扫攻击，造成100%攻击力（+1450）点伤害。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 t="str">
        <f>主动技能!P559</f>
        <v>eff_yixingguangquan|||</v>
      </c>
      <c r="K556">
        <f>主动技能!Q559</f>
        <v>1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 t="str">
        <f>IF(主动技能!V559="","",主动技能!V559)</f>
        <v>skill_32</v>
      </c>
      <c r="Q556" t="str">
        <f>IF(主动技能!W559="","")</f>
        <v/>
      </c>
      <c r="R556" t="str">
        <f>IF(主动技能!X559="","")</f>
        <v/>
      </c>
      <c r="S556">
        <f>主动技能!Y559</f>
        <v>0</v>
      </c>
      <c r="T556">
        <f>主动技能!Z559</f>
        <v>100</v>
      </c>
      <c r="U556">
        <f>主动技能!AB559</f>
        <v>1450</v>
      </c>
      <c r="V556">
        <f>主动技能!AC559</f>
        <v>0</v>
      </c>
      <c r="W556">
        <f>主动技能!AD559</f>
        <v>0</v>
      </c>
      <c r="X556">
        <f>主动技能!AE559</f>
        <v>0</v>
      </c>
      <c r="Y556">
        <f>主动技能!AF559</f>
        <v>0</v>
      </c>
      <c r="Z556">
        <f>主动技能!AG559</f>
        <v>0</v>
      </c>
      <c r="AA556" t="str">
        <f>主动技能!AH559</f>
        <v>attack</v>
      </c>
      <c r="AB556" t="str">
        <f>IF(主动技能!AI559="","")</f>
        <v/>
      </c>
      <c r="AC556">
        <f>主动技能!AJ559</f>
        <v>13</v>
      </c>
    </row>
    <row r="557" spans="1:29" x14ac:dyDescent="0.15">
      <c r="A557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对敌方单体进行横扫攻击，造成100%攻击力（+2051）点伤害。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 t="str">
        <f>主动技能!P560</f>
        <v>eff_yixingguangquan|||</v>
      </c>
      <c r="K557">
        <f>主动技能!Q560</f>
        <v>1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 t="str">
        <f>IF(主动技能!V560="","",主动技能!V560)</f>
        <v>skill_32</v>
      </c>
      <c r="Q557" t="str">
        <f>IF(主动技能!W560="","")</f>
        <v/>
      </c>
      <c r="R557" t="str">
        <f>IF(主动技能!X560="","")</f>
        <v/>
      </c>
      <c r="S557">
        <f>主动技能!Y560</f>
        <v>0</v>
      </c>
      <c r="T557">
        <f>主动技能!Z560</f>
        <v>100</v>
      </c>
      <c r="U557">
        <f>主动技能!AB560</f>
        <v>2051</v>
      </c>
      <c r="V557">
        <f>主动技能!AC560</f>
        <v>0</v>
      </c>
      <c r="W557">
        <f>主动技能!AD560</f>
        <v>0</v>
      </c>
      <c r="X557">
        <f>主动技能!AE560</f>
        <v>0</v>
      </c>
      <c r="Y557">
        <f>主动技能!AF560</f>
        <v>0</v>
      </c>
      <c r="Z557">
        <f>主动技能!AG560</f>
        <v>0</v>
      </c>
      <c r="AA557" t="str">
        <f>主动技能!AH560</f>
        <v>attack</v>
      </c>
      <c r="AB557" t="str">
        <f>IF(主动技能!AI560="","")</f>
        <v/>
      </c>
      <c r="AC557">
        <f>主动技能!AJ560</f>
        <v>14</v>
      </c>
    </row>
    <row r="558" spans="1:29" x14ac:dyDescent="0.15">
      <c r="A558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对敌方单体进行横扫攻击，造成100%攻击力（+2900）点伤害。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 t="str">
        <f>主动技能!P561</f>
        <v>eff_yixingguangquan|||</v>
      </c>
      <c r="K558">
        <f>主动技能!Q561</f>
        <v>1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 t="str">
        <f>IF(主动技能!V561="","",主动技能!V561)</f>
        <v>skill_32</v>
      </c>
      <c r="Q558" t="str">
        <f>IF(主动技能!W561="","")</f>
        <v/>
      </c>
      <c r="R558" t="str">
        <f>IF(主动技能!X561="","")</f>
        <v/>
      </c>
      <c r="S558">
        <f>主动技能!Y561</f>
        <v>0</v>
      </c>
      <c r="T558">
        <f>主动技能!Z561</f>
        <v>100</v>
      </c>
      <c r="U558">
        <f>主动技能!AB561</f>
        <v>2900</v>
      </c>
      <c r="V558">
        <f>主动技能!AC561</f>
        <v>0</v>
      </c>
      <c r="W558">
        <f>主动技能!AD561</f>
        <v>0</v>
      </c>
      <c r="X558">
        <f>主动技能!AE561</f>
        <v>0</v>
      </c>
      <c r="Y558">
        <f>主动技能!AF561</f>
        <v>0</v>
      </c>
      <c r="Z558">
        <f>主动技能!AG561</f>
        <v>0</v>
      </c>
      <c r="AA558" t="str">
        <f>主动技能!AH561</f>
        <v>attack</v>
      </c>
      <c r="AB558" t="str">
        <f>IF(主动技能!AI561="","")</f>
        <v/>
      </c>
      <c r="AC558">
        <f>主动技能!AJ561</f>
        <v>15</v>
      </c>
    </row>
    <row r="559" spans="1:29" x14ac:dyDescent="0.15">
      <c r="A55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对敌方单体进行横扫攻击，造成100%攻击力（+4103）点伤害。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 t="str">
        <f>主动技能!P562</f>
        <v>eff_yixingguangquan|||</v>
      </c>
      <c r="K559">
        <f>主动技能!Q562</f>
        <v>1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 t="str">
        <f>IF(主动技能!V562="","",主动技能!V562)</f>
        <v>skill_32</v>
      </c>
      <c r="Q559" t="str">
        <f>IF(主动技能!W562="","")</f>
        <v/>
      </c>
      <c r="R559" t="str">
        <f>IF(主动技能!X562="","")</f>
        <v/>
      </c>
      <c r="S559">
        <f>主动技能!Y562</f>
        <v>0</v>
      </c>
      <c r="T559">
        <f>主动技能!Z562</f>
        <v>100</v>
      </c>
      <c r="U559">
        <f>主动技能!AB562</f>
        <v>4103</v>
      </c>
      <c r="V559">
        <f>主动技能!AC562</f>
        <v>0</v>
      </c>
      <c r="W559">
        <f>主动技能!AD562</f>
        <v>0</v>
      </c>
      <c r="X559">
        <f>主动技能!AE562</f>
        <v>0</v>
      </c>
      <c r="Y559">
        <f>主动技能!AF562</f>
        <v>0</v>
      </c>
      <c r="Z559">
        <f>主动技能!AG562</f>
        <v>0</v>
      </c>
      <c r="AA559" t="str">
        <f>主动技能!AH562</f>
        <v>attack</v>
      </c>
      <c r="AB559" t="str">
        <f>IF(主动技能!AI562="","")</f>
        <v/>
      </c>
      <c r="AC559">
        <f>主动技能!AJ562</f>
        <v>16</v>
      </c>
    </row>
    <row r="560" spans="1:29" x14ac:dyDescent="0.15">
      <c r="A560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对敌方单体进行横扫攻击，造成100%攻击力（+5803）点伤害。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 t="str">
        <f>主动技能!P563</f>
        <v>eff_yixingguangquan|||</v>
      </c>
      <c r="K560">
        <f>主动技能!Q563</f>
        <v>1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 t="str">
        <f>IF(主动技能!V563="","",主动技能!V563)</f>
        <v>skill_32</v>
      </c>
      <c r="Q560" t="str">
        <f>IF(主动技能!W563="","")</f>
        <v/>
      </c>
      <c r="R560" t="str">
        <f>IF(主动技能!X563="","")</f>
        <v/>
      </c>
      <c r="S560">
        <f>主动技能!Y563</f>
        <v>0</v>
      </c>
      <c r="T560">
        <f>主动技能!Z563</f>
        <v>100</v>
      </c>
      <c r="U560">
        <f>主动技能!AB563</f>
        <v>5803</v>
      </c>
      <c r="V560">
        <f>主动技能!AC563</f>
        <v>0</v>
      </c>
      <c r="W560">
        <f>主动技能!AD563</f>
        <v>0</v>
      </c>
      <c r="X560">
        <f>主动技能!AE563</f>
        <v>0</v>
      </c>
      <c r="Y560">
        <f>主动技能!AF563</f>
        <v>0</v>
      </c>
      <c r="Z560">
        <f>主动技能!AG563</f>
        <v>0</v>
      </c>
      <c r="AA560" t="str">
        <f>主动技能!AH563</f>
        <v>attack</v>
      </c>
      <c r="AB560" t="str">
        <f>IF(主动技能!AI563="","")</f>
        <v/>
      </c>
      <c r="AC560">
        <f>主动技能!AJ563</f>
        <v>17</v>
      </c>
    </row>
    <row r="561" spans="1:29" x14ac:dyDescent="0.15">
      <c r="A561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对敌方单体进行横扫攻击，造成100%攻击力（+8208）点伤害。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 t="str">
        <f>主动技能!P564</f>
        <v>eff_yixingguangquan|||</v>
      </c>
      <c r="K561">
        <f>主动技能!Q564</f>
        <v>1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 t="str">
        <f>IF(主动技能!V564="","",主动技能!V564)</f>
        <v>skill_32</v>
      </c>
      <c r="Q561" t="str">
        <f>IF(主动技能!W564="","")</f>
        <v/>
      </c>
      <c r="R561" t="str">
        <f>IF(主动技能!X564="","")</f>
        <v/>
      </c>
      <c r="S561">
        <f>主动技能!Y564</f>
        <v>0</v>
      </c>
      <c r="T561">
        <f>主动技能!Z564</f>
        <v>100</v>
      </c>
      <c r="U561">
        <f>主动技能!AB564</f>
        <v>8208</v>
      </c>
      <c r="V561">
        <f>主动技能!AC564</f>
        <v>0</v>
      </c>
      <c r="W561">
        <f>主动技能!AD564</f>
        <v>0</v>
      </c>
      <c r="X561">
        <f>主动技能!AE564</f>
        <v>0</v>
      </c>
      <c r="Y561">
        <f>主动技能!AF564</f>
        <v>0</v>
      </c>
      <c r="Z561">
        <f>主动技能!AG564</f>
        <v>0</v>
      </c>
      <c r="AA561" t="str">
        <f>主动技能!AH564</f>
        <v>attack</v>
      </c>
      <c r="AB561" t="str">
        <f>IF(主动技能!AI564="","")</f>
        <v/>
      </c>
      <c r="AC561">
        <f>主动技能!AJ564</f>
        <v>18</v>
      </c>
    </row>
    <row r="562" spans="1:29" x14ac:dyDescent="0.15">
      <c r="A562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对敌方单体进行横扫攻击，造成100%攻击力（+11609）点伤害。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 t="str">
        <f>主动技能!P565</f>
        <v>eff_yixingguangquan|||</v>
      </c>
      <c r="K562">
        <f>主动技能!Q565</f>
        <v>1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 t="str">
        <f>IF(主动技能!V565="","",主动技能!V565)</f>
        <v>skill_32</v>
      </c>
      <c r="Q562" t="str">
        <f>IF(主动技能!W565="","")</f>
        <v/>
      </c>
      <c r="R562" t="str">
        <f>IF(主动技能!X565="","")</f>
        <v/>
      </c>
      <c r="S562">
        <f>主动技能!Y565</f>
        <v>0</v>
      </c>
      <c r="T562">
        <f>主动技能!Z565</f>
        <v>100</v>
      </c>
      <c r="U562">
        <f>主动技能!AB565</f>
        <v>11609</v>
      </c>
      <c r="V562">
        <f>主动技能!AC565</f>
        <v>0</v>
      </c>
      <c r="W562">
        <f>主动技能!AD565</f>
        <v>0</v>
      </c>
      <c r="X562">
        <f>主动技能!AE565</f>
        <v>0</v>
      </c>
      <c r="Y562">
        <f>主动技能!AF565</f>
        <v>0</v>
      </c>
      <c r="Z562">
        <f>主动技能!AG565</f>
        <v>0</v>
      </c>
      <c r="AA562" t="str">
        <f>主动技能!AH565</f>
        <v>attack</v>
      </c>
      <c r="AB562" t="str">
        <f>IF(主动技能!AI565="","")</f>
        <v/>
      </c>
      <c r="AC562">
        <f>主动技能!AJ565</f>
        <v>19</v>
      </c>
    </row>
    <row r="563" spans="1:29" x14ac:dyDescent="0.15">
      <c r="A563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对敌方单体进行横扫攻击，造成100%攻击力（+16420）点伤害。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 t="str">
        <f>主动技能!P566</f>
        <v>eff_yixingguangquan|||</v>
      </c>
      <c r="K563">
        <f>主动技能!Q566</f>
        <v>1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 t="str">
        <f>IF(主动技能!V566="","",主动技能!V566)</f>
        <v>skill_32</v>
      </c>
      <c r="Q563" t="str">
        <f>IF(主动技能!W566="","")</f>
        <v/>
      </c>
      <c r="R563" t="str">
        <f>IF(主动技能!X566="","")</f>
        <v/>
      </c>
      <c r="S563">
        <f>主动技能!Y566</f>
        <v>0</v>
      </c>
      <c r="T563">
        <f>主动技能!Z566</f>
        <v>100</v>
      </c>
      <c r="U563">
        <f>主动技能!AB566</f>
        <v>16420</v>
      </c>
      <c r="V563">
        <f>主动技能!AC566</f>
        <v>0</v>
      </c>
      <c r="W563">
        <f>主动技能!AD566</f>
        <v>0</v>
      </c>
      <c r="X563">
        <f>主动技能!AE566</f>
        <v>0</v>
      </c>
      <c r="Y563">
        <f>主动技能!AF566</f>
        <v>0</v>
      </c>
      <c r="Z563">
        <f>主动技能!AG566</f>
        <v>0</v>
      </c>
      <c r="AA563" t="str">
        <f>主动技能!AH566</f>
        <v>attack</v>
      </c>
      <c r="AB563" t="str">
        <f>IF(主动技能!AI566="","")</f>
        <v/>
      </c>
      <c r="AC563">
        <f>主动技能!AJ566</f>
        <v>20</v>
      </c>
    </row>
    <row r="564" spans="1:29" x14ac:dyDescent="0.15">
      <c r="A564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对敌方单体造成125%攻击力（+52）点伤害。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 t="str">
        <f>主动技能!P567</f>
        <v>eff_sixingguangquan|eff_chongjizhan||</v>
      </c>
      <c r="K564">
        <f>主动技能!Q567</f>
        <v>1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 t="str">
        <f>IF(主动技能!V567="","",主动技能!V567)</f>
        <v>skill_24</v>
      </c>
      <c r="Q564" t="str">
        <f>IF(主动技能!W567="","")</f>
        <v/>
      </c>
      <c r="R564" t="str">
        <f>IF(主动技能!X567="","")</f>
        <v/>
      </c>
      <c r="S564">
        <f>主动技能!Y567</f>
        <v>50</v>
      </c>
      <c r="T564">
        <f>主动技能!Z567</f>
        <v>125</v>
      </c>
      <c r="U564">
        <f>主动技能!AB567</f>
        <v>52</v>
      </c>
      <c r="V564">
        <f>主动技能!AC567</f>
        <v>0</v>
      </c>
      <c r="W564">
        <f>主动技能!AD567</f>
        <v>0</v>
      </c>
      <c r="X564">
        <f>主动技能!AE567</f>
        <v>1</v>
      </c>
      <c r="Y564">
        <f>主动技能!AF567</f>
        <v>2</v>
      </c>
      <c r="Z564">
        <f>主动技能!AG567</f>
        <v>1</v>
      </c>
      <c r="AA564" t="str">
        <f>主动技能!AH567</f>
        <v>attackex</v>
      </c>
      <c r="AB564" t="str">
        <f>IF(主动技能!AI567="","")</f>
        <v/>
      </c>
      <c r="AC564">
        <f>主动技能!AJ567</f>
        <v>1</v>
      </c>
    </row>
    <row r="565" spans="1:29" x14ac:dyDescent="0.15">
      <c r="A565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对敌方单体造成125%攻击力（+64）点伤害。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 t="str">
        <f>主动技能!P568</f>
        <v>eff_sixingguangquan|eff_chongjizhan||</v>
      </c>
      <c r="K565">
        <f>主动技能!Q568</f>
        <v>1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 t="str">
        <f>IF(主动技能!V568="","",主动技能!V568)</f>
        <v>skill_24</v>
      </c>
      <c r="Q565" t="str">
        <f>IF(主动技能!W568="","")</f>
        <v/>
      </c>
      <c r="R565" t="str">
        <f>IF(主动技能!X568="","")</f>
        <v/>
      </c>
      <c r="S565">
        <f>主动技能!Y568</f>
        <v>50</v>
      </c>
      <c r="T565">
        <f>主动技能!Z568</f>
        <v>125</v>
      </c>
      <c r="U565">
        <f>主动技能!AB568</f>
        <v>64</v>
      </c>
      <c r="V565">
        <f>主动技能!AC568</f>
        <v>0</v>
      </c>
      <c r="W565">
        <f>主动技能!AD568</f>
        <v>0</v>
      </c>
      <c r="X565">
        <f>主动技能!AE568</f>
        <v>1</v>
      </c>
      <c r="Y565">
        <f>主动技能!AF568</f>
        <v>2</v>
      </c>
      <c r="Z565">
        <f>主动技能!AG568</f>
        <v>1</v>
      </c>
      <c r="AA565" t="str">
        <f>主动技能!AH568</f>
        <v>attackex</v>
      </c>
      <c r="AB565" t="str">
        <f>IF(主动技能!AI568="","")</f>
        <v/>
      </c>
      <c r="AC565">
        <f>主动技能!AJ568</f>
        <v>2</v>
      </c>
    </row>
    <row r="566" spans="1:29" x14ac:dyDescent="0.15">
      <c r="A566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对敌方单体造成125%攻击力（+100）点伤害。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 t="str">
        <f>主动技能!P569</f>
        <v>eff_sixingguangquan|eff_chongjizhan||</v>
      </c>
      <c r="K566">
        <f>主动技能!Q569</f>
        <v>1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 t="str">
        <f>IF(主动技能!V569="","",主动技能!V569)</f>
        <v>skill_24</v>
      </c>
      <c r="Q566" t="str">
        <f>IF(主动技能!W569="","")</f>
        <v/>
      </c>
      <c r="R566" t="str">
        <f>IF(主动技能!X569="","")</f>
        <v/>
      </c>
      <c r="S566">
        <f>主动技能!Y569</f>
        <v>50</v>
      </c>
      <c r="T566">
        <f>主动技能!Z569</f>
        <v>125</v>
      </c>
      <c r="U566">
        <f>主动技能!AB569</f>
        <v>100</v>
      </c>
      <c r="V566">
        <f>主动技能!AC569</f>
        <v>0</v>
      </c>
      <c r="W566">
        <f>主动技能!AD569</f>
        <v>0</v>
      </c>
      <c r="X566">
        <f>主动技能!AE569</f>
        <v>1</v>
      </c>
      <c r="Y566">
        <f>主动技能!AF569</f>
        <v>2</v>
      </c>
      <c r="Z566">
        <f>主动技能!AG569</f>
        <v>1</v>
      </c>
      <c r="AA566" t="str">
        <f>主动技能!AH569</f>
        <v>attackex</v>
      </c>
      <c r="AB566" t="str">
        <f>IF(主动技能!AI569="","")</f>
        <v/>
      </c>
      <c r="AC566">
        <f>主动技能!AJ569</f>
        <v>3</v>
      </c>
    </row>
    <row r="567" spans="1:29" x14ac:dyDescent="0.15">
      <c r="A567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对敌方单体造成125%攻击力（+160）点伤害。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 t="str">
        <f>主动技能!P570</f>
        <v>eff_sixingguangquan|eff_chongjizhan||</v>
      </c>
      <c r="K567">
        <f>主动技能!Q570</f>
        <v>1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 t="str">
        <f>IF(主动技能!V570="","",主动技能!V570)</f>
        <v>skill_24</v>
      </c>
      <c r="Q567" t="str">
        <f>IF(主动技能!W570="","")</f>
        <v/>
      </c>
      <c r="R567" t="str">
        <f>IF(主动技能!X570="","")</f>
        <v/>
      </c>
      <c r="S567">
        <f>主动技能!Y570</f>
        <v>50</v>
      </c>
      <c r="T567">
        <f>主动技能!Z570</f>
        <v>125</v>
      </c>
      <c r="U567">
        <f>主动技能!AB570</f>
        <v>160</v>
      </c>
      <c r="V567">
        <f>主动技能!AC570</f>
        <v>0</v>
      </c>
      <c r="W567">
        <f>主动技能!AD570</f>
        <v>0</v>
      </c>
      <c r="X567">
        <f>主动技能!AE570</f>
        <v>1</v>
      </c>
      <c r="Y567">
        <f>主动技能!AF570</f>
        <v>2</v>
      </c>
      <c r="Z567">
        <f>主动技能!AG570</f>
        <v>1</v>
      </c>
      <c r="AA567" t="str">
        <f>主动技能!AH570</f>
        <v>attackex</v>
      </c>
      <c r="AB567" t="str">
        <f>IF(主动技能!AI570="","")</f>
        <v/>
      </c>
      <c r="AC567">
        <f>主动技能!AJ570</f>
        <v>4</v>
      </c>
    </row>
    <row r="568" spans="1:29" x14ac:dyDescent="0.15">
      <c r="A568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 t="str">
        <f>主动技能!P571</f>
        <v>eff_sixingguangquan|eff_chongjizhan||</v>
      </c>
      <c r="K568">
        <f>主动技能!Q571</f>
        <v>1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 t="str">
        <f>IF(主动技能!V571="","",主动技能!V571)</f>
        <v>skill_24</v>
      </c>
      <c r="Q568" t="str">
        <f>IF(主动技能!W571="","")</f>
        <v/>
      </c>
      <c r="R568" t="str">
        <f>IF(主动技能!X571="","")</f>
        <v/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>
        <f>主动技能!AE571</f>
        <v>1</v>
      </c>
      <c r="Y568">
        <f>主动技能!AF571</f>
        <v>2</v>
      </c>
      <c r="Z568">
        <f>主动技能!AG571</f>
        <v>1</v>
      </c>
      <c r="AA568" t="str">
        <f>主动技能!AH571</f>
        <v>attackex</v>
      </c>
      <c r="AB568" t="str">
        <f>IF(主动技能!AI571="","")</f>
        <v/>
      </c>
      <c r="AC568">
        <f>主动技能!AJ571</f>
        <v>5</v>
      </c>
    </row>
    <row r="569" spans="1:29" x14ac:dyDescent="0.15">
      <c r="A56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对敌方单体造成125%攻击力（+320）点伤害。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 t="str">
        <f>主动技能!P572</f>
        <v>eff_sixingguangquan|eff_chongjizhan||</v>
      </c>
      <c r="K569">
        <f>主动技能!Q572</f>
        <v>1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 t="str">
        <f>IF(主动技能!V572="","",主动技能!V572)</f>
        <v>skill_24</v>
      </c>
      <c r="Q569" t="str">
        <f>IF(主动技能!W572="","")</f>
        <v/>
      </c>
      <c r="R569" t="str">
        <f>IF(主动技能!X572="","")</f>
        <v/>
      </c>
      <c r="S569">
        <f>主动技能!Y572</f>
        <v>50</v>
      </c>
      <c r="T569">
        <f>主动技能!Z572</f>
        <v>125</v>
      </c>
      <c r="U569">
        <f>主动技能!AB572</f>
        <v>320</v>
      </c>
      <c r="V569">
        <f>主动技能!AC572</f>
        <v>0</v>
      </c>
      <c r="W569">
        <f>主动技能!AD572</f>
        <v>0</v>
      </c>
      <c r="X569">
        <f>主动技能!AE572</f>
        <v>1</v>
      </c>
      <c r="Y569">
        <f>主动技能!AF572</f>
        <v>2</v>
      </c>
      <c r="Z569">
        <f>主动技能!AG572</f>
        <v>1</v>
      </c>
      <c r="AA569" t="str">
        <f>主动技能!AH572</f>
        <v>attackex</v>
      </c>
      <c r="AB569" t="str">
        <f>IF(主动技能!AI572="","")</f>
        <v/>
      </c>
      <c r="AC569">
        <f>主动技能!AJ572</f>
        <v>6</v>
      </c>
    </row>
    <row r="570" spans="1:29" x14ac:dyDescent="0.15">
      <c r="A570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对敌方单体造成125%攻击力（+452）点伤害。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 t="str">
        <f>主动技能!P573</f>
        <v>eff_sixingguangquan|eff_chongjizhan||</v>
      </c>
      <c r="K570">
        <f>主动技能!Q573</f>
        <v>1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 t="str">
        <f>IF(主动技能!V573="","",主动技能!V573)</f>
        <v>skill_24</v>
      </c>
      <c r="Q570" t="str">
        <f>IF(主动技能!W573="","")</f>
        <v/>
      </c>
      <c r="R570" t="str">
        <f>IF(主动技能!X573="","")</f>
        <v/>
      </c>
      <c r="S570">
        <f>主动技能!Y573</f>
        <v>50</v>
      </c>
      <c r="T570">
        <f>主动技能!Z573</f>
        <v>125</v>
      </c>
      <c r="U570">
        <f>主动技能!AB573</f>
        <v>452</v>
      </c>
      <c r="V570">
        <f>主动技能!AC573</f>
        <v>0</v>
      </c>
      <c r="W570">
        <f>主动技能!AD573</f>
        <v>0</v>
      </c>
      <c r="X570">
        <f>主动技能!AE573</f>
        <v>1</v>
      </c>
      <c r="Y570">
        <f>主动技能!AF573</f>
        <v>2</v>
      </c>
      <c r="Z570">
        <f>主动技能!AG573</f>
        <v>1</v>
      </c>
      <c r="AA570" t="str">
        <f>主动技能!AH573</f>
        <v>attackex</v>
      </c>
      <c r="AB570" t="str">
        <f>IF(主动技能!AI573="","")</f>
        <v/>
      </c>
      <c r="AC570">
        <f>主动技能!AJ573</f>
        <v>7</v>
      </c>
    </row>
    <row r="571" spans="1:29" x14ac:dyDescent="0.15">
      <c r="A571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对敌方单体造成125%攻击力（+640）点伤害。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 t="str">
        <f>主动技能!P574</f>
        <v>eff_sixingguangquan|eff_chongjizhan||</v>
      </c>
      <c r="K571">
        <f>主动技能!Q574</f>
        <v>1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 t="str">
        <f>IF(主动技能!V574="","",主动技能!V574)</f>
        <v>skill_24</v>
      </c>
      <c r="Q571" t="str">
        <f>IF(主动技能!W574="","")</f>
        <v/>
      </c>
      <c r="R571" t="str">
        <f>IF(主动技能!X574="","")</f>
        <v/>
      </c>
      <c r="S571">
        <f>主动技能!Y574</f>
        <v>50</v>
      </c>
      <c r="T571">
        <f>主动技能!Z574</f>
        <v>125</v>
      </c>
      <c r="U571">
        <f>主动技能!AB574</f>
        <v>640</v>
      </c>
      <c r="V571">
        <f>主动技能!AC574</f>
        <v>0</v>
      </c>
      <c r="W571">
        <f>主动技能!AD574</f>
        <v>0</v>
      </c>
      <c r="X571">
        <f>主动技能!AE574</f>
        <v>1</v>
      </c>
      <c r="Y571">
        <f>主动技能!AF574</f>
        <v>2</v>
      </c>
      <c r="Z571">
        <f>主动技能!AG574</f>
        <v>1</v>
      </c>
      <c r="AA571" t="str">
        <f>主动技能!AH574</f>
        <v>attackex</v>
      </c>
      <c r="AB571" t="str">
        <f>IF(主动技能!AI574="","")</f>
        <v/>
      </c>
      <c r="AC571">
        <f>主动技能!AJ574</f>
        <v>8</v>
      </c>
    </row>
    <row r="572" spans="1:29" x14ac:dyDescent="0.15">
      <c r="A572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对敌方单体造成125%攻击力（+905）点伤害。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 t="str">
        <f>主动技能!P575</f>
        <v>eff_sixingguangquan|eff_chongjizhan||</v>
      </c>
      <c r="K572">
        <f>主动技能!Q575</f>
        <v>1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 t="str">
        <f>IF(主动技能!V575="","",主动技能!V575)</f>
        <v>skill_24</v>
      </c>
      <c r="Q572" t="str">
        <f>IF(主动技能!W575="","")</f>
        <v/>
      </c>
      <c r="R572" t="str">
        <f>IF(主动技能!X575="","")</f>
        <v/>
      </c>
      <c r="S572">
        <f>主动技能!Y575</f>
        <v>50</v>
      </c>
      <c r="T572">
        <f>主动技能!Z575</f>
        <v>125</v>
      </c>
      <c r="U572">
        <f>主动技能!AB575</f>
        <v>905</v>
      </c>
      <c r="V572">
        <f>主动技能!AC575</f>
        <v>0</v>
      </c>
      <c r="W572">
        <f>主动技能!AD575</f>
        <v>0</v>
      </c>
      <c r="X572">
        <f>主动技能!AE575</f>
        <v>1</v>
      </c>
      <c r="Y572">
        <f>主动技能!AF575</f>
        <v>2</v>
      </c>
      <c r="Z572">
        <f>主动技能!AG575</f>
        <v>1</v>
      </c>
      <c r="AA572" t="str">
        <f>主动技能!AH575</f>
        <v>attackex</v>
      </c>
      <c r="AB572" t="str">
        <f>IF(主动技能!AI575="","")</f>
        <v/>
      </c>
      <c r="AC572">
        <f>主动技能!AJ575</f>
        <v>9</v>
      </c>
    </row>
    <row r="573" spans="1:29" x14ac:dyDescent="0.15">
      <c r="A573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对敌方单体造成125%攻击力（+1281）点伤害。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 t="str">
        <f>主动技能!P576</f>
        <v>eff_sixingguangquan|eff_chongjizhan||</v>
      </c>
      <c r="K573">
        <f>主动技能!Q576</f>
        <v>1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 t="str">
        <f>IF(主动技能!V576="","",主动技能!V576)</f>
        <v>skill_24</v>
      </c>
      <c r="Q573" t="str">
        <f>IF(主动技能!W576="","")</f>
        <v/>
      </c>
      <c r="R573" t="str">
        <f>IF(主动技能!X576="","")</f>
        <v/>
      </c>
      <c r="S573">
        <f>主动技能!Y576</f>
        <v>50</v>
      </c>
      <c r="T573">
        <f>主动技能!Z576</f>
        <v>125</v>
      </c>
      <c r="U573">
        <f>主动技能!AB576</f>
        <v>1281</v>
      </c>
      <c r="V573">
        <f>主动技能!AC576</f>
        <v>0</v>
      </c>
      <c r="W573">
        <f>主动技能!AD576</f>
        <v>0</v>
      </c>
      <c r="X573">
        <f>主动技能!AE576</f>
        <v>1</v>
      </c>
      <c r="Y573">
        <f>主动技能!AF576</f>
        <v>2</v>
      </c>
      <c r="Z573">
        <f>主动技能!AG576</f>
        <v>1</v>
      </c>
      <c r="AA573" t="str">
        <f>主动技能!AH576</f>
        <v>attackex</v>
      </c>
      <c r="AB573" t="str">
        <f>IF(主动技能!AI576="","")</f>
        <v/>
      </c>
      <c r="AC573">
        <f>主动技能!AJ576</f>
        <v>10</v>
      </c>
    </row>
    <row r="574" spans="1:29" x14ac:dyDescent="0.15">
      <c r="A574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对敌方单体造成125%攻击力（+1812）点伤害。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 t="str">
        <f>主动技能!P577</f>
        <v>eff_sixingguangquan|eff_chongjizhan||</v>
      </c>
      <c r="K574">
        <f>主动技能!Q577</f>
        <v>1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 t="str">
        <f>IF(主动技能!V577="","",主动技能!V577)</f>
        <v>skill_24</v>
      </c>
      <c r="Q574" t="str">
        <f>IF(主动技能!W577="","")</f>
        <v/>
      </c>
      <c r="R574" t="str">
        <f>IF(主动技能!X577="","")</f>
        <v/>
      </c>
      <c r="S574">
        <f>主动技能!Y577</f>
        <v>50</v>
      </c>
      <c r="T574">
        <f>主动技能!Z577</f>
        <v>125</v>
      </c>
      <c r="U574">
        <f>主动技能!AB577</f>
        <v>1812</v>
      </c>
      <c r="V574">
        <f>主动技能!AC577</f>
        <v>0</v>
      </c>
      <c r="W574">
        <f>主动技能!AD577</f>
        <v>0</v>
      </c>
      <c r="X574">
        <f>主动技能!AE577</f>
        <v>1</v>
      </c>
      <c r="Y574">
        <f>主动技能!AF577</f>
        <v>2</v>
      </c>
      <c r="Z574">
        <f>主动技能!AG577</f>
        <v>1</v>
      </c>
      <c r="AA574" t="str">
        <f>主动技能!AH577</f>
        <v>attackex</v>
      </c>
      <c r="AB574" t="str">
        <f>IF(主动技能!AI577="","")</f>
        <v/>
      </c>
      <c r="AC574">
        <f>主动技能!AJ577</f>
        <v>11</v>
      </c>
    </row>
    <row r="575" spans="1:29" x14ac:dyDescent="0.15">
      <c r="A575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对敌方单体造成125%攻击力（+2563）点伤害。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 t="str">
        <f>主动技能!P578</f>
        <v>eff_sixingguangquan|eff_chongjizhan||</v>
      </c>
      <c r="K575">
        <f>主动技能!Q578</f>
        <v>1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 t="str">
        <f>IF(主动技能!V578="","",主动技能!V578)</f>
        <v>skill_24</v>
      </c>
      <c r="Q575" t="str">
        <f>IF(主动技能!W578="","")</f>
        <v/>
      </c>
      <c r="R575" t="str">
        <f>IF(主动技能!X578="","")</f>
        <v/>
      </c>
      <c r="S575">
        <f>主动技能!Y578</f>
        <v>50</v>
      </c>
      <c r="T575">
        <f>主动技能!Z578</f>
        <v>125</v>
      </c>
      <c r="U575">
        <f>主动技能!AB578</f>
        <v>2563</v>
      </c>
      <c r="V575">
        <f>主动技能!AC578</f>
        <v>0</v>
      </c>
      <c r="W575">
        <f>主动技能!AD578</f>
        <v>0</v>
      </c>
      <c r="X575">
        <f>主动技能!AE578</f>
        <v>1</v>
      </c>
      <c r="Y575">
        <f>主动技能!AF578</f>
        <v>2</v>
      </c>
      <c r="Z575">
        <f>主动技能!AG578</f>
        <v>1</v>
      </c>
      <c r="AA575" t="str">
        <f>主动技能!AH578</f>
        <v>attackex</v>
      </c>
      <c r="AB575" t="str">
        <f>IF(主动技能!AI578="","")</f>
        <v/>
      </c>
      <c r="AC575">
        <f>主动技能!AJ578</f>
        <v>12</v>
      </c>
    </row>
    <row r="576" spans="1:29" x14ac:dyDescent="0.15">
      <c r="A576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对敌方单体造成125%攻击力（+3625）点伤害。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 t="str">
        <f>主动技能!P579</f>
        <v>eff_sixingguangquan|eff_chongjizhan||</v>
      </c>
      <c r="K576">
        <f>主动技能!Q579</f>
        <v>1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 t="str">
        <f>IF(主动技能!V579="","",主动技能!V579)</f>
        <v>skill_24</v>
      </c>
      <c r="Q576" t="str">
        <f>IF(主动技能!W579="","")</f>
        <v/>
      </c>
      <c r="R576" t="str">
        <f>IF(主动技能!X579="","")</f>
        <v/>
      </c>
      <c r="S576">
        <f>主动技能!Y579</f>
        <v>50</v>
      </c>
      <c r="T576">
        <f>主动技能!Z579</f>
        <v>125</v>
      </c>
      <c r="U576">
        <f>主动技能!AB579</f>
        <v>3625</v>
      </c>
      <c r="V576">
        <f>主动技能!AC579</f>
        <v>0</v>
      </c>
      <c r="W576">
        <f>主动技能!AD579</f>
        <v>0</v>
      </c>
      <c r="X576">
        <f>主动技能!AE579</f>
        <v>1</v>
      </c>
      <c r="Y576">
        <f>主动技能!AF579</f>
        <v>2</v>
      </c>
      <c r="Z576">
        <f>主动技能!AG579</f>
        <v>1</v>
      </c>
      <c r="AA576" t="str">
        <f>主动技能!AH579</f>
        <v>attackex</v>
      </c>
      <c r="AB576" t="str">
        <f>IF(主动技能!AI579="","")</f>
        <v/>
      </c>
      <c r="AC576">
        <f>主动技能!AJ579</f>
        <v>13</v>
      </c>
    </row>
    <row r="577" spans="1:29" x14ac:dyDescent="0.15">
      <c r="A577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对敌方单体造成125%攻击力（+5127）点伤害。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 t="str">
        <f>主动技能!P580</f>
        <v>eff_sixingguangquan|eff_chongjizhan||</v>
      </c>
      <c r="K577">
        <f>主动技能!Q580</f>
        <v>1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 t="str">
        <f>IF(主动技能!V580="","",主动技能!V580)</f>
        <v>skill_24</v>
      </c>
      <c r="Q577" t="str">
        <f>IF(主动技能!W580="","")</f>
        <v/>
      </c>
      <c r="R577" t="str">
        <f>IF(主动技能!X580="","")</f>
        <v/>
      </c>
      <c r="S577">
        <f>主动技能!Y580</f>
        <v>50</v>
      </c>
      <c r="T577">
        <f>主动技能!Z580</f>
        <v>125</v>
      </c>
      <c r="U577">
        <f>主动技能!AB580</f>
        <v>5127</v>
      </c>
      <c r="V577">
        <f>主动技能!AC580</f>
        <v>0</v>
      </c>
      <c r="W577">
        <f>主动技能!AD580</f>
        <v>0</v>
      </c>
      <c r="X577">
        <f>主动技能!AE580</f>
        <v>1</v>
      </c>
      <c r="Y577">
        <f>主动技能!AF580</f>
        <v>2</v>
      </c>
      <c r="Z577">
        <f>主动技能!AG580</f>
        <v>1</v>
      </c>
      <c r="AA577" t="str">
        <f>主动技能!AH580</f>
        <v>attackex</v>
      </c>
      <c r="AB577" t="str">
        <f>IF(主动技能!AI580="","")</f>
        <v/>
      </c>
      <c r="AC577">
        <f>主动技能!AJ580</f>
        <v>14</v>
      </c>
    </row>
    <row r="578" spans="1:29" x14ac:dyDescent="0.15">
      <c r="A578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对敌方单体造成125%攻击力（+7252）点伤害。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 t="str">
        <f>主动技能!P581</f>
        <v>eff_sixingguangquan|eff_chongjizhan||</v>
      </c>
      <c r="K578">
        <f>主动技能!Q581</f>
        <v>1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 t="str">
        <f>IF(主动技能!V581="","",主动技能!V581)</f>
        <v>skill_24</v>
      </c>
      <c r="Q578" t="str">
        <f>IF(主动技能!W581="","")</f>
        <v/>
      </c>
      <c r="R578" t="str">
        <f>IF(主动技能!X581="","")</f>
        <v/>
      </c>
      <c r="S578">
        <f>主动技能!Y581</f>
        <v>50</v>
      </c>
      <c r="T578">
        <f>主动技能!Z581</f>
        <v>125</v>
      </c>
      <c r="U578">
        <f>主动技能!AB581</f>
        <v>7252</v>
      </c>
      <c r="V578">
        <f>主动技能!AC581</f>
        <v>0</v>
      </c>
      <c r="W578">
        <f>主动技能!AD581</f>
        <v>0</v>
      </c>
      <c r="X578">
        <f>主动技能!AE581</f>
        <v>1</v>
      </c>
      <c r="Y578">
        <f>主动技能!AF581</f>
        <v>2</v>
      </c>
      <c r="Z578">
        <f>主动技能!AG581</f>
        <v>1</v>
      </c>
      <c r="AA578" t="str">
        <f>主动技能!AH581</f>
        <v>attackex</v>
      </c>
      <c r="AB578" t="str">
        <f>IF(主动技能!AI581="","")</f>
        <v/>
      </c>
      <c r="AC578">
        <f>主动技能!AJ581</f>
        <v>15</v>
      </c>
    </row>
    <row r="579" spans="1:29" x14ac:dyDescent="0.15">
      <c r="A57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对敌方单体造成125%攻击力（+10257）点伤害。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 t="str">
        <f>主动技能!P582</f>
        <v>eff_sixingguangquan|eff_chongjizhan||</v>
      </c>
      <c r="K579">
        <f>主动技能!Q582</f>
        <v>1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 t="str">
        <f>IF(主动技能!V582="","",主动技能!V582)</f>
        <v>skill_24</v>
      </c>
      <c r="Q579" t="str">
        <f>IF(主动技能!W582="","")</f>
        <v/>
      </c>
      <c r="R579" t="str">
        <f>IF(主动技能!X582="","")</f>
        <v/>
      </c>
      <c r="S579">
        <f>主动技能!Y582</f>
        <v>50</v>
      </c>
      <c r="T579">
        <f>主动技能!Z582</f>
        <v>125</v>
      </c>
      <c r="U579">
        <f>主动技能!AB582</f>
        <v>10257</v>
      </c>
      <c r="V579">
        <f>主动技能!AC582</f>
        <v>0</v>
      </c>
      <c r="W579">
        <f>主动技能!AD582</f>
        <v>0</v>
      </c>
      <c r="X579">
        <f>主动技能!AE582</f>
        <v>1</v>
      </c>
      <c r="Y579">
        <f>主动技能!AF582</f>
        <v>2</v>
      </c>
      <c r="Z579">
        <f>主动技能!AG582</f>
        <v>1</v>
      </c>
      <c r="AA579" t="str">
        <f>主动技能!AH582</f>
        <v>attackex</v>
      </c>
      <c r="AB579" t="str">
        <f>IF(主动技能!AI582="","")</f>
        <v/>
      </c>
      <c r="AC579">
        <f>主动技能!AJ582</f>
        <v>16</v>
      </c>
    </row>
    <row r="580" spans="1:29" x14ac:dyDescent="0.15">
      <c r="A580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对敌方单体造成125%攻击力（+14508）点伤害。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 t="str">
        <f>主动技能!P583</f>
        <v>eff_sixingguangquan|eff_chongjizhan||</v>
      </c>
      <c r="K580">
        <f>主动技能!Q583</f>
        <v>1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 t="str">
        <f>IF(主动技能!V583="","",主动技能!V583)</f>
        <v>skill_24</v>
      </c>
      <c r="Q580" t="str">
        <f>IF(主动技能!W583="","")</f>
        <v/>
      </c>
      <c r="R580" t="str">
        <f>IF(主动技能!X583="","")</f>
        <v/>
      </c>
      <c r="S580">
        <f>主动技能!Y583</f>
        <v>50</v>
      </c>
      <c r="T580">
        <f>主动技能!Z583</f>
        <v>125</v>
      </c>
      <c r="U580">
        <f>主动技能!AB583</f>
        <v>14508</v>
      </c>
      <c r="V580">
        <f>主动技能!AC583</f>
        <v>0</v>
      </c>
      <c r="W580">
        <f>主动技能!AD583</f>
        <v>0</v>
      </c>
      <c r="X580">
        <f>主动技能!AE583</f>
        <v>1</v>
      </c>
      <c r="Y580">
        <f>主动技能!AF583</f>
        <v>2</v>
      </c>
      <c r="Z580">
        <f>主动技能!AG583</f>
        <v>1</v>
      </c>
      <c r="AA580" t="str">
        <f>主动技能!AH583</f>
        <v>attackex</v>
      </c>
      <c r="AB580" t="str">
        <f>IF(主动技能!AI583="","")</f>
        <v/>
      </c>
      <c r="AC580">
        <f>主动技能!AJ583</f>
        <v>17</v>
      </c>
    </row>
    <row r="581" spans="1:29" x14ac:dyDescent="0.15">
      <c r="A581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对敌方单体造成125%攻击力（+20520）点伤害。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 t="str">
        <f>主动技能!P584</f>
        <v>eff_sixingguangquan|eff_chongjizhan||</v>
      </c>
      <c r="K581">
        <f>主动技能!Q584</f>
        <v>1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 t="str">
        <f>IF(主动技能!V584="","",主动技能!V584)</f>
        <v>skill_24</v>
      </c>
      <c r="Q581" t="str">
        <f>IF(主动技能!W584="","")</f>
        <v/>
      </c>
      <c r="R581" t="str">
        <f>IF(主动技能!X584="","")</f>
        <v/>
      </c>
      <c r="S581">
        <f>主动技能!Y584</f>
        <v>50</v>
      </c>
      <c r="T581">
        <f>主动技能!Z584</f>
        <v>125</v>
      </c>
      <c r="U581">
        <f>主动技能!AB584</f>
        <v>20520</v>
      </c>
      <c r="V581">
        <f>主动技能!AC584</f>
        <v>0</v>
      </c>
      <c r="W581">
        <f>主动技能!AD584</f>
        <v>0</v>
      </c>
      <c r="X581">
        <f>主动技能!AE584</f>
        <v>1</v>
      </c>
      <c r="Y581">
        <f>主动技能!AF584</f>
        <v>2</v>
      </c>
      <c r="Z581">
        <f>主动技能!AG584</f>
        <v>1</v>
      </c>
      <c r="AA581" t="str">
        <f>主动技能!AH584</f>
        <v>attackex</v>
      </c>
      <c r="AB581" t="str">
        <f>IF(主动技能!AI584="","")</f>
        <v/>
      </c>
      <c r="AC581">
        <f>主动技能!AJ584</f>
        <v>18</v>
      </c>
    </row>
    <row r="582" spans="1:29" x14ac:dyDescent="0.15">
      <c r="A582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对敌方单体造成125%攻击力（+29024）点伤害。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 t="str">
        <f>主动技能!P585</f>
        <v>eff_sixingguangquan|eff_chongjizhan||</v>
      </c>
      <c r="K582">
        <f>主动技能!Q585</f>
        <v>1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 t="str">
        <f>IF(主动技能!V585="","",主动技能!V585)</f>
        <v>skill_24</v>
      </c>
      <c r="Q582" t="str">
        <f>IF(主动技能!W585="","")</f>
        <v/>
      </c>
      <c r="R582" t="str">
        <f>IF(主动技能!X585="","")</f>
        <v/>
      </c>
      <c r="S582">
        <f>主动技能!Y585</f>
        <v>50</v>
      </c>
      <c r="T582">
        <f>主动技能!Z585</f>
        <v>125</v>
      </c>
      <c r="U582">
        <f>主动技能!AB585</f>
        <v>29024</v>
      </c>
      <c r="V582">
        <f>主动技能!AC585</f>
        <v>0</v>
      </c>
      <c r="W582">
        <f>主动技能!AD585</f>
        <v>0</v>
      </c>
      <c r="X582">
        <f>主动技能!AE585</f>
        <v>1</v>
      </c>
      <c r="Y582">
        <f>主动技能!AF585</f>
        <v>2</v>
      </c>
      <c r="Z582">
        <f>主动技能!AG585</f>
        <v>1</v>
      </c>
      <c r="AA582" t="str">
        <f>主动技能!AH585</f>
        <v>attackex</v>
      </c>
      <c r="AB582" t="str">
        <f>IF(主动技能!AI585="","")</f>
        <v/>
      </c>
      <c r="AC582">
        <f>主动技能!AJ585</f>
        <v>19</v>
      </c>
    </row>
    <row r="583" spans="1:29" x14ac:dyDescent="0.15">
      <c r="A583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对敌方单体造成125%攻击力（+41051）点伤害。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 t="str">
        <f>主动技能!P586</f>
        <v>eff_sixingguangquan|eff_chongjizhan||</v>
      </c>
      <c r="K583">
        <f>主动技能!Q586</f>
        <v>1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 t="str">
        <f>IF(主动技能!V586="","",主动技能!V586)</f>
        <v>skill_24</v>
      </c>
      <c r="Q583" t="str">
        <f>IF(主动技能!W586="","")</f>
        <v/>
      </c>
      <c r="R583" t="str">
        <f>IF(主动技能!X586="","")</f>
        <v/>
      </c>
      <c r="S583">
        <f>主动技能!Y586</f>
        <v>50</v>
      </c>
      <c r="T583">
        <f>主动技能!Z586</f>
        <v>125</v>
      </c>
      <c r="U583">
        <f>主动技能!AB586</f>
        <v>41051</v>
      </c>
      <c r="V583">
        <f>主动技能!AC586</f>
        <v>0</v>
      </c>
      <c r="W583">
        <f>主动技能!AD586</f>
        <v>0</v>
      </c>
      <c r="X583">
        <f>主动技能!AE586</f>
        <v>1</v>
      </c>
      <c r="Y583">
        <f>主动技能!AF586</f>
        <v>2</v>
      </c>
      <c r="Z583">
        <f>主动技能!AG586</f>
        <v>1</v>
      </c>
      <c r="AA583" t="str">
        <f>主动技能!AH586</f>
        <v>attackex</v>
      </c>
      <c r="AB583" t="str">
        <f>IF(主动技能!AI586="","")</f>
        <v/>
      </c>
      <c r="AC583">
        <f>主动技能!AJ586</f>
        <v>20</v>
      </c>
    </row>
    <row r="584" spans="1:29" x14ac:dyDescent="0.15">
      <c r="A584">
        <f>主动技能!B587</f>
        <v>10100301</v>
      </c>
      <c r="B584" s="4" t="str">
        <f>主动技能!H587</f>
        <v>守护之力</v>
      </c>
      <c r="C584" s="4" t="str">
        <f>主动技能!I587</f>
        <v>增加自身防御力182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 t="str">
        <f>主动技能!P587</f>
        <v>eff_sanxingguangquan||eff_shouhuzhili|</v>
      </c>
      <c r="K584">
        <f>主动技能!Q587</f>
        <v>1</v>
      </c>
      <c r="L584">
        <f>主动技能!R587</f>
        <v>0</v>
      </c>
      <c r="M584">
        <f>主动技能!S587</f>
        <v>0</v>
      </c>
      <c r="N584" t="str">
        <f>IF(主动技能!T587="","",主动技能!T587)</f>
        <v>100045:100:2:0</v>
      </c>
      <c r="O584" t="str">
        <f>IF(主动技能!U587="","",主动技能!U587)</f>
        <v/>
      </c>
      <c r="P584" t="str">
        <f>IF(主动技能!V587="","",主动技能!V587)</f>
        <v>skill_14</v>
      </c>
      <c r="Q584" t="str">
        <f>IF(主动技能!W587="","")</f>
        <v/>
      </c>
      <c r="R584" t="str">
        <f>IF(主动技能!X587="","")</f>
        <v/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>
        <f>主动技能!AE587</f>
        <v>1</v>
      </c>
      <c r="Y584">
        <f>主动技能!AF587</f>
        <v>3</v>
      </c>
      <c r="Z584">
        <f>主动技能!AG587</f>
        <v>2</v>
      </c>
      <c r="AA584" t="str">
        <f>主动技能!AH587</f>
        <v>attackex</v>
      </c>
      <c r="AB584" t="str">
        <f>IF(主动技能!AI587="","")</f>
        <v/>
      </c>
      <c r="AC584">
        <f>主动技能!AJ587</f>
        <v>1</v>
      </c>
    </row>
    <row r="585" spans="1:29" x14ac:dyDescent="0.15">
      <c r="A585">
        <f>主动技能!B588</f>
        <v>10100302</v>
      </c>
      <c r="B585" s="4" t="str">
        <f>主动技能!H588</f>
        <v>守护之力</v>
      </c>
      <c r="C585" s="4" t="str">
        <f>主动技能!I588</f>
        <v>增加自身防御力224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 t="str">
        <f>主动技能!P588</f>
        <v>eff_sanxingguangquan||eff_shouhuzhili|</v>
      </c>
      <c r="K585">
        <f>主动技能!Q588</f>
        <v>1</v>
      </c>
      <c r="L585">
        <f>主动技能!R588</f>
        <v>0</v>
      </c>
      <c r="M585">
        <f>主动技能!S588</f>
        <v>0</v>
      </c>
      <c r="N585" t="str">
        <f>IF(主动技能!T588="","",主动技能!T588)</f>
        <v>100046:100:2:0</v>
      </c>
      <c r="O585" t="str">
        <f>IF(主动技能!U588="","",主动技能!U588)</f>
        <v/>
      </c>
      <c r="P585" t="str">
        <f>IF(主动技能!V588="","",主动技能!V588)</f>
        <v>skill_14</v>
      </c>
      <c r="Q585" t="str">
        <f>IF(主动技能!W588="","")</f>
        <v/>
      </c>
      <c r="R585" t="str">
        <f>IF(主动技能!X588="","")</f>
        <v/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>
        <f>主动技能!AE588</f>
        <v>1</v>
      </c>
      <c r="Y585">
        <f>主动技能!AF588</f>
        <v>3</v>
      </c>
      <c r="Z585">
        <f>主动技能!AG588</f>
        <v>2</v>
      </c>
      <c r="AA585" t="str">
        <f>主动技能!AH588</f>
        <v>attackex</v>
      </c>
      <c r="AB585" t="str">
        <f>IF(主动技能!AI588="","")</f>
        <v/>
      </c>
      <c r="AC585">
        <f>主动技能!AJ588</f>
        <v>2</v>
      </c>
    </row>
    <row r="586" spans="1:29" x14ac:dyDescent="0.15">
      <c r="A586">
        <f>主动技能!B589</f>
        <v>10100303</v>
      </c>
      <c r="B586" s="4" t="str">
        <f>主动技能!H589</f>
        <v>守护之力</v>
      </c>
      <c r="C586" s="4" t="str">
        <f>主动技能!I589</f>
        <v>增加自身防御力350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 t="str">
        <f>主动技能!P589</f>
        <v>eff_sanxingguangquan||eff_shouhuzhili|</v>
      </c>
      <c r="K586">
        <f>主动技能!Q589</f>
        <v>1</v>
      </c>
      <c r="L586">
        <f>主动技能!R589</f>
        <v>0</v>
      </c>
      <c r="M586">
        <f>主动技能!S589</f>
        <v>0</v>
      </c>
      <c r="N586" t="str">
        <f>IF(主动技能!T589="","",主动技能!T589)</f>
        <v>100047:100:2:0</v>
      </c>
      <c r="O586" t="str">
        <f>IF(主动技能!U589="","",主动技能!U589)</f>
        <v/>
      </c>
      <c r="P586" t="str">
        <f>IF(主动技能!V589="","",主动技能!V589)</f>
        <v>skill_14</v>
      </c>
      <c r="Q586" t="str">
        <f>IF(主动技能!W589="","")</f>
        <v/>
      </c>
      <c r="R586" t="str">
        <f>IF(主动技能!X589="","")</f>
        <v/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>
        <f>主动技能!AE589</f>
        <v>1</v>
      </c>
      <c r="Y586">
        <f>主动技能!AF589</f>
        <v>3</v>
      </c>
      <c r="Z586">
        <f>主动技能!AG589</f>
        <v>2</v>
      </c>
      <c r="AA586" t="str">
        <f>主动技能!AH589</f>
        <v>attackex</v>
      </c>
      <c r="AB586" t="str">
        <f>IF(主动技能!AI589="","")</f>
        <v/>
      </c>
      <c r="AC586">
        <f>主动技能!AJ589</f>
        <v>3</v>
      </c>
    </row>
    <row r="587" spans="1:29" x14ac:dyDescent="0.15">
      <c r="A587">
        <f>主动技能!B590</f>
        <v>10100304</v>
      </c>
      <c r="B587" s="4" t="str">
        <f>主动技能!H590</f>
        <v>守护之力</v>
      </c>
      <c r="C587" s="4" t="str">
        <f>主动技能!I590</f>
        <v>增加自身防御力560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 t="str">
        <f>主动技能!P590</f>
        <v>eff_sanxingguangquan||eff_shouhuzhili|</v>
      </c>
      <c r="K587">
        <f>主动技能!Q590</f>
        <v>1</v>
      </c>
      <c r="L587">
        <f>主动技能!R590</f>
        <v>0</v>
      </c>
      <c r="M587">
        <f>主动技能!S590</f>
        <v>0</v>
      </c>
      <c r="N587" t="str">
        <f>IF(主动技能!T590="","",主动技能!T590)</f>
        <v>100048:100:2:0</v>
      </c>
      <c r="O587" t="str">
        <f>IF(主动技能!U590="","",主动技能!U590)</f>
        <v/>
      </c>
      <c r="P587" t="str">
        <f>IF(主动技能!V590="","",主动技能!V590)</f>
        <v>skill_14</v>
      </c>
      <c r="Q587" t="str">
        <f>IF(主动技能!W590="","")</f>
        <v/>
      </c>
      <c r="R587" t="str">
        <f>IF(主动技能!X590="","")</f>
        <v/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>
        <f>主动技能!AE590</f>
        <v>1</v>
      </c>
      <c r="Y587">
        <f>主动技能!AF590</f>
        <v>3</v>
      </c>
      <c r="Z587">
        <f>主动技能!AG590</f>
        <v>2</v>
      </c>
      <c r="AA587" t="str">
        <f>主动技能!AH590</f>
        <v>attackex</v>
      </c>
      <c r="AB587" t="str">
        <f>IF(主动技能!AI590="","")</f>
        <v/>
      </c>
      <c r="AC587">
        <f>主动技能!AJ590</f>
        <v>4</v>
      </c>
    </row>
    <row r="588" spans="1:29" x14ac:dyDescent="0.15">
      <c r="A588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 t="str">
        <f>主动技能!P591</f>
        <v>eff_sanxingguangquan||eff_shouhuzhili|</v>
      </c>
      <c r="K588">
        <f>主动技能!Q591</f>
        <v>1</v>
      </c>
      <c r="L588">
        <f>主动技能!R591</f>
        <v>0</v>
      </c>
      <c r="M588">
        <f>主动技能!S591</f>
        <v>0</v>
      </c>
      <c r="N588" t="str">
        <f>IF(主动技能!T591="","",主动技能!T591)</f>
        <v>100049:100:2:0</v>
      </c>
      <c r="O588" t="str">
        <f>IF(主动技能!U591="","",主动技能!U591)</f>
        <v/>
      </c>
      <c r="P588" t="str">
        <f>IF(主动技能!V591="","",主动技能!V591)</f>
        <v>skill_14</v>
      </c>
      <c r="Q588" t="str">
        <f>IF(主动技能!W591="","")</f>
        <v/>
      </c>
      <c r="R588" t="str">
        <f>IF(主动技能!X591="","")</f>
        <v/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>
        <f>主动技能!AE591</f>
        <v>1</v>
      </c>
      <c r="Y588">
        <f>主动技能!AF591</f>
        <v>3</v>
      </c>
      <c r="Z588">
        <f>主动技能!AG591</f>
        <v>2</v>
      </c>
      <c r="AA588" t="str">
        <f>主动技能!AH591</f>
        <v>attackex</v>
      </c>
      <c r="AB588" t="str">
        <f>IF(主动技能!AI591="","")</f>
        <v/>
      </c>
      <c r="AC588">
        <f>主动技能!AJ591</f>
        <v>5</v>
      </c>
    </row>
    <row r="589" spans="1:29" x14ac:dyDescent="0.15">
      <c r="A589">
        <f>主动技能!B592</f>
        <v>10100306</v>
      </c>
      <c r="B589" s="4" t="str">
        <f>主动技能!H592</f>
        <v>守护之力</v>
      </c>
      <c r="C589" s="4" t="str">
        <f>主动技能!I592</f>
        <v>增加自身防御力1120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 t="str">
        <f>主动技能!P592</f>
        <v>eff_sanxingguangquan||eff_shouhuzhili|</v>
      </c>
      <c r="K589">
        <f>主动技能!Q592</f>
        <v>1</v>
      </c>
      <c r="L589">
        <f>主动技能!R592</f>
        <v>0</v>
      </c>
      <c r="M589">
        <f>主动技能!S592</f>
        <v>0</v>
      </c>
      <c r="N589" t="str">
        <f>IF(主动技能!T592="","",主动技能!T592)</f>
        <v>100050:100:2:0</v>
      </c>
      <c r="O589" t="str">
        <f>IF(主动技能!U592="","",主动技能!U592)</f>
        <v/>
      </c>
      <c r="P589" t="str">
        <f>IF(主动技能!V592="","",主动技能!V592)</f>
        <v>skill_14</v>
      </c>
      <c r="Q589" t="str">
        <f>IF(主动技能!W592="","")</f>
        <v/>
      </c>
      <c r="R589" t="str">
        <f>IF(主动技能!X592="","")</f>
        <v/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>
        <f>主动技能!AE592</f>
        <v>1</v>
      </c>
      <c r="Y589">
        <f>主动技能!AF592</f>
        <v>3</v>
      </c>
      <c r="Z589">
        <f>主动技能!AG592</f>
        <v>2</v>
      </c>
      <c r="AA589" t="str">
        <f>主动技能!AH592</f>
        <v>attackex</v>
      </c>
      <c r="AB589" t="str">
        <f>IF(主动技能!AI592="","")</f>
        <v/>
      </c>
      <c r="AC589">
        <f>主动技能!AJ592</f>
        <v>6</v>
      </c>
    </row>
    <row r="590" spans="1:29" x14ac:dyDescent="0.15">
      <c r="A590">
        <f>主动技能!B593</f>
        <v>10100307</v>
      </c>
      <c r="B590" s="4" t="str">
        <f>主动技能!H593</f>
        <v>守护之力</v>
      </c>
      <c r="C590" s="4" t="str">
        <f>主动技能!I593</f>
        <v>增加自身防御力1584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 t="str">
        <f>主动技能!P593</f>
        <v>eff_sanxingguangquan||eff_shouhuzhili|</v>
      </c>
      <c r="K590">
        <f>主动技能!Q593</f>
        <v>1</v>
      </c>
      <c r="L590">
        <f>主动技能!R593</f>
        <v>0</v>
      </c>
      <c r="M590">
        <f>主动技能!S593</f>
        <v>0</v>
      </c>
      <c r="N590" t="str">
        <f>IF(主动技能!T593="","",主动技能!T593)</f>
        <v>100051:100:2:0</v>
      </c>
      <c r="O590" t="str">
        <f>IF(主动技能!U593="","",主动技能!U593)</f>
        <v/>
      </c>
      <c r="P590" t="str">
        <f>IF(主动技能!V593="","",主动技能!V593)</f>
        <v>skill_14</v>
      </c>
      <c r="Q590" t="str">
        <f>IF(主动技能!W593="","")</f>
        <v/>
      </c>
      <c r="R590" t="str">
        <f>IF(主动技能!X593="","")</f>
        <v/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>
        <f>主动技能!AE593</f>
        <v>1</v>
      </c>
      <c r="Y590">
        <f>主动技能!AF593</f>
        <v>3</v>
      </c>
      <c r="Z590">
        <f>主动技能!AG593</f>
        <v>2</v>
      </c>
      <c r="AA590" t="str">
        <f>主动技能!AH593</f>
        <v>attackex</v>
      </c>
      <c r="AB590" t="str">
        <f>IF(主动技能!AI593="","")</f>
        <v/>
      </c>
      <c r="AC590">
        <f>主动技能!AJ593</f>
        <v>7</v>
      </c>
    </row>
    <row r="591" spans="1:29" x14ac:dyDescent="0.15">
      <c r="A591">
        <f>主动技能!B594</f>
        <v>10100308</v>
      </c>
      <c r="B591" s="4" t="str">
        <f>主动技能!H594</f>
        <v>守护之力</v>
      </c>
      <c r="C591" s="4" t="str">
        <f>主动技能!I594</f>
        <v>增加自身防御力2241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 t="str">
        <f>主动技能!P594</f>
        <v>eff_sanxingguangquan||eff_shouhuzhili|</v>
      </c>
      <c r="K591">
        <f>主动技能!Q594</f>
        <v>1</v>
      </c>
      <c r="L591">
        <f>主动技能!R594</f>
        <v>0</v>
      </c>
      <c r="M591">
        <f>主动技能!S594</f>
        <v>0</v>
      </c>
      <c r="N591" t="str">
        <f>IF(主动技能!T594="","",主动技能!T594)</f>
        <v>100052:100:2:0</v>
      </c>
      <c r="O591" t="str">
        <f>IF(主动技能!U594="","",主动技能!U594)</f>
        <v/>
      </c>
      <c r="P591" t="str">
        <f>IF(主动技能!V594="","",主动技能!V594)</f>
        <v>skill_14</v>
      </c>
      <c r="Q591" t="str">
        <f>IF(主动技能!W594="","")</f>
        <v/>
      </c>
      <c r="R591" t="str">
        <f>IF(主动技能!X594="","")</f>
        <v/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>
        <f>主动技能!AE594</f>
        <v>1</v>
      </c>
      <c r="Y591">
        <f>主动技能!AF594</f>
        <v>3</v>
      </c>
      <c r="Z591">
        <f>主动技能!AG594</f>
        <v>2</v>
      </c>
      <c r="AA591" t="str">
        <f>主动技能!AH594</f>
        <v>attackex</v>
      </c>
      <c r="AB591" t="str">
        <f>IF(主动技能!AI594="","")</f>
        <v/>
      </c>
      <c r="AC591">
        <f>主动技能!AJ594</f>
        <v>8</v>
      </c>
    </row>
    <row r="592" spans="1:29" x14ac:dyDescent="0.15">
      <c r="A592">
        <f>主动技能!B595</f>
        <v>10100309</v>
      </c>
      <c r="B592" s="4" t="str">
        <f>主动技能!H595</f>
        <v>守护之力</v>
      </c>
      <c r="C592" s="4" t="str">
        <f>主动技能!I595</f>
        <v>增加自身防御力3170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 t="str">
        <f>主动技能!P595</f>
        <v>eff_sanxingguangquan||eff_shouhuzhili|</v>
      </c>
      <c r="K592">
        <f>主动技能!Q595</f>
        <v>1</v>
      </c>
      <c r="L592">
        <f>主动技能!R595</f>
        <v>0</v>
      </c>
      <c r="M592">
        <f>主动技能!S595</f>
        <v>0</v>
      </c>
      <c r="N592" t="str">
        <f>IF(主动技能!T595="","",主动技能!T595)</f>
        <v>100053:100:2:0</v>
      </c>
      <c r="O592" t="str">
        <f>IF(主动技能!U595="","",主动技能!U595)</f>
        <v/>
      </c>
      <c r="P592" t="str">
        <f>IF(主动技能!V595="","",主动技能!V595)</f>
        <v>skill_14</v>
      </c>
      <c r="Q592" t="str">
        <f>IF(主动技能!W595="","")</f>
        <v/>
      </c>
      <c r="R592" t="str">
        <f>IF(主动技能!X595="","")</f>
        <v/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>
        <f>主动技能!AE595</f>
        <v>1</v>
      </c>
      <c r="Y592">
        <f>主动技能!AF595</f>
        <v>3</v>
      </c>
      <c r="Z592">
        <f>主动技能!AG595</f>
        <v>2</v>
      </c>
      <c r="AA592" t="str">
        <f>主动技能!AH595</f>
        <v>attackex</v>
      </c>
      <c r="AB592" t="str">
        <f>IF(主动技能!AI595="","")</f>
        <v/>
      </c>
      <c r="AC592">
        <f>主动技能!AJ595</f>
        <v>9</v>
      </c>
    </row>
    <row r="593" spans="1:29" x14ac:dyDescent="0.15">
      <c r="A593">
        <f>主动技能!B596</f>
        <v>10100310</v>
      </c>
      <c r="B593" s="4" t="str">
        <f>主动技能!H596</f>
        <v>守护之力</v>
      </c>
      <c r="C593" s="4" t="str">
        <f>主动技能!I596</f>
        <v>增加自身防御力4484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 t="str">
        <f>主动技能!P596</f>
        <v>eff_sanxingguangquan||eff_shouhuzhili|</v>
      </c>
      <c r="K593">
        <f>主动技能!Q596</f>
        <v>1</v>
      </c>
      <c r="L593">
        <f>主动技能!R596</f>
        <v>0</v>
      </c>
      <c r="M593">
        <f>主动技能!S596</f>
        <v>0</v>
      </c>
      <c r="N593" t="str">
        <f>IF(主动技能!T596="","",主动技能!T596)</f>
        <v>100054:100:2:0</v>
      </c>
      <c r="O593" t="str">
        <f>IF(主动技能!U596="","",主动技能!U596)</f>
        <v/>
      </c>
      <c r="P593" t="str">
        <f>IF(主动技能!V596="","",主动技能!V596)</f>
        <v>skill_14</v>
      </c>
      <c r="Q593" t="str">
        <f>IF(主动技能!W596="","")</f>
        <v/>
      </c>
      <c r="R593" t="str">
        <f>IF(主动技能!X596="","")</f>
        <v/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>
        <f>主动技能!AE596</f>
        <v>1</v>
      </c>
      <c r="Y593">
        <f>主动技能!AF596</f>
        <v>3</v>
      </c>
      <c r="Z593">
        <f>主动技能!AG596</f>
        <v>2</v>
      </c>
      <c r="AA593" t="str">
        <f>主动技能!AH596</f>
        <v>attackex</v>
      </c>
      <c r="AB593" t="str">
        <f>IF(主动技能!AI596="","")</f>
        <v/>
      </c>
      <c r="AC593">
        <f>主动技能!AJ596</f>
        <v>10</v>
      </c>
    </row>
    <row r="594" spans="1:29" x14ac:dyDescent="0.15">
      <c r="A594">
        <f>主动技能!B597</f>
        <v>10100311</v>
      </c>
      <c r="B594" s="4" t="str">
        <f>主动技能!H597</f>
        <v>守护之力</v>
      </c>
      <c r="C594" s="4" t="str">
        <f>主动技能!I597</f>
        <v>增加自身防御力6342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 t="str">
        <f>主动技能!P597</f>
        <v>eff_sanxingguangquan||eff_shouhuzhili|</v>
      </c>
      <c r="K594">
        <f>主动技能!Q597</f>
        <v>1</v>
      </c>
      <c r="L594">
        <f>主动技能!R597</f>
        <v>0</v>
      </c>
      <c r="M594">
        <f>主动技能!S597</f>
        <v>0</v>
      </c>
      <c r="N594" t="str">
        <f>IF(主动技能!T597="","",主动技能!T597)</f>
        <v>100055:100:2:0</v>
      </c>
      <c r="O594" t="str">
        <f>IF(主动技能!U597="","",主动技能!U597)</f>
        <v/>
      </c>
      <c r="P594" t="str">
        <f>IF(主动技能!V597="","",主动技能!V597)</f>
        <v>skill_14</v>
      </c>
      <c r="Q594" t="str">
        <f>IF(主动技能!W597="","")</f>
        <v/>
      </c>
      <c r="R594" t="str">
        <f>IF(主动技能!X597="","")</f>
        <v/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>
        <f>主动技能!AE597</f>
        <v>1</v>
      </c>
      <c r="Y594">
        <f>主动技能!AF597</f>
        <v>3</v>
      </c>
      <c r="Z594">
        <f>主动技能!AG597</f>
        <v>2</v>
      </c>
      <c r="AA594" t="str">
        <f>主动技能!AH597</f>
        <v>attackex</v>
      </c>
      <c r="AB594" t="str">
        <f>IF(主动技能!AI597="","")</f>
        <v/>
      </c>
      <c r="AC594">
        <f>主动技能!AJ597</f>
        <v>11</v>
      </c>
    </row>
    <row r="595" spans="1:29" x14ac:dyDescent="0.15">
      <c r="A595">
        <f>主动技能!B598</f>
        <v>10100312</v>
      </c>
      <c r="B595" s="4" t="str">
        <f>主动技能!H598</f>
        <v>守护之力</v>
      </c>
      <c r="C595" s="4" t="str">
        <f>主动技能!I598</f>
        <v>增加自身防御力8970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 t="str">
        <f>主动技能!P598</f>
        <v>eff_sanxingguangquan||eff_shouhuzhili|</v>
      </c>
      <c r="K595">
        <f>主动技能!Q598</f>
        <v>1</v>
      </c>
      <c r="L595">
        <f>主动技能!R598</f>
        <v>0</v>
      </c>
      <c r="M595">
        <f>主动技能!S598</f>
        <v>0</v>
      </c>
      <c r="N595" t="str">
        <f>IF(主动技能!T598="","",主动技能!T598)</f>
        <v>100056:100:2:0</v>
      </c>
      <c r="O595" t="str">
        <f>IF(主动技能!U598="","",主动技能!U598)</f>
        <v/>
      </c>
      <c r="P595" t="str">
        <f>IF(主动技能!V598="","",主动技能!V598)</f>
        <v>skill_14</v>
      </c>
      <c r="Q595" t="str">
        <f>IF(主动技能!W598="","")</f>
        <v/>
      </c>
      <c r="R595" t="str">
        <f>IF(主动技能!X598="","")</f>
        <v/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>
        <f>主动技能!AE598</f>
        <v>1</v>
      </c>
      <c r="Y595">
        <f>主动技能!AF598</f>
        <v>3</v>
      </c>
      <c r="Z595">
        <f>主动技能!AG598</f>
        <v>2</v>
      </c>
      <c r="AA595" t="str">
        <f>主动技能!AH598</f>
        <v>attackex</v>
      </c>
      <c r="AB595" t="str">
        <f>IF(主动技能!AI598="","")</f>
        <v/>
      </c>
      <c r="AC595">
        <f>主动技能!AJ598</f>
        <v>12</v>
      </c>
    </row>
    <row r="596" spans="1:29" x14ac:dyDescent="0.15">
      <c r="A596">
        <f>主动技能!B599</f>
        <v>10100313</v>
      </c>
      <c r="B596" s="4" t="str">
        <f>主动技能!H599</f>
        <v>守护之力</v>
      </c>
      <c r="C596" s="4" t="str">
        <f>主动技能!I599</f>
        <v>增加自身防御力12688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 t="str">
        <f>主动技能!P599</f>
        <v>eff_sanxingguangquan||eff_shouhuzhili|</v>
      </c>
      <c r="K596">
        <f>主动技能!Q599</f>
        <v>1</v>
      </c>
      <c r="L596">
        <f>主动技能!R599</f>
        <v>0</v>
      </c>
      <c r="M596">
        <f>主动技能!S599</f>
        <v>0</v>
      </c>
      <c r="N596" t="str">
        <f>IF(主动技能!T599="","",主动技能!T599)</f>
        <v>100057:100:2:0</v>
      </c>
      <c r="O596" t="str">
        <f>IF(主动技能!U599="","",主动技能!U599)</f>
        <v/>
      </c>
      <c r="P596" t="str">
        <f>IF(主动技能!V599="","",主动技能!V599)</f>
        <v>skill_14</v>
      </c>
      <c r="Q596" t="str">
        <f>IF(主动技能!W599="","")</f>
        <v/>
      </c>
      <c r="R596" t="str">
        <f>IF(主动技能!X599="","")</f>
        <v/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>
        <f>主动技能!AE599</f>
        <v>1</v>
      </c>
      <c r="Y596">
        <f>主动技能!AF599</f>
        <v>3</v>
      </c>
      <c r="Z596">
        <f>主动技能!AG599</f>
        <v>2</v>
      </c>
      <c r="AA596" t="str">
        <f>主动技能!AH599</f>
        <v>attackex</v>
      </c>
      <c r="AB596" t="str">
        <f>IF(主动技能!AI599="","")</f>
        <v/>
      </c>
      <c r="AC596">
        <f>主动技能!AJ599</f>
        <v>13</v>
      </c>
    </row>
    <row r="597" spans="1:29" x14ac:dyDescent="0.15">
      <c r="A597">
        <f>主动技能!B600</f>
        <v>10100314</v>
      </c>
      <c r="B597" s="4" t="str">
        <f>主动技能!H600</f>
        <v>守护之力</v>
      </c>
      <c r="C597" s="4" t="str">
        <f>主动技能!I600</f>
        <v>增加自身防御力17946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 t="str">
        <f>主动技能!P600</f>
        <v>eff_sanxingguangquan||eff_shouhuzhili|</v>
      </c>
      <c r="K597">
        <f>主动技能!Q600</f>
        <v>1</v>
      </c>
      <c r="L597">
        <f>主动技能!R600</f>
        <v>0</v>
      </c>
      <c r="M597">
        <f>主动技能!S600</f>
        <v>0</v>
      </c>
      <c r="N597" t="str">
        <f>IF(主动技能!T600="","",主动技能!T600)</f>
        <v>100058:100:2:0</v>
      </c>
      <c r="O597" t="str">
        <f>IF(主动技能!U600="","",主动技能!U600)</f>
        <v/>
      </c>
      <c r="P597" t="str">
        <f>IF(主动技能!V600="","",主动技能!V600)</f>
        <v>skill_14</v>
      </c>
      <c r="Q597" t="str">
        <f>IF(主动技能!W600="","")</f>
        <v/>
      </c>
      <c r="R597" t="str">
        <f>IF(主动技能!X600="","")</f>
        <v/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>
        <f>主动技能!AE600</f>
        <v>1</v>
      </c>
      <c r="Y597">
        <f>主动技能!AF600</f>
        <v>3</v>
      </c>
      <c r="Z597">
        <f>主动技能!AG600</f>
        <v>2</v>
      </c>
      <c r="AA597" t="str">
        <f>主动技能!AH600</f>
        <v>attackex</v>
      </c>
      <c r="AB597" t="str">
        <f>IF(主动技能!AI600="","")</f>
        <v/>
      </c>
      <c r="AC597">
        <f>主动技能!AJ600</f>
        <v>14</v>
      </c>
    </row>
    <row r="598" spans="1:29" x14ac:dyDescent="0.15">
      <c r="A598">
        <f>主动技能!B601</f>
        <v>10100315</v>
      </c>
      <c r="B598" s="4" t="str">
        <f>主动技能!H601</f>
        <v>守护之力</v>
      </c>
      <c r="C598" s="4" t="str">
        <f>主动技能!I601</f>
        <v>增加自身防御力25383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 t="str">
        <f>主动技能!P601</f>
        <v>eff_sanxingguangquan||eff_shouhuzhili|</v>
      </c>
      <c r="K598">
        <f>主动技能!Q601</f>
        <v>1</v>
      </c>
      <c r="L598">
        <f>主动技能!R601</f>
        <v>0</v>
      </c>
      <c r="M598">
        <f>主动技能!S601</f>
        <v>0</v>
      </c>
      <c r="N598" t="str">
        <f>IF(主动技能!T601="","",主动技能!T601)</f>
        <v>100059:100:2:0</v>
      </c>
      <c r="O598" t="str">
        <f>IF(主动技能!U601="","",主动技能!U601)</f>
        <v/>
      </c>
      <c r="P598" t="str">
        <f>IF(主动技能!V601="","",主动技能!V601)</f>
        <v>skill_14</v>
      </c>
      <c r="Q598" t="str">
        <f>IF(主动技能!W601="","")</f>
        <v/>
      </c>
      <c r="R598" t="str">
        <f>IF(主动技能!X601="","")</f>
        <v/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>
        <f>主动技能!AE601</f>
        <v>1</v>
      </c>
      <c r="Y598">
        <f>主动技能!AF601</f>
        <v>3</v>
      </c>
      <c r="Z598">
        <f>主动技能!AG601</f>
        <v>2</v>
      </c>
      <c r="AA598" t="str">
        <f>主动技能!AH601</f>
        <v>attackex</v>
      </c>
      <c r="AB598" t="str">
        <f>IF(主动技能!AI601="","")</f>
        <v/>
      </c>
      <c r="AC598">
        <f>主动技能!AJ601</f>
        <v>15</v>
      </c>
    </row>
    <row r="599" spans="1:29" x14ac:dyDescent="0.15">
      <c r="A599">
        <f>主动技能!B602</f>
        <v>10100316</v>
      </c>
      <c r="B599" s="4" t="str">
        <f>主动技能!H602</f>
        <v>守护之力</v>
      </c>
      <c r="C599" s="4" t="str">
        <f>主动技能!I602</f>
        <v>增加自身防御力35901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 t="str">
        <f>主动技能!P602</f>
        <v>eff_sanxingguangquan||eff_shouhuzhili|</v>
      </c>
      <c r="K599">
        <f>主动技能!Q602</f>
        <v>1</v>
      </c>
      <c r="L599">
        <f>主动技能!R602</f>
        <v>0</v>
      </c>
      <c r="M599">
        <f>主动技能!S602</f>
        <v>0</v>
      </c>
      <c r="N599" t="str">
        <f>IF(主动技能!T602="","",主动技能!T602)</f>
        <v>100060:100:2:0</v>
      </c>
      <c r="O599" t="str">
        <f>IF(主动技能!U602="","",主动技能!U602)</f>
        <v/>
      </c>
      <c r="P599" t="str">
        <f>IF(主动技能!V602="","",主动技能!V602)</f>
        <v>skill_14</v>
      </c>
      <c r="Q599" t="str">
        <f>IF(主动技能!W602="","")</f>
        <v/>
      </c>
      <c r="R599" t="str">
        <f>IF(主动技能!X602="","")</f>
        <v/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>
        <f>主动技能!AE602</f>
        <v>1</v>
      </c>
      <c r="Y599">
        <f>主动技能!AF602</f>
        <v>3</v>
      </c>
      <c r="Z599">
        <f>主动技能!AG602</f>
        <v>2</v>
      </c>
      <c r="AA599" t="str">
        <f>主动技能!AH602</f>
        <v>attackex</v>
      </c>
      <c r="AB599" t="str">
        <f>IF(主动技能!AI602="","")</f>
        <v/>
      </c>
      <c r="AC599">
        <f>主动技能!AJ602</f>
        <v>16</v>
      </c>
    </row>
    <row r="600" spans="1:29" x14ac:dyDescent="0.15">
      <c r="A600">
        <f>主动技能!B603</f>
        <v>10100317</v>
      </c>
      <c r="B600" s="4" t="str">
        <f>主动技能!H603</f>
        <v>守护之力</v>
      </c>
      <c r="C600" s="4" t="str">
        <f>主动技能!I603</f>
        <v>增加自身防御力50779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 t="str">
        <f>主动技能!P603</f>
        <v>eff_sanxingguangquan||eff_shouhuzhili|</v>
      </c>
      <c r="K600">
        <f>主动技能!Q603</f>
        <v>1</v>
      </c>
      <c r="L600">
        <f>主动技能!R603</f>
        <v>0</v>
      </c>
      <c r="M600">
        <f>主动技能!S603</f>
        <v>0</v>
      </c>
      <c r="N600" t="str">
        <f>IF(主动技能!T603="","",主动技能!T603)</f>
        <v>100061:100:2:0</v>
      </c>
      <c r="O600" t="str">
        <f>IF(主动技能!U603="","",主动技能!U603)</f>
        <v/>
      </c>
      <c r="P600" t="str">
        <f>IF(主动技能!V603="","",主动技能!V603)</f>
        <v>skill_14</v>
      </c>
      <c r="Q600" t="str">
        <f>IF(主动技能!W603="","")</f>
        <v/>
      </c>
      <c r="R600" t="str">
        <f>IF(主动技能!X603="","")</f>
        <v/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>
        <f>主动技能!AE603</f>
        <v>1</v>
      </c>
      <c r="Y600">
        <f>主动技能!AF603</f>
        <v>3</v>
      </c>
      <c r="Z600">
        <f>主动技能!AG603</f>
        <v>2</v>
      </c>
      <c r="AA600" t="str">
        <f>主动技能!AH603</f>
        <v>attackex</v>
      </c>
      <c r="AB600" t="str">
        <f>IF(主动技能!AI603="","")</f>
        <v/>
      </c>
      <c r="AC600">
        <f>主动技能!AJ603</f>
        <v>17</v>
      </c>
    </row>
    <row r="601" spans="1:29" x14ac:dyDescent="0.15">
      <c r="A601">
        <f>主动技能!B604</f>
        <v>10100318</v>
      </c>
      <c r="B601" s="4" t="str">
        <f>主动技能!H604</f>
        <v>守护之力</v>
      </c>
      <c r="C601" s="4" t="str">
        <f>主动技能!I604</f>
        <v>增加自身防御力71822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 t="str">
        <f>主动技能!P604</f>
        <v>eff_sanxingguangquan||eff_shouhuzhili|</v>
      </c>
      <c r="K601">
        <f>主动技能!Q604</f>
        <v>1</v>
      </c>
      <c r="L601">
        <f>主动技能!R604</f>
        <v>0</v>
      </c>
      <c r="M601">
        <f>主动技能!S604</f>
        <v>0</v>
      </c>
      <c r="N601" t="str">
        <f>IF(主动技能!T604="","",主动技能!T604)</f>
        <v>100062:100:2:0</v>
      </c>
      <c r="O601" t="str">
        <f>IF(主动技能!U604="","",主动技能!U604)</f>
        <v/>
      </c>
      <c r="P601" t="str">
        <f>IF(主动技能!V604="","",主动技能!V604)</f>
        <v>skill_14</v>
      </c>
      <c r="Q601" t="str">
        <f>IF(主动技能!W604="","")</f>
        <v/>
      </c>
      <c r="R601" t="str">
        <f>IF(主动技能!X604="","")</f>
        <v/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>
        <f>主动技能!AE604</f>
        <v>1</v>
      </c>
      <c r="Y601">
        <f>主动技能!AF604</f>
        <v>3</v>
      </c>
      <c r="Z601">
        <f>主动技能!AG604</f>
        <v>2</v>
      </c>
      <c r="AA601" t="str">
        <f>主动技能!AH604</f>
        <v>attackex</v>
      </c>
      <c r="AB601" t="str">
        <f>IF(主动技能!AI604="","")</f>
        <v/>
      </c>
      <c r="AC601">
        <f>主动技能!AJ604</f>
        <v>18</v>
      </c>
    </row>
    <row r="602" spans="1:29" x14ac:dyDescent="0.15">
      <c r="A602">
        <f>主动技能!B605</f>
        <v>10100319</v>
      </c>
      <c r="B602" s="4" t="str">
        <f>主动技能!H605</f>
        <v>守护之力</v>
      </c>
      <c r="C602" s="4" t="str">
        <f>主动技能!I605</f>
        <v>增加自身防御力101584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 t="str">
        <f>主动技能!P605</f>
        <v>eff_sanxingguangquan||eff_shouhuzhili|</v>
      </c>
      <c r="K602">
        <f>主动技能!Q605</f>
        <v>1</v>
      </c>
      <c r="L602">
        <f>主动技能!R605</f>
        <v>0</v>
      </c>
      <c r="M602">
        <f>主动技能!S605</f>
        <v>0</v>
      </c>
      <c r="N602" t="str">
        <f>IF(主动技能!T605="","",主动技能!T605)</f>
        <v>100063:100:2:0</v>
      </c>
      <c r="O602" t="str">
        <f>IF(主动技能!U605="","",主动技能!U605)</f>
        <v/>
      </c>
      <c r="P602" t="str">
        <f>IF(主动技能!V605="","",主动技能!V605)</f>
        <v>skill_14</v>
      </c>
      <c r="Q602" t="str">
        <f>IF(主动技能!W605="","")</f>
        <v/>
      </c>
      <c r="R602" t="str">
        <f>IF(主动技能!X605="","")</f>
        <v/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>
        <f>主动技能!AE605</f>
        <v>1</v>
      </c>
      <c r="Y602">
        <f>主动技能!AF605</f>
        <v>3</v>
      </c>
      <c r="Z602">
        <f>主动技能!AG605</f>
        <v>2</v>
      </c>
      <c r="AA602" t="str">
        <f>主动技能!AH605</f>
        <v>attackex</v>
      </c>
      <c r="AB602" t="str">
        <f>IF(主动技能!AI605="","")</f>
        <v/>
      </c>
      <c r="AC602">
        <f>主动技能!AJ605</f>
        <v>19</v>
      </c>
    </row>
    <row r="603" spans="1:29" x14ac:dyDescent="0.15">
      <c r="A603">
        <f>主动技能!B606</f>
        <v>10100320</v>
      </c>
      <c r="B603" s="4" t="str">
        <f>主动技能!H606</f>
        <v>守护之力</v>
      </c>
      <c r="C603" s="4" t="str">
        <f>主动技能!I606</f>
        <v>增加自身防御力143679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 t="str">
        <f>主动技能!P606</f>
        <v>eff_sanxingguangquan||eff_shouhuzhili|</v>
      </c>
      <c r="K603">
        <f>主动技能!Q606</f>
        <v>1</v>
      </c>
      <c r="L603">
        <f>主动技能!R606</f>
        <v>0</v>
      </c>
      <c r="M603">
        <f>主动技能!S606</f>
        <v>0</v>
      </c>
      <c r="N603" t="str">
        <f>IF(主动技能!T606="","",主动技能!T606)</f>
        <v>100064:100:2:0</v>
      </c>
      <c r="O603" t="str">
        <f>IF(主动技能!U606="","",主动技能!U606)</f>
        <v/>
      </c>
      <c r="P603" t="str">
        <f>IF(主动技能!V606="","",主动技能!V606)</f>
        <v>skill_14</v>
      </c>
      <c r="Q603" t="str">
        <f>IF(主动技能!W606="","")</f>
        <v/>
      </c>
      <c r="R603" t="str">
        <f>IF(主动技能!X606="","")</f>
        <v/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>
        <f>主动技能!AE606</f>
        <v>1</v>
      </c>
      <c r="Y603">
        <f>主动技能!AF606</f>
        <v>3</v>
      </c>
      <c r="Z603">
        <f>主动技能!AG606</f>
        <v>2</v>
      </c>
      <c r="AA603" t="str">
        <f>主动技能!AH606</f>
        <v>attackex</v>
      </c>
      <c r="AB603" t="str">
        <f>IF(主动技能!AI606="","")</f>
        <v/>
      </c>
      <c r="AC603">
        <f>主动技能!AJ606</f>
        <v>20</v>
      </c>
    </row>
    <row r="604" spans="1:29" x14ac:dyDescent="0.15">
      <c r="A604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t="str">
        <f>主动技能!P607</f>
        <v>eff_yixingguangquan|||</v>
      </c>
      <c r="K604">
        <f>主动技能!Q607</f>
        <v>1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 t="str">
        <f>IF(主动技能!V607="","",主动技能!V607)</f>
        <v>skill_32</v>
      </c>
      <c r="Q604" t="str">
        <f>IF(主动技能!W607="","")</f>
        <v/>
      </c>
      <c r="R604" t="str">
        <f>IF(主动技能!X607="","")</f>
        <v/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>
        <f>主动技能!AE607</f>
        <v>0</v>
      </c>
      <c r="Y604">
        <f>主动技能!AF607</f>
        <v>0</v>
      </c>
      <c r="Z604">
        <f>主动技能!AG607</f>
        <v>0</v>
      </c>
      <c r="AA604" t="str">
        <f>主动技能!AH607</f>
        <v>attack</v>
      </c>
      <c r="AB604" t="str">
        <f>IF(主动技能!AI607="","")</f>
        <v/>
      </c>
      <c r="AC604">
        <f>主动技能!AJ607</f>
        <v>1</v>
      </c>
    </row>
    <row r="605" spans="1:29" x14ac:dyDescent="0.15">
      <c r="A605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t="str">
        <f>主动技能!P608</f>
        <v>eff_yixingguangquan|||</v>
      </c>
      <c r="K605">
        <f>主动技能!Q608</f>
        <v>1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 t="str">
        <f>IF(主动技能!V608="","",主动技能!V608)</f>
        <v>skill_32</v>
      </c>
      <c r="Q605" t="str">
        <f>IF(主动技能!W608="","")</f>
        <v/>
      </c>
      <c r="R605" t="str">
        <f>IF(主动技能!X608="","")</f>
        <v/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>
        <f>主动技能!AE608</f>
        <v>0</v>
      </c>
      <c r="Y605">
        <f>主动技能!AF608</f>
        <v>0</v>
      </c>
      <c r="Z605">
        <f>主动技能!AG608</f>
        <v>0</v>
      </c>
      <c r="AA605" t="str">
        <f>主动技能!AH608</f>
        <v>attack</v>
      </c>
      <c r="AB605" t="str">
        <f>IF(主动技能!AI608="","")</f>
        <v/>
      </c>
      <c r="AC605">
        <f>主动技能!AJ608</f>
        <v>2</v>
      </c>
    </row>
    <row r="606" spans="1:29" x14ac:dyDescent="0.15">
      <c r="A606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t="str">
        <f>主动技能!P609</f>
        <v>eff_yixingguangquan|||</v>
      </c>
      <c r="K606">
        <f>主动技能!Q609</f>
        <v>1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 t="str">
        <f>IF(主动技能!V609="","",主动技能!V609)</f>
        <v>skill_32</v>
      </c>
      <c r="Q606" t="str">
        <f>IF(主动技能!W609="","")</f>
        <v/>
      </c>
      <c r="R606" t="str">
        <f>IF(主动技能!X609="","")</f>
        <v/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>
        <f>主动技能!AE609</f>
        <v>0</v>
      </c>
      <c r="Y606">
        <f>主动技能!AF609</f>
        <v>0</v>
      </c>
      <c r="Z606">
        <f>主动技能!AG609</f>
        <v>0</v>
      </c>
      <c r="AA606" t="str">
        <f>主动技能!AH609</f>
        <v>attack</v>
      </c>
      <c r="AB606" t="str">
        <f>IF(主动技能!AI609="","")</f>
        <v/>
      </c>
      <c r="AC606">
        <f>主动技能!AJ609</f>
        <v>3</v>
      </c>
    </row>
    <row r="607" spans="1:29" x14ac:dyDescent="0.15">
      <c r="A607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t="str">
        <f>主动技能!P610</f>
        <v>eff_yixingguangquan|||</v>
      </c>
      <c r="K607">
        <f>主动技能!Q610</f>
        <v>1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 t="str">
        <f>IF(主动技能!V610="","",主动技能!V610)</f>
        <v>skill_32</v>
      </c>
      <c r="Q607" t="str">
        <f>IF(主动技能!W610="","")</f>
        <v/>
      </c>
      <c r="R607" t="str">
        <f>IF(主动技能!X610="","")</f>
        <v/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>
        <f>主动技能!AE610</f>
        <v>0</v>
      </c>
      <c r="Y607">
        <f>主动技能!AF610</f>
        <v>0</v>
      </c>
      <c r="Z607">
        <f>主动技能!AG610</f>
        <v>0</v>
      </c>
      <c r="AA607" t="str">
        <f>主动技能!AH610</f>
        <v>attack</v>
      </c>
      <c r="AB607" t="str">
        <f>IF(主动技能!AI610="","")</f>
        <v/>
      </c>
      <c r="AC607">
        <f>主动技能!AJ610</f>
        <v>4</v>
      </c>
    </row>
    <row r="608" spans="1:29" x14ac:dyDescent="0.15">
      <c r="A608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t="str">
        <f>主动技能!P611</f>
        <v>eff_yixingguangquan|||</v>
      </c>
      <c r="K608">
        <f>主动技能!Q611</f>
        <v>1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 t="str">
        <f>IF(主动技能!V611="","",主动技能!V611)</f>
        <v>skill_32</v>
      </c>
      <c r="Q608" t="str">
        <f>IF(主动技能!W611="","")</f>
        <v/>
      </c>
      <c r="R608" t="str">
        <f>IF(主动技能!X611="","")</f>
        <v/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>
        <f>主动技能!AE611</f>
        <v>0</v>
      </c>
      <c r="Y608">
        <f>主动技能!AF611</f>
        <v>0</v>
      </c>
      <c r="Z608">
        <f>主动技能!AG611</f>
        <v>0</v>
      </c>
      <c r="AA608" t="str">
        <f>主动技能!AH611</f>
        <v>attack</v>
      </c>
      <c r="AB608" t="str">
        <f>IF(主动技能!AI611="","")</f>
        <v/>
      </c>
      <c r="AC608">
        <f>主动技能!AJ611</f>
        <v>5</v>
      </c>
    </row>
    <row r="609" spans="1:29" x14ac:dyDescent="0.15">
      <c r="A60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t="str">
        <f>主动技能!P612</f>
        <v>eff_yixingguangquan|||</v>
      </c>
      <c r="K609">
        <f>主动技能!Q612</f>
        <v>1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 t="str">
        <f>IF(主动技能!V612="","",主动技能!V612)</f>
        <v>skill_32</v>
      </c>
      <c r="Q609" t="str">
        <f>IF(主动技能!W612="","")</f>
        <v/>
      </c>
      <c r="R609" t="str">
        <f>IF(主动技能!X612="","")</f>
        <v/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>
        <f>主动技能!AE612</f>
        <v>0</v>
      </c>
      <c r="Y609">
        <f>主动技能!AF612</f>
        <v>0</v>
      </c>
      <c r="Z609">
        <f>主动技能!AG612</f>
        <v>0</v>
      </c>
      <c r="AA609" t="str">
        <f>主动技能!AH612</f>
        <v>attack</v>
      </c>
      <c r="AB609" t="str">
        <f>IF(主动技能!AI612="","")</f>
        <v/>
      </c>
      <c r="AC609">
        <f>主动技能!AJ612</f>
        <v>6</v>
      </c>
    </row>
    <row r="610" spans="1:29" x14ac:dyDescent="0.15">
      <c r="A610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t="str">
        <f>主动技能!P613</f>
        <v>eff_yixingguangquan|||</v>
      </c>
      <c r="K610">
        <f>主动技能!Q613</f>
        <v>1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 t="str">
        <f>IF(主动技能!V613="","",主动技能!V613)</f>
        <v>skill_32</v>
      </c>
      <c r="Q610" t="str">
        <f>IF(主动技能!W613="","")</f>
        <v/>
      </c>
      <c r="R610" t="str">
        <f>IF(主动技能!X613="","")</f>
        <v/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>
        <f>主动技能!AE613</f>
        <v>0</v>
      </c>
      <c r="Y610">
        <f>主动技能!AF613</f>
        <v>0</v>
      </c>
      <c r="Z610">
        <f>主动技能!AG613</f>
        <v>0</v>
      </c>
      <c r="AA610" t="str">
        <f>主动技能!AH613</f>
        <v>attack</v>
      </c>
      <c r="AB610" t="str">
        <f>IF(主动技能!AI613="","")</f>
        <v/>
      </c>
      <c r="AC610">
        <f>主动技能!AJ613</f>
        <v>7</v>
      </c>
    </row>
    <row r="611" spans="1:29" x14ac:dyDescent="0.15">
      <c r="A611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t="str">
        <f>主动技能!P614</f>
        <v>eff_yixingguangquan|||</v>
      </c>
      <c r="K611">
        <f>主动技能!Q614</f>
        <v>1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 t="str">
        <f>IF(主动技能!V614="","",主动技能!V614)</f>
        <v>skill_32</v>
      </c>
      <c r="Q611" t="str">
        <f>IF(主动技能!W614="","")</f>
        <v/>
      </c>
      <c r="R611" t="str">
        <f>IF(主动技能!X614="","")</f>
        <v/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>
        <f>主动技能!AE614</f>
        <v>0</v>
      </c>
      <c r="Y611">
        <f>主动技能!AF614</f>
        <v>0</v>
      </c>
      <c r="Z611">
        <f>主动技能!AG614</f>
        <v>0</v>
      </c>
      <c r="AA611" t="str">
        <f>主动技能!AH614</f>
        <v>attack</v>
      </c>
      <c r="AB611" t="str">
        <f>IF(主动技能!AI614="","")</f>
        <v/>
      </c>
      <c r="AC611">
        <f>主动技能!AJ614</f>
        <v>8</v>
      </c>
    </row>
    <row r="612" spans="1:29" x14ac:dyDescent="0.15">
      <c r="A612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t="str">
        <f>主动技能!P615</f>
        <v>eff_yixingguangquan|||</v>
      </c>
      <c r="K612">
        <f>主动技能!Q615</f>
        <v>1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 t="str">
        <f>IF(主动技能!V615="","",主动技能!V615)</f>
        <v>skill_32</v>
      </c>
      <c r="Q612" t="str">
        <f>IF(主动技能!W615="","")</f>
        <v/>
      </c>
      <c r="R612" t="str">
        <f>IF(主动技能!X615="","")</f>
        <v/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>
        <f>主动技能!AE615</f>
        <v>0</v>
      </c>
      <c r="Y612">
        <f>主动技能!AF615</f>
        <v>0</v>
      </c>
      <c r="Z612">
        <f>主动技能!AG615</f>
        <v>0</v>
      </c>
      <c r="AA612" t="str">
        <f>主动技能!AH615</f>
        <v>attack</v>
      </c>
      <c r="AB612" t="str">
        <f>IF(主动技能!AI615="","")</f>
        <v/>
      </c>
      <c r="AC612">
        <f>主动技能!AJ615</f>
        <v>9</v>
      </c>
    </row>
    <row r="613" spans="1:29" x14ac:dyDescent="0.15">
      <c r="A613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t="str">
        <f>主动技能!P616</f>
        <v>eff_yixingguangquan|||</v>
      </c>
      <c r="K613">
        <f>主动技能!Q616</f>
        <v>1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 t="str">
        <f>IF(主动技能!V616="","",主动技能!V616)</f>
        <v>skill_32</v>
      </c>
      <c r="Q613" t="str">
        <f>IF(主动技能!W616="","")</f>
        <v/>
      </c>
      <c r="R613" t="str">
        <f>IF(主动技能!X616="","")</f>
        <v/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>
        <f>主动技能!AE616</f>
        <v>0</v>
      </c>
      <c r="Y613">
        <f>主动技能!AF616</f>
        <v>0</v>
      </c>
      <c r="Z613">
        <f>主动技能!AG616</f>
        <v>0</v>
      </c>
      <c r="AA613" t="str">
        <f>主动技能!AH616</f>
        <v>attack</v>
      </c>
      <c r="AB613" t="str">
        <f>IF(主动技能!AI616="","")</f>
        <v/>
      </c>
      <c r="AC613">
        <f>主动技能!AJ616</f>
        <v>10</v>
      </c>
    </row>
    <row r="614" spans="1:29" x14ac:dyDescent="0.15">
      <c r="A614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t="str">
        <f>主动技能!P617</f>
        <v>eff_yixingguangquan|||</v>
      </c>
      <c r="K614">
        <f>主动技能!Q617</f>
        <v>1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 t="str">
        <f>IF(主动技能!V617="","",主动技能!V617)</f>
        <v>skill_32</v>
      </c>
      <c r="Q614" t="str">
        <f>IF(主动技能!W617="","")</f>
        <v/>
      </c>
      <c r="R614" t="str">
        <f>IF(主动技能!X617="","")</f>
        <v/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>
        <f>主动技能!AE617</f>
        <v>0</v>
      </c>
      <c r="Y614">
        <f>主动技能!AF617</f>
        <v>0</v>
      </c>
      <c r="Z614">
        <f>主动技能!AG617</f>
        <v>0</v>
      </c>
      <c r="AA614" t="str">
        <f>主动技能!AH617</f>
        <v>attack</v>
      </c>
      <c r="AB614" t="str">
        <f>IF(主动技能!AI617="","")</f>
        <v/>
      </c>
      <c r="AC614">
        <f>主动技能!AJ617</f>
        <v>11</v>
      </c>
    </row>
    <row r="615" spans="1:29" x14ac:dyDescent="0.15">
      <c r="A615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t="str">
        <f>主动技能!P618</f>
        <v>eff_yixingguangquan|||</v>
      </c>
      <c r="K615">
        <f>主动技能!Q618</f>
        <v>1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 t="str">
        <f>IF(主动技能!V618="","",主动技能!V618)</f>
        <v>skill_32</v>
      </c>
      <c r="Q615" t="str">
        <f>IF(主动技能!W618="","")</f>
        <v/>
      </c>
      <c r="R615" t="str">
        <f>IF(主动技能!X618="","")</f>
        <v/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>
        <f>主动技能!AE618</f>
        <v>0</v>
      </c>
      <c r="Y615">
        <f>主动技能!AF618</f>
        <v>0</v>
      </c>
      <c r="Z615">
        <f>主动技能!AG618</f>
        <v>0</v>
      </c>
      <c r="AA615" t="str">
        <f>主动技能!AH618</f>
        <v>attack</v>
      </c>
      <c r="AB615" t="str">
        <f>IF(主动技能!AI618="","")</f>
        <v/>
      </c>
      <c r="AC615">
        <f>主动技能!AJ618</f>
        <v>12</v>
      </c>
    </row>
    <row r="616" spans="1:29" x14ac:dyDescent="0.15">
      <c r="A616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t="str">
        <f>主动技能!P619</f>
        <v>eff_yixingguangquan|||</v>
      </c>
      <c r="K616">
        <f>主动技能!Q619</f>
        <v>1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 t="str">
        <f>IF(主动技能!V619="","",主动技能!V619)</f>
        <v>skill_32</v>
      </c>
      <c r="Q616" t="str">
        <f>IF(主动技能!W619="","")</f>
        <v/>
      </c>
      <c r="R616" t="str">
        <f>IF(主动技能!X619="","")</f>
        <v/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>
        <f>主动技能!AE619</f>
        <v>0</v>
      </c>
      <c r="Y616">
        <f>主动技能!AF619</f>
        <v>0</v>
      </c>
      <c r="Z616">
        <f>主动技能!AG619</f>
        <v>0</v>
      </c>
      <c r="AA616" t="str">
        <f>主动技能!AH619</f>
        <v>attack</v>
      </c>
      <c r="AB616" t="str">
        <f>IF(主动技能!AI619="","")</f>
        <v/>
      </c>
      <c r="AC616">
        <f>主动技能!AJ619</f>
        <v>13</v>
      </c>
    </row>
    <row r="617" spans="1:29" x14ac:dyDescent="0.15">
      <c r="A617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t="str">
        <f>主动技能!P620</f>
        <v>eff_yixingguangquan|||</v>
      </c>
      <c r="K617">
        <f>主动技能!Q620</f>
        <v>1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 t="str">
        <f>IF(主动技能!V620="","",主动技能!V620)</f>
        <v>skill_32</v>
      </c>
      <c r="Q617" t="str">
        <f>IF(主动技能!W620="","")</f>
        <v/>
      </c>
      <c r="R617" t="str">
        <f>IF(主动技能!X620="","")</f>
        <v/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>
        <f>主动技能!AE620</f>
        <v>0</v>
      </c>
      <c r="Y617">
        <f>主动技能!AF620</f>
        <v>0</v>
      </c>
      <c r="Z617">
        <f>主动技能!AG620</f>
        <v>0</v>
      </c>
      <c r="AA617" t="str">
        <f>主动技能!AH620</f>
        <v>attack</v>
      </c>
      <c r="AB617" t="str">
        <f>IF(主动技能!AI620="","")</f>
        <v/>
      </c>
      <c r="AC617">
        <f>主动技能!AJ620</f>
        <v>14</v>
      </c>
    </row>
    <row r="618" spans="1:29" x14ac:dyDescent="0.15">
      <c r="A618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t="str">
        <f>主动技能!P621</f>
        <v>eff_yixingguangquan|||</v>
      </c>
      <c r="K618">
        <f>主动技能!Q621</f>
        <v>1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 t="str">
        <f>IF(主动技能!V621="","",主动技能!V621)</f>
        <v>skill_32</v>
      </c>
      <c r="Q618" t="str">
        <f>IF(主动技能!W621="","")</f>
        <v/>
      </c>
      <c r="R618" t="str">
        <f>IF(主动技能!X621="","")</f>
        <v/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>
        <f>主动技能!AE621</f>
        <v>0</v>
      </c>
      <c r="Y618">
        <f>主动技能!AF621</f>
        <v>0</v>
      </c>
      <c r="Z618">
        <f>主动技能!AG621</f>
        <v>0</v>
      </c>
      <c r="AA618" t="str">
        <f>主动技能!AH621</f>
        <v>attack</v>
      </c>
      <c r="AB618" t="str">
        <f>IF(主动技能!AI621="","")</f>
        <v/>
      </c>
      <c r="AC618">
        <f>主动技能!AJ621</f>
        <v>15</v>
      </c>
    </row>
    <row r="619" spans="1:29" x14ac:dyDescent="0.15">
      <c r="A61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t="str">
        <f>主动技能!P622</f>
        <v>eff_yixingguangquan|||</v>
      </c>
      <c r="K619">
        <f>主动技能!Q622</f>
        <v>1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 t="str">
        <f>IF(主动技能!V622="","",主动技能!V622)</f>
        <v>skill_32</v>
      </c>
      <c r="Q619" t="str">
        <f>IF(主动技能!W622="","")</f>
        <v/>
      </c>
      <c r="R619" t="str">
        <f>IF(主动技能!X622="","")</f>
        <v/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>
        <f>主动技能!AE622</f>
        <v>0</v>
      </c>
      <c r="Y619">
        <f>主动技能!AF622</f>
        <v>0</v>
      </c>
      <c r="Z619">
        <f>主动技能!AG622</f>
        <v>0</v>
      </c>
      <c r="AA619" t="str">
        <f>主动技能!AH622</f>
        <v>attack</v>
      </c>
      <c r="AB619" t="str">
        <f>IF(主动技能!AI622="","")</f>
        <v/>
      </c>
      <c r="AC619">
        <f>主动技能!AJ622</f>
        <v>16</v>
      </c>
    </row>
    <row r="620" spans="1:29" x14ac:dyDescent="0.15">
      <c r="A620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t="str">
        <f>主动技能!P623</f>
        <v>eff_yixingguangquan|||</v>
      </c>
      <c r="K620">
        <f>主动技能!Q623</f>
        <v>1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 t="str">
        <f>IF(主动技能!V623="","",主动技能!V623)</f>
        <v>skill_32</v>
      </c>
      <c r="Q620" t="str">
        <f>IF(主动技能!W623="","")</f>
        <v/>
      </c>
      <c r="R620" t="str">
        <f>IF(主动技能!X623="","")</f>
        <v/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>
        <f>主动技能!AE623</f>
        <v>0</v>
      </c>
      <c r="Y620">
        <f>主动技能!AF623</f>
        <v>0</v>
      </c>
      <c r="Z620">
        <f>主动技能!AG623</f>
        <v>0</v>
      </c>
      <c r="AA620" t="str">
        <f>主动技能!AH623</f>
        <v>attack</v>
      </c>
      <c r="AB620" t="str">
        <f>IF(主动技能!AI623="","")</f>
        <v/>
      </c>
      <c r="AC620">
        <f>主动技能!AJ623</f>
        <v>17</v>
      </c>
    </row>
    <row r="621" spans="1:29" x14ac:dyDescent="0.15">
      <c r="A621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t="str">
        <f>主动技能!P624</f>
        <v>eff_yixingguangquan|||</v>
      </c>
      <c r="K621">
        <f>主动技能!Q624</f>
        <v>1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 t="str">
        <f>IF(主动技能!V624="","",主动技能!V624)</f>
        <v>skill_32</v>
      </c>
      <c r="Q621" t="str">
        <f>IF(主动技能!W624="","")</f>
        <v/>
      </c>
      <c r="R621" t="str">
        <f>IF(主动技能!X624="","")</f>
        <v/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>
        <f>主动技能!AE624</f>
        <v>0</v>
      </c>
      <c r="Y621">
        <f>主动技能!AF624</f>
        <v>0</v>
      </c>
      <c r="Z621">
        <f>主动技能!AG624</f>
        <v>0</v>
      </c>
      <c r="AA621" t="str">
        <f>主动技能!AH624</f>
        <v>attack</v>
      </c>
      <c r="AB621" t="str">
        <f>IF(主动技能!AI624="","")</f>
        <v/>
      </c>
      <c r="AC621">
        <f>主动技能!AJ624</f>
        <v>18</v>
      </c>
    </row>
    <row r="622" spans="1:29" x14ac:dyDescent="0.15">
      <c r="A622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t="str">
        <f>主动技能!P625</f>
        <v>eff_yixingguangquan|||</v>
      </c>
      <c r="K622">
        <f>主动技能!Q625</f>
        <v>1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 t="str">
        <f>IF(主动技能!V625="","",主动技能!V625)</f>
        <v>skill_32</v>
      </c>
      <c r="Q622" t="str">
        <f>IF(主动技能!W625="","")</f>
        <v/>
      </c>
      <c r="R622" t="str">
        <f>IF(主动技能!X625="","")</f>
        <v/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>
        <f>主动技能!AE625</f>
        <v>0</v>
      </c>
      <c r="Y622">
        <f>主动技能!AF625</f>
        <v>0</v>
      </c>
      <c r="Z622">
        <f>主动技能!AG625</f>
        <v>0</v>
      </c>
      <c r="AA622" t="str">
        <f>主动技能!AH625</f>
        <v>attack</v>
      </c>
      <c r="AB622" t="str">
        <f>IF(主动技能!AI625="","")</f>
        <v/>
      </c>
      <c r="AC622">
        <f>主动技能!AJ625</f>
        <v>19</v>
      </c>
    </row>
    <row r="623" spans="1:29" x14ac:dyDescent="0.15">
      <c r="A623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t="str">
        <f>主动技能!P626</f>
        <v>eff_yixingguangquan|||</v>
      </c>
      <c r="K623">
        <f>主动技能!Q626</f>
        <v>1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 t="str">
        <f>IF(主动技能!V626="","",主动技能!V626)</f>
        <v>skill_32</v>
      </c>
      <c r="Q623" t="str">
        <f>IF(主动技能!W626="","")</f>
        <v/>
      </c>
      <c r="R623" t="str">
        <f>IF(主动技能!X626="","")</f>
        <v/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>
        <f>主动技能!AE626</f>
        <v>0</v>
      </c>
      <c r="Y623">
        <f>主动技能!AF626</f>
        <v>0</v>
      </c>
      <c r="Z623">
        <f>主动技能!AG626</f>
        <v>0</v>
      </c>
      <c r="AA623" t="str">
        <f>主动技能!AH626</f>
        <v>attack</v>
      </c>
      <c r="AB623" t="str">
        <f>IF(主动技能!AI626="","")</f>
        <v/>
      </c>
      <c r="AC623">
        <f>主动技能!AJ626</f>
        <v>20</v>
      </c>
    </row>
    <row r="624" spans="1:29" x14ac:dyDescent="0.15">
      <c r="A624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t="str">
        <f>主动技能!P627</f>
        <v>eff_sixingguangquan|eff_chongjizhan||</v>
      </c>
      <c r="K624">
        <f>主动技能!Q627</f>
        <v>1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 t="str">
        <f>IF(主动技能!V627="","",主动技能!V627)</f>
        <v>skill_32</v>
      </c>
      <c r="Q624" t="str">
        <f>IF(主动技能!W627="","")</f>
        <v/>
      </c>
      <c r="R624" t="str">
        <f>IF(主动技能!X627="","")</f>
        <v/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>
        <f>主动技能!AE627</f>
        <v>1</v>
      </c>
      <c r="Y624">
        <f>主动技能!AF627</f>
        <v>2</v>
      </c>
      <c r="Z624">
        <f>主动技能!AG627</f>
        <v>1</v>
      </c>
      <c r="AA624" t="str">
        <f>主动技能!AH627</f>
        <v>attackex</v>
      </c>
      <c r="AB624" t="str">
        <f>IF(主动技能!AI627="","")</f>
        <v/>
      </c>
      <c r="AC624">
        <f>主动技能!AJ627</f>
        <v>1</v>
      </c>
    </row>
    <row r="625" spans="1:29" x14ac:dyDescent="0.15">
      <c r="A625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t="str">
        <f>主动技能!P628</f>
        <v>eff_sixingguangquan|eff_chongjizhan||</v>
      </c>
      <c r="K625">
        <f>主动技能!Q628</f>
        <v>1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 t="str">
        <f>IF(主动技能!V628="","",主动技能!V628)</f>
        <v>skill_32</v>
      </c>
      <c r="Q625" t="str">
        <f>IF(主动技能!W628="","")</f>
        <v/>
      </c>
      <c r="R625" t="str">
        <f>IF(主动技能!X628="","")</f>
        <v/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>
        <f>主动技能!AE628</f>
        <v>1</v>
      </c>
      <c r="Y625">
        <f>主动技能!AF628</f>
        <v>2</v>
      </c>
      <c r="Z625">
        <f>主动技能!AG628</f>
        <v>1</v>
      </c>
      <c r="AA625" t="str">
        <f>主动技能!AH628</f>
        <v>attackex</v>
      </c>
      <c r="AB625" t="str">
        <f>IF(主动技能!AI628="","")</f>
        <v/>
      </c>
      <c r="AC625">
        <f>主动技能!AJ628</f>
        <v>2</v>
      </c>
    </row>
    <row r="626" spans="1:29" x14ac:dyDescent="0.15">
      <c r="A626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t="str">
        <f>主动技能!P629</f>
        <v>eff_sixingguangquan|eff_chongjizhan||</v>
      </c>
      <c r="K626">
        <f>主动技能!Q629</f>
        <v>1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 t="str">
        <f>IF(主动技能!V629="","",主动技能!V629)</f>
        <v>skill_32</v>
      </c>
      <c r="Q626" t="str">
        <f>IF(主动技能!W629="","")</f>
        <v/>
      </c>
      <c r="R626" t="str">
        <f>IF(主动技能!X629="","")</f>
        <v/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>
        <f>主动技能!AE629</f>
        <v>1</v>
      </c>
      <c r="Y626">
        <f>主动技能!AF629</f>
        <v>2</v>
      </c>
      <c r="Z626">
        <f>主动技能!AG629</f>
        <v>1</v>
      </c>
      <c r="AA626" t="str">
        <f>主动技能!AH629</f>
        <v>attackex</v>
      </c>
      <c r="AB626" t="str">
        <f>IF(主动技能!AI629="","")</f>
        <v/>
      </c>
      <c r="AC626">
        <f>主动技能!AJ629</f>
        <v>3</v>
      </c>
    </row>
    <row r="627" spans="1:29" x14ac:dyDescent="0.15">
      <c r="A627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t="str">
        <f>主动技能!P630</f>
        <v>eff_sixingguangquan|eff_chongjizhan||</v>
      </c>
      <c r="K627">
        <f>主动技能!Q630</f>
        <v>1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 t="str">
        <f>IF(主动技能!V630="","",主动技能!V630)</f>
        <v>skill_32</v>
      </c>
      <c r="Q627" t="str">
        <f>IF(主动技能!W630="","")</f>
        <v/>
      </c>
      <c r="R627" t="str">
        <f>IF(主动技能!X630="","")</f>
        <v/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>
        <f>主动技能!AE630</f>
        <v>1</v>
      </c>
      <c r="Y627">
        <f>主动技能!AF630</f>
        <v>2</v>
      </c>
      <c r="Z627">
        <f>主动技能!AG630</f>
        <v>1</v>
      </c>
      <c r="AA627" t="str">
        <f>主动技能!AH630</f>
        <v>attackex</v>
      </c>
      <c r="AB627" t="str">
        <f>IF(主动技能!AI630="","")</f>
        <v/>
      </c>
      <c r="AC627">
        <f>主动技能!AJ630</f>
        <v>4</v>
      </c>
    </row>
    <row r="628" spans="1:29" x14ac:dyDescent="0.15">
      <c r="A628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t="str">
        <f>主动技能!P631</f>
        <v>eff_sixingguangquan|eff_chongjizhan||</v>
      </c>
      <c r="K628">
        <f>主动技能!Q631</f>
        <v>1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 t="str">
        <f>IF(主动技能!V631="","",主动技能!V631)</f>
        <v>skill_32</v>
      </c>
      <c r="Q628" t="str">
        <f>IF(主动技能!W631="","")</f>
        <v/>
      </c>
      <c r="R628" t="str">
        <f>IF(主动技能!X631="","")</f>
        <v/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>
        <f>主动技能!AE631</f>
        <v>1</v>
      </c>
      <c r="Y628">
        <f>主动技能!AF631</f>
        <v>2</v>
      </c>
      <c r="Z628">
        <f>主动技能!AG631</f>
        <v>1</v>
      </c>
      <c r="AA628" t="str">
        <f>主动技能!AH631</f>
        <v>attackex</v>
      </c>
      <c r="AB628" t="str">
        <f>IF(主动技能!AI631="","")</f>
        <v/>
      </c>
      <c r="AC628">
        <f>主动技能!AJ631</f>
        <v>5</v>
      </c>
    </row>
    <row r="629" spans="1:29" x14ac:dyDescent="0.15">
      <c r="A62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t="str">
        <f>主动技能!P632</f>
        <v>eff_sixingguangquan|eff_chongjizhan||</v>
      </c>
      <c r="K629">
        <f>主动技能!Q632</f>
        <v>1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 t="str">
        <f>IF(主动技能!V632="","",主动技能!V632)</f>
        <v>skill_32</v>
      </c>
      <c r="Q629" t="str">
        <f>IF(主动技能!W632="","")</f>
        <v/>
      </c>
      <c r="R629" t="str">
        <f>IF(主动技能!X632="","")</f>
        <v/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>
        <f>主动技能!AE632</f>
        <v>1</v>
      </c>
      <c r="Y629">
        <f>主动技能!AF632</f>
        <v>2</v>
      </c>
      <c r="Z629">
        <f>主动技能!AG632</f>
        <v>1</v>
      </c>
      <c r="AA629" t="str">
        <f>主动技能!AH632</f>
        <v>attackex</v>
      </c>
      <c r="AB629" t="str">
        <f>IF(主动技能!AI632="","")</f>
        <v/>
      </c>
      <c r="AC629">
        <f>主动技能!AJ632</f>
        <v>6</v>
      </c>
    </row>
    <row r="630" spans="1:29" x14ac:dyDescent="0.15">
      <c r="A630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t="str">
        <f>主动技能!P633</f>
        <v>eff_sixingguangquan|eff_chongjizhan||</v>
      </c>
      <c r="K630">
        <f>主动技能!Q633</f>
        <v>1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 t="str">
        <f>IF(主动技能!V633="","",主动技能!V633)</f>
        <v>skill_32</v>
      </c>
      <c r="Q630" t="str">
        <f>IF(主动技能!W633="","")</f>
        <v/>
      </c>
      <c r="R630" t="str">
        <f>IF(主动技能!X633="","")</f>
        <v/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>
        <f>主动技能!AE633</f>
        <v>1</v>
      </c>
      <c r="Y630">
        <f>主动技能!AF633</f>
        <v>2</v>
      </c>
      <c r="Z630">
        <f>主动技能!AG633</f>
        <v>1</v>
      </c>
      <c r="AA630" t="str">
        <f>主动技能!AH633</f>
        <v>attackex</v>
      </c>
      <c r="AB630" t="str">
        <f>IF(主动技能!AI633="","")</f>
        <v/>
      </c>
      <c r="AC630">
        <f>主动技能!AJ633</f>
        <v>7</v>
      </c>
    </row>
    <row r="631" spans="1:29" x14ac:dyDescent="0.15">
      <c r="A631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t="str">
        <f>主动技能!P634</f>
        <v>eff_sixingguangquan|eff_chongjizhan||</v>
      </c>
      <c r="K631">
        <f>主动技能!Q634</f>
        <v>1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 t="str">
        <f>IF(主动技能!V634="","",主动技能!V634)</f>
        <v>skill_32</v>
      </c>
      <c r="Q631" t="str">
        <f>IF(主动技能!W634="","")</f>
        <v/>
      </c>
      <c r="R631" t="str">
        <f>IF(主动技能!X634="","")</f>
        <v/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>
        <f>主动技能!AE634</f>
        <v>1</v>
      </c>
      <c r="Y631">
        <f>主动技能!AF634</f>
        <v>2</v>
      </c>
      <c r="Z631">
        <f>主动技能!AG634</f>
        <v>1</v>
      </c>
      <c r="AA631" t="str">
        <f>主动技能!AH634</f>
        <v>attackex</v>
      </c>
      <c r="AB631" t="str">
        <f>IF(主动技能!AI634="","")</f>
        <v/>
      </c>
      <c r="AC631">
        <f>主动技能!AJ634</f>
        <v>8</v>
      </c>
    </row>
    <row r="632" spans="1:29" x14ac:dyDescent="0.15">
      <c r="A632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t="str">
        <f>主动技能!P635</f>
        <v>eff_sixingguangquan|eff_chongjizhan||</v>
      </c>
      <c r="K632">
        <f>主动技能!Q635</f>
        <v>1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 t="str">
        <f>IF(主动技能!V635="","",主动技能!V635)</f>
        <v>skill_32</v>
      </c>
      <c r="Q632" t="str">
        <f>IF(主动技能!W635="","")</f>
        <v/>
      </c>
      <c r="R632" t="str">
        <f>IF(主动技能!X635="","")</f>
        <v/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>
        <f>主动技能!AE635</f>
        <v>1</v>
      </c>
      <c r="Y632">
        <f>主动技能!AF635</f>
        <v>2</v>
      </c>
      <c r="Z632">
        <f>主动技能!AG635</f>
        <v>1</v>
      </c>
      <c r="AA632" t="str">
        <f>主动技能!AH635</f>
        <v>attackex</v>
      </c>
      <c r="AB632" t="str">
        <f>IF(主动技能!AI635="","")</f>
        <v/>
      </c>
      <c r="AC632">
        <f>主动技能!AJ635</f>
        <v>9</v>
      </c>
    </row>
    <row r="633" spans="1:29" x14ac:dyDescent="0.15">
      <c r="A633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t="str">
        <f>主动技能!P636</f>
        <v>eff_sixingguangquan|eff_chongjizhan||</v>
      </c>
      <c r="K633">
        <f>主动技能!Q636</f>
        <v>1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 t="str">
        <f>IF(主动技能!V636="","",主动技能!V636)</f>
        <v>skill_32</v>
      </c>
      <c r="Q633" t="str">
        <f>IF(主动技能!W636="","")</f>
        <v/>
      </c>
      <c r="R633" t="str">
        <f>IF(主动技能!X636="","")</f>
        <v/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>
        <f>主动技能!AE636</f>
        <v>1</v>
      </c>
      <c r="Y633">
        <f>主动技能!AF636</f>
        <v>2</v>
      </c>
      <c r="Z633">
        <f>主动技能!AG636</f>
        <v>1</v>
      </c>
      <c r="AA633" t="str">
        <f>主动技能!AH636</f>
        <v>attackex</v>
      </c>
      <c r="AB633" t="str">
        <f>IF(主动技能!AI636="","")</f>
        <v/>
      </c>
      <c r="AC633">
        <f>主动技能!AJ636</f>
        <v>10</v>
      </c>
    </row>
    <row r="634" spans="1:29" x14ac:dyDescent="0.15">
      <c r="A634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t="str">
        <f>主动技能!P637</f>
        <v>eff_sixingguangquan|eff_chongjizhan||</v>
      </c>
      <c r="K634">
        <f>主动技能!Q637</f>
        <v>1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 t="str">
        <f>IF(主动技能!V637="","",主动技能!V637)</f>
        <v>skill_32</v>
      </c>
      <c r="Q634" t="str">
        <f>IF(主动技能!W637="","")</f>
        <v/>
      </c>
      <c r="R634" t="str">
        <f>IF(主动技能!X637="","")</f>
        <v/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>
        <f>主动技能!AE637</f>
        <v>1</v>
      </c>
      <c r="Y634">
        <f>主动技能!AF637</f>
        <v>2</v>
      </c>
      <c r="Z634">
        <f>主动技能!AG637</f>
        <v>1</v>
      </c>
      <c r="AA634" t="str">
        <f>主动技能!AH637</f>
        <v>attackex</v>
      </c>
      <c r="AB634" t="str">
        <f>IF(主动技能!AI637="","")</f>
        <v/>
      </c>
      <c r="AC634">
        <f>主动技能!AJ637</f>
        <v>11</v>
      </c>
    </row>
    <row r="635" spans="1:29" x14ac:dyDescent="0.15">
      <c r="A635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t="str">
        <f>主动技能!P638</f>
        <v>eff_sixingguangquan|eff_chongjizhan||</v>
      </c>
      <c r="K635">
        <f>主动技能!Q638</f>
        <v>1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 t="str">
        <f>IF(主动技能!V638="","",主动技能!V638)</f>
        <v>skill_32</v>
      </c>
      <c r="Q635" t="str">
        <f>IF(主动技能!W638="","")</f>
        <v/>
      </c>
      <c r="R635" t="str">
        <f>IF(主动技能!X638="","")</f>
        <v/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>
        <f>主动技能!AE638</f>
        <v>1</v>
      </c>
      <c r="Y635">
        <f>主动技能!AF638</f>
        <v>2</v>
      </c>
      <c r="Z635">
        <f>主动技能!AG638</f>
        <v>1</v>
      </c>
      <c r="AA635" t="str">
        <f>主动技能!AH638</f>
        <v>attackex</v>
      </c>
      <c r="AB635" t="str">
        <f>IF(主动技能!AI638="","")</f>
        <v/>
      </c>
      <c r="AC635">
        <f>主动技能!AJ638</f>
        <v>12</v>
      </c>
    </row>
    <row r="636" spans="1:29" x14ac:dyDescent="0.15">
      <c r="A636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t="str">
        <f>主动技能!P639</f>
        <v>eff_sixingguangquan|eff_chongjizhan||</v>
      </c>
      <c r="K636">
        <f>主动技能!Q639</f>
        <v>1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 t="str">
        <f>IF(主动技能!V639="","",主动技能!V639)</f>
        <v>skill_32</v>
      </c>
      <c r="Q636" t="str">
        <f>IF(主动技能!W639="","")</f>
        <v/>
      </c>
      <c r="R636" t="str">
        <f>IF(主动技能!X639="","")</f>
        <v/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>
        <f>主动技能!AE639</f>
        <v>1</v>
      </c>
      <c r="Y636">
        <f>主动技能!AF639</f>
        <v>2</v>
      </c>
      <c r="Z636">
        <f>主动技能!AG639</f>
        <v>1</v>
      </c>
      <c r="AA636" t="str">
        <f>主动技能!AH639</f>
        <v>attackex</v>
      </c>
      <c r="AB636" t="str">
        <f>IF(主动技能!AI639="","")</f>
        <v/>
      </c>
      <c r="AC636">
        <f>主动技能!AJ639</f>
        <v>13</v>
      </c>
    </row>
    <row r="637" spans="1:29" x14ac:dyDescent="0.15">
      <c r="A637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t="str">
        <f>主动技能!P640</f>
        <v>eff_sixingguangquan|eff_chongjizhan||</v>
      </c>
      <c r="K637">
        <f>主动技能!Q640</f>
        <v>1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 t="str">
        <f>IF(主动技能!V640="","",主动技能!V640)</f>
        <v>skill_32</v>
      </c>
      <c r="Q637" t="str">
        <f>IF(主动技能!W640="","")</f>
        <v/>
      </c>
      <c r="R637" t="str">
        <f>IF(主动技能!X640="","")</f>
        <v/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>
        <f>主动技能!AE640</f>
        <v>1</v>
      </c>
      <c r="Y637">
        <f>主动技能!AF640</f>
        <v>2</v>
      </c>
      <c r="Z637">
        <f>主动技能!AG640</f>
        <v>1</v>
      </c>
      <c r="AA637" t="str">
        <f>主动技能!AH640</f>
        <v>attackex</v>
      </c>
      <c r="AB637" t="str">
        <f>IF(主动技能!AI640="","")</f>
        <v/>
      </c>
      <c r="AC637">
        <f>主动技能!AJ640</f>
        <v>14</v>
      </c>
    </row>
    <row r="638" spans="1:29" x14ac:dyDescent="0.15">
      <c r="A638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t="str">
        <f>主动技能!P641</f>
        <v>eff_sixingguangquan|eff_chongjizhan||</v>
      </c>
      <c r="K638">
        <f>主动技能!Q641</f>
        <v>1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 t="str">
        <f>IF(主动技能!V641="","",主动技能!V641)</f>
        <v>skill_32</v>
      </c>
      <c r="Q638" t="str">
        <f>IF(主动技能!W641="","")</f>
        <v/>
      </c>
      <c r="R638" t="str">
        <f>IF(主动技能!X641="","")</f>
        <v/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>
        <f>主动技能!AE641</f>
        <v>1</v>
      </c>
      <c r="Y638">
        <f>主动技能!AF641</f>
        <v>2</v>
      </c>
      <c r="Z638">
        <f>主动技能!AG641</f>
        <v>1</v>
      </c>
      <c r="AA638" t="str">
        <f>主动技能!AH641</f>
        <v>attackex</v>
      </c>
      <c r="AB638" t="str">
        <f>IF(主动技能!AI641="","")</f>
        <v/>
      </c>
      <c r="AC638">
        <f>主动技能!AJ641</f>
        <v>15</v>
      </c>
    </row>
    <row r="639" spans="1:29" x14ac:dyDescent="0.15">
      <c r="A6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t="str">
        <f>主动技能!P642</f>
        <v>eff_sixingguangquan|eff_chongjizhan||</v>
      </c>
      <c r="K639">
        <f>主动技能!Q642</f>
        <v>1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 t="str">
        <f>IF(主动技能!V642="","",主动技能!V642)</f>
        <v>skill_32</v>
      </c>
      <c r="Q639" t="str">
        <f>IF(主动技能!W642="","")</f>
        <v/>
      </c>
      <c r="R639" t="str">
        <f>IF(主动技能!X642="","")</f>
        <v/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>
        <f>主动技能!AE642</f>
        <v>1</v>
      </c>
      <c r="Y639">
        <f>主动技能!AF642</f>
        <v>2</v>
      </c>
      <c r="Z639">
        <f>主动技能!AG642</f>
        <v>1</v>
      </c>
      <c r="AA639" t="str">
        <f>主动技能!AH642</f>
        <v>attackex</v>
      </c>
      <c r="AB639" t="str">
        <f>IF(主动技能!AI642="","")</f>
        <v/>
      </c>
      <c r="AC639">
        <f>主动技能!AJ642</f>
        <v>16</v>
      </c>
    </row>
    <row r="640" spans="1:29" x14ac:dyDescent="0.15">
      <c r="A640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t="str">
        <f>主动技能!P643</f>
        <v>eff_sixingguangquan|eff_chongjizhan||</v>
      </c>
      <c r="K640">
        <f>主动技能!Q643</f>
        <v>1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 t="str">
        <f>IF(主动技能!V643="","",主动技能!V643)</f>
        <v>skill_32</v>
      </c>
      <c r="Q640" t="str">
        <f>IF(主动技能!W643="","")</f>
        <v/>
      </c>
      <c r="R640" t="str">
        <f>IF(主动技能!X643="","")</f>
        <v/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>
        <f>主动技能!AE643</f>
        <v>1</v>
      </c>
      <c r="Y640">
        <f>主动技能!AF643</f>
        <v>2</v>
      </c>
      <c r="Z640">
        <f>主动技能!AG643</f>
        <v>1</v>
      </c>
      <c r="AA640" t="str">
        <f>主动技能!AH643</f>
        <v>attackex</v>
      </c>
      <c r="AB640" t="str">
        <f>IF(主动技能!AI643="","")</f>
        <v/>
      </c>
      <c r="AC640">
        <f>主动技能!AJ643</f>
        <v>17</v>
      </c>
    </row>
    <row r="641" spans="1:29" x14ac:dyDescent="0.15">
      <c r="A641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t="str">
        <f>主动技能!P644</f>
        <v>eff_sixingguangquan|eff_chongjizhan||</v>
      </c>
      <c r="K641">
        <f>主动技能!Q644</f>
        <v>1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 t="str">
        <f>IF(主动技能!V644="","",主动技能!V644)</f>
        <v>skill_32</v>
      </c>
      <c r="Q641" t="str">
        <f>IF(主动技能!W644="","")</f>
        <v/>
      </c>
      <c r="R641" t="str">
        <f>IF(主动技能!X644="","")</f>
        <v/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>
        <f>主动技能!AE644</f>
        <v>1</v>
      </c>
      <c r="Y641">
        <f>主动技能!AF644</f>
        <v>2</v>
      </c>
      <c r="Z641">
        <f>主动技能!AG644</f>
        <v>1</v>
      </c>
      <c r="AA641" t="str">
        <f>主动技能!AH644</f>
        <v>attackex</v>
      </c>
      <c r="AB641" t="str">
        <f>IF(主动技能!AI644="","")</f>
        <v/>
      </c>
      <c r="AC641">
        <f>主动技能!AJ644</f>
        <v>18</v>
      </c>
    </row>
    <row r="642" spans="1:29" x14ac:dyDescent="0.15">
      <c r="A642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t="str">
        <f>主动技能!P645</f>
        <v>eff_sixingguangquan|eff_chongjizhan||</v>
      </c>
      <c r="K642">
        <f>主动技能!Q645</f>
        <v>1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 t="str">
        <f>IF(主动技能!V645="","",主动技能!V645)</f>
        <v>skill_32</v>
      </c>
      <c r="Q642" t="str">
        <f>IF(主动技能!W645="","")</f>
        <v/>
      </c>
      <c r="R642" t="str">
        <f>IF(主动技能!X645="","")</f>
        <v/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>
        <f>主动技能!AE645</f>
        <v>1</v>
      </c>
      <c r="Y642">
        <f>主动技能!AF645</f>
        <v>2</v>
      </c>
      <c r="Z642">
        <f>主动技能!AG645</f>
        <v>1</v>
      </c>
      <c r="AA642" t="str">
        <f>主动技能!AH645</f>
        <v>attackex</v>
      </c>
      <c r="AB642" t="str">
        <f>IF(主动技能!AI645="","")</f>
        <v/>
      </c>
      <c r="AC642">
        <f>主动技能!AJ645</f>
        <v>19</v>
      </c>
    </row>
    <row r="643" spans="1:29" x14ac:dyDescent="0.15">
      <c r="A643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t="str">
        <f>主动技能!P646</f>
        <v>eff_sixingguangquan|eff_chongjizhan||</v>
      </c>
      <c r="K643">
        <f>主动技能!Q646</f>
        <v>1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 t="str">
        <f>IF(主动技能!V646="","",主动技能!V646)</f>
        <v>skill_32</v>
      </c>
      <c r="Q643" t="str">
        <f>IF(主动技能!W646="","")</f>
        <v/>
      </c>
      <c r="R643" t="str">
        <f>IF(主动技能!X646="","")</f>
        <v/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>
        <f>主动技能!AE646</f>
        <v>1</v>
      </c>
      <c r="Y643">
        <f>主动技能!AF646</f>
        <v>2</v>
      </c>
      <c r="Z643">
        <f>主动技能!AG646</f>
        <v>1</v>
      </c>
      <c r="AA643" t="str">
        <f>主动技能!AH646</f>
        <v>attackex</v>
      </c>
      <c r="AB643" t="str">
        <f>IF(主动技能!AI646="","")</f>
        <v/>
      </c>
      <c r="AC643">
        <f>主动技能!AJ646</f>
        <v>20</v>
      </c>
    </row>
    <row r="644" spans="1:29" x14ac:dyDescent="0.15">
      <c r="A644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 t="str">
        <f>主动技能!P647</f>
        <v>eff_sixingguangquan||eff_shouhuzhili|</v>
      </c>
      <c r="K644">
        <f>主动技能!Q647</f>
        <v>1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 t="str">
        <f>IF(主动技能!V647="","",主动技能!V647)</f>
        <v>skill_32</v>
      </c>
      <c r="Q644" t="str">
        <f>IF(主动技能!W647="","")</f>
        <v/>
      </c>
      <c r="R644" t="str">
        <f>IF(主动技能!X647="","")</f>
        <v/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>
        <f>主动技能!AE647</f>
        <v>1</v>
      </c>
      <c r="Y644">
        <f>主动技能!AF647</f>
        <v>3</v>
      </c>
      <c r="Z644">
        <f>主动技能!AG647</f>
        <v>2</v>
      </c>
      <c r="AA644" t="str">
        <f>主动技能!AH647</f>
        <v>attackex</v>
      </c>
      <c r="AB644" t="str">
        <f>IF(主动技能!AI647="","")</f>
        <v/>
      </c>
      <c r="AC644">
        <f>主动技能!AJ647</f>
        <v>1</v>
      </c>
    </row>
    <row r="645" spans="1:29" x14ac:dyDescent="0.15">
      <c r="A645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 t="str">
        <f>主动技能!P648</f>
        <v>eff_sixingguangquan||eff_shouhuzhili|</v>
      </c>
      <c r="K645">
        <f>主动技能!Q648</f>
        <v>1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 t="str">
        <f>IF(主动技能!V648="","",主动技能!V648)</f>
        <v>skill_32</v>
      </c>
      <c r="Q645" t="str">
        <f>IF(主动技能!W648="","")</f>
        <v/>
      </c>
      <c r="R645" t="str">
        <f>IF(主动技能!X648="","")</f>
        <v/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>
        <f>主动技能!AE648</f>
        <v>1</v>
      </c>
      <c r="Y645">
        <f>主动技能!AF648</f>
        <v>3</v>
      </c>
      <c r="Z645">
        <f>主动技能!AG648</f>
        <v>2</v>
      </c>
      <c r="AA645" t="str">
        <f>主动技能!AH648</f>
        <v>attackex</v>
      </c>
      <c r="AB645" t="str">
        <f>IF(主动技能!AI648="","")</f>
        <v/>
      </c>
      <c r="AC645">
        <f>主动技能!AJ648</f>
        <v>2</v>
      </c>
    </row>
    <row r="646" spans="1:29" x14ac:dyDescent="0.15">
      <c r="A646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 t="str">
        <f>主动技能!P649</f>
        <v>eff_sixingguangquan||eff_shouhuzhili|</v>
      </c>
      <c r="K646">
        <f>主动技能!Q649</f>
        <v>1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 t="str">
        <f>IF(主动技能!V649="","",主动技能!V649)</f>
        <v>skill_32</v>
      </c>
      <c r="Q646" t="str">
        <f>IF(主动技能!W649="","")</f>
        <v/>
      </c>
      <c r="R646" t="str">
        <f>IF(主动技能!X649="","")</f>
        <v/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>
        <f>主动技能!AE649</f>
        <v>1</v>
      </c>
      <c r="Y646">
        <f>主动技能!AF649</f>
        <v>3</v>
      </c>
      <c r="Z646">
        <f>主动技能!AG649</f>
        <v>2</v>
      </c>
      <c r="AA646" t="str">
        <f>主动技能!AH649</f>
        <v>attackex</v>
      </c>
      <c r="AB646" t="str">
        <f>IF(主动技能!AI649="","")</f>
        <v/>
      </c>
      <c r="AC646">
        <f>主动技能!AJ649</f>
        <v>3</v>
      </c>
    </row>
    <row r="647" spans="1:29" x14ac:dyDescent="0.15">
      <c r="A647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 t="str">
        <f>主动技能!P650</f>
        <v>eff_sixingguangquan||eff_shouhuzhili|</v>
      </c>
      <c r="K647">
        <f>主动技能!Q650</f>
        <v>1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 t="str">
        <f>IF(主动技能!V650="","",主动技能!V650)</f>
        <v>skill_32</v>
      </c>
      <c r="Q647" t="str">
        <f>IF(主动技能!W650="","")</f>
        <v/>
      </c>
      <c r="R647" t="str">
        <f>IF(主动技能!X650="","")</f>
        <v/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>
        <f>主动技能!AE650</f>
        <v>1</v>
      </c>
      <c r="Y647">
        <f>主动技能!AF650</f>
        <v>3</v>
      </c>
      <c r="Z647">
        <f>主动技能!AG650</f>
        <v>2</v>
      </c>
      <c r="AA647" t="str">
        <f>主动技能!AH650</f>
        <v>attackex</v>
      </c>
      <c r="AB647" t="str">
        <f>IF(主动技能!AI650="","")</f>
        <v/>
      </c>
      <c r="AC647">
        <f>主动技能!AJ650</f>
        <v>4</v>
      </c>
    </row>
    <row r="648" spans="1:29" x14ac:dyDescent="0.15">
      <c r="A648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 t="str">
        <f>主动技能!P651</f>
        <v>eff_sixingguangquan||eff_shouhuzhili|</v>
      </c>
      <c r="K648">
        <f>主动技能!Q651</f>
        <v>1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 t="str">
        <f>IF(主动技能!V651="","",主动技能!V651)</f>
        <v>skill_32</v>
      </c>
      <c r="Q648" t="str">
        <f>IF(主动技能!W651="","")</f>
        <v/>
      </c>
      <c r="R648" t="str">
        <f>IF(主动技能!X651="","")</f>
        <v/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>
        <f>主动技能!AE651</f>
        <v>1</v>
      </c>
      <c r="Y648">
        <f>主动技能!AF651</f>
        <v>3</v>
      </c>
      <c r="Z648">
        <f>主动技能!AG651</f>
        <v>2</v>
      </c>
      <c r="AA648" t="str">
        <f>主动技能!AH651</f>
        <v>attackex</v>
      </c>
      <c r="AB648" t="str">
        <f>IF(主动技能!AI651="","")</f>
        <v/>
      </c>
      <c r="AC648">
        <f>主动技能!AJ651</f>
        <v>5</v>
      </c>
    </row>
    <row r="649" spans="1:29" x14ac:dyDescent="0.15">
      <c r="A64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 t="str">
        <f>主动技能!P652</f>
        <v>eff_sixingguangquan||eff_shouhuzhili|</v>
      </c>
      <c r="K649">
        <f>主动技能!Q652</f>
        <v>1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 t="str">
        <f>IF(主动技能!V652="","",主动技能!V652)</f>
        <v>skill_32</v>
      </c>
      <c r="Q649" t="str">
        <f>IF(主动技能!W652="","")</f>
        <v/>
      </c>
      <c r="R649" t="str">
        <f>IF(主动技能!X652="","")</f>
        <v/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>
        <f>主动技能!AE652</f>
        <v>1</v>
      </c>
      <c r="Y649">
        <f>主动技能!AF652</f>
        <v>3</v>
      </c>
      <c r="Z649">
        <f>主动技能!AG652</f>
        <v>2</v>
      </c>
      <c r="AA649" t="str">
        <f>主动技能!AH652</f>
        <v>attackex</v>
      </c>
      <c r="AB649" t="str">
        <f>IF(主动技能!AI652="","")</f>
        <v/>
      </c>
      <c r="AC649">
        <f>主动技能!AJ652</f>
        <v>6</v>
      </c>
    </row>
    <row r="650" spans="1:29" x14ac:dyDescent="0.15">
      <c r="A650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 t="str">
        <f>主动技能!P653</f>
        <v>eff_sixingguangquan||eff_shouhuzhili|</v>
      </c>
      <c r="K650">
        <f>主动技能!Q653</f>
        <v>1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 t="str">
        <f>IF(主动技能!V653="","",主动技能!V653)</f>
        <v>skill_32</v>
      </c>
      <c r="Q650" t="str">
        <f>IF(主动技能!W653="","")</f>
        <v/>
      </c>
      <c r="R650" t="str">
        <f>IF(主动技能!X653="","")</f>
        <v/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>
        <f>主动技能!AE653</f>
        <v>1</v>
      </c>
      <c r="Y650">
        <f>主动技能!AF653</f>
        <v>3</v>
      </c>
      <c r="Z650">
        <f>主动技能!AG653</f>
        <v>2</v>
      </c>
      <c r="AA650" t="str">
        <f>主动技能!AH653</f>
        <v>attackex</v>
      </c>
      <c r="AB650" t="str">
        <f>IF(主动技能!AI653="","")</f>
        <v/>
      </c>
      <c r="AC650">
        <f>主动技能!AJ653</f>
        <v>7</v>
      </c>
    </row>
    <row r="651" spans="1:29" x14ac:dyDescent="0.15">
      <c r="A651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 t="str">
        <f>主动技能!P654</f>
        <v>eff_sixingguangquan||eff_shouhuzhili|</v>
      </c>
      <c r="K651">
        <f>主动技能!Q654</f>
        <v>1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 t="str">
        <f>IF(主动技能!V654="","",主动技能!V654)</f>
        <v>skill_32</v>
      </c>
      <c r="Q651" t="str">
        <f>IF(主动技能!W654="","")</f>
        <v/>
      </c>
      <c r="R651" t="str">
        <f>IF(主动技能!X654="","")</f>
        <v/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>
        <f>主动技能!AE654</f>
        <v>1</v>
      </c>
      <c r="Y651">
        <f>主动技能!AF654</f>
        <v>3</v>
      </c>
      <c r="Z651">
        <f>主动技能!AG654</f>
        <v>2</v>
      </c>
      <c r="AA651" t="str">
        <f>主动技能!AH654</f>
        <v>attackex</v>
      </c>
      <c r="AB651" t="str">
        <f>IF(主动技能!AI654="","")</f>
        <v/>
      </c>
      <c r="AC651">
        <f>主动技能!AJ654</f>
        <v>8</v>
      </c>
    </row>
    <row r="652" spans="1:29" x14ac:dyDescent="0.15">
      <c r="A652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 t="str">
        <f>主动技能!P655</f>
        <v>eff_sixingguangquan||eff_shouhuzhili|</v>
      </c>
      <c r="K652">
        <f>主动技能!Q655</f>
        <v>1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 t="str">
        <f>IF(主动技能!V655="","",主动技能!V655)</f>
        <v>skill_32</v>
      </c>
      <c r="Q652" t="str">
        <f>IF(主动技能!W655="","")</f>
        <v/>
      </c>
      <c r="R652" t="str">
        <f>IF(主动技能!X655="","")</f>
        <v/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>
        <f>主动技能!AE655</f>
        <v>1</v>
      </c>
      <c r="Y652">
        <f>主动技能!AF655</f>
        <v>3</v>
      </c>
      <c r="Z652">
        <f>主动技能!AG655</f>
        <v>2</v>
      </c>
      <c r="AA652" t="str">
        <f>主动技能!AH655</f>
        <v>attackex</v>
      </c>
      <c r="AB652" t="str">
        <f>IF(主动技能!AI655="","")</f>
        <v/>
      </c>
      <c r="AC652">
        <f>主动技能!AJ655</f>
        <v>9</v>
      </c>
    </row>
    <row r="653" spans="1:29" x14ac:dyDescent="0.15">
      <c r="A653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 t="str">
        <f>主动技能!P656</f>
        <v>eff_sixingguangquan||eff_shouhuzhili|</v>
      </c>
      <c r="K653">
        <f>主动技能!Q656</f>
        <v>1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 t="str">
        <f>IF(主动技能!V656="","",主动技能!V656)</f>
        <v>skill_32</v>
      </c>
      <c r="Q653" t="str">
        <f>IF(主动技能!W656="","")</f>
        <v/>
      </c>
      <c r="R653" t="str">
        <f>IF(主动技能!X656="","")</f>
        <v/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>
        <f>主动技能!AE656</f>
        <v>1</v>
      </c>
      <c r="Y653">
        <f>主动技能!AF656</f>
        <v>3</v>
      </c>
      <c r="Z653">
        <f>主动技能!AG656</f>
        <v>2</v>
      </c>
      <c r="AA653" t="str">
        <f>主动技能!AH656</f>
        <v>attackex</v>
      </c>
      <c r="AB653" t="str">
        <f>IF(主动技能!AI656="","")</f>
        <v/>
      </c>
      <c r="AC653">
        <f>主动技能!AJ656</f>
        <v>10</v>
      </c>
    </row>
    <row r="654" spans="1:29" x14ac:dyDescent="0.15">
      <c r="A654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 t="str">
        <f>主动技能!P657</f>
        <v>eff_sixingguangquan||eff_shouhuzhili|</v>
      </c>
      <c r="K654">
        <f>主动技能!Q657</f>
        <v>1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 t="str">
        <f>IF(主动技能!V657="","",主动技能!V657)</f>
        <v>skill_32</v>
      </c>
      <c r="Q654" t="str">
        <f>IF(主动技能!W657="","")</f>
        <v/>
      </c>
      <c r="R654" t="str">
        <f>IF(主动技能!X657="","")</f>
        <v/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>
        <f>主动技能!AE657</f>
        <v>1</v>
      </c>
      <c r="Y654">
        <f>主动技能!AF657</f>
        <v>3</v>
      </c>
      <c r="Z654">
        <f>主动技能!AG657</f>
        <v>2</v>
      </c>
      <c r="AA654" t="str">
        <f>主动技能!AH657</f>
        <v>attackex</v>
      </c>
      <c r="AB654" t="str">
        <f>IF(主动技能!AI657="","")</f>
        <v/>
      </c>
      <c r="AC654">
        <f>主动技能!AJ657</f>
        <v>11</v>
      </c>
    </row>
    <row r="655" spans="1:29" x14ac:dyDescent="0.15">
      <c r="A655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 t="str">
        <f>主动技能!P658</f>
        <v>eff_sixingguangquan||eff_shouhuzhili|</v>
      </c>
      <c r="K655">
        <f>主动技能!Q658</f>
        <v>1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 t="str">
        <f>IF(主动技能!V658="","",主动技能!V658)</f>
        <v>skill_32</v>
      </c>
      <c r="Q655" t="str">
        <f>IF(主动技能!W658="","")</f>
        <v/>
      </c>
      <c r="R655" t="str">
        <f>IF(主动技能!X658="","")</f>
        <v/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>
        <f>主动技能!AE658</f>
        <v>1</v>
      </c>
      <c r="Y655">
        <f>主动技能!AF658</f>
        <v>3</v>
      </c>
      <c r="Z655">
        <f>主动技能!AG658</f>
        <v>2</v>
      </c>
      <c r="AA655" t="str">
        <f>主动技能!AH658</f>
        <v>attackex</v>
      </c>
      <c r="AB655" t="str">
        <f>IF(主动技能!AI658="","")</f>
        <v/>
      </c>
      <c r="AC655">
        <f>主动技能!AJ658</f>
        <v>12</v>
      </c>
    </row>
    <row r="656" spans="1:29" x14ac:dyDescent="0.15">
      <c r="A656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 t="str">
        <f>主动技能!P659</f>
        <v>eff_sixingguangquan||eff_shouhuzhili|</v>
      </c>
      <c r="K656">
        <f>主动技能!Q659</f>
        <v>1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 t="str">
        <f>IF(主动技能!V659="","",主动技能!V659)</f>
        <v>skill_32</v>
      </c>
      <c r="Q656" t="str">
        <f>IF(主动技能!W659="","")</f>
        <v/>
      </c>
      <c r="R656" t="str">
        <f>IF(主动技能!X659="","")</f>
        <v/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>
        <f>主动技能!AE659</f>
        <v>1</v>
      </c>
      <c r="Y656">
        <f>主动技能!AF659</f>
        <v>3</v>
      </c>
      <c r="Z656">
        <f>主动技能!AG659</f>
        <v>2</v>
      </c>
      <c r="AA656" t="str">
        <f>主动技能!AH659</f>
        <v>attackex</v>
      </c>
      <c r="AB656" t="str">
        <f>IF(主动技能!AI659="","")</f>
        <v/>
      </c>
      <c r="AC656">
        <f>主动技能!AJ659</f>
        <v>13</v>
      </c>
    </row>
    <row r="657" spans="1:29" x14ac:dyDescent="0.15">
      <c r="A657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 t="str">
        <f>主动技能!P660</f>
        <v>eff_sixingguangquan||eff_shouhuzhili|</v>
      </c>
      <c r="K657">
        <f>主动技能!Q660</f>
        <v>1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 t="str">
        <f>IF(主动技能!V660="","",主动技能!V660)</f>
        <v>skill_32</v>
      </c>
      <c r="Q657" t="str">
        <f>IF(主动技能!W660="","")</f>
        <v/>
      </c>
      <c r="R657" t="str">
        <f>IF(主动技能!X660="","")</f>
        <v/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>
        <f>主动技能!AE660</f>
        <v>1</v>
      </c>
      <c r="Y657">
        <f>主动技能!AF660</f>
        <v>3</v>
      </c>
      <c r="Z657">
        <f>主动技能!AG660</f>
        <v>2</v>
      </c>
      <c r="AA657" t="str">
        <f>主动技能!AH660</f>
        <v>attackex</v>
      </c>
      <c r="AB657" t="str">
        <f>IF(主动技能!AI660="","")</f>
        <v/>
      </c>
      <c r="AC657">
        <f>主动技能!AJ660</f>
        <v>14</v>
      </c>
    </row>
    <row r="658" spans="1:29" x14ac:dyDescent="0.15">
      <c r="A658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 t="str">
        <f>主动技能!P661</f>
        <v>eff_sixingguangquan||eff_shouhuzhili|</v>
      </c>
      <c r="K658">
        <f>主动技能!Q661</f>
        <v>1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 t="str">
        <f>IF(主动技能!V661="","",主动技能!V661)</f>
        <v>skill_32</v>
      </c>
      <c r="Q658" t="str">
        <f>IF(主动技能!W661="","")</f>
        <v/>
      </c>
      <c r="R658" t="str">
        <f>IF(主动技能!X661="","")</f>
        <v/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>
        <f>主动技能!AE661</f>
        <v>1</v>
      </c>
      <c r="Y658">
        <f>主动技能!AF661</f>
        <v>3</v>
      </c>
      <c r="Z658">
        <f>主动技能!AG661</f>
        <v>2</v>
      </c>
      <c r="AA658" t="str">
        <f>主动技能!AH661</f>
        <v>attackex</v>
      </c>
      <c r="AB658" t="str">
        <f>IF(主动技能!AI661="","")</f>
        <v/>
      </c>
      <c r="AC658">
        <f>主动技能!AJ661</f>
        <v>15</v>
      </c>
    </row>
    <row r="659" spans="1:29" x14ac:dyDescent="0.15">
      <c r="A65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 t="str">
        <f>主动技能!P662</f>
        <v>eff_sixingguangquan||eff_shouhuzhili|</v>
      </c>
      <c r="K659">
        <f>主动技能!Q662</f>
        <v>1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 t="str">
        <f>IF(主动技能!V662="","",主动技能!V662)</f>
        <v>skill_32</v>
      </c>
      <c r="Q659" t="str">
        <f>IF(主动技能!W662="","")</f>
        <v/>
      </c>
      <c r="R659" t="str">
        <f>IF(主动技能!X662="","")</f>
        <v/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>
        <f>主动技能!AE662</f>
        <v>1</v>
      </c>
      <c r="Y659">
        <f>主动技能!AF662</f>
        <v>3</v>
      </c>
      <c r="Z659">
        <f>主动技能!AG662</f>
        <v>2</v>
      </c>
      <c r="AA659" t="str">
        <f>主动技能!AH662</f>
        <v>attackex</v>
      </c>
      <c r="AB659" t="str">
        <f>IF(主动技能!AI662="","")</f>
        <v/>
      </c>
      <c r="AC659">
        <f>主动技能!AJ662</f>
        <v>16</v>
      </c>
    </row>
    <row r="660" spans="1:29" x14ac:dyDescent="0.15">
      <c r="A660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 t="str">
        <f>主动技能!P663</f>
        <v>eff_sixingguangquan||eff_shouhuzhili|</v>
      </c>
      <c r="K660">
        <f>主动技能!Q663</f>
        <v>1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 t="str">
        <f>IF(主动技能!V663="","",主动技能!V663)</f>
        <v>skill_32</v>
      </c>
      <c r="Q660" t="str">
        <f>IF(主动技能!W663="","")</f>
        <v/>
      </c>
      <c r="R660" t="str">
        <f>IF(主动技能!X663="","")</f>
        <v/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>
        <f>主动技能!AE663</f>
        <v>1</v>
      </c>
      <c r="Y660">
        <f>主动技能!AF663</f>
        <v>3</v>
      </c>
      <c r="Z660">
        <f>主动技能!AG663</f>
        <v>2</v>
      </c>
      <c r="AA660" t="str">
        <f>主动技能!AH663</f>
        <v>attackex</v>
      </c>
      <c r="AB660" t="str">
        <f>IF(主动技能!AI663="","")</f>
        <v/>
      </c>
      <c r="AC660">
        <f>主动技能!AJ663</f>
        <v>17</v>
      </c>
    </row>
    <row r="661" spans="1:29" x14ac:dyDescent="0.15">
      <c r="A661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 t="str">
        <f>主动技能!P664</f>
        <v>eff_sixingguangquan||eff_shouhuzhili|</v>
      </c>
      <c r="K661">
        <f>主动技能!Q664</f>
        <v>1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 t="str">
        <f>IF(主动技能!V664="","",主动技能!V664)</f>
        <v>skill_32</v>
      </c>
      <c r="Q661" t="str">
        <f>IF(主动技能!W664="","")</f>
        <v/>
      </c>
      <c r="R661" t="str">
        <f>IF(主动技能!X664="","")</f>
        <v/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>
        <f>主动技能!AE664</f>
        <v>1</v>
      </c>
      <c r="Y661">
        <f>主动技能!AF664</f>
        <v>3</v>
      </c>
      <c r="Z661">
        <f>主动技能!AG664</f>
        <v>2</v>
      </c>
      <c r="AA661" t="str">
        <f>主动技能!AH664</f>
        <v>attackex</v>
      </c>
      <c r="AB661" t="str">
        <f>IF(主动技能!AI664="","")</f>
        <v/>
      </c>
      <c r="AC661">
        <f>主动技能!AJ664</f>
        <v>18</v>
      </c>
    </row>
    <row r="662" spans="1:29" x14ac:dyDescent="0.15">
      <c r="A662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 t="str">
        <f>主动技能!P665</f>
        <v>eff_sixingguangquan||eff_shouhuzhili|</v>
      </c>
      <c r="K662">
        <f>主动技能!Q665</f>
        <v>1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 t="str">
        <f>IF(主动技能!V665="","",主动技能!V665)</f>
        <v>skill_32</v>
      </c>
      <c r="Q662" t="str">
        <f>IF(主动技能!W665="","")</f>
        <v/>
      </c>
      <c r="R662" t="str">
        <f>IF(主动技能!X665="","")</f>
        <v/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>
        <f>主动技能!AE665</f>
        <v>1</v>
      </c>
      <c r="Y662">
        <f>主动技能!AF665</f>
        <v>3</v>
      </c>
      <c r="Z662">
        <f>主动技能!AG665</f>
        <v>2</v>
      </c>
      <c r="AA662" t="str">
        <f>主动技能!AH665</f>
        <v>attackex</v>
      </c>
      <c r="AB662" t="str">
        <f>IF(主动技能!AI665="","")</f>
        <v/>
      </c>
      <c r="AC662">
        <f>主动技能!AJ665</f>
        <v>19</v>
      </c>
    </row>
    <row r="663" spans="1:29" x14ac:dyDescent="0.15">
      <c r="A663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 t="str">
        <f>主动技能!P666</f>
        <v>eff_sixingguangquan||eff_shouhuzhili|</v>
      </c>
      <c r="K663">
        <f>主动技能!Q666</f>
        <v>1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 t="str">
        <f>IF(主动技能!V666="","",主动技能!V666)</f>
        <v>skill_32</v>
      </c>
      <c r="Q663" t="str">
        <f>IF(主动技能!W666="","")</f>
        <v/>
      </c>
      <c r="R663" t="str">
        <f>IF(主动技能!X666="","")</f>
        <v/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>
        <f>主动技能!AE666</f>
        <v>1</v>
      </c>
      <c r="Y663">
        <f>主动技能!AF666</f>
        <v>3</v>
      </c>
      <c r="Z663">
        <f>主动技能!AG666</f>
        <v>2</v>
      </c>
      <c r="AA663" t="str">
        <f>主动技能!AH666</f>
        <v>attackex</v>
      </c>
      <c r="AB663" t="str">
        <f>IF(主动技能!AI666="","")</f>
        <v/>
      </c>
      <c r="AC663">
        <f>主动技能!AJ666</f>
        <v>20</v>
      </c>
    </row>
    <row r="664" spans="1:29" x14ac:dyDescent="0.15">
      <c r="A664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对敌方后排单体造成100%攻击力（+20）点伤害。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t="str">
        <f>主动技能!P667</f>
        <v>eff_yixingguangquan|||</v>
      </c>
      <c r="K664">
        <f>主动技能!Q667</f>
        <v>1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 t="str">
        <f>IF(主动技能!V667="","",主动技能!V667)</f>
        <v>skill_32</v>
      </c>
      <c r="Q664" t="str">
        <f>IF(主动技能!W667="","")</f>
        <v/>
      </c>
      <c r="R664" t="str">
        <f>IF(主动技能!X667="","")</f>
        <v/>
      </c>
      <c r="S664">
        <f>主动技能!Y667</f>
        <v>0</v>
      </c>
      <c r="T664">
        <f>主动技能!Z667</f>
        <v>100</v>
      </c>
      <c r="U664">
        <f>主动技能!AB667</f>
        <v>20</v>
      </c>
      <c r="V664">
        <f>主动技能!AC667</f>
        <v>0</v>
      </c>
      <c r="W664">
        <f>主动技能!AD667</f>
        <v>0</v>
      </c>
      <c r="X664">
        <f>主动技能!AE667</f>
        <v>0</v>
      </c>
      <c r="Y664">
        <f>主动技能!AF667</f>
        <v>0</v>
      </c>
      <c r="Z664">
        <f>主动技能!AG667</f>
        <v>0</v>
      </c>
      <c r="AA664" t="str">
        <f>主动技能!AH667</f>
        <v>attack</v>
      </c>
      <c r="AB664" t="str">
        <f>IF(主动技能!AI667="","")</f>
        <v/>
      </c>
      <c r="AC664">
        <f>主动技能!AJ667</f>
        <v>1</v>
      </c>
    </row>
    <row r="665" spans="1:29" x14ac:dyDescent="0.15">
      <c r="A665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对敌方后排单体造成100%攻击力（+25）点伤害。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t="str">
        <f>主动技能!P668</f>
        <v>eff_yixingguangquan|||</v>
      </c>
      <c r="K665">
        <f>主动技能!Q668</f>
        <v>1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 t="str">
        <f>IF(主动技能!V668="","",主动技能!V668)</f>
        <v>skill_32</v>
      </c>
      <c r="Q665" t="str">
        <f>IF(主动技能!W668="","")</f>
        <v/>
      </c>
      <c r="R665" t="str">
        <f>IF(主动技能!X668="","")</f>
        <v/>
      </c>
      <c r="S665">
        <f>主动技能!Y668</f>
        <v>0</v>
      </c>
      <c r="T665">
        <f>主动技能!Z668</f>
        <v>100</v>
      </c>
      <c r="U665">
        <f>主动技能!AB668</f>
        <v>25</v>
      </c>
      <c r="V665">
        <f>主动技能!AC668</f>
        <v>0</v>
      </c>
      <c r="W665">
        <f>主动技能!AD668</f>
        <v>0</v>
      </c>
      <c r="X665">
        <f>主动技能!AE668</f>
        <v>0</v>
      </c>
      <c r="Y665">
        <f>主动技能!AF668</f>
        <v>0</v>
      </c>
      <c r="Z665">
        <f>主动技能!AG668</f>
        <v>0</v>
      </c>
      <c r="AA665" t="str">
        <f>主动技能!AH668</f>
        <v>attack</v>
      </c>
      <c r="AB665" t="str">
        <f>IF(主动技能!AI668="","")</f>
        <v/>
      </c>
      <c r="AC665">
        <f>主动技能!AJ668</f>
        <v>2</v>
      </c>
    </row>
    <row r="666" spans="1:29" x14ac:dyDescent="0.15">
      <c r="A666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对敌方后排单体造成100%攻击力（+40）点伤害。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t="str">
        <f>主动技能!P669</f>
        <v>eff_yixingguangquan|||</v>
      </c>
      <c r="K666">
        <f>主动技能!Q669</f>
        <v>1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 t="str">
        <f>IF(主动技能!V669="","",主动技能!V669)</f>
        <v>skill_32</v>
      </c>
      <c r="Q666" t="str">
        <f>IF(主动技能!W669="","")</f>
        <v/>
      </c>
      <c r="R666" t="str">
        <f>IF(主动技能!X669="","")</f>
        <v/>
      </c>
      <c r="S666">
        <f>主动技能!Y669</f>
        <v>0</v>
      </c>
      <c r="T666">
        <f>主动技能!Z669</f>
        <v>100</v>
      </c>
      <c r="U666">
        <f>主动技能!AB669</f>
        <v>40</v>
      </c>
      <c r="V666">
        <f>主动技能!AC669</f>
        <v>0</v>
      </c>
      <c r="W666">
        <f>主动技能!AD669</f>
        <v>0</v>
      </c>
      <c r="X666">
        <f>主动技能!AE669</f>
        <v>0</v>
      </c>
      <c r="Y666">
        <f>主动技能!AF669</f>
        <v>0</v>
      </c>
      <c r="Z666">
        <f>主动技能!AG669</f>
        <v>0</v>
      </c>
      <c r="AA666" t="str">
        <f>主动技能!AH669</f>
        <v>attack</v>
      </c>
      <c r="AB666" t="str">
        <f>IF(主动技能!AI669="","")</f>
        <v/>
      </c>
      <c r="AC666">
        <f>主动技能!AJ669</f>
        <v>3</v>
      </c>
    </row>
    <row r="667" spans="1:29" x14ac:dyDescent="0.15">
      <c r="A667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对敌方后排单体造成100%攻击力（+64）点伤害。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t="str">
        <f>主动技能!P670</f>
        <v>eff_yixingguangquan|||</v>
      </c>
      <c r="K667">
        <f>主动技能!Q670</f>
        <v>1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 t="str">
        <f>IF(主动技能!V670="","",主动技能!V670)</f>
        <v>skill_32</v>
      </c>
      <c r="Q667" t="str">
        <f>IF(主动技能!W670="","")</f>
        <v/>
      </c>
      <c r="R667" t="str">
        <f>IF(主动技能!X670="","")</f>
        <v/>
      </c>
      <c r="S667">
        <f>主动技能!Y670</f>
        <v>0</v>
      </c>
      <c r="T667">
        <f>主动技能!Z670</f>
        <v>100</v>
      </c>
      <c r="U667">
        <f>主动技能!AB670</f>
        <v>64</v>
      </c>
      <c r="V667">
        <f>主动技能!AC670</f>
        <v>0</v>
      </c>
      <c r="W667">
        <f>主动技能!AD670</f>
        <v>0</v>
      </c>
      <c r="X667">
        <f>主动技能!AE670</f>
        <v>0</v>
      </c>
      <c r="Y667">
        <f>主动技能!AF670</f>
        <v>0</v>
      </c>
      <c r="Z667">
        <f>主动技能!AG670</f>
        <v>0</v>
      </c>
      <c r="AA667" t="str">
        <f>主动技能!AH670</f>
        <v>attack</v>
      </c>
      <c r="AB667" t="str">
        <f>IF(主动技能!AI670="","")</f>
        <v/>
      </c>
      <c r="AC667">
        <f>主动技能!AJ670</f>
        <v>4</v>
      </c>
    </row>
    <row r="668" spans="1:29" x14ac:dyDescent="0.15">
      <c r="A668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t="str">
        <f>主动技能!P671</f>
        <v>eff_yixingguangquan|||</v>
      </c>
      <c r="K668">
        <f>主动技能!Q671</f>
        <v>1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 t="str">
        <f>IF(主动技能!V671="","",主动技能!V671)</f>
        <v>skill_32</v>
      </c>
      <c r="Q668" t="str">
        <f>IF(主动技能!W671="","")</f>
        <v/>
      </c>
      <c r="R668" t="str">
        <f>IF(主动技能!X671="","")</f>
        <v/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>
        <f>主动技能!AE671</f>
        <v>0</v>
      </c>
      <c r="Y668">
        <f>主动技能!AF671</f>
        <v>0</v>
      </c>
      <c r="Z668">
        <f>主动技能!AG671</f>
        <v>0</v>
      </c>
      <c r="AA668" t="str">
        <f>主动技能!AH671</f>
        <v>attack</v>
      </c>
      <c r="AB668" t="str">
        <f>IF(主动技能!AI671="","")</f>
        <v/>
      </c>
      <c r="AC668">
        <f>主动技能!AJ671</f>
        <v>5</v>
      </c>
    </row>
    <row r="669" spans="1:29" x14ac:dyDescent="0.15">
      <c r="A66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对敌方后排单体造成100%攻击力（+128）点伤害。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t="str">
        <f>主动技能!P672</f>
        <v>eff_yixingguangquan|||</v>
      </c>
      <c r="K669">
        <f>主动技能!Q672</f>
        <v>1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 t="str">
        <f>IF(主动技能!V672="","",主动技能!V672)</f>
        <v>skill_32</v>
      </c>
      <c r="Q669" t="str">
        <f>IF(主动技能!W672="","")</f>
        <v/>
      </c>
      <c r="R669" t="str">
        <f>IF(主动技能!X672="","")</f>
        <v/>
      </c>
      <c r="S669">
        <f>主动技能!Y672</f>
        <v>0</v>
      </c>
      <c r="T669">
        <f>主动技能!Z672</f>
        <v>100</v>
      </c>
      <c r="U669">
        <f>主动技能!AB672</f>
        <v>128</v>
      </c>
      <c r="V669">
        <f>主动技能!AC672</f>
        <v>0</v>
      </c>
      <c r="W669">
        <f>主动技能!AD672</f>
        <v>0</v>
      </c>
      <c r="X669">
        <f>主动技能!AE672</f>
        <v>0</v>
      </c>
      <c r="Y669">
        <f>主动技能!AF672</f>
        <v>0</v>
      </c>
      <c r="Z669">
        <f>主动技能!AG672</f>
        <v>0</v>
      </c>
      <c r="AA669" t="str">
        <f>主动技能!AH672</f>
        <v>attack</v>
      </c>
      <c r="AB669" t="str">
        <f>IF(主动技能!AI672="","")</f>
        <v/>
      </c>
      <c r="AC669">
        <f>主动技能!AJ672</f>
        <v>6</v>
      </c>
    </row>
    <row r="670" spans="1:29" x14ac:dyDescent="0.15">
      <c r="A670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对敌方后排单体造成100%攻击力（+181）点伤害。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t="str">
        <f>主动技能!P673</f>
        <v>eff_yixingguangquan|||</v>
      </c>
      <c r="K670">
        <f>主动技能!Q673</f>
        <v>1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 t="str">
        <f>IF(主动技能!V673="","",主动技能!V673)</f>
        <v>skill_32</v>
      </c>
      <c r="Q670" t="str">
        <f>IF(主动技能!W673="","")</f>
        <v/>
      </c>
      <c r="R670" t="str">
        <f>IF(主动技能!X673="","")</f>
        <v/>
      </c>
      <c r="S670">
        <f>主动技能!Y673</f>
        <v>0</v>
      </c>
      <c r="T670">
        <f>主动技能!Z673</f>
        <v>100</v>
      </c>
      <c r="U670">
        <f>主动技能!AB673</f>
        <v>181</v>
      </c>
      <c r="V670">
        <f>主动技能!AC673</f>
        <v>0</v>
      </c>
      <c r="W670">
        <f>主动技能!AD673</f>
        <v>0</v>
      </c>
      <c r="X670">
        <f>主动技能!AE673</f>
        <v>0</v>
      </c>
      <c r="Y670">
        <f>主动技能!AF673</f>
        <v>0</v>
      </c>
      <c r="Z670">
        <f>主动技能!AG673</f>
        <v>0</v>
      </c>
      <c r="AA670" t="str">
        <f>主动技能!AH673</f>
        <v>attack</v>
      </c>
      <c r="AB670" t="str">
        <f>IF(主动技能!AI673="","")</f>
        <v/>
      </c>
      <c r="AC670">
        <f>主动技能!AJ673</f>
        <v>7</v>
      </c>
    </row>
    <row r="671" spans="1:29" x14ac:dyDescent="0.15">
      <c r="A671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对敌方后排单体造成100%攻击力（+256）点伤害。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t="str">
        <f>主动技能!P674</f>
        <v>eff_yixingguangquan|||</v>
      </c>
      <c r="K671">
        <f>主动技能!Q674</f>
        <v>1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 t="str">
        <f>IF(主动技能!V674="","",主动技能!V674)</f>
        <v>skill_32</v>
      </c>
      <c r="Q671" t="str">
        <f>IF(主动技能!W674="","")</f>
        <v/>
      </c>
      <c r="R671" t="str">
        <f>IF(主动技能!X674="","")</f>
        <v/>
      </c>
      <c r="S671">
        <f>主动技能!Y674</f>
        <v>0</v>
      </c>
      <c r="T671">
        <f>主动技能!Z674</f>
        <v>100</v>
      </c>
      <c r="U671">
        <f>主动技能!AB674</f>
        <v>256</v>
      </c>
      <c r="V671">
        <f>主动技能!AC674</f>
        <v>0</v>
      </c>
      <c r="W671">
        <f>主动技能!AD674</f>
        <v>0</v>
      </c>
      <c r="X671">
        <f>主动技能!AE674</f>
        <v>0</v>
      </c>
      <c r="Y671">
        <f>主动技能!AF674</f>
        <v>0</v>
      </c>
      <c r="Z671">
        <f>主动技能!AG674</f>
        <v>0</v>
      </c>
      <c r="AA671" t="str">
        <f>主动技能!AH674</f>
        <v>attack</v>
      </c>
      <c r="AB671" t="str">
        <f>IF(主动技能!AI674="","")</f>
        <v/>
      </c>
      <c r="AC671">
        <f>主动技能!AJ674</f>
        <v>8</v>
      </c>
    </row>
    <row r="672" spans="1:29" x14ac:dyDescent="0.15">
      <c r="A672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对敌方后排单体造成100%攻击力（+362）点伤害。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t="str">
        <f>主动技能!P675</f>
        <v>eff_yixingguangquan|||</v>
      </c>
      <c r="K672">
        <f>主动技能!Q675</f>
        <v>1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 t="str">
        <f>IF(主动技能!V675="","",主动技能!V675)</f>
        <v>skill_32</v>
      </c>
      <c r="Q672" t="str">
        <f>IF(主动技能!W675="","")</f>
        <v/>
      </c>
      <c r="R672" t="str">
        <f>IF(主动技能!X675="","")</f>
        <v/>
      </c>
      <c r="S672">
        <f>主动技能!Y675</f>
        <v>0</v>
      </c>
      <c r="T672">
        <f>主动技能!Z675</f>
        <v>100</v>
      </c>
      <c r="U672">
        <f>主动技能!AB675</f>
        <v>362</v>
      </c>
      <c r="V672">
        <f>主动技能!AC675</f>
        <v>0</v>
      </c>
      <c r="W672">
        <f>主动技能!AD675</f>
        <v>0</v>
      </c>
      <c r="X672">
        <f>主动技能!AE675</f>
        <v>0</v>
      </c>
      <c r="Y672">
        <f>主动技能!AF675</f>
        <v>0</v>
      </c>
      <c r="Z672">
        <f>主动技能!AG675</f>
        <v>0</v>
      </c>
      <c r="AA672" t="str">
        <f>主动技能!AH675</f>
        <v>attack</v>
      </c>
      <c r="AB672" t="str">
        <f>IF(主动技能!AI675="","")</f>
        <v/>
      </c>
      <c r="AC672">
        <f>主动技能!AJ675</f>
        <v>9</v>
      </c>
    </row>
    <row r="673" spans="1:29" x14ac:dyDescent="0.15">
      <c r="A673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对敌方后排单体造成100%攻击力（+512）点伤害。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t="str">
        <f>主动技能!P676</f>
        <v>eff_yixingguangquan|||</v>
      </c>
      <c r="K673">
        <f>主动技能!Q676</f>
        <v>1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 t="str">
        <f>IF(主动技能!V676="","",主动技能!V676)</f>
        <v>skill_32</v>
      </c>
      <c r="Q673" t="str">
        <f>IF(主动技能!W676="","")</f>
        <v/>
      </c>
      <c r="R673" t="str">
        <f>IF(主动技能!X676="","")</f>
        <v/>
      </c>
      <c r="S673">
        <f>主动技能!Y676</f>
        <v>0</v>
      </c>
      <c r="T673">
        <f>主动技能!Z676</f>
        <v>100</v>
      </c>
      <c r="U673">
        <f>主动技能!AB676</f>
        <v>512</v>
      </c>
      <c r="V673">
        <f>主动技能!AC676</f>
        <v>0</v>
      </c>
      <c r="W673">
        <f>主动技能!AD676</f>
        <v>0</v>
      </c>
      <c r="X673">
        <f>主动技能!AE676</f>
        <v>0</v>
      </c>
      <c r="Y673">
        <f>主动技能!AF676</f>
        <v>0</v>
      </c>
      <c r="Z673">
        <f>主动技能!AG676</f>
        <v>0</v>
      </c>
      <c r="AA673" t="str">
        <f>主动技能!AH676</f>
        <v>attack</v>
      </c>
      <c r="AB673" t="str">
        <f>IF(主动技能!AI676="","")</f>
        <v/>
      </c>
      <c r="AC673">
        <f>主动技能!AJ676</f>
        <v>10</v>
      </c>
    </row>
    <row r="674" spans="1:29" x14ac:dyDescent="0.15">
      <c r="A674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对敌方任意单体造成100%攻击力（+724）点伤害。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t="str">
        <f>主动技能!P677</f>
        <v>eff_yixingguangquan|||</v>
      </c>
      <c r="K674">
        <f>主动技能!Q677</f>
        <v>1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 t="str">
        <f>IF(主动技能!V677="","",主动技能!V677)</f>
        <v>skill_32</v>
      </c>
      <c r="Q674" t="str">
        <f>IF(主动技能!W677="","")</f>
        <v/>
      </c>
      <c r="R674" t="str">
        <f>IF(主动技能!X677="","")</f>
        <v/>
      </c>
      <c r="S674">
        <f>主动技能!Y677</f>
        <v>0</v>
      </c>
      <c r="T674">
        <f>主动技能!Z677</f>
        <v>100</v>
      </c>
      <c r="U674">
        <f>主动技能!AB677</f>
        <v>724</v>
      </c>
      <c r="V674">
        <f>主动技能!AC677</f>
        <v>0</v>
      </c>
      <c r="W674">
        <f>主动技能!AD677</f>
        <v>0</v>
      </c>
      <c r="X674">
        <f>主动技能!AE677</f>
        <v>0</v>
      </c>
      <c r="Y674">
        <f>主动技能!AF677</f>
        <v>0</v>
      </c>
      <c r="Z674">
        <f>主动技能!AG677</f>
        <v>0</v>
      </c>
      <c r="AA674" t="str">
        <f>主动技能!AH677</f>
        <v>attack</v>
      </c>
      <c r="AB674" t="str">
        <f>IF(主动技能!AI677="","")</f>
        <v/>
      </c>
      <c r="AC674">
        <f>主动技能!AJ677</f>
        <v>11</v>
      </c>
    </row>
    <row r="675" spans="1:29" x14ac:dyDescent="0.15">
      <c r="A675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对敌方任意单体造成100%攻击力（+1025）点伤害。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t="str">
        <f>主动技能!P678</f>
        <v>eff_yixingguangquan|||</v>
      </c>
      <c r="K675">
        <f>主动技能!Q678</f>
        <v>1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 t="str">
        <f>IF(主动技能!V678="","",主动技能!V678)</f>
        <v>skill_32</v>
      </c>
      <c r="Q675" t="str">
        <f>IF(主动技能!W678="","")</f>
        <v/>
      </c>
      <c r="R675" t="str">
        <f>IF(主动技能!X678="","")</f>
        <v/>
      </c>
      <c r="S675">
        <f>主动技能!Y678</f>
        <v>0</v>
      </c>
      <c r="T675">
        <f>主动技能!Z678</f>
        <v>100</v>
      </c>
      <c r="U675">
        <f>主动技能!AB678</f>
        <v>1025</v>
      </c>
      <c r="V675">
        <f>主动技能!AC678</f>
        <v>0</v>
      </c>
      <c r="W675">
        <f>主动技能!AD678</f>
        <v>0</v>
      </c>
      <c r="X675">
        <f>主动技能!AE678</f>
        <v>0</v>
      </c>
      <c r="Y675">
        <f>主动技能!AF678</f>
        <v>0</v>
      </c>
      <c r="Z675">
        <f>主动技能!AG678</f>
        <v>0</v>
      </c>
      <c r="AA675" t="str">
        <f>主动技能!AH678</f>
        <v>attack</v>
      </c>
      <c r="AB675" t="str">
        <f>IF(主动技能!AI678="","")</f>
        <v/>
      </c>
      <c r="AC675">
        <f>主动技能!AJ678</f>
        <v>12</v>
      </c>
    </row>
    <row r="676" spans="1:29" x14ac:dyDescent="0.15">
      <c r="A676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对敌方任意单体造成100%攻击力（+1450）点伤害。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t="str">
        <f>主动技能!P679</f>
        <v>eff_yixingguangquan|||</v>
      </c>
      <c r="K676">
        <f>主动技能!Q679</f>
        <v>1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 t="str">
        <f>IF(主动技能!V679="","",主动技能!V679)</f>
        <v>skill_32</v>
      </c>
      <c r="Q676" t="str">
        <f>IF(主动技能!W679="","")</f>
        <v/>
      </c>
      <c r="R676" t="str">
        <f>IF(主动技能!X679="","")</f>
        <v/>
      </c>
      <c r="S676">
        <f>主动技能!Y679</f>
        <v>0</v>
      </c>
      <c r="T676">
        <f>主动技能!Z679</f>
        <v>100</v>
      </c>
      <c r="U676">
        <f>主动技能!AB679</f>
        <v>1450</v>
      </c>
      <c r="V676">
        <f>主动技能!AC679</f>
        <v>0</v>
      </c>
      <c r="W676">
        <f>主动技能!AD679</f>
        <v>0</v>
      </c>
      <c r="X676">
        <f>主动技能!AE679</f>
        <v>0</v>
      </c>
      <c r="Y676">
        <f>主动技能!AF679</f>
        <v>0</v>
      </c>
      <c r="Z676">
        <f>主动技能!AG679</f>
        <v>0</v>
      </c>
      <c r="AA676" t="str">
        <f>主动技能!AH679</f>
        <v>attack</v>
      </c>
      <c r="AB676" t="str">
        <f>IF(主动技能!AI679="","")</f>
        <v/>
      </c>
      <c r="AC676">
        <f>主动技能!AJ679</f>
        <v>13</v>
      </c>
    </row>
    <row r="677" spans="1:29" x14ac:dyDescent="0.15">
      <c r="A677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对敌方任意单体造成100%攻击力（+2051）点伤害。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t="str">
        <f>主动技能!P680</f>
        <v>eff_yixingguangquan|||</v>
      </c>
      <c r="K677">
        <f>主动技能!Q680</f>
        <v>1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 t="str">
        <f>IF(主动技能!V680="","",主动技能!V680)</f>
        <v>skill_32</v>
      </c>
      <c r="Q677" t="str">
        <f>IF(主动技能!W680="","")</f>
        <v/>
      </c>
      <c r="R677" t="str">
        <f>IF(主动技能!X680="","")</f>
        <v/>
      </c>
      <c r="S677">
        <f>主动技能!Y680</f>
        <v>0</v>
      </c>
      <c r="T677">
        <f>主动技能!Z680</f>
        <v>100</v>
      </c>
      <c r="U677">
        <f>主动技能!AB680</f>
        <v>2051</v>
      </c>
      <c r="V677">
        <f>主动技能!AC680</f>
        <v>0</v>
      </c>
      <c r="W677">
        <f>主动技能!AD680</f>
        <v>0</v>
      </c>
      <c r="X677">
        <f>主动技能!AE680</f>
        <v>0</v>
      </c>
      <c r="Y677">
        <f>主动技能!AF680</f>
        <v>0</v>
      </c>
      <c r="Z677">
        <f>主动技能!AG680</f>
        <v>0</v>
      </c>
      <c r="AA677" t="str">
        <f>主动技能!AH680</f>
        <v>attack</v>
      </c>
      <c r="AB677" t="str">
        <f>IF(主动技能!AI680="","")</f>
        <v/>
      </c>
      <c r="AC677">
        <f>主动技能!AJ680</f>
        <v>14</v>
      </c>
    </row>
    <row r="678" spans="1:29" x14ac:dyDescent="0.15">
      <c r="A678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对敌方任意单体造成100%攻击力（+2900）点伤害。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t="str">
        <f>主动技能!P681</f>
        <v>eff_yixingguangquan|||</v>
      </c>
      <c r="K678">
        <f>主动技能!Q681</f>
        <v>1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 t="str">
        <f>IF(主动技能!V681="","",主动技能!V681)</f>
        <v>skill_32</v>
      </c>
      <c r="Q678" t="str">
        <f>IF(主动技能!W681="","")</f>
        <v/>
      </c>
      <c r="R678" t="str">
        <f>IF(主动技能!X681="","")</f>
        <v/>
      </c>
      <c r="S678">
        <f>主动技能!Y681</f>
        <v>0</v>
      </c>
      <c r="T678">
        <f>主动技能!Z681</f>
        <v>100</v>
      </c>
      <c r="U678">
        <f>主动技能!AB681</f>
        <v>2900</v>
      </c>
      <c r="V678">
        <f>主动技能!AC681</f>
        <v>0</v>
      </c>
      <c r="W678">
        <f>主动技能!AD681</f>
        <v>0</v>
      </c>
      <c r="X678">
        <f>主动技能!AE681</f>
        <v>0</v>
      </c>
      <c r="Y678">
        <f>主动技能!AF681</f>
        <v>0</v>
      </c>
      <c r="Z678">
        <f>主动技能!AG681</f>
        <v>0</v>
      </c>
      <c r="AA678" t="str">
        <f>主动技能!AH681</f>
        <v>attack</v>
      </c>
      <c r="AB678" t="str">
        <f>IF(主动技能!AI681="","")</f>
        <v/>
      </c>
      <c r="AC678">
        <f>主动技能!AJ681</f>
        <v>15</v>
      </c>
    </row>
    <row r="679" spans="1:29" x14ac:dyDescent="0.15">
      <c r="A67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对敌方任意单体造成100%攻击力（+4103）点伤害。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t="str">
        <f>主动技能!P682</f>
        <v>eff_yixingguangquan|||</v>
      </c>
      <c r="K679">
        <f>主动技能!Q682</f>
        <v>1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 t="str">
        <f>IF(主动技能!V682="","",主动技能!V682)</f>
        <v>skill_32</v>
      </c>
      <c r="Q679" t="str">
        <f>IF(主动技能!W682="","")</f>
        <v/>
      </c>
      <c r="R679" t="str">
        <f>IF(主动技能!X682="","")</f>
        <v/>
      </c>
      <c r="S679">
        <f>主动技能!Y682</f>
        <v>0</v>
      </c>
      <c r="T679">
        <f>主动技能!Z682</f>
        <v>100</v>
      </c>
      <c r="U679">
        <f>主动技能!AB682</f>
        <v>4103</v>
      </c>
      <c r="V679">
        <f>主动技能!AC682</f>
        <v>0</v>
      </c>
      <c r="W679">
        <f>主动技能!AD682</f>
        <v>0</v>
      </c>
      <c r="X679">
        <f>主动技能!AE682</f>
        <v>0</v>
      </c>
      <c r="Y679">
        <f>主动技能!AF682</f>
        <v>0</v>
      </c>
      <c r="Z679">
        <f>主动技能!AG682</f>
        <v>0</v>
      </c>
      <c r="AA679" t="str">
        <f>主动技能!AH682</f>
        <v>attack</v>
      </c>
      <c r="AB679" t="str">
        <f>IF(主动技能!AI682="","")</f>
        <v/>
      </c>
      <c r="AC679">
        <f>主动技能!AJ682</f>
        <v>16</v>
      </c>
    </row>
    <row r="680" spans="1:29" x14ac:dyDescent="0.15">
      <c r="A680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对敌方任意单体造成100%攻击力（+5803）点伤害。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t="str">
        <f>主动技能!P683</f>
        <v>eff_yixingguangquan|||</v>
      </c>
      <c r="K680">
        <f>主动技能!Q683</f>
        <v>1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 t="str">
        <f>IF(主动技能!V683="","",主动技能!V683)</f>
        <v>skill_32</v>
      </c>
      <c r="Q680" t="str">
        <f>IF(主动技能!W683="","")</f>
        <v/>
      </c>
      <c r="R680" t="str">
        <f>IF(主动技能!X683="","")</f>
        <v/>
      </c>
      <c r="S680">
        <f>主动技能!Y683</f>
        <v>0</v>
      </c>
      <c r="T680">
        <f>主动技能!Z683</f>
        <v>100</v>
      </c>
      <c r="U680">
        <f>主动技能!AB683</f>
        <v>5803</v>
      </c>
      <c r="V680">
        <f>主动技能!AC683</f>
        <v>0</v>
      </c>
      <c r="W680">
        <f>主动技能!AD683</f>
        <v>0</v>
      </c>
      <c r="X680">
        <f>主动技能!AE683</f>
        <v>0</v>
      </c>
      <c r="Y680">
        <f>主动技能!AF683</f>
        <v>0</v>
      </c>
      <c r="Z680">
        <f>主动技能!AG683</f>
        <v>0</v>
      </c>
      <c r="AA680" t="str">
        <f>主动技能!AH683</f>
        <v>attack</v>
      </c>
      <c r="AB680" t="str">
        <f>IF(主动技能!AI683="","")</f>
        <v/>
      </c>
      <c r="AC680">
        <f>主动技能!AJ683</f>
        <v>17</v>
      </c>
    </row>
    <row r="681" spans="1:29" x14ac:dyDescent="0.15">
      <c r="A681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对敌方任意单体造成100%攻击力（+8208）点伤害。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t="str">
        <f>主动技能!P684</f>
        <v>eff_yixingguangquan|||</v>
      </c>
      <c r="K681">
        <f>主动技能!Q684</f>
        <v>1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 t="str">
        <f>IF(主动技能!V684="","",主动技能!V684)</f>
        <v>skill_32</v>
      </c>
      <c r="Q681" t="str">
        <f>IF(主动技能!W684="","")</f>
        <v/>
      </c>
      <c r="R681" t="str">
        <f>IF(主动技能!X684="","")</f>
        <v/>
      </c>
      <c r="S681">
        <f>主动技能!Y684</f>
        <v>0</v>
      </c>
      <c r="T681">
        <f>主动技能!Z684</f>
        <v>100</v>
      </c>
      <c r="U681">
        <f>主动技能!AB684</f>
        <v>8208</v>
      </c>
      <c r="V681">
        <f>主动技能!AC684</f>
        <v>0</v>
      </c>
      <c r="W681">
        <f>主动技能!AD684</f>
        <v>0</v>
      </c>
      <c r="X681">
        <f>主动技能!AE684</f>
        <v>0</v>
      </c>
      <c r="Y681">
        <f>主动技能!AF684</f>
        <v>0</v>
      </c>
      <c r="Z681">
        <f>主动技能!AG684</f>
        <v>0</v>
      </c>
      <c r="AA681" t="str">
        <f>主动技能!AH684</f>
        <v>attack</v>
      </c>
      <c r="AB681" t="str">
        <f>IF(主动技能!AI684="","")</f>
        <v/>
      </c>
      <c r="AC681">
        <f>主动技能!AJ684</f>
        <v>18</v>
      </c>
    </row>
    <row r="682" spans="1:29" x14ac:dyDescent="0.15">
      <c r="A682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对敌方任意单体造成100%攻击力（+11609）点伤害。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t="str">
        <f>主动技能!P685</f>
        <v>eff_yixingguangquan|||</v>
      </c>
      <c r="K682">
        <f>主动技能!Q685</f>
        <v>1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 t="str">
        <f>IF(主动技能!V685="","",主动技能!V685)</f>
        <v>skill_32</v>
      </c>
      <c r="Q682" t="str">
        <f>IF(主动技能!W685="","")</f>
        <v/>
      </c>
      <c r="R682" t="str">
        <f>IF(主动技能!X685="","")</f>
        <v/>
      </c>
      <c r="S682">
        <f>主动技能!Y685</f>
        <v>0</v>
      </c>
      <c r="T682">
        <f>主动技能!Z685</f>
        <v>100</v>
      </c>
      <c r="U682">
        <f>主动技能!AB685</f>
        <v>11609</v>
      </c>
      <c r="V682">
        <f>主动技能!AC685</f>
        <v>0</v>
      </c>
      <c r="W682">
        <f>主动技能!AD685</f>
        <v>0</v>
      </c>
      <c r="X682">
        <f>主动技能!AE685</f>
        <v>0</v>
      </c>
      <c r="Y682">
        <f>主动技能!AF685</f>
        <v>0</v>
      </c>
      <c r="Z682">
        <f>主动技能!AG685</f>
        <v>0</v>
      </c>
      <c r="AA682" t="str">
        <f>主动技能!AH685</f>
        <v>attack</v>
      </c>
      <c r="AB682" t="str">
        <f>IF(主动技能!AI685="","")</f>
        <v/>
      </c>
      <c r="AC682">
        <f>主动技能!AJ685</f>
        <v>19</v>
      </c>
    </row>
    <row r="683" spans="1:29" x14ac:dyDescent="0.15">
      <c r="A683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对敌方任意单体造成100%攻击力（+16420）点伤害。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t="str">
        <f>主动技能!P686</f>
        <v>eff_yixingguangquan|||</v>
      </c>
      <c r="K683">
        <f>主动技能!Q686</f>
        <v>1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 t="str">
        <f>IF(主动技能!V686="","",主动技能!V686)</f>
        <v>skill_32</v>
      </c>
      <c r="Q683" t="str">
        <f>IF(主动技能!W686="","")</f>
        <v/>
      </c>
      <c r="R683" t="str">
        <f>IF(主动技能!X686="","")</f>
        <v/>
      </c>
      <c r="S683">
        <f>主动技能!Y686</f>
        <v>0</v>
      </c>
      <c r="T683">
        <f>主动技能!Z686</f>
        <v>100</v>
      </c>
      <c r="U683">
        <f>主动技能!AB686</f>
        <v>16420</v>
      </c>
      <c r="V683">
        <f>主动技能!AC686</f>
        <v>0</v>
      </c>
      <c r="W683">
        <f>主动技能!AD686</f>
        <v>0</v>
      </c>
      <c r="X683">
        <f>主动技能!AE686</f>
        <v>0</v>
      </c>
      <c r="Y683">
        <f>主动技能!AF686</f>
        <v>0</v>
      </c>
      <c r="Z683">
        <f>主动技能!AG686</f>
        <v>0</v>
      </c>
      <c r="AA683" t="str">
        <f>主动技能!AH686</f>
        <v>attack</v>
      </c>
      <c r="AB683" t="str">
        <f>IF(主动技能!AI686="","")</f>
        <v/>
      </c>
      <c r="AC683">
        <f>主动技能!AJ686</f>
        <v>20</v>
      </c>
    </row>
    <row r="684" spans="1:29" x14ac:dyDescent="0.15">
      <c r="A684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对敌方1排单位造成125%攻击力（+52）伤害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 t="str">
        <f>主动技能!P687</f>
        <v>eff_sixingguangquan|eff_wanyuezhan_1||</v>
      </c>
      <c r="K684">
        <f>主动技能!Q687</f>
        <v>2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 t="str">
        <f>IF(主动技能!V687="","",主动技能!V687)</f>
        <v>skill_20</v>
      </c>
      <c r="Q684" t="str">
        <f>IF(主动技能!W687="","")</f>
        <v/>
      </c>
      <c r="R684" t="str">
        <f>IF(主动技能!X687="","")</f>
        <v/>
      </c>
      <c r="S684">
        <f>主动技能!Y687</f>
        <v>50</v>
      </c>
      <c r="T684">
        <f>主动技能!Z687</f>
        <v>125</v>
      </c>
      <c r="U684">
        <f>主动技能!AB687</f>
        <v>52</v>
      </c>
      <c r="V684">
        <f>主动技能!AC687</f>
        <v>0</v>
      </c>
      <c r="W684">
        <f>主动技能!AD687</f>
        <v>0</v>
      </c>
      <c r="X684">
        <f>主动技能!AE687</f>
        <v>1</v>
      </c>
      <c r="Y684">
        <f>主动技能!AF687</f>
        <v>2</v>
      </c>
      <c r="Z684">
        <f>主动技能!AG687</f>
        <v>1</v>
      </c>
      <c r="AA684" t="str">
        <f>主动技能!AH687</f>
        <v>attackex</v>
      </c>
      <c r="AB684" t="str">
        <f>IF(主动技能!AI687="","")</f>
        <v/>
      </c>
      <c r="AC684">
        <f>主动技能!AJ687</f>
        <v>1</v>
      </c>
    </row>
    <row r="685" spans="1:29" x14ac:dyDescent="0.15">
      <c r="A685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对敌方1排单位造成125%攻击力（+64）伤害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 t="str">
        <f>主动技能!P688</f>
        <v>eff_sixingguangquan|eff_wanyuezhan_1||</v>
      </c>
      <c r="K685">
        <f>主动技能!Q688</f>
        <v>2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 t="str">
        <f>IF(主动技能!V688="","",主动技能!V688)</f>
        <v>skill_20</v>
      </c>
      <c r="Q685" t="str">
        <f>IF(主动技能!W688="","")</f>
        <v/>
      </c>
      <c r="R685" t="str">
        <f>IF(主动技能!X688="","")</f>
        <v/>
      </c>
      <c r="S685">
        <f>主动技能!Y688</f>
        <v>50</v>
      </c>
      <c r="T685">
        <f>主动技能!Z688</f>
        <v>125</v>
      </c>
      <c r="U685">
        <f>主动技能!AB688</f>
        <v>64</v>
      </c>
      <c r="V685">
        <f>主动技能!AC688</f>
        <v>0</v>
      </c>
      <c r="W685">
        <f>主动技能!AD688</f>
        <v>0</v>
      </c>
      <c r="X685">
        <f>主动技能!AE688</f>
        <v>1</v>
      </c>
      <c r="Y685">
        <f>主动技能!AF688</f>
        <v>2</v>
      </c>
      <c r="Z685">
        <f>主动技能!AG688</f>
        <v>1</v>
      </c>
      <c r="AA685" t="str">
        <f>主动技能!AH688</f>
        <v>attackex</v>
      </c>
      <c r="AB685" t="str">
        <f>IF(主动技能!AI688="","")</f>
        <v/>
      </c>
      <c r="AC685">
        <f>主动技能!AJ688</f>
        <v>2</v>
      </c>
    </row>
    <row r="686" spans="1:29" x14ac:dyDescent="0.15">
      <c r="A686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对敌方1排单位造成125%攻击力（+100）伤害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 t="str">
        <f>主动技能!P689</f>
        <v>eff_sixingguangquan|eff_wanyuezhan_1||</v>
      </c>
      <c r="K686">
        <f>主动技能!Q689</f>
        <v>2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 t="str">
        <f>IF(主动技能!V689="","",主动技能!V689)</f>
        <v>skill_20</v>
      </c>
      <c r="Q686" t="str">
        <f>IF(主动技能!W689="","")</f>
        <v/>
      </c>
      <c r="R686" t="str">
        <f>IF(主动技能!X689="","")</f>
        <v/>
      </c>
      <c r="S686">
        <f>主动技能!Y689</f>
        <v>50</v>
      </c>
      <c r="T686">
        <f>主动技能!Z689</f>
        <v>125</v>
      </c>
      <c r="U686">
        <f>主动技能!AB689</f>
        <v>100</v>
      </c>
      <c r="V686">
        <f>主动技能!AC689</f>
        <v>0</v>
      </c>
      <c r="W686">
        <f>主动技能!AD689</f>
        <v>0</v>
      </c>
      <c r="X686">
        <f>主动技能!AE689</f>
        <v>1</v>
      </c>
      <c r="Y686">
        <f>主动技能!AF689</f>
        <v>2</v>
      </c>
      <c r="Z686">
        <f>主动技能!AG689</f>
        <v>1</v>
      </c>
      <c r="AA686" t="str">
        <f>主动技能!AH689</f>
        <v>attackex</v>
      </c>
      <c r="AB686" t="str">
        <f>IF(主动技能!AI689="","")</f>
        <v/>
      </c>
      <c r="AC686">
        <f>主动技能!AJ689</f>
        <v>3</v>
      </c>
    </row>
    <row r="687" spans="1:29" x14ac:dyDescent="0.15">
      <c r="A687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对敌方1排单位造成125%攻击力（+160）伤害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 t="str">
        <f>主动技能!P690</f>
        <v>eff_sixingguangquan|eff_wanyuezhan_1||</v>
      </c>
      <c r="K687">
        <f>主动技能!Q690</f>
        <v>2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 t="str">
        <f>IF(主动技能!V690="","",主动技能!V690)</f>
        <v>skill_20</v>
      </c>
      <c r="Q687" t="str">
        <f>IF(主动技能!W690="","")</f>
        <v/>
      </c>
      <c r="R687" t="str">
        <f>IF(主动技能!X690="","")</f>
        <v/>
      </c>
      <c r="S687">
        <f>主动技能!Y690</f>
        <v>50</v>
      </c>
      <c r="T687">
        <f>主动技能!Z690</f>
        <v>125</v>
      </c>
      <c r="U687">
        <f>主动技能!AB690</f>
        <v>160</v>
      </c>
      <c r="V687">
        <f>主动技能!AC690</f>
        <v>0</v>
      </c>
      <c r="W687">
        <f>主动技能!AD690</f>
        <v>0</v>
      </c>
      <c r="X687">
        <f>主动技能!AE690</f>
        <v>1</v>
      </c>
      <c r="Y687">
        <f>主动技能!AF690</f>
        <v>2</v>
      </c>
      <c r="Z687">
        <f>主动技能!AG690</f>
        <v>1</v>
      </c>
      <c r="AA687" t="str">
        <f>主动技能!AH690</f>
        <v>attackex</v>
      </c>
      <c r="AB687" t="str">
        <f>IF(主动技能!AI690="","")</f>
        <v/>
      </c>
      <c r="AC687">
        <f>主动技能!AJ690</f>
        <v>4</v>
      </c>
    </row>
    <row r="688" spans="1:29" x14ac:dyDescent="0.15">
      <c r="A688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 t="str">
        <f>主动技能!P691</f>
        <v>eff_sixingguangquan|eff_wanyuezhan_1||</v>
      </c>
      <c r="K688">
        <f>主动技能!Q691</f>
        <v>2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 t="str">
        <f>IF(主动技能!V691="","",主动技能!V691)</f>
        <v>skill_20</v>
      </c>
      <c r="Q688" t="str">
        <f>IF(主动技能!W691="","")</f>
        <v/>
      </c>
      <c r="R688" t="str">
        <f>IF(主动技能!X691="","")</f>
        <v/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>
        <f>主动技能!AE691</f>
        <v>1</v>
      </c>
      <c r="Y688">
        <f>主动技能!AF691</f>
        <v>2</v>
      </c>
      <c r="Z688">
        <f>主动技能!AG691</f>
        <v>1</v>
      </c>
      <c r="AA688" t="str">
        <f>主动技能!AH691</f>
        <v>attackex</v>
      </c>
      <c r="AB688" t="str">
        <f>IF(主动技能!AI691="","")</f>
        <v/>
      </c>
      <c r="AC688">
        <f>主动技能!AJ691</f>
        <v>5</v>
      </c>
    </row>
    <row r="689" spans="1:29" x14ac:dyDescent="0.15">
      <c r="A68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对敌方1排单位造成125%攻击力（+320）伤害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 t="str">
        <f>主动技能!P692</f>
        <v>eff_sixingguangquan|eff_wanyuezhan_1||</v>
      </c>
      <c r="K689">
        <f>主动技能!Q692</f>
        <v>2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 t="str">
        <f>IF(主动技能!V692="","",主动技能!V692)</f>
        <v>skill_20</v>
      </c>
      <c r="Q689" t="str">
        <f>IF(主动技能!W692="","")</f>
        <v/>
      </c>
      <c r="R689" t="str">
        <f>IF(主动技能!X692="","")</f>
        <v/>
      </c>
      <c r="S689">
        <f>主动技能!Y692</f>
        <v>50</v>
      </c>
      <c r="T689">
        <f>主动技能!Z692</f>
        <v>125</v>
      </c>
      <c r="U689">
        <f>主动技能!AB692</f>
        <v>320</v>
      </c>
      <c r="V689">
        <f>主动技能!AC692</f>
        <v>0</v>
      </c>
      <c r="W689">
        <f>主动技能!AD692</f>
        <v>0</v>
      </c>
      <c r="X689">
        <f>主动技能!AE692</f>
        <v>1</v>
      </c>
      <c r="Y689">
        <f>主动技能!AF692</f>
        <v>2</v>
      </c>
      <c r="Z689">
        <f>主动技能!AG692</f>
        <v>1</v>
      </c>
      <c r="AA689" t="str">
        <f>主动技能!AH692</f>
        <v>attackex</v>
      </c>
      <c r="AB689" t="str">
        <f>IF(主动技能!AI692="","")</f>
        <v/>
      </c>
      <c r="AC689">
        <f>主动技能!AJ692</f>
        <v>6</v>
      </c>
    </row>
    <row r="690" spans="1:29" x14ac:dyDescent="0.15">
      <c r="A690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对敌方1排单位造成125%攻击力（+452）伤害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 t="str">
        <f>主动技能!P693</f>
        <v>eff_sixingguangquan|eff_wanyuezhan_1||</v>
      </c>
      <c r="K690">
        <f>主动技能!Q693</f>
        <v>2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 t="str">
        <f>IF(主动技能!V693="","",主动技能!V693)</f>
        <v>skill_20</v>
      </c>
      <c r="Q690" t="str">
        <f>IF(主动技能!W693="","")</f>
        <v/>
      </c>
      <c r="R690" t="str">
        <f>IF(主动技能!X693="","")</f>
        <v/>
      </c>
      <c r="S690">
        <f>主动技能!Y693</f>
        <v>50</v>
      </c>
      <c r="T690">
        <f>主动技能!Z693</f>
        <v>125</v>
      </c>
      <c r="U690">
        <f>主动技能!AB693</f>
        <v>452</v>
      </c>
      <c r="V690">
        <f>主动技能!AC693</f>
        <v>0</v>
      </c>
      <c r="W690">
        <f>主动技能!AD693</f>
        <v>0</v>
      </c>
      <c r="X690">
        <f>主动技能!AE693</f>
        <v>1</v>
      </c>
      <c r="Y690">
        <f>主动技能!AF693</f>
        <v>2</v>
      </c>
      <c r="Z690">
        <f>主动技能!AG693</f>
        <v>1</v>
      </c>
      <c r="AA690" t="str">
        <f>主动技能!AH693</f>
        <v>attackex</v>
      </c>
      <c r="AB690" t="str">
        <f>IF(主动技能!AI693="","")</f>
        <v/>
      </c>
      <c r="AC690">
        <f>主动技能!AJ693</f>
        <v>7</v>
      </c>
    </row>
    <row r="691" spans="1:29" x14ac:dyDescent="0.15">
      <c r="A691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对敌方1排单位造成125%攻击力（+640）伤害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 t="str">
        <f>主动技能!P694</f>
        <v>eff_sixingguangquan|eff_wanyuezhan_1||</v>
      </c>
      <c r="K691">
        <f>主动技能!Q694</f>
        <v>2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 t="str">
        <f>IF(主动技能!V694="","",主动技能!V694)</f>
        <v>skill_20</v>
      </c>
      <c r="Q691" t="str">
        <f>IF(主动技能!W694="","")</f>
        <v/>
      </c>
      <c r="R691" t="str">
        <f>IF(主动技能!X694="","")</f>
        <v/>
      </c>
      <c r="S691">
        <f>主动技能!Y694</f>
        <v>50</v>
      </c>
      <c r="T691">
        <f>主动技能!Z694</f>
        <v>125</v>
      </c>
      <c r="U691">
        <f>主动技能!AB694</f>
        <v>640</v>
      </c>
      <c r="V691">
        <f>主动技能!AC694</f>
        <v>0</v>
      </c>
      <c r="W691">
        <f>主动技能!AD694</f>
        <v>0</v>
      </c>
      <c r="X691">
        <f>主动技能!AE694</f>
        <v>1</v>
      </c>
      <c r="Y691">
        <f>主动技能!AF694</f>
        <v>2</v>
      </c>
      <c r="Z691">
        <f>主动技能!AG694</f>
        <v>1</v>
      </c>
      <c r="AA691" t="str">
        <f>主动技能!AH694</f>
        <v>attackex</v>
      </c>
      <c r="AB691" t="str">
        <f>IF(主动技能!AI694="","")</f>
        <v/>
      </c>
      <c r="AC691">
        <f>主动技能!AJ694</f>
        <v>8</v>
      </c>
    </row>
    <row r="692" spans="1:29" x14ac:dyDescent="0.15">
      <c r="A692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对敌方1排单位造成125%攻击力（+905）伤害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 t="str">
        <f>主动技能!P695</f>
        <v>eff_sixingguangquan|eff_wanyuezhan_1||</v>
      </c>
      <c r="K692">
        <f>主动技能!Q695</f>
        <v>2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 t="str">
        <f>IF(主动技能!V695="","",主动技能!V695)</f>
        <v>skill_20</v>
      </c>
      <c r="Q692" t="str">
        <f>IF(主动技能!W695="","")</f>
        <v/>
      </c>
      <c r="R692" t="str">
        <f>IF(主动技能!X695="","")</f>
        <v/>
      </c>
      <c r="S692">
        <f>主动技能!Y695</f>
        <v>50</v>
      </c>
      <c r="T692">
        <f>主动技能!Z695</f>
        <v>125</v>
      </c>
      <c r="U692">
        <f>主动技能!AB695</f>
        <v>905</v>
      </c>
      <c r="V692">
        <f>主动技能!AC695</f>
        <v>0</v>
      </c>
      <c r="W692">
        <f>主动技能!AD695</f>
        <v>0</v>
      </c>
      <c r="X692">
        <f>主动技能!AE695</f>
        <v>1</v>
      </c>
      <c r="Y692">
        <f>主动技能!AF695</f>
        <v>2</v>
      </c>
      <c r="Z692">
        <f>主动技能!AG695</f>
        <v>1</v>
      </c>
      <c r="AA692" t="str">
        <f>主动技能!AH695</f>
        <v>attackex</v>
      </c>
      <c r="AB692" t="str">
        <f>IF(主动技能!AI695="","")</f>
        <v/>
      </c>
      <c r="AC692">
        <f>主动技能!AJ695</f>
        <v>9</v>
      </c>
    </row>
    <row r="693" spans="1:29" x14ac:dyDescent="0.15">
      <c r="A693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对敌方1排单位造成125%攻击力（+1281）伤害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 t="str">
        <f>主动技能!P696</f>
        <v>eff_sixingguangquan|eff_wanyuezhan_1||</v>
      </c>
      <c r="K693">
        <f>主动技能!Q696</f>
        <v>2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 t="str">
        <f>IF(主动技能!V696="","",主动技能!V696)</f>
        <v>skill_20</v>
      </c>
      <c r="Q693" t="str">
        <f>IF(主动技能!W696="","")</f>
        <v/>
      </c>
      <c r="R693" t="str">
        <f>IF(主动技能!X696="","")</f>
        <v/>
      </c>
      <c r="S693">
        <f>主动技能!Y696</f>
        <v>50</v>
      </c>
      <c r="T693">
        <f>主动技能!Z696</f>
        <v>125</v>
      </c>
      <c r="U693">
        <f>主动技能!AB696</f>
        <v>1281</v>
      </c>
      <c r="V693">
        <f>主动技能!AC696</f>
        <v>0</v>
      </c>
      <c r="W693">
        <f>主动技能!AD696</f>
        <v>0</v>
      </c>
      <c r="X693">
        <f>主动技能!AE696</f>
        <v>1</v>
      </c>
      <c r="Y693">
        <f>主动技能!AF696</f>
        <v>2</v>
      </c>
      <c r="Z693">
        <f>主动技能!AG696</f>
        <v>1</v>
      </c>
      <c r="AA693" t="str">
        <f>主动技能!AH696</f>
        <v>attackex</v>
      </c>
      <c r="AB693" t="str">
        <f>IF(主动技能!AI696="","")</f>
        <v/>
      </c>
      <c r="AC693">
        <f>主动技能!AJ696</f>
        <v>10</v>
      </c>
    </row>
    <row r="694" spans="1:29" x14ac:dyDescent="0.15">
      <c r="A694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对敌方1排单位造成125%攻击力（+1812）伤害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 t="str">
        <f>主动技能!P697</f>
        <v>eff_sixingguangquan|eff_wanyuezhan_1||</v>
      </c>
      <c r="K694">
        <f>主动技能!Q697</f>
        <v>2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 t="str">
        <f>IF(主动技能!V697="","",主动技能!V697)</f>
        <v>skill_20</v>
      </c>
      <c r="Q694" t="str">
        <f>IF(主动技能!W697="","")</f>
        <v/>
      </c>
      <c r="R694" t="str">
        <f>IF(主动技能!X697="","")</f>
        <v/>
      </c>
      <c r="S694">
        <f>主动技能!Y697</f>
        <v>50</v>
      </c>
      <c r="T694">
        <f>主动技能!Z697</f>
        <v>125</v>
      </c>
      <c r="U694">
        <f>主动技能!AB697</f>
        <v>1812</v>
      </c>
      <c r="V694">
        <f>主动技能!AC697</f>
        <v>0</v>
      </c>
      <c r="W694">
        <f>主动技能!AD697</f>
        <v>0</v>
      </c>
      <c r="X694">
        <f>主动技能!AE697</f>
        <v>1</v>
      </c>
      <c r="Y694">
        <f>主动技能!AF697</f>
        <v>2</v>
      </c>
      <c r="Z694">
        <f>主动技能!AG697</f>
        <v>1</v>
      </c>
      <c r="AA694" t="str">
        <f>主动技能!AH697</f>
        <v>attackex</v>
      </c>
      <c r="AB694" t="str">
        <f>IF(主动技能!AI697="","")</f>
        <v/>
      </c>
      <c r="AC694">
        <f>主动技能!AJ697</f>
        <v>11</v>
      </c>
    </row>
    <row r="695" spans="1:29" x14ac:dyDescent="0.15">
      <c r="A695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对敌方1排单位造成125%攻击力（+2563）伤害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 t="str">
        <f>主动技能!P698</f>
        <v>eff_sixingguangquan|eff_wanyuezhan_1||</v>
      </c>
      <c r="K695">
        <f>主动技能!Q698</f>
        <v>2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 t="str">
        <f>IF(主动技能!V698="","",主动技能!V698)</f>
        <v>skill_20</v>
      </c>
      <c r="Q695" t="str">
        <f>IF(主动技能!W698="","")</f>
        <v/>
      </c>
      <c r="R695" t="str">
        <f>IF(主动技能!X698="","")</f>
        <v/>
      </c>
      <c r="S695">
        <f>主动技能!Y698</f>
        <v>50</v>
      </c>
      <c r="T695">
        <f>主动技能!Z698</f>
        <v>125</v>
      </c>
      <c r="U695">
        <f>主动技能!AB698</f>
        <v>2563</v>
      </c>
      <c r="V695">
        <f>主动技能!AC698</f>
        <v>0</v>
      </c>
      <c r="W695">
        <f>主动技能!AD698</f>
        <v>0</v>
      </c>
      <c r="X695">
        <f>主动技能!AE698</f>
        <v>1</v>
      </c>
      <c r="Y695">
        <f>主动技能!AF698</f>
        <v>2</v>
      </c>
      <c r="Z695">
        <f>主动技能!AG698</f>
        <v>1</v>
      </c>
      <c r="AA695" t="str">
        <f>主动技能!AH698</f>
        <v>attackex</v>
      </c>
      <c r="AB695" t="str">
        <f>IF(主动技能!AI698="","")</f>
        <v/>
      </c>
      <c r="AC695">
        <f>主动技能!AJ698</f>
        <v>12</v>
      </c>
    </row>
    <row r="696" spans="1:29" x14ac:dyDescent="0.15">
      <c r="A696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对敌方1排单位造成125%攻击力（+3625）伤害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 t="str">
        <f>主动技能!P699</f>
        <v>eff_sixingguangquan|eff_wanyuezhan_1||</v>
      </c>
      <c r="K696">
        <f>主动技能!Q699</f>
        <v>2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 t="str">
        <f>IF(主动技能!V699="","",主动技能!V699)</f>
        <v>skill_20</v>
      </c>
      <c r="Q696" t="str">
        <f>IF(主动技能!W699="","")</f>
        <v/>
      </c>
      <c r="R696" t="str">
        <f>IF(主动技能!X699="","")</f>
        <v/>
      </c>
      <c r="S696">
        <f>主动技能!Y699</f>
        <v>50</v>
      </c>
      <c r="T696">
        <f>主动技能!Z699</f>
        <v>125</v>
      </c>
      <c r="U696">
        <f>主动技能!AB699</f>
        <v>3625</v>
      </c>
      <c r="V696">
        <f>主动技能!AC699</f>
        <v>0</v>
      </c>
      <c r="W696">
        <f>主动技能!AD699</f>
        <v>0</v>
      </c>
      <c r="X696">
        <f>主动技能!AE699</f>
        <v>1</v>
      </c>
      <c r="Y696">
        <f>主动技能!AF699</f>
        <v>2</v>
      </c>
      <c r="Z696">
        <f>主动技能!AG699</f>
        <v>1</v>
      </c>
      <c r="AA696" t="str">
        <f>主动技能!AH699</f>
        <v>attackex</v>
      </c>
      <c r="AB696" t="str">
        <f>IF(主动技能!AI699="","")</f>
        <v/>
      </c>
      <c r="AC696">
        <f>主动技能!AJ699</f>
        <v>13</v>
      </c>
    </row>
    <row r="697" spans="1:29" x14ac:dyDescent="0.15">
      <c r="A697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对敌方1排单位造成125%攻击力（+5127）伤害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 t="str">
        <f>主动技能!P700</f>
        <v>eff_sixingguangquan|eff_wanyuezhan_1||</v>
      </c>
      <c r="K697">
        <f>主动技能!Q700</f>
        <v>2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 t="str">
        <f>IF(主动技能!V700="","",主动技能!V700)</f>
        <v>skill_20</v>
      </c>
      <c r="Q697" t="str">
        <f>IF(主动技能!W700="","")</f>
        <v/>
      </c>
      <c r="R697" t="str">
        <f>IF(主动技能!X700="","")</f>
        <v/>
      </c>
      <c r="S697">
        <f>主动技能!Y700</f>
        <v>50</v>
      </c>
      <c r="T697">
        <f>主动技能!Z700</f>
        <v>125</v>
      </c>
      <c r="U697">
        <f>主动技能!AB700</f>
        <v>5127</v>
      </c>
      <c r="V697">
        <f>主动技能!AC700</f>
        <v>0</v>
      </c>
      <c r="W697">
        <f>主动技能!AD700</f>
        <v>0</v>
      </c>
      <c r="X697">
        <f>主动技能!AE700</f>
        <v>1</v>
      </c>
      <c r="Y697">
        <f>主动技能!AF700</f>
        <v>2</v>
      </c>
      <c r="Z697">
        <f>主动技能!AG700</f>
        <v>1</v>
      </c>
      <c r="AA697" t="str">
        <f>主动技能!AH700</f>
        <v>attackex</v>
      </c>
      <c r="AB697" t="str">
        <f>IF(主动技能!AI700="","")</f>
        <v/>
      </c>
      <c r="AC697">
        <f>主动技能!AJ700</f>
        <v>14</v>
      </c>
    </row>
    <row r="698" spans="1:29" x14ac:dyDescent="0.15">
      <c r="A698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对敌方1排单位造成125%攻击力（+7252）伤害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 t="str">
        <f>主动技能!P701</f>
        <v>eff_sixingguangquan|eff_wanyuezhan_1||</v>
      </c>
      <c r="K698">
        <f>主动技能!Q701</f>
        <v>2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 t="str">
        <f>IF(主动技能!V701="","",主动技能!V701)</f>
        <v>skill_20</v>
      </c>
      <c r="Q698" t="str">
        <f>IF(主动技能!W701="","")</f>
        <v/>
      </c>
      <c r="R698" t="str">
        <f>IF(主动技能!X701="","")</f>
        <v/>
      </c>
      <c r="S698">
        <f>主动技能!Y701</f>
        <v>50</v>
      </c>
      <c r="T698">
        <f>主动技能!Z701</f>
        <v>125</v>
      </c>
      <c r="U698">
        <f>主动技能!AB701</f>
        <v>7252</v>
      </c>
      <c r="V698">
        <f>主动技能!AC701</f>
        <v>0</v>
      </c>
      <c r="W698">
        <f>主动技能!AD701</f>
        <v>0</v>
      </c>
      <c r="X698">
        <f>主动技能!AE701</f>
        <v>1</v>
      </c>
      <c r="Y698">
        <f>主动技能!AF701</f>
        <v>2</v>
      </c>
      <c r="Z698">
        <f>主动技能!AG701</f>
        <v>1</v>
      </c>
      <c r="AA698" t="str">
        <f>主动技能!AH701</f>
        <v>attackex</v>
      </c>
      <c r="AB698" t="str">
        <f>IF(主动技能!AI701="","")</f>
        <v/>
      </c>
      <c r="AC698">
        <f>主动技能!AJ701</f>
        <v>15</v>
      </c>
    </row>
    <row r="699" spans="1:29" x14ac:dyDescent="0.15">
      <c r="A69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对敌方1排单位造成125%攻击力（+10257）伤害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 t="str">
        <f>主动技能!P702</f>
        <v>eff_sixingguangquan|eff_wanyuezhan_1||</v>
      </c>
      <c r="K699">
        <f>主动技能!Q702</f>
        <v>2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 t="str">
        <f>IF(主动技能!V702="","",主动技能!V702)</f>
        <v>skill_20</v>
      </c>
      <c r="Q699" t="str">
        <f>IF(主动技能!W702="","")</f>
        <v/>
      </c>
      <c r="R699" t="str">
        <f>IF(主动技能!X702="","")</f>
        <v/>
      </c>
      <c r="S699">
        <f>主动技能!Y702</f>
        <v>50</v>
      </c>
      <c r="T699">
        <f>主动技能!Z702</f>
        <v>125</v>
      </c>
      <c r="U699">
        <f>主动技能!AB702</f>
        <v>10257</v>
      </c>
      <c r="V699">
        <f>主动技能!AC702</f>
        <v>0</v>
      </c>
      <c r="W699">
        <f>主动技能!AD702</f>
        <v>0</v>
      </c>
      <c r="X699">
        <f>主动技能!AE702</f>
        <v>1</v>
      </c>
      <c r="Y699">
        <f>主动技能!AF702</f>
        <v>2</v>
      </c>
      <c r="Z699">
        <f>主动技能!AG702</f>
        <v>1</v>
      </c>
      <c r="AA699" t="str">
        <f>主动技能!AH702</f>
        <v>attackex</v>
      </c>
      <c r="AB699" t="str">
        <f>IF(主动技能!AI702="","")</f>
        <v/>
      </c>
      <c r="AC699">
        <f>主动技能!AJ702</f>
        <v>16</v>
      </c>
    </row>
    <row r="700" spans="1:29" x14ac:dyDescent="0.15">
      <c r="A700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对敌方1排单位造成125%攻击力（+14508）伤害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 t="str">
        <f>主动技能!P703</f>
        <v>eff_sixingguangquan|eff_wanyuezhan_1||</v>
      </c>
      <c r="K700">
        <f>主动技能!Q703</f>
        <v>2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 t="str">
        <f>IF(主动技能!V703="","",主动技能!V703)</f>
        <v>skill_20</v>
      </c>
      <c r="Q700" t="str">
        <f>IF(主动技能!W703="","")</f>
        <v/>
      </c>
      <c r="R700" t="str">
        <f>IF(主动技能!X703="","")</f>
        <v/>
      </c>
      <c r="S700">
        <f>主动技能!Y703</f>
        <v>50</v>
      </c>
      <c r="T700">
        <f>主动技能!Z703</f>
        <v>125</v>
      </c>
      <c r="U700">
        <f>主动技能!AB703</f>
        <v>14508</v>
      </c>
      <c r="V700">
        <f>主动技能!AC703</f>
        <v>0</v>
      </c>
      <c r="W700">
        <f>主动技能!AD703</f>
        <v>0</v>
      </c>
      <c r="X700">
        <f>主动技能!AE703</f>
        <v>1</v>
      </c>
      <c r="Y700">
        <f>主动技能!AF703</f>
        <v>2</v>
      </c>
      <c r="Z700">
        <f>主动技能!AG703</f>
        <v>1</v>
      </c>
      <c r="AA700" t="str">
        <f>主动技能!AH703</f>
        <v>attackex</v>
      </c>
      <c r="AB700" t="str">
        <f>IF(主动技能!AI703="","")</f>
        <v/>
      </c>
      <c r="AC700">
        <f>主动技能!AJ703</f>
        <v>17</v>
      </c>
    </row>
    <row r="701" spans="1:29" x14ac:dyDescent="0.15">
      <c r="A701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对敌方1排单位造成125%攻击力（+20520）伤害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 t="str">
        <f>主动技能!P704</f>
        <v>eff_sixingguangquan|eff_wanyuezhan_1||</v>
      </c>
      <c r="K701">
        <f>主动技能!Q704</f>
        <v>2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 t="str">
        <f>IF(主动技能!V704="","",主动技能!V704)</f>
        <v>skill_20</v>
      </c>
      <c r="Q701" t="str">
        <f>IF(主动技能!W704="","")</f>
        <v/>
      </c>
      <c r="R701" t="str">
        <f>IF(主动技能!X704="","")</f>
        <v/>
      </c>
      <c r="S701">
        <f>主动技能!Y704</f>
        <v>50</v>
      </c>
      <c r="T701">
        <f>主动技能!Z704</f>
        <v>125</v>
      </c>
      <c r="U701">
        <f>主动技能!AB704</f>
        <v>20520</v>
      </c>
      <c r="V701">
        <f>主动技能!AC704</f>
        <v>0</v>
      </c>
      <c r="W701">
        <f>主动技能!AD704</f>
        <v>0</v>
      </c>
      <c r="X701">
        <f>主动技能!AE704</f>
        <v>1</v>
      </c>
      <c r="Y701">
        <f>主动技能!AF704</f>
        <v>2</v>
      </c>
      <c r="Z701">
        <f>主动技能!AG704</f>
        <v>1</v>
      </c>
      <c r="AA701" t="str">
        <f>主动技能!AH704</f>
        <v>attackex</v>
      </c>
      <c r="AB701" t="str">
        <f>IF(主动技能!AI704="","")</f>
        <v/>
      </c>
      <c r="AC701">
        <f>主动技能!AJ704</f>
        <v>18</v>
      </c>
    </row>
    <row r="702" spans="1:29" x14ac:dyDescent="0.15">
      <c r="A702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对敌方1排单位造成125%攻击力（+29024）伤害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 t="str">
        <f>主动技能!P705</f>
        <v>eff_sixingguangquan|eff_wanyuezhan_1||</v>
      </c>
      <c r="K702">
        <f>主动技能!Q705</f>
        <v>2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 t="str">
        <f>IF(主动技能!V705="","",主动技能!V705)</f>
        <v>skill_20</v>
      </c>
      <c r="Q702" t="str">
        <f>IF(主动技能!W705="","")</f>
        <v/>
      </c>
      <c r="R702" t="str">
        <f>IF(主动技能!X705="","")</f>
        <v/>
      </c>
      <c r="S702">
        <f>主动技能!Y705</f>
        <v>50</v>
      </c>
      <c r="T702">
        <f>主动技能!Z705</f>
        <v>125</v>
      </c>
      <c r="U702">
        <f>主动技能!AB705</f>
        <v>29024</v>
      </c>
      <c r="V702">
        <f>主动技能!AC705</f>
        <v>0</v>
      </c>
      <c r="W702">
        <f>主动技能!AD705</f>
        <v>0</v>
      </c>
      <c r="X702">
        <f>主动技能!AE705</f>
        <v>1</v>
      </c>
      <c r="Y702">
        <f>主动技能!AF705</f>
        <v>2</v>
      </c>
      <c r="Z702">
        <f>主动技能!AG705</f>
        <v>1</v>
      </c>
      <c r="AA702" t="str">
        <f>主动技能!AH705</f>
        <v>attackex</v>
      </c>
      <c r="AB702" t="str">
        <f>IF(主动技能!AI705="","")</f>
        <v/>
      </c>
      <c r="AC702">
        <f>主动技能!AJ705</f>
        <v>19</v>
      </c>
    </row>
    <row r="703" spans="1:29" x14ac:dyDescent="0.15">
      <c r="A703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对敌方1排单位造成125%攻击力（+41051）伤害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 t="str">
        <f>主动技能!P706</f>
        <v>eff_sixingguangquan|eff_wanyuezhan_1||</v>
      </c>
      <c r="K703">
        <f>主动技能!Q706</f>
        <v>2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 t="str">
        <f>IF(主动技能!V706="","",主动技能!V706)</f>
        <v>skill_20</v>
      </c>
      <c r="Q703" t="str">
        <f>IF(主动技能!W706="","")</f>
        <v/>
      </c>
      <c r="R703" t="str">
        <f>IF(主动技能!X706="","")</f>
        <v/>
      </c>
      <c r="S703">
        <f>主动技能!Y706</f>
        <v>50</v>
      </c>
      <c r="T703">
        <f>主动技能!Z706</f>
        <v>125</v>
      </c>
      <c r="U703">
        <f>主动技能!AB706</f>
        <v>41051</v>
      </c>
      <c r="V703">
        <f>主动技能!AC706</f>
        <v>0</v>
      </c>
      <c r="W703">
        <f>主动技能!AD706</f>
        <v>0</v>
      </c>
      <c r="X703">
        <f>主动技能!AE706</f>
        <v>1</v>
      </c>
      <c r="Y703">
        <f>主动技能!AF706</f>
        <v>2</v>
      </c>
      <c r="Z703">
        <f>主动技能!AG706</f>
        <v>1</v>
      </c>
      <c r="AA703" t="str">
        <f>主动技能!AH706</f>
        <v>attackex</v>
      </c>
      <c r="AB703" t="str">
        <f>IF(主动技能!AI706="","")</f>
        <v/>
      </c>
      <c r="AC703">
        <f>主动技能!AJ706</f>
        <v>20</v>
      </c>
    </row>
    <row r="704" spans="1:29" x14ac:dyDescent="0.15">
      <c r="A704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对敌方后排单体造成125%攻击力（+104）点伤害。并附带流血。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t="str">
        <f>主动技能!P707</f>
        <v>eff_sixingguangquan||eff_renyuzhinu|</v>
      </c>
      <c r="K704">
        <f>主动技能!Q707</f>
        <v>1</v>
      </c>
      <c r="L704">
        <f>主动技能!R707</f>
        <v>0</v>
      </c>
      <c r="M704">
        <f>主动技能!S707</f>
        <v>0</v>
      </c>
      <c r="N704" t="str">
        <f>IF(主动技能!T707="","",主动技能!T707)</f>
        <v>100001:100:2:0</v>
      </c>
      <c r="O704" t="str">
        <f>IF(主动技能!U707="","",主动技能!U707)</f>
        <v/>
      </c>
      <c r="P704" t="str">
        <f>IF(主动技能!V707="","",主动技能!V707)</f>
        <v>skill_12</v>
      </c>
      <c r="Q704" t="str">
        <f>IF(主动技能!W707="","")</f>
        <v/>
      </c>
      <c r="R704" t="str">
        <f>IF(主动技能!X707="","")</f>
        <v/>
      </c>
      <c r="S704">
        <f>主动技能!Y707</f>
        <v>100</v>
      </c>
      <c r="T704">
        <f>主动技能!Z707</f>
        <v>125</v>
      </c>
      <c r="U704">
        <f>主动技能!AB707</f>
        <v>104</v>
      </c>
      <c r="V704">
        <f>主动技能!AC707</f>
        <v>0</v>
      </c>
      <c r="W704">
        <f>主动技能!AD707</f>
        <v>0</v>
      </c>
      <c r="X704">
        <f>主动技能!AE707</f>
        <v>1</v>
      </c>
      <c r="Y704">
        <f>主动技能!AF707</f>
        <v>3</v>
      </c>
      <c r="Z704">
        <f>主动技能!AG707</f>
        <v>2</v>
      </c>
      <c r="AA704" t="str">
        <f>主动技能!AH707</f>
        <v>attackex</v>
      </c>
      <c r="AB704" t="str">
        <f>IF(主动技能!AI707="","")</f>
        <v/>
      </c>
      <c r="AC704">
        <f>主动技能!AJ707</f>
        <v>1</v>
      </c>
    </row>
    <row r="705" spans="1:29" x14ac:dyDescent="0.15">
      <c r="A705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对敌方后排单体造成125%攻击力（+128）点伤害。并附带流血。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t="str">
        <f>主动技能!P708</f>
        <v>eff_sixingguangquan||eff_renyuzhinu|</v>
      </c>
      <c r="K705">
        <f>主动技能!Q708</f>
        <v>1</v>
      </c>
      <c r="L705">
        <f>主动技能!R708</f>
        <v>0</v>
      </c>
      <c r="M705">
        <f>主动技能!S708</f>
        <v>0</v>
      </c>
      <c r="N705" t="str">
        <f>IF(主动技能!T708="","",主动技能!T708)</f>
        <v>100001:100:2:0</v>
      </c>
      <c r="O705" t="str">
        <f>IF(主动技能!U708="","",主动技能!U708)</f>
        <v/>
      </c>
      <c r="P705" t="str">
        <f>IF(主动技能!V708="","",主动技能!V708)</f>
        <v>skill_12</v>
      </c>
      <c r="Q705" t="str">
        <f>IF(主动技能!W708="","")</f>
        <v/>
      </c>
      <c r="R705" t="str">
        <f>IF(主动技能!X708="","")</f>
        <v/>
      </c>
      <c r="S705">
        <f>主动技能!Y708</f>
        <v>100</v>
      </c>
      <c r="T705">
        <f>主动技能!Z708</f>
        <v>125</v>
      </c>
      <c r="U705">
        <f>主动技能!AB708</f>
        <v>128</v>
      </c>
      <c r="V705">
        <f>主动技能!AC708</f>
        <v>0</v>
      </c>
      <c r="W705">
        <f>主动技能!AD708</f>
        <v>0</v>
      </c>
      <c r="X705">
        <f>主动技能!AE708</f>
        <v>1</v>
      </c>
      <c r="Y705">
        <f>主动技能!AF708</f>
        <v>3</v>
      </c>
      <c r="Z705">
        <f>主动技能!AG708</f>
        <v>2</v>
      </c>
      <c r="AA705" t="str">
        <f>主动技能!AH708</f>
        <v>attackex</v>
      </c>
      <c r="AB705" t="str">
        <f>IF(主动技能!AI708="","")</f>
        <v/>
      </c>
      <c r="AC705">
        <f>主动技能!AJ708</f>
        <v>2</v>
      </c>
    </row>
    <row r="706" spans="1:29" x14ac:dyDescent="0.15">
      <c r="A706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对敌方后排单体造成125%攻击力（+200）点伤害。并附带流血。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t="str">
        <f>主动技能!P709</f>
        <v>eff_sixingguangquan||eff_renyuzhinu|</v>
      </c>
      <c r="K706">
        <f>主动技能!Q709</f>
        <v>1</v>
      </c>
      <c r="L706">
        <f>主动技能!R709</f>
        <v>0</v>
      </c>
      <c r="M706">
        <f>主动技能!S709</f>
        <v>0</v>
      </c>
      <c r="N706" t="str">
        <f>IF(主动技能!T709="","",主动技能!T709)</f>
        <v>100001:100:2:0</v>
      </c>
      <c r="O706" t="str">
        <f>IF(主动技能!U709="","",主动技能!U709)</f>
        <v/>
      </c>
      <c r="P706" t="str">
        <f>IF(主动技能!V709="","",主动技能!V709)</f>
        <v>skill_12</v>
      </c>
      <c r="Q706" t="str">
        <f>IF(主动技能!W709="","")</f>
        <v/>
      </c>
      <c r="R706" t="str">
        <f>IF(主动技能!X709="","")</f>
        <v/>
      </c>
      <c r="S706">
        <f>主动技能!Y709</f>
        <v>100</v>
      </c>
      <c r="T706">
        <f>主动技能!Z709</f>
        <v>125</v>
      </c>
      <c r="U706">
        <f>主动技能!AB709</f>
        <v>200</v>
      </c>
      <c r="V706">
        <f>主动技能!AC709</f>
        <v>0</v>
      </c>
      <c r="W706">
        <f>主动技能!AD709</f>
        <v>0</v>
      </c>
      <c r="X706">
        <f>主动技能!AE709</f>
        <v>1</v>
      </c>
      <c r="Y706">
        <f>主动技能!AF709</f>
        <v>3</v>
      </c>
      <c r="Z706">
        <f>主动技能!AG709</f>
        <v>2</v>
      </c>
      <c r="AA706" t="str">
        <f>主动技能!AH709</f>
        <v>attackex</v>
      </c>
      <c r="AB706" t="str">
        <f>IF(主动技能!AI709="","")</f>
        <v/>
      </c>
      <c r="AC706">
        <f>主动技能!AJ709</f>
        <v>3</v>
      </c>
    </row>
    <row r="707" spans="1:29" x14ac:dyDescent="0.15">
      <c r="A707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对敌方后排单体造成125%攻击力（+320）点伤害。并附带流血。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t="str">
        <f>主动技能!P710</f>
        <v>eff_sixingguangquan||eff_renyuzhinu|</v>
      </c>
      <c r="K707">
        <f>主动技能!Q710</f>
        <v>1</v>
      </c>
      <c r="L707">
        <f>主动技能!R710</f>
        <v>0</v>
      </c>
      <c r="M707">
        <f>主动技能!S710</f>
        <v>0</v>
      </c>
      <c r="N707" t="str">
        <f>IF(主动技能!T710="","",主动技能!T710)</f>
        <v>100001:100:2:0</v>
      </c>
      <c r="O707" t="str">
        <f>IF(主动技能!U710="","",主动技能!U710)</f>
        <v/>
      </c>
      <c r="P707" t="str">
        <f>IF(主动技能!V710="","",主动技能!V710)</f>
        <v>skill_12</v>
      </c>
      <c r="Q707" t="str">
        <f>IF(主动技能!W710="","")</f>
        <v/>
      </c>
      <c r="R707" t="str">
        <f>IF(主动技能!X710="","")</f>
        <v/>
      </c>
      <c r="S707">
        <f>主动技能!Y710</f>
        <v>100</v>
      </c>
      <c r="T707">
        <f>主动技能!Z710</f>
        <v>125</v>
      </c>
      <c r="U707">
        <f>主动技能!AB710</f>
        <v>320</v>
      </c>
      <c r="V707">
        <f>主动技能!AC710</f>
        <v>0</v>
      </c>
      <c r="W707">
        <f>主动技能!AD710</f>
        <v>0</v>
      </c>
      <c r="X707">
        <f>主动技能!AE710</f>
        <v>1</v>
      </c>
      <c r="Y707">
        <f>主动技能!AF710</f>
        <v>3</v>
      </c>
      <c r="Z707">
        <f>主动技能!AG710</f>
        <v>2</v>
      </c>
      <c r="AA707" t="str">
        <f>主动技能!AH710</f>
        <v>attackex</v>
      </c>
      <c r="AB707" t="str">
        <f>IF(主动技能!AI710="","")</f>
        <v/>
      </c>
      <c r="AC707">
        <f>主动技能!AJ710</f>
        <v>4</v>
      </c>
    </row>
    <row r="708" spans="1:29" x14ac:dyDescent="0.15">
      <c r="A708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t="str">
        <f>主动技能!P711</f>
        <v>eff_sixingguangquan||eff_renyuzhinu|</v>
      </c>
      <c r="K708">
        <f>主动技能!Q711</f>
        <v>1</v>
      </c>
      <c r="L708">
        <f>主动技能!R711</f>
        <v>0</v>
      </c>
      <c r="M708">
        <f>主动技能!S711</f>
        <v>0</v>
      </c>
      <c r="N708" t="str">
        <f>IF(主动技能!T711="","",主动技能!T711)</f>
        <v>100001:100:2:0</v>
      </c>
      <c r="O708" t="str">
        <f>IF(主动技能!U711="","",主动技能!U711)</f>
        <v/>
      </c>
      <c r="P708" t="str">
        <f>IF(主动技能!V711="","",主动技能!V711)</f>
        <v>skill_12</v>
      </c>
      <c r="Q708" t="str">
        <f>IF(主动技能!W711="","")</f>
        <v/>
      </c>
      <c r="R708" t="str">
        <f>IF(主动技能!X711="","")</f>
        <v/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>
        <f>主动技能!AE711</f>
        <v>1</v>
      </c>
      <c r="Y708">
        <f>主动技能!AF711</f>
        <v>3</v>
      </c>
      <c r="Z708">
        <f>主动技能!AG711</f>
        <v>2</v>
      </c>
      <c r="AA708" t="str">
        <f>主动技能!AH711</f>
        <v>attackex</v>
      </c>
      <c r="AB708" t="str">
        <f>IF(主动技能!AI711="","")</f>
        <v/>
      </c>
      <c r="AC708">
        <f>主动技能!AJ711</f>
        <v>5</v>
      </c>
    </row>
    <row r="709" spans="1:29" x14ac:dyDescent="0.15">
      <c r="A70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对敌方后排单体造成125%攻击力（+640）点伤害。并附带流血。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t="str">
        <f>主动技能!P712</f>
        <v>eff_sixingguangquan||eff_renyuzhinu|</v>
      </c>
      <c r="K709">
        <f>主动技能!Q712</f>
        <v>1</v>
      </c>
      <c r="L709">
        <f>主动技能!R712</f>
        <v>0</v>
      </c>
      <c r="M709">
        <f>主动技能!S712</f>
        <v>0</v>
      </c>
      <c r="N709" t="str">
        <f>IF(主动技能!T712="","",主动技能!T712)</f>
        <v>100001:100:2:0</v>
      </c>
      <c r="O709" t="str">
        <f>IF(主动技能!U712="","",主动技能!U712)</f>
        <v/>
      </c>
      <c r="P709" t="str">
        <f>IF(主动技能!V712="","",主动技能!V712)</f>
        <v>skill_12</v>
      </c>
      <c r="Q709" t="str">
        <f>IF(主动技能!W712="","")</f>
        <v/>
      </c>
      <c r="R709" t="str">
        <f>IF(主动技能!X712="","")</f>
        <v/>
      </c>
      <c r="S709">
        <f>主动技能!Y712</f>
        <v>100</v>
      </c>
      <c r="T709">
        <f>主动技能!Z712</f>
        <v>125</v>
      </c>
      <c r="U709">
        <f>主动技能!AB712</f>
        <v>640</v>
      </c>
      <c r="V709">
        <f>主动技能!AC712</f>
        <v>0</v>
      </c>
      <c r="W709">
        <f>主动技能!AD712</f>
        <v>0</v>
      </c>
      <c r="X709">
        <f>主动技能!AE712</f>
        <v>1</v>
      </c>
      <c r="Y709">
        <f>主动技能!AF712</f>
        <v>3</v>
      </c>
      <c r="Z709">
        <f>主动技能!AG712</f>
        <v>2</v>
      </c>
      <c r="AA709" t="str">
        <f>主动技能!AH712</f>
        <v>attackex</v>
      </c>
      <c r="AB709" t="str">
        <f>IF(主动技能!AI712="","")</f>
        <v/>
      </c>
      <c r="AC709">
        <f>主动技能!AJ712</f>
        <v>6</v>
      </c>
    </row>
    <row r="710" spans="1:29" x14ac:dyDescent="0.15">
      <c r="A710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对敌方后排单体造成125%攻击力（+905）点伤害。并附带流血。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t="str">
        <f>主动技能!P713</f>
        <v>eff_sixingguangquan||eff_renyuzhinu|</v>
      </c>
      <c r="K710">
        <f>主动技能!Q713</f>
        <v>1</v>
      </c>
      <c r="L710">
        <f>主动技能!R713</f>
        <v>0</v>
      </c>
      <c r="M710">
        <f>主动技能!S713</f>
        <v>0</v>
      </c>
      <c r="N710" t="str">
        <f>IF(主动技能!T713="","",主动技能!T713)</f>
        <v>100001:100:2:0</v>
      </c>
      <c r="O710" t="str">
        <f>IF(主动技能!U713="","",主动技能!U713)</f>
        <v/>
      </c>
      <c r="P710" t="str">
        <f>IF(主动技能!V713="","",主动技能!V713)</f>
        <v>skill_12</v>
      </c>
      <c r="Q710" t="str">
        <f>IF(主动技能!W713="","")</f>
        <v/>
      </c>
      <c r="R710" t="str">
        <f>IF(主动技能!X713="","")</f>
        <v/>
      </c>
      <c r="S710">
        <f>主动技能!Y713</f>
        <v>100</v>
      </c>
      <c r="T710">
        <f>主动技能!Z713</f>
        <v>125</v>
      </c>
      <c r="U710">
        <f>主动技能!AB713</f>
        <v>905</v>
      </c>
      <c r="V710">
        <f>主动技能!AC713</f>
        <v>0</v>
      </c>
      <c r="W710">
        <f>主动技能!AD713</f>
        <v>0</v>
      </c>
      <c r="X710">
        <f>主动技能!AE713</f>
        <v>1</v>
      </c>
      <c r="Y710">
        <f>主动技能!AF713</f>
        <v>3</v>
      </c>
      <c r="Z710">
        <f>主动技能!AG713</f>
        <v>2</v>
      </c>
      <c r="AA710" t="str">
        <f>主动技能!AH713</f>
        <v>attackex</v>
      </c>
      <c r="AB710" t="str">
        <f>IF(主动技能!AI713="","")</f>
        <v/>
      </c>
      <c r="AC710">
        <f>主动技能!AJ713</f>
        <v>7</v>
      </c>
    </row>
    <row r="711" spans="1:29" x14ac:dyDescent="0.15">
      <c r="A711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对敌方后排单体造成125%攻击力（+1280）点伤害。并附带流血。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t="str">
        <f>主动技能!P714</f>
        <v>eff_sixingguangquan||eff_renyuzhinu|</v>
      </c>
      <c r="K711">
        <f>主动技能!Q714</f>
        <v>1</v>
      </c>
      <c r="L711">
        <f>主动技能!R714</f>
        <v>0</v>
      </c>
      <c r="M711">
        <f>主动技能!S714</f>
        <v>0</v>
      </c>
      <c r="N711" t="str">
        <f>IF(主动技能!T714="","",主动技能!T714)</f>
        <v>100001:100:2:0</v>
      </c>
      <c r="O711" t="str">
        <f>IF(主动技能!U714="","",主动技能!U714)</f>
        <v/>
      </c>
      <c r="P711" t="str">
        <f>IF(主动技能!V714="","",主动技能!V714)</f>
        <v>skill_12</v>
      </c>
      <c r="Q711" t="str">
        <f>IF(主动技能!W714="","")</f>
        <v/>
      </c>
      <c r="R711" t="str">
        <f>IF(主动技能!X714="","")</f>
        <v/>
      </c>
      <c r="S711">
        <f>主动技能!Y714</f>
        <v>100</v>
      </c>
      <c r="T711">
        <f>主动技能!Z714</f>
        <v>125</v>
      </c>
      <c r="U711">
        <f>主动技能!AB714</f>
        <v>1280</v>
      </c>
      <c r="V711">
        <f>主动技能!AC714</f>
        <v>0</v>
      </c>
      <c r="W711">
        <f>主动技能!AD714</f>
        <v>0</v>
      </c>
      <c r="X711">
        <f>主动技能!AE714</f>
        <v>1</v>
      </c>
      <c r="Y711">
        <f>主动技能!AF714</f>
        <v>3</v>
      </c>
      <c r="Z711">
        <f>主动技能!AG714</f>
        <v>2</v>
      </c>
      <c r="AA711" t="str">
        <f>主动技能!AH714</f>
        <v>attackex</v>
      </c>
      <c r="AB711" t="str">
        <f>IF(主动技能!AI714="","")</f>
        <v/>
      </c>
      <c r="AC711">
        <f>主动技能!AJ714</f>
        <v>8</v>
      </c>
    </row>
    <row r="712" spans="1:29" x14ac:dyDescent="0.15">
      <c r="A712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对敌方后排单体造成125%攻击力（+1811）点伤害。并附带流血。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t="str">
        <f>主动技能!P715</f>
        <v>eff_sixingguangquan||eff_renyuzhinu|</v>
      </c>
      <c r="K712">
        <f>主动技能!Q715</f>
        <v>1</v>
      </c>
      <c r="L712">
        <f>主动技能!R715</f>
        <v>0</v>
      </c>
      <c r="M712">
        <f>主动技能!S715</f>
        <v>0</v>
      </c>
      <c r="N712" t="str">
        <f>IF(主动技能!T715="","",主动技能!T715)</f>
        <v>100001:100:2:0</v>
      </c>
      <c r="O712" t="str">
        <f>IF(主动技能!U715="","",主动技能!U715)</f>
        <v/>
      </c>
      <c r="P712" t="str">
        <f>IF(主动技能!V715="","",主动技能!V715)</f>
        <v>skill_12</v>
      </c>
      <c r="Q712" t="str">
        <f>IF(主动技能!W715="","")</f>
        <v/>
      </c>
      <c r="R712" t="str">
        <f>IF(主动技能!X715="","")</f>
        <v/>
      </c>
      <c r="S712">
        <f>主动技能!Y715</f>
        <v>100</v>
      </c>
      <c r="T712">
        <f>主动技能!Z715</f>
        <v>125</v>
      </c>
      <c r="U712">
        <f>主动技能!AB715</f>
        <v>1811</v>
      </c>
      <c r="V712">
        <f>主动技能!AC715</f>
        <v>0</v>
      </c>
      <c r="W712">
        <f>主动技能!AD715</f>
        <v>0</v>
      </c>
      <c r="X712">
        <f>主动技能!AE715</f>
        <v>1</v>
      </c>
      <c r="Y712">
        <f>主动技能!AF715</f>
        <v>3</v>
      </c>
      <c r="Z712">
        <f>主动技能!AG715</f>
        <v>2</v>
      </c>
      <c r="AA712" t="str">
        <f>主动技能!AH715</f>
        <v>attackex</v>
      </c>
      <c r="AB712" t="str">
        <f>IF(主动技能!AI715="","")</f>
        <v/>
      </c>
      <c r="AC712">
        <f>主动技能!AJ715</f>
        <v>9</v>
      </c>
    </row>
    <row r="713" spans="1:29" x14ac:dyDescent="0.15">
      <c r="A713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对敌方后排单体造成125%攻击力（+2562）点伤害。并附带流血。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t="str">
        <f>主动技能!P716</f>
        <v>eff_sixingguangquan||eff_renyuzhinu|</v>
      </c>
      <c r="K713">
        <f>主动技能!Q716</f>
        <v>1</v>
      </c>
      <c r="L713">
        <f>主动技能!R716</f>
        <v>0</v>
      </c>
      <c r="M713">
        <f>主动技能!S716</f>
        <v>0</v>
      </c>
      <c r="N713" t="str">
        <f>IF(主动技能!T716="","",主动技能!T716)</f>
        <v>100001:100:2:0</v>
      </c>
      <c r="O713" t="str">
        <f>IF(主动技能!U716="","",主动技能!U716)</f>
        <v/>
      </c>
      <c r="P713" t="str">
        <f>IF(主动技能!V716="","",主动技能!V716)</f>
        <v>skill_12</v>
      </c>
      <c r="Q713" t="str">
        <f>IF(主动技能!W716="","")</f>
        <v/>
      </c>
      <c r="R713" t="str">
        <f>IF(主动技能!X716="","")</f>
        <v/>
      </c>
      <c r="S713">
        <f>主动技能!Y716</f>
        <v>100</v>
      </c>
      <c r="T713">
        <f>主动技能!Z716</f>
        <v>125</v>
      </c>
      <c r="U713">
        <f>主动技能!AB716</f>
        <v>2562</v>
      </c>
      <c r="V713">
        <f>主动技能!AC716</f>
        <v>0</v>
      </c>
      <c r="W713">
        <f>主动技能!AD716</f>
        <v>0</v>
      </c>
      <c r="X713">
        <f>主动技能!AE716</f>
        <v>1</v>
      </c>
      <c r="Y713">
        <f>主动技能!AF716</f>
        <v>3</v>
      </c>
      <c r="Z713">
        <f>主动技能!AG716</f>
        <v>2</v>
      </c>
      <c r="AA713" t="str">
        <f>主动技能!AH716</f>
        <v>attackex</v>
      </c>
      <c r="AB713" t="str">
        <f>IF(主动技能!AI716="","")</f>
        <v/>
      </c>
      <c r="AC713">
        <f>主动技能!AJ716</f>
        <v>10</v>
      </c>
    </row>
    <row r="714" spans="1:29" x14ac:dyDescent="0.15">
      <c r="A714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对敌方后排单体造成125%攻击力（+3624）点伤害。并附带流血。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t="str">
        <f>主动技能!P717</f>
        <v>eff_sixingguangquan||eff_renyuzhinu|</v>
      </c>
      <c r="K714">
        <f>主动技能!Q717</f>
        <v>1</v>
      </c>
      <c r="L714">
        <f>主动技能!R717</f>
        <v>0</v>
      </c>
      <c r="M714">
        <f>主动技能!S717</f>
        <v>0</v>
      </c>
      <c r="N714" t="str">
        <f>IF(主动技能!T717="","",主动技能!T717)</f>
        <v>100001:100:2:0</v>
      </c>
      <c r="O714" t="str">
        <f>IF(主动技能!U717="","",主动技能!U717)</f>
        <v/>
      </c>
      <c r="P714" t="str">
        <f>IF(主动技能!V717="","",主动技能!V717)</f>
        <v>skill_12</v>
      </c>
      <c r="Q714" t="str">
        <f>IF(主动技能!W717="","")</f>
        <v/>
      </c>
      <c r="R714" t="str">
        <f>IF(主动技能!X717="","")</f>
        <v/>
      </c>
      <c r="S714">
        <f>主动技能!Y717</f>
        <v>100</v>
      </c>
      <c r="T714">
        <f>主动技能!Z717</f>
        <v>125</v>
      </c>
      <c r="U714">
        <f>主动技能!AB717</f>
        <v>3624</v>
      </c>
      <c r="V714">
        <f>主动技能!AC717</f>
        <v>0</v>
      </c>
      <c r="W714">
        <f>主动技能!AD717</f>
        <v>0</v>
      </c>
      <c r="X714">
        <f>主动技能!AE717</f>
        <v>1</v>
      </c>
      <c r="Y714">
        <f>主动技能!AF717</f>
        <v>3</v>
      </c>
      <c r="Z714">
        <f>主动技能!AG717</f>
        <v>2</v>
      </c>
      <c r="AA714" t="str">
        <f>主动技能!AH717</f>
        <v>attackex</v>
      </c>
      <c r="AB714" t="str">
        <f>IF(主动技能!AI717="","")</f>
        <v/>
      </c>
      <c r="AC714">
        <f>主动技能!AJ717</f>
        <v>11</v>
      </c>
    </row>
    <row r="715" spans="1:29" x14ac:dyDescent="0.15">
      <c r="A715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对敌方后排单体造成125%攻击力（+5126）点伤害。并附带流血。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t="str">
        <f>主动技能!P718</f>
        <v>eff_sixingguangquan||eff_renyuzhinu|</v>
      </c>
      <c r="K715">
        <f>主动技能!Q718</f>
        <v>1</v>
      </c>
      <c r="L715">
        <f>主动技能!R718</f>
        <v>0</v>
      </c>
      <c r="M715">
        <f>主动技能!S718</f>
        <v>0</v>
      </c>
      <c r="N715" t="str">
        <f>IF(主动技能!T718="","",主动技能!T718)</f>
        <v>100001:100:2:0</v>
      </c>
      <c r="O715" t="str">
        <f>IF(主动技能!U718="","",主动技能!U718)</f>
        <v/>
      </c>
      <c r="P715" t="str">
        <f>IF(主动技能!V718="","",主动技能!V718)</f>
        <v>skill_12</v>
      </c>
      <c r="Q715" t="str">
        <f>IF(主动技能!W718="","")</f>
        <v/>
      </c>
      <c r="R715" t="str">
        <f>IF(主动技能!X718="","")</f>
        <v/>
      </c>
      <c r="S715">
        <f>主动技能!Y718</f>
        <v>100</v>
      </c>
      <c r="T715">
        <f>主动技能!Z718</f>
        <v>125</v>
      </c>
      <c r="U715">
        <f>主动技能!AB718</f>
        <v>5126</v>
      </c>
      <c r="V715">
        <f>主动技能!AC718</f>
        <v>0</v>
      </c>
      <c r="W715">
        <f>主动技能!AD718</f>
        <v>0</v>
      </c>
      <c r="X715">
        <f>主动技能!AE718</f>
        <v>1</v>
      </c>
      <c r="Y715">
        <f>主动技能!AF718</f>
        <v>3</v>
      </c>
      <c r="Z715">
        <f>主动技能!AG718</f>
        <v>2</v>
      </c>
      <c r="AA715" t="str">
        <f>主动技能!AH718</f>
        <v>attackex</v>
      </c>
      <c r="AB715" t="str">
        <f>IF(主动技能!AI718="","")</f>
        <v/>
      </c>
      <c r="AC715">
        <f>主动技能!AJ718</f>
        <v>12</v>
      </c>
    </row>
    <row r="716" spans="1:29" x14ac:dyDescent="0.15">
      <c r="A716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对敌方后排单体造成125%攻击力（+7250）点伤害。并附带流血。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t="str">
        <f>主动技能!P719</f>
        <v>eff_sixingguangquan||eff_renyuzhinu|</v>
      </c>
      <c r="K716">
        <f>主动技能!Q719</f>
        <v>1</v>
      </c>
      <c r="L716">
        <f>主动技能!R719</f>
        <v>0</v>
      </c>
      <c r="M716">
        <f>主动技能!S719</f>
        <v>0</v>
      </c>
      <c r="N716" t="str">
        <f>IF(主动技能!T719="","",主动技能!T719)</f>
        <v>100001:100:2:0</v>
      </c>
      <c r="O716" t="str">
        <f>IF(主动技能!U719="","",主动技能!U719)</f>
        <v/>
      </c>
      <c r="P716" t="str">
        <f>IF(主动技能!V719="","",主动技能!V719)</f>
        <v>skill_12</v>
      </c>
      <c r="Q716" t="str">
        <f>IF(主动技能!W719="","")</f>
        <v/>
      </c>
      <c r="R716" t="str">
        <f>IF(主动技能!X719="","")</f>
        <v/>
      </c>
      <c r="S716">
        <f>主动技能!Y719</f>
        <v>100</v>
      </c>
      <c r="T716">
        <f>主动技能!Z719</f>
        <v>125</v>
      </c>
      <c r="U716">
        <f>主动技能!AB719</f>
        <v>7250</v>
      </c>
      <c r="V716">
        <f>主动技能!AC719</f>
        <v>0</v>
      </c>
      <c r="W716">
        <f>主动技能!AD719</f>
        <v>0</v>
      </c>
      <c r="X716">
        <f>主动技能!AE719</f>
        <v>1</v>
      </c>
      <c r="Y716">
        <f>主动技能!AF719</f>
        <v>3</v>
      </c>
      <c r="Z716">
        <f>主动技能!AG719</f>
        <v>2</v>
      </c>
      <c r="AA716" t="str">
        <f>主动技能!AH719</f>
        <v>attackex</v>
      </c>
      <c r="AB716" t="str">
        <f>IF(主动技能!AI719="","")</f>
        <v/>
      </c>
      <c r="AC716">
        <f>主动技能!AJ719</f>
        <v>13</v>
      </c>
    </row>
    <row r="717" spans="1:29" x14ac:dyDescent="0.15">
      <c r="A717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对敌方后排单体造成125%攻击力（+10255）点伤害。并附带流血。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t="str">
        <f>主动技能!P720</f>
        <v>eff_sixingguangquan||eff_renyuzhinu|</v>
      </c>
      <c r="K717">
        <f>主动技能!Q720</f>
        <v>1</v>
      </c>
      <c r="L717">
        <f>主动技能!R720</f>
        <v>0</v>
      </c>
      <c r="M717">
        <f>主动技能!S720</f>
        <v>0</v>
      </c>
      <c r="N717" t="str">
        <f>IF(主动技能!T720="","",主动技能!T720)</f>
        <v>100001:100:2:0</v>
      </c>
      <c r="O717" t="str">
        <f>IF(主动技能!U720="","",主动技能!U720)</f>
        <v/>
      </c>
      <c r="P717" t="str">
        <f>IF(主动技能!V720="","",主动技能!V720)</f>
        <v>skill_12</v>
      </c>
      <c r="Q717" t="str">
        <f>IF(主动技能!W720="","")</f>
        <v/>
      </c>
      <c r="R717" t="str">
        <f>IF(主动技能!X720="","")</f>
        <v/>
      </c>
      <c r="S717">
        <f>主动技能!Y720</f>
        <v>100</v>
      </c>
      <c r="T717">
        <f>主动技能!Z720</f>
        <v>125</v>
      </c>
      <c r="U717">
        <f>主动技能!AB720</f>
        <v>10255</v>
      </c>
      <c r="V717">
        <f>主动技能!AC720</f>
        <v>0</v>
      </c>
      <c r="W717">
        <f>主动技能!AD720</f>
        <v>0</v>
      </c>
      <c r="X717">
        <f>主动技能!AE720</f>
        <v>1</v>
      </c>
      <c r="Y717">
        <f>主动技能!AF720</f>
        <v>3</v>
      </c>
      <c r="Z717">
        <f>主动技能!AG720</f>
        <v>2</v>
      </c>
      <c r="AA717" t="str">
        <f>主动技能!AH720</f>
        <v>attackex</v>
      </c>
      <c r="AB717" t="str">
        <f>IF(主动技能!AI720="","")</f>
        <v/>
      </c>
      <c r="AC717">
        <f>主动技能!AJ720</f>
        <v>14</v>
      </c>
    </row>
    <row r="718" spans="1:29" x14ac:dyDescent="0.15">
      <c r="A718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对敌方后排单体造成125%攻击力（+14504）点伤害。并附带流血。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t="str">
        <f>主动技能!P721</f>
        <v>eff_sixingguangquan||eff_renyuzhinu|</v>
      </c>
      <c r="K718">
        <f>主动技能!Q721</f>
        <v>1</v>
      </c>
      <c r="L718">
        <f>主动技能!R721</f>
        <v>0</v>
      </c>
      <c r="M718">
        <f>主动技能!S721</f>
        <v>0</v>
      </c>
      <c r="N718" t="str">
        <f>IF(主动技能!T721="","",主动技能!T721)</f>
        <v>100001:100:2:0</v>
      </c>
      <c r="O718" t="str">
        <f>IF(主动技能!U721="","",主动技能!U721)</f>
        <v/>
      </c>
      <c r="P718" t="str">
        <f>IF(主动技能!V721="","",主动技能!V721)</f>
        <v>skill_12</v>
      </c>
      <c r="Q718" t="str">
        <f>IF(主动技能!W721="","")</f>
        <v/>
      </c>
      <c r="R718" t="str">
        <f>IF(主动技能!X721="","")</f>
        <v/>
      </c>
      <c r="S718">
        <f>主动技能!Y721</f>
        <v>100</v>
      </c>
      <c r="T718">
        <f>主动技能!Z721</f>
        <v>125</v>
      </c>
      <c r="U718">
        <f>主动技能!AB721</f>
        <v>14504</v>
      </c>
      <c r="V718">
        <f>主动技能!AC721</f>
        <v>0</v>
      </c>
      <c r="W718">
        <f>主动技能!AD721</f>
        <v>0</v>
      </c>
      <c r="X718">
        <f>主动技能!AE721</f>
        <v>1</v>
      </c>
      <c r="Y718">
        <f>主动技能!AF721</f>
        <v>3</v>
      </c>
      <c r="Z718">
        <f>主动技能!AG721</f>
        <v>2</v>
      </c>
      <c r="AA718" t="str">
        <f>主动技能!AH721</f>
        <v>attackex</v>
      </c>
      <c r="AB718" t="str">
        <f>IF(主动技能!AI721="","")</f>
        <v/>
      </c>
      <c r="AC718">
        <f>主动技能!AJ721</f>
        <v>15</v>
      </c>
    </row>
    <row r="719" spans="1:29" x14ac:dyDescent="0.15">
      <c r="A71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对敌方后排单体造成125%攻击力（+20515）点伤害。并附带流血。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t="str">
        <f>主动技能!P722</f>
        <v>eff_sixingguangquan||eff_renyuzhinu|</v>
      </c>
      <c r="K719">
        <f>主动技能!Q722</f>
        <v>1</v>
      </c>
      <c r="L719">
        <f>主动技能!R722</f>
        <v>0</v>
      </c>
      <c r="M719">
        <f>主动技能!S722</f>
        <v>0</v>
      </c>
      <c r="N719" t="str">
        <f>IF(主动技能!T722="","",主动技能!T722)</f>
        <v>100001:100:2:0</v>
      </c>
      <c r="O719" t="str">
        <f>IF(主动技能!U722="","",主动技能!U722)</f>
        <v/>
      </c>
      <c r="P719" t="str">
        <f>IF(主动技能!V722="","",主动技能!V722)</f>
        <v>skill_12</v>
      </c>
      <c r="Q719" t="str">
        <f>IF(主动技能!W722="","")</f>
        <v/>
      </c>
      <c r="R719" t="str">
        <f>IF(主动技能!X722="","")</f>
        <v/>
      </c>
      <c r="S719">
        <f>主动技能!Y722</f>
        <v>100</v>
      </c>
      <c r="T719">
        <f>主动技能!Z722</f>
        <v>125</v>
      </c>
      <c r="U719">
        <f>主动技能!AB722</f>
        <v>20515</v>
      </c>
      <c r="V719">
        <f>主动技能!AC722</f>
        <v>0</v>
      </c>
      <c r="W719">
        <f>主动技能!AD722</f>
        <v>0</v>
      </c>
      <c r="X719">
        <f>主动技能!AE722</f>
        <v>1</v>
      </c>
      <c r="Y719">
        <f>主动技能!AF722</f>
        <v>3</v>
      </c>
      <c r="Z719">
        <f>主动技能!AG722</f>
        <v>2</v>
      </c>
      <c r="AA719" t="str">
        <f>主动技能!AH722</f>
        <v>attackex</v>
      </c>
      <c r="AB719" t="str">
        <f>IF(主动技能!AI722="","")</f>
        <v/>
      </c>
      <c r="AC719">
        <f>主动技能!AJ722</f>
        <v>16</v>
      </c>
    </row>
    <row r="720" spans="1:29" x14ac:dyDescent="0.15">
      <c r="A720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对敌方后排单体造成125%攻击力（+29016）点伤害。并附带流血。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t="str">
        <f>主动技能!P723</f>
        <v>eff_sixingguangquan||eff_renyuzhinu|</v>
      </c>
      <c r="K720">
        <f>主动技能!Q723</f>
        <v>1</v>
      </c>
      <c r="L720">
        <f>主动技能!R723</f>
        <v>0</v>
      </c>
      <c r="M720">
        <f>主动技能!S723</f>
        <v>0</v>
      </c>
      <c r="N720" t="str">
        <f>IF(主动技能!T723="","",主动技能!T723)</f>
        <v>100001:100:2:0</v>
      </c>
      <c r="O720" t="str">
        <f>IF(主动技能!U723="","",主动技能!U723)</f>
        <v/>
      </c>
      <c r="P720" t="str">
        <f>IF(主动技能!V723="","",主动技能!V723)</f>
        <v>skill_12</v>
      </c>
      <c r="Q720" t="str">
        <f>IF(主动技能!W723="","")</f>
        <v/>
      </c>
      <c r="R720" t="str">
        <f>IF(主动技能!X723="","")</f>
        <v/>
      </c>
      <c r="S720">
        <f>主动技能!Y723</f>
        <v>100</v>
      </c>
      <c r="T720">
        <f>主动技能!Z723</f>
        <v>125</v>
      </c>
      <c r="U720">
        <f>主动技能!AB723</f>
        <v>29016</v>
      </c>
      <c r="V720">
        <f>主动技能!AC723</f>
        <v>0</v>
      </c>
      <c r="W720">
        <f>主动技能!AD723</f>
        <v>0</v>
      </c>
      <c r="X720">
        <f>主动技能!AE723</f>
        <v>1</v>
      </c>
      <c r="Y720">
        <f>主动技能!AF723</f>
        <v>3</v>
      </c>
      <c r="Z720">
        <f>主动技能!AG723</f>
        <v>2</v>
      </c>
      <c r="AA720" t="str">
        <f>主动技能!AH723</f>
        <v>attackex</v>
      </c>
      <c r="AB720" t="str">
        <f>IF(主动技能!AI723="","")</f>
        <v/>
      </c>
      <c r="AC720">
        <f>主动技能!AJ723</f>
        <v>17</v>
      </c>
    </row>
    <row r="721" spans="1:29" x14ac:dyDescent="0.15">
      <c r="A721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对敌方后排单体造成125%攻击力（+41041）点伤害。并附带流血。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t="str">
        <f>主动技能!P724</f>
        <v>eff_sixingguangquan||eff_renyuzhinu|</v>
      </c>
      <c r="K721">
        <f>主动技能!Q724</f>
        <v>1</v>
      </c>
      <c r="L721">
        <f>主动技能!R724</f>
        <v>0</v>
      </c>
      <c r="M721">
        <f>主动技能!S724</f>
        <v>0</v>
      </c>
      <c r="N721" t="str">
        <f>IF(主动技能!T724="","",主动技能!T724)</f>
        <v>100001:100:2:0</v>
      </c>
      <c r="O721" t="str">
        <f>IF(主动技能!U724="","",主动技能!U724)</f>
        <v/>
      </c>
      <c r="P721" t="str">
        <f>IF(主动技能!V724="","",主动技能!V724)</f>
        <v>skill_12</v>
      </c>
      <c r="Q721" t="str">
        <f>IF(主动技能!W724="","")</f>
        <v/>
      </c>
      <c r="R721" t="str">
        <f>IF(主动技能!X724="","")</f>
        <v/>
      </c>
      <c r="S721">
        <f>主动技能!Y724</f>
        <v>100</v>
      </c>
      <c r="T721">
        <f>主动技能!Z724</f>
        <v>125</v>
      </c>
      <c r="U721">
        <f>主动技能!AB724</f>
        <v>41041</v>
      </c>
      <c r="V721">
        <f>主动技能!AC724</f>
        <v>0</v>
      </c>
      <c r="W721">
        <f>主动技能!AD724</f>
        <v>0</v>
      </c>
      <c r="X721">
        <f>主动技能!AE724</f>
        <v>1</v>
      </c>
      <c r="Y721">
        <f>主动技能!AF724</f>
        <v>3</v>
      </c>
      <c r="Z721">
        <f>主动技能!AG724</f>
        <v>2</v>
      </c>
      <c r="AA721" t="str">
        <f>主动技能!AH724</f>
        <v>attackex</v>
      </c>
      <c r="AB721" t="str">
        <f>IF(主动技能!AI724="","")</f>
        <v/>
      </c>
      <c r="AC721">
        <f>主动技能!AJ724</f>
        <v>18</v>
      </c>
    </row>
    <row r="722" spans="1:29" x14ac:dyDescent="0.15">
      <c r="A722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对敌方后排单体造成125%攻击力（+58048）点伤害。并附带流血。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t="str">
        <f>主动技能!P725</f>
        <v>eff_sixingguangquan||eff_renyuzhinu|</v>
      </c>
      <c r="K722">
        <f>主动技能!Q725</f>
        <v>1</v>
      </c>
      <c r="L722">
        <f>主动技能!R725</f>
        <v>0</v>
      </c>
      <c r="M722">
        <f>主动技能!S725</f>
        <v>0</v>
      </c>
      <c r="N722" t="str">
        <f>IF(主动技能!T725="","",主动技能!T725)</f>
        <v>100001:100:2:0</v>
      </c>
      <c r="O722" t="str">
        <f>IF(主动技能!U725="","",主动技能!U725)</f>
        <v/>
      </c>
      <c r="P722" t="str">
        <f>IF(主动技能!V725="","",主动技能!V725)</f>
        <v>skill_12</v>
      </c>
      <c r="Q722" t="str">
        <f>IF(主动技能!W725="","")</f>
        <v/>
      </c>
      <c r="R722" t="str">
        <f>IF(主动技能!X725="","")</f>
        <v/>
      </c>
      <c r="S722">
        <f>主动技能!Y725</f>
        <v>100</v>
      </c>
      <c r="T722">
        <f>主动技能!Z725</f>
        <v>125</v>
      </c>
      <c r="U722">
        <f>主动技能!AB725</f>
        <v>58048</v>
      </c>
      <c r="V722">
        <f>主动技能!AC725</f>
        <v>0</v>
      </c>
      <c r="W722">
        <f>主动技能!AD725</f>
        <v>0</v>
      </c>
      <c r="X722">
        <f>主动技能!AE725</f>
        <v>1</v>
      </c>
      <c r="Y722">
        <f>主动技能!AF725</f>
        <v>3</v>
      </c>
      <c r="Z722">
        <f>主动技能!AG725</f>
        <v>2</v>
      </c>
      <c r="AA722" t="str">
        <f>主动技能!AH725</f>
        <v>attackex</v>
      </c>
      <c r="AB722" t="str">
        <f>IF(主动技能!AI725="","")</f>
        <v/>
      </c>
      <c r="AC722">
        <f>主动技能!AJ725</f>
        <v>19</v>
      </c>
    </row>
    <row r="723" spans="1:29" x14ac:dyDescent="0.15">
      <c r="A723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对敌方后排单体造成125%攻击力（+82102）点伤害。并附带流血。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t="str">
        <f>主动技能!P726</f>
        <v>eff_sixingguangquan||eff_renyuzhinu|</v>
      </c>
      <c r="K723">
        <f>主动技能!Q726</f>
        <v>1</v>
      </c>
      <c r="L723">
        <f>主动技能!R726</f>
        <v>0</v>
      </c>
      <c r="M723">
        <f>主动技能!S726</f>
        <v>0</v>
      </c>
      <c r="N723" t="str">
        <f>IF(主动技能!T726="","",主动技能!T726)</f>
        <v>100001:100:2:0</v>
      </c>
      <c r="O723" t="str">
        <f>IF(主动技能!U726="","",主动技能!U726)</f>
        <v/>
      </c>
      <c r="P723" t="str">
        <f>IF(主动技能!V726="","",主动技能!V726)</f>
        <v>skill_12</v>
      </c>
      <c r="Q723" t="str">
        <f>IF(主动技能!W726="","")</f>
        <v/>
      </c>
      <c r="R723" t="str">
        <f>IF(主动技能!X726="","")</f>
        <v/>
      </c>
      <c r="S723">
        <f>主动技能!Y726</f>
        <v>100</v>
      </c>
      <c r="T723">
        <f>主动技能!Z726</f>
        <v>125</v>
      </c>
      <c r="U723">
        <f>主动技能!AB726</f>
        <v>82102</v>
      </c>
      <c r="V723">
        <f>主动技能!AC726</f>
        <v>0</v>
      </c>
      <c r="W723">
        <f>主动技能!AD726</f>
        <v>0</v>
      </c>
      <c r="X723">
        <f>主动技能!AE726</f>
        <v>1</v>
      </c>
      <c r="Y723">
        <f>主动技能!AF726</f>
        <v>3</v>
      </c>
      <c r="Z723">
        <f>主动技能!AG726</f>
        <v>2</v>
      </c>
      <c r="AA723" t="str">
        <f>主动技能!AH726</f>
        <v>attackex</v>
      </c>
      <c r="AB723" t="str">
        <f>IF(主动技能!AI726="","")</f>
        <v/>
      </c>
      <c r="AC723">
        <f>主动技能!AJ726</f>
        <v>20</v>
      </c>
    </row>
    <row r="724" spans="1:29" x14ac:dyDescent="0.15">
      <c r="A724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对敌方单体攻击，造成100%攻击力（+20）点伤害。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t="str">
        <f>主动技能!P727</f>
        <v>eff_yixingguangquan|||</v>
      </c>
      <c r="K724">
        <f>主动技能!Q727</f>
        <v>1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 t="str">
        <f>IF(主动技能!V727="","",主动技能!V727)</f>
        <v>skill_32</v>
      </c>
      <c r="Q724" t="str">
        <f>IF(主动技能!W727="","")</f>
        <v/>
      </c>
      <c r="R724" t="str">
        <f>IF(主动技能!X727="","")</f>
        <v/>
      </c>
      <c r="S724">
        <f>主动技能!Y727</f>
        <v>0</v>
      </c>
      <c r="T724">
        <f>主动技能!Z727</f>
        <v>100</v>
      </c>
      <c r="U724">
        <f>主动技能!AB727</f>
        <v>20</v>
      </c>
      <c r="V724">
        <f>主动技能!AC727</f>
        <v>0</v>
      </c>
      <c r="W724">
        <f>主动技能!AD727</f>
        <v>0</v>
      </c>
      <c r="X724">
        <f>主动技能!AE727</f>
        <v>0</v>
      </c>
      <c r="Y724">
        <f>主动技能!AF727</f>
        <v>0</v>
      </c>
      <c r="Z724">
        <f>主动技能!AG727</f>
        <v>0</v>
      </c>
      <c r="AA724" t="str">
        <f>主动技能!AH727</f>
        <v>attack</v>
      </c>
      <c r="AB724" t="str">
        <f>IF(主动技能!AI727="","")</f>
        <v/>
      </c>
      <c r="AC724">
        <f>主动技能!AJ727</f>
        <v>1</v>
      </c>
    </row>
    <row r="725" spans="1:29" x14ac:dyDescent="0.15">
      <c r="A725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对敌方单体攻击，造成100%攻击力（+25）点伤害。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t="str">
        <f>主动技能!P728</f>
        <v>eff_yixingguangquan|||</v>
      </c>
      <c r="K725">
        <f>主动技能!Q728</f>
        <v>1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 t="str">
        <f>IF(主动技能!V728="","",主动技能!V728)</f>
        <v>skill_32</v>
      </c>
      <c r="Q725" t="str">
        <f>IF(主动技能!W728="","")</f>
        <v/>
      </c>
      <c r="R725" t="str">
        <f>IF(主动技能!X728="","")</f>
        <v/>
      </c>
      <c r="S725">
        <f>主动技能!Y728</f>
        <v>0</v>
      </c>
      <c r="T725">
        <f>主动技能!Z728</f>
        <v>100</v>
      </c>
      <c r="U725">
        <f>主动技能!AB728</f>
        <v>25</v>
      </c>
      <c r="V725">
        <f>主动技能!AC728</f>
        <v>0</v>
      </c>
      <c r="W725">
        <f>主动技能!AD728</f>
        <v>0</v>
      </c>
      <c r="X725">
        <f>主动技能!AE728</f>
        <v>0</v>
      </c>
      <c r="Y725">
        <f>主动技能!AF728</f>
        <v>0</v>
      </c>
      <c r="Z725">
        <f>主动技能!AG728</f>
        <v>0</v>
      </c>
      <c r="AA725" t="str">
        <f>主动技能!AH728</f>
        <v>attack</v>
      </c>
      <c r="AB725" t="str">
        <f>IF(主动技能!AI728="","")</f>
        <v/>
      </c>
      <c r="AC725">
        <f>主动技能!AJ728</f>
        <v>2</v>
      </c>
    </row>
    <row r="726" spans="1:29" x14ac:dyDescent="0.15">
      <c r="A726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对敌方单体攻击，造成100%攻击力（+40）点伤害。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t="str">
        <f>主动技能!P729</f>
        <v>eff_yixingguangquan|||</v>
      </c>
      <c r="K726">
        <f>主动技能!Q729</f>
        <v>1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 t="str">
        <f>IF(主动技能!V729="","",主动技能!V729)</f>
        <v>skill_32</v>
      </c>
      <c r="Q726" t="str">
        <f>IF(主动技能!W729="","")</f>
        <v/>
      </c>
      <c r="R726" t="str">
        <f>IF(主动技能!X729="","")</f>
        <v/>
      </c>
      <c r="S726">
        <f>主动技能!Y729</f>
        <v>0</v>
      </c>
      <c r="T726">
        <f>主动技能!Z729</f>
        <v>100</v>
      </c>
      <c r="U726">
        <f>主动技能!AB729</f>
        <v>40</v>
      </c>
      <c r="V726">
        <f>主动技能!AC729</f>
        <v>0</v>
      </c>
      <c r="W726">
        <f>主动技能!AD729</f>
        <v>0</v>
      </c>
      <c r="X726">
        <f>主动技能!AE729</f>
        <v>0</v>
      </c>
      <c r="Y726">
        <f>主动技能!AF729</f>
        <v>0</v>
      </c>
      <c r="Z726">
        <f>主动技能!AG729</f>
        <v>0</v>
      </c>
      <c r="AA726" t="str">
        <f>主动技能!AH729</f>
        <v>attack</v>
      </c>
      <c r="AB726" t="str">
        <f>IF(主动技能!AI729="","")</f>
        <v/>
      </c>
      <c r="AC726">
        <f>主动技能!AJ729</f>
        <v>3</v>
      </c>
    </row>
    <row r="727" spans="1:29" x14ac:dyDescent="0.15">
      <c r="A727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对敌方单体攻击，造成100%攻击力（+64）点伤害。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t="str">
        <f>主动技能!P730</f>
        <v>eff_yixingguangquan|||</v>
      </c>
      <c r="K727">
        <f>主动技能!Q730</f>
        <v>1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 t="str">
        <f>IF(主动技能!V730="","",主动技能!V730)</f>
        <v>skill_32</v>
      </c>
      <c r="Q727" t="str">
        <f>IF(主动技能!W730="","")</f>
        <v/>
      </c>
      <c r="R727" t="str">
        <f>IF(主动技能!X730="","")</f>
        <v/>
      </c>
      <c r="S727">
        <f>主动技能!Y730</f>
        <v>0</v>
      </c>
      <c r="T727">
        <f>主动技能!Z730</f>
        <v>100</v>
      </c>
      <c r="U727">
        <f>主动技能!AB730</f>
        <v>64</v>
      </c>
      <c r="V727">
        <f>主动技能!AC730</f>
        <v>0</v>
      </c>
      <c r="W727">
        <f>主动技能!AD730</f>
        <v>0</v>
      </c>
      <c r="X727">
        <f>主动技能!AE730</f>
        <v>0</v>
      </c>
      <c r="Y727">
        <f>主动技能!AF730</f>
        <v>0</v>
      </c>
      <c r="Z727">
        <f>主动技能!AG730</f>
        <v>0</v>
      </c>
      <c r="AA727" t="str">
        <f>主动技能!AH730</f>
        <v>attack</v>
      </c>
      <c r="AB727" t="str">
        <f>IF(主动技能!AI730="","")</f>
        <v/>
      </c>
      <c r="AC727">
        <f>主动技能!AJ730</f>
        <v>4</v>
      </c>
    </row>
    <row r="728" spans="1:29" x14ac:dyDescent="0.15">
      <c r="A728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t="str">
        <f>主动技能!P731</f>
        <v>eff_yixingguangquan|||</v>
      </c>
      <c r="K728">
        <f>主动技能!Q731</f>
        <v>1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 t="str">
        <f>IF(主动技能!V731="","",主动技能!V731)</f>
        <v>skill_32</v>
      </c>
      <c r="Q728" t="str">
        <f>IF(主动技能!W731="","")</f>
        <v/>
      </c>
      <c r="R728" t="str">
        <f>IF(主动技能!X731="","")</f>
        <v/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>
        <f>主动技能!AE731</f>
        <v>0</v>
      </c>
      <c r="Y728">
        <f>主动技能!AF731</f>
        <v>0</v>
      </c>
      <c r="Z728">
        <f>主动技能!AG731</f>
        <v>0</v>
      </c>
      <c r="AA728" t="str">
        <f>主动技能!AH731</f>
        <v>attack</v>
      </c>
      <c r="AB728" t="str">
        <f>IF(主动技能!AI731="","")</f>
        <v/>
      </c>
      <c r="AC728">
        <f>主动技能!AJ731</f>
        <v>5</v>
      </c>
    </row>
    <row r="729" spans="1:29" x14ac:dyDescent="0.15">
      <c r="A72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对敌方单体攻击，造成100%攻击力（+128）点伤害。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t="str">
        <f>主动技能!P732</f>
        <v>eff_yixingguangquan|||</v>
      </c>
      <c r="K729">
        <f>主动技能!Q732</f>
        <v>1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 t="str">
        <f>IF(主动技能!V732="","",主动技能!V732)</f>
        <v>skill_32</v>
      </c>
      <c r="Q729" t="str">
        <f>IF(主动技能!W732="","")</f>
        <v/>
      </c>
      <c r="R729" t="str">
        <f>IF(主动技能!X732="","")</f>
        <v/>
      </c>
      <c r="S729">
        <f>主动技能!Y732</f>
        <v>0</v>
      </c>
      <c r="T729">
        <f>主动技能!Z732</f>
        <v>100</v>
      </c>
      <c r="U729">
        <f>主动技能!AB732</f>
        <v>128</v>
      </c>
      <c r="V729">
        <f>主动技能!AC732</f>
        <v>0</v>
      </c>
      <c r="W729">
        <f>主动技能!AD732</f>
        <v>0</v>
      </c>
      <c r="X729">
        <f>主动技能!AE732</f>
        <v>0</v>
      </c>
      <c r="Y729">
        <f>主动技能!AF732</f>
        <v>0</v>
      </c>
      <c r="Z729">
        <f>主动技能!AG732</f>
        <v>0</v>
      </c>
      <c r="AA729" t="str">
        <f>主动技能!AH732</f>
        <v>attack</v>
      </c>
      <c r="AB729" t="str">
        <f>IF(主动技能!AI732="","")</f>
        <v/>
      </c>
      <c r="AC729">
        <f>主动技能!AJ732</f>
        <v>6</v>
      </c>
    </row>
    <row r="730" spans="1:29" x14ac:dyDescent="0.15">
      <c r="A730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对敌方单体攻击，造成100%攻击力（+181）点伤害。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t="str">
        <f>主动技能!P733</f>
        <v>eff_yixingguangquan|||</v>
      </c>
      <c r="K730">
        <f>主动技能!Q733</f>
        <v>1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 t="str">
        <f>IF(主动技能!V733="","",主动技能!V733)</f>
        <v>skill_32</v>
      </c>
      <c r="Q730" t="str">
        <f>IF(主动技能!W733="","")</f>
        <v/>
      </c>
      <c r="R730" t="str">
        <f>IF(主动技能!X733="","")</f>
        <v/>
      </c>
      <c r="S730">
        <f>主动技能!Y733</f>
        <v>0</v>
      </c>
      <c r="T730">
        <f>主动技能!Z733</f>
        <v>100</v>
      </c>
      <c r="U730">
        <f>主动技能!AB733</f>
        <v>181</v>
      </c>
      <c r="V730">
        <f>主动技能!AC733</f>
        <v>0</v>
      </c>
      <c r="W730">
        <f>主动技能!AD733</f>
        <v>0</v>
      </c>
      <c r="X730">
        <f>主动技能!AE733</f>
        <v>0</v>
      </c>
      <c r="Y730">
        <f>主动技能!AF733</f>
        <v>0</v>
      </c>
      <c r="Z730">
        <f>主动技能!AG733</f>
        <v>0</v>
      </c>
      <c r="AA730" t="str">
        <f>主动技能!AH733</f>
        <v>attack</v>
      </c>
      <c r="AB730" t="str">
        <f>IF(主动技能!AI733="","")</f>
        <v/>
      </c>
      <c r="AC730">
        <f>主动技能!AJ733</f>
        <v>7</v>
      </c>
    </row>
    <row r="731" spans="1:29" x14ac:dyDescent="0.15">
      <c r="A731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对敌方单体攻击，造成100%攻击力（+256）点伤害。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t="str">
        <f>主动技能!P734</f>
        <v>eff_yixingguangquan|||</v>
      </c>
      <c r="K731">
        <f>主动技能!Q734</f>
        <v>1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 t="str">
        <f>IF(主动技能!V734="","",主动技能!V734)</f>
        <v>skill_32</v>
      </c>
      <c r="Q731" t="str">
        <f>IF(主动技能!W734="","")</f>
        <v/>
      </c>
      <c r="R731" t="str">
        <f>IF(主动技能!X734="","")</f>
        <v/>
      </c>
      <c r="S731">
        <f>主动技能!Y734</f>
        <v>0</v>
      </c>
      <c r="T731">
        <f>主动技能!Z734</f>
        <v>100</v>
      </c>
      <c r="U731">
        <f>主动技能!AB734</f>
        <v>256</v>
      </c>
      <c r="V731">
        <f>主动技能!AC734</f>
        <v>0</v>
      </c>
      <c r="W731">
        <f>主动技能!AD734</f>
        <v>0</v>
      </c>
      <c r="X731">
        <f>主动技能!AE734</f>
        <v>0</v>
      </c>
      <c r="Y731">
        <f>主动技能!AF734</f>
        <v>0</v>
      </c>
      <c r="Z731">
        <f>主动技能!AG734</f>
        <v>0</v>
      </c>
      <c r="AA731" t="str">
        <f>主动技能!AH734</f>
        <v>attack</v>
      </c>
      <c r="AB731" t="str">
        <f>IF(主动技能!AI734="","")</f>
        <v/>
      </c>
      <c r="AC731">
        <f>主动技能!AJ734</f>
        <v>8</v>
      </c>
    </row>
    <row r="732" spans="1:29" x14ac:dyDescent="0.15">
      <c r="A732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对敌方单体攻击，造成100%攻击力（+362）点伤害。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t="str">
        <f>主动技能!P735</f>
        <v>eff_yixingguangquan|||</v>
      </c>
      <c r="K732">
        <f>主动技能!Q735</f>
        <v>1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 t="str">
        <f>IF(主动技能!V735="","",主动技能!V735)</f>
        <v>skill_32</v>
      </c>
      <c r="Q732" t="str">
        <f>IF(主动技能!W735="","")</f>
        <v/>
      </c>
      <c r="R732" t="str">
        <f>IF(主动技能!X735="","")</f>
        <v/>
      </c>
      <c r="S732">
        <f>主动技能!Y735</f>
        <v>0</v>
      </c>
      <c r="T732">
        <f>主动技能!Z735</f>
        <v>100</v>
      </c>
      <c r="U732">
        <f>主动技能!AB735</f>
        <v>362</v>
      </c>
      <c r="V732">
        <f>主动技能!AC735</f>
        <v>0</v>
      </c>
      <c r="W732">
        <f>主动技能!AD735</f>
        <v>0</v>
      </c>
      <c r="X732">
        <f>主动技能!AE735</f>
        <v>0</v>
      </c>
      <c r="Y732">
        <f>主动技能!AF735</f>
        <v>0</v>
      </c>
      <c r="Z732">
        <f>主动技能!AG735</f>
        <v>0</v>
      </c>
      <c r="AA732" t="str">
        <f>主动技能!AH735</f>
        <v>attack</v>
      </c>
      <c r="AB732" t="str">
        <f>IF(主动技能!AI735="","")</f>
        <v/>
      </c>
      <c r="AC732">
        <f>主动技能!AJ735</f>
        <v>9</v>
      </c>
    </row>
    <row r="733" spans="1:29" x14ac:dyDescent="0.15">
      <c r="A733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对敌方单体攻击，造成100%攻击力（+512）点伤害。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t="str">
        <f>主动技能!P736</f>
        <v>eff_yixingguangquan|||</v>
      </c>
      <c r="K733">
        <f>主动技能!Q736</f>
        <v>1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 t="str">
        <f>IF(主动技能!V736="","",主动技能!V736)</f>
        <v>skill_32</v>
      </c>
      <c r="Q733" t="str">
        <f>IF(主动技能!W736="","")</f>
        <v/>
      </c>
      <c r="R733" t="str">
        <f>IF(主动技能!X736="","")</f>
        <v/>
      </c>
      <c r="S733">
        <f>主动技能!Y736</f>
        <v>0</v>
      </c>
      <c r="T733">
        <f>主动技能!Z736</f>
        <v>100</v>
      </c>
      <c r="U733">
        <f>主动技能!AB736</f>
        <v>512</v>
      </c>
      <c r="V733">
        <f>主动技能!AC736</f>
        <v>0</v>
      </c>
      <c r="W733">
        <f>主动技能!AD736</f>
        <v>0</v>
      </c>
      <c r="X733">
        <f>主动技能!AE736</f>
        <v>0</v>
      </c>
      <c r="Y733">
        <f>主动技能!AF736</f>
        <v>0</v>
      </c>
      <c r="Z733">
        <f>主动技能!AG736</f>
        <v>0</v>
      </c>
      <c r="AA733" t="str">
        <f>主动技能!AH736</f>
        <v>attack</v>
      </c>
      <c r="AB733" t="str">
        <f>IF(主动技能!AI736="","")</f>
        <v/>
      </c>
      <c r="AC733">
        <f>主动技能!AJ736</f>
        <v>10</v>
      </c>
    </row>
    <row r="734" spans="1:29" x14ac:dyDescent="0.15">
      <c r="A734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对敌方单体攻击，造成100%攻击力（+724）点伤害。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t="str">
        <f>主动技能!P737</f>
        <v>eff_yixingguangquan|||</v>
      </c>
      <c r="K734">
        <f>主动技能!Q737</f>
        <v>1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 t="str">
        <f>IF(主动技能!V737="","",主动技能!V737)</f>
        <v>skill_32</v>
      </c>
      <c r="Q734" t="str">
        <f>IF(主动技能!W737="","")</f>
        <v/>
      </c>
      <c r="R734" t="str">
        <f>IF(主动技能!X737="","")</f>
        <v/>
      </c>
      <c r="S734">
        <f>主动技能!Y737</f>
        <v>0</v>
      </c>
      <c r="T734">
        <f>主动技能!Z737</f>
        <v>100</v>
      </c>
      <c r="U734">
        <f>主动技能!AB737</f>
        <v>724</v>
      </c>
      <c r="V734">
        <f>主动技能!AC737</f>
        <v>0</v>
      </c>
      <c r="W734">
        <f>主动技能!AD737</f>
        <v>0</v>
      </c>
      <c r="X734">
        <f>主动技能!AE737</f>
        <v>0</v>
      </c>
      <c r="Y734">
        <f>主动技能!AF737</f>
        <v>0</v>
      </c>
      <c r="Z734">
        <f>主动技能!AG737</f>
        <v>0</v>
      </c>
      <c r="AA734" t="str">
        <f>主动技能!AH737</f>
        <v>attack</v>
      </c>
      <c r="AB734" t="str">
        <f>IF(主动技能!AI737="","")</f>
        <v/>
      </c>
      <c r="AC734">
        <f>主动技能!AJ737</f>
        <v>11</v>
      </c>
    </row>
    <row r="735" spans="1:29" x14ac:dyDescent="0.15">
      <c r="A735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对敌方单体攻击，造成100%攻击力（+1025）点伤害。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t="str">
        <f>主动技能!P738</f>
        <v>eff_yixingguangquan|||</v>
      </c>
      <c r="K735">
        <f>主动技能!Q738</f>
        <v>1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 t="str">
        <f>IF(主动技能!V738="","",主动技能!V738)</f>
        <v>skill_32</v>
      </c>
      <c r="Q735" t="str">
        <f>IF(主动技能!W738="","")</f>
        <v/>
      </c>
      <c r="R735" t="str">
        <f>IF(主动技能!X738="","")</f>
        <v/>
      </c>
      <c r="S735">
        <f>主动技能!Y738</f>
        <v>0</v>
      </c>
      <c r="T735">
        <f>主动技能!Z738</f>
        <v>100</v>
      </c>
      <c r="U735">
        <f>主动技能!AB738</f>
        <v>1025</v>
      </c>
      <c r="V735">
        <f>主动技能!AC738</f>
        <v>0</v>
      </c>
      <c r="W735">
        <f>主动技能!AD738</f>
        <v>0</v>
      </c>
      <c r="X735">
        <f>主动技能!AE738</f>
        <v>0</v>
      </c>
      <c r="Y735">
        <f>主动技能!AF738</f>
        <v>0</v>
      </c>
      <c r="Z735">
        <f>主动技能!AG738</f>
        <v>0</v>
      </c>
      <c r="AA735" t="str">
        <f>主动技能!AH738</f>
        <v>attack</v>
      </c>
      <c r="AB735" t="str">
        <f>IF(主动技能!AI738="","")</f>
        <v/>
      </c>
      <c r="AC735">
        <f>主动技能!AJ738</f>
        <v>12</v>
      </c>
    </row>
    <row r="736" spans="1:29" x14ac:dyDescent="0.15">
      <c r="A736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对敌方单体攻击，造成100%攻击力（+1450）点伤害。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t="str">
        <f>主动技能!P739</f>
        <v>eff_yixingguangquan|||</v>
      </c>
      <c r="K736">
        <f>主动技能!Q739</f>
        <v>1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 t="str">
        <f>IF(主动技能!V739="","",主动技能!V739)</f>
        <v>skill_32</v>
      </c>
      <c r="Q736" t="str">
        <f>IF(主动技能!W739="","")</f>
        <v/>
      </c>
      <c r="R736" t="str">
        <f>IF(主动技能!X739="","")</f>
        <v/>
      </c>
      <c r="S736">
        <f>主动技能!Y739</f>
        <v>0</v>
      </c>
      <c r="T736">
        <f>主动技能!Z739</f>
        <v>100</v>
      </c>
      <c r="U736">
        <f>主动技能!AB739</f>
        <v>1450</v>
      </c>
      <c r="V736">
        <f>主动技能!AC739</f>
        <v>0</v>
      </c>
      <c r="W736">
        <f>主动技能!AD739</f>
        <v>0</v>
      </c>
      <c r="X736">
        <f>主动技能!AE739</f>
        <v>0</v>
      </c>
      <c r="Y736">
        <f>主动技能!AF739</f>
        <v>0</v>
      </c>
      <c r="Z736">
        <f>主动技能!AG739</f>
        <v>0</v>
      </c>
      <c r="AA736" t="str">
        <f>主动技能!AH739</f>
        <v>attack</v>
      </c>
      <c r="AB736" t="str">
        <f>IF(主动技能!AI739="","")</f>
        <v/>
      </c>
      <c r="AC736">
        <f>主动技能!AJ739</f>
        <v>13</v>
      </c>
    </row>
    <row r="737" spans="1:29" x14ac:dyDescent="0.15">
      <c r="A737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对敌方单体攻击，造成100%攻击力（+2051）点伤害。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t="str">
        <f>主动技能!P740</f>
        <v>eff_yixingguangquan|||</v>
      </c>
      <c r="K737">
        <f>主动技能!Q740</f>
        <v>1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 t="str">
        <f>IF(主动技能!V740="","",主动技能!V740)</f>
        <v>skill_32</v>
      </c>
      <c r="Q737" t="str">
        <f>IF(主动技能!W740="","")</f>
        <v/>
      </c>
      <c r="R737" t="str">
        <f>IF(主动技能!X740="","")</f>
        <v/>
      </c>
      <c r="S737">
        <f>主动技能!Y740</f>
        <v>0</v>
      </c>
      <c r="T737">
        <f>主动技能!Z740</f>
        <v>100</v>
      </c>
      <c r="U737">
        <f>主动技能!AB740</f>
        <v>2051</v>
      </c>
      <c r="V737">
        <f>主动技能!AC740</f>
        <v>0</v>
      </c>
      <c r="W737">
        <f>主动技能!AD740</f>
        <v>0</v>
      </c>
      <c r="X737">
        <f>主动技能!AE740</f>
        <v>0</v>
      </c>
      <c r="Y737">
        <f>主动技能!AF740</f>
        <v>0</v>
      </c>
      <c r="Z737">
        <f>主动技能!AG740</f>
        <v>0</v>
      </c>
      <c r="AA737" t="str">
        <f>主动技能!AH740</f>
        <v>attack</v>
      </c>
      <c r="AB737" t="str">
        <f>IF(主动技能!AI740="","")</f>
        <v/>
      </c>
      <c r="AC737">
        <f>主动技能!AJ740</f>
        <v>14</v>
      </c>
    </row>
    <row r="738" spans="1:29" x14ac:dyDescent="0.15">
      <c r="A738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对敌方单体攻击，造成100%攻击力（+2900）点伤害。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t="str">
        <f>主动技能!P741</f>
        <v>eff_yixingguangquan|||</v>
      </c>
      <c r="K738">
        <f>主动技能!Q741</f>
        <v>1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 t="str">
        <f>IF(主动技能!V741="","",主动技能!V741)</f>
        <v>skill_32</v>
      </c>
      <c r="Q738" t="str">
        <f>IF(主动技能!W741="","")</f>
        <v/>
      </c>
      <c r="R738" t="str">
        <f>IF(主动技能!X741="","")</f>
        <v/>
      </c>
      <c r="S738">
        <f>主动技能!Y741</f>
        <v>0</v>
      </c>
      <c r="T738">
        <f>主动技能!Z741</f>
        <v>100</v>
      </c>
      <c r="U738">
        <f>主动技能!AB741</f>
        <v>2900</v>
      </c>
      <c r="V738">
        <f>主动技能!AC741</f>
        <v>0</v>
      </c>
      <c r="W738">
        <f>主动技能!AD741</f>
        <v>0</v>
      </c>
      <c r="X738">
        <f>主动技能!AE741</f>
        <v>0</v>
      </c>
      <c r="Y738">
        <f>主动技能!AF741</f>
        <v>0</v>
      </c>
      <c r="Z738">
        <f>主动技能!AG741</f>
        <v>0</v>
      </c>
      <c r="AA738" t="str">
        <f>主动技能!AH741</f>
        <v>attack</v>
      </c>
      <c r="AB738" t="str">
        <f>IF(主动技能!AI741="","")</f>
        <v/>
      </c>
      <c r="AC738">
        <f>主动技能!AJ741</f>
        <v>15</v>
      </c>
    </row>
    <row r="739" spans="1:29" x14ac:dyDescent="0.15">
      <c r="A7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对敌方单体攻击，造成100%攻击力（+4103）点伤害。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t="str">
        <f>主动技能!P742</f>
        <v>eff_yixingguangquan|||</v>
      </c>
      <c r="K739">
        <f>主动技能!Q742</f>
        <v>1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 t="str">
        <f>IF(主动技能!V742="","",主动技能!V742)</f>
        <v>skill_32</v>
      </c>
      <c r="Q739" t="str">
        <f>IF(主动技能!W742="","")</f>
        <v/>
      </c>
      <c r="R739" t="str">
        <f>IF(主动技能!X742="","")</f>
        <v/>
      </c>
      <c r="S739">
        <f>主动技能!Y742</f>
        <v>0</v>
      </c>
      <c r="T739">
        <f>主动技能!Z742</f>
        <v>100</v>
      </c>
      <c r="U739">
        <f>主动技能!AB742</f>
        <v>4103</v>
      </c>
      <c r="V739">
        <f>主动技能!AC742</f>
        <v>0</v>
      </c>
      <c r="W739">
        <f>主动技能!AD742</f>
        <v>0</v>
      </c>
      <c r="X739">
        <f>主动技能!AE742</f>
        <v>0</v>
      </c>
      <c r="Y739">
        <f>主动技能!AF742</f>
        <v>0</v>
      </c>
      <c r="Z739">
        <f>主动技能!AG742</f>
        <v>0</v>
      </c>
      <c r="AA739" t="str">
        <f>主动技能!AH742</f>
        <v>attack</v>
      </c>
      <c r="AB739" t="str">
        <f>IF(主动技能!AI742="","")</f>
        <v/>
      </c>
      <c r="AC739">
        <f>主动技能!AJ742</f>
        <v>16</v>
      </c>
    </row>
    <row r="740" spans="1:29" x14ac:dyDescent="0.15">
      <c r="A740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对敌方单体攻击，造成100%攻击力（+5803）点伤害。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t="str">
        <f>主动技能!P743</f>
        <v>eff_yixingguangquan|||</v>
      </c>
      <c r="K740">
        <f>主动技能!Q743</f>
        <v>1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 t="str">
        <f>IF(主动技能!V743="","",主动技能!V743)</f>
        <v>skill_32</v>
      </c>
      <c r="Q740" t="str">
        <f>IF(主动技能!W743="","")</f>
        <v/>
      </c>
      <c r="R740" t="str">
        <f>IF(主动技能!X743="","")</f>
        <v/>
      </c>
      <c r="S740">
        <f>主动技能!Y743</f>
        <v>0</v>
      </c>
      <c r="T740">
        <f>主动技能!Z743</f>
        <v>100</v>
      </c>
      <c r="U740">
        <f>主动技能!AB743</f>
        <v>5803</v>
      </c>
      <c r="V740">
        <f>主动技能!AC743</f>
        <v>0</v>
      </c>
      <c r="W740">
        <f>主动技能!AD743</f>
        <v>0</v>
      </c>
      <c r="X740">
        <f>主动技能!AE743</f>
        <v>0</v>
      </c>
      <c r="Y740">
        <f>主动技能!AF743</f>
        <v>0</v>
      </c>
      <c r="Z740">
        <f>主动技能!AG743</f>
        <v>0</v>
      </c>
      <c r="AA740" t="str">
        <f>主动技能!AH743</f>
        <v>attack</v>
      </c>
      <c r="AB740" t="str">
        <f>IF(主动技能!AI743="","")</f>
        <v/>
      </c>
      <c r="AC740">
        <f>主动技能!AJ743</f>
        <v>17</v>
      </c>
    </row>
    <row r="741" spans="1:29" x14ac:dyDescent="0.15">
      <c r="A741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对敌方单体攻击，造成100%攻击力（+8208）点伤害。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t="str">
        <f>主动技能!P744</f>
        <v>eff_yixingguangquan|||</v>
      </c>
      <c r="K741">
        <f>主动技能!Q744</f>
        <v>1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 t="str">
        <f>IF(主动技能!V744="","",主动技能!V744)</f>
        <v>skill_32</v>
      </c>
      <c r="Q741" t="str">
        <f>IF(主动技能!W744="","")</f>
        <v/>
      </c>
      <c r="R741" t="str">
        <f>IF(主动技能!X744="","")</f>
        <v/>
      </c>
      <c r="S741">
        <f>主动技能!Y744</f>
        <v>0</v>
      </c>
      <c r="T741">
        <f>主动技能!Z744</f>
        <v>100</v>
      </c>
      <c r="U741">
        <f>主动技能!AB744</f>
        <v>8208</v>
      </c>
      <c r="V741">
        <f>主动技能!AC744</f>
        <v>0</v>
      </c>
      <c r="W741">
        <f>主动技能!AD744</f>
        <v>0</v>
      </c>
      <c r="X741">
        <f>主动技能!AE744</f>
        <v>0</v>
      </c>
      <c r="Y741">
        <f>主动技能!AF744</f>
        <v>0</v>
      </c>
      <c r="Z741">
        <f>主动技能!AG744</f>
        <v>0</v>
      </c>
      <c r="AA741" t="str">
        <f>主动技能!AH744</f>
        <v>attack</v>
      </c>
      <c r="AB741" t="str">
        <f>IF(主动技能!AI744="","")</f>
        <v/>
      </c>
      <c r="AC741">
        <f>主动技能!AJ744</f>
        <v>18</v>
      </c>
    </row>
    <row r="742" spans="1:29" x14ac:dyDescent="0.15">
      <c r="A742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对敌方单体攻击，造成100%攻击力（+11609）点伤害。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t="str">
        <f>主动技能!P745</f>
        <v>eff_yixingguangquan|||</v>
      </c>
      <c r="K742">
        <f>主动技能!Q745</f>
        <v>1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 t="str">
        <f>IF(主动技能!V745="","",主动技能!V745)</f>
        <v>skill_32</v>
      </c>
      <c r="Q742" t="str">
        <f>IF(主动技能!W745="","")</f>
        <v/>
      </c>
      <c r="R742" t="str">
        <f>IF(主动技能!X745="","")</f>
        <v/>
      </c>
      <c r="S742">
        <f>主动技能!Y745</f>
        <v>0</v>
      </c>
      <c r="T742">
        <f>主动技能!Z745</f>
        <v>100</v>
      </c>
      <c r="U742">
        <f>主动技能!AB745</f>
        <v>11609</v>
      </c>
      <c r="V742">
        <f>主动技能!AC745</f>
        <v>0</v>
      </c>
      <c r="W742">
        <f>主动技能!AD745</f>
        <v>0</v>
      </c>
      <c r="X742">
        <f>主动技能!AE745</f>
        <v>0</v>
      </c>
      <c r="Y742">
        <f>主动技能!AF745</f>
        <v>0</v>
      </c>
      <c r="Z742">
        <f>主动技能!AG745</f>
        <v>0</v>
      </c>
      <c r="AA742" t="str">
        <f>主动技能!AH745</f>
        <v>attack</v>
      </c>
      <c r="AB742" t="str">
        <f>IF(主动技能!AI745="","")</f>
        <v/>
      </c>
      <c r="AC742">
        <f>主动技能!AJ745</f>
        <v>19</v>
      </c>
    </row>
    <row r="743" spans="1:29" x14ac:dyDescent="0.15">
      <c r="A743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对敌方单体攻击，造成100%攻击力（+16420）点伤害。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t="str">
        <f>主动技能!P746</f>
        <v>eff_yixingguangquan|||</v>
      </c>
      <c r="K743">
        <f>主动技能!Q746</f>
        <v>1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 t="str">
        <f>IF(主动技能!V746="","",主动技能!V746)</f>
        <v>skill_32</v>
      </c>
      <c r="Q743" t="str">
        <f>IF(主动技能!W746="","")</f>
        <v/>
      </c>
      <c r="R743" t="str">
        <f>IF(主动技能!X746="","")</f>
        <v/>
      </c>
      <c r="S743">
        <f>主动技能!Y746</f>
        <v>0</v>
      </c>
      <c r="T743">
        <f>主动技能!Z746</f>
        <v>100</v>
      </c>
      <c r="U743">
        <f>主动技能!AB746</f>
        <v>16420</v>
      </c>
      <c r="V743">
        <f>主动技能!AC746</f>
        <v>0</v>
      </c>
      <c r="W743">
        <f>主动技能!AD746</f>
        <v>0</v>
      </c>
      <c r="X743">
        <f>主动技能!AE746</f>
        <v>0</v>
      </c>
      <c r="Y743">
        <f>主动技能!AF746</f>
        <v>0</v>
      </c>
      <c r="Z743">
        <f>主动技能!AG746</f>
        <v>0</v>
      </c>
      <c r="AA743" t="str">
        <f>主动技能!AH746</f>
        <v>attack</v>
      </c>
      <c r="AB743" t="str">
        <f>IF(主动技能!AI746="","")</f>
        <v/>
      </c>
      <c r="AC743">
        <f>主动技能!AJ746</f>
        <v>20</v>
      </c>
    </row>
    <row r="744" spans="1:29" x14ac:dyDescent="0.15">
      <c r="A744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对敌方单体造成125%攻击力（+52）点伤害。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 t="str">
        <f>主动技能!P747</f>
        <v>eff_sixingguangquan|eff_xuanbingjian_1|eff_xuanbingjian_2|</v>
      </c>
      <c r="K744">
        <f>主动技能!Q747</f>
        <v>1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 t="str">
        <f>IF(主动技能!V747="","",主动技能!V747)</f>
        <v>skill_15</v>
      </c>
      <c r="Q744" t="str">
        <f>IF(主动技能!W747="","")</f>
        <v/>
      </c>
      <c r="R744" t="str">
        <f>IF(主动技能!X747="","")</f>
        <v/>
      </c>
      <c r="S744">
        <f>主动技能!Y747</f>
        <v>50</v>
      </c>
      <c r="T744">
        <f>主动技能!Z747</f>
        <v>125</v>
      </c>
      <c r="U744">
        <f>主动技能!AB747</f>
        <v>52</v>
      </c>
      <c r="V744">
        <f>主动技能!AC747</f>
        <v>0</v>
      </c>
      <c r="W744">
        <f>主动技能!AD747</f>
        <v>0</v>
      </c>
      <c r="X744">
        <f>主动技能!AE747</f>
        <v>1</v>
      </c>
      <c r="Y744">
        <f>主动技能!AF747</f>
        <v>2</v>
      </c>
      <c r="Z744">
        <f>主动技能!AG747</f>
        <v>1</v>
      </c>
      <c r="AA744" t="str">
        <f>主动技能!AH747</f>
        <v>attackex</v>
      </c>
      <c r="AB744" t="str">
        <f>IF(主动技能!AI747="","")</f>
        <v/>
      </c>
      <c r="AC744">
        <f>主动技能!AJ747</f>
        <v>1</v>
      </c>
    </row>
    <row r="745" spans="1:29" x14ac:dyDescent="0.15">
      <c r="A745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对敌方单体造成125%攻击力（+64）点伤害。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 t="str">
        <f>主动技能!P748</f>
        <v>eff_sixingguangquan|eff_xuanbingjian_1|eff_xuanbingjian_2|</v>
      </c>
      <c r="K745">
        <f>主动技能!Q748</f>
        <v>1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 t="str">
        <f>IF(主动技能!V748="","",主动技能!V748)</f>
        <v>skill_15</v>
      </c>
      <c r="Q745" t="str">
        <f>IF(主动技能!W748="","")</f>
        <v/>
      </c>
      <c r="R745" t="str">
        <f>IF(主动技能!X748="","")</f>
        <v/>
      </c>
      <c r="S745">
        <f>主动技能!Y748</f>
        <v>50</v>
      </c>
      <c r="T745">
        <f>主动技能!Z748</f>
        <v>125</v>
      </c>
      <c r="U745">
        <f>主动技能!AB748</f>
        <v>64</v>
      </c>
      <c r="V745">
        <f>主动技能!AC748</f>
        <v>0</v>
      </c>
      <c r="W745">
        <f>主动技能!AD748</f>
        <v>0</v>
      </c>
      <c r="X745">
        <f>主动技能!AE748</f>
        <v>1</v>
      </c>
      <c r="Y745">
        <f>主动技能!AF748</f>
        <v>2</v>
      </c>
      <c r="Z745">
        <f>主动技能!AG748</f>
        <v>1</v>
      </c>
      <c r="AA745" t="str">
        <f>主动技能!AH748</f>
        <v>attackex</v>
      </c>
      <c r="AB745" t="str">
        <f>IF(主动技能!AI748="","")</f>
        <v/>
      </c>
      <c r="AC745">
        <f>主动技能!AJ748</f>
        <v>2</v>
      </c>
    </row>
    <row r="746" spans="1:29" x14ac:dyDescent="0.15">
      <c r="A746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对敌方单体造成125%攻击力（+100）点伤害。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 t="str">
        <f>主动技能!P749</f>
        <v>eff_sixingguangquan|eff_xuanbingjian_1|eff_xuanbingjian_2|</v>
      </c>
      <c r="K746">
        <f>主动技能!Q749</f>
        <v>1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 t="str">
        <f>IF(主动技能!V749="","",主动技能!V749)</f>
        <v>skill_15</v>
      </c>
      <c r="Q746" t="str">
        <f>IF(主动技能!W749="","")</f>
        <v/>
      </c>
      <c r="R746" t="str">
        <f>IF(主动技能!X749="","")</f>
        <v/>
      </c>
      <c r="S746">
        <f>主动技能!Y749</f>
        <v>50</v>
      </c>
      <c r="T746">
        <f>主动技能!Z749</f>
        <v>125</v>
      </c>
      <c r="U746">
        <f>主动技能!AB749</f>
        <v>100</v>
      </c>
      <c r="V746">
        <f>主动技能!AC749</f>
        <v>0</v>
      </c>
      <c r="W746">
        <f>主动技能!AD749</f>
        <v>0</v>
      </c>
      <c r="X746">
        <f>主动技能!AE749</f>
        <v>1</v>
      </c>
      <c r="Y746">
        <f>主动技能!AF749</f>
        <v>2</v>
      </c>
      <c r="Z746">
        <f>主动技能!AG749</f>
        <v>1</v>
      </c>
      <c r="AA746" t="str">
        <f>主动技能!AH749</f>
        <v>attackex</v>
      </c>
      <c r="AB746" t="str">
        <f>IF(主动技能!AI749="","")</f>
        <v/>
      </c>
      <c r="AC746">
        <f>主动技能!AJ749</f>
        <v>3</v>
      </c>
    </row>
    <row r="747" spans="1:29" x14ac:dyDescent="0.15">
      <c r="A747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对敌方单体造成125%攻击力（+160）点伤害。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 t="str">
        <f>主动技能!P750</f>
        <v>eff_sixingguangquan|eff_xuanbingjian_1|eff_xuanbingjian_2|</v>
      </c>
      <c r="K747">
        <f>主动技能!Q750</f>
        <v>1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 t="str">
        <f>IF(主动技能!V750="","",主动技能!V750)</f>
        <v>skill_15</v>
      </c>
      <c r="Q747" t="str">
        <f>IF(主动技能!W750="","")</f>
        <v/>
      </c>
      <c r="R747" t="str">
        <f>IF(主动技能!X750="","")</f>
        <v/>
      </c>
      <c r="S747">
        <f>主动技能!Y750</f>
        <v>50</v>
      </c>
      <c r="T747">
        <f>主动技能!Z750</f>
        <v>125</v>
      </c>
      <c r="U747">
        <f>主动技能!AB750</f>
        <v>160</v>
      </c>
      <c r="V747">
        <f>主动技能!AC750</f>
        <v>0</v>
      </c>
      <c r="W747">
        <f>主动技能!AD750</f>
        <v>0</v>
      </c>
      <c r="X747">
        <f>主动技能!AE750</f>
        <v>1</v>
      </c>
      <c r="Y747">
        <f>主动技能!AF750</f>
        <v>2</v>
      </c>
      <c r="Z747">
        <f>主动技能!AG750</f>
        <v>1</v>
      </c>
      <c r="AA747" t="str">
        <f>主动技能!AH750</f>
        <v>attackex</v>
      </c>
      <c r="AB747" t="str">
        <f>IF(主动技能!AI750="","")</f>
        <v/>
      </c>
      <c r="AC747">
        <f>主动技能!AJ750</f>
        <v>4</v>
      </c>
    </row>
    <row r="748" spans="1:29" x14ac:dyDescent="0.15">
      <c r="A748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 t="str">
        <f>主动技能!P751</f>
        <v>eff_sixingguangquan|eff_xuanbingjian_1|eff_xuanbingjian_2|</v>
      </c>
      <c r="K748">
        <f>主动技能!Q751</f>
        <v>1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 t="str">
        <f>IF(主动技能!V751="","",主动技能!V751)</f>
        <v>skill_15</v>
      </c>
      <c r="Q748" t="str">
        <f>IF(主动技能!W751="","")</f>
        <v/>
      </c>
      <c r="R748" t="str">
        <f>IF(主动技能!X751="","")</f>
        <v/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>
        <f>主动技能!AE751</f>
        <v>1</v>
      </c>
      <c r="Y748">
        <f>主动技能!AF751</f>
        <v>2</v>
      </c>
      <c r="Z748">
        <f>主动技能!AG751</f>
        <v>1</v>
      </c>
      <c r="AA748" t="str">
        <f>主动技能!AH751</f>
        <v>attackex</v>
      </c>
      <c r="AB748" t="str">
        <f>IF(主动技能!AI751="","")</f>
        <v/>
      </c>
      <c r="AC748">
        <f>主动技能!AJ751</f>
        <v>5</v>
      </c>
    </row>
    <row r="749" spans="1:29" x14ac:dyDescent="0.15">
      <c r="A74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对敌方单体造成125%攻击力（+320）点伤害。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 t="str">
        <f>主动技能!P752</f>
        <v>eff_sixingguangquan|eff_xuanbingjian_1|eff_xuanbingjian_2|</v>
      </c>
      <c r="K749">
        <f>主动技能!Q752</f>
        <v>1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 t="str">
        <f>IF(主动技能!V752="","",主动技能!V752)</f>
        <v>skill_15</v>
      </c>
      <c r="Q749" t="str">
        <f>IF(主动技能!W752="","")</f>
        <v/>
      </c>
      <c r="R749" t="str">
        <f>IF(主动技能!X752="","")</f>
        <v/>
      </c>
      <c r="S749">
        <f>主动技能!Y752</f>
        <v>50</v>
      </c>
      <c r="T749">
        <f>主动技能!Z752</f>
        <v>125</v>
      </c>
      <c r="U749">
        <f>主动技能!AB752</f>
        <v>320</v>
      </c>
      <c r="V749">
        <f>主动技能!AC752</f>
        <v>0</v>
      </c>
      <c r="W749">
        <f>主动技能!AD752</f>
        <v>0</v>
      </c>
      <c r="X749">
        <f>主动技能!AE752</f>
        <v>1</v>
      </c>
      <c r="Y749">
        <f>主动技能!AF752</f>
        <v>2</v>
      </c>
      <c r="Z749">
        <f>主动技能!AG752</f>
        <v>1</v>
      </c>
      <c r="AA749" t="str">
        <f>主动技能!AH752</f>
        <v>attackex</v>
      </c>
      <c r="AB749" t="str">
        <f>IF(主动技能!AI752="","")</f>
        <v/>
      </c>
      <c r="AC749">
        <f>主动技能!AJ752</f>
        <v>6</v>
      </c>
    </row>
    <row r="750" spans="1:29" x14ac:dyDescent="0.15">
      <c r="A750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对敌方单体造成125%攻击力（+452）点伤害。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 t="str">
        <f>主动技能!P753</f>
        <v>eff_sixingguangquan|eff_xuanbingjian_1|eff_xuanbingjian_2|</v>
      </c>
      <c r="K750">
        <f>主动技能!Q753</f>
        <v>1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 t="str">
        <f>IF(主动技能!V753="","",主动技能!V753)</f>
        <v>skill_15</v>
      </c>
      <c r="Q750" t="str">
        <f>IF(主动技能!W753="","")</f>
        <v/>
      </c>
      <c r="R750" t="str">
        <f>IF(主动技能!X753="","")</f>
        <v/>
      </c>
      <c r="S750">
        <f>主动技能!Y753</f>
        <v>50</v>
      </c>
      <c r="T750">
        <f>主动技能!Z753</f>
        <v>125</v>
      </c>
      <c r="U750">
        <f>主动技能!AB753</f>
        <v>452</v>
      </c>
      <c r="V750">
        <f>主动技能!AC753</f>
        <v>0</v>
      </c>
      <c r="W750">
        <f>主动技能!AD753</f>
        <v>0</v>
      </c>
      <c r="X750">
        <f>主动技能!AE753</f>
        <v>1</v>
      </c>
      <c r="Y750">
        <f>主动技能!AF753</f>
        <v>2</v>
      </c>
      <c r="Z750">
        <f>主动技能!AG753</f>
        <v>1</v>
      </c>
      <c r="AA750" t="str">
        <f>主动技能!AH753</f>
        <v>attackex</v>
      </c>
      <c r="AB750" t="str">
        <f>IF(主动技能!AI753="","")</f>
        <v/>
      </c>
      <c r="AC750">
        <f>主动技能!AJ753</f>
        <v>7</v>
      </c>
    </row>
    <row r="751" spans="1:29" x14ac:dyDescent="0.15">
      <c r="A751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对敌方单体造成125%攻击力（+640）点伤害。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 t="str">
        <f>主动技能!P754</f>
        <v>eff_sixingguangquan|eff_xuanbingjian_1|eff_xuanbingjian_2|</v>
      </c>
      <c r="K751">
        <f>主动技能!Q754</f>
        <v>1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 t="str">
        <f>IF(主动技能!V754="","",主动技能!V754)</f>
        <v>skill_15</v>
      </c>
      <c r="Q751" t="str">
        <f>IF(主动技能!W754="","")</f>
        <v/>
      </c>
      <c r="R751" t="str">
        <f>IF(主动技能!X754="","")</f>
        <v/>
      </c>
      <c r="S751">
        <f>主动技能!Y754</f>
        <v>50</v>
      </c>
      <c r="T751">
        <f>主动技能!Z754</f>
        <v>125</v>
      </c>
      <c r="U751">
        <f>主动技能!AB754</f>
        <v>640</v>
      </c>
      <c r="V751">
        <f>主动技能!AC754</f>
        <v>0</v>
      </c>
      <c r="W751">
        <f>主动技能!AD754</f>
        <v>0</v>
      </c>
      <c r="X751">
        <f>主动技能!AE754</f>
        <v>1</v>
      </c>
      <c r="Y751">
        <f>主动技能!AF754</f>
        <v>2</v>
      </c>
      <c r="Z751">
        <f>主动技能!AG754</f>
        <v>1</v>
      </c>
      <c r="AA751" t="str">
        <f>主动技能!AH754</f>
        <v>attackex</v>
      </c>
      <c r="AB751" t="str">
        <f>IF(主动技能!AI754="","")</f>
        <v/>
      </c>
      <c r="AC751">
        <f>主动技能!AJ754</f>
        <v>8</v>
      </c>
    </row>
    <row r="752" spans="1:29" x14ac:dyDescent="0.15">
      <c r="A752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对敌方单体造成125%攻击力（+905）点伤害。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 t="str">
        <f>主动技能!P755</f>
        <v>eff_sixingguangquan|eff_xuanbingjian_1|eff_xuanbingjian_2|</v>
      </c>
      <c r="K752">
        <f>主动技能!Q755</f>
        <v>1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 t="str">
        <f>IF(主动技能!V755="","",主动技能!V755)</f>
        <v>skill_15</v>
      </c>
      <c r="Q752" t="str">
        <f>IF(主动技能!W755="","")</f>
        <v/>
      </c>
      <c r="R752" t="str">
        <f>IF(主动技能!X755="","")</f>
        <v/>
      </c>
      <c r="S752">
        <f>主动技能!Y755</f>
        <v>50</v>
      </c>
      <c r="T752">
        <f>主动技能!Z755</f>
        <v>125</v>
      </c>
      <c r="U752">
        <f>主动技能!AB755</f>
        <v>905</v>
      </c>
      <c r="V752">
        <f>主动技能!AC755</f>
        <v>0</v>
      </c>
      <c r="W752">
        <f>主动技能!AD755</f>
        <v>0</v>
      </c>
      <c r="X752">
        <f>主动技能!AE755</f>
        <v>1</v>
      </c>
      <c r="Y752">
        <f>主动技能!AF755</f>
        <v>2</v>
      </c>
      <c r="Z752">
        <f>主动技能!AG755</f>
        <v>1</v>
      </c>
      <c r="AA752" t="str">
        <f>主动技能!AH755</f>
        <v>attackex</v>
      </c>
      <c r="AB752" t="str">
        <f>IF(主动技能!AI755="","")</f>
        <v/>
      </c>
      <c r="AC752">
        <f>主动技能!AJ755</f>
        <v>9</v>
      </c>
    </row>
    <row r="753" spans="1:29" x14ac:dyDescent="0.15">
      <c r="A753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对敌方单体造成125%攻击力（+1281）点伤害。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 t="str">
        <f>主动技能!P756</f>
        <v>eff_sixingguangquan|eff_xuanbingjian_1|eff_xuanbingjian_2|</v>
      </c>
      <c r="K753">
        <f>主动技能!Q756</f>
        <v>1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 t="str">
        <f>IF(主动技能!V756="","",主动技能!V756)</f>
        <v>skill_15</v>
      </c>
      <c r="Q753" t="str">
        <f>IF(主动技能!W756="","")</f>
        <v/>
      </c>
      <c r="R753" t="str">
        <f>IF(主动技能!X756="","")</f>
        <v/>
      </c>
      <c r="S753">
        <f>主动技能!Y756</f>
        <v>50</v>
      </c>
      <c r="T753">
        <f>主动技能!Z756</f>
        <v>125</v>
      </c>
      <c r="U753">
        <f>主动技能!AB756</f>
        <v>1281</v>
      </c>
      <c r="V753">
        <f>主动技能!AC756</f>
        <v>0</v>
      </c>
      <c r="W753">
        <f>主动技能!AD756</f>
        <v>0</v>
      </c>
      <c r="X753">
        <f>主动技能!AE756</f>
        <v>1</v>
      </c>
      <c r="Y753">
        <f>主动技能!AF756</f>
        <v>2</v>
      </c>
      <c r="Z753">
        <f>主动技能!AG756</f>
        <v>1</v>
      </c>
      <c r="AA753" t="str">
        <f>主动技能!AH756</f>
        <v>attackex</v>
      </c>
      <c r="AB753" t="str">
        <f>IF(主动技能!AI756="","")</f>
        <v/>
      </c>
      <c r="AC753">
        <f>主动技能!AJ756</f>
        <v>10</v>
      </c>
    </row>
    <row r="754" spans="1:29" x14ac:dyDescent="0.15">
      <c r="A754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对敌方单体造成125%攻击力（+1812）点伤害。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 t="str">
        <f>主动技能!P757</f>
        <v>eff_sixingguangquan|eff_xuanbingjian_1|eff_xuanbingjian_2|</v>
      </c>
      <c r="K754">
        <f>主动技能!Q757</f>
        <v>1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 t="str">
        <f>IF(主动技能!V757="","",主动技能!V757)</f>
        <v>skill_15</v>
      </c>
      <c r="Q754" t="str">
        <f>IF(主动技能!W757="","")</f>
        <v/>
      </c>
      <c r="R754" t="str">
        <f>IF(主动技能!X757="","")</f>
        <v/>
      </c>
      <c r="S754">
        <f>主动技能!Y757</f>
        <v>50</v>
      </c>
      <c r="T754">
        <f>主动技能!Z757</f>
        <v>125</v>
      </c>
      <c r="U754">
        <f>主动技能!AB757</f>
        <v>1812</v>
      </c>
      <c r="V754">
        <f>主动技能!AC757</f>
        <v>0</v>
      </c>
      <c r="W754">
        <f>主动技能!AD757</f>
        <v>0</v>
      </c>
      <c r="X754">
        <f>主动技能!AE757</f>
        <v>1</v>
      </c>
      <c r="Y754">
        <f>主动技能!AF757</f>
        <v>2</v>
      </c>
      <c r="Z754">
        <f>主动技能!AG757</f>
        <v>1</v>
      </c>
      <c r="AA754" t="str">
        <f>主动技能!AH757</f>
        <v>attackex</v>
      </c>
      <c r="AB754" t="str">
        <f>IF(主动技能!AI757="","")</f>
        <v/>
      </c>
      <c r="AC754">
        <f>主动技能!AJ757</f>
        <v>11</v>
      </c>
    </row>
    <row r="755" spans="1:29" x14ac:dyDescent="0.15">
      <c r="A755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对敌方单体造成125%攻击力（+2563）点伤害。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 t="str">
        <f>主动技能!P758</f>
        <v>eff_sixingguangquan|eff_xuanbingjian_1|eff_xuanbingjian_2|</v>
      </c>
      <c r="K755">
        <f>主动技能!Q758</f>
        <v>1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 t="str">
        <f>IF(主动技能!V758="","",主动技能!V758)</f>
        <v>skill_15</v>
      </c>
      <c r="Q755" t="str">
        <f>IF(主动技能!W758="","")</f>
        <v/>
      </c>
      <c r="R755" t="str">
        <f>IF(主动技能!X758="","")</f>
        <v/>
      </c>
      <c r="S755">
        <f>主动技能!Y758</f>
        <v>50</v>
      </c>
      <c r="T755">
        <f>主动技能!Z758</f>
        <v>125</v>
      </c>
      <c r="U755">
        <f>主动技能!AB758</f>
        <v>2563</v>
      </c>
      <c r="V755">
        <f>主动技能!AC758</f>
        <v>0</v>
      </c>
      <c r="W755">
        <f>主动技能!AD758</f>
        <v>0</v>
      </c>
      <c r="X755">
        <f>主动技能!AE758</f>
        <v>1</v>
      </c>
      <c r="Y755">
        <f>主动技能!AF758</f>
        <v>2</v>
      </c>
      <c r="Z755">
        <f>主动技能!AG758</f>
        <v>1</v>
      </c>
      <c r="AA755" t="str">
        <f>主动技能!AH758</f>
        <v>attackex</v>
      </c>
      <c r="AB755" t="str">
        <f>IF(主动技能!AI758="","")</f>
        <v/>
      </c>
      <c r="AC755">
        <f>主动技能!AJ758</f>
        <v>12</v>
      </c>
    </row>
    <row r="756" spans="1:29" x14ac:dyDescent="0.15">
      <c r="A756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对敌方单体造成125%攻击力（+3625）点伤害。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 t="str">
        <f>主动技能!P759</f>
        <v>eff_sixingguangquan|eff_xuanbingjian_1|eff_xuanbingjian_2|</v>
      </c>
      <c r="K756">
        <f>主动技能!Q759</f>
        <v>1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 t="str">
        <f>IF(主动技能!V759="","",主动技能!V759)</f>
        <v>skill_15</v>
      </c>
      <c r="Q756" t="str">
        <f>IF(主动技能!W759="","")</f>
        <v/>
      </c>
      <c r="R756" t="str">
        <f>IF(主动技能!X759="","")</f>
        <v/>
      </c>
      <c r="S756">
        <f>主动技能!Y759</f>
        <v>50</v>
      </c>
      <c r="T756">
        <f>主动技能!Z759</f>
        <v>125</v>
      </c>
      <c r="U756">
        <f>主动技能!AB759</f>
        <v>3625</v>
      </c>
      <c r="V756">
        <f>主动技能!AC759</f>
        <v>0</v>
      </c>
      <c r="W756">
        <f>主动技能!AD759</f>
        <v>0</v>
      </c>
      <c r="X756">
        <f>主动技能!AE759</f>
        <v>1</v>
      </c>
      <c r="Y756">
        <f>主动技能!AF759</f>
        <v>2</v>
      </c>
      <c r="Z756">
        <f>主动技能!AG759</f>
        <v>1</v>
      </c>
      <c r="AA756" t="str">
        <f>主动技能!AH759</f>
        <v>attackex</v>
      </c>
      <c r="AB756" t="str">
        <f>IF(主动技能!AI759="","")</f>
        <v/>
      </c>
      <c r="AC756">
        <f>主动技能!AJ759</f>
        <v>13</v>
      </c>
    </row>
    <row r="757" spans="1:29" x14ac:dyDescent="0.15">
      <c r="A757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对敌方单体造成125%攻击力（+5127）点伤害。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 t="str">
        <f>主动技能!P760</f>
        <v>eff_sixingguangquan|eff_xuanbingjian_1|eff_xuanbingjian_2|</v>
      </c>
      <c r="K757">
        <f>主动技能!Q760</f>
        <v>1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 t="str">
        <f>IF(主动技能!V760="","",主动技能!V760)</f>
        <v>skill_15</v>
      </c>
      <c r="Q757" t="str">
        <f>IF(主动技能!W760="","")</f>
        <v/>
      </c>
      <c r="R757" t="str">
        <f>IF(主动技能!X760="","")</f>
        <v/>
      </c>
      <c r="S757">
        <f>主动技能!Y760</f>
        <v>50</v>
      </c>
      <c r="T757">
        <f>主动技能!Z760</f>
        <v>125</v>
      </c>
      <c r="U757">
        <f>主动技能!AB760</f>
        <v>5127</v>
      </c>
      <c r="V757">
        <f>主动技能!AC760</f>
        <v>0</v>
      </c>
      <c r="W757">
        <f>主动技能!AD760</f>
        <v>0</v>
      </c>
      <c r="X757">
        <f>主动技能!AE760</f>
        <v>1</v>
      </c>
      <c r="Y757">
        <f>主动技能!AF760</f>
        <v>2</v>
      </c>
      <c r="Z757">
        <f>主动技能!AG760</f>
        <v>1</v>
      </c>
      <c r="AA757" t="str">
        <f>主动技能!AH760</f>
        <v>attackex</v>
      </c>
      <c r="AB757" t="str">
        <f>IF(主动技能!AI760="","")</f>
        <v/>
      </c>
      <c r="AC757">
        <f>主动技能!AJ760</f>
        <v>14</v>
      </c>
    </row>
    <row r="758" spans="1:29" x14ac:dyDescent="0.15">
      <c r="A758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对敌方单体造成125%攻击力（+7252）点伤害。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 t="str">
        <f>主动技能!P761</f>
        <v>eff_sixingguangquan|eff_xuanbingjian_1|eff_xuanbingjian_2|</v>
      </c>
      <c r="K758">
        <f>主动技能!Q761</f>
        <v>1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 t="str">
        <f>IF(主动技能!V761="","",主动技能!V761)</f>
        <v>skill_15</v>
      </c>
      <c r="Q758" t="str">
        <f>IF(主动技能!W761="","")</f>
        <v/>
      </c>
      <c r="R758" t="str">
        <f>IF(主动技能!X761="","")</f>
        <v/>
      </c>
      <c r="S758">
        <f>主动技能!Y761</f>
        <v>50</v>
      </c>
      <c r="T758">
        <f>主动技能!Z761</f>
        <v>125</v>
      </c>
      <c r="U758">
        <f>主动技能!AB761</f>
        <v>7252</v>
      </c>
      <c r="V758">
        <f>主动技能!AC761</f>
        <v>0</v>
      </c>
      <c r="W758">
        <f>主动技能!AD761</f>
        <v>0</v>
      </c>
      <c r="X758">
        <f>主动技能!AE761</f>
        <v>1</v>
      </c>
      <c r="Y758">
        <f>主动技能!AF761</f>
        <v>2</v>
      </c>
      <c r="Z758">
        <f>主动技能!AG761</f>
        <v>1</v>
      </c>
      <c r="AA758" t="str">
        <f>主动技能!AH761</f>
        <v>attackex</v>
      </c>
      <c r="AB758" t="str">
        <f>IF(主动技能!AI761="","")</f>
        <v/>
      </c>
      <c r="AC758">
        <f>主动技能!AJ761</f>
        <v>15</v>
      </c>
    </row>
    <row r="759" spans="1:29" x14ac:dyDescent="0.15">
      <c r="A75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对敌方单体造成125%攻击力（+10257）点伤害。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 t="str">
        <f>主动技能!P762</f>
        <v>eff_sixingguangquan|eff_xuanbingjian_1|eff_xuanbingjian_2|</v>
      </c>
      <c r="K759">
        <f>主动技能!Q762</f>
        <v>1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 t="str">
        <f>IF(主动技能!V762="","",主动技能!V762)</f>
        <v>skill_15</v>
      </c>
      <c r="Q759" t="str">
        <f>IF(主动技能!W762="","")</f>
        <v/>
      </c>
      <c r="R759" t="str">
        <f>IF(主动技能!X762="","")</f>
        <v/>
      </c>
      <c r="S759">
        <f>主动技能!Y762</f>
        <v>50</v>
      </c>
      <c r="T759">
        <f>主动技能!Z762</f>
        <v>125</v>
      </c>
      <c r="U759">
        <f>主动技能!AB762</f>
        <v>10257</v>
      </c>
      <c r="V759">
        <f>主动技能!AC762</f>
        <v>0</v>
      </c>
      <c r="W759">
        <f>主动技能!AD762</f>
        <v>0</v>
      </c>
      <c r="X759">
        <f>主动技能!AE762</f>
        <v>1</v>
      </c>
      <c r="Y759">
        <f>主动技能!AF762</f>
        <v>2</v>
      </c>
      <c r="Z759">
        <f>主动技能!AG762</f>
        <v>1</v>
      </c>
      <c r="AA759" t="str">
        <f>主动技能!AH762</f>
        <v>attackex</v>
      </c>
      <c r="AB759" t="str">
        <f>IF(主动技能!AI762="","")</f>
        <v/>
      </c>
      <c r="AC759">
        <f>主动技能!AJ762</f>
        <v>16</v>
      </c>
    </row>
    <row r="760" spans="1:29" x14ac:dyDescent="0.15">
      <c r="A760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对敌方单体造成125%攻击力（+14508）点伤害。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 t="str">
        <f>主动技能!P763</f>
        <v>eff_sixingguangquan|eff_xuanbingjian_1|eff_xuanbingjian_2|</v>
      </c>
      <c r="K760">
        <f>主动技能!Q763</f>
        <v>1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 t="str">
        <f>IF(主动技能!V763="","",主动技能!V763)</f>
        <v>skill_15</v>
      </c>
      <c r="Q760" t="str">
        <f>IF(主动技能!W763="","")</f>
        <v/>
      </c>
      <c r="R760" t="str">
        <f>IF(主动技能!X763="","")</f>
        <v/>
      </c>
      <c r="S760">
        <f>主动技能!Y763</f>
        <v>50</v>
      </c>
      <c r="T760">
        <f>主动技能!Z763</f>
        <v>125</v>
      </c>
      <c r="U760">
        <f>主动技能!AB763</f>
        <v>14508</v>
      </c>
      <c r="V760">
        <f>主动技能!AC763</f>
        <v>0</v>
      </c>
      <c r="W760">
        <f>主动技能!AD763</f>
        <v>0</v>
      </c>
      <c r="X760">
        <f>主动技能!AE763</f>
        <v>1</v>
      </c>
      <c r="Y760">
        <f>主动技能!AF763</f>
        <v>2</v>
      </c>
      <c r="Z760">
        <f>主动技能!AG763</f>
        <v>1</v>
      </c>
      <c r="AA760" t="str">
        <f>主动技能!AH763</f>
        <v>attackex</v>
      </c>
      <c r="AB760" t="str">
        <f>IF(主动技能!AI763="","")</f>
        <v/>
      </c>
      <c r="AC760">
        <f>主动技能!AJ763</f>
        <v>17</v>
      </c>
    </row>
    <row r="761" spans="1:29" x14ac:dyDescent="0.15">
      <c r="A761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对敌方单体造成125%攻击力（+20520）点伤害。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 t="str">
        <f>主动技能!P764</f>
        <v>eff_sixingguangquan|eff_xuanbingjian_1|eff_xuanbingjian_2|</v>
      </c>
      <c r="K761">
        <f>主动技能!Q764</f>
        <v>1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 t="str">
        <f>IF(主动技能!V764="","",主动技能!V764)</f>
        <v>skill_15</v>
      </c>
      <c r="Q761" t="str">
        <f>IF(主动技能!W764="","")</f>
        <v/>
      </c>
      <c r="R761" t="str">
        <f>IF(主动技能!X764="","")</f>
        <v/>
      </c>
      <c r="S761">
        <f>主动技能!Y764</f>
        <v>50</v>
      </c>
      <c r="T761">
        <f>主动技能!Z764</f>
        <v>125</v>
      </c>
      <c r="U761">
        <f>主动技能!AB764</f>
        <v>20520</v>
      </c>
      <c r="V761">
        <f>主动技能!AC764</f>
        <v>0</v>
      </c>
      <c r="W761">
        <f>主动技能!AD764</f>
        <v>0</v>
      </c>
      <c r="X761">
        <f>主动技能!AE764</f>
        <v>1</v>
      </c>
      <c r="Y761">
        <f>主动技能!AF764</f>
        <v>2</v>
      </c>
      <c r="Z761">
        <f>主动技能!AG764</f>
        <v>1</v>
      </c>
      <c r="AA761" t="str">
        <f>主动技能!AH764</f>
        <v>attackex</v>
      </c>
      <c r="AB761" t="str">
        <f>IF(主动技能!AI764="","")</f>
        <v/>
      </c>
      <c r="AC761">
        <f>主动技能!AJ764</f>
        <v>18</v>
      </c>
    </row>
    <row r="762" spans="1:29" x14ac:dyDescent="0.15">
      <c r="A762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对敌方单体造成125%攻击力（+29024）点伤害。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 t="str">
        <f>主动技能!P765</f>
        <v>eff_sixingguangquan|eff_xuanbingjian_1|eff_xuanbingjian_2|</v>
      </c>
      <c r="K762">
        <f>主动技能!Q765</f>
        <v>1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 t="str">
        <f>IF(主动技能!V765="","",主动技能!V765)</f>
        <v>skill_15</v>
      </c>
      <c r="Q762" t="str">
        <f>IF(主动技能!W765="","")</f>
        <v/>
      </c>
      <c r="R762" t="str">
        <f>IF(主动技能!X765="","")</f>
        <v/>
      </c>
      <c r="S762">
        <f>主动技能!Y765</f>
        <v>50</v>
      </c>
      <c r="T762">
        <f>主动技能!Z765</f>
        <v>125</v>
      </c>
      <c r="U762">
        <f>主动技能!AB765</f>
        <v>29024</v>
      </c>
      <c r="V762">
        <f>主动技能!AC765</f>
        <v>0</v>
      </c>
      <c r="W762">
        <f>主动技能!AD765</f>
        <v>0</v>
      </c>
      <c r="X762">
        <f>主动技能!AE765</f>
        <v>1</v>
      </c>
      <c r="Y762">
        <f>主动技能!AF765</f>
        <v>2</v>
      </c>
      <c r="Z762">
        <f>主动技能!AG765</f>
        <v>1</v>
      </c>
      <c r="AA762" t="str">
        <f>主动技能!AH765</f>
        <v>attackex</v>
      </c>
      <c r="AB762" t="str">
        <f>IF(主动技能!AI765="","")</f>
        <v/>
      </c>
      <c r="AC762">
        <f>主动技能!AJ765</f>
        <v>19</v>
      </c>
    </row>
    <row r="763" spans="1:29" x14ac:dyDescent="0.15">
      <c r="A763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对敌方单体造成125%攻击力（+41051）点伤害。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 t="str">
        <f>主动技能!P766</f>
        <v>eff_sixingguangquan|eff_xuanbingjian_1|eff_xuanbingjian_2|</v>
      </c>
      <c r="K763">
        <f>主动技能!Q766</f>
        <v>1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 t="str">
        <f>IF(主动技能!V766="","",主动技能!V766)</f>
        <v>skill_15</v>
      </c>
      <c r="Q763" t="str">
        <f>IF(主动技能!W766="","")</f>
        <v/>
      </c>
      <c r="R763" t="str">
        <f>IF(主动技能!X766="","")</f>
        <v/>
      </c>
      <c r="S763">
        <f>主动技能!Y766</f>
        <v>50</v>
      </c>
      <c r="T763">
        <f>主动技能!Z766</f>
        <v>125</v>
      </c>
      <c r="U763">
        <f>主动技能!AB766</f>
        <v>41051</v>
      </c>
      <c r="V763">
        <f>主动技能!AC766</f>
        <v>0</v>
      </c>
      <c r="W763">
        <f>主动技能!AD766</f>
        <v>0</v>
      </c>
      <c r="X763">
        <f>主动技能!AE766</f>
        <v>1</v>
      </c>
      <c r="Y763">
        <f>主动技能!AF766</f>
        <v>2</v>
      </c>
      <c r="Z763">
        <f>主动技能!AG766</f>
        <v>1</v>
      </c>
      <c r="AA763" t="str">
        <f>主动技能!AH766</f>
        <v>attackex</v>
      </c>
      <c r="AB763" t="str">
        <f>IF(主动技能!AI766="","")</f>
        <v/>
      </c>
      <c r="AC763">
        <f>主动技能!AJ766</f>
        <v>20</v>
      </c>
    </row>
    <row r="764" spans="1:29" x14ac:dyDescent="0.15">
      <c r="A764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对敌方单体造成150%攻击力（+104）点伤害。并附带眩晕。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 t="str">
        <f>主动技能!P767</f>
        <v>eff_sixingguangquan||eff_leiji|</v>
      </c>
      <c r="K764">
        <f>主动技能!Q767</f>
        <v>1</v>
      </c>
      <c r="L764">
        <f>主动技能!R767</f>
        <v>0</v>
      </c>
      <c r="M764">
        <f>主动技能!S767</f>
        <v>0</v>
      </c>
      <c r="N764" t="str">
        <f>IF(主动技能!T767="","",主动技能!T767)</f>
        <v>100002:100:2:0</v>
      </c>
      <c r="O764" t="str">
        <f>IF(主动技能!U767="","",主动技能!U767)</f>
        <v/>
      </c>
      <c r="P764" t="str">
        <f>IF(主动技能!V767="","",主动技能!V767)</f>
        <v>skill_26</v>
      </c>
      <c r="Q764" t="str">
        <f>IF(主动技能!W767="","")</f>
        <v/>
      </c>
      <c r="R764" t="str">
        <f>IF(主动技能!X767="","")</f>
        <v/>
      </c>
      <c r="S764">
        <f>主动技能!Y767</f>
        <v>100</v>
      </c>
      <c r="T764">
        <f>主动技能!Z767</f>
        <v>150</v>
      </c>
      <c r="U764">
        <f>主动技能!AB767</f>
        <v>104</v>
      </c>
      <c r="V764">
        <f>主动技能!AC767</f>
        <v>0</v>
      </c>
      <c r="W764">
        <f>主动技能!AD767</f>
        <v>0</v>
      </c>
      <c r="X764">
        <f>主动技能!AE767</f>
        <v>1</v>
      </c>
      <c r="Y764">
        <f>主动技能!AF767</f>
        <v>3</v>
      </c>
      <c r="Z764">
        <f>主动技能!AG767</f>
        <v>2</v>
      </c>
      <c r="AA764" t="str">
        <f>主动技能!AH767</f>
        <v>attackex</v>
      </c>
      <c r="AB764" t="str">
        <f>IF(主动技能!AI767="","")</f>
        <v/>
      </c>
      <c r="AC764">
        <f>主动技能!AJ767</f>
        <v>1</v>
      </c>
    </row>
    <row r="765" spans="1:29" x14ac:dyDescent="0.15">
      <c r="A765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对敌方单体造成150%攻击力（+128）点伤害。并附带眩晕。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 t="str">
        <f>主动技能!P768</f>
        <v>eff_sixingguangquan||eff_leiji|</v>
      </c>
      <c r="K765">
        <f>主动技能!Q768</f>
        <v>1</v>
      </c>
      <c r="L765">
        <f>主动技能!R768</f>
        <v>0</v>
      </c>
      <c r="M765">
        <f>主动技能!S768</f>
        <v>0</v>
      </c>
      <c r="N765" t="str">
        <f>IF(主动技能!T768="","",主动技能!T768)</f>
        <v>100002:100:2:0</v>
      </c>
      <c r="O765" t="str">
        <f>IF(主动技能!U768="","",主动技能!U768)</f>
        <v/>
      </c>
      <c r="P765" t="str">
        <f>IF(主动技能!V768="","",主动技能!V768)</f>
        <v>skill_26</v>
      </c>
      <c r="Q765" t="str">
        <f>IF(主动技能!W768="","")</f>
        <v/>
      </c>
      <c r="R765" t="str">
        <f>IF(主动技能!X768="","")</f>
        <v/>
      </c>
      <c r="S765">
        <f>主动技能!Y768</f>
        <v>100</v>
      </c>
      <c r="T765">
        <f>主动技能!Z768</f>
        <v>150</v>
      </c>
      <c r="U765">
        <f>主动技能!AB768</f>
        <v>128</v>
      </c>
      <c r="V765">
        <f>主动技能!AC768</f>
        <v>0</v>
      </c>
      <c r="W765">
        <f>主动技能!AD768</f>
        <v>0</v>
      </c>
      <c r="X765">
        <f>主动技能!AE768</f>
        <v>1</v>
      </c>
      <c r="Y765">
        <f>主动技能!AF768</f>
        <v>3</v>
      </c>
      <c r="Z765">
        <f>主动技能!AG768</f>
        <v>2</v>
      </c>
      <c r="AA765" t="str">
        <f>主动技能!AH768</f>
        <v>attackex</v>
      </c>
      <c r="AB765" t="str">
        <f>IF(主动技能!AI768="","")</f>
        <v/>
      </c>
      <c r="AC765">
        <f>主动技能!AJ768</f>
        <v>2</v>
      </c>
    </row>
    <row r="766" spans="1:29" x14ac:dyDescent="0.15">
      <c r="A766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对敌方单体造成150%攻击力（+200）点伤害。并附带眩晕。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 t="str">
        <f>主动技能!P769</f>
        <v>eff_sixingguangquan||eff_leiji|</v>
      </c>
      <c r="K766">
        <f>主动技能!Q769</f>
        <v>1</v>
      </c>
      <c r="L766">
        <f>主动技能!R769</f>
        <v>0</v>
      </c>
      <c r="M766">
        <f>主动技能!S769</f>
        <v>0</v>
      </c>
      <c r="N766" t="str">
        <f>IF(主动技能!T769="","",主动技能!T769)</f>
        <v>100002:100:2:0</v>
      </c>
      <c r="O766" t="str">
        <f>IF(主动技能!U769="","",主动技能!U769)</f>
        <v/>
      </c>
      <c r="P766" t="str">
        <f>IF(主动技能!V769="","",主动技能!V769)</f>
        <v>skill_26</v>
      </c>
      <c r="Q766" t="str">
        <f>IF(主动技能!W769="","")</f>
        <v/>
      </c>
      <c r="R766" t="str">
        <f>IF(主动技能!X769="","")</f>
        <v/>
      </c>
      <c r="S766">
        <f>主动技能!Y769</f>
        <v>100</v>
      </c>
      <c r="T766">
        <f>主动技能!Z769</f>
        <v>150</v>
      </c>
      <c r="U766">
        <f>主动技能!AB769</f>
        <v>200</v>
      </c>
      <c r="V766">
        <f>主动技能!AC769</f>
        <v>0</v>
      </c>
      <c r="W766">
        <f>主动技能!AD769</f>
        <v>0</v>
      </c>
      <c r="X766">
        <f>主动技能!AE769</f>
        <v>1</v>
      </c>
      <c r="Y766">
        <f>主动技能!AF769</f>
        <v>3</v>
      </c>
      <c r="Z766">
        <f>主动技能!AG769</f>
        <v>2</v>
      </c>
      <c r="AA766" t="str">
        <f>主动技能!AH769</f>
        <v>attackex</v>
      </c>
      <c r="AB766" t="str">
        <f>IF(主动技能!AI769="","")</f>
        <v/>
      </c>
      <c r="AC766">
        <f>主动技能!AJ769</f>
        <v>3</v>
      </c>
    </row>
    <row r="767" spans="1:29" x14ac:dyDescent="0.15">
      <c r="A767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对敌方单体造成150%攻击力（+320）点伤害。并附带眩晕。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 t="str">
        <f>主动技能!P770</f>
        <v>eff_sixingguangquan||eff_leiji|</v>
      </c>
      <c r="K767">
        <f>主动技能!Q770</f>
        <v>1</v>
      </c>
      <c r="L767">
        <f>主动技能!R770</f>
        <v>0</v>
      </c>
      <c r="M767">
        <f>主动技能!S770</f>
        <v>0</v>
      </c>
      <c r="N767" t="str">
        <f>IF(主动技能!T770="","",主动技能!T770)</f>
        <v>100002:100:2:0</v>
      </c>
      <c r="O767" t="str">
        <f>IF(主动技能!U770="","",主动技能!U770)</f>
        <v/>
      </c>
      <c r="P767" t="str">
        <f>IF(主动技能!V770="","",主动技能!V770)</f>
        <v>skill_26</v>
      </c>
      <c r="Q767" t="str">
        <f>IF(主动技能!W770="","")</f>
        <v/>
      </c>
      <c r="R767" t="str">
        <f>IF(主动技能!X770="","")</f>
        <v/>
      </c>
      <c r="S767">
        <f>主动技能!Y770</f>
        <v>100</v>
      </c>
      <c r="T767">
        <f>主动技能!Z770</f>
        <v>150</v>
      </c>
      <c r="U767">
        <f>主动技能!AB770</f>
        <v>320</v>
      </c>
      <c r="V767">
        <f>主动技能!AC770</f>
        <v>0</v>
      </c>
      <c r="W767">
        <f>主动技能!AD770</f>
        <v>0</v>
      </c>
      <c r="X767">
        <f>主动技能!AE770</f>
        <v>1</v>
      </c>
      <c r="Y767">
        <f>主动技能!AF770</f>
        <v>3</v>
      </c>
      <c r="Z767">
        <f>主动技能!AG770</f>
        <v>2</v>
      </c>
      <c r="AA767" t="str">
        <f>主动技能!AH770</f>
        <v>attackex</v>
      </c>
      <c r="AB767" t="str">
        <f>IF(主动技能!AI770="","")</f>
        <v/>
      </c>
      <c r="AC767">
        <f>主动技能!AJ770</f>
        <v>4</v>
      </c>
    </row>
    <row r="768" spans="1:29" x14ac:dyDescent="0.15">
      <c r="A768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 t="str">
        <f>主动技能!P771</f>
        <v>eff_sixingguangquan||eff_leiji|</v>
      </c>
      <c r="K768">
        <f>主动技能!Q771</f>
        <v>1</v>
      </c>
      <c r="L768">
        <f>主动技能!R771</f>
        <v>0</v>
      </c>
      <c r="M768">
        <f>主动技能!S771</f>
        <v>0</v>
      </c>
      <c r="N768" t="str">
        <f>IF(主动技能!T771="","",主动技能!T771)</f>
        <v>100002:100:2:0</v>
      </c>
      <c r="O768" t="str">
        <f>IF(主动技能!U771="","",主动技能!U771)</f>
        <v/>
      </c>
      <c r="P768" t="str">
        <f>IF(主动技能!V771="","",主动技能!V771)</f>
        <v>skill_26</v>
      </c>
      <c r="Q768" t="str">
        <f>IF(主动技能!W771="","")</f>
        <v/>
      </c>
      <c r="R768" t="str">
        <f>IF(主动技能!X771="","")</f>
        <v/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>
        <f>主动技能!AE771</f>
        <v>1</v>
      </c>
      <c r="Y768">
        <f>主动技能!AF771</f>
        <v>3</v>
      </c>
      <c r="Z768">
        <f>主动技能!AG771</f>
        <v>2</v>
      </c>
      <c r="AA768" t="str">
        <f>主动技能!AH771</f>
        <v>attackex</v>
      </c>
      <c r="AB768" t="str">
        <f>IF(主动技能!AI771="","")</f>
        <v/>
      </c>
      <c r="AC768">
        <f>主动技能!AJ771</f>
        <v>5</v>
      </c>
    </row>
    <row r="769" spans="1:29" x14ac:dyDescent="0.15">
      <c r="A76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对敌方单体造成150%攻击力（+640）点伤害。并附带眩晕。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 t="str">
        <f>主动技能!P772</f>
        <v>eff_sixingguangquan||eff_leiji|</v>
      </c>
      <c r="K769">
        <f>主动技能!Q772</f>
        <v>1</v>
      </c>
      <c r="L769">
        <f>主动技能!R772</f>
        <v>0</v>
      </c>
      <c r="M769">
        <f>主动技能!S772</f>
        <v>0</v>
      </c>
      <c r="N769" t="str">
        <f>IF(主动技能!T772="","",主动技能!T772)</f>
        <v>100002:100:2:0</v>
      </c>
      <c r="O769" t="str">
        <f>IF(主动技能!U772="","",主动技能!U772)</f>
        <v/>
      </c>
      <c r="P769" t="str">
        <f>IF(主动技能!V772="","",主动技能!V772)</f>
        <v>skill_26</v>
      </c>
      <c r="Q769" t="str">
        <f>IF(主动技能!W772="","")</f>
        <v/>
      </c>
      <c r="R769" t="str">
        <f>IF(主动技能!X772="","")</f>
        <v/>
      </c>
      <c r="S769">
        <f>主动技能!Y772</f>
        <v>100</v>
      </c>
      <c r="T769">
        <f>主动技能!Z772</f>
        <v>150</v>
      </c>
      <c r="U769">
        <f>主动技能!AB772</f>
        <v>640</v>
      </c>
      <c r="V769">
        <f>主动技能!AC772</f>
        <v>0</v>
      </c>
      <c r="W769">
        <f>主动技能!AD772</f>
        <v>0</v>
      </c>
      <c r="X769">
        <f>主动技能!AE772</f>
        <v>1</v>
      </c>
      <c r="Y769">
        <f>主动技能!AF772</f>
        <v>3</v>
      </c>
      <c r="Z769">
        <f>主动技能!AG772</f>
        <v>2</v>
      </c>
      <c r="AA769" t="str">
        <f>主动技能!AH772</f>
        <v>attackex</v>
      </c>
      <c r="AB769" t="str">
        <f>IF(主动技能!AI772="","")</f>
        <v/>
      </c>
      <c r="AC769">
        <f>主动技能!AJ772</f>
        <v>6</v>
      </c>
    </row>
    <row r="770" spans="1:29" x14ac:dyDescent="0.15">
      <c r="A770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对敌方单体造成150%攻击力（+905）点伤害。并附带眩晕。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 t="str">
        <f>主动技能!P773</f>
        <v>eff_sixingguangquan||eff_leiji|</v>
      </c>
      <c r="K770">
        <f>主动技能!Q773</f>
        <v>1</v>
      </c>
      <c r="L770">
        <f>主动技能!R773</f>
        <v>0</v>
      </c>
      <c r="M770">
        <f>主动技能!S773</f>
        <v>0</v>
      </c>
      <c r="N770" t="str">
        <f>IF(主动技能!T773="","",主动技能!T773)</f>
        <v>100002:100:2:0</v>
      </c>
      <c r="O770" t="str">
        <f>IF(主动技能!U773="","",主动技能!U773)</f>
        <v/>
      </c>
      <c r="P770" t="str">
        <f>IF(主动技能!V773="","",主动技能!V773)</f>
        <v>skill_26</v>
      </c>
      <c r="Q770" t="str">
        <f>IF(主动技能!W773="","")</f>
        <v/>
      </c>
      <c r="R770" t="str">
        <f>IF(主动技能!X773="","")</f>
        <v/>
      </c>
      <c r="S770">
        <f>主动技能!Y773</f>
        <v>100</v>
      </c>
      <c r="T770">
        <f>主动技能!Z773</f>
        <v>150</v>
      </c>
      <c r="U770">
        <f>主动技能!AB773</f>
        <v>905</v>
      </c>
      <c r="V770">
        <f>主动技能!AC773</f>
        <v>0</v>
      </c>
      <c r="W770">
        <f>主动技能!AD773</f>
        <v>0</v>
      </c>
      <c r="X770">
        <f>主动技能!AE773</f>
        <v>1</v>
      </c>
      <c r="Y770">
        <f>主动技能!AF773</f>
        <v>3</v>
      </c>
      <c r="Z770">
        <f>主动技能!AG773</f>
        <v>2</v>
      </c>
      <c r="AA770" t="str">
        <f>主动技能!AH773</f>
        <v>attackex</v>
      </c>
      <c r="AB770" t="str">
        <f>IF(主动技能!AI773="","")</f>
        <v/>
      </c>
      <c r="AC770">
        <f>主动技能!AJ773</f>
        <v>7</v>
      </c>
    </row>
    <row r="771" spans="1:29" x14ac:dyDescent="0.15">
      <c r="A771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对敌方单体造成150%攻击力（+1280）点伤害。并附带眩晕。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 t="str">
        <f>主动技能!P774</f>
        <v>eff_sixingguangquan||eff_leiji|</v>
      </c>
      <c r="K771">
        <f>主动技能!Q774</f>
        <v>1</v>
      </c>
      <c r="L771">
        <f>主动技能!R774</f>
        <v>0</v>
      </c>
      <c r="M771">
        <f>主动技能!S774</f>
        <v>0</v>
      </c>
      <c r="N771" t="str">
        <f>IF(主动技能!T774="","",主动技能!T774)</f>
        <v>100002:100:2:0</v>
      </c>
      <c r="O771" t="str">
        <f>IF(主动技能!U774="","",主动技能!U774)</f>
        <v/>
      </c>
      <c r="P771" t="str">
        <f>IF(主动技能!V774="","",主动技能!V774)</f>
        <v>skill_26</v>
      </c>
      <c r="Q771" t="str">
        <f>IF(主动技能!W774="","")</f>
        <v/>
      </c>
      <c r="R771" t="str">
        <f>IF(主动技能!X774="","")</f>
        <v/>
      </c>
      <c r="S771">
        <f>主动技能!Y774</f>
        <v>100</v>
      </c>
      <c r="T771">
        <f>主动技能!Z774</f>
        <v>150</v>
      </c>
      <c r="U771">
        <f>主动技能!AB774</f>
        <v>1280</v>
      </c>
      <c r="V771">
        <f>主动技能!AC774</f>
        <v>0</v>
      </c>
      <c r="W771">
        <f>主动技能!AD774</f>
        <v>0</v>
      </c>
      <c r="X771">
        <f>主动技能!AE774</f>
        <v>1</v>
      </c>
      <c r="Y771">
        <f>主动技能!AF774</f>
        <v>3</v>
      </c>
      <c r="Z771">
        <f>主动技能!AG774</f>
        <v>2</v>
      </c>
      <c r="AA771" t="str">
        <f>主动技能!AH774</f>
        <v>attackex</v>
      </c>
      <c r="AB771" t="str">
        <f>IF(主动技能!AI774="","")</f>
        <v/>
      </c>
      <c r="AC771">
        <f>主动技能!AJ774</f>
        <v>8</v>
      </c>
    </row>
    <row r="772" spans="1:29" x14ac:dyDescent="0.15">
      <c r="A772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对敌方单体造成150%攻击力（+1811）点伤害。并附带眩晕。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 t="str">
        <f>主动技能!P775</f>
        <v>eff_sixingguangquan||eff_leiji|</v>
      </c>
      <c r="K772">
        <f>主动技能!Q775</f>
        <v>1</v>
      </c>
      <c r="L772">
        <f>主动技能!R775</f>
        <v>0</v>
      </c>
      <c r="M772">
        <f>主动技能!S775</f>
        <v>0</v>
      </c>
      <c r="N772" t="str">
        <f>IF(主动技能!T775="","",主动技能!T775)</f>
        <v>100002:100:2:0</v>
      </c>
      <c r="O772" t="str">
        <f>IF(主动技能!U775="","",主动技能!U775)</f>
        <v/>
      </c>
      <c r="P772" t="str">
        <f>IF(主动技能!V775="","",主动技能!V775)</f>
        <v>skill_26</v>
      </c>
      <c r="Q772" t="str">
        <f>IF(主动技能!W775="","")</f>
        <v/>
      </c>
      <c r="R772" t="str">
        <f>IF(主动技能!X775="","")</f>
        <v/>
      </c>
      <c r="S772">
        <f>主动技能!Y775</f>
        <v>100</v>
      </c>
      <c r="T772">
        <f>主动技能!Z775</f>
        <v>150</v>
      </c>
      <c r="U772">
        <f>主动技能!AB775</f>
        <v>1811</v>
      </c>
      <c r="V772">
        <f>主动技能!AC775</f>
        <v>0</v>
      </c>
      <c r="W772">
        <f>主动技能!AD775</f>
        <v>0</v>
      </c>
      <c r="X772">
        <f>主动技能!AE775</f>
        <v>1</v>
      </c>
      <c r="Y772">
        <f>主动技能!AF775</f>
        <v>3</v>
      </c>
      <c r="Z772">
        <f>主动技能!AG775</f>
        <v>2</v>
      </c>
      <c r="AA772" t="str">
        <f>主动技能!AH775</f>
        <v>attackex</v>
      </c>
      <c r="AB772" t="str">
        <f>IF(主动技能!AI775="","")</f>
        <v/>
      </c>
      <c r="AC772">
        <f>主动技能!AJ775</f>
        <v>9</v>
      </c>
    </row>
    <row r="773" spans="1:29" x14ac:dyDescent="0.15">
      <c r="A773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对敌方单体造成150%攻击力（+2562）点伤害。并附带眩晕。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 t="str">
        <f>主动技能!P776</f>
        <v>eff_sixingguangquan||eff_leiji|</v>
      </c>
      <c r="K773">
        <f>主动技能!Q776</f>
        <v>1</v>
      </c>
      <c r="L773">
        <f>主动技能!R776</f>
        <v>0</v>
      </c>
      <c r="M773">
        <f>主动技能!S776</f>
        <v>0</v>
      </c>
      <c r="N773" t="str">
        <f>IF(主动技能!T776="","",主动技能!T776)</f>
        <v>100002:100:2:0</v>
      </c>
      <c r="O773" t="str">
        <f>IF(主动技能!U776="","",主动技能!U776)</f>
        <v/>
      </c>
      <c r="P773" t="str">
        <f>IF(主动技能!V776="","",主动技能!V776)</f>
        <v>skill_26</v>
      </c>
      <c r="Q773" t="str">
        <f>IF(主动技能!W776="","")</f>
        <v/>
      </c>
      <c r="R773" t="str">
        <f>IF(主动技能!X776="","")</f>
        <v/>
      </c>
      <c r="S773">
        <f>主动技能!Y776</f>
        <v>100</v>
      </c>
      <c r="T773">
        <f>主动技能!Z776</f>
        <v>150</v>
      </c>
      <c r="U773">
        <f>主动技能!AB776</f>
        <v>2562</v>
      </c>
      <c r="V773">
        <f>主动技能!AC776</f>
        <v>0</v>
      </c>
      <c r="W773">
        <f>主动技能!AD776</f>
        <v>0</v>
      </c>
      <c r="X773">
        <f>主动技能!AE776</f>
        <v>1</v>
      </c>
      <c r="Y773">
        <f>主动技能!AF776</f>
        <v>3</v>
      </c>
      <c r="Z773">
        <f>主动技能!AG776</f>
        <v>2</v>
      </c>
      <c r="AA773" t="str">
        <f>主动技能!AH776</f>
        <v>attackex</v>
      </c>
      <c r="AB773" t="str">
        <f>IF(主动技能!AI776="","")</f>
        <v/>
      </c>
      <c r="AC773">
        <f>主动技能!AJ776</f>
        <v>10</v>
      </c>
    </row>
    <row r="774" spans="1:29" x14ac:dyDescent="0.15">
      <c r="A774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对敌方单体造成150%攻击力（+3624）点伤害。并附带眩晕。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 t="str">
        <f>主动技能!P777</f>
        <v>eff_sixingguangquan||eff_leiji|</v>
      </c>
      <c r="K774">
        <f>主动技能!Q777</f>
        <v>1</v>
      </c>
      <c r="L774">
        <f>主动技能!R777</f>
        <v>0</v>
      </c>
      <c r="M774">
        <f>主动技能!S777</f>
        <v>0</v>
      </c>
      <c r="N774" t="str">
        <f>IF(主动技能!T777="","",主动技能!T777)</f>
        <v>100002:100:2:0</v>
      </c>
      <c r="O774" t="str">
        <f>IF(主动技能!U777="","",主动技能!U777)</f>
        <v/>
      </c>
      <c r="P774" t="str">
        <f>IF(主动技能!V777="","",主动技能!V777)</f>
        <v>skill_26</v>
      </c>
      <c r="Q774" t="str">
        <f>IF(主动技能!W777="","")</f>
        <v/>
      </c>
      <c r="R774" t="str">
        <f>IF(主动技能!X777="","")</f>
        <v/>
      </c>
      <c r="S774">
        <f>主动技能!Y777</f>
        <v>100</v>
      </c>
      <c r="T774">
        <f>主动技能!Z777</f>
        <v>150</v>
      </c>
      <c r="U774">
        <f>主动技能!AB777</f>
        <v>3624</v>
      </c>
      <c r="V774">
        <f>主动技能!AC777</f>
        <v>0</v>
      </c>
      <c r="W774">
        <f>主动技能!AD777</f>
        <v>0</v>
      </c>
      <c r="X774">
        <f>主动技能!AE777</f>
        <v>1</v>
      </c>
      <c r="Y774">
        <f>主动技能!AF777</f>
        <v>3</v>
      </c>
      <c r="Z774">
        <f>主动技能!AG777</f>
        <v>2</v>
      </c>
      <c r="AA774" t="str">
        <f>主动技能!AH777</f>
        <v>attackex</v>
      </c>
      <c r="AB774" t="str">
        <f>IF(主动技能!AI777="","")</f>
        <v/>
      </c>
      <c r="AC774">
        <f>主动技能!AJ777</f>
        <v>11</v>
      </c>
    </row>
    <row r="775" spans="1:29" x14ac:dyDescent="0.15">
      <c r="A775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对敌方单体造成150%攻击力（+5126）点伤害。并附带眩晕。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 t="str">
        <f>主动技能!P778</f>
        <v>eff_sixingguangquan||eff_leiji|</v>
      </c>
      <c r="K775">
        <f>主动技能!Q778</f>
        <v>1</v>
      </c>
      <c r="L775">
        <f>主动技能!R778</f>
        <v>0</v>
      </c>
      <c r="M775">
        <f>主动技能!S778</f>
        <v>0</v>
      </c>
      <c r="N775" t="str">
        <f>IF(主动技能!T778="","",主动技能!T778)</f>
        <v>100002:100:2:0</v>
      </c>
      <c r="O775" t="str">
        <f>IF(主动技能!U778="","",主动技能!U778)</f>
        <v/>
      </c>
      <c r="P775" t="str">
        <f>IF(主动技能!V778="","",主动技能!V778)</f>
        <v>skill_26</v>
      </c>
      <c r="Q775" t="str">
        <f>IF(主动技能!W778="","")</f>
        <v/>
      </c>
      <c r="R775" t="str">
        <f>IF(主动技能!X778="","")</f>
        <v/>
      </c>
      <c r="S775">
        <f>主动技能!Y778</f>
        <v>100</v>
      </c>
      <c r="T775">
        <f>主动技能!Z778</f>
        <v>150</v>
      </c>
      <c r="U775">
        <f>主动技能!AB778</f>
        <v>5126</v>
      </c>
      <c r="V775">
        <f>主动技能!AC778</f>
        <v>0</v>
      </c>
      <c r="W775">
        <f>主动技能!AD778</f>
        <v>0</v>
      </c>
      <c r="X775">
        <f>主动技能!AE778</f>
        <v>1</v>
      </c>
      <c r="Y775">
        <f>主动技能!AF778</f>
        <v>3</v>
      </c>
      <c r="Z775">
        <f>主动技能!AG778</f>
        <v>2</v>
      </c>
      <c r="AA775" t="str">
        <f>主动技能!AH778</f>
        <v>attackex</v>
      </c>
      <c r="AB775" t="str">
        <f>IF(主动技能!AI778="","")</f>
        <v/>
      </c>
      <c r="AC775">
        <f>主动技能!AJ778</f>
        <v>12</v>
      </c>
    </row>
    <row r="776" spans="1:29" x14ac:dyDescent="0.15">
      <c r="A776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对敌方单体造成150%攻击力（+7250）点伤害。并附带眩晕。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 t="str">
        <f>主动技能!P779</f>
        <v>eff_sixingguangquan||eff_leiji|</v>
      </c>
      <c r="K776">
        <f>主动技能!Q779</f>
        <v>1</v>
      </c>
      <c r="L776">
        <f>主动技能!R779</f>
        <v>0</v>
      </c>
      <c r="M776">
        <f>主动技能!S779</f>
        <v>0</v>
      </c>
      <c r="N776" t="str">
        <f>IF(主动技能!T779="","",主动技能!T779)</f>
        <v>100002:100:2:0</v>
      </c>
      <c r="O776" t="str">
        <f>IF(主动技能!U779="","",主动技能!U779)</f>
        <v/>
      </c>
      <c r="P776" t="str">
        <f>IF(主动技能!V779="","",主动技能!V779)</f>
        <v>skill_26</v>
      </c>
      <c r="Q776" t="str">
        <f>IF(主动技能!W779="","")</f>
        <v/>
      </c>
      <c r="R776" t="str">
        <f>IF(主动技能!X779="","")</f>
        <v/>
      </c>
      <c r="S776">
        <f>主动技能!Y779</f>
        <v>100</v>
      </c>
      <c r="T776">
        <f>主动技能!Z779</f>
        <v>150</v>
      </c>
      <c r="U776">
        <f>主动技能!AB779</f>
        <v>7250</v>
      </c>
      <c r="V776">
        <f>主动技能!AC779</f>
        <v>0</v>
      </c>
      <c r="W776">
        <f>主动技能!AD779</f>
        <v>0</v>
      </c>
      <c r="X776">
        <f>主动技能!AE779</f>
        <v>1</v>
      </c>
      <c r="Y776">
        <f>主动技能!AF779</f>
        <v>3</v>
      </c>
      <c r="Z776">
        <f>主动技能!AG779</f>
        <v>2</v>
      </c>
      <c r="AA776" t="str">
        <f>主动技能!AH779</f>
        <v>attackex</v>
      </c>
      <c r="AB776" t="str">
        <f>IF(主动技能!AI779="","")</f>
        <v/>
      </c>
      <c r="AC776">
        <f>主动技能!AJ779</f>
        <v>13</v>
      </c>
    </row>
    <row r="777" spans="1:29" x14ac:dyDescent="0.15">
      <c r="A777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对敌方单体造成150%攻击力（+10255）点伤害。并附带眩晕。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 t="str">
        <f>主动技能!P780</f>
        <v>eff_sixingguangquan||eff_leiji|</v>
      </c>
      <c r="K777">
        <f>主动技能!Q780</f>
        <v>1</v>
      </c>
      <c r="L777">
        <f>主动技能!R780</f>
        <v>0</v>
      </c>
      <c r="M777">
        <f>主动技能!S780</f>
        <v>0</v>
      </c>
      <c r="N777" t="str">
        <f>IF(主动技能!T780="","",主动技能!T780)</f>
        <v>100002:100:2:0</v>
      </c>
      <c r="O777" t="str">
        <f>IF(主动技能!U780="","",主动技能!U780)</f>
        <v/>
      </c>
      <c r="P777" t="str">
        <f>IF(主动技能!V780="","",主动技能!V780)</f>
        <v>skill_26</v>
      </c>
      <c r="Q777" t="str">
        <f>IF(主动技能!W780="","")</f>
        <v/>
      </c>
      <c r="R777" t="str">
        <f>IF(主动技能!X780="","")</f>
        <v/>
      </c>
      <c r="S777">
        <f>主动技能!Y780</f>
        <v>100</v>
      </c>
      <c r="T777">
        <f>主动技能!Z780</f>
        <v>150</v>
      </c>
      <c r="U777">
        <f>主动技能!AB780</f>
        <v>10255</v>
      </c>
      <c r="V777">
        <f>主动技能!AC780</f>
        <v>0</v>
      </c>
      <c r="W777">
        <f>主动技能!AD780</f>
        <v>0</v>
      </c>
      <c r="X777">
        <f>主动技能!AE780</f>
        <v>1</v>
      </c>
      <c r="Y777">
        <f>主动技能!AF780</f>
        <v>3</v>
      </c>
      <c r="Z777">
        <f>主动技能!AG780</f>
        <v>2</v>
      </c>
      <c r="AA777" t="str">
        <f>主动技能!AH780</f>
        <v>attackex</v>
      </c>
      <c r="AB777" t="str">
        <f>IF(主动技能!AI780="","")</f>
        <v/>
      </c>
      <c r="AC777">
        <f>主动技能!AJ780</f>
        <v>14</v>
      </c>
    </row>
    <row r="778" spans="1:29" x14ac:dyDescent="0.15">
      <c r="A778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对敌方单体造成150%攻击力（+14504）点伤害。并附带眩晕。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 t="str">
        <f>主动技能!P781</f>
        <v>eff_sixingguangquan||eff_leiji|</v>
      </c>
      <c r="K778">
        <f>主动技能!Q781</f>
        <v>1</v>
      </c>
      <c r="L778">
        <f>主动技能!R781</f>
        <v>0</v>
      </c>
      <c r="M778">
        <f>主动技能!S781</f>
        <v>0</v>
      </c>
      <c r="N778" t="str">
        <f>IF(主动技能!T781="","",主动技能!T781)</f>
        <v>100002:100:2:0</v>
      </c>
      <c r="O778" t="str">
        <f>IF(主动技能!U781="","",主动技能!U781)</f>
        <v/>
      </c>
      <c r="P778" t="str">
        <f>IF(主动技能!V781="","",主动技能!V781)</f>
        <v>skill_26</v>
      </c>
      <c r="Q778" t="str">
        <f>IF(主动技能!W781="","")</f>
        <v/>
      </c>
      <c r="R778" t="str">
        <f>IF(主动技能!X781="","")</f>
        <v/>
      </c>
      <c r="S778">
        <f>主动技能!Y781</f>
        <v>100</v>
      </c>
      <c r="T778">
        <f>主动技能!Z781</f>
        <v>150</v>
      </c>
      <c r="U778">
        <f>主动技能!AB781</f>
        <v>14504</v>
      </c>
      <c r="V778">
        <f>主动技能!AC781</f>
        <v>0</v>
      </c>
      <c r="W778">
        <f>主动技能!AD781</f>
        <v>0</v>
      </c>
      <c r="X778">
        <f>主动技能!AE781</f>
        <v>1</v>
      </c>
      <c r="Y778">
        <f>主动技能!AF781</f>
        <v>3</v>
      </c>
      <c r="Z778">
        <f>主动技能!AG781</f>
        <v>2</v>
      </c>
      <c r="AA778" t="str">
        <f>主动技能!AH781</f>
        <v>attackex</v>
      </c>
      <c r="AB778" t="str">
        <f>IF(主动技能!AI781="","")</f>
        <v/>
      </c>
      <c r="AC778">
        <f>主动技能!AJ781</f>
        <v>15</v>
      </c>
    </row>
    <row r="779" spans="1:29" x14ac:dyDescent="0.15">
      <c r="A77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对敌方单体造成150%攻击力（+20515）点伤害。并附带眩晕。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 t="str">
        <f>主动技能!P782</f>
        <v>eff_sixingguangquan||eff_leiji|</v>
      </c>
      <c r="K779">
        <f>主动技能!Q782</f>
        <v>1</v>
      </c>
      <c r="L779">
        <f>主动技能!R782</f>
        <v>0</v>
      </c>
      <c r="M779">
        <f>主动技能!S782</f>
        <v>0</v>
      </c>
      <c r="N779" t="str">
        <f>IF(主动技能!T782="","",主动技能!T782)</f>
        <v>100002:100:2:0</v>
      </c>
      <c r="O779" t="str">
        <f>IF(主动技能!U782="","",主动技能!U782)</f>
        <v/>
      </c>
      <c r="P779" t="str">
        <f>IF(主动技能!V782="","",主动技能!V782)</f>
        <v>skill_26</v>
      </c>
      <c r="Q779" t="str">
        <f>IF(主动技能!W782="","")</f>
        <v/>
      </c>
      <c r="R779" t="str">
        <f>IF(主动技能!X782="","")</f>
        <v/>
      </c>
      <c r="S779">
        <f>主动技能!Y782</f>
        <v>100</v>
      </c>
      <c r="T779">
        <f>主动技能!Z782</f>
        <v>150</v>
      </c>
      <c r="U779">
        <f>主动技能!AB782</f>
        <v>20515</v>
      </c>
      <c r="V779">
        <f>主动技能!AC782</f>
        <v>0</v>
      </c>
      <c r="W779">
        <f>主动技能!AD782</f>
        <v>0</v>
      </c>
      <c r="X779">
        <f>主动技能!AE782</f>
        <v>1</v>
      </c>
      <c r="Y779">
        <f>主动技能!AF782</f>
        <v>3</v>
      </c>
      <c r="Z779">
        <f>主动技能!AG782</f>
        <v>2</v>
      </c>
      <c r="AA779" t="str">
        <f>主动技能!AH782</f>
        <v>attackex</v>
      </c>
      <c r="AB779" t="str">
        <f>IF(主动技能!AI782="","")</f>
        <v/>
      </c>
      <c r="AC779">
        <f>主动技能!AJ782</f>
        <v>16</v>
      </c>
    </row>
    <row r="780" spans="1:29" x14ac:dyDescent="0.15">
      <c r="A780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对敌方单体造成150%攻击力（+29016）点伤害。并附带眩晕。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 t="str">
        <f>主动技能!P783</f>
        <v>eff_sixingguangquan||eff_leiji|</v>
      </c>
      <c r="K780">
        <f>主动技能!Q783</f>
        <v>1</v>
      </c>
      <c r="L780">
        <f>主动技能!R783</f>
        <v>0</v>
      </c>
      <c r="M780">
        <f>主动技能!S783</f>
        <v>0</v>
      </c>
      <c r="N780" t="str">
        <f>IF(主动技能!T783="","",主动技能!T783)</f>
        <v>100002:100:2:0</v>
      </c>
      <c r="O780" t="str">
        <f>IF(主动技能!U783="","",主动技能!U783)</f>
        <v/>
      </c>
      <c r="P780" t="str">
        <f>IF(主动技能!V783="","",主动技能!V783)</f>
        <v>skill_26</v>
      </c>
      <c r="Q780" t="str">
        <f>IF(主动技能!W783="","")</f>
        <v/>
      </c>
      <c r="R780" t="str">
        <f>IF(主动技能!X783="","")</f>
        <v/>
      </c>
      <c r="S780">
        <f>主动技能!Y783</f>
        <v>100</v>
      </c>
      <c r="T780">
        <f>主动技能!Z783</f>
        <v>150</v>
      </c>
      <c r="U780">
        <f>主动技能!AB783</f>
        <v>29016</v>
      </c>
      <c r="V780">
        <f>主动技能!AC783</f>
        <v>0</v>
      </c>
      <c r="W780">
        <f>主动技能!AD783</f>
        <v>0</v>
      </c>
      <c r="X780">
        <f>主动技能!AE783</f>
        <v>1</v>
      </c>
      <c r="Y780">
        <f>主动技能!AF783</f>
        <v>3</v>
      </c>
      <c r="Z780">
        <f>主动技能!AG783</f>
        <v>2</v>
      </c>
      <c r="AA780" t="str">
        <f>主动技能!AH783</f>
        <v>attackex</v>
      </c>
      <c r="AB780" t="str">
        <f>IF(主动技能!AI783="","")</f>
        <v/>
      </c>
      <c r="AC780">
        <f>主动技能!AJ783</f>
        <v>17</v>
      </c>
    </row>
    <row r="781" spans="1:29" x14ac:dyDescent="0.15">
      <c r="A781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对敌方单体造成150%攻击力（+41041）点伤害。并附带眩晕。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 t="str">
        <f>主动技能!P784</f>
        <v>eff_sixingguangquan||eff_leiji|</v>
      </c>
      <c r="K781">
        <f>主动技能!Q784</f>
        <v>1</v>
      </c>
      <c r="L781">
        <f>主动技能!R784</f>
        <v>0</v>
      </c>
      <c r="M781">
        <f>主动技能!S784</f>
        <v>0</v>
      </c>
      <c r="N781" t="str">
        <f>IF(主动技能!T784="","",主动技能!T784)</f>
        <v>100002:100:2:0</v>
      </c>
      <c r="O781" t="str">
        <f>IF(主动技能!U784="","",主动技能!U784)</f>
        <v/>
      </c>
      <c r="P781" t="str">
        <f>IF(主动技能!V784="","",主动技能!V784)</f>
        <v>skill_26</v>
      </c>
      <c r="Q781" t="str">
        <f>IF(主动技能!W784="","")</f>
        <v/>
      </c>
      <c r="R781" t="str">
        <f>IF(主动技能!X784="","")</f>
        <v/>
      </c>
      <c r="S781">
        <f>主动技能!Y784</f>
        <v>100</v>
      </c>
      <c r="T781">
        <f>主动技能!Z784</f>
        <v>150</v>
      </c>
      <c r="U781">
        <f>主动技能!AB784</f>
        <v>41041</v>
      </c>
      <c r="V781">
        <f>主动技能!AC784</f>
        <v>0</v>
      </c>
      <c r="W781">
        <f>主动技能!AD784</f>
        <v>0</v>
      </c>
      <c r="X781">
        <f>主动技能!AE784</f>
        <v>1</v>
      </c>
      <c r="Y781">
        <f>主动技能!AF784</f>
        <v>3</v>
      </c>
      <c r="Z781">
        <f>主动技能!AG784</f>
        <v>2</v>
      </c>
      <c r="AA781" t="str">
        <f>主动技能!AH784</f>
        <v>attackex</v>
      </c>
      <c r="AB781" t="str">
        <f>IF(主动技能!AI784="","")</f>
        <v/>
      </c>
      <c r="AC781">
        <f>主动技能!AJ784</f>
        <v>18</v>
      </c>
    </row>
    <row r="782" spans="1:29" x14ac:dyDescent="0.15">
      <c r="A782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对敌方单体造成150%攻击力（+58048）点伤害。并附带眩晕。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 t="str">
        <f>主动技能!P785</f>
        <v>eff_sixingguangquan||eff_leiji|</v>
      </c>
      <c r="K782">
        <f>主动技能!Q785</f>
        <v>1</v>
      </c>
      <c r="L782">
        <f>主动技能!R785</f>
        <v>0</v>
      </c>
      <c r="M782">
        <f>主动技能!S785</f>
        <v>0</v>
      </c>
      <c r="N782" t="str">
        <f>IF(主动技能!T785="","",主动技能!T785)</f>
        <v>100002:100:2:0</v>
      </c>
      <c r="O782" t="str">
        <f>IF(主动技能!U785="","",主动技能!U785)</f>
        <v/>
      </c>
      <c r="P782" t="str">
        <f>IF(主动技能!V785="","",主动技能!V785)</f>
        <v>skill_26</v>
      </c>
      <c r="Q782" t="str">
        <f>IF(主动技能!W785="","")</f>
        <v/>
      </c>
      <c r="R782" t="str">
        <f>IF(主动技能!X785="","")</f>
        <v/>
      </c>
      <c r="S782">
        <f>主动技能!Y785</f>
        <v>100</v>
      </c>
      <c r="T782">
        <f>主动技能!Z785</f>
        <v>150</v>
      </c>
      <c r="U782">
        <f>主动技能!AB785</f>
        <v>58048</v>
      </c>
      <c r="V782">
        <f>主动技能!AC785</f>
        <v>0</v>
      </c>
      <c r="W782">
        <f>主动技能!AD785</f>
        <v>0</v>
      </c>
      <c r="X782">
        <f>主动技能!AE785</f>
        <v>1</v>
      </c>
      <c r="Y782">
        <f>主动技能!AF785</f>
        <v>3</v>
      </c>
      <c r="Z782">
        <f>主动技能!AG785</f>
        <v>2</v>
      </c>
      <c r="AA782" t="str">
        <f>主动技能!AH785</f>
        <v>attackex</v>
      </c>
      <c r="AB782" t="str">
        <f>IF(主动技能!AI785="","")</f>
        <v/>
      </c>
      <c r="AC782">
        <f>主动技能!AJ785</f>
        <v>19</v>
      </c>
    </row>
    <row r="783" spans="1:29" x14ac:dyDescent="0.15">
      <c r="A783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对敌方单体造成150%攻击力（+82102）点伤害。并附带眩晕。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 t="str">
        <f>主动技能!P786</f>
        <v>eff_sixingguangquan||eff_leiji|</v>
      </c>
      <c r="K783">
        <f>主动技能!Q786</f>
        <v>1</v>
      </c>
      <c r="L783">
        <f>主动技能!R786</f>
        <v>0</v>
      </c>
      <c r="M783">
        <f>主动技能!S786</f>
        <v>0</v>
      </c>
      <c r="N783" t="str">
        <f>IF(主动技能!T786="","",主动技能!T786)</f>
        <v>100002:100:2:0</v>
      </c>
      <c r="O783" t="str">
        <f>IF(主动技能!U786="","",主动技能!U786)</f>
        <v/>
      </c>
      <c r="P783" t="str">
        <f>IF(主动技能!V786="","",主动技能!V786)</f>
        <v>skill_26</v>
      </c>
      <c r="Q783" t="str">
        <f>IF(主动技能!W786="","")</f>
        <v/>
      </c>
      <c r="R783" t="str">
        <f>IF(主动技能!X786="","")</f>
        <v/>
      </c>
      <c r="S783">
        <f>主动技能!Y786</f>
        <v>100</v>
      </c>
      <c r="T783">
        <f>主动技能!Z786</f>
        <v>150</v>
      </c>
      <c r="U783">
        <f>主动技能!AB786</f>
        <v>82102</v>
      </c>
      <c r="V783">
        <f>主动技能!AC786</f>
        <v>0</v>
      </c>
      <c r="W783">
        <f>主动技能!AD786</f>
        <v>0</v>
      </c>
      <c r="X783">
        <f>主动技能!AE786</f>
        <v>1</v>
      </c>
      <c r="Y783">
        <f>主动技能!AF786</f>
        <v>3</v>
      </c>
      <c r="Z783">
        <f>主动技能!AG786</f>
        <v>2</v>
      </c>
      <c r="AA783" t="str">
        <f>主动技能!AH786</f>
        <v>attackex</v>
      </c>
      <c r="AB783" t="str">
        <f>IF(主动技能!AI786="","")</f>
        <v/>
      </c>
      <c r="AC783">
        <f>主动技能!AJ786</f>
        <v>20</v>
      </c>
    </row>
    <row r="784" spans="1:29" x14ac:dyDescent="0.15">
      <c r="A784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对敌方后排单体造成100%攻击力（+26）点伤害。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t="str">
        <f>主动技能!P787</f>
        <v>eff_yixingguangquan|||</v>
      </c>
      <c r="K784">
        <f>主动技能!Q787</f>
        <v>1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 t="str">
        <f>IF(主动技能!V787="","",主动技能!V787)</f>
        <v>skill_32</v>
      </c>
      <c r="Q784" t="str">
        <f>IF(主动技能!W787="","")</f>
        <v/>
      </c>
      <c r="R784" t="str">
        <f>IF(主动技能!X787="","")</f>
        <v/>
      </c>
      <c r="S784">
        <f>主动技能!Y787</f>
        <v>0</v>
      </c>
      <c r="T784">
        <f>主动技能!Z787</f>
        <v>100</v>
      </c>
      <c r="U784">
        <f>主动技能!AB787</f>
        <v>26</v>
      </c>
      <c r="V784">
        <f>主动技能!AC787</f>
        <v>0</v>
      </c>
      <c r="W784">
        <f>主动技能!AD787</f>
        <v>0</v>
      </c>
      <c r="X784">
        <f>主动技能!AE787</f>
        <v>0</v>
      </c>
      <c r="Y784">
        <f>主动技能!AF787</f>
        <v>0</v>
      </c>
      <c r="Z784">
        <f>主动技能!AG787</f>
        <v>0</v>
      </c>
      <c r="AA784" t="str">
        <f>主动技能!AH787</f>
        <v>attack</v>
      </c>
      <c r="AB784" t="str">
        <f>IF(主动技能!AI787="","")</f>
        <v/>
      </c>
      <c r="AC784">
        <f>主动技能!AJ787</f>
        <v>1</v>
      </c>
    </row>
    <row r="785" spans="1:29" x14ac:dyDescent="0.15">
      <c r="A785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对敌方后排单体造成100%攻击力（+32）点伤害。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t="str">
        <f>主动技能!P788</f>
        <v>eff_yixingguangquan|||</v>
      </c>
      <c r="K785">
        <f>主动技能!Q788</f>
        <v>1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 t="str">
        <f>IF(主动技能!V788="","",主动技能!V788)</f>
        <v>skill_32</v>
      </c>
      <c r="Q785" t="str">
        <f>IF(主动技能!W788="","")</f>
        <v/>
      </c>
      <c r="R785" t="str">
        <f>IF(主动技能!X788="","")</f>
        <v/>
      </c>
      <c r="S785">
        <f>主动技能!Y788</f>
        <v>0</v>
      </c>
      <c r="T785">
        <f>主动技能!Z788</f>
        <v>100</v>
      </c>
      <c r="U785">
        <f>主动技能!AB788</f>
        <v>32</v>
      </c>
      <c r="V785">
        <f>主动技能!AC788</f>
        <v>0</v>
      </c>
      <c r="W785">
        <f>主动技能!AD788</f>
        <v>0</v>
      </c>
      <c r="X785">
        <f>主动技能!AE788</f>
        <v>0</v>
      </c>
      <c r="Y785">
        <f>主动技能!AF788</f>
        <v>0</v>
      </c>
      <c r="Z785">
        <f>主动技能!AG788</f>
        <v>0</v>
      </c>
      <c r="AA785" t="str">
        <f>主动技能!AH788</f>
        <v>attack</v>
      </c>
      <c r="AB785" t="str">
        <f>IF(主动技能!AI788="","")</f>
        <v/>
      </c>
      <c r="AC785">
        <f>主动技能!AJ788</f>
        <v>2</v>
      </c>
    </row>
    <row r="786" spans="1:29" x14ac:dyDescent="0.15">
      <c r="A786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对敌方后排单体造成100%攻击力（+50）点伤害。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t="str">
        <f>主动技能!P789</f>
        <v>eff_yixingguangquan|||</v>
      </c>
      <c r="K786">
        <f>主动技能!Q789</f>
        <v>1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 t="str">
        <f>IF(主动技能!V789="","",主动技能!V789)</f>
        <v>skill_32</v>
      </c>
      <c r="Q786" t="str">
        <f>IF(主动技能!W789="","")</f>
        <v/>
      </c>
      <c r="R786" t="str">
        <f>IF(主动技能!X789="","")</f>
        <v/>
      </c>
      <c r="S786">
        <f>主动技能!Y789</f>
        <v>0</v>
      </c>
      <c r="T786">
        <f>主动技能!Z789</f>
        <v>100</v>
      </c>
      <c r="U786">
        <f>主动技能!AB789</f>
        <v>50</v>
      </c>
      <c r="V786">
        <f>主动技能!AC789</f>
        <v>0</v>
      </c>
      <c r="W786">
        <f>主动技能!AD789</f>
        <v>0</v>
      </c>
      <c r="X786">
        <f>主动技能!AE789</f>
        <v>0</v>
      </c>
      <c r="Y786">
        <f>主动技能!AF789</f>
        <v>0</v>
      </c>
      <c r="Z786">
        <f>主动技能!AG789</f>
        <v>0</v>
      </c>
      <c r="AA786" t="str">
        <f>主动技能!AH789</f>
        <v>attack</v>
      </c>
      <c r="AB786" t="str">
        <f>IF(主动技能!AI789="","")</f>
        <v/>
      </c>
      <c r="AC786">
        <f>主动技能!AJ789</f>
        <v>3</v>
      </c>
    </row>
    <row r="787" spans="1:29" x14ac:dyDescent="0.15">
      <c r="A787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对敌方后排单体造成100%攻击力（+80）点伤害。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t="str">
        <f>主动技能!P790</f>
        <v>eff_yixingguangquan|||</v>
      </c>
      <c r="K787">
        <f>主动技能!Q790</f>
        <v>1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 t="str">
        <f>IF(主动技能!V790="","",主动技能!V790)</f>
        <v>skill_32</v>
      </c>
      <c r="Q787" t="str">
        <f>IF(主动技能!W790="","")</f>
        <v/>
      </c>
      <c r="R787" t="str">
        <f>IF(主动技能!X790="","")</f>
        <v/>
      </c>
      <c r="S787">
        <f>主动技能!Y790</f>
        <v>0</v>
      </c>
      <c r="T787">
        <f>主动技能!Z790</f>
        <v>100</v>
      </c>
      <c r="U787">
        <f>主动技能!AB790</f>
        <v>80</v>
      </c>
      <c r="V787">
        <f>主动技能!AC790</f>
        <v>0</v>
      </c>
      <c r="W787">
        <f>主动技能!AD790</f>
        <v>0</v>
      </c>
      <c r="X787">
        <f>主动技能!AE790</f>
        <v>0</v>
      </c>
      <c r="Y787">
        <f>主动技能!AF790</f>
        <v>0</v>
      </c>
      <c r="Z787">
        <f>主动技能!AG790</f>
        <v>0</v>
      </c>
      <c r="AA787" t="str">
        <f>主动技能!AH790</f>
        <v>attack</v>
      </c>
      <c r="AB787" t="str">
        <f>IF(主动技能!AI790="","")</f>
        <v/>
      </c>
      <c r="AC787">
        <f>主动技能!AJ790</f>
        <v>4</v>
      </c>
    </row>
    <row r="788" spans="1:29" x14ac:dyDescent="0.15">
      <c r="A788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t="str">
        <f>主动技能!P791</f>
        <v>eff_yixingguangquan|||</v>
      </c>
      <c r="K788">
        <f>主动技能!Q791</f>
        <v>1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 t="str">
        <f>IF(主动技能!V791="","",主动技能!V791)</f>
        <v>skill_32</v>
      </c>
      <c r="Q788" t="str">
        <f>IF(主动技能!W791="","")</f>
        <v/>
      </c>
      <c r="R788" t="str">
        <f>IF(主动技能!X791="","")</f>
        <v/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>
        <f>主动技能!AE791</f>
        <v>0</v>
      </c>
      <c r="Y788">
        <f>主动技能!AF791</f>
        <v>0</v>
      </c>
      <c r="Z788">
        <f>主动技能!AG791</f>
        <v>0</v>
      </c>
      <c r="AA788" t="str">
        <f>主动技能!AH791</f>
        <v>attack</v>
      </c>
      <c r="AB788" t="str">
        <f>IF(主动技能!AI791="","")</f>
        <v/>
      </c>
      <c r="AC788">
        <f>主动技能!AJ791</f>
        <v>5</v>
      </c>
    </row>
    <row r="789" spans="1:29" x14ac:dyDescent="0.15">
      <c r="A78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对敌方后排单体造成100%攻击力（+160）点伤害。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t="str">
        <f>主动技能!P792</f>
        <v>eff_yixingguangquan|||</v>
      </c>
      <c r="K789">
        <f>主动技能!Q792</f>
        <v>1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 t="str">
        <f>IF(主动技能!V792="","",主动技能!V792)</f>
        <v>skill_32</v>
      </c>
      <c r="Q789" t="str">
        <f>IF(主动技能!W792="","")</f>
        <v/>
      </c>
      <c r="R789" t="str">
        <f>IF(主动技能!X792="","")</f>
        <v/>
      </c>
      <c r="S789">
        <f>主动技能!Y792</f>
        <v>0</v>
      </c>
      <c r="T789">
        <f>主动技能!Z792</f>
        <v>100</v>
      </c>
      <c r="U789">
        <f>主动技能!AB792</f>
        <v>160</v>
      </c>
      <c r="V789">
        <f>主动技能!AC792</f>
        <v>0</v>
      </c>
      <c r="W789">
        <f>主动技能!AD792</f>
        <v>0</v>
      </c>
      <c r="X789">
        <f>主动技能!AE792</f>
        <v>0</v>
      </c>
      <c r="Y789">
        <f>主动技能!AF792</f>
        <v>0</v>
      </c>
      <c r="Z789">
        <f>主动技能!AG792</f>
        <v>0</v>
      </c>
      <c r="AA789" t="str">
        <f>主动技能!AH792</f>
        <v>attack</v>
      </c>
      <c r="AB789" t="str">
        <f>IF(主动技能!AI792="","")</f>
        <v/>
      </c>
      <c r="AC789">
        <f>主动技能!AJ792</f>
        <v>6</v>
      </c>
    </row>
    <row r="790" spans="1:29" x14ac:dyDescent="0.15">
      <c r="A790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对敌方后排单体造成100%攻击力（+226）点伤害。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t="str">
        <f>主动技能!P793</f>
        <v>eff_yixingguangquan|||</v>
      </c>
      <c r="K790">
        <f>主动技能!Q793</f>
        <v>1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 t="str">
        <f>IF(主动技能!V793="","",主动技能!V793)</f>
        <v>skill_32</v>
      </c>
      <c r="Q790" t="str">
        <f>IF(主动技能!W793="","")</f>
        <v/>
      </c>
      <c r="R790" t="str">
        <f>IF(主动技能!X793="","")</f>
        <v/>
      </c>
      <c r="S790">
        <f>主动技能!Y793</f>
        <v>0</v>
      </c>
      <c r="T790">
        <f>主动技能!Z793</f>
        <v>100</v>
      </c>
      <c r="U790">
        <f>主动技能!AB793</f>
        <v>226</v>
      </c>
      <c r="V790">
        <f>主动技能!AC793</f>
        <v>0</v>
      </c>
      <c r="W790">
        <f>主动技能!AD793</f>
        <v>0</v>
      </c>
      <c r="X790">
        <f>主动技能!AE793</f>
        <v>0</v>
      </c>
      <c r="Y790">
        <f>主动技能!AF793</f>
        <v>0</v>
      </c>
      <c r="Z790">
        <f>主动技能!AG793</f>
        <v>0</v>
      </c>
      <c r="AA790" t="str">
        <f>主动技能!AH793</f>
        <v>attack</v>
      </c>
      <c r="AB790" t="str">
        <f>IF(主动技能!AI793="","")</f>
        <v/>
      </c>
      <c r="AC790">
        <f>主动技能!AJ793</f>
        <v>7</v>
      </c>
    </row>
    <row r="791" spans="1:29" x14ac:dyDescent="0.15">
      <c r="A791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对敌方后排单体造成100%攻击力（+320）点伤害。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t="str">
        <f>主动技能!P794</f>
        <v>eff_yixingguangquan|||</v>
      </c>
      <c r="K791">
        <f>主动技能!Q794</f>
        <v>1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 t="str">
        <f>IF(主动技能!V794="","",主动技能!V794)</f>
        <v>skill_32</v>
      </c>
      <c r="Q791" t="str">
        <f>IF(主动技能!W794="","")</f>
        <v/>
      </c>
      <c r="R791" t="str">
        <f>IF(主动技能!X794="","")</f>
        <v/>
      </c>
      <c r="S791">
        <f>主动技能!Y794</f>
        <v>0</v>
      </c>
      <c r="T791">
        <f>主动技能!Z794</f>
        <v>100</v>
      </c>
      <c r="U791">
        <f>主动技能!AB794</f>
        <v>320</v>
      </c>
      <c r="V791">
        <f>主动技能!AC794</f>
        <v>0</v>
      </c>
      <c r="W791">
        <f>主动技能!AD794</f>
        <v>0</v>
      </c>
      <c r="X791">
        <f>主动技能!AE794</f>
        <v>0</v>
      </c>
      <c r="Y791">
        <f>主动技能!AF794</f>
        <v>0</v>
      </c>
      <c r="Z791">
        <f>主动技能!AG794</f>
        <v>0</v>
      </c>
      <c r="AA791" t="str">
        <f>主动技能!AH794</f>
        <v>attack</v>
      </c>
      <c r="AB791" t="str">
        <f>IF(主动技能!AI794="","")</f>
        <v/>
      </c>
      <c r="AC791">
        <f>主动技能!AJ794</f>
        <v>8</v>
      </c>
    </row>
    <row r="792" spans="1:29" x14ac:dyDescent="0.15">
      <c r="A792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对敌方后排单体造成100%攻击力（+452）点伤害。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t="str">
        <f>主动技能!P795</f>
        <v>eff_yixingguangquan|||</v>
      </c>
      <c r="K792">
        <f>主动技能!Q795</f>
        <v>1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 t="str">
        <f>IF(主动技能!V795="","",主动技能!V795)</f>
        <v>skill_32</v>
      </c>
      <c r="Q792" t="str">
        <f>IF(主动技能!W795="","")</f>
        <v/>
      </c>
      <c r="R792" t="str">
        <f>IF(主动技能!X795="","")</f>
        <v/>
      </c>
      <c r="S792">
        <f>主动技能!Y795</f>
        <v>0</v>
      </c>
      <c r="T792">
        <f>主动技能!Z795</f>
        <v>100</v>
      </c>
      <c r="U792">
        <f>主动技能!AB795</f>
        <v>452</v>
      </c>
      <c r="V792">
        <f>主动技能!AC795</f>
        <v>0</v>
      </c>
      <c r="W792">
        <f>主动技能!AD795</f>
        <v>0</v>
      </c>
      <c r="X792">
        <f>主动技能!AE795</f>
        <v>0</v>
      </c>
      <c r="Y792">
        <f>主动技能!AF795</f>
        <v>0</v>
      </c>
      <c r="Z792">
        <f>主动技能!AG795</f>
        <v>0</v>
      </c>
      <c r="AA792" t="str">
        <f>主动技能!AH795</f>
        <v>attack</v>
      </c>
      <c r="AB792" t="str">
        <f>IF(主动技能!AI795="","")</f>
        <v/>
      </c>
      <c r="AC792">
        <f>主动技能!AJ795</f>
        <v>9</v>
      </c>
    </row>
    <row r="793" spans="1:29" x14ac:dyDescent="0.15">
      <c r="A793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对敌方后排单体造成100%攻击力（+640）点伤害。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t="str">
        <f>主动技能!P796</f>
        <v>eff_yixingguangquan|||</v>
      </c>
      <c r="K793">
        <f>主动技能!Q796</f>
        <v>1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 t="str">
        <f>IF(主动技能!V796="","",主动技能!V796)</f>
        <v>skill_32</v>
      </c>
      <c r="Q793" t="str">
        <f>IF(主动技能!W796="","")</f>
        <v/>
      </c>
      <c r="R793" t="str">
        <f>IF(主动技能!X796="","")</f>
        <v/>
      </c>
      <c r="S793">
        <f>主动技能!Y796</f>
        <v>0</v>
      </c>
      <c r="T793">
        <f>主动技能!Z796</f>
        <v>100</v>
      </c>
      <c r="U793">
        <f>主动技能!AB796</f>
        <v>640</v>
      </c>
      <c r="V793">
        <f>主动技能!AC796</f>
        <v>0</v>
      </c>
      <c r="W793">
        <f>主动技能!AD796</f>
        <v>0</v>
      </c>
      <c r="X793">
        <f>主动技能!AE796</f>
        <v>0</v>
      </c>
      <c r="Y793">
        <f>主动技能!AF796</f>
        <v>0</v>
      </c>
      <c r="Z793">
        <f>主动技能!AG796</f>
        <v>0</v>
      </c>
      <c r="AA793" t="str">
        <f>主动技能!AH796</f>
        <v>attack</v>
      </c>
      <c r="AB793" t="str">
        <f>IF(主动技能!AI796="","")</f>
        <v/>
      </c>
      <c r="AC793">
        <f>主动技能!AJ796</f>
        <v>10</v>
      </c>
    </row>
    <row r="794" spans="1:29" x14ac:dyDescent="0.15">
      <c r="A794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对敌方任意单体造成100%攻击力（+906）点伤害。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t="str">
        <f>主动技能!P797</f>
        <v>eff_yixingguangquan|||</v>
      </c>
      <c r="K794">
        <f>主动技能!Q797</f>
        <v>1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 t="str">
        <f>IF(主动技能!V797="","",主动技能!V797)</f>
        <v>skill_32</v>
      </c>
      <c r="Q794" t="str">
        <f>IF(主动技能!W797="","")</f>
        <v/>
      </c>
      <c r="R794" t="str">
        <f>IF(主动技能!X797="","")</f>
        <v/>
      </c>
      <c r="S794">
        <f>主动技能!Y797</f>
        <v>0</v>
      </c>
      <c r="T794">
        <f>主动技能!Z797</f>
        <v>100</v>
      </c>
      <c r="U794">
        <f>主动技能!AB797</f>
        <v>906</v>
      </c>
      <c r="V794">
        <f>主动技能!AC797</f>
        <v>0</v>
      </c>
      <c r="W794">
        <f>主动技能!AD797</f>
        <v>0</v>
      </c>
      <c r="X794">
        <f>主动技能!AE797</f>
        <v>0</v>
      </c>
      <c r="Y794">
        <f>主动技能!AF797</f>
        <v>0</v>
      </c>
      <c r="Z794">
        <f>主动技能!AG797</f>
        <v>0</v>
      </c>
      <c r="AA794" t="str">
        <f>主动技能!AH797</f>
        <v>attack</v>
      </c>
      <c r="AB794" t="str">
        <f>IF(主动技能!AI797="","")</f>
        <v/>
      </c>
      <c r="AC794">
        <f>主动技能!AJ797</f>
        <v>11</v>
      </c>
    </row>
    <row r="795" spans="1:29" x14ac:dyDescent="0.15">
      <c r="A795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对敌方任意单体造成100%攻击力（+1281）点伤害。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t="str">
        <f>主动技能!P798</f>
        <v>eff_yixingguangquan|||</v>
      </c>
      <c r="K795">
        <f>主动技能!Q798</f>
        <v>1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 t="str">
        <f>IF(主动技能!V798="","",主动技能!V798)</f>
        <v>skill_32</v>
      </c>
      <c r="Q795" t="str">
        <f>IF(主动技能!W798="","")</f>
        <v/>
      </c>
      <c r="R795" t="str">
        <f>IF(主动技能!X798="","")</f>
        <v/>
      </c>
      <c r="S795">
        <f>主动技能!Y798</f>
        <v>0</v>
      </c>
      <c r="T795">
        <f>主动技能!Z798</f>
        <v>100</v>
      </c>
      <c r="U795">
        <f>主动技能!AB798</f>
        <v>1281</v>
      </c>
      <c r="V795">
        <f>主动技能!AC798</f>
        <v>0</v>
      </c>
      <c r="W795">
        <f>主动技能!AD798</f>
        <v>0</v>
      </c>
      <c r="X795">
        <f>主动技能!AE798</f>
        <v>0</v>
      </c>
      <c r="Y795">
        <f>主动技能!AF798</f>
        <v>0</v>
      </c>
      <c r="Z795">
        <f>主动技能!AG798</f>
        <v>0</v>
      </c>
      <c r="AA795" t="str">
        <f>主动技能!AH798</f>
        <v>attack</v>
      </c>
      <c r="AB795" t="str">
        <f>IF(主动技能!AI798="","")</f>
        <v/>
      </c>
      <c r="AC795">
        <f>主动技能!AJ798</f>
        <v>12</v>
      </c>
    </row>
    <row r="796" spans="1:29" x14ac:dyDescent="0.15">
      <c r="A796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对敌方任意单体造成100%攻击力（+1812）点伤害。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t="str">
        <f>主动技能!P799</f>
        <v>eff_yixingguangquan|||</v>
      </c>
      <c r="K796">
        <f>主动技能!Q799</f>
        <v>1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 t="str">
        <f>IF(主动技能!V799="","",主动技能!V799)</f>
        <v>skill_32</v>
      </c>
      <c r="Q796" t="str">
        <f>IF(主动技能!W799="","")</f>
        <v/>
      </c>
      <c r="R796" t="str">
        <f>IF(主动技能!X799="","")</f>
        <v/>
      </c>
      <c r="S796">
        <f>主动技能!Y799</f>
        <v>0</v>
      </c>
      <c r="T796">
        <f>主动技能!Z799</f>
        <v>100</v>
      </c>
      <c r="U796">
        <f>主动技能!AB799</f>
        <v>1812</v>
      </c>
      <c r="V796">
        <f>主动技能!AC799</f>
        <v>0</v>
      </c>
      <c r="W796">
        <f>主动技能!AD799</f>
        <v>0</v>
      </c>
      <c r="X796">
        <f>主动技能!AE799</f>
        <v>0</v>
      </c>
      <c r="Y796">
        <f>主动技能!AF799</f>
        <v>0</v>
      </c>
      <c r="Z796">
        <f>主动技能!AG799</f>
        <v>0</v>
      </c>
      <c r="AA796" t="str">
        <f>主动技能!AH799</f>
        <v>attack</v>
      </c>
      <c r="AB796" t="str">
        <f>IF(主动技能!AI799="","")</f>
        <v/>
      </c>
      <c r="AC796">
        <f>主动技能!AJ799</f>
        <v>13</v>
      </c>
    </row>
    <row r="797" spans="1:29" x14ac:dyDescent="0.15">
      <c r="A797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对敌方任意单体造成100%攻击力（+2563）点伤害。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t="str">
        <f>主动技能!P800</f>
        <v>eff_yixingguangquan|||</v>
      </c>
      <c r="K797">
        <f>主动技能!Q800</f>
        <v>1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 t="str">
        <f>IF(主动技能!V800="","",主动技能!V800)</f>
        <v>skill_32</v>
      </c>
      <c r="Q797" t="str">
        <f>IF(主动技能!W800="","")</f>
        <v/>
      </c>
      <c r="R797" t="str">
        <f>IF(主动技能!X800="","")</f>
        <v/>
      </c>
      <c r="S797">
        <f>主动技能!Y800</f>
        <v>0</v>
      </c>
      <c r="T797">
        <f>主动技能!Z800</f>
        <v>100</v>
      </c>
      <c r="U797">
        <f>主动技能!AB800</f>
        <v>2563</v>
      </c>
      <c r="V797">
        <f>主动技能!AC800</f>
        <v>0</v>
      </c>
      <c r="W797">
        <f>主动技能!AD800</f>
        <v>0</v>
      </c>
      <c r="X797">
        <f>主动技能!AE800</f>
        <v>0</v>
      </c>
      <c r="Y797">
        <f>主动技能!AF800</f>
        <v>0</v>
      </c>
      <c r="Z797">
        <f>主动技能!AG800</f>
        <v>0</v>
      </c>
      <c r="AA797" t="str">
        <f>主动技能!AH800</f>
        <v>attack</v>
      </c>
      <c r="AB797" t="str">
        <f>IF(主动技能!AI800="","")</f>
        <v/>
      </c>
      <c r="AC797">
        <f>主动技能!AJ800</f>
        <v>14</v>
      </c>
    </row>
    <row r="798" spans="1:29" x14ac:dyDescent="0.15">
      <c r="A798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对敌方任意单体造成100%攻击力（+3626）点伤害。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t="str">
        <f>主动技能!P801</f>
        <v>eff_yixingguangquan|||</v>
      </c>
      <c r="K798">
        <f>主动技能!Q801</f>
        <v>1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 t="str">
        <f>IF(主动技能!V801="","",主动技能!V801)</f>
        <v>skill_32</v>
      </c>
      <c r="Q798" t="str">
        <f>IF(主动技能!W801="","")</f>
        <v/>
      </c>
      <c r="R798" t="str">
        <f>IF(主动技能!X801="","")</f>
        <v/>
      </c>
      <c r="S798">
        <f>主动技能!Y801</f>
        <v>0</v>
      </c>
      <c r="T798">
        <f>主动技能!Z801</f>
        <v>100</v>
      </c>
      <c r="U798">
        <f>主动技能!AB801</f>
        <v>3626</v>
      </c>
      <c r="V798">
        <f>主动技能!AC801</f>
        <v>0</v>
      </c>
      <c r="W798">
        <f>主动技能!AD801</f>
        <v>0</v>
      </c>
      <c r="X798">
        <f>主动技能!AE801</f>
        <v>0</v>
      </c>
      <c r="Y798">
        <f>主动技能!AF801</f>
        <v>0</v>
      </c>
      <c r="Z798">
        <f>主动技能!AG801</f>
        <v>0</v>
      </c>
      <c r="AA798" t="str">
        <f>主动技能!AH801</f>
        <v>attack</v>
      </c>
      <c r="AB798" t="str">
        <f>IF(主动技能!AI801="","")</f>
        <v/>
      </c>
      <c r="AC798">
        <f>主动技能!AJ801</f>
        <v>15</v>
      </c>
    </row>
    <row r="799" spans="1:29" x14ac:dyDescent="0.15">
      <c r="A79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对敌方任意单体造成100%攻击力（+5128）点伤害。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t="str">
        <f>主动技能!P802</f>
        <v>eff_yixingguangquan|||</v>
      </c>
      <c r="K799">
        <f>主动技能!Q802</f>
        <v>1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 t="str">
        <f>IF(主动技能!V802="","",主动技能!V802)</f>
        <v>skill_32</v>
      </c>
      <c r="Q799" t="str">
        <f>IF(主动技能!W802="","")</f>
        <v/>
      </c>
      <c r="R799" t="str">
        <f>IF(主动技能!X802="","")</f>
        <v/>
      </c>
      <c r="S799">
        <f>主动技能!Y802</f>
        <v>0</v>
      </c>
      <c r="T799">
        <f>主动技能!Z802</f>
        <v>100</v>
      </c>
      <c r="U799">
        <f>主动技能!AB802</f>
        <v>5128</v>
      </c>
      <c r="V799">
        <f>主动技能!AC802</f>
        <v>0</v>
      </c>
      <c r="W799">
        <f>主动技能!AD802</f>
        <v>0</v>
      </c>
      <c r="X799">
        <f>主动技能!AE802</f>
        <v>0</v>
      </c>
      <c r="Y799">
        <f>主动技能!AF802</f>
        <v>0</v>
      </c>
      <c r="Z799">
        <f>主动技能!AG802</f>
        <v>0</v>
      </c>
      <c r="AA799" t="str">
        <f>主动技能!AH802</f>
        <v>attack</v>
      </c>
      <c r="AB799" t="str">
        <f>IF(主动技能!AI802="","")</f>
        <v/>
      </c>
      <c r="AC799">
        <f>主动技能!AJ802</f>
        <v>16</v>
      </c>
    </row>
    <row r="800" spans="1:29" x14ac:dyDescent="0.15">
      <c r="A800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对敌方任意单体造成100%攻击力（+7254）点伤害。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t="str">
        <f>主动技能!P803</f>
        <v>eff_yixingguangquan|||</v>
      </c>
      <c r="K800">
        <f>主动技能!Q803</f>
        <v>1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 t="str">
        <f>IF(主动技能!V803="","",主动技能!V803)</f>
        <v>skill_32</v>
      </c>
      <c r="Q800" t="str">
        <f>IF(主动技能!W803="","")</f>
        <v/>
      </c>
      <c r="R800" t="str">
        <f>IF(主动技能!X803="","")</f>
        <v/>
      </c>
      <c r="S800">
        <f>主动技能!Y803</f>
        <v>0</v>
      </c>
      <c r="T800">
        <f>主动技能!Z803</f>
        <v>100</v>
      </c>
      <c r="U800">
        <f>主动技能!AB803</f>
        <v>7254</v>
      </c>
      <c r="V800">
        <f>主动技能!AC803</f>
        <v>0</v>
      </c>
      <c r="W800">
        <f>主动技能!AD803</f>
        <v>0</v>
      </c>
      <c r="X800">
        <f>主动技能!AE803</f>
        <v>0</v>
      </c>
      <c r="Y800">
        <f>主动技能!AF803</f>
        <v>0</v>
      </c>
      <c r="Z800">
        <f>主动技能!AG803</f>
        <v>0</v>
      </c>
      <c r="AA800" t="str">
        <f>主动技能!AH803</f>
        <v>attack</v>
      </c>
      <c r="AB800" t="str">
        <f>IF(主动技能!AI803="","")</f>
        <v/>
      </c>
      <c r="AC800">
        <f>主动技能!AJ803</f>
        <v>17</v>
      </c>
    </row>
    <row r="801" spans="1:29" x14ac:dyDescent="0.15">
      <c r="A801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对敌方任意单体造成100%攻击力（+10260）点伤害。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t="str">
        <f>主动技能!P804</f>
        <v>eff_yixingguangquan|||</v>
      </c>
      <c r="K801">
        <f>主动技能!Q804</f>
        <v>1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 t="str">
        <f>IF(主动技能!V804="","",主动技能!V804)</f>
        <v>skill_32</v>
      </c>
      <c r="Q801" t="str">
        <f>IF(主动技能!W804="","")</f>
        <v/>
      </c>
      <c r="R801" t="str">
        <f>IF(主动技能!X804="","")</f>
        <v/>
      </c>
      <c r="S801">
        <f>主动技能!Y804</f>
        <v>0</v>
      </c>
      <c r="T801">
        <f>主动技能!Z804</f>
        <v>100</v>
      </c>
      <c r="U801">
        <f>主动技能!AB804</f>
        <v>10260</v>
      </c>
      <c r="V801">
        <f>主动技能!AC804</f>
        <v>0</v>
      </c>
      <c r="W801">
        <f>主动技能!AD804</f>
        <v>0</v>
      </c>
      <c r="X801">
        <f>主动技能!AE804</f>
        <v>0</v>
      </c>
      <c r="Y801">
        <f>主动技能!AF804</f>
        <v>0</v>
      </c>
      <c r="Z801">
        <f>主动技能!AG804</f>
        <v>0</v>
      </c>
      <c r="AA801" t="str">
        <f>主动技能!AH804</f>
        <v>attack</v>
      </c>
      <c r="AB801" t="str">
        <f>IF(主动技能!AI804="","")</f>
        <v/>
      </c>
      <c r="AC801">
        <f>主动技能!AJ804</f>
        <v>18</v>
      </c>
    </row>
    <row r="802" spans="1:29" x14ac:dyDescent="0.15">
      <c r="A802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对敌方任意单体造成100%攻击力（+14512）点伤害。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t="str">
        <f>主动技能!P805</f>
        <v>eff_yixingguangquan|||</v>
      </c>
      <c r="K802">
        <f>主动技能!Q805</f>
        <v>1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 t="str">
        <f>IF(主动技能!V805="","",主动技能!V805)</f>
        <v>skill_32</v>
      </c>
      <c r="Q802" t="str">
        <f>IF(主动技能!W805="","")</f>
        <v/>
      </c>
      <c r="R802" t="str">
        <f>IF(主动技能!X805="","")</f>
        <v/>
      </c>
      <c r="S802">
        <f>主动技能!Y805</f>
        <v>0</v>
      </c>
      <c r="T802">
        <f>主动技能!Z805</f>
        <v>100</v>
      </c>
      <c r="U802">
        <f>主动技能!AB805</f>
        <v>14512</v>
      </c>
      <c r="V802">
        <f>主动技能!AC805</f>
        <v>0</v>
      </c>
      <c r="W802">
        <f>主动技能!AD805</f>
        <v>0</v>
      </c>
      <c r="X802">
        <f>主动技能!AE805</f>
        <v>0</v>
      </c>
      <c r="Y802">
        <f>主动技能!AF805</f>
        <v>0</v>
      </c>
      <c r="Z802">
        <f>主动技能!AG805</f>
        <v>0</v>
      </c>
      <c r="AA802" t="str">
        <f>主动技能!AH805</f>
        <v>attack</v>
      </c>
      <c r="AB802" t="str">
        <f>IF(主动技能!AI805="","")</f>
        <v/>
      </c>
      <c r="AC802">
        <f>主动技能!AJ805</f>
        <v>19</v>
      </c>
    </row>
    <row r="803" spans="1:29" x14ac:dyDescent="0.15">
      <c r="A803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对敌方任意单体造成100%攻击力（+20525）点伤害。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t="str">
        <f>主动技能!P806</f>
        <v>eff_yixingguangquan|||</v>
      </c>
      <c r="K803">
        <f>主动技能!Q806</f>
        <v>1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 t="str">
        <f>IF(主动技能!V806="","",主动技能!V806)</f>
        <v>skill_32</v>
      </c>
      <c r="Q803" t="str">
        <f>IF(主动技能!W806="","")</f>
        <v/>
      </c>
      <c r="R803" t="str">
        <f>IF(主动技能!X806="","")</f>
        <v/>
      </c>
      <c r="S803">
        <f>主动技能!Y806</f>
        <v>0</v>
      </c>
      <c r="T803">
        <f>主动技能!Z806</f>
        <v>100</v>
      </c>
      <c r="U803">
        <f>主动技能!AB806</f>
        <v>20525</v>
      </c>
      <c r="V803">
        <f>主动技能!AC806</f>
        <v>0</v>
      </c>
      <c r="W803">
        <f>主动技能!AD806</f>
        <v>0</v>
      </c>
      <c r="X803">
        <f>主动技能!AE806</f>
        <v>0</v>
      </c>
      <c r="Y803">
        <f>主动技能!AF806</f>
        <v>0</v>
      </c>
      <c r="Z803">
        <f>主动技能!AG806</f>
        <v>0</v>
      </c>
      <c r="AA803" t="str">
        <f>主动技能!AH806</f>
        <v>attack</v>
      </c>
      <c r="AB803" t="str">
        <f>IF(主动技能!AI806="","")</f>
        <v/>
      </c>
      <c r="AC803">
        <f>主动技能!AJ806</f>
        <v>20</v>
      </c>
    </row>
    <row r="804" spans="1:29" x14ac:dyDescent="0.15">
      <c r="A804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对敌方单体造成125%攻击力（+65）点伤害。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t="str">
        <f>主动技能!P807</f>
        <v>eff_sixingguangquan|eff_chongjizhan||</v>
      </c>
      <c r="K804">
        <f>主动技能!Q807</f>
        <v>1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 t="str">
        <f>IF(主动技能!V807="","",主动技能!V807)</f>
        <v>skill_24</v>
      </c>
      <c r="Q804" t="str">
        <f>IF(主动技能!W807="","")</f>
        <v/>
      </c>
      <c r="R804" t="str">
        <f>IF(主动技能!X807="","")</f>
        <v/>
      </c>
      <c r="S804">
        <f>主动技能!Y807</f>
        <v>50</v>
      </c>
      <c r="T804">
        <f>主动技能!Z807</f>
        <v>125</v>
      </c>
      <c r="U804">
        <f>主动技能!AB807</f>
        <v>65</v>
      </c>
      <c r="V804">
        <f>主动技能!AC807</f>
        <v>0</v>
      </c>
      <c r="W804">
        <f>主动技能!AD807</f>
        <v>0</v>
      </c>
      <c r="X804">
        <f>主动技能!AE807</f>
        <v>1</v>
      </c>
      <c r="Y804">
        <f>主动技能!AF807</f>
        <v>2</v>
      </c>
      <c r="Z804">
        <f>主动技能!AG807</f>
        <v>1</v>
      </c>
      <c r="AA804" t="str">
        <f>主动技能!AH807</f>
        <v>attackex</v>
      </c>
      <c r="AB804" t="str">
        <f>IF(主动技能!AI807="","")</f>
        <v/>
      </c>
      <c r="AC804">
        <f>主动技能!AJ807</f>
        <v>1</v>
      </c>
    </row>
    <row r="805" spans="1:29" x14ac:dyDescent="0.15">
      <c r="A805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对敌方单体造成125%攻击力（+80）点伤害。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t="str">
        <f>主动技能!P808</f>
        <v>eff_sixingguangquan|eff_chongjizhan||</v>
      </c>
      <c r="K805">
        <f>主动技能!Q808</f>
        <v>1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 t="str">
        <f>IF(主动技能!V808="","",主动技能!V808)</f>
        <v>skill_24</v>
      </c>
      <c r="Q805" t="str">
        <f>IF(主动技能!W808="","")</f>
        <v/>
      </c>
      <c r="R805" t="str">
        <f>IF(主动技能!X808="","")</f>
        <v/>
      </c>
      <c r="S805">
        <f>主动技能!Y808</f>
        <v>50</v>
      </c>
      <c r="T805">
        <f>主动技能!Z808</f>
        <v>125</v>
      </c>
      <c r="U805">
        <f>主动技能!AB808</f>
        <v>80</v>
      </c>
      <c r="V805">
        <f>主动技能!AC808</f>
        <v>0</v>
      </c>
      <c r="W805">
        <f>主动技能!AD808</f>
        <v>0</v>
      </c>
      <c r="X805">
        <f>主动技能!AE808</f>
        <v>1</v>
      </c>
      <c r="Y805">
        <f>主动技能!AF808</f>
        <v>2</v>
      </c>
      <c r="Z805">
        <f>主动技能!AG808</f>
        <v>1</v>
      </c>
      <c r="AA805" t="str">
        <f>主动技能!AH808</f>
        <v>attackex</v>
      </c>
      <c r="AB805" t="str">
        <f>IF(主动技能!AI808="","")</f>
        <v/>
      </c>
      <c r="AC805">
        <f>主动技能!AJ808</f>
        <v>2</v>
      </c>
    </row>
    <row r="806" spans="1:29" x14ac:dyDescent="0.15">
      <c r="A806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对敌方单体造成125%攻击力（+125）点伤害。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t="str">
        <f>主动技能!P809</f>
        <v>eff_sixingguangquan|eff_chongjizhan||</v>
      </c>
      <c r="K806">
        <f>主动技能!Q809</f>
        <v>1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 t="str">
        <f>IF(主动技能!V809="","",主动技能!V809)</f>
        <v>skill_24</v>
      </c>
      <c r="Q806" t="str">
        <f>IF(主动技能!W809="","")</f>
        <v/>
      </c>
      <c r="R806" t="str">
        <f>IF(主动技能!X809="","")</f>
        <v/>
      </c>
      <c r="S806">
        <f>主动技能!Y809</f>
        <v>50</v>
      </c>
      <c r="T806">
        <f>主动技能!Z809</f>
        <v>125</v>
      </c>
      <c r="U806">
        <f>主动技能!AB809</f>
        <v>125</v>
      </c>
      <c r="V806">
        <f>主动技能!AC809</f>
        <v>0</v>
      </c>
      <c r="W806">
        <f>主动技能!AD809</f>
        <v>0</v>
      </c>
      <c r="X806">
        <f>主动技能!AE809</f>
        <v>1</v>
      </c>
      <c r="Y806">
        <f>主动技能!AF809</f>
        <v>2</v>
      </c>
      <c r="Z806">
        <f>主动技能!AG809</f>
        <v>1</v>
      </c>
      <c r="AA806" t="str">
        <f>主动技能!AH809</f>
        <v>attackex</v>
      </c>
      <c r="AB806" t="str">
        <f>IF(主动技能!AI809="","")</f>
        <v/>
      </c>
      <c r="AC806">
        <f>主动技能!AJ809</f>
        <v>3</v>
      </c>
    </row>
    <row r="807" spans="1:29" x14ac:dyDescent="0.15">
      <c r="A807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t="str">
        <f>主动技能!P810</f>
        <v>eff_sixingguangquan|eff_chongjizhan||</v>
      </c>
      <c r="K807">
        <f>主动技能!Q810</f>
        <v>1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 t="str">
        <f>IF(主动技能!V810="","",主动技能!V810)</f>
        <v>skill_24</v>
      </c>
      <c r="Q807" t="str">
        <f>IF(主动技能!W810="","")</f>
        <v/>
      </c>
      <c r="R807" t="str">
        <f>IF(主动技能!X810="","")</f>
        <v/>
      </c>
      <c r="S807">
        <f>主动技能!Y810</f>
        <v>50</v>
      </c>
      <c r="T807">
        <f>主动技能!Z810</f>
        <v>125</v>
      </c>
      <c r="U807">
        <f>主动技能!AB810</f>
        <v>200</v>
      </c>
      <c r="V807">
        <f>主动技能!AC810</f>
        <v>0</v>
      </c>
      <c r="W807">
        <f>主动技能!AD810</f>
        <v>0</v>
      </c>
      <c r="X807">
        <f>主动技能!AE810</f>
        <v>1</v>
      </c>
      <c r="Y807">
        <f>主动技能!AF810</f>
        <v>2</v>
      </c>
      <c r="Z807">
        <f>主动技能!AG810</f>
        <v>1</v>
      </c>
      <c r="AA807" t="str">
        <f>主动技能!AH810</f>
        <v>attackex</v>
      </c>
      <c r="AB807" t="str">
        <f>IF(主动技能!AI810="","")</f>
        <v/>
      </c>
      <c r="AC807">
        <f>主动技能!AJ810</f>
        <v>4</v>
      </c>
    </row>
    <row r="808" spans="1:29" x14ac:dyDescent="0.15">
      <c r="A808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t="str">
        <f>主动技能!P811</f>
        <v>eff_sixingguangquan|eff_chongjizhan||</v>
      </c>
      <c r="K808">
        <f>主动技能!Q811</f>
        <v>1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 t="str">
        <f>IF(主动技能!V811="","",主动技能!V811)</f>
        <v>skill_24</v>
      </c>
      <c r="Q808" t="str">
        <f>IF(主动技能!W811="","")</f>
        <v/>
      </c>
      <c r="R808" t="str">
        <f>IF(主动技能!X811="","")</f>
        <v/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>
        <f>主动技能!AE811</f>
        <v>1</v>
      </c>
      <c r="Y808">
        <f>主动技能!AF811</f>
        <v>2</v>
      </c>
      <c r="Z808">
        <f>主动技能!AG811</f>
        <v>1</v>
      </c>
      <c r="AA808" t="str">
        <f>主动技能!AH811</f>
        <v>attackex</v>
      </c>
      <c r="AB808" t="str">
        <f>IF(主动技能!AI811="","")</f>
        <v/>
      </c>
      <c r="AC808">
        <f>主动技能!AJ811</f>
        <v>5</v>
      </c>
    </row>
    <row r="809" spans="1:29" x14ac:dyDescent="0.15">
      <c r="A80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对敌方单体造成125%攻击力（+400）点伤害。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t="str">
        <f>主动技能!P812</f>
        <v>eff_sixingguangquan|eff_chongjizhan||</v>
      </c>
      <c r="K809">
        <f>主动技能!Q812</f>
        <v>1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 t="str">
        <f>IF(主动技能!V812="","",主动技能!V812)</f>
        <v>skill_24</v>
      </c>
      <c r="Q809" t="str">
        <f>IF(主动技能!W812="","")</f>
        <v/>
      </c>
      <c r="R809" t="str">
        <f>IF(主动技能!X812="","")</f>
        <v/>
      </c>
      <c r="S809">
        <f>主动技能!Y812</f>
        <v>50</v>
      </c>
      <c r="T809">
        <f>主动技能!Z812</f>
        <v>125</v>
      </c>
      <c r="U809">
        <f>主动技能!AB812</f>
        <v>400</v>
      </c>
      <c r="V809">
        <f>主动技能!AC812</f>
        <v>0</v>
      </c>
      <c r="W809">
        <f>主动技能!AD812</f>
        <v>0</v>
      </c>
      <c r="X809">
        <f>主动技能!AE812</f>
        <v>1</v>
      </c>
      <c r="Y809">
        <f>主动技能!AF812</f>
        <v>2</v>
      </c>
      <c r="Z809">
        <f>主动技能!AG812</f>
        <v>1</v>
      </c>
      <c r="AA809" t="str">
        <f>主动技能!AH812</f>
        <v>attackex</v>
      </c>
      <c r="AB809" t="str">
        <f>IF(主动技能!AI812="","")</f>
        <v/>
      </c>
      <c r="AC809">
        <f>主动技能!AJ812</f>
        <v>6</v>
      </c>
    </row>
    <row r="810" spans="1:29" x14ac:dyDescent="0.15">
      <c r="A810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对敌方单体造成125%攻击力（+566）点伤害。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t="str">
        <f>主动技能!P813</f>
        <v>eff_sixingguangquan|eff_chongjizhan||</v>
      </c>
      <c r="K810">
        <f>主动技能!Q813</f>
        <v>1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 t="str">
        <f>IF(主动技能!V813="","",主动技能!V813)</f>
        <v>skill_24</v>
      </c>
      <c r="Q810" t="str">
        <f>IF(主动技能!W813="","")</f>
        <v/>
      </c>
      <c r="R810" t="str">
        <f>IF(主动技能!X813="","")</f>
        <v/>
      </c>
      <c r="S810">
        <f>主动技能!Y813</f>
        <v>50</v>
      </c>
      <c r="T810">
        <f>主动技能!Z813</f>
        <v>125</v>
      </c>
      <c r="U810">
        <f>主动技能!AB813</f>
        <v>566</v>
      </c>
      <c r="V810">
        <f>主动技能!AC813</f>
        <v>0</v>
      </c>
      <c r="W810">
        <f>主动技能!AD813</f>
        <v>0</v>
      </c>
      <c r="X810">
        <f>主动技能!AE813</f>
        <v>1</v>
      </c>
      <c r="Y810">
        <f>主动技能!AF813</f>
        <v>2</v>
      </c>
      <c r="Z810">
        <f>主动技能!AG813</f>
        <v>1</v>
      </c>
      <c r="AA810" t="str">
        <f>主动技能!AH813</f>
        <v>attackex</v>
      </c>
      <c r="AB810" t="str">
        <f>IF(主动技能!AI813="","")</f>
        <v/>
      </c>
      <c r="AC810">
        <f>主动技能!AJ813</f>
        <v>7</v>
      </c>
    </row>
    <row r="811" spans="1:29" x14ac:dyDescent="0.15">
      <c r="A811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对敌方单体造成125%攻击力（+800）点伤害。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t="str">
        <f>主动技能!P814</f>
        <v>eff_sixingguangquan|eff_chongjizhan||</v>
      </c>
      <c r="K811">
        <f>主动技能!Q814</f>
        <v>1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 t="str">
        <f>IF(主动技能!V814="","",主动技能!V814)</f>
        <v>skill_24</v>
      </c>
      <c r="Q811" t="str">
        <f>IF(主动技能!W814="","")</f>
        <v/>
      </c>
      <c r="R811" t="str">
        <f>IF(主动技能!X814="","")</f>
        <v/>
      </c>
      <c r="S811">
        <f>主动技能!Y814</f>
        <v>50</v>
      </c>
      <c r="T811">
        <f>主动技能!Z814</f>
        <v>125</v>
      </c>
      <c r="U811">
        <f>主动技能!AB814</f>
        <v>800</v>
      </c>
      <c r="V811">
        <f>主动技能!AC814</f>
        <v>0</v>
      </c>
      <c r="W811">
        <f>主动技能!AD814</f>
        <v>0</v>
      </c>
      <c r="X811">
        <f>主动技能!AE814</f>
        <v>1</v>
      </c>
      <c r="Y811">
        <f>主动技能!AF814</f>
        <v>2</v>
      </c>
      <c r="Z811">
        <f>主动技能!AG814</f>
        <v>1</v>
      </c>
      <c r="AA811" t="str">
        <f>主动技能!AH814</f>
        <v>attackex</v>
      </c>
      <c r="AB811" t="str">
        <f>IF(主动技能!AI814="","")</f>
        <v/>
      </c>
      <c r="AC811">
        <f>主动技能!AJ814</f>
        <v>8</v>
      </c>
    </row>
    <row r="812" spans="1:29" x14ac:dyDescent="0.15">
      <c r="A812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对敌方单体造成125%攻击力（+1132）点伤害。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t="str">
        <f>主动技能!P815</f>
        <v>eff_sixingguangquan|eff_chongjizhan||</v>
      </c>
      <c r="K812">
        <f>主动技能!Q815</f>
        <v>1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 t="str">
        <f>IF(主动技能!V815="","",主动技能!V815)</f>
        <v>skill_24</v>
      </c>
      <c r="Q812" t="str">
        <f>IF(主动技能!W815="","")</f>
        <v/>
      </c>
      <c r="R812" t="str">
        <f>IF(主动技能!X815="","")</f>
        <v/>
      </c>
      <c r="S812">
        <f>主动技能!Y815</f>
        <v>50</v>
      </c>
      <c r="T812">
        <f>主动技能!Z815</f>
        <v>125</v>
      </c>
      <c r="U812">
        <f>主动技能!AB815</f>
        <v>1132</v>
      </c>
      <c r="V812">
        <f>主动技能!AC815</f>
        <v>0</v>
      </c>
      <c r="W812">
        <f>主动技能!AD815</f>
        <v>0</v>
      </c>
      <c r="X812">
        <f>主动技能!AE815</f>
        <v>1</v>
      </c>
      <c r="Y812">
        <f>主动技能!AF815</f>
        <v>2</v>
      </c>
      <c r="Z812">
        <f>主动技能!AG815</f>
        <v>1</v>
      </c>
      <c r="AA812" t="str">
        <f>主动技能!AH815</f>
        <v>attackex</v>
      </c>
      <c r="AB812" t="str">
        <f>IF(主动技能!AI815="","")</f>
        <v/>
      </c>
      <c r="AC812">
        <f>主动技能!AJ815</f>
        <v>9</v>
      </c>
    </row>
    <row r="813" spans="1:29" x14ac:dyDescent="0.15">
      <c r="A813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对敌方单体造成125%攻击力（+1601）点伤害。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t="str">
        <f>主动技能!P816</f>
        <v>eff_sixingguangquan|eff_chongjizhan||</v>
      </c>
      <c r="K813">
        <f>主动技能!Q816</f>
        <v>1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 t="str">
        <f>IF(主动技能!V816="","",主动技能!V816)</f>
        <v>skill_24</v>
      </c>
      <c r="Q813" t="str">
        <f>IF(主动技能!W816="","")</f>
        <v/>
      </c>
      <c r="R813" t="str">
        <f>IF(主动技能!X816="","")</f>
        <v/>
      </c>
      <c r="S813">
        <f>主动技能!Y816</f>
        <v>50</v>
      </c>
      <c r="T813">
        <f>主动技能!Z816</f>
        <v>125</v>
      </c>
      <c r="U813">
        <f>主动技能!AB816</f>
        <v>1601</v>
      </c>
      <c r="V813">
        <f>主动技能!AC816</f>
        <v>0</v>
      </c>
      <c r="W813">
        <f>主动技能!AD816</f>
        <v>0</v>
      </c>
      <c r="X813">
        <f>主动技能!AE816</f>
        <v>1</v>
      </c>
      <c r="Y813">
        <f>主动技能!AF816</f>
        <v>2</v>
      </c>
      <c r="Z813">
        <f>主动技能!AG816</f>
        <v>1</v>
      </c>
      <c r="AA813" t="str">
        <f>主动技能!AH816</f>
        <v>attackex</v>
      </c>
      <c r="AB813" t="str">
        <f>IF(主动技能!AI816="","")</f>
        <v/>
      </c>
      <c r="AC813">
        <f>主动技能!AJ816</f>
        <v>10</v>
      </c>
    </row>
    <row r="814" spans="1:29" x14ac:dyDescent="0.15">
      <c r="A814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对敌方单体造成125%攻击力（+2265）点伤害。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t="str">
        <f>主动技能!P817</f>
        <v>eff_sixingguangquan|eff_chongjizhan||</v>
      </c>
      <c r="K814">
        <f>主动技能!Q817</f>
        <v>1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 t="str">
        <f>IF(主动技能!V817="","",主动技能!V817)</f>
        <v>skill_24</v>
      </c>
      <c r="Q814" t="str">
        <f>IF(主动技能!W817="","")</f>
        <v/>
      </c>
      <c r="R814" t="str">
        <f>IF(主动技能!X817="","")</f>
        <v/>
      </c>
      <c r="S814">
        <f>主动技能!Y817</f>
        <v>50</v>
      </c>
      <c r="T814">
        <f>主动技能!Z817</f>
        <v>125</v>
      </c>
      <c r="U814">
        <f>主动技能!AB817</f>
        <v>2265</v>
      </c>
      <c r="V814">
        <f>主动技能!AC817</f>
        <v>0</v>
      </c>
      <c r="W814">
        <f>主动技能!AD817</f>
        <v>0</v>
      </c>
      <c r="X814">
        <f>主动技能!AE817</f>
        <v>1</v>
      </c>
      <c r="Y814">
        <f>主动技能!AF817</f>
        <v>2</v>
      </c>
      <c r="Z814">
        <f>主动技能!AG817</f>
        <v>1</v>
      </c>
      <c r="AA814" t="str">
        <f>主动技能!AH817</f>
        <v>attackex</v>
      </c>
      <c r="AB814" t="str">
        <f>IF(主动技能!AI817="","")</f>
        <v/>
      </c>
      <c r="AC814">
        <f>主动技能!AJ817</f>
        <v>11</v>
      </c>
    </row>
    <row r="815" spans="1:29" x14ac:dyDescent="0.15">
      <c r="A815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对敌方单体造成125%攻击力（+3203）点伤害。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t="str">
        <f>主动技能!P818</f>
        <v>eff_sixingguangquan|eff_chongjizhan||</v>
      </c>
      <c r="K815">
        <f>主动技能!Q818</f>
        <v>1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 t="str">
        <f>IF(主动技能!V818="","",主动技能!V818)</f>
        <v>skill_24</v>
      </c>
      <c r="Q815" t="str">
        <f>IF(主动技能!W818="","")</f>
        <v/>
      </c>
      <c r="R815" t="str">
        <f>IF(主动技能!X818="","")</f>
        <v/>
      </c>
      <c r="S815">
        <f>主动技能!Y818</f>
        <v>50</v>
      </c>
      <c r="T815">
        <f>主动技能!Z818</f>
        <v>125</v>
      </c>
      <c r="U815">
        <f>主动技能!AB818</f>
        <v>3203</v>
      </c>
      <c r="V815">
        <f>主动技能!AC818</f>
        <v>0</v>
      </c>
      <c r="W815">
        <f>主动技能!AD818</f>
        <v>0</v>
      </c>
      <c r="X815">
        <f>主动技能!AE818</f>
        <v>1</v>
      </c>
      <c r="Y815">
        <f>主动技能!AF818</f>
        <v>2</v>
      </c>
      <c r="Z815">
        <f>主动技能!AG818</f>
        <v>1</v>
      </c>
      <c r="AA815" t="str">
        <f>主动技能!AH818</f>
        <v>attackex</v>
      </c>
      <c r="AB815" t="str">
        <f>IF(主动技能!AI818="","")</f>
        <v/>
      </c>
      <c r="AC815">
        <f>主动技能!AJ818</f>
        <v>12</v>
      </c>
    </row>
    <row r="816" spans="1:29" x14ac:dyDescent="0.15">
      <c r="A816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对敌方单体造成125%攻击力（+4531）点伤害。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t="str">
        <f>主动技能!P819</f>
        <v>eff_sixingguangquan|eff_chongjizhan||</v>
      </c>
      <c r="K816">
        <f>主动技能!Q819</f>
        <v>1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 t="str">
        <f>IF(主动技能!V819="","",主动技能!V819)</f>
        <v>skill_24</v>
      </c>
      <c r="Q816" t="str">
        <f>IF(主动技能!W819="","")</f>
        <v/>
      </c>
      <c r="R816" t="str">
        <f>IF(主动技能!X819="","")</f>
        <v/>
      </c>
      <c r="S816">
        <f>主动技能!Y819</f>
        <v>50</v>
      </c>
      <c r="T816">
        <f>主动技能!Z819</f>
        <v>125</v>
      </c>
      <c r="U816">
        <f>主动技能!AB819</f>
        <v>4531</v>
      </c>
      <c r="V816">
        <f>主动技能!AC819</f>
        <v>0</v>
      </c>
      <c r="W816">
        <f>主动技能!AD819</f>
        <v>0</v>
      </c>
      <c r="X816">
        <f>主动技能!AE819</f>
        <v>1</v>
      </c>
      <c r="Y816">
        <f>主动技能!AF819</f>
        <v>2</v>
      </c>
      <c r="Z816">
        <f>主动技能!AG819</f>
        <v>1</v>
      </c>
      <c r="AA816" t="str">
        <f>主动技能!AH819</f>
        <v>attackex</v>
      </c>
      <c r="AB816" t="str">
        <f>IF(主动技能!AI819="","")</f>
        <v/>
      </c>
      <c r="AC816">
        <f>主动技能!AJ819</f>
        <v>13</v>
      </c>
    </row>
    <row r="817" spans="1:29" x14ac:dyDescent="0.15">
      <c r="A817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对敌方单体造成125%攻击力（+6409）点伤害。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t="str">
        <f>主动技能!P820</f>
        <v>eff_sixingguangquan|eff_chongjizhan||</v>
      </c>
      <c r="K817">
        <f>主动技能!Q820</f>
        <v>1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 t="str">
        <f>IF(主动技能!V820="","",主动技能!V820)</f>
        <v>skill_24</v>
      </c>
      <c r="Q817" t="str">
        <f>IF(主动技能!W820="","")</f>
        <v/>
      </c>
      <c r="R817" t="str">
        <f>IF(主动技能!X820="","")</f>
        <v/>
      </c>
      <c r="S817">
        <f>主动技能!Y820</f>
        <v>50</v>
      </c>
      <c r="T817">
        <f>主动技能!Z820</f>
        <v>125</v>
      </c>
      <c r="U817">
        <f>主动技能!AB820</f>
        <v>6409</v>
      </c>
      <c r="V817">
        <f>主动技能!AC820</f>
        <v>0</v>
      </c>
      <c r="W817">
        <f>主动技能!AD820</f>
        <v>0</v>
      </c>
      <c r="X817">
        <f>主动技能!AE820</f>
        <v>1</v>
      </c>
      <c r="Y817">
        <f>主动技能!AF820</f>
        <v>2</v>
      </c>
      <c r="Z817">
        <f>主动技能!AG820</f>
        <v>1</v>
      </c>
      <c r="AA817" t="str">
        <f>主动技能!AH820</f>
        <v>attackex</v>
      </c>
      <c r="AB817" t="str">
        <f>IF(主动技能!AI820="","")</f>
        <v/>
      </c>
      <c r="AC817">
        <f>主动技能!AJ820</f>
        <v>14</v>
      </c>
    </row>
    <row r="818" spans="1:29" x14ac:dyDescent="0.15">
      <c r="A818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对敌方单体造成125%攻击力（+9065）点伤害。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t="str">
        <f>主动技能!P821</f>
        <v>eff_sixingguangquan|eff_chongjizhan||</v>
      </c>
      <c r="K818">
        <f>主动技能!Q821</f>
        <v>1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 t="str">
        <f>IF(主动技能!V821="","",主动技能!V821)</f>
        <v>skill_24</v>
      </c>
      <c r="Q818" t="str">
        <f>IF(主动技能!W821="","")</f>
        <v/>
      </c>
      <c r="R818" t="str">
        <f>IF(主动技能!X821="","")</f>
        <v/>
      </c>
      <c r="S818">
        <f>主动技能!Y821</f>
        <v>50</v>
      </c>
      <c r="T818">
        <f>主动技能!Z821</f>
        <v>125</v>
      </c>
      <c r="U818">
        <f>主动技能!AB821</f>
        <v>9065</v>
      </c>
      <c r="V818">
        <f>主动技能!AC821</f>
        <v>0</v>
      </c>
      <c r="W818">
        <f>主动技能!AD821</f>
        <v>0</v>
      </c>
      <c r="X818">
        <f>主动技能!AE821</f>
        <v>1</v>
      </c>
      <c r="Y818">
        <f>主动技能!AF821</f>
        <v>2</v>
      </c>
      <c r="Z818">
        <f>主动技能!AG821</f>
        <v>1</v>
      </c>
      <c r="AA818" t="str">
        <f>主动技能!AH821</f>
        <v>attackex</v>
      </c>
      <c r="AB818" t="str">
        <f>IF(主动技能!AI821="","")</f>
        <v/>
      </c>
      <c r="AC818">
        <f>主动技能!AJ821</f>
        <v>15</v>
      </c>
    </row>
    <row r="819" spans="1:29" x14ac:dyDescent="0.15">
      <c r="A81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对敌方单体造成125%攻击力（+12822）点伤害。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t="str">
        <f>主动技能!P822</f>
        <v>eff_sixingguangquan|eff_chongjizhan||</v>
      </c>
      <c r="K819">
        <f>主动技能!Q822</f>
        <v>1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 t="str">
        <f>IF(主动技能!V822="","",主动技能!V822)</f>
        <v>skill_24</v>
      </c>
      <c r="Q819" t="str">
        <f>IF(主动技能!W822="","")</f>
        <v/>
      </c>
      <c r="R819" t="str">
        <f>IF(主动技能!X822="","")</f>
        <v/>
      </c>
      <c r="S819">
        <f>主动技能!Y822</f>
        <v>50</v>
      </c>
      <c r="T819">
        <f>主动技能!Z822</f>
        <v>125</v>
      </c>
      <c r="U819">
        <f>主动技能!AB822</f>
        <v>12822</v>
      </c>
      <c r="V819">
        <f>主动技能!AC822</f>
        <v>0</v>
      </c>
      <c r="W819">
        <f>主动技能!AD822</f>
        <v>0</v>
      </c>
      <c r="X819">
        <f>主动技能!AE822</f>
        <v>1</v>
      </c>
      <c r="Y819">
        <f>主动技能!AF822</f>
        <v>2</v>
      </c>
      <c r="Z819">
        <f>主动技能!AG822</f>
        <v>1</v>
      </c>
      <c r="AA819" t="str">
        <f>主动技能!AH822</f>
        <v>attackex</v>
      </c>
      <c r="AB819" t="str">
        <f>IF(主动技能!AI822="","")</f>
        <v/>
      </c>
      <c r="AC819">
        <f>主动技能!AJ822</f>
        <v>16</v>
      </c>
    </row>
    <row r="820" spans="1:29" x14ac:dyDescent="0.15">
      <c r="A820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对敌方单体造成125%攻击力（+18135）点伤害。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t="str">
        <f>主动技能!P823</f>
        <v>eff_sixingguangquan|eff_chongjizhan||</v>
      </c>
      <c r="K820">
        <f>主动技能!Q823</f>
        <v>1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 t="str">
        <f>IF(主动技能!V823="","",主动技能!V823)</f>
        <v>skill_24</v>
      </c>
      <c r="Q820" t="str">
        <f>IF(主动技能!W823="","")</f>
        <v/>
      </c>
      <c r="R820" t="str">
        <f>IF(主动技能!X823="","")</f>
        <v/>
      </c>
      <c r="S820">
        <f>主动技能!Y823</f>
        <v>50</v>
      </c>
      <c r="T820">
        <f>主动技能!Z823</f>
        <v>125</v>
      </c>
      <c r="U820">
        <f>主动技能!AB823</f>
        <v>18135</v>
      </c>
      <c r="V820">
        <f>主动技能!AC823</f>
        <v>0</v>
      </c>
      <c r="W820">
        <f>主动技能!AD823</f>
        <v>0</v>
      </c>
      <c r="X820">
        <f>主动技能!AE823</f>
        <v>1</v>
      </c>
      <c r="Y820">
        <f>主动技能!AF823</f>
        <v>2</v>
      </c>
      <c r="Z820">
        <f>主动技能!AG823</f>
        <v>1</v>
      </c>
      <c r="AA820" t="str">
        <f>主动技能!AH823</f>
        <v>attackex</v>
      </c>
      <c r="AB820" t="str">
        <f>IF(主动技能!AI823="","")</f>
        <v/>
      </c>
      <c r="AC820">
        <f>主动技能!AJ823</f>
        <v>17</v>
      </c>
    </row>
    <row r="821" spans="1:29" x14ac:dyDescent="0.15">
      <c r="A821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对敌方单体造成125%攻击力（+25650）点伤害。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t="str">
        <f>主动技能!P824</f>
        <v>eff_sixingguangquan|eff_chongjizhan||</v>
      </c>
      <c r="K821">
        <f>主动技能!Q824</f>
        <v>1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 t="str">
        <f>IF(主动技能!V824="","",主动技能!V824)</f>
        <v>skill_24</v>
      </c>
      <c r="Q821" t="str">
        <f>IF(主动技能!W824="","")</f>
        <v/>
      </c>
      <c r="R821" t="str">
        <f>IF(主动技能!X824="","")</f>
        <v/>
      </c>
      <c r="S821">
        <f>主动技能!Y824</f>
        <v>50</v>
      </c>
      <c r="T821">
        <f>主动技能!Z824</f>
        <v>125</v>
      </c>
      <c r="U821">
        <f>主动技能!AB824</f>
        <v>25650</v>
      </c>
      <c r="V821">
        <f>主动技能!AC824</f>
        <v>0</v>
      </c>
      <c r="W821">
        <f>主动技能!AD824</f>
        <v>0</v>
      </c>
      <c r="X821">
        <f>主动技能!AE824</f>
        <v>1</v>
      </c>
      <c r="Y821">
        <f>主动技能!AF824</f>
        <v>2</v>
      </c>
      <c r="Z821">
        <f>主动技能!AG824</f>
        <v>1</v>
      </c>
      <c r="AA821" t="str">
        <f>主动技能!AH824</f>
        <v>attackex</v>
      </c>
      <c r="AB821" t="str">
        <f>IF(主动技能!AI824="","")</f>
        <v/>
      </c>
      <c r="AC821">
        <f>主动技能!AJ824</f>
        <v>18</v>
      </c>
    </row>
    <row r="822" spans="1:29" x14ac:dyDescent="0.15">
      <c r="A822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对敌方单体造成125%攻击力（+36280）点伤害。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t="str">
        <f>主动技能!P825</f>
        <v>eff_sixingguangquan|eff_chongjizhan||</v>
      </c>
      <c r="K822">
        <f>主动技能!Q825</f>
        <v>1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 t="str">
        <f>IF(主动技能!V825="","",主动技能!V825)</f>
        <v>skill_24</v>
      </c>
      <c r="Q822" t="str">
        <f>IF(主动技能!W825="","")</f>
        <v/>
      </c>
      <c r="R822" t="str">
        <f>IF(主动技能!X825="","")</f>
        <v/>
      </c>
      <c r="S822">
        <f>主动技能!Y825</f>
        <v>50</v>
      </c>
      <c r="T822">
        <f>主动技能!Z825</f>
        <v>125</v>
      </c>
      <c r="U822">
        <f>主动技能!AB825</f>
        <v>36280</v>
      </c>
      <c r="V822">
        <f>主动技能!AC825</f>
        <v>0</v>
      </c>
      <c r="W822">
        <f>主动技能!AD825</f>
        <v>0</v>
      </c>
      <c r="X822">
        <f>主动技能!AE825</f>
        <v>1</v>
      </c>
      <c r="Y822">
        <f>主动技能!AF825</f>
        <v>2</v>
      </c>
      <c r="Z822">
        <f>主动技能!AG825</f>
        <v>1</v>
      </c>
      <c r="AA822" t="str">
        <f>主动技能!AH825</f>
        <v>attackex</v>
      </c>
      <c r="AB822" t="str">
        <f>IF(主动技能!AI825="","")</f>
        <v/>
      </c>
      <c r="AC822">
        <f>主动技能!AJ825</f>
        <v>19</v>
      </c>
    </row>
    <row r="823" spans="1:29" x14ac:dyDescent="0.15">
      <c r="A823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对敌方单体造成125%攻击力（+51314）点伤害。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t="str">
        <f>主动技能!P826</f>
        <v>eff_sixingguangquan|eff_chongjizhan||</v>
      </c>
      <c r="K823">
        <f>主动技能!Q826</f>
        <v>1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 t="str">
        <f>IF(主动技能!V826="","",主动技能!V826)</f>
        <v>skill_24</v>
      </c>
      <c r="Q823" t="str">
        <f>IF(主动技能!W826="","")</f>
        <v/>
      </c>
      <c r="R823" t="str">
        <f>IF(主动技能!X826="","")</f>
        <v/>
      </c>
      <c r="S823">
        <f>主动技能!Y826</f>
        <v>50</v>
      </c>
      <c r="T823">
        <f>主动技能!Z826</f>
        <v>125</v>
      </c>
      <c r="U823">
        <f>主动技能!AB826</f>
        <v>51314</v>
      </c>
      <c r="V823">
        <f>主动技能!AC826</f>
        <v>0</v>
      </c>
      <c r="W823">
        <f>主动技能!AD826</f>
        <v>0</v>
      </c>
      <c r="X823">
        <f>主动技能!AE826</f>
        <v>1</v>
      </c>
      <c r="Y823">
        <f>主动技能!AF826</f>
        <v>2</v>
      </c>
      <c r="Z823">
        <f>主动技能!AG826</f>
        <v>1</v>
      </c>
      <c r="AA823" t="str">
        <f>主动技能!AH826</f>
        <v>attackex</v>
      </c>
      <c r="AB823" t="str">
        <f>IF(主动技能!AI826="","")</f>
        <v/>
      </c>
      <c r="AC823">
        <f>主动技能!AJ826</f>
        <v>20</v>
      </c>
    </row>
    <row r="824" spans="1:29" x14ac:dyDescent="0.15">
      <c r="A824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对敌方后排单体造成125%攻击力（+130）点伤害。并附带流血。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 t="str">
        <f>主动技能!P827</f>
        <v>eff_sixingguangquan||eff_renyuzhinu|</v>
      </c>
      <c r="K824">
        <f>主动技能!Q827</f>
        <v>1</v>
      </c>
      <c r="L824">
        <f>主动技能!R827</f>
        <v>0</v>
      </c>
      <c r="M824">
        <f>主动技能!S827</f>
        <v>0</v>
      </c>
      <c r="N824" t="str">
        <f>IF(主动技能!T827="","",主动技能!T827)</f>
        <v>100001:100:2:0</v>
      </c>
      <c r="O824" t="str">
        <f>IF(主动技能!U827="","",主动技能!U827)</f>
        <v/>
      </c>
      <c r="P824" t="str">
        <f>IF(主动技能!V827="","",主动技能!V827)</f>
        <v>skill_12</v>
      </c>
      <c r="Q824" t="str">
        <f>IF(主动技能!W827="","")</f>
        <v/>
      </c>
      <c r="R824" t="str">
        <f>IF(主动技能!X827="","")</f>
        <v/>
      </c>
      <c r="S824">
        <f>主动技能!Y827</f>
        <v>100</v>
      </c>
      <c r="T824">
        <f>主动技能!Z827</f>
        <v>125</v>
      </c>
      <c r="U824">
        <f>主动技能!AB827</f>
        <v>130</v>
      </c>
      <c r="V824">
        <f>主动技能!AC827</f>
        <v>0</v>
      </c>
      <c r="W824">
        <f>主动技能!AD827</f>
        <v>0</v>
      </c>
      <c r="X824">
        <f>主动技能!AE827</f>
        <v>1</v>
      </c>
      <c r="Y824">
        <f>主动技能!AF827</f>
        <v>3</v>
      </c>
      <c r="Z824">
        <f>主动技能!AG827</f>
        <v>2</v>
      </c>
      <c r="AA824" t="str">
        <f>主动技能!AH827</f>
        <v>attackex</v>
      </c>
      <c r="AB824" t="str">
        <f>IF(主动技能!AI827="","")</f>
        <v/>
      </c>
      <c r="AC824">
        <f>主动技能!AJ827</f>
        <v>1</v>
      </c>
    </row>
    <row r="825" spans="1:29" x14ac:dyDescent="0.15">
      <c r="A825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对敌方后排单体造成125%攻击力（+160）点伤害。并附带流血。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 t="str">
        <f>主动技能!P828</f>
        <v>eff_sixingguangquan||eff_renyuzhinu|</v>
      </c>
      <c r="K825">
        <f>主动技能!Q828</f>
        <v>1</v>
      </c>
      <c r="L825">
        <f>主动技能!R828</f>
        <v>0</v>
      </c>
      <c r="M825">
        <f>主动技能!S828</f>
        <v>0</v>
      </c>
      <c r="N825" t="str">
        <f>IF(主动技能!T828="","",主动技能!T828)</f>
        <v>100001:100:2:0</v>
      </c>
      <c r="O825" t="str">
        <f>IF(主动技能!U828="","",主动技能!U828)</f>
        <v/>
      </c>
      <c r="P825" t="str">
        <f>IF(主动技能!V828="","",主动技能!V828)</f>
        <v>skill_12</v>
      </c>
      <c r="Q825" t="str">
        <f>IF(主动技能!W828="","")</f>
        <v/>
      </c>
      <c r="R825" t="str">
        <f>IF(主动技能!X828="","")</f>
        <v/>
      </c>
      <c r="S825">
        <f>主动技能!Y828</f>
        <v>100</v>
      </c>
      <c r="T825">
        <f>主动技能!Z828</f>
        <v>125</v>
      </c>
      <c r="U825">
        <f>主动技能!AB828</f>
        <v>160</v>
      </c>
      <c r="V825">
        <f>主动技能!AC828</f>
        <v>0</v>
      </c>
      <c r="W825">
        <f>主动技能!AD828</f>
        <v>0</v>
      </c>
      <c r="X825">
        <f>主动技能!AE828</f>
        <v>1</v>
      </c>
      <c r="Y825">
        <f>主动技能!AF828</f>
        <v>3</v>
      </c>
      <c r="Z825">
        <f>主动技能!AG828</f>
        <v>2</v>
      </c>
      <c r="AA825" t="str">
        <f>主动技能!AH828</f>
        <v>attackex</v>
      </c>
      <c r="AB825" t="str">
        <f>IF(主动技能!AI828="","")</f>
        <v/>
      </c>
      <c r="AC825">
        <f>主动技能!AJ828</f>
        <v>2</v>
      </c>
    </row>
    <row r="826" spans="1:29" x14ac:dyDescent="0.15">
      <c r="A826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对敌方后排单体造成125%攻击力（+250）点伤害。并附带流血。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 t="str">
        <f>主动技能!P829</f>
        <v>eff_sixingguangquan||eff_renyuzhinu|</v>
      </c>
      <c r="K826">
        <f>主动技能!Q829</f>
        <v>1</v>
      </c>
      <c r="L826">
        <f>主动技能!R829</f>
        <v>0</v>
      </c>
      <c r="M826">
        <f>主动技能!S829</f>
        <v>0</v>
      </c>
      <c r="N826" t="str">
        <f>IF(主动技能!T829="","",主动技能!T829)</f>
        <v>100001:100:2:0</v>
      </c>
      <c r="O826" t="str">
        <f>IF(主动技能!U829="","",主动技能!U829)</f>
        <v/>
      </c>
      <c r="P826" t="str">
        <f>IF(主动技能!V829="","",主动技能!V829)</f>
        <v>skill_12</v>
      </c>
      <c r="Q826" t="str">
        <f>IF(主动技能!W829="","")</f>
        <v/>
      </c>
      <c r="R826" t="str">
        <f>IF(主动技能!X829="","")</f>
        <v/>
      </c>
      <c r="S826">
        <f>主动技能!Y829</f>
        <v>100</v>
      </c>
      <c r="T826">
        <f>主动技能!Z829</f>
        <v>125</v>
      </c>
      <c r="U826">
        <f>主动技能!AB829</f>
        <v>250</v>
      </c>
      <c r="V826">
        <f>主动技能!AC829</f>
        <v>0</v>
      </c>
      <c r="W826">
        <f>主动技能!AD829</f>
        <v>0</v>
      </c>
      <c r="X826">
        <f>主动技能!AE829</f>
        <v>1</v>
      </c>
      <c r="Y826">
        <f>主动技能!AF829</f>
        <v>3</v>
      </c>
      <c r="Z826">
        <f>主动技能!AG829</f>
        <v>2</v>
      </c>
      <c r="AA826" t="str">
        <f>主动技能!AH829</f>
        <v>attackex</v>
      </c>
      <c r="AB826" t="str">
        <f>IF(主动技能!AI829="","")</f>
        <v/>
      </c>
      <c r="AC826">
        <f>主动技能!AJ829</f>
        <v>3</v>
      </c>
    </row>
    <row r="827" spans="1:29" x14ac:dyDescent="0.15">
      <c r="A827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对敌方后排单体造成125%攻击力（+400）点伤害。并附带流血。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 t="str">
        <f>主动技能!P830</f>
        <v>eff_sixingguangquan||eff_renyuzhinu|</v>
      </c>
      <c r="K827">
        <f>主动技能!Q830</f>
        <v>1</v>
      </c>
      <c r="L827">
        <f>主动技能!R830</f>
        <v>0</v>
      </c>
      <c r="M827">
        <f>主动技能!S830</f>
        <v>0</v>
      </c>
      <c r="N827" t="str">
        <f>IF(主动技能!T830="","",主动技能!T830)</f>
        <v>100001:100:2:0</v>
      </c>
      <c r="O827" t="str">
        <f>IF(主动技能!U830="","",主动技能!U830)</f>
        <v/>
      </c>
      <c r="P827" t="str">
        <f>IF(主动技能!V830="","",主动技能!V830)</f>
        <v>skill_12</v>
      </c>
      <c r="Q827" t="str">
        <f>IF(主动技能!W830="","")</f>
        <v/>
      </c>
      <c r="R827" t="str">
        <f>IF(主动技能!X830="","")</f>
        <v/>
      </c>
      <c r="S827">
        <f>主动技能!Y830</f>
        <v>100</v>
      </c>
      <c r="T827">
        <f>主动技能!Z830</f>
        <v>125</v>
      </c>
      <c r="U827">
        <f>主动技能!AB830</f>
        <v>400</v>
      </c>
      <c r="V827">
        <f>主动技能!AC830</f>
        <v>0</v>
      </c>
      <c r="W827">
        <f>主动技能!AD830</f>
        <v>0</v>
      </c>
      <c r="X827">
        <f>主动技能!AE830</f>
        <v>1</v>
      </c>
      <c r="Y827">
        <f>主动技能!AF830</f>
        <v>3</v>
      </c>
      <c r="Z827">
        <f>主动技能!AG830</f>
        <v>2</v>
      </c>
      <c r="AA827" t="str">
        <f>主动技能!AH830</f>
        <v>attackex</v>
      </c>
      <c r="AB827" t="str">
        <f>IF(主动技能!AI830="","")</f>
        <v/>
      </c>
      <c r="AC827">
        <f>主动技能!AJ830</f>
        <v>4</v>
      </c>
    </row>
    <row r="828" spans="1:29" x14ac:dyDescent="0.15">
      <c r="A828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 t="str">
        <f>主动技能!P831</f>
        <v>eff_sixingguangquan||eff_renyuzhinu|</v>
      </c>
      <c r="K828">
        <f>主动技能!Q831</f>
        <v>1</v>
      </c>
      <c r="L828">
        <f>主动技能!R831</f>
        <v>0</v>
      </c>
      <c r="M828">
        <f>主动技能!S831</f>
        <v>0</v>
      </c>
      <c r="N828" t="str">
        <f>IF(主动技能!T831="","",主动技能!T831)</f>
        <v>100001:100:2:0</v>
      </c>
      <c r="O828" t="str">
        <f>IF(主动技能!U831="","",主动技能!U831)</f>
        <v/>
      </c>
      <c r="P828" t="str">
        <f>IF(主动技能!V831="","",主动技能!V831)</f>
        <v>skill_12</v>
      </c>
      <c r="Q828" t="str">
        <f>IF(主动技能!W831="","")</f>
        <v/>
      </c>
      <c r="R828" t="str">
        <f>IF(主动技能!X831="","")</f>
        <v/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>
        <f>主动技能!AE831</f>
        <v>1</v>
      </c>
      <c r="Y828">
        <f>主动技能!AF831</f>
        <v>3</v>
      </c>
      <c r="Z828">
        <f>主动技能!AG831</f>
        <v>2</v>
      </c>
      <c r="AA828" t="str">
        <f>主动技能!AH831</f>
        <v>attackex</v>
      </c>
      <c r="AB828" t="str">
        <f>IF(主动技能!AI831="","")</f>
        <v/>
      </c>
      <c r="AC828">
        <f>主动技能!AJ831</f>
        <v>5</v>
      </c>
    </row>
    <row r="829" spans="1:29" x14ac:dyDescent="0.15">
      <c r="A82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对敌方后排单体造成125%攻击力（+800）点伤害。并附带流血。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 t="str">
        <f>主动技能!P832</f>
        <v>eff_sixingguangquan||eff_renyuzhinu|</v>
      </c>
      <c r="K829">
        <f>主动技能!Q832</f>
        <v>1</v>
      </c>
      <c r="L829">
        <f>主动技能!R832</f>
        <v>0</v>
      </c>
      <c r="M829">
        <f>主动技能!S832</f>
        <v>0</v>
      </c>
      <c r="N829" t="str">
        <f>IF(主动技能!T832="","",主动技能!T832)</f>
        <v>100001:100:2:0</v>
      </c>
      <c r="O829" t="str">
        <f>IF(主动技能!U832="","",主动技能!U832)</f>
        <v/>
      </c>
      <c r="P829" t="str">
        <f>IF(主动技能!V832="","",主动技能!V832)</f>
        <v>skill_12</v>
      </c>
      <c r="Q829" t="str">
        <f>IF(主动技能!W832="","")</f>
        <v/>
      </c>
      <c r="R829" t="str">
        <f>IF(主动技能!X832="","")</f>
        <v/>
      </c>
      <c r="S829">
        <f>主动技能!Y832</f>
        <v>100</v>
      </c>
      <c r="T829">
        <f>主动技能!Z832</f>
        <v>125</v>
      </c>
      <c r="U829">
        <f>主动技能!AB832</f>
        <v>800</v>
      </c>
      <c r="V829">
        <f>主动技能!AC832</f>
        <v>0</v>
      </c>
      <c r="W829">
        <f>主动技能!AD832</f>
        <v>0</v>
      </c>
      <c r="X829">
        <f>主动技能!AE832</f>
        <v>1</v>
      </c>
      <c r="Y829">
        <f>主动技能!AF832</f>
        <v>3</v>
      </c>
      <c r="Z829">
        <f>主动技能!AG832</f>
        <v>2</v>
      </c>
      <c r="AA829" t="str">
        <f>主动技能!AH832</f>
        <v>attackex</v>
      </c>
      <c r="AB829" t="str">
        <f>IF(主动技能!AI832="","")</f>
        <v/>
      </c>
      <c r="AC829">
        <f>主动技能!AJ832</f>
        <v>6</v>
      </c>
    </row>
    <row r="830" spans="1:29" x14ac:dyDescent="0.15">
      <c r="A830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对敌方后排单体造成125%攻击力（+1132）点伤害。并附带流血。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 t="str">
        <f>主动技能!P833</f>
        <v>eff_sixingguangquan||eff_renyuzhinu|</v>
      </c>
      <c r="K830">
        <f>主动技能!Q833</f>
        <v>1</v>
      </c>
      <c r="L830">
        <f>主动技能!R833</f>
        <v>0</v>
      </c>
      <c r="M830">
        <f>主动技能!S833</f>
        <v>0</v>
      </c>
      <c r="N830" t="str">
        <f>IF(主动技能!T833="","",主动技能!T833)</f>
        <v>100001:100:2:0</v>
      </c>
      <c r="O830" t="str">
        <f>IF(主动技能!U833="","",主动技能!U833)</f>
        <v/>
      </c>
      <c r="P830" t="str">
        <f>IF(主动技能!V833="","",主动技能!V833)</f>
        <v>skill_12</v>
      </c>
      <c r="Q830" t="str">
        <f>IF(主动技能!W833="","")</f>
        <v/>
      </c>
      <c r="R830" t="str">
        <f>IF(主动技能!X833="","")</f>
        <v/>
      </c>
      <c r="S830">
        <f>主动技能!Y833</f>
        <v>100</v>
      </c>
      <c r="T830">
        <f>主动技能!Z833</f>
        <v>125</v>
      </c>
      <c r="U830">
        <f>主动技能!AB833</f>
        <v>1132</v>
      </c>
      <c r="V830">
        <f>主动技能!AC833</f>
        <v>0</v>
      </c>
      <c r="W830">
        <f>主动技能!AD833</f>
        <v>0</v>
      </c>
      <c r="X830">
        <f>主动技能!AE833</f>
        <v>1</v>
      </c>
      <c r="Y830">
        <f>主动技能!AF833</f>
        <v>3</v>
      </c>
      <c r="Z830">
        <f>主动技能!AG833</f>
        <v>2</v>
      </c>
      <c r="AA830" t="str">
        <f>主动技能!AH833</f>
        <v>attackex</v>
      </c>
      <c r="AB830" t="str">
        <f>IF(主动技能!AI833="","")</f>
        <v/>
      </c>
      <c r="AC830">
        <f>主动技能!AJ833</f>
        <v>7</v>
      </c>
    </row>
    <row r="831" spans="1:29" x14ac:dyDescent="0.15">
      <c r="A831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对敌方后排单体造成125%攻击力（+1601）点伤害。并附带流血。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 t="str">
        <f>主动技能!P834</f>
        <v>eff_sixingguangquan||eff_renyuzhinu|</v>
      </c>
      <c r="K831">
        <f>主动技能!Q834</f>
        <v>1</v>
      </c>
      <c r="L831">
        <f>主动技能!R834</f>
        <v>0</v>
      </c>
      <c r="M831">
        <f>主动技能!S834</f>
        <v>0</v>
      </c>
      <c r="N831" t="str">
        <f>IF(主动技能!T834="","",主动技能!T834)</f>
        <v>100001:100:2:0</v>
      </c>
      <c r="O831" t="str">
        <f>IF(主动技能!U834="","",主动技能!U834)</f>
        <v/>
      </c>
      <c r="P831" t="str">
        <f>IF(主动技能!V834="","",主动技能!V834)</f>
        <v>skill_12</v>
      </c>
      <c r="Q831" t="str">
        <f>IF(主动技能!W834="","")</f>
        <v/>
      </c>
      <c r="R831" t="str">
        <f>IF(主动技能!X834="","")</f>
        <v/>
      </c>
      <c r="S831">
        <f>主动技能!Y834</f>
        <v>100</v>
      </c>
      <c r="T831">
        <f>主动技能!Z834</f>
        <v>125</v>
      </c>
      <c r="U831">
        <f>主动技能!AB834</f>
        <v>1601</v>
      </c>
      <c r="V831">
        <f>主动技能!AC834</f>
        <v>0</v>
      </c>
      <c r="W831">
        <f>主动技能!AD834</f>
        <v>0</v>
      </c>
      <c r="X831">
        <f>主动技能!AE834</f>
        <v>1</v>
      </c>
      <c r="Y831">
        <f>主动技能!AF834</f>
        <v>3</v>
      </c>
      <c r="Z831">
        <f>主动技能!AG834</f>
        <v>2</v>
      </c>
      <c r="AA831" t="str">
        <f>主动技能!AH834</f>
        <v>attackex</v>
      </c>
      <c r="AB831" t="str">
        <f>IF(主动技能!AI834="","")</f>
        <v/>
      </c>
      <c r="AC831">
        <f>主动技能!AJ834</f>
        <v>8</v>
      </c>
    </row>
    <row r="832" spans="1:29" x14ac:dyDescent="0.15">
      <c r="A832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对敌方后排单体造成125%攻击力（+2264）点伤害。并附带流血。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 t="str">
        <f>主动技能!P835</f>
        <v>eff_sixingguangquan||eff_renyuzhinu|</v>
      </c>
      <c r="K832">
        <f>主动技能!Q835</f>
        <v>1</v>
      </c>
      <c r="L832">
        <f>主动技能!R835</f>
        <v>0</v>
      </c>
      <c r="M832">
        <f>主动技能!S835</f>
        <v>0</v>
      </c>
      <c r="N832" t="str">
        <f>IF(主动技能!T835="","",主动技能!T835)</f>
        <v>100001:100:2:0</v>
      </c>
      <c r="O832" t="str">
        <f>IF(主动技能!U835="","",主动技能!U835)</f>
        <v/>
      </c>
      <c r="P832" t="str">
        <f>IF(主动技能!V835="","",主动技能!V835)</f>
        <v>skill_12</v>
      </c>
      <c r="Q832" t="str">
        <f>IF(主动技能!W835="","")</f>
        <v/>
      </c>
      <c r="R832" t="str">
        <f>IF(主动技能!X835="","")</f>
        <v/>
      </c>
      <c r="S832">
        <f>主动技能!Y835</f>
        <v>100</v>
      </c>
      <c r="T832">
        <f>主动技能!Z835</f>
        <v>125</v>
      </c>
      <c r="U832">
        <f>主动技能!AB835</f>
        <v>2264</v>
      </c>
      <c r="V832">
        <f>主动技能!AC835</f>
        <v>0</v>
      </c>
      <c r="W832">
        <f>主动技能!AD835</f>
        <v>0</v>
      </c>
      <c r="X832">
        <f>主动技能!AE835</f>
        <v>1</v>
      </c>
      <c r="Y832">
        <f>主动技能!AF835</f>
        <v>3</v>
      </c>
      <c r="Z832">
        <f>主动技能!AG835</f>
        <v>2</v>
      </c>
      <c r="AA832" t="str">
        <f>主动技能!AH835</f>
        <v>attackex</v>
      </c>
      <c r="AB832" t="str">
        <f>IF(主动技能!AI835="","")</f>
        <v/>
      </c>
      <c r="AC832">
        <f>主动技能!AJ835</f>
        <v>9</v>
      </c>
    </row>
    <row r="833" spans="1:29" x14ac:dyDescent="0.15">
      <c r="A833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对敌方后排单体造成125%攻击力（+3203）点伤害。并附带流血。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 t="str">
        <f>主动技能!P836</f>
        <v>eff_sixingguangquan||eff_renyuzhinu|</v>
      </c>
      <c r="K833">
        <f>主动技能!Q836</f>
        <v>1</v>
      </c>
      <c r="L833">
        <f>主动技能!R836</f>
        <v>0</v>
      </c>
      <c r="M833">
        <f>主动技能!S836</f>
        <v>0</v>
      </c>
      <c r="N833" t="str">
        <f>IF(主动技能!T836="","",主动技能!T836)</f>
        <v>100001:100:2:0</v>
      </c>
      <c r="O833" t="str">
        <f>IF(主动技能!U836="","",主动技能!U836)</f>
        <v/>
      </c>
      <c r="P833" t="str">
        <f>IF(主动技能!V836="","",主动技能!V836)</f>
        <v>skill_12</v>
      </c>
      <c r="Q833" t="str">
        <f>IF(主动技能!W836="","")</f>
        <v/>
      </c>
      <c r="R833" t="str">
        <f>IF(主动技能!X836="","")</f>
        <v/>
      </c>
      <c r="S833">
        <f>主动技能!Y836</f>
        <v>100</v>
      </c>
      <c r="T833">
        <f>主动技能!Z836</f>
        <v>125</v>
      </c>
      <c r="U833">
        <f>主动技能!AB836</f>
        <v>3203</v>
      </c>
      <c r="V833">
        <f>主动技能!AC836</f>
        <v>0</v>
      </c>
      <c r="W833">
        <f>主动技能!AD836</f>
        <v>0</v>
      </c>
      <c r="X833">
        <f>主动技能!AE836</f>
        <v>1</v>
      </c>
      <c r="Y833">
        <f>主动技能!AF836</f>
        <v>3</v>
      </c>
      <c r="Z833">
        <f>主动技能!AG836</f>
        <v>2</v>
      </c>
      <c r="AA833" t="str">
        <f>主动技能!AH836</f>
        <v>attackex</v>
      </c>
      <c r="AB833" t="str">
        <f>IF(主动技能!AI836="","")</f>
        <v/>
      </c>
      <c r="AC833">
        <f>主动技能!AJ836</f>
        <v>10</v>
      </c>
    </row>
    <row r="834" spans="1:29" x14ac:dyDescent="0.15">
      <c r="A834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对敌方后排单体造成125%攻击力（+4530）点伤害。并附带流血。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 t="str">
        <f>主动技能!P837</f>
        <v>eff_sixingguangquan||eff_renyuzhinu|</v>
      </c>
      <c r="K834">
        <f>主动技能!Q837</f>
        <v>1</v>
      </c>
      <c r="L834">
        <f>主动技能!R837</f>
        <v>0</v>
      </c>
      <c r="M834">
        <f>主动技能!S837</f>
        <v>0</v>
      </c>
      <c r="N834" t="str">
        <f>IF(主动技能!T837="","",主动技能!T837)</f>
        <v>100001:100:2:0</v>
      </c>
      <c r="O834" t="str">
        <f>IF(主动技能!U837="","",主动技能!U837)</f>
        <v/>
      </c>
      <c r="P834" t="str">
        <f>IF(主动技能!V837="","",主动技能!V837)</f>
        <v>skill_12</v>
      </c>
      <c r="Q834" t="str">
        <f>IF(主动技能!W837="","")</f>
        <v/>
      </c>
      <c r="R834" t="str">
        <f>IF(主动技能!X837="","")</f>
        <v/>
      </c>
      <c r="S834">
        <f>主动技能!Y837</f>
        <v>100</v>
      </c>
      <c r="T834">
        <f>主动技能!Z837</f>
        <v>125</v>
      </c>
      <c r="U834">
        <f>主动技能!AB837</f>
        <v>4530</v>
      </c>
      <c r="V834">
        <f>主动技能!AC837</f>
        <v>0</v>
      </c>
      <c r="W834">
        <f>主动技能!AD837</f>
        <v>0</v>
      </c>
      <c r="X834">
        <f>主动技能!AE837</f>
        <v>1</v>
      </c>
      <c r="Y834">
        <f>主动技能!AF837</f>
        <v>3</v>
      </c>
      <c r="Z834">
        <f>主动技能!AG837</f>
        <v>2</v>
      </c>
      <c r="AA834" t="str">
        <f>主动技能!AH837</f>
        <v>attackex</v>
      </c>
      <c r="AB834" t="str">
        <f>IF(主动技能!AI837="","")</f>
        <v/>
      </c>
      <c r="AC834">
        <f>主动技能!AJ837</f>
        <v>11</v>
      </c>
    </row>
    <row r="835" spans="1:29" x14ac:dyDescent="0.15">
      <c r="A835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对敌方后排单体造成125%攻击力（+6407）点伤害。并附带流血。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 t="str">
        <f>主动技能!P838</f>
        <v>eff_sixingguangquan||eff_renyuzhinu|</v>
      </c>
      <c r="K835">
        <f>主动技能!Q838</f>
        <v>1</v>
      </c>
      <c r="L835">
        <f>主动技能!R838</f>
        <v>0</v>
      </c>
      <c r="M835">
        <f>主动技能!S838</f>
        <v>0</v>
      </c>
      <c r="N835" t="str">
        <f>IF(主动技能!T838="","",主动技能!T838)</f>
        <v>100001:100:2:0</v>
      </c>
      <c r="O835" t="str">
        <f>IF(主动技能!U838="","",主动技能!U838)</f>
        <v/>
      </c>
      <c r="P835" t="str">
        <f>IF(主动技能!V838="","",主动技能!V838)</f>
        <v>skill_12</v>
      </c>
      <c r="Q835" t="str">
        <f>IF(主动技能!W838="","")</f>
        <v/>
      </c>
      <c r="R835" t="str">
        <f>IF(主动技能!X838="","")</f>
        <v/>
      </c>
      <c r="S835">
        <f>主动技能!Y838</f>
        <v>100</v>
      </c>
      <c r="T835">
        <f>主动技能!Z838</f>
        <v>125</v>
      </c>
      <c r="U835">
        <f>主动技能!AB838</f>
        <v>6407</v>
      </c>
      <c r="V835">
        <f>主动技能!AC838</f>
        <v>0</v>
      </c>
      <c r="W835">
        <f>主动技能!AD838</f>
        <v>0</v>
      </c>
      <c r="X835">
        <f>主动技能!AE838</f>
        <v>1</v>
      </c>
      <c r="Y835">
        <f>主动技能!AF838</f>
        <v>3</v>
      </c>
      <c r="Z835">
        <f>主动技能!AG838</f>
        <v>2</v>
      </c>
      <c r="AA835" t="str">
        <f>主动技能!AH838</f>
        <v>attackex</v>
      </c>
      <c r="AB835" t="str">
        <f>IF(主动技能!AI838="","")</f>
        <v/>
      </c>
      <c r="AC835">
        <f>主动技能!AJ838</f>
        <v>12</v>
      </c>
    </row>
    <row r="836" spans="1:29" x14ac:dyDescent="0.15">
      <c r="A836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对敌方后排单体造成125%攻击力（+9063）点伤害。并附带流血。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 t="str">
        <f>主动技能!P839</f>
        <v>eff_sixingguangquan||eff_renyuzhinu|</v>
      </c>
      <c r="K836">
        <f>主动技能!Q839</f>
        <v>1</v>
      </c>
      <c r="L836">
        <f>主动技能!R839</f>
        <v>0</v>
      </c>
      <c r="M836">
        <f>主动技能!S839</f>
        <v>0</v>
      </c>
      <c r="N836" t="str">
        <f>IF(主动技能!T839="","",主动技能!T839)</f>
        <v>100001:100:2:0</v>
      </c>
      <c r="O836" t="str">
        <f>IF(主动技能!U839="","",主动技能!U839)</f>
        <v/>
      </c>
      <c r="P836" t="str">
        <f>IF(主动技能!V839="","",主动技能!V839)</f>
        <v>skill_12</v>
      </c>
      <c r="Q836" t="str">
        <f>IF(主动技能!W839="","")</f>
        <v/>
      </c>
      <c r="R836" t="str">
        <f>IF(主动技能!X839="","")</f>
        <v/>
      </c>
      <c r="S836">
        <f>主动技能!Y839</f>
        <v>100</v>
      </c>
      <c r="T836">
        <f>主动技能!Z839</f>
        <v>125</v>
      </c>
      <c r="U836">
        <f>主动技能!AB839</f>
        <v>9063</v>
      </c>
      <c r="V836">
        <f>主动技能!AC839</f>
        <v>0</v>
      </c>
      <c r="W836">
        <f>主动技能!AD839</f>
        <v>0</v>
      </c>
      <c r="X836">
        <f>主动技能!AE839</f>
        <v>1</v>
      </c>
      <c r="Y836">
        <f>主动技能!AF839</f>
        <v>3</v>
      </c>
      <c r="Z836">
        <f>主动技能!AG839</f>
        <v>2</v>
      </c>
      <c r="AA836" t="str">
        <f>主动技能!AH839</f>
        <v>attackex</v>
      </c>
      <c r="AB836" t="str">
        <f>IF(主动技能!AI839="","")</f>
        <v/>
      </c>
      <c r="AC836">
        <f>主动技能!AJ839</f>
        <v>13</v>
      </c>
    </row>
    <row r="837" spans="1:29" x14ac:dyDescent="0.15">
      <c r="A837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对敌方后排单体造成125%攻击力（+12819）点伤害。并附带流血。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 t="str">
        <f>主动技能!P840</f>
        <v>eff_sixingguangquan||eff_renyuzhinu|</v>
      </c>
      <c r="K837">
        <f>主动技能!Q840</f>
        <v>1</v>
      </c>
      <c r="L837">
        <f>主动技能!R840</f>
        <v>0</v>
      </c>
      <c r="M837">
        <f>主动技能!S840</f>
        <v>0</v>
      </c>
      <c r="N837" t="str">
        <f>IF(主动技能!T840="","",主动技能!T840)</f>
        <v>100001:100:2:0</v>
      </c>
      <c r="O837" t="str">
        <f>IF(主动技能!U840="","",主动技能!U840)</f>
        <v/>
      </c>
      <c r="P837" t="str">
        <f>IF(主动技能!V840="","",主动技能!V840)</f>
        <v>skill_12</v>
      </c>
      <c r="Q837" t="str">
        <f>IF(主动技能!W840="","")</f>
        <v/>
      </c>
      <c r="R837" t="str">
        <f>IF(主动技能!X840="","")</f>
        <v/>
      </c>
      <c r="S837">
        <f>主动技能!Y840</f>
        <v>100</v>
      </c>
      <c r="T837">
        <f>主动技能!Z840</f>
        <v>125</v>
      </c>
      <c r="U837">
        <f>主动技能!AB840</f>
        <v>12819</v>
      </c>
      <c r="V837">
        <f>主动技能!AC840</f>
        <v>0</v>
      </c>
      <c r="W837">
        <f>主动技能!AD840</f>
        <v>0</v>
      </c>
      <c r="X837">
        <f>主动技能!AE840</f>
        <v>1</v>
      </c>
      <c r="Y837">
        <f>主动技能!AF840</f>
        <v>3</v>
      </c>
      <c r="Z837">
        <f>主动技能!AG840</f>
        <v>2</v>
      </c>
      <c r="AA837" t="str">
        <f>主动技能!AH840</f>
        <v>attackex</v>
      </c>
      <c r="AB837" t="str">
        <f>IF(主动技能!AI840="","")</f>
        <v/>
      </c>
      <c r="AC837">
        <f>主动技能!AJ840</f>
        <v>14</v>
      </c>
    </row>
    <row r="838" spans="1:29" x14ac:dyDescent="0.15">
      <c r="A838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对敌方后排单体造成125%攻击力（+18131）点伤害。并附带流血。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 t="str">
        <f>主动技能!P841</f>
        <v>eff_sixingguangquan||eff_renyuzhinu|</v>
      </c>
      <c r="K838">
        <f>主动技能!Q841</f>
        <v>1</v>
      </c>
      <c r="L838">
        <f>主动技能!R841</f>
        <v>0</v>
      </c>
      <c r="M838">
        <f>主动技能!S841</f>
        <v>0</v>
      </c>
      <c r="N838" t="str">
        <f>IF(主动技能!T841="","",主动技能!T841)</f>
        <v>100001:100:2:0</v>
      </c>
      <c r="O838" t="str">
        <f>IF(主动技能!U841="","",主动技能!U841)</f>
        <v/>
      </c>
      <c r="P838" t="str">
        <f>IF(主动技能!V841="","",主动技能!V841)</f>
        <v>skill_12</v>
      </c>
      <c r="Q838" t="str">
        <f>IF(主动技能!W841="","")</f>
        <v/>
      </c>
      <c r="R838" t="str">
        <f>IF(主动技能!X841="","")</f>
        <v/>
      </c>
      <c r="S838">
        <f>主动技能!Y841</f>
        <v>100</v>
      </c>
      <c r="T838">
        <f>主动技能!Z841</f>
        <v>125</v>
      </c>
      <c r="U838">
        <f>主动技能!AB841</f>
        <v>18131</v>
      </c>
      <c r="V838">
        <f>主动技能!AC841</f>
        <v>0</v>
      </c>
      <c r="W838">
        <f>主动技能!AD841</f>
        <v>0</v>
      </c>
      <c r="X838">
        <f>主动技能!AE841</f>
        <v>1</v>
      </c>
      <c r="Y838">
        <f>主动技能!AF841</f>
        <v>3</v>
      </c>
      <c r="Z838">
        <f>主动技能!AG841</f>
        <v>2</v>
      </c>
      <c r="AA838" t="str">
        <f>主动技能!AH841</f>
        <v>attackex</v>
      </c>
      <c r="AB838" t="str">
        <f>IF(主动技能!AI841="","")</f>
        <v/>
      </c>
      <c r="AC838">
        <f>主动技能!AJ841</f>
        <v>15</v>
      </c>
    </row>
    <row r="839" spans="1:29" x14ac:dyDescent="0.15">
      <c r="A8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对敌方后排单体造成125%攻击力（+25644）点伤害。并附带流血。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 t="str">
        <f>主动技能!P842</f>
        <v>eff_sixingguangquan||eff_renyuzhinu|</v>
      </c>
      <c r="K839">
        <f>主动技能!Q842</f>
        <v>1</v>
      </c>
      <c r="L839">
        <f>主动技能!R842</f>
        <v>0</v>
      </c>
      <c r="M839">
        <f>主动技能!S842</f>
        <v>0</v>
      </c>
      <c r="N839" t="str">
        <f>IF(主动技能!T842="","",主动技能!T842)</f>
        <v>100001:100:2:0</v>
      </c>
      <c r="O839" t="str">
        <f>IF(主动技能!U842="","",主动技能!U842)</f>
        <v/>
      </c>
      <c r="P839" t="str">
        <f>IF(主动技能!V842="","",主动技能!V842)</f>
        <v>skill_12</v>
      </c>
      <c r="Q839" t="str">
        <f>IF(主动技能!W842="","")</f>
        <v/>
      </c>
      <c r="R839" t="str">
        <f>IF(主动技能!X842="","")</f>
        <v/>
      </c>
      <c r="S839">
        <f>主动技能!Y842</f>
        <v>100</v>
      </c>
      <c r="T839">
        <f>主动技能!Z842</f>
        <v>125</v>
      </c>
      <c r="U839">
        <f>主动技能!AB842</f>
        <v>25644</v>
      </c>
      <c r="V839">
        <f>主动技能!AC842</f>
        <v>0</v>
      </c>
      <c r="W839">
        <f>主动技能!AD842</f>
        <v>0</v>
      </c>
      <c r="X839">
        <f>主动技能!AE842</f>
        <v>1</v>
      </c>
      <c r="Y839">
        <f>主动技能!AF842</f>
        <v>3</v>
      </c>
      <c r="Z839">
        <f>主动技能!AG842</f>
        <v>2</v>
      </c>
      <c r="AA839" t="str">
        <f>主动技能!AH842</f>
        <v>attackex</v>
      </c>
      <c r="AB839" t="str">
        <f>IF(主动技能!AI842="","")</f>
        <v/>
      </c>
      <c r="AC839">
        <f>主动技能!AJ842</f>
        <v>16</v>
      </c>
    </row>
    <row r="840" spans="1:29" x14ac:dyDescent="0.15">
      <c r="A840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对敌方后排单体造成125%攻击力（+36271）点伤害。并附带流血。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 t="str">
        <f>主动技能!P843</f>
        <v>eff_sixingguangquan||eff_renyuzhinu|</v>
      </c>
      <c r="K840">
        <f>主动技能!Q843</f>
        <v>1</v>
      </c>
      <c r="L840">
        <f>主动技能!R843</f>
        <v>0</v>
      </c>
      <c r="M840">
        <f>主动技能!S843</f>
        <v>0</v>
      </c>
      <c r="N840" t="str">
        <f>IF(主动技能!T843="","",主动技能!T843)</f>
        <v>100001:100:2:0</v>
      </c>
      <c r="O840" t="str">
        <f>IF(主动技能!U843="","",主动技能!U843)</f>
        <v/>
      </c>
      <c r="P840" t="str">
        <f>IF(主动技能!V843="","",主动技能!V843)</f>
        <v>skill_12</v>
      </c>
      <c r="Q840" t="str">
        <f>IF(主动技能!W843="","")</f>
        <v/>
      </c>
      <c r="R840" t="str">
        <f>IF(主动技能!X843="","")</f>
        <v/>
      </c>
      <c r="S840">
        <f>主动技能!Y843</f>
        <v>100</v>
      </c>
      <c r="T840">
        <f>主动技能!Z843</f>
        <v>125</v>
      </c>
      <c r="U840">
        <f>主动技能!AB843</f>
        <v>36271</v>
      </c>
      <c r="V840">
        <f>主动技能!AC843</f>
        <v>0</v>
      </c>
      <c r="W840">
        <f>主动技能!AD843</f>
        <v>0</v>
      </c>
      <c r="X840">
        <f>主动技能!AE843</f>
        <v>1</v>
      </c>
      <c r="Y840">
        <f>主动技能!AF843</f>
        <v>3</v>
      </c>
      <c r="Z840">
        <f>主动技能!AG843</f>
        <v>2</v>
      </c>
      <c r="AA840" t="str">
        <f>主动技能!AH843</f>
        <v>attackex</v>
      </c>
      <c r="AB840" t="str">
        <f>IF(主动技能!AI843="","")</f>
        <v/>
      </c>
      <c r="AC840">
        <f>主动技能!AJ843</f>
        <v>17</v>
      </c>
    </row>
    <row r="841" spans="1:29" x14ac:dyDescent="0.15">
      <c r="A841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对敌方后排单体造成125%攻击力（+51301）点伤害。并附带流血。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 t="str">
        <f>主动技能!P844</f>
        <v>eff_sixingguangquan||eff_renyuzhinu|</v>
      </c>
      <c r="K841">
        <f>主动技能!Q844</f>
        <v>1</v>
      </c>
      <c r="L841">
        <f>主动技能!R844</f>
        <v>0</v>
      </c>
      <c r="M841">
        <f>主动技能!S844</f>
        <v>0</v>
      </c>
      <c r="N841" t="str">
        <f>IF(主动技能!T844="","",主动技能!T844)</f>
        <v>100001:100:2:0</v>
      </c>
      <c r="O841" t="str">
        <f>IF(主动技能!U844="","",主动技能!U844)</f>
        <v/>
      </c>
      <c r="P841" t="str">
        <f>IF(主动技能!V844="","",主动技能!V844)</f>
        <v>skill_12</v>
      </c>
      <c r="Q841" t="str">
        <f>IF(主动技能!W844="","")</f>
        <v/>
      </c>
      <c r="R841" t="str">
        <f>IF(主动技能!X844="","")</f>
        <v/>
      </c>
      <c r="S841">
        <f>主动技能!Y844</f>
        <v>100</v>
      </c>
      <c r="T841">
        <f>主动技能!Z844</f>
        <v>125</v>
      </c>
      <c r="U841">
        <f>主动技能!AB844</f>
        <v>51301</v>
      </c>
      <c r="V841">
        <f>主动技能!AC844</f>
        <v>0</v>
      </c>
      <c r="W841">
        <f>主动技能!AD844</f>
        <v>0</v>
      </c>
      <c r="X841">
        <f>主动技能!AE844</f>
        <v>1</v>
      </c>
      <c r="Y841">
        <f>主动技能!AF844</f>
        <v>3</v>
      </c>
      <c r="Z841">
        <f>主动技能!AG844</f>
        <v>2</v>
      </c>
      <c r="AA841" t="str">
        <f>主动技能!AH844</f>
        <v>attackex</v>
      </c>
      <c r="AB841" t="str">
        <f>IF(主动技能!AI844="","")</f>
        <v/>
      </c>
      <c r="AC841">
        <f>主动技能!AJ844</f>
        <v>18</v>
      </c>
    </row>
    <row r="842" spans="1:29" x14ac:dyDescent="0.15">
      <c r="A842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对敌方后排单体造成125%攻击力（+72560）点伤害。并附带流血。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 t="str">
        <f>主动技能!P845</f>
        <v>eff_sixingguangquan||eff_renyuzhinu|</v>
      </c>
      <c r="K842">
        <f>主动技能!Q845</f>
        <v>1</v>
      </c>
      <c r="L842">
        <f>主动技能!R845</f>
        <v>0</v>
      </c>
      <c r="M842">
        <f>主动技能!S845</f>
        <v>0</v>
      </c>
      <c r="N842" t="str">
        <f>IF(主动技能!T845="","",主动技能!T845)</f>
        <v>100001:100:2:0</v>
      </c>
      <c r="O842" t="str">
        <f>IF(主动技能!U845="","",主动技能!U845)</f>
        <v/>
      </c>
      <c r="P842" t="str">
        <f>IF(主动技能!V845="","",主动技能!V845)</f>
        <v>skill_12</v>
      </c>
      <c r="Q842" t="str">
        <f>IF(主动技能!W845="","")</f>
        <v/>
      </c>
      <c r="R842" t="str">
        <f>IF(主动技能!X845="","")</f>
        <v/>
      </c>
      <c r="S842">
        <f>主动技能!Y845</f>
        <v>100</v>
      </c>
      <c r="T842">
        <f>主动技能!Z845</f>
        <v>125</v>
      </c>
      <c r="U842">
        <f>主动技能!AB845</f>
        <v>72560</v>
      </c>
      <c r="V842">
        <f>主动技能!AC845</f>
        <v>0</v>
      </c>
      <c r="W842">
        <f>主动技能!AD845</f>
        <v>0</v>
      </c>
      <c r="X842">
        <f>主动技能!AE845</f>
        <v>1</v>
      </c>
      <c r="Y842">
        <f>主动技能!AF845</f>
        <v>3</v>
      </c>
      <c r="Z842">
        <f>主动技能!AG845</f>
        <v>2</v>
      </c>
      <c r="AA842" t="str">
        <f>主动技能!AH845</f>
        <v>attackex</v>
      </c>
      <c r="AB842" t="str">
        <f>IF(主动技能!AI845="","")</f>
        <v/>
      </c>
      <c r="AC842">
        <f>主动技能!AJ845</f>
        <v>19</v>
      </c>
    </row>
    <row r="843" spans="1:29" x14ac:dyDescent="0.15">
      <c r="A843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对敌方后排单体造成125%攻击力（+102628）点伤害。并附带流血。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 t="str">
        <f>主动技能!P846</f>
        <v>eff_sixingguangquan||eff_renyuzhinu|</v>
      </c>
      <c r="K843">
        <f>主动技能!Q846</f>
        <v>1</v>
      </c>
      <c r="L843">
        <f>主动技能!R846</f>
        <v>0</v>
      </c>
      <c r="M843">
        <f>主动技能!S846</f>
        <v>0</v>
      </c>
      <c r="N843" t="str">
        <f>IF(主动技能!T846="","",主动技能!T846)</f>
        <v>100001:100:2:0</v>
      </c>
      <c r="O843" t="str">
        <f>IF(主动技能!U846="","",主动技能!U846)</f>
        <v/>
      </c>
      <c r="P843" t="str">
        <f>IF(主动技能!V846="","",主动技能!V846)</f>
        <v>skill_12</v>
      </c>
      <c r="Q843" t="str">
        <f>IF(主动技能!W846="","")</f>
        <v/>
      </c>
      <c r="R843" t="str">
        <f>IF(主动技能!X846="","")</f>
        <v/>
      </c>
      <c r="S843">
        <f>主动技能!Y846</f>
        <v>100</v>
      </c>
      <c r="T843">
        <f>主动技能!Z846</f>
        <v>125</v>
      </c>
      <c r="U843">
        <f>主动技能!AB846</f>
        <v>102628</v>
      </c>
      <c r="V843">
        <f>主动技能!AC846</f>
        <v>0</v>
      </c>
      <c r="W843">
        <f>主动技能!AD846</f>
        <v>0</v>
      </c>
      <c r="X843">
        <f>主动技能!AE846</f>
        <v>1</v>
      </c>
      <c r="Y843">
        <f>主动技能!AF846</f>
        <v>3</v>
      </c>
      <c r="Z843">
        <f>主动技能!AG846</f>
        <v>2</v>
      </c>
      <c r="AA843" t="str">
        <f>主动技能!AH846</f>
        <v>attackex</v>
      </c>
      <c r="AB843" t="str">
        <f>IF(主动技能!AI846="","")</f>
        <v/>
      </c>
      <c r="AC843">
        <f>主动技能!AJ846</f>
        <v>20</v>
      </c>
    </row>
    <row r="844" spans="1:29" x14ac:dyDescent="0.15">
      <c r="A844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t="str">
        <f>主动技能!P847</f>
        <v>eff_yixingguangquan|||</v>
      </c>
      <c r="K844">
        <f>主动技能!Q847</f>
        <v>1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 t="str">
        <f>IF(主动技能!V847="","",主动技能!V847)</f>
        <v>skill_32</v>
      </c>
      <c r="Q844" t="str">
        <f>IF(主动技能!W847="","")</f>
        <v/>
      </c>
      <c r="R844" t="str">
        <f>IF(主动技能!X847="","")</f>
        <v/>
      </c>
      <c r="S844">
        <f>主动技能!Y847</f>
        <v>0</v>
      </c>
      <c r="T844">
        <f>主动技能!Z847</f>
        <v>100</v>
      </c>
      <c r="U844">
        <f>主动技能!AB847</f>
        <v>26</v>
      </c>
      <c r="V844">
        <f>主动技能!AC847</f>
        <v>0</v>
      </c>
      <c r="W844">
        <f>主动技能!AD847</f>
        <v>0</v>
      </c>
      <c r="X844">
        <f>主动技能!AE847</f>
        <v>0</v>
      </c>
      <c r="Y844">
        <f>主动技能!AF847</f>
        <v>0</v>
      </c>
      <c r="Z844">
        <f>主动技能!AG847</f>
        <v>0</v>
      </c>
      <c r="AA844" t="str">
        <f>主动技能!AH847</f>
        <v>attack</v>
      </c>
      <c r="AB844" t="str">
        <f>IF(主动技能!AI847="","")</f>
        <v/>
      </c>
      <c r="AC844">
        <f>主动技能!AJ847</f>
        <v>1</v>
      </c>
    </row>
    <row r="845" spans="1:29" x14ac:dyDescent="0.15">
      <c r="A845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t="str">
        <f>主动技能!P848</f>
        <v>eff_yixingguangquan|||</v>
      </c>
      <c r="K845">
        <f>主动技能!Q848</f>
        <v>1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 t="str">
        <f>IF(主动技能!V848="","",主动技能!V848)</f>
        <v>skill_32</v>
      </c>
      <c r="Q845" t="str">
        <f>IF(主动技能!W848="","")</f>
        <v/>
      </c>
      <c r="R845" t="str">
        <f>IF(主动技能!X848="","")</f>
        <v/>
      </c>
      <c r="S845">
        <f>主动技能!Y848</f>
        <v>0</v>
      </c>
      <c r="T845">
        <f>主动技能!Z848</f>
        <v>100</v>
      </c>
      <c r="U845">
        <f>主动技能!AB848</f>
        <v>32</v>
      </c>
      <c r="V845">
        <f>主动技能!AC848</f>
        <v>0</v>
      </c>
      <c r="W845">
        <f>主动技能!AD848</f>
        <v>0</v>
      </c>
      <c r="X845">
        <f>主动技能!AE848</f>
        <v>0</v>
      </c>
      <c r="Y845">
        <f>主动技能!AF848</f>
        <v>0</v>
      </c>
      <c r="Z845">
        <f>主动技能!AG848</f>
        <v>0</v>
      </c>
      <c r="AA845" t="str">
        <f>主动技能!AH848</f>
        <v>attack</v>
      </c>
      <c r="AB845" t="str">
        <f>IF(主动技能!AI848="","")</f>
        <v/>
      </c>
      <c r="AC845">
        <f>主动技能!AJ848</f>
        <v>2</v>
      </c>
    </row>
    <row r="846" spans="1:29" x14ac:dyDescent="0.15">
      <c r="A846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t="str">
        <f>主动技能!P849</f>
        <v>eff_yixingguangquan|||</v>
      </c>
      <c r="K846">
        <f>主动技能!Q849</f>
        <v>1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 t="str">
        <f>IF(主动技能!V849="","",主动技能!V849)</f>
        <v>skill_32</v>
      </c>
      <c r="Q846" t="str">
        <f>IF(主动技能!W849="","")</f>
        <v/>
      </c>
      <c r="R846" t="str">
        <f>IF(主动技能!X849="","")</f>
        <v/>
      </c>
      <c r="S846">
        <f>主动技能!Y849</f>
        <v>0</v>
      </c>
      <c r="T846">
        <f>主动技能!Z849</f>
        <v>100</v>
      </c>
      <c r="U846">
        <f>主动技能!AB849</f>
        <v>50</v>
      </c>
      <c r="V846">
        <f>主动技能!AC849</f>
        <v>0</v>
      </c>
      <c r="W846">
        <f>主动技能!AD849</f>
        <v>0</v>
      </c>
      <c r="X846">
        <f>主动技能!AE849</f>
        <v>0</v>
      </c>
      <c r="Y846">
        <f>主动技能!AF849</f>
        <v>0</v>
      </c>
      <c r="Z846">
        <f>主动技能!AG849</f>
        <v>0</v>
      </c>
      <c r="AA846" t="str">
        <f>主动技能!AH849</f>
        <v>attack</v>
      </c>
      <c r="AB846" t="str">
        <f>IF(主动技能!AI849="","")</f>
        <v/>
      </c>
      <c r="AC846">
        <f>主动技能!AJ849</f>
        <v>3</v>
      </c>
    </row>
    <row r="847" spans="1:29" x14ac:dyDescent="0.15">
      <c r="A847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t="str">
        <f>主动技能!P850</f>
        <v>eff_yixingguangquan|||</v>
      </c>
      <c r="K847">
        <f>主动技能!Q850</f>
        <v>1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 t="str">
        <f>IF(主动技能!V850="","",主动技能!V850)</f>
        <v>skill_32</v>
      </c>
      <c r="Q847" t="str">
        <f>IF(主动技能!W850="","")</f>
        <v/>
      </c>
      <c r="R847" t="str">
        <f>IF(主动技能!X850="","")</f>
        <v/>
      </c>
      <c r="S847">
        <f>主动技能!Y850</f>
        <v>0</v>
      </c>
      <c r="T847">
        <f>主动技能!Z850</f>
        <v>100</v>
      </c>
      <c r="U847">
        <f>主动技能!AB850</f>
        <v>80</v>
      </c>
      <c r="V847">
        <f>主动技能!AC850</f>
        <v>0</v>
      </c>
      <c r="W847">
        <f>主动技能!AD850</f>
        <v>0</v>
      </c>
      <c r="X847">
        <f>主动技能!AE850</f>
        <v>0</v>
      </c>
      <c r="Y847">
        <f>主动技能!AF850</f>
        <v>0</v>
      </c>
      <c r="Z847">
        <f>主动技能!AG850</f>
        <v>0</v>
      </c>
      <c r="AA847" t="str">
        <f>主动技能!AH850</f>
        <v>attack</v>
      </c>
      <c r="AB847" t="str">
        <f>IF(主动技能!AI850="","")</f>
        <v/>
      </c>
      <c r="AC847">
        <f>主动技能!AJ850</f>
        <v>4</v>
      </c>
    </row>
    <row r="848" spans="1:29" x14ac:dyDescent="0.15">
      <c r="A848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t="str">
        <f>主动技能!P851</f>
        <v>eff_yixingguangquan|||</v>
      </c>
      <c r="K848">
        <f>主动技能!Q851</f>
        <v>1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 t="str">
        <f>IF(主动技能!V851="","",主动技能!V851)</f>
        <v>skill_32</v>
      </c>
      <c r="Q848" t="str">
        <f>IF(主动技能!W851="","")</f>
        <v/>
      </c>
      <c r="R848" t="str">
        <f>IF(主动技能!X851="","")</f>
        <v/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>
        <f>主动技能!AE851</f>
        <v>0</v>
      </c>
      <c r="Y848">
        <f>主动技能!AF851</f>
        <v>0</v>
      </c>
      <c r="Z848">
        <f>主动技能!AG851</f>
        <v>0</v>
      </c>
      <c r="AA848" t="str">
        <f>主动技能!AH851</f>
        <v>attack</v>
      </c>
      <c r="AB848" t="str">
        <f>IF(主动技能!AI851="","")</f>
        <v/>
      </c>
      <c r="AC848">
        <f>主动技能!AJ851</f>
        <v>5</v>
      </c>
    </row>
    <row r="849" spans="1:29" x14ac:dyDescent="0.15">
      <c r="A84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t="str">
        <f>主动技能!P852</f>
        <v>eff_yixingguangquan|||</v>
      </c>
      <c r="K849">
        <f>主动技能!Q852</f>
        <v>1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 t="str">
        <f>IF(主动技能!V852="","",主动技能!V852)</f>
        <v>skill_32</v>
      </c>
      <c r="Q849" t="str">
        <f>IF(主动技能!W852="","")</f>
        <v/>
      </c>
      <c r="R849" t="str">
        <f>IF(主动技能!X852="","")</f>
        <v/>
      </c>
      <c r="S849">
        <f>主动技能!Y852</f>
        <v>0</v>
      </c>
      <c r="T849">
        <f>主动技能!Z852</f>
        <v>100</v>
      </c>
      <c r="U849">
        <f>主动技能!AB852</f>
        <v>160</v>
      </c>
      <c r="V849">
        <f>主动技能!AC852</f>
        <v>0</v>
      </c>
      <c r="W849">
        <f>主动技能!AD852</f>
        <v>0</v>
      </c>
      <c r="X849">
        <f>主动技能!AE852</f>
        <v>0</v>
      </c>
      <c r="Y849">
        <f>主动技能!AF852</f>
        <v>0</v>
      </c>
      <c r="Z849">
        <f>主动技能!AG852</f>
        <v>0</v>
      </c>
      <c r="AA849" t="str">
        <f>主动技能!AH852</f>
        <v>attack</v>
      </c>
      <c r="AB849" t="str">
        <f>IF(主动技能!AI852="","")</f>
        <v/>
      </c>
      <c r="AC849">
        <f>主动技能!AJ852</f>
        <v>6</v>
      </c>
    </row>
    <row r="850" spans="1:29" x14ac:dyDescent="0.15">
      <c r="A850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t="str">
        <f>主动技能!P853</f>
        <v>eff_yixingguangquan|||</v>
      </c>
      <c r="K850">
        <f>主动技能!Q853</f>
        <v>1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 t="str">
        <f>IF(主动技能!V853="","",主动技能!V853)</f>
        <v>skill_32</v>
      </c>
      <c r="Q850" t="str">
        <f>IF(主动技能!W853="","")</f>
        <v/>
      </c>
      <c r="R850" t="str">
        <f>IF(主动技能!X853="","")</f>
        <v/>
      </c>
      <c r="S850">
        <f>主动技能!Y853</f>
        <v>0</v>
      </c>
      <c r="T850">
        <f>主动技能!Z853</f>
        <v>100</v>
      </c>
      <c r="U850">
        <f>主动技能!AB853</f>
        <v>226</v>
      </c>
      <c r="V850">
        <f>主动技能!AC853</f>
        <v>0</v>
      </c>
      <c r="W850">
        <f>主动技能!AD853</f>
        <v>0</v>
      </c>
      <c r="X850">
        <f>主动技能!AE853</f>
        <v>0</v>
      </c>
      <c r="Y850">
        <f>主动技能!AF853</f>
        <v>0</v>
      </c>
      <c r="Z850">
        <f>主动技能!AG853</f>
        <v>0</v>
      </c>
      <c r="AA850" t="str">
        <f>主动技能!AH853</f>
        <v>attack</v>
      </c>
      <c r="AB850" t="str">
        <f>IF(主动技能!AI853="","")</f>
        <v/>
      </c>
      <c r="AC850">
        <f>主动技能!AJ853</f>
        <v>7</v>
      </c>
    </row>
    <row r="851" spans="1:29" x14ac:dyDescent="0.15">
      <c r="A851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t="str">
        <f>主动技能!P854</f>
        <v>eff_yixingguangquan|||</v>
      </c>
      <c r="K851">
        <f>主动技能!Q854</f>
        <v>1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 t="str">
        <f>IF(主动技能!V854="","",主动技能!V854)</f>
        <v>skill_32</v>
      </c>
      <c r="Q851" t="str">
        <f>IF(主动技能!W854="","")</f>
        <v/>
      </c>
      <c r="R851" t="str">
        <f>IF(主动技能!X854="","")</f>
        <v/>
      </c>
      <c r="S851">
        <f>主动技能!Y854</f>
        <v>0</v>
      </c>
      <c r="T851">
        <f>主动技能!Z854</f>
        <v>100</v>
      </c>
      <c r="U851">
        <f>主动技能!AB854</f>
        <v>320</v>
      </c>
      <c r="V851">
        <f>主动技能!AC854</f>
        <v>0</v>
      </c>
      <c r="W851">
        <f>主动技能!AD854</f>
        <v>0</v>
      </c>
      <c r="X851">
        <f>主动技能!AE854</f>
        <v>0</v>
      </c>
      <c r="Y851">
        <f>主动技能!AF854</f>
        <v>0</v>
      </c>
      <c r="Z851">
        <f>主动技能!AG854</f>
        <v>0</v>
      </c>
      <c r="AA851" t="str">
        <f>主动技能!AH854</f>
        <v>attack</v>
      </c>
      <c r="AB851" t="str">
        <f>IF(主动技能!AI854="","")</f>
        <v/>
      </c>
      <c r="AC851">
        <f>主动技能!AJ854</f>
        <v>8</v>
      </c>
    </row>
    <row r="852" spans="1:29" x14ac:dyDescent="0.15">
      <c r="A852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t="str">
        <f>主动技能!P855</f>
        <v>eff_yixingguangquan|||</v>
      </c>
      <c r="K852">
        <f>主动技能!Q855</f>
        <v>1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 t="str">
        <f>IF(主动技能!V855="","",主动技能!V855)</f>
        <v>skill_32</v>
      </c>
      <c r="Q852" t="str">
        <f>IF(主动技能!W855="","")</f>
        <v/>
      </c>
      <c r="R852" t="str">
        <f>IF(主动技能!X855="","")</f>
        <v/>
      </c>
      <c r="S852">
        <f>主动技能!Y855</f>
        <v>0</v>
      </c>
      <c r="T852">
        <f>主动技能!Z855</f>
        <v>100</v>
      </c>
      <c r="U852">
        <f>主动技能!AB855</f>
        <v>452</v>
      </c>
      <c r="V852">
        <f>主动技能!AC855</f>
        <v>0</v>
      </c>
      <c r="W852">
        <f>主动技能!AD855</f>
        <v>0</v>
      </c>
      <c r="X852">
        <f>主动技能!AE855</f>
        <v>0</v>
      </c>
      <c r="Y852">
        <f>主动技能!AF855</f>
        <v>0</v>
      </c>
      <c r="Z852">
        <f>主动技能!AG855</f>
        <v>0</v>
      </c>
      <c r="AA852" t="str">
        <f>主动技能!AH855</f>
        <v>attack</v>
      </c>
      <c r="AB852" t="str">
        <f>IF(主动技能!AI855="","")</f>
        <v/>
      </c>
      <c r="AC852">
        <f>主动技能!AJ855</f>
        <v>9</v>
      </c>
    </row>
    <row r="853" spans="1:29" x14ac:dyDescent="0.15">
      <c r="A853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 t="str">
        <f>主动技能!P856</f>
        <v>eff_yixingguangquan|||</v>
      </c>
      <c r="K853">
        <f>主动技能!Q856</f>
        <v>1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 t="str">
        <f>IF(主动技能!V856="","",主动技能!V856)</f>
        <v>skill_32</v>
      </c>
      <c r="Q853" t="str">
        <f>IF(主动技能!W856="","")</f>
        <v/>
      </c>
      <c r="R853" t="str">
        <f>IF(主动技能!X856="","")</f>
        <v/>
      </c>
      <c r="S853">
        <f>主动技能!Y856</f>
        <v>0</v>
      </c>
      <c r="T853">
        <f>主动技能!Z856</f>
        <v>100</v>
      </c>
      <c r="U853">
        <f>主动技能!AB856</f>
        <v>640</v>
      </c>
      <c r="V853">
        <f>主动技能!AC856</f>
        <v>0</v>
      </c>
      <c r="W853">
        <f>主动技能!AD856</f>
        <v>0</v>
      </c>
      <c r="X853">
        <f>主动技能!AE856</f>
        <v>0</v>
      </c>
      <c r="Y853">
        <f>主动技能!AF856</f>
        <v>0</v>
      </c>
      <c r="Z853">
        <f>主动技能!AG856</f>
        <v>0</v>
      </c>
      <c r="AA853" t="str">
        <f>主动技能!AH856</f>
        <v>attack</v>
      </c>
      <c r="AB853" t="str">
        <f>IF(主动技能!AI856="","")</f>
        <v/>
      </c>
      <c r="AC853">
        <f>主动技能!AJ856</f>
        <v>10</v>
      </c>
    </row>
    <row r="854" spans="1:29" x14ac:dyDescent="0.15">
      <c r="A854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 t="str">
        <f>主动技能!P857</f>
        <v>eff_yixingguangquan|||</v>
      </c>
      <c r="K854">
        <f>主动技能!Q857</f>
        <v>1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 t="str">
        <f>IF(主动技能!V857="","",主动技能!V857)</f>
        <v>skill_32</v>
      </c>
      <c r="Q854" t="str">
        <f>IF(主动技能!W857="","")</f>
        <v/>
      </c>
      <c r="R854" t="str">
        <f>IF(主动技能!X857="","")</f>
        <v/>
      </c>
      <c r="S854">
        <f>主动技能!Y857</f>
        <v>0</v>
      </c>
      <c r="T854">
        <f>主动技能!Z857</f>
        <v>100</v>
      </c>
      <c r="U854">
        <f>主动技能!AB857</f>
        <v>906</v>
      </c>
      <c r="V854">
        <f>主动技能!AC857</f>
        <v>0</v>
      </c>
      <c r="W854">
        <f>主动技能!AD857</f>
        <v>0</v>
      </c>
      <c r="X854">
        <f>主动技能!AE857</f>
        <v>0</v>
      </c>
      <c r="Y854">
        <f>主动技能!AF857</f>
        <v>0</v>
      </c>
      <c r="Z854">
        <f>主动技能!AG857</f>
        <v>0</v>
      </c>
      <c r="AA854" t="str">
        <f>主动技能!AH857</f>
        <v>attack</v>
      </c>
      <c r="AB854" t="str">
        <f>IF(主动技能!AI857="","")</f>
        <v/>
      </c>
      <c r="AC854">
        <f>主动技能!AJ857</f>
        <v>11</v>
      </c>
    </row>
    <row r="855" spans="1:29" x14ac:dyDescent="0.15">
      <c r="A855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 t="str">
        <f>主动技能!P858</f>
        <v>eff_yixingguangquan|||</v>
      </c>
      <c r="K855">
        <f>主动技能!Q858</f>
        <v>1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 t="str">
        <f>IF(主动技能!V858="","",主动技能!V858)</f>
        <v>skill_32</v>
      </c>
      <c r="Q855" t="str">
        <f>IF(主动技能!W858="","")</f>
        <v/>
      </c>
      <c r="R855" t="str">
        <f>IF(主动技能!X858="","")</f>
        <v/>
      </c>
      <c r="S855">
        <f>主动技能!Y858</f>
        <v>0</v>
      </c>
      <c r="T855">
        <f>主动技能!Z858</f>
        <v>100</v>
      </c>
      <c r="U855">
        <f>主动技能!AB858</f>
        <v>1281</v>
      </c>
      <c r="V855">
        <f>主动技能!AC858</f>
        <v>0</v>
      </c>
      <c r="W855">
        <f>主动技能!AD858</f>
        <v>0</v>
      </c>
      <c r="X855">
        <f>主动技能!AE858</f>
        <v>0</v>
      </c>
      <c r="Y855">
        <f>主动技能!AF858</f>
        <v>0</v>
      </c>
      <c r="Z855">
        <f>主动技能!AG858</f>
        <v>0</v>
      </c>
      <c r="AA855" t="str">
        <f>主动技能!AH858</f>
        <v>attack</v>
      </c>
      <c r="AB855" t="str">
        <f>IF(主动技能!AI858="","")</f>
        <v/>
      </c>
      <c r="AC855">
        <f>主动技能!AJ858</f>
        <v>12</v>
      </c>
    </row>
    <row r="856" spans="1:29" x14ac:dyDescent="0.15">
      <c r="A856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 t="str">
        <f>主动技能!P859</f>
        <v>eff_yixingguangquan|||</v>
      </c>
      <c r="K856">
        <f>主动技能!Q859</f>
        <v>1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 t="str">
        <f>IF(主动技能!V859="","",主动技能!V859)</f>
        <v>skill_32</v>
      </c>
      <c r="Q856" t="str">
        <f>IF(主动技能!W859="","")</f>
        <v/>
      </c>
      <c r="R856" t="str">
        <f>IF(主动技能!X859="","")</f>
        <v/>
      </c>
      <c r="S856">
        <f>主动技能!Y859</f>
        <v>0</v>
      </c>
      <c r="T856">
        <f>主动技能!Z859</f>
        <v>100</v>
      </c>
      <c r="U856">
        <f>主动技能!AB859</f>
        <v>1812</v>
      </c>
      <c r="V856">
        <f>主动技能!AC859</f>
        <v>0</v>
      </c>
      <c r="W856">
        <f>主动技能!AD859</f>
        <v>0</v>
      </c>
      <c r="X856">
        <f>主动技能!AE859</f>
        <v>0</v>
      </c>
      <c r="Y856">
        <f>主动技能!AF859</f>
        <v>0</v>
      </c>
      <c r="Z856">
        <f>主动技能!AG859</f>
        <v>0</v>
      </c>
      <c r="AA856" t="str">
        <f>主动技能!AH859</f>
        <v>attack</v>
      </c>
      <c r="AB856" t="str">
        <f>IF(主动技能!AI859="","")</f>
        <v/>
      </c>
      <c r="AC856">
        <f>主动技能!AJ859</f>
        <v>13</v>
      </c>
    </row>
    <row r="857" spans="1:29" x14ac:dyDescent="0.15">
      <c r="A857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 t="str">
        <f>主动技能!P860</f>
        <v>eff_yixingguangquan|||</v>
      </c>
      <c r="K857">
        <f>主动技能!Q860</f>
        <v>1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 t="str">
        <f>IF(主动技能!V860="","",主动技能!V860)</f>
        <v>skill_32</v>
      </c>
      <c r="Q857" t="str">
        <f>IF(主动技能!W860="","")</f>
        <v/>
      </c>
      <c r="R857" t="str">
        <f>IF(主动技能!X860="","")</f>
        <v/>
      </c>
      <c r="S857">
        <f>主动技能!Y860</f>
        <v>0</v>
      </c>
      <c r="T857">
        <f>主动技能!Z860</f>
        <v>100</v>
      </c>
      <c r="U857">
        <f>主动技能!AB860</f>
        <v>2563</v>
      </c>
      <c r="V857">
        <f>主动技能!AC860</f>
        <v>0</v>
      </c>
      <c r="W857">
        <f>主动技能!AD860</f>
        <v>0</v>
      </c>
      <c r="X857">
        <f>主动技能!AE860</f>
        <v>0</v>
      </c>
      <c r="Y857">
        <f>主动技能!AF860</f>
        <v>0</v>
      </c>
      <c r="Z857">
        <f>主动技能!AG860</f>
        <v>0</v>
      </c>
      <c r="AA857" t="str">
        <f>主动技能!AH860</f>
        <v>attack</v>
      </c>
      <c r="AB857" t="str">
        <f>IF(主动技能!AI860="","")</f>
        <v/>
      </c>
      <c r="AC857">
        <f>主动技能!AJ860</f>
        <v>14</v>
      </c>
    </row>
    <row r="858" spans="1:29" x14ac:dyDescent="0.15">
      <c r="A858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 t="str">
        <f>主动技能!P861</f>
        <v>eff_yixingguangquan|||</v>
      </c>
      <c r="K858">
        <f>主动技能!Q861</f>
        <v>1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 t="str">
        <f>IF(主动技能!V861="","",主动技能!V861)</f>
        <v>skill_32</v>
      </c>
      <c r="Q858" t="str">
        <f>IF(主动技能!W861="","")</f>
        <v/>
      </c>
      <c r="R858" t="str">
        <f>IF(主动技能!X861="","")</f>
        <v/>
      </c>
      <c r="S858">
        <f>主动技能!Y861</f>
        <v>0</v>
      </c>
      <c r="T858">
        <f>主动技能!Z861</f>
        <v>100</v>
      </c>
      <c r="U858">
        <f>主动技能!AB861</f>
        <v>3626</v>
      </c>
      <c r="V858">
        <f>主动技能!AC861</f>
        <v>0</v>
      </c>
      <c r="W858">
        <f>主动技能!AD861</f>
        <v>0</v>
      </c>
      <c r="X858">
        <f>主动技能!AE861</f>
        <v>0</v>
      </c>
      <c r="Y858">
        <f>主动技能!AF861</f>
        <v>0</v>
      </c>
      <c r="Z858">
        <f>主动技能!AG861</f>
        <v>0</v>
      </c>
      <c r="AA858" t="str">
        <f>主动技能!AH861</f>
        <v>attack</v>
      </c>
      <c r="AB858" t="str">
        <f>IF(主动技能!AI861="","")</f>
        <v/>
      </c>
      <c r="AC858">
        <f>主动技能!AJ861</f>
        <v>15</v>
      </c>
    </row>
    <row r="859" spans="1:29" x14ac:dyDescent="0.15">
      <c r="A85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 t="str">
        <f>主动技能!P862</f>
        <v>eff_yixingguangquan|||</v>
      </c>
      <c r="K859">
        <f>主动技能!Q862</f>
        <v>1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 t="str">
        <f>IF(主动技能!V862="","",主动技能!V862)</f>
        <v>skill_32</v>
      </c>
      <c r="Q859" t="str">
        <f>IF(主动技能!W862="","")</f>
        <v/>
      </c>
      <c r="R859" t="str">
        <f>IF(主动技能!X862="","")</f>
        <v/>
      </c>
      <c r="S859">
        <f>主动技能!Y862</f>
        <v>0</v>
      </c>
      <c r="T859">
        <f>主动技能!Z862</f>
        <v>100</v>
      </c>
      <c r="U859">
        <f>主动技能!AB862</f>
        <v>5128</v>
      </c>
      <c r="V859">
        <f>主动技能!AC862</f>
        <v>0</v>
      </c>
      <c r="W859">
        <f>主动技能!AD862</f>
        <v>0</v>
      </c>
      <c r="X859">
        <f>主动技能!AE862</f>
        <v>0</v>
      </c>
      <c r="Y859">
        <f>主动技能!AF862</f>
        <v>0</v>
      </c>
      <c r="Z859">
        <f>主动技能!AG862</f>
        <v>0</v>
      </c>
      <c r="AA859" t="str">
        <f>主动技能!AH862</f>
        <v>attack</v>
      </c>
      <c r="AB859" t="str">
        <f>IF(主动技能!AI862="","")</f>
        <v/>
      </c>
      <c r="AC859">
        <f>主动技能!AJ862</f>
        <v>16</v>
      </c>
    </row>
    <row r="860" spans="1:29" x14ac:dyDescent="0.15">
      <c r="A860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 t="str">
        <f>主动技能!P863</f>
        <v>eff_yixingguangquan|||</v>
      </c>
      <c r="K860">
        <f>主动技能!Q863</f>
        <v>1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 t="str">
        <f>IF(主动技能!V863="","",主动技能!V863)</f>
        <v>skill_32</v>
      </c>
      <c r="Q860" t="str">
        <f>IF(主动技能!W863="","")</f>
        <v/>
      </c>
      <c r="R860" t="str">
        <f>IF(主动技能!X863="","")</f>
        <v/>
      </c>
      <c r="S860">
        <f>主动技能!Y863</f>
        <v>0</v>
      </c>
      <c r="T860">
        <f>主动技能!Z863</f>
        <v>100</v>
      </c>
      <c r="U860">
        <f>主动技能!AB863</f>
        <v>7254</v>
      </c>
      <c r="V860">
        <f>主动技能!AC863</f>
        <v>0</v>
      </c>
      <c r="W860">
        <f>主动技能!AD863</f>
        <v>0</v>
      </c>
      <c r="X860">
        <f>主动技能!AE863</f>
        <v>0</v>
      </c>
      <c r="Y860">
        <f>主动技能!AF863</f>
        <v>0</v>
      </c>
      <c r="Z860">
        <f>主动技能!AG863</f>
        <v>0</v>
      </c>
      <c r="AA860" t="str">
        <f>主动技能!AH863</f>
        <v>attack</v>
      </c>
      <c r="AB860" t="str">
        <f>IF(主动技能!AI863="","")</f>
        <v/>
      </c>
      <c r="AC860">
        <f>主动技能!AJ863</f>
        <v>17</v>
      </c>
    </row>
    <row r="861" spans="1:29" x14ac:dyDescent="0.15">
      <c r="A861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 t="str">
        <f>主动技能!P864</f>
        <v>eff_yixingguangquan|||</v>
      </c>
      <c r="K861">
        <f>主动技能!Q864</f>
        <v>1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 t="str">
        <f>IF(主动技能!V864="","",主动技能!V864)</f>
        <v>skill_32</v>
      </c>
      <c r="Q861" t="str">
        <f>IF(主动技能!W864="","")</f>
        <v/>
      </c>
      <c r="R861" t="str">
        <f>IF(主动技能!X864="","")</f>
        <v/>
      </c>
      <c r="S861">
        <f>主动技能!Y864</f>
        <v>0</v>
      </c>
      <c r="T861">
        <f>主动技能!Z864</f>
        <v>100</v>
      </c>
      <c r="U861">
        <f>主动技能!AB864</f>
        <v>10260</v>
      </c>
      <c r="V861">
        <f>主动技能!AC864</f>
        <v>0</v>
      </c>
      <c r="W861">
        <f>主动技能!AD864</f>
        <v>0</v>
      </c>
      <c r="X861">
        <f>主动技能!AE864</f>
        <v>0</v>
      </c>
      <c r="Y861">
        <f>主动技能!AF864</f>
        <v>0</v>
      </c>
      <c r="Z861">
        <f>主动技能!AG864</f>
        <v>0</v>
      </c>
      <c r="AA861" t="str">
        <f>主动技能!AH864</f>
        <v>attack</v>
      </c>
      <c r="AB861" t="str">
        <f>IF(主动技能!AI864="","")</f>
        <v/>
      </c>
      <c r="AC861">
        <f>主动技能!AJ864</f>
        <v>18</v>
      </c>
    </row>
    <row r="862" spans="1:29" x14ac:dyDescent="0.15">
      <c r="A862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 t="str">
        <f>主动技能!P865</f>
        <v>eff_yixingguangquan|||</v>
      </c>
      <c r="K862">
        <f>主动技能!Q865</f>
        <v>1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 t="str">
        <f>IF(主动技能!V865="","",主动技能!V865)</f>
        <v>skill_32</v>
      </c>
      <c r="Q862" t="str">
        <f>IF(主动技能!W865="","")</f>
        <v/>
      </c>
      <c r="R862" t="str">
        <f>IF(主动技能!X865="","")</f>
        <v/>
      </c>
      <c r="S862">
        <f>主动技能!Y865</f>
        <v>0</v>
      </c>
      <c r="T862">
        <f>主动技能!Z865</f>
        <v>100</v>
      </c>
      <c r="U862">
        <f>主动技能!AB865</f>
        <v>14512</v>
      </c>
      <c r="V862">
        <f>主动技能!AC865</f>
        <v>0</v>
      </c>
      <c r="W862">
        <f>主动技能!AD865</f>
        <v>0</v>
      </c>
      <c r="X862">
        <f>主动技能!AE865</f>
        <v>0</v>
      </c>
      <c r="Y862">
        <f>主动技能!AF865</f>
        <v>0</v>
      </c>
      <c r="Z862">
        <f>主动技能!AG865</f>
        <v>0</v>
      </c>
      <c r="AA862" t="str">
        <f>主动技能!AH865</f>
        <v>attack</v>
      </c>
      <c r="AB862" t="str">
        <f>IF(主动技能!AI865="","")</f>
        <v/>
      </c>
      <c r="AC862">
        <f>主动技能!AJ865</f>
        <v>19</v>
      </c>
    </row>
    <row r="863" spans="1:29" x14ac:dyDescent="0.15">
      <c r="A863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 t="str">
        <f>主动技能!P866</f>
        <v>eff_yixingguangquan|||</v>
      </c>
      <c r="K863">
        <f>主动技能!Q866</f>
        <v>1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 t="str">
        <f>IF(主动技能!V866="","",主动技能!V866)</f>
        <v>skill_32</v>
      </c>
      <c r="Q863" t="str">
        <f>IF(主动技能!W866="","")</f>
        <v/>
      </c>
      <c r="R863" t="str">
        <f>IF(主动技能!X866="","")</f>
        <v/>
      </c>
      <c r="S863">
        <f>主动技能!Y866</f>
        <v>0</v>
      </c>
      <c r="T863">
        <f>主动技能!Z866</f>
        <v>100</v>
      </c>
      <c r="U863">
        <f>主动技能!AB866</f>
        <v>20525</v>
      </c>
      <c r="V863">
        <f>主动技能!AC866</f>
        <v>0</v>
      </c>
      <c r="W863">
        <f>主动技能!AD866</f>
        <v>0</v>
      </c>
      <c r="X863">
        <f>主动技能!AE866</f>
        <v>0</v>
      </c>
      <c r="Y863">
        <f>主动技能!AF866</f>
        <v>0</v>
      </c>
      <c r="Z863">
        <f>主动技能!AG866</f>
        <v>0</v>
      </c>
      <c r="AA863" t="str">
        <f>主动技能!AH866</f>
        <v>attack</v>
      </c>
      <c r="AB863" t="str">
        <f>IF(主动技能!AI866="","")</f>
        <v/>
      </c>
      <c r="AC863">
        <f>主动技能!AJ866</f>
        <v>20</v>
      </c>
    </row>
    <row r="864" spans="1:29" x14ac:dyDescent="0.15">
      <c r="A864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对敌方1排单位造成125%攻击力（+65）伤害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 t="str">
        <f>主动技能!P867</f>
        <v>eff_sixingguangquan|eff_wanyuezhan_0|eff_wanyuezhan_1|</v>
      </c>
      <c r="K864">
        <f>主动技能!Q867</f>
        <v>2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 t="str">
        <f>IF(主动技能!V867="","",主动技能!V867)</f>
        <v>skill_20</v>
      </c>
      <c r="Q864" t="str">
        <f>IF(主动技能!W867="","")</f>
        <v/>
      </c>
      <c r="R864" t="str">
        <f>IF(主动技能!X867="","")</f>
        <v/>
      </c>
      <c r="S864">
        <f>主动技能!Y867</f>
        <v>50</v>
      </c>
      <c r="T864">
        <f>主动技能!Z867</f>
        <v>125</v>
      </c>
      <c r="U864">
        <f>主动技能!AB867</f>
        <v>65</v>
      </c>
      <c r="V864">
        <f>主动技能!AC867</f>
        <v>0</v>
      </c>
      <c r="W864">
        <f>主动技能!AD867</f>
        <v>0</v>
      </c>
      <c r="X864">
        <f>主动技能!AE867</f>
        <v>1</v>
      </c>
      <c r="Y864">
        <f>主动技能!AF867</f>
        <v>2</v>
      </c>
      <c r="Z864">
        <f>主动技能!AG867</f>
        <v>1</v>
      </c>
      <c r="AA864" t="str">
        <f>主动技能!AH867</f>
        <v>attackex</v>
      </c>
      <c r="AB864" t="str">
        <f>IF(主动技能!AI867="","")</f>
        <v/>
      </c>
      <c r="AC864">
        <f>主动技能!AJ867</f>
        <v>1</v>
      </c>
    </row>
    <row r="865" spans="1:29" x14ac:dyDescent="0.15">
      <c r="A865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对敌方1排单位造成125%攻击力（+80）伤害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 t="str">
        <f>主动技能!P868</f>
        <v>eff_sixingguangquan|eff_wanyuezhan_0|eff_wanyuezhan_1|</v>
      </c>
      <c r="K865">
        <f>主动技能!Q868</f>
        <v>2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 t="str">
        <f>IF(主动技能!V868="","",主动技能!V868)</f>
        <v>skill_20</v>
      </c>
      <c r="Q865" t="str">
        <f>IF(主动技能!W868="","")</f>
        <v/>
      </c>
      <c r="R865" t="str">
        <f>IF(主动技能!X868="","")</f>
        <v/>
      </c>
      <c r="S865">
        <f>主动技能!Y868</f>
        <v>50</v>
      </c>
      <c r="T865">
        <f>主动技能!Z868</f>
        <v>125</v>
      </c>
      <c r="U865">
        <f>主动技能!AB868</f>
        <v>80</v>
      </c>
      <c r="V865">
        <f>主动技能!AC868</f>
        <v>0</v>
      </c>
      <c r="W865">
        <f>主动技能!AD868</f>
        <v>0</v>
      </c>
      <c r="X865">
        <f>主动技能!AE868</f>
        <v>1</v>
      </c>
      <c r="Y865">
        <f>主动技能!AF868</f>
        <v>2</v>
      </c>
      <c r="Z865">
        <f>主动技能!AG868</f>
        <v>1</v>
      </c>
      <c r="AA865" t="str">
        <f>主动技能!AH868</f>
        <v>attackex</v>
      </c>
      <c r="AB865" t="str">
        <f>IF(主动技能!AI868="","")</f>
        <v/>
      </c>
      <c r="AC865">
        <f>主动技能!AJ868</f>
        <v>2</v>
      </c>
    </row>
    <row r="866" spans="1:29" x14ac:dyDescent="0.15">
      <c r="A866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对敌方1排单位造成125%攻击力（+125）伤害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 t="str">
        <f>主动技能!P869</f>
        <v>eff_sixingguangquan|eff_wanyuezhan_0|eff_wanyuezhan_1|</v>
      </c>
      <c r="K866">
        <f>主动技能!Q869</f>
        <v>2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 t="str">
        <f>IF(主动技能!V869="","",主动技能!V869)</f>
        <v>skill_20</v>
      </c>
      <c r="Q866" t="str">
        <f>IF(主动技能!W869="","")</f>
        <v/>
      </c>
      <c r="R866" t="str">
        <f>IF(主动技能!X869="","")</f>
        <v/>
      </c>
      <c r="S866">
        <f>主动技能!Y869</f>
        <v>50</v>
      </c>
      <c r="T866">
        <f>主动技能!Z869</f>
        <v>125</v>
      </c>
      <c r="U866">
        <f>主动技能!AB869</f>
        <v>125</v>
      </c>
      <c r="V866">
        <f>主动技能!AC869</f>
        <v>0</v>
      </c>
      <c r="W866">
        <f>主动技能!AD869</f>
        <v>0</v>
      </c>
      <c r="X866">
        <f>主动技能!AE869</f>
        <v>1</v>
      </c>
      <c r="Y866">
        <f>主动技能!AF869</f>
        <v>2</v>
      </c>
      <c r="Z866">
        <f>主动技能!AG869</f>
        <v>1</v>
      </c>
      <c r="AA866" t="str">
        <f>主动技能!AH869</f>
        <v>attackex</v>
      </c>
      <c r="AB866" t="str">
        <f>IF(主动技能!AI869="","")</f>
        <v/>
      </c>
      <c r="AC866">
        <f>主动技能!AJ869</f>
        <v>3</v>
      </c>
    </row>
    <row r="867" spans="1:29" x14ac:dyDescent="0.15">
      <c r="A867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对敌方1排单位造成125%攻击力（+200）伤害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 t="str">
        <f>主动技能!P870</f>
        <v>eff_sixingguangquan|eff_wanyuezhan_0|eff_wanyuezhan_1|</v>
      </c>
      <c r="K867">
        <f>主动技能!Q870</f>
        <v>2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 t="str">
        <f>IF(主动技能!V870="","",主动技能!V870)</f>
        <v>skill_20</v>
      </c>
      <c r="Q867" t="str">
        <f>IF(主动技能!W870="","")</f>
        <v/>
      </c>
      <c r="R867" t="str">
        <f>IF(主动技能!X870="","")</f>
        <v/>
      </c>
      <c r="S867">
        <f>主动技能!Y870</f>
        <v>50</v>
      </c>
      <c r="T867">
        <f>主动技能!Z870</f>
        <v>125</v>
      </c>
      <c r="U867">
        <f>主动技能!AB870</f>
        <v>200</v>
      </c>
      <c r="V867">
        <f>主动技能!AC870</f>
        <v>0</v>
      </c>
      <c r="W867">
        <f>主动技能!AD870</f>
        <v>0</v>
      </c>
      <c r="X867">
        <f>主动技能!AE870</f>
        <v>1</v>
      </c>
      <c r="Y867">
        <f>主动技能!AF870</f>
        <v>2</v>
      </c>
      <c r="Z867">
        <f>主动技能!AG870</f>
        <v>1</v>
      </c>
      <c r="AA867" t="str">
        <f>主动技能!AH870</f>
        <v>attackex</v>
      </c>
      <c r="AB867" t="str">
        <f>IF(主动技能!AI870="","")</f>
        <v/>
      </c>
      <c r="AC867">
        <f>主动技能!AJ870</f>
        <v>4</v>
      </c>
    </row>
    <row r="868" spans="1:29" x14ac:dyDescent="0.15">
      <c r="A868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 t="str">
        <f>主动技能!P871</f>
        <v>eff_sixingguangquan|eff_wanyuezhan_0|eff_wanyuezhan_1|</v>
      </c>
      <c r="K868">
        <f>主动技能!Q871</f>
        <v>2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 t="str">
        <f>IF(主动技能!V871="","",主动技能!V871)</f>
        <v>skill_20</v>
      </c>
      <c r="Q868" t="str">
        <f>IF(主动技能!W871="","")</f>
        <v/>
      </c>
      <c r="R868" t="str">
        <f>IF(主动技能!X871="","")</f>
        <v/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>
        <f>主动技能!AE871</f>
        <v>1</v>
      </c>
      <c r="Y868">
        <f>主动技能!AF871</f>
        <v>2</v>
      </c>
      <c r="Z868">
        <f>主动技能!AG871</f>
        <v>1</v>
      </c>
      <c r="AA868" t="str">
        <f>主动技能!AH871</f>
        <v>attackex</v>
      </c>
      <c r="AB868" t="str">
        <f>IF(主动技能!AI871="","")</f>
        <v/>
      </c>
      <c r="AC868">
        <f>主动技能!AJ871</f>
        <v>5</v>
      </c>
    </row>
    <row r="869" spans="1:29" x14ac:dyDescent="0.15">
      <c r="A86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对敌方1排单位造成125%攻击力（+400）伤害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 t="str">
        <f>主动技能!P872</f>
        <v>eff_sixingguangquan|eff_wanyuezhan_0|eff_wanyuezhan_1|</v>
      </c>
      <c r="K869">
        <f>主动技能!Q872</f>
        <v>2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 t="str">
        <f>IF(主动技能!V872="","",主动技能!V872)</f>
        <v>skill_20</v>
      </c>
      <c r="Q869" t="str">
        <f>IF(主动技能!W872="","")</f>
        <v/>
      </c>
      <c r="R869" t="str">
        <f>IF(主动技能!X872="","")</f>
        <v/>
      </c>
      <c r="S869">
        <f>主动技能!Y872</f>
        <v>50</v>
      </c>
      <c r="T869">
        <f>主动技能!Z872</f>
        <v>125</v>
      </c>
      <c r="U869">
        <f>主动技能!AB872</f>
        <v>400</v>
      </c>
      <c r="V869">
        <f>主动技能!AC872</f>
        <v>0</v>
      </c>
      <c r="W869">
        <f>主动技能!AD872</f>
        <v>0</v>
      </c>
      <c r="X869">
        <f>主动技能!AE872</f>
        <v>1</v>
      </c>
      <c r="Y869">
        <f>主动技能!AF872</f>
        <v>2</v>
      </c>
      <c r="Z869">
        <f>主动技能!AG872</f>
        <v>1</v>
      </c>
      <c r="AA869" t="str">
        <f>主动技能!AH872</f>
        <v>attackex</v>
      </c>
      <c r="AB869" t="str">
        <f>IF(主动技能!AI872="","")</f>
        <v/>
      </c>
      <c r="AC869">
        <f>主动技能!AJ872</f>
        <v>6</v>
      </c>
    </row>
    <row r="870" spans="1:29" x14ac:dyDescent="0.15">
      <c r="A870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对敌方1排单位造成125%攻击力（+566）伤害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 t="str">
        <f>主动技能!P873</f>
        <v>eff_sixingguangquan|eff_wanyuezhan_0|eff_wanyuezhan_1|</v>
      </c>
      <c r="K870">
        <f>主动技能!Q873</f>
        <v>2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 t="str">
        <f>IF(主动技能!V873="","",主动技能!V873)</f>
        <v>skill_20</v>
      </c>
      <c r="Q870" t="str">
        <f>IF(主动技能!W873="","")</f>
        <v/>
      </c>
      <c r="R870" t="str">
        <f>IF(主动技能!X873="","")</f>
        <v/>
      </c>
      <c r="S870">
        <f>主动技能!Y873</f>
        <v>50</v>
      </c>
      <c r="T870">
        <f>主动技能!Z873</f>
        <v>125</v>
      </c>
      <c r="U870">
        <f>主动技能!AB873</f>
        <v>566</v>
      </c>
      <c r="V870">
        <f>主动技能!AC873</f>
        <v>0</v>
      </c>
      <c r="W870">
        <f>主动技能!AD873</f>
        <v>0</v>
      </c>
      <c r="X870">
        <f>主动技能!AE873</f>
        <v>1</v>
      </c>
      <c r="Y870">
        <f>主动技能!AF873</f>
        <v>2</v>
      </c>
      <c r="Z870">
        <f>主动技能!AG873</f>
        <v>1</v>
      </c>
      <c r="AA870" t="str">
        <f>主动技能!AH873</f>
        <v>attackex</v>
      </c>
      <c r="AB870" t="str">
        <f>IF(主动技能!AI873="","")</f>
        <v/>
      </c>
      <c r="AC870">
        <f>主动技能!AJ873</f>
        <v>7</v>
      </c>
    </row>
    <row r="871" spans="1:29" x14ac:dyDescent="0.15">
      <c r="A871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对敌方1排单位造成125%攻击力（+800）伤害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 t="str">
        <f>主动技能!P874</f>
        <v>eff_sixingguangquan|eff_wanyuezhan_0|eff_wanyuezhan_1|</v>
      </c>
      <c r="K871">
        <f>主动技能!Q874</f>
        <v>2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 t="str">
        <f>IF(主动技能!V874="","",主动技能!V874)</f>
        <v>skill_20</v>
      </c>
      <c r="Q871" t="str">
        <f>IF(主动技能!W874="","")</f>
        <v/>
      </c>
      <c r="R871" t="str">
        <f>IF(主动技能!X874="","")</f>
        <v/>
      </c>
      <c r="S871">
        <f>主动技能!Y874</f>
        <v>50</v>
      </c>
      <c r="T871">
        <f>主动技能!Z874</f>
        <v>125</v>
      </c>
      <c r="U871">
        <f>主动技能!AB874</f>
        <v>800</v>
      </c>
      <c r="V871">
        <f>主动技能!AC874</f>
        <v>0</v>
      </c>
      <c r="W871">
        <f>主动技能!AD874</f>
        <v>0</v>
      </c>
      <c r="X871">
        <f>主动技能!AE874</f>
        <v>1</v>
      </c>
      <c r="Y871">
        <f>主动技能!AF874</f>
        <v>2</v>
      </c>
      <c r="Z871">
        <f>主动技能!AG874</f>
        <v>1</v>
      </c>
      <c r="AA871" t="str">
        <f>主动技能!AH874</f>
        <v>attackex</v>
      </c>
      <c r="AB871" t="str">
        <f>IF(主动技能!AI874="","")</f>
        <v/>
      </c>
      <c r="AC871">
        <f>主动技能!AJ874</f>
        <v>8</v>
      </c>
    </row>
    <row r="872" spans="1:29" x14ac:dyDescent="0.15">
      <c r="A872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对敌方1排单位造成125%攻击力（+1132）伤害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 t="str">
        <f>主动技能!P875</f>
        <v>eff_sixingguangquan|eff_wanyuezhan_0|eff_wanyuezhan_1|</v>
      </c>
      <c r="K872">
        <f>主动技能!Q875</f>
        <v>2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 t="str">
        <f>IF(主动技能!V875="","",主动技能!V875)</f>
        <v>skill_20</v>
      </c>
      <c r="Q872" t="str">
        <f>IF(主动技能!W875="","")</f>
        <v/>
      </c>
      <c r="R872" t="str">
        <f>IF(主动技能!X875="","")</f>
        <v/>
      </c>
      <c r="S872">
        <f>主动技能!Y875</f>
        <v>50</v>
      </c>
      <c r="T872">
        <f>主动技能!Z875</f>
        <v>125</v>
      </c>
      <c r="U872">
        <f>主动技能!AB875</f>
        <v>1132</v>
      </c>
      <c r="V872">
        <f>主动技能!AC875</f>
        <v>0</v>
      </c>
      <c r="W872">
        <f>主动技能!AD875</f>
        <v>0</v>
      </c>
      <c r="X872">
        <f>主动技能!AE875</f>
        <v>1</v>
      </c>
      <c r="Y872">
        <f>主动技能!AF875</f>
        <v>2</v>
      </c>
      <c r="Z872">
        <f>主动技能!AG875</f>
        <v>1</v>
      </c>
      <c r="AA872" t="str">
        <f>主动技能!AH875</f>
        <v>attackex</v>
      </c>
      <c r="AB872" t="str">
        <f>IF(主动技能!AI875="","")</f>
        <v/>
      </c>
      <c r="AC872">
        <f>主动技能!AJ875</f>
        <v>9</v>
      </c>
    </row>
    <row r="873" spans="1:29" x14ac:dyDescent="0.15">
      <c r="A873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对敌方1排单位造成125%攻击力（+1601）伤害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 t="str">
        <f>主动技能!P876</f>
        <v>eff_sixingguangquan|eff_wanyuezhan_0|eff_wanyuezhan_1|</v>
      </c>
      <c r="K873">
        <f>主动技能!Q876</f>
        <v>2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 t="str">
        <f>IF(主动技能!V876="","",主动技能!V876)</f>
        <v>skill_20</v>
      </c>
      <c r="Q873" t="str">
        <f>IF(主动技能!W876="","")</f>
        <v/>
      </c>
      <c r="R873" t="str">
        <f>IF(主动技能!X876="","")</f>
        <v/>
      </c>
      <c r="S873">
        <f>主动技能!Y876</f>
        <v>50</v>
      </c>
      <c r="T873">
        <f>主动技能!Z876</f>
        <v>125</v>
      </c>
      <c r="U873">
        <f>主动技能!AB876</f>
        <v>1601</v>
      </c>
      <c r="V873">
        <f>主动技能!AC876</f>
        <v>0</v>
      </c>
      <c r="W873">
        <f>主动技能!AD876</f>
        <v>0</v>
      </c>
      <c r="X873">
        <f>主动技能!AE876</f>
        <v>1</v>
      </c>
      <c r="Y873">
        <f>主动技能!AF876</f>
        <v>2</v>
      </c>
      <c r="Z873">
        <f>主动技能!AG876</f>
        <v>1</v>
      </c>
      <c r="AA873" t="str">
        <f>主动技能!AH876</f>
        <v>attackex</v>
      </c>
      <c r="AB873" t="str">
        <f>IF(主动技能!AI876="","")</f>
        <v/>
      </c>
      <c r="AC873">
        <f>主动技能!AJ876</f>
        <v>10</v>
      </c>
    </row>
    <row r="874" spans="1:29" x14ac:dyDescent="0.15">
      <c r="A874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对敌方1排单位造成125%攻击力（+2265）伤害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 t="str">
        <f>主动技能!P877</f>
        <v>eff_sixingguangquan|eff_wanyuezhan_0|eff_wanyuezhan_1|</v>
      </c>
      <c r="K874">
        <f>主动技能!Q877</f>
        <v>2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 t="str">
        <f>IF(主动技能!V877="","",主动技能!V877)</f>
        <v>skill_20</v>
      </c>
      <c r="Q874" t="str">
        <f>IF(主动技能!W877="","")</f>
        <v/>
      </c>
      <c r="R874" t="str">
        <f>IF(主动技能!X877="","")</f>
        <v/>
      </c>
      <c r="S874">
        <f>主动技能!Y877</f>
        <v>50</v>
      </c>
      <c r="T874">
        <f>主动技能!Z877</f>
        <v>125</v>
      </c>
      <c r="U874">
        <f>主动技能!AB877</f>
        <v>2265</v>
      </c>
      <c r="V874">
        <f>主动技能!AC877</f>
        <v>0</v>
      </c>
      <c r="W874">
        <f>主动技能!AD877</f>
        <v>0</v>
      </c>
      <c r="X874">
        <f>主动技能!AE877</f>
        <v>1</v>
      </c>
      <c r="Y874">
        <f>主动技能!AF877</f>
        <v>2</v>
      </c>
      <c r="Z874">
        <f>主动技能!AG877</f>
        <v>1</v>
      </c>
      <c r="AA874" t="str">
        <f>主动技能!AH877</f>
        <v>attackex</v>
      </c>
      <c r="AB874" t="str">
        <f>IF(主动技能!AI877="","")</f>
        <v/>
      </c>
      <c r="AC874">
        <f>主动技能!AJ877</f>
        <v>11</v>
      </c>
    </row>
    <row r="875" spans="1:29" x14ac:dyDescent="0.15">
      <c r="A875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对敌方1排单位造成125%攻击力（+3203）伤害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 t="str">
        <f>主动技能!P878</f>
        <v>eff_sixingguangquan|eff_wanyuezhan_0|eff_wanyuezhan_1|</v>
      </c>
      <c r="K875">
        <f>主动技能!Q878</f>
        <v>2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 t="str">
        <f>IF(主动技能!V878="","",主动技能!V878)</f>
        <v>skill_20</v>
      </c>
      <c r="Q875" t="str">
        <f>IF(主动技能!W878="","")</f>
        <v/>
      </c>
      <c r="R875" t="str">
        <f>IF(主动技能!X878="","")</f>
        <v/>
      </c>
      <c r="S875">
        <f>主动技能!Y878</f>
        <v>50</v>
      </c>
      <c r="T875">
        <f>主动技能!Z878</f>
        <v>125</v>
      </c>
      <c r="U875">
        <f>主动技能!AB878</f>
        <v>3203</v>
      </c>
      <c r="V875">
        <f>主动技能!AC878</f>
        <v>0</v>
      </c>
      <c r="W875">
        <f>主动技能!AD878</f>
        <v>0</v>
      </c>
      <c r="X875">
        <f>主动技能!AE878</f>
        <v>1</v>
      </c>
      <c r="Y875">
        <f>主动技能!AF878</f>
        <v>2</v>
      </c>
      <c r="Z875">
        <f>主动技能!AG878</f>
        <v>1</v>
      </c>
      <c r="AA875" t="str">
        <f>主动技能!AH878</f>
        <v>attackex</v>
      </c>
      <c r="AB875" t="str">
        <f>IF(主动技能!AI878="","")</f>
        <v/>
      </c>
      <c r="AC875">
        <f>主动技能!AJ878</f>
        <v>12</v>
      </c>
    </row>
    <row r="876" spans="1:29" x14ac:dyDescent="0.15">
      <c r="A876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对敌方1排单位造成125%攻击力（+4531）伤害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 t="str">
        <f>主动技能!P879</f>
        <v>eff_sixingguangquan|eff_wanyuezhan_0|eff_wanyuezhan_1|</v>
      </c>
      <c r="K876">
        <f>主动技能!Q879</f>
        <v>2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 t="str">
        <f>IF(主动技能!V879="","",主动技能!V879)</f>
        <v>skill_20</v>
      </c>
      <c r="Q876" t="str">
        <f>IF(主动技能!W879="","")</f>
        <v/>
      </c>
      <c r="R876" t="str">
        <f>IF(主动技能!X879="","")</f>
        <v/>
      </c>
      <c r="S876">
        <f>主动技能!Y879</f>
        <v>50</v>
      </c>
      <c r="T876">
        <f>主动技能!Z879</f>
        <v>125</v>
      </c>
      <c r="U876">
        <f>主动技能!AB879</f>
        <v>4531</v>
      </c>
      <c r="V876">
        <f>主动技能!AC879</f>
        <v>0</v>
      </c>
      <c r="W876">
        <f>主动技能!AD879</f>
        <v>0</v>
      </c>
      <c r="X876">
        <f>主动技能!AE879</f>
        <v>1</v>
      </c>
      <c r="Y876">
        <f>主动技能!AF879</f>
        <v>2</v>
      </c>
      <c r="Z876">
        <f>主动技能!AG879</f>
        <v>1</v>
      </c>
      <c r="AA876" t="str">
        <f>主动技能!AH879</f>
        <v>attackex</v>
      </c>
      <c r="AB876" t="str">
        <f>IF(主动技能!AI879="","")</f>
        <v/>
      </c>
      <c r="AC876">
        <f>主动技能!AJ879</f>
        <v>13</v>
      </c>
    </row>
    <row r="877" spans="1:29" x14ac:dyDescent="0.15">
      <c r="A877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对敌方1排单位造成125%攻击力（+6409）伤害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 t="str">
        <f>主动技能!P880</f>
        <v>eff_sixingguangquan|eff_wanyuezhan_0|eff_wanyuezhan_1|</v>
      </c>
      <c r="K877">
        <f>主动技能!Q880</f>
        <v>2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 t="str">
        <f>IF(主动技能!V880="","",主动技能!V880)</f>
        <v>skill_20</v>
      </c>
      <c r="Q877" t="str">
        <f>IF(主动技能!W880="","")</f>
        <v/>
      </c>
      <c r="R877" t="str">
        <f>IF(主动技能!X880="","")</f>
        <v/>
      </c>
      <c r="S877">
        <f>主动技能!Y880</f>
        <v>50</v>
      </c>
      <c r="T877">
        <f>主动技能!Z880</f>
        <v>125</v>
      </c>
      <c r="U877">
        <f>主动技能!AB880</f>
        <v>6409</v>
      </c>
      <c r="V877">
        <f>主动技能!AC880</f>
        <v>0</v>
      </c>
      <c r="W877">
        <f>主动技能!AD880</f>
        <v>0</v>
      </c>
      <c r="X877">
        <f>主动技能!AE880</f>
        <v>1</v>
      </c>
      <c r="Y877">
        <f>主动技能!AF880</f>
        <v>2</v>
      </c>
      <c r="Z877">
        <f>主动技能!AG880</f>
        <v>1</v>
      </c>
      <c r="AA877" t="str">
        <f>主动技能!AH880</f>
        <v>attackex</v>
      </c>
      <c r="AB877" t="str">
        <f>IF(主动技能!AI880="","")</f>
        <v/>
      </c>
      <c r="AC877">
        <f>主动技能!AJ880</f>
        <v>14</v>
      </c>
    </row>
    <row r="878" spans="1:29" x14ac:dyDescent="0.15">
      <c r="A878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对敌方1排单位造成125%攻击力（+9065）伤害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 t="str">
        <f>主动技能!P881</f>
        <v>eff_sixingguangquan|eff_wanyuezhan_0|eff_wanyuezhan_1|</v>
      </c>
      <c r="K878">
        <f>主动技能!Q881</f>
        <v>2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 t="str">
        <f>IF(主动技能!V881="","",主动技能!V881)</f>
        <v>skill_20</v>
      </c>
      <c r="Q878" t="str">
        <f>IF(主动技能!W881="","")</f>
        <v/>
      </c>
      <c r="R878" t="str">
        <f>IF(主动技能!X881="","")</f>
        <v/>
      </c>
      <c r="S878">
        <f>主动技能!Y881</f>
        <v>50</v>
      </c>
      <c r="T878">
        <f>主动技能!Z881</f>
        <v>125</v>
      </c>
      <c r="U878">
        <f>主动技能!AB881</f>
        <v>9065</v>
      </c>
      <c r="V878">
        <f>主动技能!AC881</f>
        <v>0</v>
      </c>
      <c r="W878">
        <f>主动技能!AD881</f>
        <v>0</v>
      </c>
      <c r="X878">
        <f>主动技能!AE881</f>
        <v>1</v>
      </c>
      <c r="Y878">
        <f>主动技能!AF881</f>
        <v>2</v>
      </c>
      <c r="Z878">
        <f>主动技能!AG881</f>
        <v>1</v>
      </c>
      <c r="AA878" t="str">
        <f>主动技能!AH881</f>
        <v>attackex</v>
      </c>
      <c r="AB878" t="str">
        <f>IF(主动技能!AI881="","")</f>
        <v/>
      </c>
      <c r="AC878">
        <f>主动技能!AJ881</f>
        <v>15</v>
      </c>
    </row>
    <row r="879" spans="1:29" x14ac:dyDescent="0.15">
      <c r="A87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对敌方1排单位造成125%攻击力（+12822）伤害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 t="str">
        <f>主动技能!P882</f>
        <v>eff_sixingguangquan|eff_wanyuezhan_0|eff_wanyuezhan_1|</v>
      </c>
      <c r="K879">
        <f>主动技能!Q882</f>
        <v>2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 t="str">
        <f>IF(主动技能!V882="","",主动技能!V882)</f>
        <v>skill_20</v>
      </c>
      <c r="Q879" t="str">
        <f>IF(主动技能!W882="","")</f>
        <v/>
      </c>
      <c r="R879" t="str">
        <f>IF(主动技能!X882="","")</f>
        <v/>
      </c>
      <c r="S879">
        <f>主动技能!Y882</f>
        <v>50</v>
      </c>
      <c r="T879">
        <f>主动技能!Z882</f>
        <v>125</v>
      </c>
      <c r="U879">
        <f>主动技能!AB882</f>
        <v>12822</v>
      </c>
      <c r="V879">
        <f>主动技能!AC882</f>
        <v>0</v>
      </c>
      <c r="W879">
        <f>主动技能!AD882</f>
        <v>0</v>
      </c>
      <c r="X879">
        <f>主动技能!AE882</f>
        <v>1</v>
      </c>
      <c r="Y879">
        <f>主动技能!AF882</f>
        <v>2</v>
      </c>
      <c r="Z879">
        <f>主动技能!AG882</f>
        <v>1</v>
      </c>
      <c r="AA879" t="str">
        <f>主动技能!AH882</f>
        <v>attackex</v>
      </c>
      <c r="AB879" t="str">
        <f>IF(主动技能!AI882="","")</f>
        <v/>
      </c>
      <c r="AC879">
        <f>主动技能!AJ882</f>
        <v>16</v>
      </c>
    </row>
    <row r="880" spans="1:29" x14ac:dyDescent="0.15">
      <c r="A880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对敌方1排单位造成125%攻击力（+18135）伤害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 t="str">
        <f>主动技能!P883</f>
        <v>eff_sixingguangquan|eff_wanyuezhan_0|eff_wanyuezhan_1|</v>
      </c>
      <c r="K880">
        <f>主动技能!Q883</f>
        <v>2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 t="str">
        <f>IF(主动技能!V883="","",主动技能!V883)</f>
        <v>skill_20</v>
      </c>
      <c r="Q880" t="str">
        <f>IF(主动技能!W883="","")</f>
        <v/>
      </c>
      <c r="R880" t="str">
        <f>IF(主动技能!X883="","")</f>
        <v/>
      </c>
      <c r="S880">
        <f>主动技能!Y883</f>
        <v>50</v>
      </c>
      <c r="T880">
        <f>主动技能!Z883</f>
        <v>125</v>
      </c>
      <c r="U880">
        <f>主动技能!AB883</f>
        <v>18135</v>
      </c>
      <c r="V880">
        <f>主动技能!AC883</f>
        <v>0</v>
      </c>
      <c r="W880">
        <f>主动技能!AD883</f>
        <v>0</v>
      </c>
      <c r="X880">
        <f>主动技能!AE883</f>
        <v>1</v>
      </c>
      <c r="Y880">
        <f>主动技能!AF883</f>
        <v>2</v>
      </c>
      <c r="Z880">
        <f>主动技能!AG883</f>
        <v>1</v>
      </c>
      <c r="AA880" t="str">
        <f>主动技能!AH883</f>
        <v>attackex</v>
      </c>
      <c r="AB880" t="str">
        <f>IF(主动技能!AI883="","")</f>
        <v/>
      </c>
      <c r="AC880">
        <f>主动技能!AJ883</f>
        <v>17</v>
      </c>
    </row>
    <row r="881" spans="1:29" x14ac:dyDescent="0.15">
      <c r="A881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对敌方1排单位造成125%攻击力（+25650）伤害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 t="str">
        <f>主动技能!P884</f>
        <v>eff_sixingguangquan|eff_wanyuezhan_0|eff_wanyuezhan_1|</v>
      </c>
      <c r="K881">
        <f>主动技能!Q884</f>
        <v>2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 t="str">
        <f>IF(主动技能!V884="","",主动技能!V884)</f>
        <v>skill_20</v>
      </c>
      <c r="Q881" t="str">
        <f>IF(主动技能!W884="","")</f>
        <v/>
      </c>
      <c r="R881" t="str">
        <f>IF(主动技能!X884="","")</f>
        <v/>
      </c>
      <c r="S881">
        <f>主动技能!Y884</f>
        <v>50</v>
      </c>
      <c r="T881">
        <f>主动技能!Z884</f>
        <v>125</v>
      </c>
      <c r="U881">
        <f>主动技能!AB884</f>
        <v>25650</v>
      </c>
      <c r="V881">
        <f>主动技能!AC884</f>
        <v>0</v>
      </c>
      <c r="W881">
        <f>主动技能!AD884</f>
        <v>0</v>
      </c>
      <c r="X881">
        <f>主动技能!AE884</f>
        <v>1</v>
      </c>
      <c r="Y881">
        <f>主动技能!AF884</f>
        <v>2</v>
      </c>
      <c r="Z881">
        <f>主动技能!AG884</f>
        <v>1</v>
      </c>
      <c r="AA881" t="str">
        <f>主动技能!AH884</f>
        <v>attackex</v>
      </c>
      <c r="AB881" t="str">
        <f>IF(主动技能!AI884="","")</f>
        <v/>
      </c>
      <c r="AC881">
        <f>主动技能!AJ884</f>
        <v>18</v>
      </c>
    </row>
    <row r="882" spans="1:29" x14ac:dyDescent="0.15">
      <c r="A882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对敌方1排单位造成125%攻击力（+36280）伤害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 t="str">
        <f>主动技能!P885</f>
        <v>eff_sixingguangquan|eff_wanyuezhan_0|eff_wanyuezhan_1|</v>
      </c>
      <c r="K882">
        <f>主动技能!Q885</f>
        <v>2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 t="str">
        <f>IF(主动技能!V885="","",主动技能!V885)</f>
        <v>skill_20</v>
      </c>
      <c r="Q882" t="str">
        <f>IF(主动技能!W885="","")</f>
        <v/>
      </c>
      <c r="R882" t="str">
        <f>IF(主动技能!X885="","")</f>
        <v/>
      </c>
      <c r="S882">
        <f>主动技能!Y885</f>
        <v>50</v>
      </c>
      <c r="T882">
        <f>主动技能!Z885</f>
        <v>125</v>
      </c>
      <c r="U882">
        <f>主动技能!AB885</f>
        <v>36280</v>
      </c>
      <c r="V882">
        <f>主动技能!AC885</f>
        <v>0</v>
      </c>
      <c r="W882">
        <f>主动技能!AD885</f>
        <v>0</v>
      </c>
      <c r="X882">
        <f>主动技能!AE885</f>
        <v>1</v>
      </c>
      <c r="Y882">
        <f>主动技能!AF885</f>
        <v>2</v>
      </c>
      <c r="Z882">
        <f>主动技能!AG885</f>
        <v>1</v>
      </c>
      <c r="AA882" t="str">
        <f>主动技能!AH885</f>
        <v>attackex</v>
      </c>
      <c r="AB882" t="str">
        <f>IF(主动技能!AI885="","")</f>
        <v/>
      </c>
      <c r="AC882">
        <f>主动技能!AJ885</f>
        <v>19</v>
      </c>
    </row>
    <row r="883" spans="1:29" x14ac:dyDescent="0.15">
      <c r="A883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对敌方1排单位造成125%攻击力（+51314）伤害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 t="str">
        <f>主动技能!P886</f>
        <v>eff_sixingguangquan|eff_wanyuezhan_0|eff_wanyuezhan_1|</v>
      </c>
      <c r="K883">
        <f>主动技能!Q886</f>
        <v>2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 t="str">
        <f>IF(主动技能!V886="","",主动技能!V886)</f>
        <v>skill_20</v>
      </c>
      <c r="Q883" t="str">
        <f>IF(主动技能!W886="","")</f>
        <v/>
      </c>
      <c r="R883" t="str">
        <f>IF(主动技能!X886="","")</f>
        <v/>
      </c>
      <c r="S883">
        <f>主动技能!Y886</f>
        <v>50</v>
      </c>
      <c r="T883">
        <f>主动技能!Z886</f>
        <v>125</v>
      </c>
      <c r="U883">
        <f>主动技能!AB886</f>
        <v>51314</v>
      </c>
      <c r="V883">
        <f>主动技能!AC886</f>
        <v>0</v>
      </c>
      <c r="W883">
        <f>主动技能!AD886</f>
        <v>0</v>
      </c>
      <c r="X883">
        <f>主动技能!AE886</f>
        <v>1</v>
      </c>
      <c r="Y883">
        <f>主动技能!AF886</f>
        <v>2</v>
      </c>
      <c r="Z883">
        <f>主动技能!AG886</f>
        <v>1</v>
      </c>
      <c r="AA883" t="str">
        <f>主动技能!AH886</f>
        <v>attackex</v>
      </c>
      <c r="AB883" t="str">
        <f>IF(主动技能!AI886="","")</f>
        <v/>
      </c>
      <c r="AC883">
        <f>主动技能!AJ886</f>
        <v>20</v>
      </c>
    </row>
    <row r="884" spans="1:29" x14ac:dyDescent="0.15">
      <c r="A884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对敌方1排单位造成125%攻击力（+130）伤害，附带减防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t="str">
        <f>主动技能!P887</f>
        <v>eff_sixingguangquan|eff_nuyankuangji_1|eff_nuyankuangji_2|</v>
      </c>
      <c r="K884">
        <f>主动技能!Q887</f>
        <v>2</v>
      </c>
      <c r="L884">
        <f>主动技能!R887</f>
        <v>0</v>
      </c>
      <c r="M884">
        <f>主动技能!S887</f>
        <v>0</v>
      </c>
      <c r="N884" t="str">
        <f>IF(主动技能!T887="","",主动技能!T887)</f>
        <v>100065:100:2:0</v>
      </c>
      <c r="O884" t="str">
        <f>IF(主动技能!U887="","",主动技能!U887)</f>
        <v/>
      </c>
      <c r="P884" t="str">
        <f>IF(主动技能!V887="","",主动技能!V887)</f>
        <v>skill_13</v>
      </c>
      <c r="Q884" t="str">
        <f>IF(主动技能!W887="","")</f>
        <v/>
      </c>
      <c r="R884" t="str">
        <f>IF(主动技能!X887="","")</f>
        <v/>
      </c>
      <c r="S884">
        <f>主动技能!Y887</f>
        <v>100</v>
      </c>
      <c r="T884">
        <f>主动技能!Z887</f>
        <v>125</v>
      </c>
      <c r="U884">
        <f>主动技能!AB887</f>
        <v>130</v>
      </c>
      <c r="V884">
        <f>主动技能!AC887</f>
        <v>0</v>
      </c>
      <c r="W884">
        <f>主动技能!AD887</f>
        <v>0</v>
      </c>
      <c r="X884">
        <f>主动技能!AE887</f>
        <v>1</v>
      </c>
      <c r="Y884">
        <f>主动技能!AF887</f>
        <v>3</v>
      </c>
      <c r="Z884">
        <f>主动技能!AG887</f>
        <v>2</v>
      </c>
      <c r="AA884" t="str">
        <f>主动技能!AH887</f>
        <v>attackex</v>
      </c>
      <c r="AB884" t="str">
        <f>IF(主动技能!AI887="","")</f>
        <v/>
      </c>
      <c r="AC884">
        <f>主动技能!AJ887</f>
        <v>1</v>
      </c>
    </row>
    <row r="885" spans="1:29" x14ac:dyDescent="0.15">
      <c r="A885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对敌方1排单位造成125%攻击力（+160）伤害，附带减防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t="str">
        <f>主动技能!P888</f>
        <v>eff_sixingguangquan|eff_nuyankuangji_1|eff_nuyankuangji_2|</v>
      </c>
      <c r="K885">
        <f>主动技能!Q888</f>
        <v>2</v>
      </c>
      <c r="L885">
        <f>主动技能!R888</f>
        <v>0</v>
      </c>
      <c r="M885">
        <f>主动技能!S888</f>
        <v>0</v>
      </c>
      <c r="N885" t="str">
        <f>IF(主动技能!T888="","",主动技能!T888)</f>
        <v>100065:100:2:0</v>
      </c>
      <c r="O885" t="str">
        <f>IF(主动技能!U888="","",主动技能!U888)</f>
        <v/>
      </c>
      <c r="P885" t="str">
        <f>IF(主动技能!V888="","",主动技能!V888)</f>
        <v>skill_13</v>
      </c>
      <c r="Q885" t="str">
        <f>IF(主动技能!W888="","")</f>
        <v/>
      </c>
      <c r="R885" t="str">
        <f>IF(主动技能!X888="","")</f>
        <v/>
      </c>
      <c r="S885">
        <f>主动技能!Y888</f>
        <v>100</v>
      </c>
      <c r="T885">
        <f>主动技能!Z888</f>
        <v>125</v>
      </c>
      <c r="U885">
        <f>主动技能!AB888</f>
        <v>160</v>
      </c>
      <c r="V885">
        <f>主动技能!AC888</f>
        <v>0</v>
      </c>
      <c r="W885">
        <f>主动技能!AD888</f>
        <v>0</v>
      </c>
      <c r="X885">
        <f>主动技能!AE888</f>
        <v>1</v>
      </c>
      <c r="Y885">
        <f>主动技能!AF888</f>
        <v>3</v>
      </c>
      <c r="Z885">
        <f>主动技能!AG888</f>
        <v>2</v>
      </c>
      <c r="AA885" t="str">
        <f>主动技能!AH888</f>
        <v>attackex</v>
      </c>
      <c r="AB885" t="str">
        <f>IF(主动技能!AI888="","")</f>
        <v/>
      </c>
      <c r="AC885">
        <f>主动技能!AJ888</f>
        <v>2</v>
      </c>
    </row>
    <row r="886" spans="1:29" x14ac:dyDescent="0.15">
      <c r="A886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对敌方1排单位造成125%攻击力（+250）伤害，附带减防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t="str">
        <f>主动技能!P889</f>
        <v>eff_sixingguangquan|eff_nuyankuangji_1|eff_nuyankuangji_2|</v>
      </c>
      <c r="K886">
        <f>主动技能!Q889</f>
        <v>2</v>
      </c>
      <c r="L886">
        <f>主动技能!R889</f>
        <v>0</v>
      </c>
      <c r="M886">
        <f>主动技能!S889</f>
        <v>0</v>
      </c>
      <c r="N886" t="str">
        <f>IF(主动技能!T889="","",主动技能!T889)</f>
        <v>100065:100:2:0</v>
      </c>
      <c r="O886" t="str">
        <f>IF(主动技能!U889="","",主动技能!U889)</f>
        <v/>
      </c>
      <c r="P886" t="str">
        <f>IF(主动技能!V889="","",主动技能!V889)</f>
        <v>skill_13</v>
      </c>
      <c r="Q886" t="str">
        <f>IF(主动技能!W889="","")</f>
        <v/>
      </c>
      <c r="R886" t="str">
        <f>IF(主动技能!X889="","")</f>
        <v/>
      </c>
      <c r="S886">
        <f>主动技能!Y889</f>
        <v>100</v>
      </c>
      <c r="T886">
        <f>主动技能!Z889</f>
        <v>125</v>
      </c>
      <c r="U886">
        <f>主动技能!AB889</f>
        <v>250</v>
      </c>
      <c r="V886">
        <f>主动技能!AC889</f>
        <v>0</v>
      </c>
      <c r="W886">
        <f>主动技能!AD889</f>
        <v>0</v>
      </c>
      <c r="X886">
        <f>主动技能!AE889</f>
        <v>1</v>
      </c>
      <c r="Y886">
        <f>主动技能!AF889</f>
        <v>3</v>
      </c>
      <c r="Z886">
        <f>主动技能!AG889</f>
        <v>2</v>
      </c>
      <c r="AA886" t="str">
        <f>主动技能!AH889</f>
        <v>attackex</v>
      </c>
      <c r="AB886" t="str">
        <f>IF(主动技能!AI889="","")</f>
        <v/>
      </c>
      <c r="AC886">
        <f>主动技能!AJ889</f>
        <v>3</v>
      </c>
    </row>
    <row r="887" spans="1:29" x14ac:dyDescent="0.15">
      <c r="A887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对敌方1排单位造成125%攻击力（+400）伤害，附带减防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t="str">
        <f>主动技能!P890</f>
        <v>eff_sixingguangquan|eff_nuyankuangji_1|eff_nuyankuangji_2|</v>
      </c>
      <c r="K887">
        <f>主动技能!Q890</f>
        <v>2</v>
      </c>
      <c r="L887">
        <f>主动技能!R890</f>
        <v>0</v>
      </c>
      <c r="M887">
        <f>主动技能!S890</f>
        <v>0</v>
      </c>
      <c r="N887" t="str">
        <f>IF(主动技能!T890="","",主动技能!T890)</f>
        <v>100065:100:2:0</v>
      </c>
      <c r="O887" t="str">
        <f>IF(主动技能!U890="","",主动技能!U890)</f>
        <v/>
      </c>
      <c r="P887" t="str">
        <f>IF(主动技能!V890="","",主动技能!V890)</f>
        <v>skill_13</v>
      </c>
      <c r="Q887" t="str">
        <f>IF(主动技能!W890="","")</f>
        <v/>
      </c>
      <c r="R887" t="str">
        <f>IF(主动技能!X890="","")</f>
        <v/>
      </c>
      <c r="S887">
        <f>主动技能!Y890</f>
        <v>100</v>
      </c>
      <c r="T887">
        <f>主动技能!Z890</f>
        <v>125</v>
      </c>
      <c r="U887">
        <f>主动技能!AB890</f>
        <v>400</v>
      </c>
      <c r="V887">
        <f>主动技能!AC890</f>
        <v>0</v>
      </c>
      <c r="W887">
        <f>主动技能!AD890</f>
        <v>0</v>
      </c>
      <c r="X887">
        <f>主动技能!AE890</f>
        <v>1</v>
      </c>
      <c r="Y887">
        <f>主动技能!AF890</f>
        <v>3</v>
      </c>
      <c r="Z887">
        <f>主动技能!AG890</f>
        <v>2</v>
      </c>
      <c r="AA887" t="str">
        <f>主动技能!AH890</f>
        <v>attackex</v>
      </c>
      <c r="AB887" t="str">
        <f>IF(主动技能!AI890="","")</f>
        <v/>
      </c>
      <c r="AC887">
        <f>主动技能!AJ890</f>
        <v>4</v>
      </c>
    </row>
    <row r="888" spans="1:29" x14ac:dyDescent="0.15">
      <c r="A888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t="str">
        <f>主动技能!P891</f>
        <v>eff_sixingguangquan|eff_nuyankuangji_1|eff_nuyankuangji_2|</v>
      </c>
      <c r="K888">
        <f>主动技能!Q891</f>
        <v>2</v>
      </c>
      <c r="L888">
        <f>主动技能!R891</f>
        <v>0</v>
      </c>
      <c r="M888">
        <f>主动技能!S891</f>
        <v>0</v>
      </c>
      <c r="N888" t="str">
        <f>IF(主动技能!T891="","",主动技能!T891)</f>
        <v>100065:100:2:0</v>
      </c>
      <c r="O888" t="str">
        <f>IF(主动技能!U891="","",主动技能!U891)</f>
        <v/>
      </c>
      <c r="P888" t="str">
        <f>IF(主动技能!V891="","",主动技能!V891)</f>
        <v>skill_13</v>
      </c>
      <c r="Q888" t="str">
        <f>IF(主动技能!W891="","")</f>
        <v/>
      </c>
      <c r="R888" t="str">
        <f>IF(主动技能!X891="","")</f>
        <v/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>
        <f>主动技能!AE891</f>
        <v>1</v>
      </c>
      <c r="Y888">
        <f>主动技能!AF891</f>
        <v>3</v>
      </c>
      <c r="Z888">
        <f>主动技能!AG891</f>
        <v>2</v>
      </c>
      <c r="AA888" t="str">
        <f>主动技能!AH891</f>
        <v>attackex</v>
      </c>
      <c r="AB888" t="str">
        <f>IF(主动技能!AI891="","")</f>
        <v/>
      </c>
      <c r="AC888">
        <f>主动技能!AJ891</f>
        <v>5</v>
      </c>
    </row>
    <row r="889" spans="1:29" x14ac:dyDescent="0.15">
      <c r="A88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对敌方1排单位造成125%攻击力（+800）伤害，附带减防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t="str">
        <f>主动技能!P892</f>
        <v>eff_sixingguangquan|eff_nuyankuangji_1|eff_nuyankuangji_2|</v>
      </c>
      <c r="K889">
        <f>主动技能!Q892</f>
        <v>2</v>
      </c>
      <c r="L889">
        <f>主动技能!R892</f>
        <v>0</v>
      </c>
      <c r="M889">
        <f>主动技能!S892</f>
        <v>0</v>
      </c>
      <c r="N889" t="str">
        <f>IF(主动技能!T892="","",主动技能!T892)</f>
        <v>100065:100:2:0</v>
      </c>
      <c r="O889" t="str">
        <f>IF(主动技能!U892="","",主动技能!U892)</f>
        <v/>
      </c>
      <c r="P889" t="str">
        <f>IF(主动技能!V892="","",主动技能!V892)</f>
        <v>skill_13</v>
      </c>
      <c r="Q889" t="str">
        <f>IF(主动技能!W892="","")</f>
        <v/>
      </c>
      <c r="R889" t="str">
        <f>IF(主动技能!X892="","")</f>
        <v/>
      </c>
      <c r="S889">
        <f>主动技能!Y892</f>
        <v>100</v>
      </c>
      <c r="T889">
        <f>主动技能!Z892</f>
        <v>125</v>
      </c>
      <c r="U889">
        <f>主动技能!AB892</f>
        <v>800</v>
      </c>
      <c r="V889">
        <f>主动技能!AC892</f>
        <v>0</v>
      </c>
      <c r="W889">
        <f>主动技能!AD892</f>
        <v>0</v>
      </c>
      <c r="X889">
        <f>主动技能!AE892</f>
        <v>1</v>
      </c>
      <c r="Y889">
        <f>主动技能!AF892</f>
        <v>3</v>
      </c>
      <c r="Z889">
        <f>主动技能!AG892</f>
        <v>2</v>
      </c>
      <c r="AA889" t="str">
        <f>主动技能!AH892</f>
        <v>attackex</v>
      </c>
      <c r="AB889" t="str">
        <f>IF(主动技能!AI892="","")</f>
        <v/>
      </c>
      <c r="AC889">
        <f>主动技能!AJ892</f>
        <v>6</v>
      </c>
    </row>
    <row r="890" spans="1:29" x14ac:dyDescent="0.15">
      <c r="A890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对敌方1排单位造成125%攻击力（+1132）伤害，附带减防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t="str">
        <f>主动技能!P893</f>
        <v>eff_sixingguangquan|eff_nuyankuangji_1|eff_nuyankuangji_2|</v>
      </c>
      <c r="K890">
        <f>主动技能!Q893</f>
        <v>2</v>
      </c>
      <c r="L890">
        <f>主动技能!R893</f>
        <v>0</v>
      </c>
      <c r="M890">
        <f>主动技能!S893</f>
        <v>0</v>
      </c>
      <c r="N890" t="str">
        <f>IF(主动技能!T893="","",主动技能!T893)</f>
        <v>100065:100:2:0</v>
      </c>
      <c r="O890" t="str">
        <f>IF(主动技能!U893="","",主动技能!U893)</f>
        <v/>
      </c>
      <c r="P890" t="str">
        <f>IF(主动技能!V893="","",主动技能!V893)</f>
        <v>skill_13</v>
      </c>
      <c r="Q890" t="str">
        <f>IF(主动技能!W893="","")</f>
        <v/>
      </c>
      <c r="R890" t="str">
        <f>IF(主动技能!X893="","")</f>
        <v/>
      </c>
      <c r="S890">
        <f>主动技能!Y893</f>
        <v>100</v>
      </c>
      <c r="T890">
        <f>主动技能!Z893</f>
        <v>125</v>
      </c>
      <c r="U890">
        <f>主动技能!AB893</f>
        <v>1132</v>
      </c>
      <c r="V890">
        <f>主动技能!AC893</f>
        <v>0</v>
      </c>
      <c r="W890">
        <f>主动技能!AD893</f>
        <v>0</v>
      </c>
      <c r="X890">
        <f>主动技能!AE893</f>
        <v>1</v>
      </c>
      <c r="Y890">
        <f>主动技能!AF893</f>
        <v>3</v>
      </c>
      <c r="Z890">
        <f>主动技能!AG893</f>
        <v>2</v>
      </c>
      <c r="AA890" t="str">
        <f>主动技能!AH893</f>
        <v>attackex</v>
      </c>
      <c r="AB890" t="str">
        <f>IF(主动技能!AI893="","")</f>
        <v/>
      </c>
      <c r="AC890">
        <f>主动技能!AJ893</f>
        <v>7</v>
      </c>
    </row>
    <row r="891" spans="1:29" x14ac:dyDescent="0.15">
      <c r="A891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对敌方1排单位造成125%攻击力（+1601）伤害，附带减防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t="str">
        <f>主动技能!P894</f>
        <v>eff_sixingguangquan|eff_nuyankuangji_1|eff_nuyankuangji_2|</v>
      </c>
      <c r="K891">
        <f>主动技能!Q894</f>
        <v>2</v>
      </c>
      <c r="L891">
        <f>主动技能!R894</f>
        <v>0</v>
      </c>
      <c r="M891">
        <f>主动技能!S894</f>
        <v>0</v>
      </c>
      <c r="N891" t="str">
        <f>IF(主动技能!T894="","",主动技能!T894)</f>
        <v>100065:100:2:0</v>
      </c>
      <c r="O891" t="str">
        <f>IF(主动技能!U894="","",主动技能!U894)</f>
        <v/>
      </c>
      <c r="P891" t="str">
        <f>IF(主动技能!V894="","",主动技能!V894)</f>
        <v>skill_13</v>
      </c>
      <c r="Q891" t="str">
        <f>IF(主动技能!W894="","")</f>
        <v/>
      </c>
      <c r="R891" t="str">
        <f>IF(主动技能!X894="","")</f>
        <v/>
      </c>
      <c r="S891">
        <f>主动技能!Y894</f>
        <v>100</v>
      </c>
      <c r="T891">
        <f>主动技能!Z894</f>
        <v>125</v>
      </c>
      <c r="U891">
        <f>主动技能!AB894</f>
        <v>1601</v>
      </c>
      <c r="V891">
        <f>主动技能!AC894</f>
        <v>0</v>
      </c>
      <c r="W891">
        <f>主动技能!AD894</f>
        <v>0</v>
      </c>
      <c r="X891">
        <f>主动技能!AE894</f>
        <v>1</v>
      </c>
      <c r="Y891">
        <f>主动技能!AF894</f>
        <v>3</v>
      </c>
      <c r="Z891">
        <f>主动技能!AG894</f>
        <v>2</v>
      </c>
      <c r="AA891" t="str">
        <f>主动技能!AH894</f>
        <v>attackex</v>
      </c>
      <c r="AB891" t="str">
        <f>IF(主动技能!AI894="","")</f>
        <v/>
      </c>
      <c r="AC891">
        <f>主动技能!AJ894</f>
        <v>8</v>
      </c>
    </row>
    <row r="892" spans="1:29" x14ac:dyDescent="0.15">
      <c r="A892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对敌方1排单位造成125%攻击力（+2264）伤害，附带减防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t="str">
        <f>主动技能!P895</f>
        <v>eff_sixingguangquan|eff_nuyankuangji_1|eff_nuyankuangji_2|</v>
      </c>
      <c r="K892">
        <f>主动技能!Q895</f>
        <v>2</v>
      </c>
      <c r="L892">
        <f>主动技能!R895</f>
        <v>0</v>
      </c>
      <c r="M892">
        <f>主动技能!S895</f>
        <v>0</v>
      </c>
      <c r="N892" t="str">
        <f>IF(主动技能!T895="","",主动技能!T895)</f>
        <v>100065:100:2:0</v>
      </c>
      <c r="O892" t="str">
        <f>IF(主动技能!U895="","",主动技能!U895)</f>
        <v/>
      </c>
      <c r="P892" t="str">
        <f>IF(主动技能!V895="","",主动技能!V895)</f>
        <v>skill_13</v>
      </c>
      <c r="Q892" t="str">
        <f>IF(主动技能!W895="","")</f>
        <v/>
      </c>
      <c r="R892" t="str">
        <f>IF(主动技能!X895="","")</f>
        <v/>
      </c>
      <c r="S892">
        <f>主动技能!Y895</f>
        <v>100</v>
      </c>
      <c r="T892">
        <f>主动技能!Z895</f>
        <v>125</v>
      </c>
      <c r="U892">
        <f>主动技能!AB895</f>
        <v>2264</v>
      </c>
      <c r="V892">
        <f>主动技能!AC895</f>
        <v>0</v>
      </c>
      <c r="W892">
        <f>主动技能!AD895</f>
        <v>0</v>
      </c>
      <c r="X892">
        <f>主动技能!AE895</f>
        <v>1</v>
      </c>
      <c r="Y892">
        <f>主动技能!AF895</f>
        <v>3</v>
      </c>
      <c r="Z892">
        <f>主动技能!AG895</f>
        <v>2</v>
      </c>
      <c r="AA892" t="str">
        <f>主动技能!AH895</f>
        <v>attackex</v>
      </c>
      <c r="AB892" t="str">
        <f>IF(主动技能!AI895="","")</f>
        <v/>
      </c>
      <c r="AC892">
        <f>主动技能!AJ895</f>
        <v>9</v>
      </c>
    </row>
    <row r="893" spans="1:29" x14ac:dyDescent="0.15">
      <c r="A893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对敌方1排单位造成125%攻击力（+3203）伤害，附带减防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t="str">
        <f>主动技能!P896</f>
        <v>eff_sixingguangquan|eff_nuyankuangji_1|eff_nuyankuangji_2|</v>
      </c>
      <c r="K893">
        <f>主动技能!Q896</f>
        <v>2</v>
      </c>
      <c r="L893">
        <f>主动技能!R896</f>
        <v>0</v>
      </c>
      <c r="M893">
        <f>主动技能!S896</f>
        <v>0</v>
      </c>
      <c r="N893" t="str">
        <f>IF(主动技能!T896="","",主动技能!T896)</f>
        <v>100065:100:2:0</v>
      </c>
      <c r="O893" t="str">
        <f>IF(主动技能!U896="","",主动技能!U896)</f>
        <v/>
      </c>
      <c r="P893" t="str">
        <f>IF(主动技能!V896="","",主动技能!V896)</f>
        <v>skill_13</v>
      </c>
      <c r="Q893" t="str">
        <f>IF(主动技能!W896="","")</f>
        <v/>
      </c>
      <c r="R893" t="str">
        <f>IF(主动技能!X896="","")</f>
        <v/>
      </c>
      <c r="S893">
        <f>主动技能!Y896</f>
        <v>100</v>
      </c>
      <c r="T893">
        <f>主动技能!Z896</f>
        <v>125</v>
      </c>
      <c r="U893">
        <f>主动技能!AB896</f>
        <v>3203</v>
      </c>
      <c r="V893">
        <f>主动技能!AC896</f>
        <v>0</v>
      </c>
      <c r="W893">
        <f>主动技能!AD896</f>
        <v>0</v>
      </c>
      <c r="X893">
        <f>主动技能!AE896</f>
        <v>1</v>
      </c>
      <c r="Y893">
        <f>主动技能!AF896</f>
        <v>3</v>
      </c>
      <c r="Z893">
        <f>主动技能!AG896</f>
        <v>2</v>
      </c>
      <c r="AA893" t="str">
        <f>主动技能!AH896</f>
        <v>attackex</v>
      </c>
      <c r="AB893" t="str">
        <f>IF(主动技能!AI896="","")</f>
        <v/>
      </c>
      <c r="AC893">
        <f>主动技能!AJ896</f>
        <v>10</v>
      </c>
    </row>
    <row r="894" spans="1:29" x14ac:dyDescent="0.15">
      <c r="A894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对敌方1排单位造成125%攻击力（+4530）伤害，附带减防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t="str">
        <f>主动技能!P897</f>
        <v>eff_sixingguangquan|eff_nuyankuangji_1|eff_nuyankuangji_2|</v>
      </c>
      <c r="K894">
        <f>主动技能!Q897</f>
        <v>2</v>
      </c>
      <c r="L894">
        <f>主动技能!R897</f>
        <v>0</v>
      </c>
      <c r="M894">
        <f>主动技能!S897</f>
        <v>0</v>
      </c>
      <c r="N894" t="str">
        <f>IF(主动技能!T897="","",主动技能!T897)</f>
        <v>100065:100:2:0</v>
      </c>
      <c r="O894" t="str">
        <f>IF(主动技能!U897="","",主动技能!U897)</f>
        <v/>
      </c>
      <c r="P894" t="str">
        <f>IF(主动技能!V897="","",主动技能!V897)</f>
        <v>skill_13</v>
      </c>
      <c r="Q894" t="str">
        <f>IF(主动技能!W897="","")</f>
        <v/>
      </c>
      <c r="R894" t="str">
        <f>IF(主动技能!X897="","")</f>
        <v/>
      </c>
      <c r="S894">
        <f>主动技能!Y897</f>
        <v>100</v>
      </c>
      <c r="T894">
        <f>主动技能!Z897</f>
        <v>125</v>
      </c>
      <c r="U894">
        <f>主动技能!AB897</f>
        <v>4530</v>
      </c>
      <c r="V894">
        <f>主动技能!AC897</f>
        <v>0</v>
      </c>
      <c r="W894">
        <f>主动技能!AD897</f>
        <v>0</v>
      </c>
      <c r="X894">
        <f>主动技能!AE897</f>
        <v>1</v>
      </c>
      <c r="Y894">
        <f>主动技能!AF897</f>
        <v>3</v>
      </c>
      <c r="Z894">
        <f>主动技能!AG897</f>
        <v>2</v>
      </c>
      <c r="AA894" t="str">
        <f>主动技能!AH897</f>
        <v>attackex</v>
      </c>
      <c r="AB894" t="str">
        <f>IF(主动技能!AI897="","")</f>
        <v/>
      </c>
      <c r="AC894">
        <f>主动技能!AJ897</f>
        <v>11</v>
      </c>
    </row>
    <row r="895" spans="1:29" x14ac:dyDescent="0.15">
      <c r="A895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对敌方1排单位造成125%攻击力（+6407）伤害，附带减防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t="str">
        <f>主动技能!P898</f>
        <v>eff_sixingguangquan|eff_nuyankuangji_1|eff_nuyankuangji_2|</v>
      </c>
      <c r="K895">
        <f>主动技能!Q898</f>
        <v>2</v>
      </c>
      <c r="L895">
        <f>主动技能!R898</f>
        <v>0</v>
      </c>
      <c r="M895">
        <f>主动技能!S898</f>
        <v>0</v>
      </c>
      <c r="N895" t="str">
        <f>IF(主动技能!T898="","",主动技能!T898)</f>
        <v>100065:100:2:0</v>
      </c>
      <c r="O895" t="str">
        <f>IF(主动技能!U898="","",主动技能!U898)</f>
        <v/>
      </c>
      <c r="P895" t="str">
        <f>IF(主动技能!V898="","",主动技能!V898)</f>
        <v>skill_13</v>
      </c>
      <c r="Q895" t="str">
        <f>IF(主动技能!W898="","")</f>
        <v/>
      </c>
      <c r="R895" t="str">
        <f>IF(主动技能!X898="","")</f>
        <v/>
      </c>
      <c r="S895">
        <f>主动技能!Y898</f>
        <v>100</v>
      </c>
      <c r="T895">
        <f>主动技能!Z898</f>
        <v>125</v>
      </c>
      <c r="U895">
        <f>主动技能!AB898</f>
        <v>6407</v>
      </c>
      <c r="V895">
        <f>主动技能!AC898</f>
        <v>0</v>
      </c>
      <c r="W895">
        <f>主动技能!AD898</f>
        <v>0</v>
      </c>
      <c r="X895">
        <f>主动技能!AE898</f>
        <v>1</v>
      </c>
      <c r="Y895">
        <f>主动技能!AF898</f>
        <v>3</v>
      </c>
      <c r="Z895">
        <f>主动技能!AG898</f>
        <v>2</v>
      </c>
      <c r="AA895" t="str">
        <f>主动技能!AH898</f>
        <v>attackex</v>
      </c>
      <c r="AB895" t="str">
        <f>IF(主动技能!AI898="","")</f>
        <v/>
      </c>
      <c r="AC895">
        <f>主动技能!AJ898</f>
        <v>12</v>
      </c>
    </row>
    <row r="896" spans="1:29" x14ac:dyDescent="0.15">
      <c r="A896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对敌方1排单位造成125%攻击力（+9063）伤害，附带减防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t="str">
        <f>主动技能!P899</f>
        <v>eff_sixingguangquan|eff_nuyankuangji_1|eff_nuyankuangji_2|</v>
      </c>
      <c r="K896">
        <f>主动技能!Q899</f>
        <v>2</v>
      </c>
      <c r="L896">
        <f>主动技能!R899</f>
        <v>0</v>
      </c>
      <c r="M896">
        <f>主动技能!S899</f>
        <v>0</v>
      </c>
      <c r="N896" t="str">
        <f>IF(主动技能!T899="","",主动技能!T899)</f>
        <v>100065:100:2:0</v>
      </c>
      <c r="O896" t="str">
        <f>IF(主动技能!U899="","",主动技能!U899)</f>
        <v/>
      </c>
      <c r="P896" t="str">
        <f>IF(主动技能!V899="","",主动技能!V899)</f>
        <v>skill_13</v>
      </c>
      <c r="Q896" t="str">
        <f>IF(主动技能!W899="","")</f>
        <v/>
      </c>
      <c r="R896" t="str">
        <f>IF(主动技能!X899="","")</f>
        <v/>
      </c>
      <c r="S896">
        <f>主动技能!Y899</f>
        <v>100</v>
      </c>
      <c r="T896">
        <f>主动技能!Z899</f>
        <v>125</v>
      </c>
      <c r="U896">
        <f>主动技能!AB899</f>
        <v>9063</v>
      </c>
      <c r="V896">
        <f>主动技能!AC899</f>
        <v>0</v>
      </c>
      <c r="W896">
        <f>主动技能!AD899</f>
        <v>0</v>
      </c>
      <c r="X896">
        <f>主动技能!AE899</f>
        <v>1</v>
      </c>
      <c r="Y896">
        <f>主动技能!AF899</f>
        <v>3</v>
      </c>
      <c r="Z896">
        <f>主动技能!AG899</f>
        <v>2</v>
      </c>
      <c r="AA896" t="str">
        <f>主动技能!AH899</f>
        <v>attackex</v>
      </c>
      <c r="AB896" t="str">
        <f>IF(主动技能!AI899="","")</f>
        <v/>
      </c>
      <c r="AC896">
        <f>主动技能!AJ899</f>
        <v>13</v>
      </c>
    </row>
    <row r="897" spans="1:29" x14ac:dyDescent="0.15">
      <c r="A897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对敌方1排单位造成125%攻击力（+12819）伤害，附带减防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t="str">
        <f>主动技能!P900</f>
        <v>eff_sixingguangquan|eff_nuyankuangji_1|eff_nuyankuangji_2|</v>
      </c>
      <c r="K897">
        <f>主动技能!Q900</f>
        <v>2</v>
      </c>
      <c r="L897">
        <f>主动技能!R900</f>
        <v>0</v>
      </c>
      <c r="M897">
        <f>主动技能!S900</f>
        <v>0</v>
      </c>
      <c r="N897" t="str">
        <f>IF(主动技能!T900="","",主动技能!T900)</f>
        <v>100065:100:2:0</v>
      </c>
      <c r="O897" t="str">
        <f>IF(主动技能!U900="","",主动技能!U900)</f>
        <v/>
      </c>
      <c r="P897" t="str">
        <f>IF(主动技能!V900="","",主动技能!V900)</f>
        <v>skill_13</v>
      </c>
      <c r="Q897" t="str">
        <f>IF(主动技能!W900="","")</f>
        <v/>
      </c>
      <c r="R897" t="str">
        <f>IF(主动技能!X900="","")</f>
        <v/>
      </c>
      <c r="S897">
        <f>主动技能!Y900</f>
        <v>100</v>
      </c>
      <c r="T897">
        <f>主动技能!Z900</f>
        <v>125</v>
      </c>
      <c r="U897">
        <f>主动技能!AB900</f>
        <v>12819</v>
      </c>
      <c r="V897">
        <f>主动技能!AC900</f>
        <v>0</v>
      </c>
      <c r="W897">
        <f>主动技能!AD900</f>
        <v>0</v>
      </c>
      <c r="X897">
        <f>主动技能!AE900</f>
        <v>1</v>
      </c>
      <c r="Y897">
        <f>主动技能!AF900</f>
        <v>3</v>
      </c>
      <c r="Z897">
        <f>主动技能!AG900</f>
        <v>2</v>
      </c>
      <c r="AA897" t="str">
        <f>主动技能!AH900</f>
        <v>attackex</v>
      </c>
      <c r="AB897" t="str">
        <f>IF(主动技能!AI900="","")</f>
        <v/>
      </c>
      <c r="AC897">
        <f>主动技能!AJ900</f>
        <v>14</v>
      </c>
    </row>
    <row r="898" spans="1:29" x14ac:dyDescent="0.15">
      <c r="A898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对敌方1排单位造成125%攻击力（+18131）伤害，附带减防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t="str">
        <f>主动技能!P901</f>
        <v>eff_sixingguangquan|eff_nuyankuangji_1|eff_nuyankuangji_2|</v>
      </c>
      <c r="K898">
        <f>主动技能!Q901</f>
        <v>2</v>
      </c>
      <c r="L898">
        <f>主动技能!R901</f>
        <v>0</v>
      </c>
      <c r="M898">
        <f>主动技能!S901</f>
        <v>0</v>
      </c>
      <c r="N898" t="str">
        <f>IF(主动技能!T901="","",主动技能!T901)</f>
        <v>100065:100:2:0</v>
      </c>
      <c r="O898" t="str">
        <f>IF(主动技能!U901="","",主动技能!U901)</f>
        <v/>
      </c>
      <c r="P898" t="str">
        <f>IF(主动技能!V901="","",主动技能!V901)</f>
        <v>skill_13</v>
      </c>
      <c r="Q898" t="str">
        <f>IF(主动技能!W901="","")</f>
        <v/>
      </c>
      <c r="R898" t="str">
        <f>IF(主动技能!X901="","")</f>
        <v/>
      </c>
      <c r="S898">
        <f>主动技能!Y901</f>
        <v>100</v>
      </c>
      <c r="T898">
        <f>主动技能!Z901</f>
        <v>125</v>
      </c>
      <c r="U898">
        <f>主动技能!AB901</f>
        <v>18131</v>
      </c>
      <c r="V898">
        <f>主动技能!AC901</f>
        <v>0</v>
      </c>
      <c r="W898">
        <f>主动技能!AD901</f>
        <v>0</v>
      </c>
      <c r="X898">
        <f>主动技能!AE901</f>
        <v>1</v>
      </c>
      <c r="Y898">
        <f>主动技能!AF901</f>
        <v>3</v>
      </c>
      <c r="Z898">
        <f>主动技能!AG901</f>
        <v>2</v>
      </c>
      <c r="AA898" t="str">
        <f>主动技能!AH901</f>
        <v>attackex</v>
      </c>
      <c r="AB898" t="str">
        <f>IF(主动技能!AI901="","")</f>
        <v/>
      </c>
      <c r="AC898">
        <f>主动技能!AJ901</f>
        <v>15</v>
      </c>
    </row>
    <row r="899" spans="1:29" x14ac:dyDescent="0.15">
      <c r="A89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对敌方1排单位造成125%攻击力（+25644）伤害，附带减防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t="str">
        <f>主动技能!P902</f>
        <v>eff_sixingguangquan|eff_nuyankuangji_1|eff_nuyankuangji_2|</v>
      </c>
      <c r="K899">
        <f>主动技能!Q902</f>
        <v>2</v>
      </c>
      <c r="L899">
        <f>主动技能!R902</f>
        <v>0</v>
      </c>
      <c r="M899">
        <f>主动技能!S902</f>
        <v>0</v>
      </c>
      <c r="N899" t="str">
        <f>IF(主动技能!T902="","",主动技能!T902)</f>
        <v>100065:100:2:0</v>
      </c>
      <c r="O899" t="str">
        <f>IF(主动技能!U902="","",主动技能!U902)</f>
        <v/>
      </c>
      <c r="P899" t="str">
        <f>IF(主动技能!V902="","",主动技能!V902)</f>
        <v>skill_13</v>
      </c>
      <c r="Q899" t="str">
        <f>IF(主动技能!W902="","")</f>
        <v/>
      </c>
      <c r="R899" t="str">
        <f>IF(主动技能!X902="","")</f>
        <v/>
      </c>
      <c r="S899">
        <f>主动技能!Y902</f>
        <v>100</v>
      </c>
      <c r="T899">
        <f>主动技能!Z902</f>
        <v>125</v>
      </c>
      <c r="U899">
        <f>主动技能!AB902</f>
        <v>25644</v>
      </c>
      <c r="V899">
        <f>主动技能!AC902</f>
        <v>0</v>
      </c>
      <c r="W899">
        <f>主动技能!AD902</f>
        <v>0</v>
      </c>
      <c r="X899">
        <f>主动技能!AE902</f>
        <v>1</v>
      </c>
      <c r="Y899">
        <f>主动技能!AF902</f>
        <v>3</v>
      </c>
      <c r="Z899">
        <f>主动技能!AG902</f>
        <v>2</v>
      </c>
      <c r="AA899" t="str">
        <f>主动技能!AH902</f>
        <v>attackex</v>
      </c>
      <c r="AB899" t="str">
        <f>IF(主动技能!AI902="","")</f>
        <v/>
      </c>
      <c r="AC899">
        <f>主动技能!AJ902</f>
        <v>16</v>
      </c>
    </row>
    <row r="900" spans="1:29" x14ac:dyDescent="0.15">
      <c r="A900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对敌方1排单位造成125%攻击力（+36271）伤害，附带减防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t="str">
        <f>主动技能!P903</f>
        <v>eff_sixingguangquan|eff_nuyankuangji_1|eff_nuyankuangji_2|</v>
      </c>
      <c r="K900">
        <f>主动技能!Q903</f>
        <v>2</v>
      </c>
      <c r="L900">
        <f>主动技能!R903</f>
        <v>0</v>
      </c>
      <c r="M900">
        <f>主动技能!S903</f>
        <v>0</v>
      </c>
      <c r="N900" t="str">
        <f>IF(主动技能!T903="","",主动技能!T903)</f>
        <v>100065:100:2:0</v>
      </c>
      <c r="O900" t="str">
        <f>IF(主动技能!U903="","",主动技能!U903)</f>
        <v/>
      </c>
      <c r="P900" t="str">
        <f>IF(主动技能!V903="","",主动技能!V903)</f>
        <v>skill_13</v>
      </c>
      <c r="Q900" t="str">
        <f>IF(主动技能!W903="","")</f>
        <v/>
      </c>
      <c r="R900" t="str">
        <f>IF(主动技能!X903="","")</f>
        <v/>
      </c>
      <c r="S900">
        <f>主动技能!Y903</f>
        <v>100</v>
      </c>
      <c r="T900">
        <f>主动技能!Z903</f>
        <v>125</v>
      </c>
      <c r="U900">
        <f>主动技能!AB903</f>
        <v>36271</v>
      </c>
      <c r="V900">
        <f>主动技能!AC903</f>
        <v>0</v>
      </c>
      <c r="W900">
        <f>主动技能!AD903</f>
        <v>0</v>
      </c>
      <c r="X900">
        <f>主动技能!AE903</f>
        <v>1</v>
      </c>
      <c r="Y900">
        <f>主动技能!AF903</f>
        <v>3</v>
      </c>
      <c r="Z900">
        <f>主动技能!AG903</f>
        <v>2</v>
      </c>
      <c r="AA900" t="str">
        <f>主动技能!AH903</f>
        <v>attackex</v>
      </c>
      <c r="AB900" t="str">
        <f>IF(主动技能!AI903="","")</f>
        <v/>
      </c>
      <c r="AC900">
        <f>主动技能!AJ903</f>
        <v>17</v>
      </c>
    </row>
    <row r="901" spans="1:29" x14ac:dyDescent="0.15">
      <c r="A901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对敌方1排单位造成125%攻击力（+51301）伤害，附带减防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t="str">
        <f>主动技能!P904</f>
        <v>eff_sixingguangquan|eff_nuyankuangji_1|eff_nuyankuangji_2|</v>
      </c>
      <c r="K901">
        <f>主动技能!Q904</f>
        <v>2</v>
      </c>
      <c r="L901">
        <f>主动技能!R904</f>
        <v>0</v>
      </c>
      <c r="M901">
        <f>主动技能!S904</f>
        <v>0</v>
      </c>
      <c r="N901" t="str">
        <f>IF(主动技能!T904="","",主动技能!T904)</f>
        <v>100065:100:2:0</v>
      </c>
      <c r="O901" t="str">
        <f>IF(主动技能!U904="","",主动技能!U904)</f>
        <v/>
      </c>
      <c r="P901" t="str">
        <f>IF(主动技能!V904="","",主动技能!V904)</f>
        <v>skill_13</v>
      </c>
      <c r="Q901" t="str">
        <f>IF(主动技能!W904="","")</f>
        <v/>
      </c>
      <c r="R901" t="str">
        <f>IF(主动技能!X904="","")</f>
        <v/>
      </c>
      <c r="S901">
        <f>主动技能!Y904</f>
        <v>100</v>
      </c>
      <c r="T901">
        <f>主动技能!Z904</f>
        <v>125</v>
      </c>
      <c r="U901">
        <f>主动技能!AB904</f>
        <v>51301</v>
      </c>
      <c r="V901">
        <f>主动技能!AC904</f>
        <v>0</v>
      </c>
      <c r="W901">
        <f>主动技能!AD904</f>
        <v>0</v>
      </c>
      <c r="X901">
        <f>主动技能!AE904</f>
        <v>1</v>
      </c>
      <c r="Y901">
        <f>主动技能!AF904</f>
        <v>3</v>
      </c>
      <c r="Z901">
        <f>主动技能!AG904</f>
        <v>2</v>
      </c>
      <c r="AA901" t="str">
        <f>主动技能!AH904</f>
        <v>attackex</v>
      </c>
      <c r="AB901" t="str">
        <f>IF(主动技能!AI904="","")</f>
        <v/>
      </c>
      <c r="AC901">
        <f>主动技能!AJ904</f>
        <v>18</v>
      </c>
    </row>
    <row r="902" spans="1:29" x14ac:dyDescent="0.15">
      <c r="A902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对敌方1排单位造成125%攻击力（+72560）伤害，附带减防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t="str">
        <f>主动技能!P905</f>
        <v>eff_sixingguangquan|eff_nuyankuangji_1|eff_nuyankuangji_2|</v>
      </c>
      <c r="K902">
        <f>主动技能!Q905</f>
        <v>2</v>
      </c>
      <c r="L902">
        <f>主动技能!R905</f>
        <v>0</v>
      </c>
      <c r="M902">
        <f>主动技能!S905</f>
        <v>0</v>
      </c>
      <c r="N902" t="str">
        <f>IF(主动技能!T905="","",主动技能!T905)</f>
        <v>100065:100:2:0</v>
      </c>
      <c r="O902" t="str">
        <f>IF(主动技能!U905="","",主动技能!U905)</f>
        <v/>
      </c>
      <c r="P902" t="str">
        <f>IF(主动技能!V905="","",主动技能!V905)</f>
        <v>skill_13</v>
      </c>
      <c r="Q902" t="str">
        <f>IF(主动技能!W905="","")</f>
        <v/>
      </c>
      <c r="R902" t="str">
        <f>IF(主动技能!X905="","")</f>
        <v/>
      </c>
      <c r="S902">
        <f>主动技能!Y905</f>
        <v>100</v>
      </c>
      <c r="T902">
        <f>主动技能!Z905</f>
        <v>125</v>
      </c>
      <c r="U902">
        <f>主动技能!AB905</f>
        <v>72560</v>
      </c>
      <c r="V902">
        <f>主动技能!AC905</f>
        <v>0</v>
      </c>
      <c r="W902">
        <f>主动技能!AD905</f>
        <v>0</v>
      </c>
      <c r="X902">
        <f>主动技能!AE905</f>
        <v>1</v>
      </c>
      <c r="Y902">
        <f>主动技能!AF905</f>
        <v>3</v>
      </c>
      <c r="Z902">
        <f>主动技能!AG905</f>
        <v>2</v>
      </c>
      <c r="AA902" t="str">
        <f>主动技能!AH905</f>
        <v>attackex</v>
      </c>
      <c r="AB902" t="str">
        <f>IF(主动技能!AI905="","")</f>
        <v/>
      </c>
      <c r="AC902">
        <f>主动技能!AJ905</f>
        <v>19</v>
      </c>
    </row>
    <row r="903" spans="1:29" x14ac:dyDescent="0.15">
      <c r="A903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对敌方1排单位造成125%攻击力（+102628）伤害，附带减防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t="str">
        <f>主动技能!P906</f>
        <v>eff_sixingguangquan|eff_nuyankuangji_1|eff_nuyankuangji_2|</v>
      </c>
      <c r="K903">
        <f>主动技能!Q906</f>
        <v>2</v>
      </c>
      <c r="L903">
        <f>主动技能!R906</f>
        <v>0</v>
      </c>
      <c r="M903">
        <f>主动技能!S906</f>
        <v>0</v>
      </c>
      <c r="N903" t="str">
        <f>IF(主动技能!T906="","",主动技能!T906)</f>
        <v>100065:100:2:0</v>
      </c>
      <c r="O903" t="str">
        <f>IF(主动技能!U906="","",主动技能!U906)</f>
        <v/>
      </c>
      <c r="P903" t="str">
        <f>IF(主动技能!V906="","",主动技能!V906)</f>
        <v>skill_13</v>
      </c>
      <c r="Q903" t="str">
        <f>IF(主动技能!W906="","")</f>
        <v/>
      </c>
      <c r="R903" t="str">
        <f>IF(主动技能!X906="","")</f>
        <v/>
      </c>
      <c r="S903">
        <f>主动技能!Y906</f>
        <v>100</v>
      </c>
      <c r="T903">
        <f>主动技能!Z906</f>
        <v>125</v>
      </c>
      <c r="U903">
        <f>主动技能!AB906</f>
        <v>102628</v>
      </c>
      <c r="V903">
        <f>主动技能!AC906</f>
        <v>0</v>
      </c>
      <c r="W903">
        <f>主动技能!AD906</f>
        <v>0</v>
      </c>
      <c r="X903">
        <f>主动技能!AE906</f>
        <v>1</v>
      </c>
      <c r="Y903">
        <f>主动技能!AF906</f>
        <v>3</v>
      </c>
      <c r="Z903">
        <f>主动技能!AG906</f>
        <v>2</v>
      </c>
      <c r="AA903" t="str">
        <f>主动技能!AH906</f>
        <v>attackex</v>
      </c>
      <c r="AB903" t="str">
        <f>IF(主动技能!AI906="","")</f>
        <v/>
      </c>
      <c r="AC903">
        <f>主动技能!AJ906</f>
        <v>20</v>
      </c>
    </row>
    <row r="904" spans="1:29" x14ac:dyDescent="0.15">
      <c r="A904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t="str">
        <f>主动技能!P907</f>
        <v>eff_yixingguangquan|||</v>
      </c>
      <c r="K904">
        <f>主动技能!Q907</f>
        <v>1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 t="str">
        <f>IF(主动技能!V907="","",主动技能!V907)</f>
        <v>skill_32</v>
      </c>
      <c r="Q904" t="str">
        <f>IF(主动技能!W907="","")</f>
        <v/>
      </c>
      <c r="R904" t="str">
        <f>IF(主动技能!X907="","")</f>
        <v/>
      </c>
      <c r="S904">
        <f>主动技能!Y907</f>
        <v>0</v>
      </c>
      <c r="T904">
        <f>主动技能!Z907</f>
        <v>100</v>
      </c>
      <c r="U904">
        <f>主动技能!AB907</f>
        <v>26</v>
      </c>
      <c r="V904">
        <f>主动技能!AC907</f>
        <v>0</v>
      </c>
      <c r="W904">
        <f>主动技能!AD907</f>
        <v>0</v>
      </c>
      <c r="X904">
        <f>主动技能!AE907</f>
        <v>0</v>
      </c>
      <c r="Y904">
        <f>主动技能!AF907</f>
        <v>0</v>
      </c>
      <c r="Z904">
        <f>主动技能!AG907</f>
        <v>0</v>
      </c>
      <c r="AA904" t="str">
        <f>主动技能!AH907</f>
        <v>attack</v>
      </c>
      <c r="AB904" t="str">
        <f>IF(主动技能!AI907="","")</f>
        <v/>
      </c>
      <c r="AC904">
        <f>主动技能!AJ907</f>
        <v>1</v>
      </c>
    </row>
    <row r="905" spans="1:29" x14ac:dyDescent="0.15">
      <c r="A905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t="str">
        <f>主动技能!P908</f>
        <v>eff_yixingguangquan|||</v>
      </c>
      <c r="K905">
        <f>主动技能!Q908</f>
        <v>1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 t="str">
        <f>IF(主动技能!V908="","",主动技能!V908)</f>
        <v>skill_32</v>
      </c>
      <c r="Q905" t="str">
        <f>IF(主动技能!W908="","")</f>
        <v/>
      </c>
      <c r="R905" t="str">
        <f>IF(主动技能!X908="","")</f>
        <v/>
      </c>
      <c r="S905">
        <f>主动技能!Y908</f>
        <v>0</v>
      </c>
      <c r="T905">
        <f>主动技能!Z908</f>
        <v>100</v>
      </c>
      <c r="U905">
        <f>主动技能!AB908</f>
        <v>32</v>
      </c>
      <c r="V905">
        <f>主动技能!AC908</f>
        <v>0</v>
      </c>
      <c r="W905">
        <f>主动技能!AD908</f>
        <v>0</v>
      </c>
      <c r="X905">
        <f>主动技能!AE908</f>
        <v>0</v>
      </c>
      <c r="Y905">
        <f>主动技能!AF908</f>
        <v>0</v>
      </c>
      <c r="Z905">
        <f>主动技能!AG908</f>
        <v>0</v>
      </c>
      <c r="AA905" t="str">
        <f>主动技能!AH908</f>
        <v>attack</v>
      </c>
      <c r="AB905" t="str">
        <f>IF(主动技能!AI908="","")</f>
        <v/>
      </c>
      <c r="AC905">
        <f>主动技能!AJ908</f>
        <v>2</v>
      </c>
    </row>
    <row r="906" spans="1:29" x14ac:dyDescent="0.15">
      <c r="A906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t="str">
        <f>主动技能!P909</f>
        <v>eff_yixingguangquan|||</v>
      </c>
      <c r="K906">
        <f>主动技能!Q909</f>
        <v>1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 t="str">
        <f>IF(主动技能!V909="","",主动技能!V909)</f>
        <v>skill_32</v>
      </c>
      <c r="Q906" t="str">
        <f>IF(主动技能!W909="","")</f>
        <v/>
      </c>
      <c r="R906" t="str">
        <f>IF(主动技能!X909="","")</f>
        <v/>
      </c>
      <c r="S906">
        <f>主动技能!Y909</f>
        <v>0</v>
      </c>
      <c r="T906">
        <f>主动技能!Z909</f>
        <v>100</v>
      </c>
      <c r="U906">
        <f>主动技能!AB909</f>
        <v>50</v>
      </c>
      <c r="V906">
        <f>主动技能!AC909</f>
        <v>0</v>
      </c>
      <c r="W906">
        <f>主动技能!AD909</f>
        <v>0</v>
      </c>
      <c r="X906">
        <f>主动技能!AE909</f>
        <v>0</v>
      </c>
      <c r="Y906">
        <f>主动技能!AF909</f>
        <v>0</v>
      </c>
      <c r="Z906">
        <f>主动技能!AG909</f>
        <v>0</v>
      </c>
      <c r="AA906" t="str">
        <f>主动技能!AH909</f>
        <v>attack</v>
      </c>
      <c r="AB906" t="str">
        <f>IF(主动技能!AI909="","")</f>
        <v/>
      </c>
      <c r="AC906">
        <f>主动技能!AJ909</f>
        <v>3</v>
      </c>
    </row>
    <row r="907" spans="1:29" x14ac:dyDescent="0.15">
      <c r="A907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t="str">
        <f>主动技能!P910</f>
        <v>eff_yixingguangquan|||</v>
      </c>
      <c r="K907">
        <f>主动技能!Q910</f>
        <v>1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 t="str">
        <f>IF(主动技能!V910="","",主动技能!V910)</f>
        <v>skill_32</v>
      </c>
      <c r="Q907" t="str">
        <f>IF(主动技能!W910="","")</f>
        <v/>
      </c>
      <c r="R907" t="str">
        <f>IF(主动技能!X910="","")</f>
        <v/>
      </c>
      <c r="S907">
        <f>主动技能!Y910</f>
        <v>0</v>
      </c>
      <c r="T907">
        <f>主动技能!Z910</f>
        <v>100</v>
      </c>
      <c r="U907">
        <f>主动技能!AB910</f>
        <v>80</v>
      </c>
      <c r="V907">
        <f>主动技能!AC910</f>
        <v>0</v>
      </c>
      <c r="W907">
        <f>主动技能!AD910</f>
        <v>0</v>
      </c>
      <c r="X907">
        <f>主动技能!AE910</f>
        <v>0</v>
      </c>
      <c r="Y907">
        <f>主动技能!AF910</f>
        <v>0</v>
      </c>
      <c r="Z907">
        <f>主动技能!AG910</f>
        <v>0</v>
      </c>
      <c r="AA907" t="str">
        <f>主动技能!AH910</f>
        <v>attack</v>
      </c>
      <c r="AB907" t="str">
        <f>IF(主动技能!AI910="","")</f>
        <v/>
      </c>
      <c r="AC907">
        <f>主动技能!AJ910</f>
        <v>4</v>
      </c>
    </row>
    <row r="908" spans="1:29" x14ac:dyDescent="0.15">
      <c r="A908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t="str">
        <f>主动技能!P911</f>
        <v>eff_yixingguangquan|||</v>
      </c>
      <c r="K908">
        <f>主动技能!Q911</f>
        <v>1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 t="str">
        <f>IF(主动技能!V911="","",主动技能!V911)</f>
        <v>skill_32</v>
      </c>
      <c r="Q908" t="str">
        <f>IF(主动技能!W911="","")</f>
        <v/>
      </c>
      <c r="R908" t="str">
        <f>IF(主动技能!X911="","")</f>
        <v/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>
        <f>主动技能!AE911</f>
        <v>0</v>
      </c>
      <c r="Y908">
        <f>主动技能!AF911</f>
        <v>0</v>
      </c>
      <c r="Z908">
        <f>主动技能!AG911</f>
        <v>0</v>
      </c>
      <c r="AA908" t="str">
        <f>主动技能!AH911</f>
        <v>attack</v>
      </c>
      <c r="AB908" t="str">
        <f>IF(主动技能!AI911="","")</f>
        <v/>
      </c>
      <c r="AC908">
        <f>主动技能!AJ911</f>
        <v>5</v>
      </c>
    </row>
    <row r="909" spans="1:29" x14ac:dyDescent="0.15">
      <c r="A90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t="str">
        <f>主动技能!P912</f>
        <v>eff_yixingguangquan|||</v>
      </c>
      <c r="K909">
        <f>主动技能!Q912</f>
        <v>1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 t="str">
        <f>IF(主动技能!V912="","",主动技能!V912)</f>
        <v>skill_32</v>
      </c>
      <c r="Q909" t="str">
        <f>IF(主动技能!W912="","")</f>
        <v/>
      </c>
      <c r="R909" t="str">
        <f>IF(主动技能!X912="","")</f>
        <v/>
      </c>
      <c r="S909">
        <f>主动技能!Y912</f>
        <v>0</v>
      </c>
      <c r="T909">
        <f>主动技能!Z912</f>
        <v>100</v>
      </c>
      <c r="U909">
        <f>主动技能!AB912</f>
        <v>160</v>
      </c>
      <c r="V909">
        <f>主动技能!AC912</f>
        <v>0</v>
      </c>
      <c r="W909">
        <f>主动技能!AD912</f>
        <v>0</v>
      </c>
      <c r="X909">
        <f>主动技能!AE912</f>
        <v>0</v>
      </c>
      <c r="Y909">
        <f>主动技能!AF912</f>
        <v>0</v>
      </c>
      <c r="Z909">
        <f>主动技能!AG912</f>
        <v>0</v>
      </c>
      <c r="AA909" t="str">
        <f>主动技能!AH912</f>
        <v>attack</v>
      </c>
      <c r="AB909" t="str">
        <f>IF(主动技能!AI912="","")</f>
        <v/>
      </c>
      <c r="AC909">
        <f>主动技能!AJ912</f>
        <v>6</v>
      </c>
    </row>
    <row r="910" spans="1:29" x14ac:dyDescent="0.15">
      <c r="A910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t="str">
        <f>主动技能!P913</f>
        <v>eff_yixingguangquan|||</v>
      </c>
      <c r="K910">
        <f>主动技能!Q913</f>
        <v>1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 t="str">
        <f>IF(主动技能!V913="","",主动技能!V913)</f>
        <v>skill_32</v>
      </c>
      <c r="Q910" t="str">
        <f>IF(主动技能!W913="","")</f>
        <v/>
      </c>
      <c r="R910" t="str">
        <f>IF(主动技能!X913="","")</f>
        <v/>
      </c>
      <c r="S910">
        <f>主动技能!Y913</f>
        <v>0</v>
      </c>
      <c r="T910">
        <f>主动技能!Z913</f>
        <v>100</v>
      </c>
      <c r="U910">
        <f>主动技能!AB913</f>
        <v>226</v>
      </c>
      <c r="V910">
        <f>主动技能!AC913</f>
        <v>0</v>
      </c>
      <c r="W910">
        <f>主动技能!AD913</f>
        <v>0</v>
      </c>
      <c r="X910">
        <f>主动技能!AE913</f>
        <v>0</v>
      </c>
      <c r="Y910">
        <f>主动技能!AF913</f>
        <v>0</v>
      </c>
      <c r="Z910">
        <f>主动技能!AG913</f>
        <v>0</v>
      </c>
      <c r="AA910" t="str">
        <f>主动技能!AH913</f>
        <v>attack</v>
      </c>
      <c r="AB910" t="str">
        <f>IF(主动技能!AI913="","")</f>
        <v/>
      </c>
      <c r="AC910">
        <f>主动技能!AJ913</f>
        <v>7</v>
      </c>
    </row>
    <row r="911" spans="1:29" x14ac:dyDescent="0.15">
      <c r="A911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t="str">
        <f>主动技能!P914</f>
        <v>eff_yixingguangquan|||</v>
      </c>
      <c r="K911">
        <f>主动技能!Q914</f>
        <v>1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 t="str">
        <f>IF(主动技能!V914="","",主动技能!V914)</f>
        <v>skill_32</v>
      </c>
      <c r="Q911" t="str">
        <f>IF(主动技能!W914="","")</f>
        <v/>
      </c>
      <c r="R911" t="str">
        <f>IF(主动技能!X914="","")</f>
        <v/>
      </c>
      <c r="S911">
        <f>主动技能!Y914</f>
        <v>0</v>
      </c>
      <c r="T911">
        <f>主动技能!Z914</f>
        <v>100</v>
      </c>
      <c r="U911">
        <f>主动技能!AB914</f>
        <v>320</v>
      </c>
      <c r="V911">
        <f>主动技能!AC914</f>
        <v>0</v>
      </c>
      <c r="W911">
        <f>主动技能!AD914</f>
        <v>0</v>
      </c>
      <c r="X911">
        <f>主动技能!AE914</f>
        <v>0</v>
      </c>
      <c r="Y911">
        <f>主动技能!AF914</f>
        <v>0</v>
      </c>
      <c r="Z911">
        <f>主动技能!AG914</f>
        <v>0</v>
      </c>
      <c r="AA911" t="str">
        <f>主动技能!AH914</f>
        <v>attack</v>
      </c>
      <c r="AB911" t="str">
        <f>IF(主动技能!AI914="","")</f>
        <v/>
      </c>
      <c r="AC911">
        <f>主动技能!AJ914</f>
        <v>8</v>
      </c>
    </row>
    <row r="912" spans="1:29" x14ac:dyDescent="0.15">
      <c r="A912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t="str">
        <f>主动技能!P915</f>
        <v>eff_yixingguangquan|||</v>
      </c>
      <c r="K912">
        <f>主动技能!Q915</f>
        <v>1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 t="str">
        <f>IF(主动技能!V915="","",主动技能!V915)</f>
        <v>skill_32</v>
      </c>
      <c r="Q912" t="str">
        <f>IF(主动技能!W915="","")</f>
        <v/>
      </c>
      <c r="R912" t="str">
        <f>IF(主动技能!X915="","")</f>
        <v/>
      </c>
      <c r="S912">
        <f>主动技能!Y915</f>
        <v>0</v>
      </c>
      <c r="T912">
        <f>主动技能!Z915</f>
        <v>100</v>
      </c>
      <c r="U912">
        <f>主动技能!AB915</f>
        <v>452</v>
      </c>
      <c r="V912">
        <f>主动技能!AC915</f>
        <v>0</v>
      </c>
      <c r="W912">
        <f>主动技能!AD915</f>
        <v>0</v>
      </c>
      <c r="X912">
        <f>主动技能!AE915</f>
        <v>0</v>
      </c>
      <c r="Y912">
        <f>主动技能!AF915</f>
        <v>0</v>
      </c>
      <c r="Z912">
        <f>主动技能!AG915</f>
        <v>0</v>
      </c>
      <c r="AA912" t="str">
        <f>主动技能!AH915</f>
        <v>attack</v>
      </c>
      <c r="AB912" t="str">
        <f>IF(主动技能!AI915="","")</f>
        <v/>
      </c>
      <c r="AC912">
        <f>主动技能!AJ915</f>
        <v>9</v>
      </c>
    </row>
    <row r="913" spans="1:29" x14ac:dyDescent="0.15">
      <c r="A913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 t="str">
        <f>主动技能!P916</f>
        <v>eff_yixingguangquan|||</v>
      </c>
      <c r="K913">
        <f>主动技能!Q916</f>
        <v>1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 t="str">
        <f>IF(主动技能!V916="","",主动技能!V916)</f>
        <v>skill_32</v>
      </c>
      <c r="Q913" t="str">
        <f>IF(主动技能!W916="","")</f>
        <v/>
      </c>
      <c r="R913" t="str">
        <f>IF(主动技能!X916="","")</f>
        <v/>
      </c>
      <c r="S913">
        <f>主动技能!Y916</f>
        <v>0</v>
      </c>
      <c r="T913">
        <f>主动技能!Z916</f>
        <v>100</v>
      </c>
      <c r="U913">
        <f>主动技能!AB916</f>
        <v>640</v>
      </c>
      <c r="V913">
        <f>主动技能!AC916</f>
        <v>0</v>
      </c>
      <c r="W913">
        <f>主动技能!AD916</f>
        <v>0</v>
      </c>
      <c r="X913">
        <f>主动技能!AE916</f>
        <v>0</v>
      </c>
      <c r="Y913">
        <f>主动技能!AF916</f>
        <v>0</v>
      </c>
      <c r="Z913">
        <f>主动技能!AG916</f>
        <v>0</v>
      </c>
      <c r="AA913" t="str">
        <f>主动技能!AH916</f>
        <v>attack</v>
      </c>
      <c r="AB913" t="str">
        <f>IF(主动技能!AI916="","")</f>
        <v/>
      </c>
      <c r="AC913">
        <f>主动技能!AJ916</f>
        <v>10</v>
      </c>
    </row>
    <row r="914" spans="1:29" x14ac:dyDescent="0.15">
      <c r="A914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 t="str">
        <f>主动技能!P917</f>
        <v>eff_yixingguangquan|||</v>
      </c>
      <c r="K914">
        <f>主动技能!Q917</f>
        <v>1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 t="str">
        <f>IF(主动技能!V917="","",主动技能!V917)</f>
        <v>skill_32</v>
      </c>
      <c r="Q914" t="str">
        <f>IF(主动技能!W917="","")</f>
        <v/>
      </c>
      <c r="R914" t="str">
        <f>IF(主动技能!X917="","")</f>
        <v/>
      </c>
      <c r="S914">
        <f>主动技能!Y917</f>
        <v>0</v>
      </c>
      <c r="T914">
        <f>主动技能!Z917</f>
        <v>100</v>
      </c>
      <c r="U914">
        <f>主动技能!AB917</f>
        <v>906</v>
      </c>
      <c r="V914">
        <f>主动技能!AC917</f>
        <v>0</v>
      </c>
      <c r="W914">
        <f>主动技能!AD917</f>
        <v>0</v>
      </c>
      <c r="X914">
        <f>主动技能!AE917</f>
        <v>0</v>
      </c>
      <c r="Y914">
        <f>主动技能!AF917</f>
        <v>0</v>
      </c>
      <c r="Z914">
        <f>主动技能!AG917</f>
        <v>0</v>
      </c>
      <c r="AA914" t="str">
        <f>主动技能!AH917</f>
        <v>attack</v>
      </c>
      <c r="AB914" t="str">
        <f>IF(主动技能!AI917="","")</f>
        <v/>
      </c>
      <c r="AC914">
        <f>主动技能!AJ917</f>
        <v>11</v>
      </c>
    </row>
    <row r="915" spans="1:29" x14ac:dyDescent="0.15">
      <c r="A915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 t="str">
        <f>主动技能!P918</f>
        <v>eff_yixingguangquan|||</v>
      </c>
      <c r="K915">
        <f>主动技能!Q918</f>
        <v>1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 t="str">
        <f>IF(主动技能!V918="","",主动技能!V918)</f>
        <v>skill_32</v>
      </c>
      <c r="Q915" t="str">
        <f>IF(主动技能!W918="","")</f>
        <v/>
      </c>
      <c r="R915" t="str">
        <f>IF(主动技能!X918="","")</f>
        <v/>
      </c>
      <c r="S915">
        <f>主动技能!Y918</f>
        <v>0</v>
      </c>
      <c r="T915">
        <f>主动技能!Z918</f>
        <v>100</v>
      </c>
      <c r="U915">
        <f>主动技能!AB918</f>
        <v>1281</v>
      </c>
      <c r="V915">
        <f>主动技能!AC918</f>
        <v>0</v>
      </c>
      <c r="W915">
        <f>主动技能!AD918</f>
        <v>0</v>
      </c>
      <c r="X915">
        <f>主动技能!AE918</f>
        <v>0</v>
      </c>
      <c r="Y915">
        <f>主动技能!AF918</f>
        <v>0</v>
      </c>
      <c r="Z915">
        <f>主动技能!AG918</f>
        <v>0</v>
      </c>
      <c r="AA915" t="str">
        <f>主动技能!AH918</f>
        <v>attack</v>
      </c>
      <c r="AB915" t="str">
        <f>IF(主动技能!AI918="","")</f>
        <v/>
      </c>
      <c r="AC915">
        <f>主动技能!AJ918</f>
        <v>12</v>
      </c>
    </row>
    <row r="916" spans="1:29" x14ac:dyDescent="0.15">
      <c r="A916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 t="str">
        <f>主动技能!P919</f>
        <v>eff_yixingguangquan|||</v>
      </c>
      <c r="K916">
        <f>主动技能!Q919</f>
        <v>1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 t="str">
        <f>IF(主动技能!V919="","",主动技能!V919)</f>
        <v>skill_32</v>
      </c>
      <c r="Q916" t="str">
        <f>IF(主动技能!W919="","")</f>
        <v/>
      </c>
      <c r="R916" t="str">
        <f>IF(主动技能!X919="","")</f>
        <v/>
      </c>
      <c r="S916">
        <f>主动技能!Y919</f>
        <v>0</v>
      </c>
      <c r="T916">
        <f>主动技能!Z919</f>
        <v>100</v>
      </c>
      <c r="U916">
        <f>主动技能!AB919</f>
        <v>1812</v>
      </c>
      <c r="V916">
        <f>主动技能!AC919</f>
        <v>0</v>
      </c>
      <c r="W916">
        <f>主动技能!AD919</f>
        <v>0</v>
      </c>
      <c r="X916">
        <f>主动技能!AE919</f>
        <v>0</v>
      </c>
      <c r="Y916">
        <f>主动技能!AF919</f>
        <v>0</v>
      </c>
      <c r="Z916">
        <f>主动技能!AG919</f>
        <v>0</v>
      </c>
      <c r="AA916" t="str">
        <f>主动技能!AH919</f>
        <v>attack</v>
      </c>
      <c r="AB916" t="str">
        <f>IF(主动技能!AI919="","")</f>
        <v/>
      </c>
      <c r="AC916">
        <f>主动技能!AJ919</f>
        <v>13</v>
      </c>
    </row>
    <row r="917" spans="1:29" x14ac:dyDescent="0.15">
      <c r="A917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 t="str">
        <f>主动技能!P920</f>
        <v>eff_yixingguangquan|||</v>
      </c>
      <c r="K917">
        <f>主动技能!Q920</f>
        <v>1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 t="str">
        <f>IF(主动技能!V920="","",主动技能!V920)</f>
        <v>skill_32</v>
      </c>
      <c r="Q917" t="str">
        <f>IF(主动技能!W920="","")</f>
        <v/>
      </c>
      <c r="R917" t="str">
        <f>IF(主动技能!X920="","")</f>
        <v/>
      </c>
      <c r="S917">
        <f>主动技能!Y920</f>
        <v>0</v>
      </c>
      <c r="T917">
        <f>主动技能!Z920</f>
        <v>100</v>
      </c>
      <c r="U917">
        <f>主动技能!AB920</f>
        <v>2563</v>
      </c>
      <c r="V917">
        <f>主动技能!AC920</f>
        <v>0</v>
      </c>
      <c r="W917">
        <f>主动技能!AD920</f>
        <v>0</v>
      </c>
      <c r="X917">
        <f>主动技能!AE920</f>
        <v>0</v>
      </c>
      <c r="Y917">
        <f>主动技能!AF920</f>
        <v>0</v>
      </c>
      <c r="Z917">
        <f>主动技能!AG920</f>
        <v>0</v>
      </c>
      <c r="AA917" t="str">
        <f>主动技能!AH920</f>
        <v>attack</v>
      </c>
      <c r="AB917" t="str">
        <f>IF(主动技能!AI920="","")</f>
        <v/>
      </c>
      <c r="AC917">
        <f>主动技能!AJ920</f>
        <v>14</v>
      </c>
    </row>
    <row r="918" spans="1:29" x14ac:dyDescent="0.15">
      <c r="A918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 t="str">
        <f>主动技能!P921</f>
        <v>eff_yixingguangquan|||</v>
      </c>
      <c r="K918">
        <f>主动技能!Q921</f>
        <v>1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 t="str">
        <f>IF(主动技能!V921="","",主动技能!V921)</f>
        <v>skill_32</v>
      </c>
      <c r="Q918" t="str">
        <f>IF(主动技能!W921="","")</f>
        <v/>
      </c>
      <c r="R918" t="str">
        <f>IF(主动技能!X921="","")</f>
        <v/>
      </c>
      <c r="S918">
        <f>主动技能!Y921</f>
        <v>0</v>
      </c>
      <c r="T918">
        <f>主动技能!Z921</f>
        <v>100</v>
      </c>
      <c r="U918">
        <f>主动技能!AB921</f>
        <v>3626</v>
      </c>
      <c r="V918">
        <f>主动技能!AC921</f>
        <v>0</v>
      </c>
      <c r="W918">
        <f>主动技能!AD921</f>
        <v>0</v>
      </c>
      <c r="X918">
        <f>主动技能!AE921</f>
        <v>0</v>
      </c>
      <c r="Y918">
        <f>主动技能!AF921</f>
        <v>0</v>
      </c>
      <c r="Z918">
        <f>主动技能!AG921</f>
        <v>0</v>
      </c>
      <c r="AA918" t="str">
        <f>主动技能!AH921</f>
        <v>attack</v>
      </c>
      <c r="AB918" t="str">
        <f>IF(主动技能!AI921="","")</f>
        <v/>
      </c>
      <c r="AC918">
        <f>主动技能!AJ921</f>
        <v>15</v>
      </c>
    </row>
    <row r="919" spans="1:29" x14ac:dyDescent="0.15">
      <c r="A91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 t="str">
        <f>主动技能!P922</f>
        <v>eff_yixingguangquan|||</v>
      </c>
      <c r="K919">
        <f>主动技能!Q922</f>
        <v>1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 t="str">
        <f>IF(主动技能!V922="","",主动技能!V922)</f>
        <v>skill_32</v>
      </c>
      <c r="Q919" t="str">
        <f>IF(主动技能!W922="","")</f>
        <v/>
      </c>
      <c r="R919" t="str">
        <f>IF(主动技能!X922="","")</f>
        <v/>
      </c>
      <c r="S919">
        <f>主动技能!Y922</f>
        <v>0</v>
      </c>
      <c r="T919">
        <f>主动技能!Z922</f>
        <v>100</v>
      </c>
      <c r="U919">
        <f>主动技能!AB922</f>
        <v>5128</v>
      </c>
      <c r="V919">
        <f>主动技能!AC922</f>
        <v>0</v>
      </c>
      <c r="W919">
        <f>主动技能!AD922</f>
        <v>0</v>
      </c>
      <c r="X919">
        <f>主动技能!AE922</f>
        <v>0</v>
      </c>
      <c r="Y919">
        <f>主动技能!AF922</f>
        <v>0</v>
      </c>
      <c r="Z919">
        <f>主动技能!AG922</f>
        <v>0</v>
      </c>
      <c r="AA919" t="str">
        <f>主动技能!AH922</f>
        <v>attack</v>
      </c>
      <c r="AB919" t="str">
        <f>IF(主动技能!AI922="","")</f>
        <v/>
      </c>
      <c r="AC919">
        <f>主动技能!AJ922</f>
        <v>16</v>
      </c>
    </row>
    <row r="920" spans="1:29" x14ac:dyDescent="0.15">
      <c r="A920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 t="str">
        <f>主动技能!P923</f>
        <v>eff_yixingguangquan|||</v>
      </c>
      <c r="K920">
        <f>主动技能!Q923</f>
        <v>1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 t="str">
        <f>IF(主动技能!V923="","",主动技能!V923)</f>
        <v>skill_32</v>
      </c>
      <c r="Q920" t="str">
        <f>IF(主动技能!W923="","")</f>
        <v/>
      </c>
      <c r="R920" t="str">
        <f>IF(主动技能!X923="","")</f>
        <v/>
      </c>
      <c r="S920">
        <f>主动技能!Y923</f>
        <v>0</v>
      </c>
      <c r="T920">
        <f>主动技能!Z923</f>
        <v>100</v>
      </c>
      <c r="U920">
        <f>主动技能!AB923</f>
        <v>7254</v>
      </c>
      <c r="V920">
        <f>主动技能!AC923</f>
        <v>0</v>
      </c>
      <c r="W920">
        <f>主动技能!AD923</f>
        <v>0</v>
      </c>
      <c r="X920">
        <f>主动技能!AE923</f>
        <v>0</v>
      </c>
      <c r="Y920">
        <f>主动技能!AF923</f>
        <v>0</v>
      </c>
      <c r="Z920">
        <f>主动技能!AG923</f>
        <v>0</v>
      </c>
      <c r="AA920" t="str">
        <f>主动技能!AH923</f>
        <v>attack</v>
      </c>
      <c r="AB920" t="str">
        <f>IF(主动技能!AI923="","")</f>
        <v/>
      </c>
      <c r="AC920">
        <f>主动技能!AJ923</f>
        <v>17</v>
      </c>
    </row>
    <row r="921" spans="1:29" x14ac:dyDescent="0.15">
      <c r="A921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 t="str">
        <f>主动技能!P924</f>
        <v>eff_yixingguangquan|||</v>
      </c>
      <c r="K921">
        <f>主动技能!Q924</f>
        <v>1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 t="str">
        <f>IF(主动技能!V924="","",主动技能!V924)</f>
        <v>skill_32</v>
      </c>
      <c r="Q921" t="str">
        <f>IF(主动技能!W924="","")</f>
        <v/>
      </c>
      <c r="R921" t="str">
        <f>IF(主动技能!X924="","")</f>
        <v/>
      </c>
      <c r="S921">
        <f>主动技能!Y924</f>
        <v>0</v>
      </c>
      <c r="T921">
        <f>主动技能!Z924</f>
        <v>100</v>
      </c>
      <c r="U921">
        <f>主动技能!AB924</f>
        <v>10260</v>
      </c>
      <c r="V921">
        <f>主动技能!AC924</f>
        <v>0</v>
      </c>
      <c r="W921">
        <f>主动技能!AD924</f>
        <v>0</v>
      </c>
      <c r="X921">
        <f>主动技能!AE924</f>
        <v>0</v>
      </c>
      <c r="Y921">
        <f>主动技能!AF924</f>
        <v>0</v>
      </c>
      <c r="Z921">
        <f>主动技能!AG924</f>
        <v>0</v>
      </c>
      <c r="AA921" t="str">
        <f>主动技能!AH924</f>
        <v>attack</v>
      </c>
      <c r="AB921" t="str">
        <f>IF(主动技能!AI924="","")</f>
        <v/>
      </c>
      <c r="AC921">
        <f>主动技能!AJ924</f>
        <v>18</v>
      </c>
    </row>
    <row r="922" spans="1:29" x14ac:dyDescent="0.15">
      <c r="A922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 t="str">
        <f>主动技能!P925</f>
        <v>eff_yixingguangquan|||</v>
      </c>
      <c r="K922">
        <f>主动技能!Q925</f>
        <v>1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 t="str">
        <f>IF(主动技能!V925="","",主动技能!V925)</f>
        <v>skill_32</v>
      </c>
      <c r="Q922" t="str">
        <f>IF(主动技能!W925="","")</f>
        <v/>
      </c>
      <c r="R922" t="str">
        <f>IF(主动技能!X925="","")</f>
        <v/>
      </c>
      <c r="S922">
        <f>主动技能!Y925</f>
        <v>0</v>
      </c>
      <c r="T922">
        <f>主动技能!Z925</f>
        <v>100</v>
      </c>
      <c r="U922">
        <f>主动技能!AB925</f>
        <v>14512</v>
      </c>
      <c r="V922">
        <f>主动技能!AC925</f>
        <v>0</v>
      </c>
      <c r="W922">
        <f>主动技能!AD925</f>
        <v>0</v>
      </c>
      <c r="X922">
        <f>主动技能!AE925</f>
        <v>0</v>
      </c>
      <c r="Y922">
        <f>主动技能!AF925</f>
        <v>0</v>
      </c>
      <c r="Z922">
        <f>主动技能!AG925</f>
        <v>0</v>
      </c>
      <c r="AA922" t="str">
        <f>主动技能!AH925</f>
        <v>attack</v>
      </c>
      <c r="AB922" t="str">
        <f>IF(主动技能!AI925="","")</f>
        <v/>
      </c>
      <c r="AC922">
        <f>主动技能!AJ925</f>
        <v>19</v>
      </c>
    </row>
    <row r="923" spans="1:29" x14ac:dyDescent="0.15">
      <c r="A923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 t="str">
        <f>主动技能!P926</f>
        <v>eff_yixingguangquan|||</v>
      </c>
      <c r="K923">
        <f>主动技能!Q926</f>
        <v>1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 t="str">
        <f>IF(主动技能!V926="","",主动技能!V926)</f>
        <v>skill_32</v>
      </c>
      <c r="Q923" t="str">
        <f>IF(主动技能!W926="","")</f>
        <v/>
      </c>
      <c r="R923" t="str">
        <f>IF(主动技能!X926="","")</f>
        <v/>
      </c>
      <c r="S923">
        <f>主动技能!Y926</f>
        <v>0</v>
      </c>
      <c r="T923">
        <f>主动技能!Z926</f>
        <v>100</v>
      </c>
      <c r="U923">
        <f>主动技能!AB926</f>
        <v>20525</v>
      </c>
      <c r="V923">
        <f>主动技能!AC926</f>
        <v>0</v>
      </c>
      <c r="W923">
        <f>主动技能!AD926</f>
        <v>0</v>
      </c>
      <c r="X923">
        <f>主动技能!AE926</f>
        <v>0</v>
      </c>
      <c r="Y923">
        <f>主动技能!AF926</f>
        <v>0</v>
      </c>
      <c r="Z923">
        <f>主动技能!AG926</f>
        <v>0</v>
      </c>
      <c r="AA923" t="str">
        <f>主动技能!AH926</f>
        <v>attack</v>
      </c>
      <c r="AB923" t="str">
        <f>IF(主动技能!AI926="","")</f>
        <v/>
      </c>
      <c r="AC923">
        <f>主动技能!AJ926</f>
        <v>20</v>
      </c>
    </row>
    <row r="924" spans="1:29" x14ac:dyDescent="0.15">
      <c r="A924">
        <f>主动技能!B927</f>
        <v>10160201</v>
      </c>
      <c r="B924" s="4" t="str">
        <f>主动技能!H927</f>
        <v>守护之力</v>
      </c>
      <c r="C924" s="4" t="str">
        <f>主动技能!I927</f>
        <v>增加自身防御力182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 t="str">
        <f>主动技能!P927</f>
        <v>eff_sanxingguangquan||eff_shouhuzhili|</v>
      </c>
      <c r="K924">
        <f>主动技能!Q927</f>
        <v>1</v>
      </c>
      <c r="L924">
        <f>主动技能!R927</f>
        <v>0</v>
      </c>
      <c r="M924">
        <f>主动技能!S927</f>
        <v>0</v>
      </c>
      <c r="N924" t="str">
        <f>IF(主动技能!T927="","",主动技能!T927)</f>
        <v>100045:100:2:0</v>
      </c>
      <c r="O924" t="str">
        <f>IF(主动技能!U927="","",主动技能!U927)</f>
        <v/>
      </c>
      <c r="P924" t="str">
        <f>IF(主动技能!V927="","",主动技能!V927)</f>
        <v>skill_14</v>
      </c>
      <c r="Q924" t="str">
        <f>IF(主动技能!W927="","")</f>
        <v/>
      </c>
      <c r="R924" t="str">
        <f>IF(主动技能!X927="","")</f>
        <v/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>
        <f>主动技能!AE927</f>
        <v>1</v>
      </c>
      <c r="Y924">
        <f>主动技能!AF927</f>
        <v>2</v>
      </c>
      <c r="Z924">
        <f>主动技能!AG927</f>
        <v>1</v>
      </c>
      <c r="AA924" t="str">
        <f>主动技能!AH927</f>
        <v>attackex</v>
      </c>
      <c r="AB924" t="str">
        <f>IF(主动技能!AI927="","")</f>
        <v/>
      </c>
      <c r="AC924">
        <f>主动技能!AJ927</f>
        <v>1</v>
      </c>
    </row>
    <row r="925" spans="1:29" x14ac:dyDescent="0.15">
      <c r="A925">
        <f>主动技能!B928</f>
        <v>10160202</v>
      </c>
      <c r="B925" s="4" t="str">
        <f>主动技能!H928</f>
        <v>守护之力</v>
      </c>
      <c r="C925" s="4" t="str">
        <f>主动技能!I928</f>
        <v>增加自身防御力224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 t="str">
        <f>主动技能!P928</f>
        <v>eff_sanxingguangquan||eff_shouhuzhili|</v>
      </c>
      <c r="K925">
        <f>主动技能!Q928</f>
        <v>1</v>
      </c>
      <c r="L925">
        <f>主动技能!R928</f>
        <v>0</v>
      </c>
      <c r="M925">
        <f>主动技能!S928</f>
        <v>0</v>
      </c>
      <c r="N925" t="str">
        <f>IF(主动技能!T928="","",主动技能!T928)</f>
        <v>100046:100:2:0</v>
      </c>
      <c r="O925" t="str">
        <f>IF(主动技能!U928="","",主动技能!U928)</f>
        <v/>
      </c>
      <c r="P925" t="str">
        <f>IF(主动技能!V928="","",主动技能!V928)</f>
        <v>skill_14</v>
      </c>
      <c r="Q925" t="str">
        <f>IF(主动技能!W928="","")</f>
        <v/>
      </c>
      <c r="R925" t="str">
        <f>IF(主动技能!X928="","")</f>
        <v/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>
        <f>主动技能!AE928</f>
        <v>1</v>
      </c>
      <c r="Y925">
        <f>主动技能!AF928</f>
        <v>2</v>
      </c>
      <c r="Z925">
        <f>主动技能!AG928</f>
        <v>1</v>
      </c>
      <c r="AA925" t="str">
        <f>主动技能!AH928</f>
        <v>attackex</v>
      </c>
      <c r="AB925" t="str">
        <f>IF(主动技能!AI928="","")</f>
        <v/>
      </c>
      <c r="AC925">
        <f>主动技能!AJ928</f>
        <v>2</v>
      </c>
    </row>
    <row r="926" spans="1:29" x14ac:dyDescent="0.15">
      <c r="A926">
        <f>主动技能!B929</f>
        <v>10160203</v>
      </c>
      <c r="B926" s="4" t="str">
        <f>主动技能!H929</f>
        <v>守护之力</v>
      </c>
      <c r="C926" s="4" t="str">
        <f>主动技能!I929</f>
        <v>增加自身防御力350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 t="str">
        <f>主动技能!P929</f>
        <v>eff_sanxingguangquan||eff_shouhuzhili|</v>
      </c>
      <c r="K926">
        <f>主动技能!Q929</f>
        <v>1</v>
      </c>
      <c r="L926">
        <f>主动技能!R929</f>
        <v>0</v>
      </c>
      <c r="M926">
        <f>主动技能!S929</f>
        <v>0</v>
      </c>
      <c r="N926" t="str">
        <f>IF(主动技能!T929="","",主动技能!T929)</f>
        <v>100047:100:2:0</v>
      </c>
      <c r="O926" t="str">
        <f>IF(主动技能!U929="","",主动技能!U929)</f>
        <v/>
      </c>
      <c r="P926" t="str">
        <f>IF(主动技能!V929="","",主动技能!V929)</f>
        <v>skill_14</v>
      </c>
      <c r="Q926" t="str">
        <f>IF(主动技能!W929="","")</f>
        <v/>
      </c>
      <c r="R926" t="str">
        <f>IF(主动技能!X929="","")</f>
        <v/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>
        <f>主动技能!AE929</f>
        <v>1</v>
      </c>
      <c r="Y926">
        <f>主动技能!AF929</f>
        <v>2</v>
      </c>
      <c r="Z926">
        <f>主动技能!AG929</f>
        <v>1</v>
      </c>
      <c r="AA926" t="str">
        <f>主动技能!AH929</f>
        <v>attackex</v>
      </c>
      <c r="AB926" t="str">
        <f>IF(主动技能!AI929="","")</f>
        <v/>
      </c>
      <c r="AC926">
        <f>主动技能!AJ929</f>
        <v>3</v>
      </c>
    </row>
    <row r="927" spans="1:29" x14ac:dyDescent="0.15">
      <c r="A927">
        <f>主动技能!B930</f>
        <v>10160204</v>
      </c>
      <c r="B927" s="4" t="str">
        <f>主动技能!H930</f>
        <v>守护之力</v>
      </c>
      <c r="C927" s="4" t="str">
        <f>主动技能!I930</f>
        <v>增加自身防御力560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 t="str">
        <f>主动技能!P930</f>
        <v>eff_sanxingguangquan||eff_shouhuzhili|</v>
      </c>
      <c r="K927">
        <f>主动技能!Q930</f>
        <v>1</v>
      </c>
      <c r="L927">
        <f>主动技能!R930</f>
        <v>0</v>
      </c>
      <c r="M927">
        <f>主动技能!S930</f>
        <v>0</v>
      </c>
      <c r="N927" t="str">
        <f>IF(主动技能!T930="","",主动技能!T930)</f>
        <v>100048:100:2:0</v>
      </c>
      <c r="O927" t="str">
        <f>IF(主动技能!U930="","",主动技能!U930)</f>
        <v/>
      </c>
      <c r="P927" t="str">
        <f>IF(主动技能!V930="","",主动技能!V930)</f>
        <v>skill_14</v>
      </c>
      <c r="Q927" t="str">
        <f>IF(主动技能!W930="","")</f>
        <v/>
      </c>
      <c r="R927" t="str">
        <f>IF(主动技能!X930="","")</f>
        <v/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>
        <f>主动技能!AE930</f>
        <v>1</v>
      </c>
      <c r="Y927">
        <f>主动技能!AF930</f>
        <v>2</v>
      </c>
      <c r="Z927">
        <f>主动技能!AG930</f>
        <v>1</v>
      </c>
      <c r="AA927" t="str">
        <f>主动技能!AH930</f>
        <v>attackex</v>
      </c>
      <c r="AB927" t="str">
        <f>IF(主动技能!AI930="","")</f>
        <v/>
      </c>
      <c r="AC927">
        <f>主动技能!AJ930</f>
        <v>4</v>
      </c>
    </row>
    <row r="928" spans="1:29" x14ac:dyDescent="0.15">
      <c r="A928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 t="str">
        <f>主动技能!P931</f>
        <v>eff_sanxingguangquan||eff_shouhuzhili|</v>
      </c>
      <c r="K928">
        <f>主动技能!Q931</f>
        <v>1</v>
      </c>
      <c r="L928">
        <f>主动技能!R931</f>
        <v>0</v>
      </c>
      <c r="M928">
        <f>主动技能!S931</f>
        <v>0</v>
      </c>
      <c r="N928" t="str">
        <f>IF(主动技能!T931="","",主动技能!T931)</f>
        <v>100049:100:2:0</v>
      </c>
      <c r="O928" t="str">
        <f>IF(主动技能!U931="","",主动技能!U931)</f>
        <v/>
      </c>
      <c r="P928" t="str">
        <f>IF(主动技能!V931="","",主动技能!V931)</f>
        <v>skill_14</v>
      </c>
      <c r="Q928" t="str">
        <f>IF(主动技能!W931="","")</f>
        <v/>
      </c>
      <c r="R928" t="str">
        <f>IF(主动技能!X931="","")</f>
        <v/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>
        <f>主动技能!AE931</f>
        <v>1</v>
      </c>
      <c r="Y928">
        <f>主动技能!AF931</f>
        <v>2</v>
      </c>
      <c r="Z928">
        <f>主动技能!AG931</f>
        <v>1</v>
      </c>
      <c r="AA928" t="str">
        <f>主动技能!AH931</f>
        <v>attackex</v>
      </c>
      <c r="AB928" t="str">
        <f>IF(主动技能!AI931="","")</f>
        <v/>
      </c>
      <c r="AC928">
        <f>主动技能!AJ931</f>
        <v>5</v>
      </c>
    </row>
    <row r="929" spans="1:29" x14ac:dyDescent="0.15">
      <c r="A929">
        <f>主动技能!B932</f>
        <v>10160206</v>
      </c>
      <c r="B929" s="4" t="str">
        <f>主动技能!H932</f>
        <v>守护之力</v>
      </c>
      <c r="C929" s="4" t="str">
        <f>主动技能!I932</f>
        <v>增加自身防御力1120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 t="str">
        <f>主动技能!P932</f>
        <v>eff_sanxingguangquan||eff_shouhuzhili|</v>
      </c>
      <c r="K929">
        <f>主动技能!Q932</f>
        <v>1</v>
      </c>
      <c r="L929">
        <f>主动技能!R932</f>
        <v>0</v>
      </c>
      <c r="M929">
        <f>主动技能!S932</f>
        <v>0</v>
      </c>
      <c r="N929" t="str">
        <f>IF(主动技能!T932="","",主动技能!T932)</f>
        <v>100050:100:2:0</v>
      </c>
      <c r="O929" t="str">
        <f>IF(主动技能!U932="","",主动技能!U932)</f>
        <v/>
      </c>
      <c r="P929" t="str">
        <f>IF(主动技能!V932="","",主动技能!V932)</f>
        <v>skill_14</v>
      </c>
      <c r="Q929" t="str">
        <f>IF(主动技能!W932="","")</f>
        <v/>
      </c>
      <c r="R929" t="str">
        <f>IF(主动技能!X932="","")</f>
        <v/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>
        <f>主动技能!AE932</f>
        <v>1</v>
      </c>
      <c r="Y929">
        <f>主动技能!AF932</f>
        <v>2</v>
      </c>
      <c r="Z929">
        <f>主动技能!AG932</f>
        <v>1</v>
      </c>
      <c r="AA929" t="str">
        <f>主动技能!AH932</f>
        <v>attackex</v>
      </c>
      <c r="AB929" t="str">
        <f>IF(主动技能!AI932="","")</f>
        <v/>
      </c>
      <c r="AC929">
        <f>主动技能!AJ932</f>
        <v>6</v>
      </c>
    </row>
    <row r="930" spans="1:29" x14ac:dyDescent="0.15">
      <c r="A930">
        <f>主动技能!B933</f>
        <v>10160207</v>
      </c>
      <c r="B930" s="4" t="str">
        <f>主动技能!H933</f>
        <v>守护之力</v>
      </c>
      <c r="C930" s="4" t="str">
        <f>主动技能!I933</f>
        <v>增加自身防御力1584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 t="str">
        <f>主动技能!P933</f>
        <v>eff_sanxingguangquan||eff_shouhuzhili|</v>
      </c>
      <c r="K930">
        <f>主动技能!Q933</f>
        <v>1</v>
      </c>
      <c r="L930">
        <f>主动技能!R933</f>
        <v>0</v>
      </c>
      <c r="M930">
        <f>主动技能!S933</f>
        <v>0</v>
      </c>
      <c r="N930" t="str">
        <f>IF(主动技能!T933="","",主动技能!T933)</f>
        <v>100051:100:2:0</v>
      </c>
      <c r="O930" t="str">
        <f>IF(主动技能!U933="","",主动技能!U933)</f>
        <v/>
      </c>
      <c r="P930" t="str">
        <f>IF(主动技能!V933="","",主动技能!V933)</f>
        <v>skill_14</v>
      </c>
      <c r="Q930" t="str">
        <f>IF(主动技能!W933="","")</f>
        <v/>
      </c>
      <c r="R930" t="str">
        <f>IF(主动技能!X933="","")</f>
        <v/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>
        <f>主动技能!AE933</f>
        <v>1</v>
      </c>
      <c r="Y930">
        <f>主动技能!AF933</f>
        <v>2</v>
      </c>
      <c r="Z930">
        <f>主动技能!AG933</f>
        <v>1</v>
      </c>
      <c r="AA930" t="str">
        <f>主动技能!AH933</f>
        <v>attackex</v>
      </c>
      <c r="AB930" t="str">
        <f>IF(主动技能!AI933="","")</f>
        <v/>
      </c>
      <c r="AC930">
        <f>主动技能!AJ933</f>
        <v>7</v>
      </c>
    </row>
    <row r="931" spans="1:29" x14ac:dyDescent="0.15">
      <c r="A931">
        <f>主动技能!B934</f>
        <v>10160208</v>
      </c>
      <c r="B931" s="4" t="str">
        <f>主动技能!H934</f>
        <v>守护之力</v>
      </c>
      <c r="C931" s="4" t="str">
        <f>主动技能!I934</f>
        <v>增加自身防御力2241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 t="str">
        <f>主动技能!P934</f>
        <v>eff_sanxingguangquan||eff_shouhuzhili|</v>
      </c>
      <c r="K931">
        <f>主动技能!Q934</f>
        <v>1</v>
      </c>
      <c r="L931">
        <f>主动技能!R934</f>
        <v>0</v>
      </c>
      <c r="M931">
        <f>主动技能!S934</f>
        <v>0</v>
      </c>
      <c r="N931" t="str">
        <f>IF(主动技能!T934="","",主动技能!T934)</f>
        <v>100052:100:2:0</v>
      </c>
      <c r="O931" t="str">
        <f>IF(主动技能!U934="","",主动技能!U934)</f>
        <v/>
      </c>
      <c r="P931" t="str">
        <f>IF(主动技能!V934="","",主动技能!V934)</f>
        <v>skill_14</v>
      </c>
      <c r="Q931" t="str">
        <f>IF(主动技能!W934="","")</f>
        <v/>
      </c>
      <c r="R931" t="str">
        <f>IF(主动技能!X934="","")</f>
        <v/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>
        <f>主动技能!AE934</f>
        <v>1</v>
      </c>
      <c r="Y931">
        <f>主动技能!AF934</f>
        <v>2</v>
      </c>
      <c r="Z931">
        <f>主动技能!AG934</f>
        <v>1</v>
      </c>
      <c r="AA931" t="str">
        <f>主动技能!AH934</f>
        <v>attackex</v>
      </c>
      <c r="AB931" t="str">
        <f>IF(主动技能!AI934="","")</f>
        <v/>
      </c>
      <c r="AC931">
        <f>主动技能!AJ934</f>
        <v>8</v>
      </c>
    </row>
    <row r="932" spans="1:29" x14ac:dyDescent="0.15">
      <c r="A932">
        <f>主动技能!B935</f>
        <v>10160209</v>
      </c>
      <c r="B932" s="4" t="str">
        <f>主动技能!H935</f>
        <v>守护之力</v>
      </c>
      <c r="C932" s="4" t="str">
        <f>主动技能!I935</f>
        <v>增加自身防御力3170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 t="str">
        <f>主动技能!P935</f>
        <v>eff_sanxingguangquan||eff_shouhuzhili|</v>
      </c>
      <c r="K932">
        <f>主动技能!Q935</f>
        <v>1</v>
      </c>
      <c r="L932">
        <f>主动技能!R935</f>
        <v>0</v>
      </c>
      <c r="M932">
        <f>主动技能!S935</f>
        <v>0</v>
      </c>
      <c r="N932" t="str">
        <f>IF(主动技能!T935="","",主动技能!T935)</f>
        <v>100053:100:2:0</v>
      </c>
      <c r="O932" t="str">
        <f>IF(主动技能!U935="","",主动技能!U935)</f>
        <v/>
      </c>
      <c r="P932" t="str">
        <f>IF(主动技能!V935="","",主动技能!V935)</f>
        <v>skill_14</v>
      </c>
      <c r="Q932" t="str">
        <f>IF(主动技能!W935="","")</f>
        <v/>
      </c>
      <c r="R932" t="str">
        <f>IF(主动技能!X935="","")</f>
        <v/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>
        <f>主动技能!AE935</f>
        <v>1</v>
      </c>
      <c r="Y932">
        <f>主动技能!AF935</f>
        <v>2</v>
      </c>
      <c r="Z932">
        <f>主动技能!AG935</f>
        <v>1</v>
      </c>
      <c r="AA932" t="str">
        <f>主动技能!AH935</f>
        <v>attackex</v>
      </c>
      <c r="AB932" t="str">
        <f>IF(主动技能!AI935="","")</f>
        <v/>
      </c>
      <c r="AC932">
        <f>主动技能!AJ935</f>
        <v>9</v>
      </c>
    </row>
    <row r="933" spans="1:29" x14ac:dyDescent="0.15">
      <c r="A933">
        <f>主动技能!B936</f>
        <v>10160210</v>
      </c>
      <c r="B933" s="4" t="str">
        <f>主动技能!H936</f>
        <v>守护之力</v>
      </c>
      <c r="C933" s="4" t="str">
        <f>主动技能!I936</f>
        <v>增加自身防御力4484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 t="str">
        <f>主动技能!P936</f>
        <v>eff_sanxingguangquan||eff_shouhuzhili|</v>
      </c>
      <c r="K933">
        <f>主动技能!Q936</f>
        <v>1</v>
      </c>
      <c r="L933">
        <f>主动技能!R936</f>
        <v>0</v>
      </c>
      <c r="M933">
        <f>主动技能!S936</f>
        <v>0</v>
      </c>
      <c r="N933" t="str">
        <f>IF(主动技能!T936="","",主动技能!T936)</f>
        <v>100054:100:2:0</v>
      </c>
      <c r="O933" t="str">
        <f>IF(主动技能!U936="","",主动技能!U936)</f>
        <v/>
      </c>
      <c r="P933" t="str">
        <f>IF(主动技能!V936="","",主动技能!V936)</f>
        <v>skill_14</v>
      </c>
      <c r="Q933" t="str">
        <f>IF(主动技能!W936="","")</f>
        <v/>
      </c>
      <c r="R933" t="str">
        <f>IF(主动技能!X936="","")</f>
        <v/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>
        <f>主动技能!AE936</f>
        <v>1</v>
      </c>
      <c r="Y933">
        <f>主动技能!AF936</f>
        <v>2</v>
      </c>
      <c r="Z933">
        <f>主动技能!AG936</f>
        <v>1</v>
      </c>
      <c r="AA933" t="str">
        <f>主动技能!AH936</f>
        <v>attackex</v>
      </c>
      <c r="AB933" t="str">
        <f>IF(主动技能!AI936="","")</f>
        <v/>
      </c>
      <c r="AC933">
        <f>主动技能!AJ936</f>
        <v>10</v>
      </c>
    </row>
    <row r="934" spans="1:29" x14ac:dyDescent="0.15">
      <c r="A934">
        <f>主动技能!B937</f>
        <v>10160211</v>
      </c>
      <c r="B934" s="4" t="str">
        <f>主动技能!H937</f>
        <v>守护之力</v>
      </c>
      <c r="C934" s="4" t="str">
        <f>主动技能!I937</f>
        <v>增加自身防御力6342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 t="str">
        <f>主动技能!P937</f>
        <v>eff_sanxingguangquan||eff_shouhuzhili|</v>
      </c>
      <c r="K934">
        <f>主动技能!Q937</f>
        <v>1</v>
      </c>
      <c r="L934">
        <f>主动技能!R937</f>
        <v>0</v>
      </c>
      <c r="M934">
        <f>主动技能!S937</f>
        <v>0</v>
      </c>
      <c r="N934" t="str">
        <f>IF(主动技能!T937="","",主动技能!T937)</f>
        <v>100055:100:2:0</v>
      </c>
      <c r="O934" t="str">
        <f>IF(主动技能!U937="","",主动技能!U937)</f>
        <v/>
      </c>
      <c r="P934" t="str">
        <f>IF(主动技能!V937="","",主动技能!V937)</f>
        <v>skill_14</v>
      </c>
      <c r="Q934" t="str">
        <f>IF(主动技能!W937="","")</f>
        <v/>
      </c>
      <c r="R934" t="str">
        <f>IF(主动技能!X937="","")</f>
        <v/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>
        <f>主动技能!AE937</f>
        <v>1</v>
      </c>
      <c r="Y934">
        <f>主动技能!AF937</f>
        <v>2</v>
      </c>
      <c r="Z934">
        <f>主动技能!AG937</f>
        <v>1</v>
      </c>
      <c r="AA934" t="str">
        <f>主动技能!AH937</f>
        <v>attackex</v>
      </c>
      <c r="AB934" t="str">
        <f>IF(主动技能!AI937="","")</f>
        <v/>
      </c>
      <c r="AC934">
        <f>主动技能!AJ937</f>
        <v>11</v>
      </c>
    </row>
    <row r="935" spans="1:29" x14ac:dyDescent="0.15">
      <c r="A935">
        <f>主动技能!B938</f>
        <v>10160212</v>
      </c>
      <c r="B935" s="4" t="str">
        <f>主动技能!H938</f>
        <v>守护之力</v>
      </c>
      <c r="C935" s="4" t="str">
        <f>主动技能!I938</f>
        <v>增加自身防御力8970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 t="str">
        <f>主动技能!P938</f>
        <v>eff_sanxingguangquan||eff_shouhuzhili|</v>
      </c>
      <c r="K935">
        <f>主动技能!Q938</f>
        <v>1</v>
      </c>
      <c r="L935">
        <f>主动技能!R938</f>
        <v>0</v>
      </c>
      <c r="M935">
        <f>主动技能!S938</f>
        <v>0</v>
      </c>
      <c r="N935" t="str">
        <f>IF(主动技能!T938="","",主动技能!T938)</f>
        <v>100056:100:2:0</v>
      </c>
      <c r="O935" t="str">
        <f>IF(主动技能!U938="","",主动技能!U938)</f>
        <v/>
      </c>
      <c r="P935" t="str">
        <f>IF(主动技能!V938="","",主动技能!V938)</f>
        <v>skill_14</v>
      </c>
      <c r="Q935" t="str">
        <f>IF(主动技能!W938="","")</f>
        <v/>
      </c>
      <c r="R935" t="str">
        <f>IF(主动技能!X938="","")</f>
        <v/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>
        <f>主动技能!AE938</f>
        <v>1</v>
      </c>
      <c r="Y935">
        <f>主动技能!AF938</f>
        <v>2</v>
      </c>
      <c r="Z935">
        <f>主动技能!AG938</f>
        <v>1</v>
      </c>
      <c r="AA935" t="str">
        <f>主动技能!AH938</f>
        <v>attackex</v>
      </c>
      <c r="AB935" t="str">
        <f>IF(主动技能!AI938="","")</f>
        <v/>
      </c>
      <c r="AC935">
        <f>主动技能!AJ938</f>
        <v>12</v>
      </c>
    </row>
    <row r="936" spans="1:29" x14ac:dyDescent="0.15">
      <c r="A936">
        <f>主动技能!B939</f>
        <v>10160213</v>
      </c>
      <c r="B936" s="4" t="str">
        <f>主动技能!H939</f>
        <v>守护之力</v>
      </c>
      <c r="C936" s="4" t="str">
        <f>主动技能!I939</f>
        <v>增加自身防御力12688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 t="str">
        <f>主动技能!P939</f>
        <v>eff_sanxingguangquan||eff_shouhuzhili|</v>
      </c>
      <c r="K936">
        <f>主动技能!Q939</f>
        <v>1</v>
      </c>
      <c r="L936">
        <f>主动技能!R939</f>
        <v>0</v>
      </c>
      <c r="M936">
        <f>主动技能!S939</f>
        <v>0</v>
      </c>
      <c r="N936" t="str">
        <f>IF(主动技能!T939="","",主动技能!T939)</f>
        <v>100057:100:2:0</v>
      </c>
      <c r="O936" t="str">
        <f>IF(主动技能!U939="","",主动技能!U939)</f>
        <v/>
      </c>
      <c r="P936" t="str">
        <f>IF(主动技能!V939="","",主动技能!V939)</f>
        <v>skill_14</v>
      </c>
      <c r="Q936" t="str">
        <f>IF(主动技能!W939="","")</f>
        <v/>
      </c>
      <c r="R936" t="str">
        <f>IF(主动技能!X939="","")</f>
        <v/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>
        <f>主动技能!AE939</f>
        <v>1</v>
      </c>
      <c r="Y936">
        <f>主动技能!AF939</f>
        <v>2</v>
      </c>
      <c r="Z936">
        <f>主动技能!AG939</f>
        <v>1</v>
      </c>
      <c r="AA936" t="str">
        <f>主动技能!AH939</f>
        <v>attackex</v>
      </c>
      <c r="AB936" t="str">
        <f>IF(主动技能!AI939="","")</f>
        <v/>
      </c>
      <c r="AC936">
        <f>主动技能!AJ939</f>
        <v>13</v>
      </c>
    </row>
    <row r="937" spans="1:29" x14ac:dyDescent="0.15">
      <c r="A937">
        <f>主动技能!B940</f>
        <v>10160214</v>
      </c>
      <c r="B937" s="4" t="str">
        <f>主动技能!H940</f>
        <v>守护之力</v>
      </c>
      <c r="C937" s="4" t="str">
        <f>主动技能!I940</f>
        <v>增加自身防御力17946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 t="str">
        <f>主动技能!P940</f>
        <v>eff_sanxingguangquan||eff_shouhuzhili|</v>
      </c>
      <c r="K937">
        <f>主动技能!Q940</f>
        <v>1</v>
      </c>
      <c r="L937">
        <f>主动技能!R940</f>
        <v>0</v>
      </c>
      <c r="M937">
        <f>主动技能!S940</f>
        <v>0</v>
      </c>
      <c r="N937" t="str">
        <f>IF(主动技能!T940="","",主动技能!T940)</f>
        <v>100058:100:2:0</v>
      </c>
      <c r="O937" t="str">
        <f>IF(主动技能!U940="","",主动技能!U940)</f>
        <v/>
      </c>
      <c r="P937" t="str">
        <f>IF(主动技能!V940="","",主动技能!V940)</f>
        <v>skill_14</v>
      </c>
      <c r="Q937" t="str">
        <f>IF(主动技能!W940="","")</f>
        <v/>
      </c>
      <c r="R937" t="str">
        <f>IF(主动技能!X940="","")</f>
        <v/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>
        <f>主动技能!AE940</f>
        <v>1</v>
      </c>
      <c r="Y937">
        <f>主动技能!AF940</f>
        <v>2</v>
      </c>
      <c r="Z937">
        <f>主动技能!AG940</f>
        <v>1</v>
      </c>
      <c r="AA937" t="str">
        <f>主动技能!AH940</f>
        <v>attackex</v>
      </c>
      <c r="AB937" t="str">
        <f>IF(主动技能!AI940="","")</f>
        <v/>
      </c>
      <c r="AC937">
        <f>主动技能!AJ940</f>
        <v>14</v>
      </c>
    </row>
    <row r="938" spans="1:29" x14ac:dyDescent="0.15">
      <c r="A938">
        <f>主动技能!B941</f>
        <v>10160215</v>
      </c>
      <c r="B938" s="4" t="str">
        <f>主动技能!H941</f>
        <v>守护之力</v>
      </c>
      <c r="C938" s="4" t="str">
        <f>主动技能!I941</f>
        <v>增加自身防御力25383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 t="str">
        <f>主动技能!P941</f>
        <v>eff_sanxingguangquan||eff_shouhuzhili|</v>
      </c>
      <c r="K938">
        <f>主动技能!Q941</f>
        <v>1</v>
      </c>
      <c r="L938">
        <f>主动技能!R941</f>
        <v>0</v>
      </c>
      <c r="M938">
        <f>主动技能!S941</f>
        <v>0</v>
      </c>
      <c r="N938" t="str">
        <f>IF(主动技能!T941="","",主动技能!T941)</f>
        <v>100059:100:2:0</v>
      </c>
      <c r="O938" t="str">
        <f>IF(主动技能!U941="","",主动技能!U941)</f>
        <v/>
      </c>
      <c r="P938" t="str">
        <f>IF(主动技能!V941="","",主动技能!V941)</f>
        <v>skill_14</v>
      </c>
      <c r="Q938" t="str">
        <f>IF(主动技能!W941="","")</f>
        <v/>
      </c>
      <c r="R938" t="str">
        <f>IF(主动技能!X941="","")</f>
        <v/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>
        <f>主动技能!AE941</f>
        <v>1</v>
      </c>
      <c r="Y938">
        <f>主动技能!AF941</f>
        <v>2</v>
      </c>
      <c r="Z938">
        <f>主动技能!AG941</f>
        <v>1</v>
      </c>
      <c r="AA938" t="str">
        <f>主动技能!AH941</f>
        <v>attackex</v>
      </c>
      <c r="AB938" t="str">
        <f>IF(主动技能!AI941="","")</f>
        <v/>
      </c>
      <c r="AC938">
        <f>主动技能!AJ941</f>
        <v>15</v>
      </c>
    </row>
    <row r="939" spans="1:29" x14ac:dyDescent="0.15">
      <c r="A939">
        <f>主动技能!B942</f>
        <v>10160216</v>
      </c>
      <c r="B939" s="4" t="str">
        <f>主动技能!H942</f>
        <v>守护之力</v>
      </c>
      <c r="C939" s="4" t="str">
        <f>主动技能!I942</f>
        <v>增加自身防御力35901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 t="str">
        <f>主动技能!P942</f>
        <v>eff_sanxingguangquan||eff_shouhuzhili|</v>
      </c>
      <c r="K939">
        <f>主动技能!Q942</f>
        <v>1</v>
      </c>
      <c r="L939">
        <f>主动技能!R942</f>
        <v>0</v>
      </c>
      <c r="M939">
        <f>主动技能!S942</f>
        <v>0</v>
      </c>
      <c r="N939" t="str">
        <f>IF(主动技能!T942="","",主动技能!T942)</f>
        <v>100060:100:2:0</v>
      </c>
      <c r="O939" t="str">
        <f>IF(主动技能!U942="","",主动技能!U942)</f>
        <v/>
      </c>
      <c r="P939" t="str">
        <f>IF(主动技能!V942="","",主动技能!V942)</f>
        <v>skill_14</v>
      </c>
      <c r="Q939" t="str">
        <f>IF(主动技能!W942="","")</f>
        <v/>
      </c>
      <c r="R939" t="str">
        <f>IF(主动技能!X942="","")</f>
        <v/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>
        <f>主动技能!AE942</f>
        <v>1</v>
      </c>
      <c r="Y939">
        <f>主动技能!AF942</f>
        <v>2</v>
      </c>
      <c r="Z939">
        <f>主动技能!AG942</f>
        <v>1</v>
      </c>
      <c r="AA939" t="str">
        <f>主动技能!AH942</f>
        <v>attackex</v>
      </c>
      <c r="AB939" t="str">
        <f>IF(主动技能!AI942="","")</f>
        <v/>
      </c>
      <c r="AC939">
        <f>主动技能!AJ942</f>
        <v>16</v>
      </c>
    </row>
    <row r="940" spans="1:29" x14ac:dyDescent="0.15">
      <c r="A940">
        <f>主动技能!B943</f>
        <v>10160217</v>
      </c>
      <c r="B940" s="4" t="str">
        <f>主动技能!H943</f>
        <v>守护之力</v>
      </c>
      <c r="C940" s="4" t="str">
        <f>主动技能!I943</f>
        <v>增加自身防御力50779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 t="str">
        <f>主动技能!P943</f>
        <v>eff_sanxingguangquan||eff_shouhuzhili|</v>
      </c>
      <c r="K940">
        <f>主动技能!Q943</f>
        <v>1</v>
      </c>
      <c r="L940">
        <f>主动技能!R943</f>
        <v>0</v>
      </c>
      <c r="M940">
        <f>主动技能!S943</f>
        <v>0</v>
      </c>
      <c r="N940" t="str">
        <f>IF(主动技能!T943="","",主动技能!T943)</f>
        <v>100061:100:2:0</v>
      </c>
      <c r="O940" t="str">
        <f>IF(主动技能!U943="","",主动技能!U943)</f>
        <v/>
      </c>
      <c r="P940" t="str">
        <f>IF(主动技能!V943="","",主动技能!V943)</f>
        <v>skill_14</v>
      </c>
      <c r="Q940" t="str">
        <f>IF(主动技能!W943="","")</f>
        <v/>
      </c>
      <c r="R940" t="str">
        <f>IF(主动技能!X943="","")</f>
        <v/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>
        <f>主动技能!AE943</f>
        <v>1</v>
      </c>
      <c r="Y940">
        <f>主动技能!AF943</f>
        <v>2</v>
      </c>
      <c r="Z940">
        <f>主动技能!AG943</f>
        <v>1</v>
      </c>
      <c r="AA940" t="str">
        <f>主动技能!AH943</f>
        <v>attackex</v>
      </c>
      <c r="AB940" t="str">
        <f>IF(主动技能!AI943="","")</f>
        <v/>
      </c>
      <c r="AC940">
        <f>主动技能!AJ943</f>
        <v>17</v>
      </c>
    </row>
    <row r="941" spans="1:29" x14ac:dyDescent="0.15">
      <c r="A941">
        <f>主动技能!B944</f>
        <v>10160218</v>
      </c>
      <c r="B941" s="4" t="str">
        <f>主动技能!H944</f>
        <v>守护之力</v>
      </c>
      <c r="C941" s="4" t="str">
        <f>主动技能!I944</f>
        <v>增加自身防御力71822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 t="str">
        <f>主动技能!P944</f>
        <v>eff_sanxingguangquan||eff_shouhuzhili|</v>
      </c>
      <c r="K941">
        <f>主动技能!Q944</f>
        <v>1</v>
      </c>
      <c r="L941">
        <f>主动技能!R944</f>
        <v>0</v>
      </c>
      <c r="M941">
        <f>主动技能!S944</f>
        <v>0</v>
      </c>
      <c r="N941" t="str">
        <f>IF(主动技能!T944="","",主动技能!T944)</f>
        <v>100062:100:2:0</v>
      </c>
      <c r="O941" t="str">
        <f>IF(主动技能!U944="","",主动技能!U944)</f>
        <v/>
      </c>
      <c r="P941" t="str">
        <f>IF(主动技能!V944="","",主动技能!V944)</f>
        <v>skill_14</v>
      </c>
      <c r="Q941" t="str">
        <f>IF(主动技能!W944="","")</f>
        <v/>
      </c>
      <c r="R941" t="str">
        <f>IF(主动技能!X944="","")</f>
        <v/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>
        <f>主动技能!AE944</f>
        <v>1</v>
      </c>
      <c r="Y941">
        <f>主动技能!AF944</f>
        <v>2</v>
      </c>
      <c r="Z941">
        <f>主动技能!AG944</f>
        <v>1</v>
      </c>
      <c r="AA941" t="str">
        <f>主动技能!AH944</f>
        <v>attackex</v>
      </c>
      <c r="AB941" t="str">
        <f>IF(主动技能!AI944="","")</f>
        <v/>
      </c>
      <c r="AC941">
        <f>主动技能!AJ944</f>
        <v>18</v>
      </c>
    </row>
    <row r="942" spans="1:29" x14ac:dyDescent="0.15">
      <c r="A942">
        <f>主动技能!B945</f>
        <v>10160219</v>
      </c>
      <c r="B942" s="4" t="str">
        <f>主动技能!H945</f>
        <v>守护之力</v>
      </c>
      <c r="C942" s="4" t="str">
        <f>主动技能!I945</f>
        <v>增加自身防御力101584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 t="str">
        <f>主动技能!P945</f>
        <v>eff_sanxingguangquan||eff_shouhuzhili|</v>
      </c>
      <c r="K942">
        <f>主动技能!Q945</f>
        <v>1</v>
      </c>
      <c r="L942">
        <f>主动技能!R945</f>
        <v>0</v>
      </c>
      <c r="M942">
        <f>主动技能!S945</f>
        <v>0</v>
      </c>
      <c r="N942" t="str">
        <f>IF(主动技能!T945="","",主动技能!T945)</f>
        <v>100063:100:2:0</v>
      </c>
      <c r="O942" t="str">
        <f>IF(主动技能!U945="","",主动技能!U945)</f>
        <v/>
      </c>
      <c r="P942" t="str">
        <f>IF(主动技能!V945="","",主动技能!V945)</f>
        <v>skill_14</v>
      </c>
      <c r="Q942" t="str">
        <f>IF(主动技能!W945="","")</f>
        <v/>
      </c>
      <c r="R942" t="str">
        <f>IF(主动技能!X945="","")</f>
        <v/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>
        <f>主动技能!AE945</f>
        <v>1</v>
      </c>
      <c r="Y942">
        <f>主动技能!AF945</f>
        <v>2</v>
      </c>
      <c r="Z942">
        <f>主动技能!AG945</f>
        <v>1</v>
      </c>
      <c r="AA942" t="str">
        <f>主动技能!AH945</f>
        <v>attackex</v>
      </c>
      <c r="AB942" t="str">
        <f>IF(主动技能!AI945="","")</f>
        <v/>
      </c>
      <c r="AC942">
        <f>主动技能!AJ945</f>
        <v>19</v>
      </c>
    </row>
    <row r="943" spans="1:29" x14ac:dyDescent="0.15">
      <c r="A943">
        <f>主动技能!B946</f>
        <v>10160220</v>
      </c>
      <c r="B943" s="4" t="str">
        <f>主动技能!H946</f>
        <v>守护之力</v>
      </c>
      <c r="C943" s="4" t="str">
        <f>主动技能!I946</f>
        <v>增加自身防御力143679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 t="str">
        <f>主动技能!P946</f>
        <v>eff_sanxingguangquan||eff_shouhuzhili|</v>
      </c>
      <c r="K943">
        <f>主动技能!Q946</f>
        <v>1</v>
      </c>
      <c r="L943">
        <f>主动技能!R946</f>
        <v>0</v>
      </c>
      <c r="M943">
        <f>主动技能!S946</f>
        <v>0</v>
      </c>
      <c r="N943" t="str">
        <f>IF(主动技能!T946="","",主动技能!T946)</f>
        <v>100064:100:2:0</v>
      </c>
      <c r="O943" t="str">
        <f>IF(主动技能!U946="","",主动技能!U946)</f>
        <v/>
      </c>
      <c r="P943" t="str">
        <f>IF(主动技能!V946="","",主动技能!V946)</f>
        <v>skill_14</v>
      </c>
      <c r="Q943" t="str">
        <f>IF(主动技能!W946="","")</f>
        <v/>
      </c>
      <c r="R943" t="str">
        <f>IF(主动技能!X946="","")</f>
        <v/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>
        <f>主动技能!AE946</f>
        <v>1</v>
      </c>
      <c r="Y943">
        <f>主动技能!AF946</f>
        <v>2</v>
      </c>
      <c r="Z943">
        <f>主动技能!AG946</f>
        <v>1</v>
      </c>
      <c r="AA943" t="str">
        <f>主动技能!AH946</f>
        <v>attackex</v>
      </c>
      <c r="AB943" t="str">
        <f>IF(主动技能!AI946="","")</f>
        <v/>
      </c>
      <c r="AC943">
        <f>主动技能!AJ946</f>
        <v>20</v>
      </c>
    </row>
    <row r="944" spans="1:29" x14ac:dyDescent="0.15">
      <c r="A944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对敌方1排单位造成125%攻击力（+130）伤害，附带减防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t="str">
        <f>主动技能!P947</f>
        <v>eff_sixingguangquan|eff_nuyankuangji_1|eff_nuyankuangji_2|</v>
      </c>
      <c r="K944">
        <f>主动技能!Q947</f>
        <v>2</v>
      </c>
      <c r="L944">
        <f>主动技能!R947</f>
        <v>0</v>
      </c>
      <c r="M944">
        <f>主动技能!S947</f>
        <v>0</v>
      </c>
      <c r="N944" t="str">
        <f>IF(主动技能!T947="","",主动技能!T947)</f>
        <v>100065:100:2:0</v>
      </c>
      <c r="O944" t="str">
        <f>IF(主动技能!U947="","",主动技能!U947)</f>
        <v/>
      </c>
      <c r="P944" t="str">
        <f>IF(主动技能!V947="","",主动技能!V947)</f>
        <v>skill_13</v>
      </c>
      <c r="Q944" t="str">
        <f>IF(主动技能!W947="","")</f>
        <v/>
      </c>
      <c r="R944" t="str">
        <f>IF(主动技能!X947="","")</f>
        <v/>
      </c>
      <c r="S944">
        <f>主动技能!Y947</f>
        <v>100</v>
      </c>
      <c r="T944">
        <f>主动技能!Z947</f>
        <v>125</v>
      </c>
      <c r="U944">
        <f>主动技能!AB947</f>
        <v>130</v>
      </c>
      <c r="V944">
        <f>主动技能!AC947</f>
        <v>0</v>
      </c>
      <c r="W944">
        <f>主动技能!AD947</f>
        <v>0</v>
      </c>
      <c r="X944">
        <f>主动技能!AE947</f>
        <v>1</v>
      </c>
      <c r="Y944">
        <f>主动技能!AF947</f>
        <v>3</v>
      </c>
      <c r="Z944">
        <f>主动技能!AG947</f>
        <v>2</v>
      </c>
      <c r="AA944" t="str">
        <f>主动技能!AH947</f>
        <v>attackex</v>
      </c>
      <c r="AB944" t="str">
        <f>IF(主动技能!AI947="","")</f>
        <v/>
      </c>
      <c r="AC944">
        <f>主动技能!AJ947</f>
        <v>1</v>
      </c>
    </row>
    <row r="945" spans="1:29" x14ac:dyDescent="0.15">
      <c r="A945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对敌方1排单位造成125%攻击力（+160）伤害，附带减防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t="str">
        <f>主动技能!P948</f>
        <v>eff_sixingguangquan|eff_nuyankuangji_1|eff_nuyankuangji_2|</v>
      </c>
      <c r="K945">
        <f>主动技能!Q948</f>
        <v>2</v>
      </c>
      <c r="L945">
        <f>主动技能!R948</f>
        <v>0</v>
      </c>
      <c r="M945">
        <f>主动技能!S948</f>
        <v>0</v>
      </c>
      <c r="N945" t="str">
        <f>IF(主动技能!T948="","",主动技能!T948)</f>
        <v>100065:100:2:0</v>
      </c>
      <c r="O945" t="str">
        <f>IF(主动技能!U948="","",主动技能!U948)</f>
        <v/>
      </c>
      <c r="P945" t="str">
        <f>IF(主动技能!V948="","",主动技能!V948)</f>
        <v>skill_13</v>
      </c>
      <c r="Q945" t="str">
        <f>IF(主动技能!W948="","")</f>
        <v/>
      </c>
      <c r="R945" t="str">
        <f>IF(主动技能!X948="","")</f>
        <v/>
      </c>
      <c r="S945">
        <f>主动技能!Y948</f>
        <v>100</v>
      </c>
      <c r="T945">
        <f>主动技能!Z948</f>
        <v>125</v>
      </c>
      <c r="U945">
        <f>主动技能!AB948</f>
        <v>160</v>
      </c>
      <c r="V945">
        <f>主动技能!AC948</f>
        <v>0</v>
      </c>
      <c r="W945">
        <f>主动技能!AD948</f>
        <v>0</v>
      </c>
      <c r="X945">
        <f>主动技能!AE948</f>
        <v>1</v>
      </c>
      <c r="Y945">
        <f>主动技能!AF948</f>
        <v>3</v>
      </c>
      <c r="Z945">
        <f>主动技能!AG948</f>
        <v>2</v>
      </c>
      <c r="AA945" t="str">
        <f>主动技能!AH948</f>
        <v>attackex</v>
      </c>
      <c r="AB945" t="str">
        <f>IF(主动技能!AI948="","")</f>
        <v/>
      </c>
      <c r="AC945">
        <f>主动技能!AJ948</f>
        <v>2</v>
      </c>
    </row>
    <row r="946" spans="1:29" x14ac:dyDescent="0.15">
      <c r="A946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对敌方1排单位造成125%攻击力（+250）伤害，附带减防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t="str">
        <f>主动技能!P949</f>
        <v>eff_sixingguangquan|eff_nuyankuangji_1|eff_nuyankuangji_2|</v>
      </c>
      <c r="K946">
        <f>主动技能!Q949</f>
        <v>2</v>
      </c>
      <c r="L946">
        <f>主动技能!R949</f>
        <v>0</v>
      </c>
      <c r="M946">
        <f>主动技能!S949</f>
        <v>0</v>
      </c>
      <c r="N946" t="str">
        <f>IF(主动技能!T949="","",主动技能!T949)</f>
        <v>100065:100:2:0</v>
      </c>
      <c r="O946" t="str">
        <f>IF(主动技能!U949="","",主动技能!U949)</f>
        <v/>
      </c>
      <c r="P946" t="str">
        <f>IF(主动技能!V949="","",主动技能!V949)</f>
        <v>skill_13</v>
      </c>
      <c r="Q946" t="str">
        <f>IF(主动技能!W949="","")</f>
        <v/>
      </c>
      <c r="R946" t="str">
        <f>IF(主动技能!X949="","")</f>
        <v/>
      </c>
      <c r="S946">
        <f>主动技能!Y949</f>
        <v>100</v>
      </c>
      <c r="T946">
        <f>主动技能!Z949</f>
        <v>125</v>
      </c>
      <c r="U946">
        <f>主动技能!AB949</f>
        <v>250</v>
      </c>
      <c r="V946">
        <f>主动技能!AC949</f>
        <v>0</v>
      </c>
      <c r="W946">
        <f>主动技能!AD949</f>
        <v>0</v>
      </c>
      <c r="X946">
        <f>主动技能!AE949</f>
        <v>1</v>
      </c>
      <c r="Y946">
        <f>主动技能!AF949</f>
        <v>3</v>
      </c>
      <c r="Z946">
        <f>主动技能!AG949</f>
        <v>2</v>
      </c>
      <c r="AA946" t="str">
        <f>主动技能!AH949</f>
        <v>attackex</v>
      </c>
      <c r="AB946" t="str">
        <f>IF(主动技能!AI949="","")</f>
        <v/>
      </c>
      <c r="AC946">
        <f>主动技能!AJ949</f>
        <v>3</v>
      </c>
    </row>
    <row r="947" spans="1:29" x14ac:dyDescent="0.15">
      <c r="A947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对敌方1排单位造成125%攻击力（+400）伤害，附带减防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t="str">
        <f>主动技能!P950</f>
        <v>eff_sixingguangquan|eff_nuyankuangji_1|eff_nuyankuangji_2|</v>
      </c>
      <c r="K947">
        <f>主动技能!Q950</f>
        <v>2</v>
      </c>
      <c r="L947">
        <f>主动技能!R950</f>
        <v>0</v>
      </c>
      <c r="M947">
        <f>主动技能!S950</f>
        <v>0</v>
      </c>
      <c r="N947" t="str">
        <f>IF(主动技能!T950="","",主动技能!T950)</f>
        <v>100065:100:2:0</v>
      </c>
      <c r="O947" t="str">
        <f>IF(主动技能!U950="","",主动技能!U950)</f>
        <v/>
      </c>
      <c r="P947" t="str">
        <f>IF(主动技能!V950="","",主动技能!V950)</f>
        <v>skill_13</v>
      </c>
      <c r="Q947" t="str">
        <f>IF(主动技能!W950="","")</f>
        <v/>
      </c>
      <c r="R947" t="str">
        <f>IF(主动技能!X950="","")</f>
        <v/>
      </c>
      <c r="S947">
        <f>主动技能!Y950</f>
        <v>100</v>
      </c>
      <c r="T947">
        <f>主动技能!Z950</f>
        <v>125</v>
      </c>
      <c r="U947">
        <f>主动技能!AB950</f>
        <v>400</v>
      </c>
      <c r="V947">
        <f>主动技能!AC950</f>
        <v>0</v>
      </c>
      <c r="W947">
        <f>主动技能!AD950</f>
        <v>0</v>
      </c>
      <c r="X947">
        <f>主动技能!AE950</f>
        <v>1</v>
      </c>
      <c r="Y947">
        <f>主动技能!AF950</f>
        <v>3</v>
      </c>
      <c r="Z947">
        <f>主动技能!AG950</f>
        <v>2</v>
      </c>
      <c r="AA947" t="str">
        <f>主动技能!AH950</f>
        <v>attackex</v>
      </c>
      <c r="AB947" t="str">
        <f>IF(主动技能!AI950="","")</f>
        <v/>
      </c>
      <c r="AC947">
        <f>主动技能!AJ950</f>
        <v>4</v>
      </c>
    </row>
    <row r="948" spans="1:29" x14ac:dyDescent="0.15">
      <c r="A948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t="str">
        <f>主动技能!P951</f>
        <v>eff_sixingguangquan|eff_nuyankuangji_1|eff_nuyankuangji_2|</v>
      </c>
      <c r="K948">
        <f>主动技能!Q951</f>
        <v>2</v>
      </c>
      <c r="L948">
        <f>主动技能!R951</f>
        <v>0</v>
      </c>
      <c r="M948">
        <f>主动技能!S951</f>
        <v>0</v>
      </c>
      <c r="N948" t="str">
        <f>IF(主动技能!T951="","",主动技能!T951)</f>
        <v>100065:100:2:0</v>
      </c>
      <c r="O948" t="str">
        <f>IF(主动技能!U951="","",主动技能!U951)</f>
        <v/>
      </c>
      <c r="P948" t="str">
        <f>IF(主动技能!V951="","",主动技能!V951)</f>
        <v>skill_13</v>
      </c>
      <c r="Q948" t="str">
        <f>IF(主动技能!W951="","")</f>
        <v/>
      </c>
      <c r="R948" t="str">
        <f>IF(主动技能!X951="","")</f>
        <v/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>
        <f>主动技能!AE951</f>
        <v>1</v>
      </c>
      <c r="Y948">
        <f>主动技能!AF951</f>
        <v>3</v>
      </c>
      <c r="Z948">
        <f>主动技能!AG951</f>
        <v>2</v>
      </c>
      <c r="AA948" t="str">
        <f>主动技能!AH951</f>
        <v>attackex</v>
      </c>
      <c r="AB948" t="str">
        <f>IF(主动技能!AI951="","")</f>
        <v/>
      </c>
      <c r="AC948">
        <f>主动技能!AJ951</f>
        <v>5</v>
      </c>
    </row>
    <row r="949" spans="1:29" x14ac:dyDescent="0.15">
      <c r="A94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对敌方1排单位造成125%攻击力（+800）伤害，附带减防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t="str">
        <f>主动技能!P952</f>
        <v>eff_sixingguangquan|eff_nuyankuangji_1|eff_nuyankuangji_2|</v>
      </c>
      <c r="K949">
        <f>主动技能!Q952</f>
        <v>2</v>
      </c>
      <c r="L949">
        <f>主动技能!R952</f>
        <v>0</v>
      </c>
      <c r="M949">
        <f>主动技能!S952</f>
        <v>0</v>
      </c>
      <c r="N949" t="str">
        <f>IF(主动技能!T952="","",主动技能!T952)</f>
        <v>100065:100:2:0</v>
      </c>
      <c r="O949" t="str">
        <f>IF(主动技能!U952="","",主动技能!U952)</f>
        <v/>
      </c>
      <c r="P949" t="str">
        <f>IF(主动技能!V952="","",主动技能!V952)</f>
        <v>skill_13</v>
      </c>
      <c r="Q949" t="str">
        <f>IF(主动技能!W952="","")</f>
        <v/>
      </c>
      <c r="R949" t="str">
        <f>IF(主动技能!X952="","")</f>
        <v/>
      </c>
      <c r="S949">
        <f>主动技能!Y952</f>
        <v>100</v>
      </c>
      <c r="T949">
        <f>主动技能!Z952</f>
        <v>125</v>
      </c>
      <c r="U949">
        <f>主动技能!AB952</f>
        <v>800</v>
      </c>
      <c r="V949">
        <f>主动技能!AC952</f>
        <v>0</v>
      </c>
      <c r="W949">
        <f>主动技能!AD952</f>
        <v>0</v>
      </c>
      <c r="X949">
        <f>主动技能!AE952</f>
        <v>1</v>
      </c>
      <c r="Y949">
        <f>主动技能!AF952</f>
        <v>3</v>
      </c>
      <c r="Z949">
        <f>主动技能!AG952</f>
        <v>2</v>
      </c>
      <c r="AA949" t="str">
        <f>主动技能!AH952</f>
        <v>attackex</v>
      </c>
      <c r="AB949" t="str">
        <f>IF(主动技能!AI952="","")</f>
        <v/>
      </c>
      <c r="AC949">
        <f>主动技能!AJ952</f>
        <v>6</v>
      </c>
    </row>
    <row r="950" spans="1:29" x14ac:dyDescent="0.15">
      <c r="A950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对敌方1排单位造成125%攻击力（+1132）伤害，附带减防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t="str">
        <f>主动技能!P953</f>
        <v>eff_sixingguangquan|eff_nuyankuangji_1|eff_nuyankuangji_2|</v>
      </c>
      <c r="K950">
        <f>主动技能!Q953</f>
        <v>2</v>
      </c>
      <c r="L950">
        <f>主动技能!R953</f>
        <v>0</v>
      </c>
      <c r="M950">
        <f>主动技能!S953</f>
        <v>0</v>
      </c>
      <c r="N950" t="str">
        <f>IF(主动技能!T953="","",主动技能!T953)</f>
        <v>100065:100:2:0</v>
      </c>
      <c r="O950" t="str">
        <f>IF(主动技能!U953="","",主动技能!U953)</f>
        <v/>
      </c>
      <c r="P950" t="str">
        <f>IF(主动技能!V953="","",主动技能!V953)</f>
        <v>skill_13</v>
      </c>
      <c r="Q950" t="str">
        <f>IF(主动技能!W953="","")</f>
        <v/>
      </c>
      <c r="R950" t="str">
        <f>IF(主动技能!X953="","")</f>
        <v/>
      </c>
      <c r="S950">
        <f>主动技能!Y953</f>
        <v>100</v>
      </c>
      <c r="T950">
        <f>主动技能!Z953</f>
        <v>125</v>
      </c>
      <c r="U950">
        <f>主动技能!AB953</f>
        <v>1132</v>
      </c>
      <c r="V950">
        <f>主动技能!AC953</f>
        <v>0</v>
      </c>
      <c r="W950">
        <f>主动技能!AD953</f>
        <v>0</v>
      </c>
      <c r="X950">
        <f>主动技能!AE953</f>
        <v>1</v>
      </c>
      <c r="Y950">
        <f>主动技能!AF953</f>
        <v>3</v>
      </c>
      <c r="Z950">
        <f>主动技能!AG953</f>
        <v>2</v>
      </c>
      <c r="AA950" t="str">
        <f>主动技能!AH953</f>
        <v>attackex</v>
      </c>
      <c r="AB950" t="str">
        <f>IF(主动技能!AI953="","")</f>
        <v/>
      </c>
      <c r="AC950">
        <f>主动技能!AJ953</f>
        <v>7</v>
      </c>
    </row>
    <row r="951" spans="1:29" x14ac:dyDescent="0.15">
      <c r="A951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对敌方1排单位造成125%攻击力（+1601）伤害，附带减防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t="str">
        <f>主动技能!P954</f>
        <v>eff_sixingguangquan|eff_nuyankuangji_1|eff_nuyankuangji_2|</v>
      </c>
      <c r="K951">
        <f>主动技能!Q954</f>
        <v>2</v>
      </c>
      <c r="L951">
        <f>主动技能!R954</f>
        <v>0</v>
      </c>
      <c r="M951">
        <f>主动技能!S954</f>
        <v>0</v>
      </c>
      <c r="N951" t="str">
        <f>IF(主动技能!T954="","",主动技能!T954)</f>
        <v>100065:100:2:0</v>
      </c>
      <c r="O951" t="str">
        <f>IF(主动技能!U954="","",主动技能!U954)</f>
        <v/>
      </c>
      <c r="P951" t="str">
        <f>IF(主动技能!V954="","",主动技能!V954)</f>
        <v>skill_13</v>
      </c>
      <c r="Q951" t="str">
        <f>IF(主动技能!W954="","")</f>
        <v/>
      </c>
      <c r="R951" t="str">
        <f>IF(主动技能!X954="","")</f>
        <v/>
      </c>
      <c r="S951">
        <f>主动技能!Y954</f>
        <v>100</v>
      </c>
      <c r="T951">
        <f>主动技能!Z954</f>
        <v>125</v>
      </c>
      <c r="U951">
        <f>主动技能!AB954</f>
        <v>1601</v>
      </c>
      <c r="V951">
        <f>主动技能!AC954</f>
        <v>0</v>
      </c>
      <c r="W951">
        <f>主动技能!AD954</f>
        <v>0</v>
      </c>
      <c r="X951">
        <f>主动技能!AE954</f>
        <v>1</v>
      </c>
      <c r="Y951">
        <f>主动技能!AF954</f>
        <v>3</v>
      </c>
      <c r="Z951">
        <f>主动技能!AG954</f>
        <v>2</v>
      </c>
      <c r="AA951" t="str">
        <f>主动技能!AH954</f>
        <v>attackex</v>
      </c>
      <c r="AB951" t="str">
        <f>IF(主动技能!AI954="","")</f>
        <v/>
      </c>
      <c r="AC951">
        <f>主动技能!AJ954</f>
        <v>8</v>
      </c>
    </row>
    <row r="952" spans="1:29" x14ac:dyDescent="0.15">
      <c r="A952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对敌方1排单位造成125%攻击力（+2264）伤害，附带减防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t="str">
        <f>主动技能!P955</f>
        <v>eff_sixingguangquan|eff_nuyankuangji_1|eff_nuyankuangji_2|</v>
      </c>
      <c r="K952">
        <f>主动技能!Q955</f>
        <v>2</v>
      </c>
      <c r="L952">
        <f>主动技能!R955</f>
        <v>0</v>
      </c>
      <c r="M952">
        <f>主动技能!S955</f>
        <v>0</v>
      </c>
      <c r="N952" t="str">
        <f>IF(主动技能!T955="","",主动技能!T955)</f>
        <v>100065:100:2:0</v>
      </c>
      <c r="O952" t="str">
        <f>IF(主动技能!U955="","",主动技能!U955)</f>
        <v/>
      </c>
      <c r="P952" t="str">
        <f>IF(主动技能!V955="","",主动技能!V955)</f>
        <v>skill_13</v>
      </c>
      <c r="Q952" t="str">
        <f>IF(主动技能!W955="","")</f>
        <v/>
      </c>
      <c r="R952" t="str">
        <f>IF(主动技能!X955="","")</f>
        <v/>
      </c>
      <c r="S952">
        <f>主动技能!Y955</f>
        <v>100</v>
      </c>
      <c r="T952">
        <f>主动技能!Z955</f>
        <v>125</v>
      </c>
      <c r="U952">
        <f>主动技能!AB955</f>
        <v>2264</v>
      </c>
      <c r="V952">
        <f>主动技能!AC955</f>
        <v>0</v>
      </c>
      <c r="W952">
        <f>主动技能!AD955</f>
        <v>0</v>
      </c>
      <c r="X952">
        <f>主动技能!AE955</f>
        <v>1</v>
      </c>
      <c r="Y952">
        <f>主动技能!AF955</f>
        <v>3</v>
      </c>
      <c r="Z952">
        <f>主动技能!AG955</f>
        <v>2</v>
      </c>
      <c r="AA952" t="str">
        <f>主动技能!AH955</f>
        <v>attackex</v>
      </c>
      <c r="AB952" t="str">
        <f>IF(主动技能!AI955="","")</f>
        <v/>
      </c>
      <c r="AC952">
        <f>主动技能!AJ955</f>
        <v>9</v>
      </c>
    </row>
    <row r="953" spans="1:29" x14ac:dyDescent="0.15">
      <c r="A953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对敌方1排单位造成125%攻击力（+3203）伤害，附带减防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t="str">
        <f>主动技能!P956</f>
        <v>eff_sixingguangquan|eff_nuyankuangji_1|eff_nuyankuangji_2|</v>
      </c>
      <c r="K953">
        <f>主动技能!Q956</f>
        <v>2</v>
      </c>
      <c r="L953">
        <f>主动技能!R956</f>
        <v>0</v>
      </c>
      <c r="M953">
        <f>主动技能!S956</f>
        <v>0</v>
      </c>
      <c r="N953" t="str">
        <f>IF(主动技能!T956="","",主动技能!T956)</f>
        <v>100065:100:2:0</v>
      </c>
      <c r="O953" t="str">
        <f>IF(主动技能!U956="","",主动技能!U956)</f>
        <v/>
      </c>
      <c r="P953" t="str">
        <f>IF(主动技能!V956="","",主动技能!V956)</f>
        <v>skill_13</v>
      </c>
      <c r="Q953" t="str">
        <f>IF(主动技能!W956="","")</f>
        <v/>
      </c>
      <c r="R953" t="str">
        <f>IF(主动技能!X956="","")</f>
        <v/>
      </c>
      <c r="S953">
        <f>主动技能!Y956</f>
        <v>100</v>
      </c>
      <c r="T953">
        <f>主动技能!Z956</f>
        <v>125</v>
      </c>
      <c r="U953">
        <f>主动技能!AB956</f>
        <v>3203</v>
      </c>
      <c r="V953">
        <f>主动技能!AC956</f>
        <v>0</v>
      </c>
      <c r="W953">
        <f>主动技能!AD956</f>
        <v>0</v>
      </c>
      <c r="X953">
        <f>主动技能!AE956</f>
        <v>1</v>
      </c>
      <c r="Y953">
        <f>主动技能!AF956</f>
        <v>3</v>
      </c>
      <c r="Z953">
        <f>主动技能!AG956</f>
        <v>2</v>
      </c>
      <c r="AA953" t="str">
        <f>主动技能!AH956</f>
        <v>attackex</v>
      </c>
      <c r="AB953" t="str">
        <f>IF(主动技能!AI956="","")</f>
        <v/>
      </c>
      <c r="AC953">
        <f>主动技能!AJ956</f>
        <v>10</v>
      </c>
    </row>
    <row r="954" spans="1:29" x14ac:dyDescent="0.15">
      <c r="A954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对敌方1排单位造成125%攻击力（+4530）伤害，附带减防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t="str">
        <f>主动技能!P957</f>
        <v>eff_sixingguangquan|eff_nuyankuangji_1|eff_nuyankuangji_2|</v>
      </c>
      <c r="K954">
        <f>主动技能!Q957</f>
        <v>2</v>
      </c>
      <c r="L954">
        <f>主动技能!R957</f>
        <v>0</v>
      </c>
      <c r="M954">
        <f>主动技能!S957</f>
        <v>0</v>
      </c>
      <c r="N954" t="str">
        <f>IF(主动技能!T957="","",主动技能!T957)</f>
        <v>100065:100:2:0</v>
      </c>
      <c r="O954" t="str">
        <f>IF(主动技能!U957="","",主动技能!U957)</f>
        <v/>
      </c>
      <c r="P954" t="str">
        <f>IF(主动技能!V957="","",主动技能!V957)</f>
        <v>skill_13</v>
      </c>
      <c r="Q954" t="str">
        <f>IF(主动技能!W957="","")</f>
        <v/>
      </c>
      <c r="R954" t="str">
        <f>IF(主动技能!X957="","")</f>
        <v/>
      </c>
      <c r="S954">
        <f>主动技能!Y957</f>
        <v>100</v>
      </c>
      <c r="T954">
        <f>主动技能!Z957</f>
        <v>125</v>
      </c>
      <c r="U954">
        <f>主动技能!AB957</f>
        <v>4530</v>
      </c>
      <c r="V954">
        <f>主动技能!AC957</f>
        <v>0</v>
      </c>
      <c r="W954">
        <f>主动技能!AD957</f>
        <v>0</v>
      </c>
      <c r="X954">
        <f>主动技能!AE957</f>
        <v>1</v>
      </c>
      <c r="Y954">
        <f>主动技能!AF957</f>
        <v>3</v>
      </c>
      <c r="Z954">
        <f>主动技能!AG957</f>
        <v>2</v>
      </c>
      <c r="AA954" t="str">
        <f>主动技能!AH957</f>
        <v>attackex</v>
      </c>
      <c r="AB954" t="str">
        <f>IF(主动技能!AI957="","")</f>
        <v/>
      </c>
      <c r="AC954">
        <f>主动技能!AJ957</f>
        <v>11</v>
      </c>
    </row>
    <row r="955" spans="1:29" x14ac:dyDescent="0.15">
      <c r="A955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对敌方1排单位造成125%攻击力（+6407）伤害，附带减防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t="str">
        <f>主动技能!P958</f>
        <v>eff_sixingguangquan|eff_nuyankuangji_1|eff_nuyankuangji_2|</v>
      </c>
      <c r="K955">
        <f>主动技能!Q958</f>
        <v>2</v>
      </c>
      <c r="L955">
        <f>主动技能!R958</f>
        <v>0</v>
      </c>
      <c r="M955">
        <f>主动技能!S958</f>
        <v>0</v>
      </c>
      <c r="N955" t="str">
        <f>IF(主动技能!T958="","",主动技能!T958)</f>
        <v>100065:100:2:0</v>
      </c>
      <c r="O955" t="str">
        <f>IF(主动技能!U958="","",主动技能!U958)</f>
        <v/>
      </c>
      <c r="P955" t="str">
        <f>IF(主动技能!V958="","",主动技能!V958)</f>
        <v>skill_13</v>
      </c>
      <c r="Q955" t="str">
        <f>IF(主动技能!W958="","")</f>
        <v/>
      </c>
      <c r="R955" t="str">
        <f>IF(主动技能!X958="","")</f>
        <v/>
      </c>
      <c r="S955">
        <f>主动技能!Y958</f>
        <v>100</v>
      </c>
      <c r="T955">
        <f>主动技能!Z958</f>
        <v>125</v>
      </c>
      <c r="U955">
        <f>主动技能!AB958</f>
        <v>6407</v>
      </c>
      <c r="V955">
        <f>主动技能!AC958</f>
        <v>0</v>
      </c>
      <c r="W955">
        <f>主动技能!AD958</f>
        <v>0</v>
      </c>
      <c r="X955">
        <f>主动技能!AE958</f>
        <v>1</v>
      </c>
      <c r="Y955">
        <f>主动技能!AF958</f>
        <v>3</v>
      </c>
      <c r="Z955">
        <f>主动技能!AG958</f>
        <v>2</v>
      </c>
      <c r="AA955" t="str">
        <f>主动技能!AH958</f>
        <v>attackex</v>
      </c>
      <c r="AB955" t="str">
        <f>IF(主动技能!AI958="","")</f>
        <v/>
      </c>
      <c r="AC955">
        <f>主动技能!AJ958</f>
        <v>12</v>
      </c>
    </row>
    <row r="956" spans="1:29" x14ac:dyDescent="0.15">
      <c r="A956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对敌方1排单位造成125%攻击力（+9063）伤害，附带减防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t="str">
        <f>主动技能!P959</f>
        <v>eff_sixingguangquan|eff_nuyankuangji_1|eff_nuyankuangji_2|</v>
      </c>
      <c r="K956">
        <f>主动技能!Q959</f>
        <v>2</v>
      </c>
      <c r="L956">
        <f>主动技能!R959</f>
        <v>0</v>
      </c>
      <c r="M956">
        <f>主动技能!S959</f>
        <v>0</v>
      </c>
      <c r="N956" t="str">
        <f>IF(主动技能!T959="","",主动技能!T959)</f>
        <v>100065:100:2:0</v>
      </c>
      <c r="O956" t="str">
        <f>IF(主动技能!U959="","",主动技能!U959)</f>
        <v/>
      </c>
      <c r="P956" t="str">
        <f>IF(主动技能!V959="","",主动技能!V959)</f>
        <v>skill_13</v>
      </c>
      <c r="Q956" t="str">
        <f>IF(主动技能!W959="","")</f>
        <v/>
      </c>
      <c r="R956" t="str">
        <f>IF(主动技能!X959="","")</f>
        <v/>
      </c>
      <c r="S956">
        <f>主动技能!Y959</f>
        <v>100</v>
      </c>
      <c r="T956">
        <f>主动技能!Z959</f>
        <v>125</v>
      </c>
      <c r="U956">
        <f>主动技能!AB959</f>
        <v>9063</v>
      </c>
      <c r="V956">
        <f>主动技能!AC959</f>
        <v>0</v>
      </c>
      <c r="W956">
        <f>主动技能!AD959</f>
        <v>0</v>
      </c>
      <c r="X956">
        <f>主动技能!AE959</f>
        <v>1</v>
      </c>
      <c r="Y956">
        <f>主动技能!AF959</f>
        <v>3</v>
      </c>
      <c r="Z956">
        <f>主动技能!AG959</f>
        <v>2</v>
      </c>
      <c r="AA956" t="str">
        <f>主动技能!AH959</f>
        <v>attackex</v>
      </c>
      <c r="AB956" t="str">
        <f>IF(主动技能!AI959="","")</f>
        <v/>
      </c>
      <c r="AC956">
        <f>主动技能!AJ959</f>
        <v>13</v>
      </c>
    </row>
    <row r="957" spans="1:29" x14ac:dyDescent="0.15">
      <c r="A957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对敌方1排单位造成125%攻击力（+12819）伤害，附带减防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t="str">
        <f>主动技能!P960</f>
        <v>eff_sixingguangquan|eff_nuyankuangji_1|eff_nuyankuangji_2|</v>
      </c>
      <c r="K957">
        <f>主动技能!Q960</f>
        <v>2</v>
      </c>
      <c r="L957">
        <f>主动技能!R960</f>
        <v>0</v>
      </c>
      <c r="M957">
        <f>主动技能!S960</f>
        <v>0</v>
      </c>
      <c r="N957" t="str">
        <f>IF(主动技能!T960="","",主动技能!T960)</f>
        <v>100065:100:2:0</v>
      </c>
      <c r="O957" t="str">
        <f>IF(主动技能!U960="","",主动技能!U960)</f>
        <v/>
      </c>
      <c r="P957" t="str">
        <f>IF(主动技能!V960="","",主动技能!V960)</f>
        <v>skill_13</v>
      </c>
      <c r="Q957" t="str">
        <f>IF(主动技能!W960="","")</f>
        <v/>
      </c>
      <c r="R957" t="str">
        <f>IF(主动技能!X960="","")</f>
        <v/>
      </c>
      <c r="S957">
        <f>主动技能!Y960</f>
        <v>100</v>
      </c>
      <c r="T957">
        <f>主动技能!Z960</f>
        <v>125</v>
      </c>
      <c r="U957">
        <f>主动技能!AB960</f>
        <v>12819</v>
      </c>
      <c r="V957">
        <f>主动技能!AC960</f>
        <v>0</v>
      </c>
      <c r="W957">
        <f>主动技能!AD960</f>
        <v>0</v>
      </c>
      <c r="X957">
        <f>主动技能!AE960</f>
        <v>1</v>
      </c>
      <c r="Y957">
        <f>主动技能!AF960</f>
        <v>3</v>
      </c>
      <c r="Z957">
        <f>主动技能!AG960</f>
        <v>2</v>
      </c>
      <c r="AA957" t="str">
        <f>主动技能!AH960</f>
        <v>attackex</v>
      </c>
      <c r="AB957" t="str">
        <f>IF(主动技能!AI960="","")</f>
        <v/>
      </c>
      <c r="AC957">
        <f>主动技能!AJ960</f>
        <v>14</v>
      </c>
    </row>
    <row r="958" spans="1:29" x14ac:dyDescent="0.15">
      <c r="A958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对敌方1排单位造成125%攻击力（+18131）伤害，附带减防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t="str">
        <f>主动技能!P961</f>
        <v>eff_sixingguangquan|eff_nuyankuangji_1|eff_nuyankuangji_2|</v>
      </c>
      <c r="K958">
        <f>主动技能!Q961</f>
        <v>2</v>
      </c>
      <c r="L958">
        <f>主动技能!R961</f>
        <v>0</v>
      </c>
      <c r="M958">
        <f>主动技能!S961</f>
        <v>0</v>
      </c>
      <c r="N958" t="str">
        <f>IF(主动技能!T961="","",主动技能!T961)</f>
        <v>100065:100:2:0</v>
      </c>
      <c r="O958" t="str">
        <f>IF(主动技能!U961="","",主动技能!U961)</f>
        <v/>
      </c>
      <c r="P958" t="str">
        <f>IF(主动技能!V961="","",主动技能!V961)</f>
        <v>skill_13</v>
      </c>
      <c r="Q958" t="str">
        <f>IF(主动技能!W961="","")</f>
        <v/>
      </c>
      <c r="R958" t="str">
        <f>IF(主动技能!X961="","")</f>
        <v/>
      </c>
      <c r="S958">
        <f>主动技能!Y961</f>
        <v>100</v>
      </c>
      <c r="T958">
        <f>主动技能!Z961</f>
        <v>125</v>
      </c>
      <c r="U958">
        <f>主动技能!AB961</f>
        <v>18131</v>
      </c>
      <c r="V958">
        <f>主动技能!AC961</f>
        <v>0</v>
      </c>
      <c r="W958">
        <f>主动技能!AD961</f>
        <v>0</v>
      </c>
      <c r="X958">
        <f>主动技能!AE961</f>
        <v>1</v>
      </c>
      <c r="Y958">
        <f>主动技能!AF961</f>
        <v>3</v>
      </c>
      <c r="Z958">
        <f>主动技能!AG961</f>
        <v>2</v>
      </c>
      <c r="AA958" t="str">
        <f>主动技能!AH961</f>
        <v>attackex</v>
      </c>
      <c r="AB958" t="str">
        <f>IF(主动技能!AI961="","")</f>
        <v/>
      </c>
      <c r="AC958">
        <f>主动技能!AJ961</f>
        <v>15</v>
      </c>
    </row>
    <row r="959" spans="1:29" x14ac:dyDescent="0.15">
      <c r="A95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对敌方1排单位造成125%攻击力（+25644）伤害，附带减防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t="str">
        <f>主动技能!P962</f>
        <v>eff_sixingguangquan|eff_nuyankuangji_1|eff_nuyankuangji_2|</v>
      </c>
      <c r="K959">
        <f>主动技能!Q962</f>
        <v>2</v>
      </c>
      <c r="L959">
        <f>主动技能!R962</f>
        <v>0</v>
      </c>
      <c r="M959">
        <f>主动技能!S962</f>
        <v>0</v>
      </c>
      <c r="N959" t="str">
        <f>IF(主动技能!T962="","",主动技能!T962)</f>
        <v>100065:100:2:0</v>
      </c>
      <c r="O959" t="str">
        <f>IF(主动技能!U962="","",主动技能!U962)</f>
        <v/>
      </c>
      <c r="P959" t="str">
        <f>IF(主动技能!V962="","",主动技能!V962)</f>
        <v>skill_13</v>
      </c>
      <c r="Q959" t="str">
        <f>IF(主动技能!W962="","")</f>
        <v/>
      </c>
      <c r="R959" t="str">
        <f>IF(主动技能!X962="","")</f>
        <v/>
      </c>
      <c r="S959">
        <f>主动技能!Y962</f>
        <v>100</v>
      </c>
      <c r="T959">
        <f>主动技能!Z962</f>
        <v>125</v>
      </c>
      <c r="U959">
        <f>主动技能!AB962</f>
        <v>25644</v>
      </c>
      <c r="V959">
        <f>主动技能!AC962</f>
        <v>0</v>
      </c>
      <c r="W959">
        <f>主动技能!AD962</f>
        <v>0</v>
      </c>
      <c r="X959">
        <f>主动技能!AE962</f>
        <v>1</v>
      </c>
      <c r="Y959">
        <f>主动技能!AF962</f>
        <v>3</v>
      </c>
      <c r="Z959">
        <f>主动技能!AG962</f>
        <v>2</v>
      </c>
      <c r="AA959" t="str">
        <f>主动技能!AH962</f>
        <v>attackex</v>
      </c>
      <c r="AB959" t="str">
        <f>IF(主动技能!AI962="","")</f>
        <v/>
      </c>
      <c r="AC959">
        <f>主动技能!AJ962</f>
        <v>16</v>
      </c>
    </row>
    <row r="960" spans="1:29" x14ac:dyDescent="0.15">
      <c r="A960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对敌方1排单位造成125%攻击力（+36271）伤害，附带减防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t="str">
        <f>主动技能!P963</f>
        <v>eff_sixingguangquan|eff_nuyankuangji_1|eff_nuyankuangji_2|</v>
      </c>
      <c r="K960">
        <f>主动技能!Q963</f>
        <v>2</v>
      </c>
      <c r="L960">
        <f>主动技能!R963</f>
        <v>0</v>
      </c>
      <c r="M960">
        <f>主动技能!S963</f>
        <v>0</v>
      </c>
      <c r="N960" t="str">
        <f>IF(主动技能!T963="","",主动技能!T963)</f>
        <v>100065:100:2:0</v>
      </c>
      <c r="O960" t="str">
        <f>IF(主动技能!U963="","",主动技能!U963)</f>
        <v/>
      </c>
      <c r="P960" t="str">
        <f>IF(主动技能!V963="","",主动技能!V963)</f>
        <v>skill_13</v>
      </c>
      <c r="Q960" t="str">
        <f>IF(主动技能!W963="","")</f>
        <v/>
      </c>
      <c r="R960" t="str">
        <f>IF(主动技能!X963="","")</f>
        <v/>
      </c>
      <c r="S960">
        <f>主动技能!Y963</f>
        <v>100</v>
      </c>
      <c r="T960">
        <f>主动技能!Z963</f>
        <v>125</v>
      </c>
      <c r="U960">
        <f>主动技能!AB963</f>
        <v>36271</v>
      </c>
      <c r="V960">
        <f>主动技能!AC963</f>
        <v>0</v>
      </c>
      <c r="W960">
        <f>主动技能!AD963</f>
        <v>0</v>
      </c>
      <c r="X960">
        <f>主动技能!AE963</f>
        <v>1</v>
      </c>
      <c r="Y960">
        <f>主动技能!AF963</f>
        <v>3</v>
      </c>
      <c r="Z960">
        <f>主动技能!AG963</f>
        <v>2</v>
      </c>
      <c r="AA960" t="str">
        <f>主动技能!AH963</f>
        <v>attackex</v>
      </c>
      <c r="AB960" t="str">
        <f>IF(主动技能!AI963="","")</f>
        <v/>
      </c>
      <c r="AC960">
        <f>主动技能!AJ963</f>
        <v>17</v>
      </c>
    </row>
    <row r="961" spans="1:29" x14ac:dyDescent="0.15">
      <c r="A961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对敌方1排单位造成125%攻击力（+51301）伤害，附带减防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t="str">
        <f>主动技能!P964</f>
        <v>eff_sixingguangquan|eff_nuyankuangji_1|eff_nuyankuangji_2|</v>
      </c>
      <c r="K961">
        <f>主动技能!Q964</f>
        <v>2</v>
      </c>
      <c r="L961">
        <f>主动技能!R964</f>
        <v>0</v>
      </c>
      <c r="M961">
        <f>主动技能!S964</f>
        <v>0</v>
      </c>
      <c r="N961" t="str">
        <f>IF(主动技能!T964="","",主动技能!T964)</f>
        <v>100065:100:2:0</v>
      </c>
      <c r="O961" t="str">
        <f>IF(主动技能!U964="","",主动技能!U964)</f>
        <v/>
      </c>
      <c r="P961" t="str">
        <f>IF(主动技能!V964="","",主动技能!V964)</f>
        <v>skill_13</v>
      </c>
      <c r="Q961" t="str">
        <f>IF(主动技能!W964="","")</f>
        <v/>
      </c>
      <c r="R961" t="str">
        <f>IF(主动技能!X964="","")</f>
        <v/>
      </c>
      <c r="S961">
        <f>主动技能!Y964</f>
        <v>100</v>
      </c>
      <c r="T961">
        <f>主动技能!Z964</f>
        <v>125</v>
      </c>
      <c r="U961">
        <f>主动技能!AB964</f>
        <v>51301</v>
      </c>
      <c r="V961">
        <f>主动技能!AC964</f>
        <v>0</v>
      </c>
      <c r="W961">
        <f>主动技能!AD964</f>
        <v>0</v>
      </c>
      <c r="X961">
        <f>主动技能!AE964</f>
        <v>1</v>
      </c>
      <c r="Y961">
        <f>主动技能!AF964</f>
        <v>3</v>
      </c>
      <c r="Z961">
        <f>主动技能!AG964</f>
        <v>2</v>
      </c>
      <c r="AA961" t="str">
        <f>主动技能!AH964</f>
        <v>attackex</v>
      </c>
      <c r="AB961" t="str">
        <f>IF(主动技能!AI964="","")</f>
        <v/>
      </c>
      <c r="AC961">
        <f>主动技能!AJ964</f>
        <v>18</v>
      </c>
    </row>
    <row r="962" spans="1:29" x14ac:dyDescent="0.15">
      <c r="A962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对敌方1排单位造成125%攻击力（+72560）伤害，附带减防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t="str">
        <f>主动技能!P965</f>
        <v>eff_sixingguangquan|eff_nuyankuangji_1|eff_nuyankuangji_2|</v>
      </c>
      <c r="K962">
        <f>主动技能!Q965</f>
        <v>2</v>
      </c>
      <c r="L962">
        <f>主动技能!R965</f>
        <v>0</v>
      </c>
      <c r="M962">
        <f>主动技能!S965</f>
        <v>0</v>
      </c>
      <c r="N962" t="str">
        <f>IF(主动技能!T965="","",主动技能!T965)</f>
        <v>100065:100:2:0</v>
      </c>
      <c r="O962" t="str">
        <f>IF(主动技能!U965="","",主动技能!U965)</f>
        <v/>
      </c>
      <c r="P962" t="str">
        <f>IF(主动技能!V965="","",主动技能!V965)</f>
        <v>skill_13</v>
      </c>
      <c r="Q962" t="str">
        <f>IF(主动技能!W965="","")</f>
        <v/>
      </c>
      <c r="R962" t="str">
        <f>IF(主动技能!X965="","")</f>
        <v/>
      </c>
      <c r="S962">
        <f>主动技能!Y965</f>
        <v>100</v>
      </c>
      <c r="T962">
        <f>主动技能!Z965</f>
        <v>125</v>
      </c>
      <c r="U962">
        <f>主动技能!AB965</f>
        <v>72560</v>
      </c>
      <c r="V962">
        <f>主动技能!AC965</f>
        <v>0</v>
      </c>
      <c r="W962">
        <f>主动技能!AD965</f>
        <v>0</v>
      </c>
      <c r="X962">
        <f>主动技能!AE965</f>
        <v>1</v>
      </c>
      <c r="Y962">
        <f>主动技能!AF965</f>
        <v>3</v>
      </c>
      <c r="Z962">
        <f>主动技能!AG965</f>
        <v>2</v>
      </c>
      <c r="AA962" t="str">
        <f>主动技能!AH965</f>
        <v>attackex</v>
      </c>
      <c r="AB962" t="str">
        <f>IF(主动技能!AI965="","")</f>
        <v/>
      </c>
      <c r="AC962">
        <f>主动技能!AJ965</f>
        <v>19</v>
      </c>
    </row>
    <row r="963" spans="1:29" x14ac:dyDescent="0.15">
      <c r="A963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对敌方1排单位造成125%攻击力（+102628）伤害，附带减防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t="str">
        <f>主动技能!P966</f>
        <v>eff_sixingguangquan|eff_nuyankuangji_1|eff_nuyankuangji_2|</v>
      </c>
      <c r="K963">
        <f>主动技能!Q966</f>
        <v>2</v>
      </c>
      <c r="L963">
        <f>主动技能!R966</f>
        <v>0</v>
      </c>
      <c r="M963">
        <f>主动技能!S966</f>
        <v>0</v>
      </c>
      <c r="N963" t="str">
        <f>IF(主动技能!T966="","",主动技能!T966)</f>
        <v>100065:100:2:0</v>
      </c>
      <c r="O963" t="str">
        <f>IF(主动技能!U966="","",主动技能!U966)</f>
        <v/>
      </c>
      <c r="P963" t="str">
        <f>IF(主动技能!V966="","",主动技能!V966)</f>
        <v>skill_13</v>
      </c>
      <c r="Q963" t="str">
        <f>IF(主动技能!W966="","")</f>
        <v/>
      </c>
      <c r="R963" t="str">
        <f>IF(主动技能!X966="","")</f>
        <v/>
      </c>
      <c r="S963">
        <f>主动技能!Y966</f>
        <v>100</v>
      </c>
      <c r="T963">
        <f>主动技能!Z966</f>
        <v>125</v>
      </c>
      <c r="U963">
        <f>主动技能!AB966</f>
        <v>102628</v>
      </c>
      <c r="V963">
        <f>主动技能!AC966</f>
        <v>0</v>
      </c>
      <c r="W963">
        <f>主动技能!AD966</f>
        <v>0</v>
      </c>
      <c r="X963">
        <f>主动技能!AE966</f>
        <v>1</v>
      </c>
      <c r="Y963">
        <f>主动技能!AF966</f>
        <v>3</v>
      </c>
      <c r="Z963">
        <f>主动技能!AG966</f>
        <v>2</v>
      </c>
      <c r="AA963" t="str">
        <f>主动技能!AH966</f>
        <v>attackex</v>
      </c>
      <c r="AB963" t="str">
        <f>IF(主动技能!AI966="","")</f>
        <v/>
      </c>
      <c r="AC963">
        <f>主动技能!AJ966</f>
        <v>20</v>
      </c>
    </row>
    <row r="964" spans="1:29" x14ac:dyDescent="0.15">
      <c r="A964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t="str">
        <f>主动技能!P967</f>
        <v>eff_yixingguangquan|||</v>
      </c>
      <c r="K964">
        <f>主动技能!Q967</f>
        <v>1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 t="str">
        <f>IF(主动技能!V967="","",主动技能!V967)</f>
        <v>skill_32</v>
      </c>
      <c r="Q964" t="str">
        <f>IF(主动技能!W967="","")</f>
        <v/>
      </c>
      <c r="R964" t="str">
        <f>IF(主动技能!X967="","")</f>
        <v/>
      </c>
      <c r="S964">
        <f>主动技能!Y967</f>
        <v>0</v>
      </c>
      <c r="T964">
        <f>主动技能!Z967</f>
        <v>100</v>
      </c>
      <c r="U964">
        <f>主动技能!AB967</f>
        <v>26</v>
      </c>
      <c r="V964">
        <f>主动技能!AC967</f>
        <v>0</v>
      </c>
      <c r="W964">
        <f>主动技能!AD967</f>
        <v>0</v>
      </c>
      <c r="X964">
        <f>主动技能!AE967</f>
        <v>0</v>
      </c>
      <c r="Y964">
        <f>主动技能!AF967</f>
        <v>0</v>
      </c>
      <c r="Z964">
        <f>主动技能!AG967</f>
        <v>0</v>
      </c>
      <c r="AA964" t="str">
        <f>主动技能!AH967</f>
        <v>attack</v>
      </c>
      <c r="AB964" t="str">
        <f>IF(主动技能!AI967="","")</f>
        <v/>
      </c>
      <c r="AC964">
        <f>主动技能!AJ967</f>
        <v>1</v>
      </c>
    </row>
    <row r="965" spans="1:29" x14ac:dyDescent="0.15">
      <c r="A965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t="str">
        <f>主动技能!P968</f>
        <v>eff_yixingguangquan|||</v>
      </c>
      <c r="K965">
        <f>主动技能!Q968</f>
        <v>1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 t="str">
        <f>IF(主动技能!V968="","",主动技能!V968)</f>
        <v>skill_32</v>
      </c>
      <c r="Q965" t="str">
        <f>IF(主动技能!W968="","")</f>
        <v/>
      </c>
      <c r="R965" t="str">
        <f>IF(主动技能!X968="","")</f>
        <v/>
      </c>
      <c r="S965">
        <f>主动技能!Y968</f>
        <v>0</v>
      </c>
      <c r="T965">
        <f>主动技能!Z968</f>
        <v>100</v>
      </c>
      <c r="U965">
        <f>主动技能!AB968</f>
        <v>32</v>
      </c>
      <c r="V965">
        <f>主动技能!AC968</f>
        <v>0</v>
      </c>
      <c r="W965">
        <f>主动技能!AD968</f>
        <v>0</v>
      </c>
      <c r="X965">
        <f>主动技能!AE968</f>
        <v>0</v>
      </c>
      <c r="Y965">
        <f>主动技能!AF968</f>
        <v>0</v>
      </c>
      <c r="Z965">
        <f>主动技能!AG968</f>
        <v>0</v>
      </c>
      <c r="AA965" t="str">
        <f>主动技能!AH968</f>
        <v>attack</v>
      </c>
      <c r="AB965" t="str">
        <f>IF(主动技能!AI968="","")</f>
        <v/>
      </c>
      <c r="AC965">
        <f>主动技能!AJ968</f>
        <v>2</v>
      </c>
    </row>
    <row r="966" spans="1:29" x14ac:dyDescent="0.15">
      <c r="A966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t="str">
        <f>主动技能!P969</f>
        <v>eff_yixingguangquan|||</v>
      </c>
      <c r="K966">
        <f>主动技能!Q969</f>
        <v>1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 t="str">
        <f>IF(主动技能!V969="","",主动技能!V969)</f>
        <v>skill_32</v>
      </c>
      <c r="Q966" t="str">
        <f>IF(主动技能!W969="","")</f>
        <v/>
      </c>
      <c r="R966" t="str">
        <f>IF(主动技能!X969="","")</f>
        <v/>
      </c>
      <c r="S966">
        <f>主动技能!Y969</f>
        <v>0</v>
      </c>
      <c r="T966">
        <f>主动技能!Z969</f>
        <v>100</v>
      </c>
      <c r="U966">
        <f>主动技能!AB969</f>
        <v>50</v>
      </c>
      <c r="V966">
        <f>主动技能!AC969</f>
        <v>0</v>
      </c>
      <c r="W966">
        <f>主动技能!AD969</f>
        <v>0</v>
      </c>
      <c r="X966">
        <f>主动技能!AE969</f>
        <v>0</v>
      </c>
      <c r="Y966">
        <f>主动技能!AF969</f>
        <v>0</v>
      </c>
      <c r="Z966">
        <f>主动技能!AG969</f>
        <v>0</v>
      </c>
      <c r="AA966" t="str">
        <f>主动技能!AH969</f>
        <v>attack</v>
      </c>
      <c r="AB966" t="str">
        <f>IF(主动技能!AI969="","")</f>
        <v/>
      </c>
      <c r="AC966">
        <f>主动技能!AJ969</f>
        <v>3</v>
      </c>
    </row>
    <row r="967" spans="1:29" x14ac:dyDescent="0.15">
      <c r="A967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t="str">
        <f>主动技能!P970</f>
        <v>eff_yixingguangquan|||</v>
      </c>
      <c r="K967">
        <f>主动技能!Q970</f>
        <v>1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 t="str">
        <f>IF(主动技能!V970="","",主动技能!V970)</f>
        <v>skill_32</v>
      </c>
      <c r="Q967" t="str">
        <f>IF(主动技能!W970="","")</f>
        <v/>
      </c>
      <c r="R967" t="str">
        <f>IF(主动技能!X970="","")</f>
        <v/>
      </c>
      <c r="S967">
        <f>主动技能!Y970</f>
        <v>0</v>
      </c>
      <c r="T967">
        <f>主动技能!Z970</f>
        <v>100</v>
      </c>
      <c r="U967">
        <f>主动技能!AB970</f>
        <v>80</v>
      </c>
      <c r="V967">
        <f>主动技能!AC970</f>
        <v>0</v>
      </c>
      <c r="W967">
        <f>主动技能!AD970</f>
        <v>0</v>
      </c>
      <c r="X967">
        <f>主动技能!AE970</f>
        <v>0</v>
      </c>
      <c r="Y967">
        <f>主动技能!AF970</f>
        <v>0</v>
      </c>
      <c r="Z967">
        <f>主动技能!AG970</f>
        <v>0</v>
      </c>
      <c r="AA967" t="str">
        <f>主动技能!AH970</f>
        <v>attack</v>
      </c>
      <c r="AB967" t="str">
        <f>IF(主动技能!AI970="","")</f>
        <v/>
      </c>
      <c r="AC967">
        <f>主动技能!AJ970</f>
        <v>4</v>
      </c>
    </row>
    <row r="968" spans="1:29" x14ac:dyDescent="0.15">
      <c r="A968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t="str">
        <f>主动技能!P971</f>
        <v>eff_yixingguangquan|||</v>
      </c>
      <c r="K968">
        <f>主动技能!Q971</f>
        <v>1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 t="str">
        <f>IF(主动技能!V971="","",主动技能!V971)</f>
        <v>skill_32</v>
      </c>
      <c r="Q968" t="str">
        <f>IF(主动技能!W971="","")</f>
        <v/>
      </c>
      <c r="R968" t="str">
        <f>IF(主动技能!X971="","")</f>
        <v/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>
        <f>主动技能!AE971</f>
        <v>0</v>
      </c>
      <c r="Y968">
        <f>主动技能!AF971</f>
        <v>0</v>
      </c>
      <c r="Z968">
        <f>主动技能!AG971</f>
        <v>0</v>
      </c>
      <c r="AA968" t="str">
        <f>主动技能!AH971</f>
        <v>attack</v>
      </c>
      <c r="AB968" t="str">
        <f>IF(主动技能!AI971="","")</f>
        <v/>
      </c>
      <c r="AC968">
        <f>主动技能!AJ971</f>
        <v>5</v>
      </c>
    </row>
    <row r="969" spans="1:29" x14ac:dyDescent="0.15">
      <c r="A96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t="str">
        <f>主动技能!P972</f>
        <v>eff_yixingguangquan|||</v>
      </c>
      <c r="K969">
        <f>主动技能!Q972</f>
        <v>1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 t="str">
        <f>IF(主动技能!V972="","",主动技能!V972)</f>
        <v>skill_32</v>
      </c>
      <c r="Q969" t="str">
        <f>IF(主动技能!W972="","")</f>
        <v/>
      </c>
      <c r="R969" t="str">
        <f>IF(主动技能!X972="","")</f>
        <v/>
      </c>
      <c r="S969">
        <f>主动技能!Y972</f>
        <v>0</v>
      </c>
      <c r="T969">
        <f>主动技能!Z972</f>
        <v>100</v>
      </c>
      <c r="U969">
        <f>主动技能!AB972</f>
        <v>160</v>
      </c>
      <c r="V969">
        <f>主动技能!AC972</f>
        <v>0</v>
      </c>
      <c r="W969">
        <f>主动技能!AD972</f>
        <v>0</v>
      </c>
      <c r="X969">
        <f>主动技能!AE972</f>
        <v>0</v>
      </c>
      <c r="Y969">
        <f>主动技能!AF972</f>
        <v>0</v>
      </c>
      <c r="Z969">
        <f>主动技能!AG972</f>
        <v>0</v>
      </c>
      <c r="AA969" t="str">
        <f>主动技能!AH972</f>
        <v>attack</v>
      </c>
      <c r="AB969" t="str">
        <f>IF(主动技能!AI972="","")</f>
        <v/>
      </c>
      <c r="AC969">
        <f>主动技能!AJ972</f>
        <v>6</v>
      </c>
    </row>
    <row r="970" spans="1:29" x14ac:dyDescent="0.15">
      <c r="A970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t="str">
        <f>主动技能!P973</f>
        <v>eff_yixingguangquan|||</v>
      </c>
      <c r="K970">
        <f>主动技能!Q973</f>
        <v>1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 t="str">
        <f>IF(主动技能!V973="","",主动技能!V973)</f>
        <v>skill_32</v>
      </c>
      <c r="Q970" t="str">
        <f>IF(主动技能!W973="","")</f>
        <v/>
      </c>
      <c r="R970" t="str">
        <f>IF(主动技能!X973="","")</f>
        <v/>
      </c>
      <c r="S970">
        <f>主动技能!Y973</f>
        <v>0</v>
      </c>
      <c r="T970">
        <f>主动技能!Z973</f>
        <v>100</v>
      </c>
      <c r="U970">
        <f>主动技能!AB973</f>
        <v>226</v>
      </c>
      <c r="V970">
        <f>主动技能!AC973</f>
        <v>0</v>
      </c>
      <c r="W970">
        <f>主动技能!AD973</f>
        <v>0</v>
      </c>
      <c r="X970">
        <f>主动技能!AE973</f>
        <v>0</v>
      </c>
      <c r="Y970">
        <f>主动技能!AF973</f>
        <v>0</v>
      </c>
      <c r="Z970">
        <f>主动技能!AG973</f>
        <v>0</v>
      </c>
      <c r="AA970" t="str">
        <f>主动技能!AH973</f>
        <v>attack</v>
      </c>
      <c r="AB970" t="str">
        <f>IF(主动技能!AI973="","")</f>
        <v/>
      </c>
      <c r="AC970">
        <f>主动技能!AJ973</f>
        <v>7</v>
      </c>
    </row>
    <row r="971" spans="1:29" x14ac:dyDescent="0.15">
      <c r="A971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t="str">
        <f>主动技能!P974</f>
        <v>eff_yixingguangquan|||</v>
      </c>
      <c r="K971">
        <f>主动技能!Q974</f>
        <v>1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 t="str">
        <f>IF(主动技能!V974="","",主动技能!V974)</f>
        <v>skill_32</v>
      </c>
      <c r="Q971" t="str">
        <f>IF(主动技能!W974="","")</f>
        <v/>
      </c>
      <c r="R971" t="str">
        <f>IF(主动技能!X974="","")</f>
        <v/>
      </c>
      <c r="S971">
        <f>主动技能!Y974</f>
        <v>0</v>
      </c>
      <c r="T971">
        <f>主动技能!Z974</f>
        <v>100</v>
      </c>
      <c r="U971">
        <f>主动技能!AB974</f>
        <v>320</v>
      </c>
      <c r="V971">
        <f>主动技能!AC974</f>
        <v>0</v>
      </c>
      <c r="W971">
        <f>主动技能!AD974</f>
        <v>0</v>
      </c>
      <c r="X971">
        <f>主动技能!AE974</f>
        <v>0</v>
      </c>
      <c r="Y971">
        <f>主动技能!AF974</f>
        <v>0</v>
      </c>
      <c r="Z971">
        <f>主动技能!AG974</f>
        <v>0</v>
      </c>
      <c r="AA971" t="str">
        <f>主动技能!AH974</f>
        <v>attack</v>
      </c>
      <c r="AB971" t="str">
        <f>IF(主动技能!AI974="","")</f>
        <v/>
      </c>
      <c r="AC971">
        <f>主动技能!AJ974</f>
        <v>8</v>
      </c>
    </row>
    <row r="972" spans="1:29" x14ac:dyDescent="0.15">
      <c r="A972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t="str">
        <f>主动技能!P975</f>
        <v>eff_yixingguangquan|||</v>
      </c>
      <c r="K972">
        <f>主动技能!Q975</f>
        <v>1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 t="str">
        <f>IF(主动技能!V975="","",主动技能!V975)</f>
        <v>skill_32</v>
      </c>
      <c r="Q972" t="str">
        <f>IF(主动技能!W975="","")</f>
        <v/>
      </c>
      <c r="R972" t="str">
        <f>IF(主动技能!X975="","")</f>
        <v/>
      </c>
      <c r="S972">
        <f>主动技能!Y975</f>
        <v>0</v>
      </c>
      <c r="T972">
        <f>主动技能!Z975</f>
        <v>100</v>
      </c>
      <c r="U972">
        <f>主动技能!AB975</f>
        <v>452</v>
      </c>
      <c r="V972">
        <f>主动技能!AC975</f>
        <v>0</v>
      </c>
      <c r="W972">
        <f>主动技能!AD975</f>
        <v>0</v>
      </c>
      <c r="X972">
        <f>主动技能!AE975</f>
        <v>0</v>
      </c>
      <c r="Y972">
        <f>主动技能!AF975</f>
        <v>0</v>
      </c>
      <c r="Z972">
        <f>主动技能!AG975</f>
        <v>0</v>
      </c>
      <c r="AA972" t="str">
        <f>主动技能!AH975</f>
        <v>attack</v>
      </c>
      <c r="AB972" t="str">
        <f>IF(主动技能!AI975="","")</f>
        <v/>
      </c>
      <c r="AC972">
        <f>主动技能!AJ975</f>
        <v>9</v>
      </c>
    </row>
    <row r="973" spans="1:29" x14ac:dyDescent="0.15">
      <c r="A973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t="str">
        <f>主动技能!P976</f>
        <v>eff_yixingguangquan|||</v>
      </c>
      <c r="K973">
        <f>主动技能!Q976</f>
        <v>1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 t="str">
        <f>IF(主动技能!V976="","",主动技能!V976)</f>
        <v>skill_32</v>
      </c>
      <c r="Q973" t="str">
        <f>IF(主动技能!W976="","")</f>
        <v/>
      </c>
      <c r="R973" t="str">
        <f>IF(主动技能!X976="","")</f>
        <v/>
      </c>
      <c r="S973">
        <f>主动技能!Y976</f>
        <v>0</v>
      </c>
      <c r="T973">
        <f>主动技能!Z976</f>
        <v>100</v>
      </c>
      <c r="U973">
        <f>主动技能!AB976</f>
        <v>640</v>
      </c>
      <c r="V973">
        <f>主动技能!AC976</f>
        <v>0</v>
      </c>
      <c r="W973">
        <f>主动技能!AD976</f>
        <v>0</v>
      </c>
      <c r="X973">
        <f>主动技能!AE976</f>
        <v>0</v>
      </c>
      <c r="Y973">
        <f>主动技能!AF976</f>
        <v>0</v>
      </c>
      <c r="Z973">
        <f>主动技能!AG976</f>
        <v>0</v>
      </c>
      <c r="AA973" t="str">
        <f>主动技能!AH976</f>
        <v>attack</v>
      </c>
      <c r="AB973" t="str">
        <f>IF(主动技能!AI976="","")</f>
        <v/>
      </c>
      <c r="AC973">
        <f>主动技能!AJ976</f>
        <v>10</v>
      </c>
    </row>
    <row r="974" spans="1:29" x14ac:dyDescent="0.15">
      <c r="A974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t="str">
        <f>主动技能!P977</f>
        <v>eff_yixingguangquan|||</v>
      </c>
      <c r="K974">
        <f>主动技能!Q977</f>
        <v>1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 t="str">
        <f>IF(主动技能!V977="","",主动技能!V977)</f>
        <v>skill_32</v>
      </c>
      <c r="Q974" t="str">
        <f>IF(主动技能!W977="","")</f>
        <v/>
      </c>
      <c r="R974" t="str">
        <f>IF(主动技能!X977="","")</f>
        <v/>
      </c>
      <c r="S974">
        <f>主动技能!Y977</f>
        <v>0</v>
      </c>
      <c r="T974">
        <f>主动技能!Z977</f>
        <v>100</v>
      </c>
      <c r="U974">
        <f>主动技能!AB977</f>
        <v>906</v>
      </c>
      <c r="V974">
        <f>主动技能!AC977</f>
        <v>0</v>
      </c>
      <c r="W974">
        <f>主动技能!AD977</f>
        <v>0</v>
      </c>
      <c r="X974">
        <f>主动技能!AE977</f>
        <v>0</v>
      </c>
      <c r="Y974">
        <f>主动技能!AF977</f>
        <v>0</v>
      </c>
      <c r="Z974">
        <f>主动技能!AG977</f>
        <v>0</v>
      </c>
      <c r="AA974" t="str">
        <f>主动技能!AH977</f>
        <v>attack</v>
      </c>
      <c r="AB974" t="str">
        <f>IF(主动技能!AI977="","")</f>
        <v/>
      </c>
      <c r="AC974">
        <f>主动技能!AJ977</f>
        <v>11</v>
      </c>
    </row>
    <row r="975" spans="1:29" x14ac:dyDescent="0.15">
      <c r="A975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t="str">
        <f>主动技能!P978</f>
        <v>eff_yixingguangquan|||</v>
      </c>
      <c r="K975">
        <f>主动技能!Q978</f>
        <v>1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 t="str">
        <f>IF(主动技能!V978="","",主动技能!V978)</f>
        <v>skill_32</v>
      </c>
      <c r="Q975" t="str">
        <f>IF(主动技能!W978="","")</f>
        <v/>
      </c>
      <c r="R975" t="str">
        <f>IF(主动技能!X978="","")</f>
        <v/>
      </c>
      <c r="S975">
        <f>主动技能!Y978</f>
        <v>0</v>
      </c>
      <c r="T975">
        <f>主动技能!Z978</f>
        <v>100</v>
      </c>
      <c r="U975">
        <f>主动技能!AB978</f>
        <v>1281</v>
      </c>
      <c r="V975">
        <f>主动技能!AC978</f>
        <v>0</v>
      </c>
      <c r="W975">
        <f>主动技能!AD978</f>
        <v>0</v>
      </c>
      <c r="X975">
        <f>主动技能!AE978</f>
        <v>0</v>
      </c>
      <c r="Y975">
        <f>主动技能!AF978</f>
        <v>0</v>
      </c>
      <c r="Z975">
        <f>主动技能!AG978</f>
        <v>0</v>
      </c>
      <c r="AA975" t="str">
        <f>主动技能!AH978</f>
        <v>attack</v>
      </c>
      <c r="AB975" t="str">
        <f>IF(主动技能!AI978="","")</f>
        <v/>
      </c>
      <c r="AC975">
        <f>主动技能!AJ978</f>
        <v>12</v>
      </c>
    </row>
    <row r="976" spans="1:29" x14ac:dyDescent="0.15">
      <c r="A976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t="str">
        <f>主动技能!P979</f>
        <v>eff_yixingguangquan|||</v>
      </c>
      <c r="K976">
        <f>主动技能!Q979</f>
        <v>1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 t="str">
        <f>IF(主动技能!V979="","",主动技能!V979)</f>
        <v>skill_32</v>
      </c>
      <c r="Q976" t="str">
        <f>IF(主动技能!W979="","")</f>
        <v/>
      </c>
      <c r="R976" t="str">
        <f>IF(主动技能!X979="","")</f>
        <v/>
      </c>
      <c r="S976">
        <f>主动技能!Y979</f>
        <v>0</v>
      </c>
      <c r="T976">
        <f>主动技能!Z979</f>
        <v>100</v>
      </c>
      <c r="U976">
        <f>主动技能!AB979</f>
        <v>1812</v>
      </c>
      <c r="V976">
        <f>主动技能!AC979</f>
        <v>0</v>
      </c>
      <c r="W976">
        <f>主动技能!AD979</f>
        <v>0</v>
      </c>
      <c r="X976">
        <f>主动技能!AE979</f>
        <v>0</v>
      </c>
      <c r="Y976">
        <f>主动技能!AF979</f>
        <v>0</v>
      </c>
      <c r="Z976">
        <f>主动技能!AG979</f>
        <v>0</v>
      </c>
      <c r="AA976" t="str">
        <f>主动技能!AH979</f>
        <v>attack</v>
      </c>
      <c r="AB976" t="str">
        <f>IF(主动技能!AI979="","")</f>
        <v/>
      </c>
      <c r="AC976">
        <f>主动技能!AJ979</f>
        <v>13</v>
      </c>
    </row>
    <row r="977" spans="1:29" x14ac:dyDescent="0.15">
      <c r="A977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t="str">
        <f>主动技能!P980</f>
        <v>eff_yixingguangquan|||</v>
      </c>
      <c r="K977">
        <f>主动技能!Q980</f>
        <v>1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 t="str">
        <f>IF(主动技能!V980="","",主动技能!V980)</f>
        <v>skill_32</v>
      </c>
      <c r="Q977" t="str">
        <f>IF(主动技能!W980="","")</f>
        <v/>
      </c>
      <c r="R977" t="str">
        <f>IF(主动技能!X980="","")</f>
        <v/>
      </c>
      <c r="S977">
        <f>主动技能!Y980</f>
        <v>0</v>
      </c>
      <c r="T977">
        <f>主动技能!Z980</f>
        <v>100</v>
      </c>
      <c r="U977">
        <f>主动技能!AB980</f>
        <v>2563</v>
      </c>
      <c r="V977">
        <f>主动技能!AC980</f>
        <v>0</v>
      </c>
      <c r="W977">
        <f>主动技能!AD980</f>
        <v>0</v>
      </c>
      <c r="X977">
        <f>主动技能!AE980</f>
        <v>0</v>
      </c>
      <c r="Y977">
        <f>主动技能!AF980</f>
        <v>0</v>
      </c>
      <c r="Z977">
        <f>主动技能!AG980</f>
        <v>0</v>
      </c>
      <c r="AA977" t="str">
        <f>主动技能!AH980</f>
        <v>attack</v>
      </c>
      <c r="AB977" t="str">
        <f>IF(主动技能!AI980="","")</f>
        <v/>
      </c>
      <c r="AC977">
        <f>主动技能!AJ980</f>
        <v>14</v>
      </c>
    </row>
    <row r="978" spans="1:29" x14ac:dyDescent="0.15">
      <c r="A978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t="str">
        <f>主动技能!P981</f>
        <v>eff_yixingguangquan|||</v>
      </c>
      <c r="K978">
        <f>主动技能!Q981</f>
        <v>1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 t="str">
        <f>IF(主动技能!V981="","",主动技能!V981)</f>
        <v>skill_32</v>
      </c>
      <c r="Q978" t="str">
        <f>IF(主动技能!W981="","")</f>
        <v/>
      </c>
      <c r="R978" t="str">
        <f>IF(主动技能!X981="","")</f>
        <v/>
      </c>
      <c r="S978">
        <f>主动技能!Y981</f>
        <v>0</v>
      </c>
      <c r="T978">
        <f>主动技能!Z981</f>
        <v>100</v>
      </c>
      <c r="U978">
        <f>主动技能!AB981</f>
        <v>3626</v>
      </c>
      <c r="V978">
        <f>主动技能!AC981</f>
        <v>0</v>
      </c>
      <c r="W978">
        <f>主动技能!AD981</f>
        <v>0</v>
      </c>
      <c r="X978">
        <f>主动技能!AE981</f>
        <v>0</v>
      </c>
      <c r="Y978">
        <f>主动技能!AF981</f>
        <v>0</v>
      </c>
      <c r="Z978">
        <f>主动技能!AG981</f>
        <v>0</v>
      </c>
      <c r="AA978" t="str">
        <f>主动技能!AH981</f>
        <v>attack</v>
      </c>
      <c r="AB978" t="str">
        <f>IF(主动技能!AI981="","")</f>
        <v/>
      </c>
      <c r="AC978">
        <f>主动技能!AJ981</f>
        <v>15</v>
      </c>
    </row>
    <row r="979" spans="1:29" x14ac:dyDescent="0.15">
      <c r="A97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t="str">
        <f>主动技能!P982</f>
        <v>eff_yixingguangquan|||</v>
      </c>
      <c r="K979">
        <f>主动技能!Q982</f>
        <v>1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 t="str">
        <f>IF(主动技能!V982="","",主动技能!V982)</f>
        <v>skill_32</v>
      </c>
      <c r="Q979" t="str">
        <f>IF(主动技能!W982="","")</f>
        <v/>
      </c>
      <c r="R979" t="str">
        <f>IF(主动技能!X982="","")</f>
        <v/>
      </c>
      <c r="S979">
        <f>主动技能!Y982</f>
        <v>0</v>
      </c>
      <c r="T979">
        <f>主动技能!Z982</f>
        <v>100</v>
      </c>
      <c r="U979">
        <f>主动技能!AB982</f>
        <v>5128</v>
      </c>
      <c r="V979">
        <f>主动技能!AC982</f>
        <v>0</v>
      </c>
      <c r="W979">
        <f>主动技能!AD982</f>
        <v>0</v>
      </c>
      <c r="X979">
        <f>主动技能!AE982</f>
        <v>0</v>
      </c>
      <c r="Y979">
        <f>主动技能!AF982</f>
        <v>0</v>
      </c>
      <c r="Z979">
        <f>主动技能!AG982</f>
        <v>0</v>
      </c>
      <c r="AA979" t="str">
        <f>主动技能!AH982</f>
        <v>attack</v>
      </c>
      <c r="AB979" t="str">
        <f>IF(主动技能!AI982="","")</f>
        <v/>
      </c>
      <c r="AC979">
        <f>主动技能!AJ982</f>
        <v>16</v>
      </c>
    </row>
    <row r="980" spans="1:29" x14ac:dyDescent="0.15">
      <c r="A980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t="str">
        <f>主动技能!P983</f>
        <v>eff_yixingguangquan|||</v>
      </c>
      <c r="K980">
        <f>主动技能!Q983</f>
        <v>1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 t="str">
        <f>IF(主动技能!V983="","",主动技能!V983)</f>
        <v>skill_32</v>
      </c>
      <c r="Q980" t="str">
        <f>IF(主动技能!W983="","")</f>
        <v/>
      </c>
      <c r="R980" t="str">
        <f>IF(主动技能!X983="","")</f>
        <v/>
      </c>
      <c r="S980">
        <f>主动技能!Y983</f>
        <v>0</v>
      </c>
      <c r="T980">
        <f>主动技能!Z983</f>
        <v>100</v>
      </c>
      <c r="U980">
        <f>主动技能!AB983</f>
        <v>7254</v>
      </c>
      <c r="V980">
        <f>主动技能!AC983</f>
        <v>0</v>
      </c>
      <c r="W980">
        <f>主动技能!AD983</f>
        <v>0</v>
      </c>
      <c r="X980">
        <f>主动技能!AE983</f>
        <v>0</v>
      </c>
      <c r="Y980">
        <f>主动技能!AF983</f>
        <v>0</v>
      </c>
      <c r="Z980">
        <f>主动技能!AG983</f>
        <v>0</v>
      </c>
      <c r="AA980" t="str">
        <f>主动技能!AH983</f>
        <v>attack</v>
      </c>
      <c r="AB980" t="str">
        <f>IF(主动技能!AI983="","")</f>
        <v/>
      </c>
      <c r="AC980">
        <f>主动技能!AJ983</f>
        <v>17</v>
      </c>
    </row>
    <row r="981" spans="1:29" x14ac:dyDescent="0.15">
      <c r="A981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t="str">
        <f>主动技能!P984</f>
        <v>eff_yixingguangquan|||</v>
      </c>
      <c r="K981">
        <f>主动技能!Q984</f>
        <v>1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 t="str">
        <f>IF(主动技能!V984="","",主动技能!V984)</f>
        <v>skill_32</v>
      </c>
      <c r="Q981" t="str">
        <f>IF(主动技能!W984="","")</f>
        <v/>
      </c>
      <c r="R981" t="str">
        <f>IF(主动技能!X984="","")</f>
        <v/>
      </c>
      <c r="S981">
        <f>主动技能!Y984</f>
        <v>0</v>
      </c>
      <c r="T981">
        <f>主动技能!Z984</f>
        <v>100</v>
      </c>
      <c r="U981">
        <f>主动技能!AB984</f>
        <v>10260</v>
      </c>
      <c r="V981">
        <f>主动技能!AC984</f>
        <v>0</v>
      </c>
      <c r="W981">
        <f>主动技能!AD984</f>
        <v>0</v>
      </c>
      <c r="X981">
        <f>主动技能!AE984</f>
        <v>0</v>
      </c>
      <c r="Y981">
        <f>主动技能!AF984</f>
        <v>0</v>
      </c>
      <c r="Z981">
        <f>主动技能!AG984</f>
        <v>0</v>
      </c>
      <c r="AA981" t="str">
        <f>主动技能!AH984</f>
        <v>attack</v>
      </c>
      <c r="AB981" t="str">
        <f>IF(主动技能!AI984="","")</f>
        <v/>
      </c>
      <c r="AC981">
        <f>主动技能!AJ984</f>
        <v>18</v>
      </c>
    </row>
    <row r="982" spans="1:29" x14ac:dyDescent="0.15">
      <c r="A982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t="str">
        <f>主动技能!P985</f>
        <v>eff_yixingguangquan|||</v>
      </c>
      <c r="K982">
        <f>主动技能!Q985</f>
        <v>1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 t="str">
        <f>IF(主动技能!V985="","",主动技能!V985)</f>
        <v>skill_32</v>
      </c>
      <c r="Q982" t="str">
        <f>IF(主动技能!W985="","")</f>
        <v/>
      </c>
      <c r="R982" t="str">
        <f>IF(主动技能!X985="","")</f>
        <v/>
      </c>
      <c r="S982">
        <f>主动技能!Y985</f>
        <v>0</v>
      </c>
      <c r="T982">
        <f>主动技能!Z985</f>
        <v>100</v>
      </c>
      <c r="U982">
        <f>主动技能!AB985</f>
        <v>14512</v>
      </c>
      <c r="V982">
        <f>主动技能!AC985</f>
        <v>0</v>
      </c>
      <c r="W982">
        <f>主动技能!AD985</f>
        <v>0</v>
      </c>
      <c r="X982">
        <f>主动技能!AE985</f>
        <v>0</v>
      </c>
      <c r="Y982">
        <f>主动技能!AF985</f>
        <v>0</v>
      </c>
      <c r="Z982">
        <f>主动技能!AG985</f>
        <v>0</v>
      </c>
      <c r="AA982" t="str">
        <f>主动技能!AH985</f>
        <v>attack</v>
      </c>
      <c r="AB982" t="str">
        <f>IF(主动技能!AI985="","")</f>
        <v/>
      </c>
      <c r="AC982">
        <f>主动技能!AJ985</f>
        <v>19</v>
      </c>
    </row>
    <row r="983" spans="1:29" x14ac:dyDescent="0.15">
      <c r="A983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t="str">
        <f>主动技能!P986</f>
        <v>eff_yixingguangquan|||</v>
      </c>
      <c r="K983">
        <f>主动技能!Q986</f>
        <v>1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 t="str">
        <f>IF(主动技能!V986="","",主动技能!V986)</f>
        <v>skill_32</v>
      </c>
      <c r="Q983" t="str">
        <f>IF(主动技能!W986="","")</f>
        <v/>
      </c>
      <c r="R983" t="str">
        <f>IF(主动技能!X986="","")</f>
        <v/>
      </c>
      <c r="S983">
        <f>主动技能!Y986</f>
        <v>0</v>
      </c>
      <c r="T983">
        <f>主动技能!Z986</f>
        <v>100</v>
      </c>
      <c r="U983">
        <f>主动技能!AB986</f>
        <v>20525</v>
      </c>
      <c r="V983">
        <f>主动技能!AC986</f>
        <v>0</v>
      </c>
      <c r="W983">
        <f>主动技能!AD986</f>
        <v>0</v>
      </c>
      <c r="X983">
        <f>主动技能!AE986</f>
        <v>0</v>
      </c>
      <c r="Y983">
        <f>主动技能!AF986</f>
        <v>0</v>
      </c>
      <c r="Z983">
        <f>主动技能!AG986</f>
        <v>0</v>
      </c>
      <c r="AA983" t="str">
        <f>主动技能!AH986</f>
        <v>attack</v>
      </c>
      <c r="AB983" t="str">
        <f>IF(主动技能!AI986="","")</f>
        <v/>
      </c>
      <c r="AC983">
        <f>主动技能!AJ986</f>
        <v>20</v>
      </c>
    </row>
    <row r="984" spans="1:29" x14ac:dyDescent="0.15">
      <c r="A984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对敌方单体攻击，造成125%攻击力（+65）点伤害。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t="str">
        <f>主动技能!P987</f>
        <v>eff_sixingguangquan||eff_bingtuci|</v>
      </c>
      <c r="K984">
        <f>主动技能!Q987</f>
        <v>1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 t="str">
        <f>IF(主动技能!V987="","",主动技能!V987)</f>
        <v>skill_06</v>
      </c>
      <c r="Q984" t="str">
        <f>IF(主动技能!W987="","")</f>
        <v/>
      </c>
      <c r="R984" t="str">
        <f>IF(主动技能!X987="","")</f>
        <v/>
      </c>
      <c r="S984">
        <f>主动技能!Y987</f>
        <v>50</v>
      </c>
      <c r="T984">
        <f>主动技能!Z987</f>
        <v>125</v>
      </c>
      <c r="U984">
        <f>主动技能!AB987</f>
        <v>65</v>
      </c>
      <c r="V984">
        <f>主动技能!AC987</f>
        <v>0</v>
      </c>
      <c r="W984">
        <f>主动技能!AD987</f>
        <v>0</v>
      </c>
      <c r="X984">
        <f>主动技能!AE987</f>
        <v>1</v>
      </c>
      <c r="Y984">
        <f>主动技能!AF987</f>
        <v>2</v>
      </c>
      <c r="Z984">
        <f>主动技能!AG987</f>
        <v>1</v>
      </c>
      <c r="AA984" t="str">
        <f>主动技能!AH987</f>
        <v>attackex</v>
      </c>
      <c r="AB984" t="str">
        <f>IF(主动技能!AI987="","")</f>
        <v/>
      </c>
      <c r="AC984">
        <f>主动技能!AJ987</f>
        <v>1</v>
      </c>
    </row>
    <row r="985" spans="1:29" x14ac:dyDescent="0.15">
      <c r="A985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对敌方单体攻击，造成125%攻击力（+80）点伤害。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t="str">
        <f>主动技能!P988</f>
        <v>eff_sixingguangquan||eff_bingtuci|</v>
      </c>
      <c r="K985">
        <f>主动技能!Q988</f>
        <v>1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 t="str">
        <f>IF(主动技能!V988="","",主动技能!V988)</f>
        <v>skill_06</v>
      </c>
      <c r="Q985" t="str">
        <f>IF(主动技能!W988="","")</f>
        <v/>
      </c>
      <c r="R985" t="str">
        <f>IF(主动技能!X988="","")</f>
        <v/>
      </c>
      <c r="S985">
        <f>主动技能!Y988</f>
        <v>50</v>
      </c>
      <c r="T985">
        <f>主动技能!Z988</f>
        <v>125</v>
      </c>
      <c r="U985">
        <f>主动技能!AB988</f>
        <v>80</v>
      </c>
      <c r="V985">
        <f>主动技能!AC988</f>
        <v>0</v>
      </c>
      <c r="W985">
        <f>主动技能!AD988</f>
        <v>0</v>
      </c>
      <c r="X985">
        <f>主动技能!AE988</f>
        <v>1</v>
      </c>
      <c r="Y985">
        <f>主动技能!AF988</f>
        <v>2</v>
      </c>
      <c r="Z985">
        <f>主动技能!AG988</f>
        <v>1</v>
      </c>
      <c r="AA985" t="str">
        <f>主动技能!AH988</f>
        <v>attackex</v>
      </c>
      <c r="AB985" t="str">
        <f>IF(主动技能!AI988="","")</f>
        <v/>
      </c>
      <c r="AC985">
        <f>主动技能!AJ988</f>
        <v>2</v>
      </c>
    </row>
    <row r="986" spans="1:29" x14ac:dyDescent="0.15">
      <c r="A986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对敌方单体攻击，造成125%攻击力（+125）点伤害。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t="str">
        <f>主动技能!P989</f>
        <v>eff_sixingguangquan||eff_bingtuci|</v>
      </c>
      <c r="K986">
        <f>主动技能!Q989</f>
        <v>1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 t="str">
        <f>IF(主动技能!V989="","",主动技能!V989)</f>
        <v>skill_06</v>
      </c>
      <c r="Q986" t="str">
        <f>IF(主动技能!W989="","")</f>
        <v/>
      </c>
      <c r="R986" t="str">
        <f>IF(主动技能!X989="","")</f>
        <v/>
      </c>
      <c r="S986">
        <f>主动技能!Y989</f>
        <v>50</v>
      </c>
      <c r="T986">
        <f>主动技能!Z989</f>
        <v>125</v>
      </c>
      <c r="U986">
        <f>主动技能!AB989</f>
        <v>125</v>
      </c>
      <c r="V986">
        <f>主动技能!AC989</f>
        <v>0</v>
      </c>
      <c r="W986">
        <f>主动技能!AD989</f>
        <v>0</v>
      </c>
      <c r="X986">
        <f>主动技能!AE989</f>
        <v>1</v>
      </c>
      <c r="Y986">
        <f>主动技能!AF989</f>
        <v>2</v>
      </c>
      <c r="Z986">
        <f>主动技能!AG989</f>
        <v>1</v>
      </c>
      <c r="AA986" t="str">
        <f>主动技能!AH989</f>
        <v>attackex</v>
      </c>
      <c r="AB986" t="str">
        <f>IF(主动技能!AI989="","")</f>
        <v/>
      </c>
      <c r="AC986">
        <f>主动技能!AJ989</f>
        <v>3</v>
      </c>
    </row>
    <row r="987" spans="1:29" x14ac:dyDescent="0.15">
      <c r="A987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t="str">
        <f>主动技能!P990</f>
        <v>eff_sixingguangquan||eff_bingtuci|</v>
      </c>
      <c r="K987">
        <f>主动技能!Q990</f>
        <v>1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 t="str">
        <f>IF(主动技能!V990="","",主动技能!V990)</f>
        <v>skill_06</v>
      </c>
      <c r="Q987" t="str">
        <f>IF(主动技能!W990="","")</f>
        <v/>
      </c>
      <c r="R987" t="str">
        <f>IF(主动技能!X990="","")</f>
        <v/>
      </c>
      <c r="S987">
        <f>主动技能!Y990</f>
        <v>50</v>
      </c>
      <c r="T987">
        <f>主动技能!Z990</f>
        <v>125</v>
      </c>
      <c r="U987">
        <f>主动技能!AB990</f>
        <v>200</v>
      </c>
      <c r="V987">
        <f>主动技能!AC990</f>
        <v>0</v>
      </c>
      <c r="W987">
        <f>主动技能!AD990</f>
        <v>0</v>
      </c>
      <c r="X987">
        <f>主动技能!AE990</f>
        <v>1</v>
      </c>
      <c r="Y987">
        <f>主动技能!AF990</f>
        <v>2</v>
      </c>
      <c r="Z987">
        <f>主动技能!AG990</f>
        <v>1</v>
      </c>
      <c r="AA987" t="str">
        <f>主动技能!AH990</f>
        <v>attackex</v>
      </c>
      <c r="AB987" t="str">
        <f>IF(主动技能!AI990="","")</f>
        <v/>
      </c>
      <c r="AC987">
        <f>主动技能!AJ990</f>
        <v>4</v>
      </c>
    </row>
    <row r="988" spans="1:29" x14ac:dyDescent="0.15">
      <c r="A988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t="str">
        <f>主动技能!P991</f>
        <v>eff_sixingguangquan||eff_bingtuci|</v>
      </c>
      <c r="K988">
        <f>主动技能!Q991</f>
        <v>1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 t="str">
        <f>IF(主动技能!V991="","",主动技能!V991)</f>
        <v>skill_06</v>
      </c>
      <c r="Q988" t="str">
        <f>IF(主动技能!W991="","")</f>
        <v/>
      </c>
      <c r="R988" t="str">
        <f>IF(主动技能!X991="","")</f>
        <v/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>
        <f>主动技能!AE991</f>
        <v>1</v>
      </c>
      <c r="Y988">
        <f>主动技能!AF991</f>
        <v>2</v>
      </c>
      <c r="Z988">
        <f>主动技能!AG991</f>
        <v>1</v>
      </c>
      <c r="AA988" t="str">
        <f>主动技能!AH991</f>
        <v>attackex</v>
      </c>
      <c r="AB988" t="str">
        <f>IF(主动技能!AI991="","")</f>
        <v/>
      </c>
      <c r="AC988">
        <f>主动技能!AJ991</f>
        <v>5</v>
      </c>
    </row>
    <row r="989" spans="1:29" x14ac:dyDescent="0.15">
      <c r="A98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对敌方单体攻击，造成125%攻击力（+400）点伤害。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t="str">
        <f>主动技能!P992</f>
        <v>eff_sixingguangquan||eff_bingtuci|</v>
      </c>
      <c r="K989">
        <f>主动技能!Q992</f>
        <v>1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 t="str">
        <f>IF(主动技能!V992="","",主动技能!V992)</f>
        <v>skill_06</v>
      </c>
      <c r="Q989" t="str">
        <f>IF(主动技能!W992="","")</f>
        <v/>
      </c>
      <c r="R989" t="str">
        <f>IF(主动技能!X992="","")</f>
        <v/>
      </c>
      <c r="S989">
        <f>主动技能!Y992</f>
        <v>50</v>
      </c>
      <c r="T989">
        <f>主动技能!Z992</f>
        <v>125</v>
      </c>
      <c r="U989">
        <f>主动技能!AB992</f>
        <v>400</v>
      </c>
      <c r="V989">
        <f>主动技能!AC992</f>
        <v>0</v>
      </c>
      <c r="W989">
        <f>主动技能!AD992</f>
        <v>0</v>
      </c>
      <c r="X989">
        <f>主动技能!AE992</f>
        <v>1</v>
      </c>
      <c r="Y989">
        <f>主动技能!AF992</f>
        <v>2</v>
      </c>
      <c r="Z989">
        <f>主动技能!AG992</f>
        <v>1</v>
      </c>
      <c r="AA989" t="str">
        <f>主动技能!AH992</f>
        <v>attackex</v>
      </c>
      <c r="AB989" t="str">
        <f>IF(主动技能!AI992="","")</f>
        <v/>
      </c>
      <c r="AC989">
        <f>主动技能!AJ992</f>
        <v>6</v>
      </c>
    </row>
    <row r="990" spans="1:29" x14ac:dyDescent="0.15">
      <c r="A990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对敌方单体攻击，造成125%攻击力（+566）点伤害。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t="str">
        <f>主动技能!P993</f>
        <v>eff_sixingguangquan||eff_bingtuci|</v>
      </c>
      <c r="K990">
        <f>主动技能!Q993</f>
        <v>1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 t="str">
        <f>IF(主动技能!V993="","",主动技能!V993)</f>
        <v>skill_06</v>
      </c>
      <c r="Q990" t="str">
        <f>IF(主动技能!W993="","")</f>
        <v/>
      </c>
      <c r="R990" t="str">
        <f>IF(主动技能!X993="","")</f>
        <v/>
      </c>
      <c r="S990">
        <f>主动技能!Y993</f>
        <v>50</v>
      </c>
      <c r="T990">
        <f>主动技能!Z993</f>
        <v>125</v>
      </c>
      <c r="U990">
        <f>主动技能!AB993</f>
        <v>566</v>
      </c>
      <c r="V990">
        <f>主动技能!AC993</f>
        <v>0</v>
      </c>
      <c r="W990">
        <f>主动技能!AD993</f>
        <v>0</v>
      </c>
      <c r="X990">
        <f>主动技能!AE993</f>
        <v>1</v>
      </c>
      <c r="Y990">
        <f>主动技能!AF993</f>
        <v>2</v>
      </c>
      <c r="Z990">
        <f>主动技能!AG993</f>
        <v>1</v>
      </c>
      <c r="AA990" t="str">
        <f>主动技能!AH993</f>
        <v>attackex</v>
      </c>
      <c r="AB990" t="str">
        <f>IF(主动技能!AI993="","")</f>
        <v/>
      </c>
      <c r="AC990">
        <f>主动技能!AJ993</f>
        <v>7</v>
      </c>
    </row>
    <row r="991" spans="1:29" x14ac:dyDescent="0.15">
      <c r="A991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对敌方单体攻击，造成125%攻击力（+800）点伤害。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t="str">
        <f>主动技能!P994</f>
        <v>eff_sixingguangquan||eff_bingtuci|</v>
      </c>
      <c r="K991">
        <f>主动技能!Q994</f>
        <v>1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 t="str">
        <f>IF(主动技能!V994="","",主动技能!V994)</f>
        <v>skill_06</v>
      </c>
      <c r="Q991" t="str">
        <f>IF(主动技能!W994="","")</f>
        <v/>
      </c>
      <c r="R991" t="str">
        <f>IF(主动技能!X994="","")</f>
        <v/>
      </c>
      <c r="S991">
        <f>主动技能!Y994</f>
        <v>50</v>
      </c>
      <c r="T991">
        <f>主动技能!Z994</f>
        <v>125</v>
      </c>
      <c r="U991">
        <f>主动技能!AB994</f>
        <v>800</v>
      </c>
      <c r="V991">
        <f>主动技能!AC994</f>
        <v>0</v>
      </c>
      <c r="W991">
        <f>主动技能!AD994</f>
        <v>0</v>
      </c>
      <c r="X991">
        <f>主动技能!AE994</f>
        <v>1</v>
      </c>
      <c r="Y991">
        <f>主动技能!AF994</f>
        <v>2</v>
      </c>
      <c r="Z991">
        <f>主动技能!AG994</f>
        <v>1</v>
      </c>
      <c r="AA991" t="str">
        <f>主动技能!AH994</f>
        <v>attackex</v>
      </c>
      <c r="AB991" t="str">
        <f>IF(主动技能!AI994="","")</f>
        <v/>
      </c>
      <c r="AC991">
        <f>主动技能!AJ994</f>
        <v>8</v>
      </c>
    </row>
    <row r="992" spans="1:29" x14ac:dyDescent="0.15">
      <c r="A992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对敌方单体攻击，造成125%攻击力（+1132）点伤害。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t="str">
        <f>主动技能!P995</f>
        <v>eff_sixingguangquan||eff_bingtuci|</v>
      </c>
      <c r="K992">
        <f>主动技能!Q995</f>
        <v>1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 t="str">
        <f>IF(主动技能!V995="","",主动技能!V995)</f>
        <v>skill_06</v>
      </c>
      <c r="Q992" t="str">
        <f>IF(主动技能!W995="","")</f>
        <v/>
      </c>
      <c r="R992" t="str">
        <f>IF(主动技能!X995="","")</f>
        <v/>
      </c>
      <c r="S992">
        <f>主动技能!Y995</f>
        <v>50</v>
      </c>
      <c r="T992">
        <f>主动技能!Z995</f>
        <v>125</v>
      </c>
      <c r="U992">
        <f>主动技能!AB995</f>
        <v>1132</v>
      </c>
      <c r="V992">
        <f>主动技能!AC995</f>
        <v>0</v>
      </c>
      <c r="W992">
        <f>主动技能!AD995</f>
        <v>0</v>
      </c>
      <c r="X992">
        <f>主动技能!AE995</f>
        <v>1</v>
      </c>
      <c r="Y992">
        <f>主动技能!AF995</f>
        <v>2</v>
      </c>
      <c r="Z992">
        <f>主动技能!AG995</f>
        <v>1</v>
      </c>
      <c r="AA992" t="str">
        <f>主动技能!AH995</f>
        <v>attackex</v>
      </c>
      <c r="AB992" t="str">
        <f>IF(主动技能!AI995="","")</f>
        <v/>
      </c>
      <c r="AC992">
        <f>主动技能!AJ995</f>
        <v>9</v>
      </c>
    </row>
    <row r="993" spans="1:29" x14ac:dyDescent="0.15">
      <c r="A993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对敌方单体攻击，造成125%攻击力（+1601）点伤害。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t="str">
        <f>主动技能!P996</f>
        <v>eff_sixingguangquan||eff_bingtuci|</v>
      </c>
      <c r="K993">
        <f>主动技能!Q996</f>
        <v>1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 t="str">
        <f>IF(主动技能!V996="","",主动技能!V996)</f>
        <v>skill_06</v>
      </c>
      <c r="Q993" t="str">
        <f>IF(主动技能!W996="","")</f>
        <v/>
      </c>
      <c r="R993" t="str">
        <f>IF(主动技能!X996="","")</f>
        <v/>
      </c>
      <c r="S993">
        <f>主动技能!Y996</f>
        <v>50</v>
      </c>
      <c r="T993">
        <f>主动技能!Z996</f>
        <v>125</v>
      </c>
      <c r="U993">
        <f>主动技能!AB996</f>
        <v>1601</v>
      </c>
      <c r="V993">
        <f>主动技能!AC996</f>
        <v>0</v>
      </c>
      <c r="W993">
        <f>主动技能!AD996</f>
        <v>0</v>
      </c>
      <c r="X993">
        <f>主动技能!AE996</f>
        <v>1</v>
      </c>
      <c r="Y993">
        <f>主动技能!AF996</f>
        <v>2</v>
      </c>
      <c r="Z993">
        <f>主动技能!AG996</f>
        <v>1</v>
      </c>
      <c r="AA993" t="str">
        <f>主动技能!AH996</f>
        <v>attackex</v>
      </c>
      <c r="AB993" t="str">
        <f>IF(主动技能!AI996="","")</f>
        <v/>
      </c>
      <c r="AC993">
        <f>主动技能!AJ996</f>
        <v>10</v>
      </c>
    </row>
    <row r="994" spans="1:29" x14ac:dyDescent="0.15">
      <c r="A994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对敌方单体攻击，造成125%攻击力（+2265）点伤害。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t="str">
        <f>主动技能!P997</f>
        <v>eff_sixingguangquan||eff_bingtuci|</v>
      </c>
      <c r="K994">
        <f>主动技能!Q997</f>
        <v>1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 t="str">
        <f>IF(主动技能!V997="","",主动技能!V997)</f>
        <v>skill_06</v>
      </c>
      <c r="Q994" t="str">
        <f>IF(主动技能!W997="","")</f>
        <v/>
      </c>
      <c r="R994" t="str">
        <f>IF(主动技能!X997="","")</f>
        <v/>
      </c>
      <c r="S994">
        <f>主动技能!Y997</f>
        <v>50</v>
      </c>
      <c r="T994">
        <f>主动技能!Z997</f>
        <v>125</v>
      </c>
      <c r="U994">
        <f>主动技能!AB997</f>
        <v>2265</v>
      </c>
      <c r="V994">
        <f>主动技能!AC997</f>
        <v>0</v>
      </c>
      <c r="W994">
        <f>主动技能!AD997</f>
        <v>0</v>
      </c>
      <c r="X994">
        <f>主动技能!AE997</f>
        <v>1</v>
      </c>
      <c r="Y994">
        <f>主动技能!AF997</f>
        <v>2</v>
      </c>
      <c r="Z994">
        <f>主动技能!AG997</f>
        <v>1</v>
      </c>
      <c r="AA994" t="str">
        <f>主动技能!AH997</f>
        <v>attackex</v>
      </c>
      <c r="AB994" t="str">
        <f>IF(主动技能!AI997="","")</f>
        <v/>
      </c>
      <c r="AC994">
        <f>主动技能!AJ997</f>
        <v>11</v>
      </c>
    </row>
    <row r="995" spans="1:29" x14ac:dyDescent="0.15">
      <c r="A995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对敌方单体攻击，造成125%攻击力（+3203）点伤害。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t="str">
        <f>主动技能!P998</f>
        <v>eff_sixingguangquan||eff_bingtuci|</v>
      </c>
      <c r="K995">
        <f>主动技能!Q998</f>
        <v>1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 t="str">
        <f>IF(主动技能!V998="","",主动技能!V998)</f>
        <v>skill_06</v>
      </c>
      <c r="Q995" t="str">
        <f>IF(主动技能!W998="","")</f>
        <v/>
      </c>
      <c r="R995" t="str">
        <f>IF(主动技能!X998="","")</f>
        <v/>
      </c>
      <c r="S995">
        <f>主动技能!Y998</f>
        <v>50</v>
      </c>
      <c r="T995">
        <f>主动技能!Z998</f>
        <v>125</v>
      </c>
      <c r="U995">
        <f>主动技能!AB998</f>
        <v>3203</v>
      </c>
      <c r="V995">
        <f>主动技能!AC998</f>
        <v>0</v>
      </c>
      <c r="W995">
        <f>主动技能!AD998</f>
        <v>0</v>
      </c>
      <c r="X995">
        <f>主动技能!AE998</f>
        <v>1</v>
      </c>
      <c r="Y995">
        <f>主动技能!AF998</f>
        <v>2</v>
      </c>
      <c r="Z995">
        <f>主动技能!AG998</f>
        <v>1</v>
      </c>
      <c r="AA995" t="str">
        <f>主动技能!AH998</f>
        <v>attackex</v>
      </c>
      <c r="AB995" t="str">
        <f>IF(主动技能!AI998="","")</f>
        <v/>
      </c>
      <c r="AC995">
        <f>主动技能!AJ998</f>
        <v>12</v>
      </c>
    </row>
    <row r="996" spans="1:29" x14ac:dyDescent="0.15">
      <c r="A996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对敌方单体攻击，造成125%攻击力（+4531）点伤害。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t="str">
        <f>主动技能!P999</f>
        <v>eff_sixingguangquan||eff_bingtuci|</v>
      </c>
      <c r="K996">
        <f>主动技能!Q999</f>
        <v>1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 t="str">
        <f>IF(主动技能!V999="","",主动技能!V999)</f>
        <v>skill_06</v>
      </c>
      <c r="Q996" t="str">
        <f>IF(主动技能!W999="","")</f>
        <v/>
      </c>
      <c r="R996" t="str">
        <f>IF(主动技能!X999="","")</f>
        <v/>
      </c>
      <c r="S996">
        <f>主动技能!Y999</f>
        <v>50</v>
      </c>
      <c r="T996">
        <f>主动技能!Z999</f>
        <v>125</v>
      </c>
      <c r="U996">
        <f>主动技能!AB999</f>
        <v>4531</v>
      </c>
      <c r="V996">
        <f>主动技能!AC999</f>
        <v>0</v>
      </c>
      <c r="W996">
        <f>主动技能!AD999</f>
        <v>0</v>
      </c>
      <c r="X996">
        <f>主动技能!AE999</f>
        <v>1</v>
      </c>
      <c r="Y996">
        <f>主动技能!AF999</f>
        <v>2</v>
      </c>
      <c r="Z996">
        <f>主动技能!AG999</f>
        <v>1</v>
      </c>
      <c r="AA996" t="str">
        <f>主动技能!AH999</f>
        <v>attackex</v>
      </c>
      <c r="AB996" t="str">
        <f>IF(主动技能!AI999="","")</f>
        <v/>
      </c>
      <c r="AC996">
        <f>主动技能!AJ999</f>
        <v>13</v>
      </c>
    </row>
    <row r="997" spans="1:29" x14ac:dyDescent="0.15">
      <c r="A997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对敌方单体攻击，造成125%攻击力（+6409）点伤害。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t="str">
        <f>主动技能!P1000</f>
        <v>eff_sixingguangquan||eff_bingtuci|</v>
      </c>
      <c r="K997">
        <f>主动技能!Q1000</f>
        <v>1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 t="str">
        <f>IF(主动技能!V1000="","",主动技能!V1000)</f>
        <v>skill_06</v>
      </c>
      <c r="Q997" t="str">
        <f>IF(主动技能!W1000="","")</f>
        <v/>
      </c>
      <c r="R997" t="str">
        <f>IF(主动技能!X1000="","")</f>
        <v/>
      </c>
      <c r="S997">
        <f>主动技能!Y1000</f>
        <v>50</v>
      </c>
      <c r="T997">
        <f>主动技能!Z1000</f>
        <v>125</v>
      </c>
      <c r="U997">
        <f>主动技能!AB1000</f>
        <v>6409</v>
      </c>
      <c r="V997">
        <f>主动技能!AC1000</f>
        <v>0</v>
      </c>
      <c r="W997">
        <f>主动技能!AD1000</f>
        <v>0</v>
      </c>
      <c r="X997">
        <f>主动技能!AE1000</f>
        <v>1</v>
      </c>
      <c r="Y997">
        <f>主动技能!AF1000</f>
        <v>2</v>
      </c>
      <c r="Z997">
        <f>主动技能!AG1000</f>
        <v>1</v>
      </c>
      <c r="AA997" t="str">
        <f>主动技能!AH1000</f>
        <v>attackex</v>
      </c>
      <c r="AB997" t="str">
        <f>IF(主动技能!AI1000="","")</f>
        <v/>
      </c>
      <c r="AC997">
        <f>主动技能!AJ1000</f>
        <v>14</v>
      </c>
    </row>
    <row r="998" spans="1:29" x14ac:dyDescent="0.15">
      <c r="A998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对敌方单体攻击，造成125%攻击力（+9065）点伤害。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t="str">
        <f>主动技能!P1001</f>
        <v>eff_sixingguangquan||eff_bingtuci|</v>
      </c>
      <c r="K998">
        <f>主动技能!Q1001</f>
        <v>1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 t="str">
        <f>IF(主动技能!V1001="","",主动技能!V1001)</f>
        <v>skill_06</v>
      </c>
      <c r="Q998" t="str">
        <f>IF(主动技能!W1001="","")</f>
        <v/>
      </c>
      <c r="R998" t="str">
        <f>IF(主动技能!X1001="","")</f>
        <v/>
      </c>
      <c r="S998">
        <f>主动技能!Y1001</f>
        <v>50</v>
      </c>
      <c r="T998">
        <f>主动技能!Z1001</f>
        <v>125</v>
      </c>
      <c r="U998">
        <f>主动技能!AB1001</f>
        <v>9065</v>
      </c>
      <c r="V998">
        <f>主动技能!AC1001</f>
        <v>0</v>
      </c>
      <c r="W998">
        <f>主动技能!AD1001</f>
        <v>0</v>
      </c>
      <c r="X998">
        <f>主动技能!AE1001</f>
        <v>1</v>
      </c>
      <c r="Y998">
        <f>主动技能!AF1001</f>
        <v>2</v>
      </c>
      <c r="Z998">
        <f>主动技能!AG1001</f>
        <v>1</v>
      </c>
      <c r="AA998" t="str">
        <f>主动技能!AH1001</f>
        <v>attackex</v>
      </c>
      <c r="AB998" t="str">
        <f>IF(主动技能!AI1001="","")</f>
        <v/>
      </c>
      <c r="AC998">
        <f>主动技能!AJ1001</f>
        <v>15</v>
      </c>
    </row>
    <row r="999" spans="1:29" x14ac:dyDescent="0.15">
      <c r="A99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对敌方单体攻击，造成125%攻击力（+12822）点伤害。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t="str">
        <f>主动技能!P1002</f>
        <v>eff_sixingguangquan||eff_bingtuci|</v>
      </c>
      <c r="K999">
        <f>主动技能!Q1002</f>
        <v>1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 t="str">
        <f>IF(主动技能!V1002="","",主动技能!V1002)</f>
        <v>skill_06</v>
      </c>
      <c r="Q999" t="str">
        <f>IF(主动技能!W1002="","")</f>
        <v/>
      </c>
      <c r="R999" t="str">
        <f>IF(主动技能!X1002="","")</f>
        <v/>
      </c>
      <c r="S999">
        <f>主动技能!Y1002</f>
        <v>50</v>
      </c>
      <c r="T999">
        <f>主动技能!Z1002</f>
        <v>125</v>
      </c>
      <c r="U999">
        <f>主动技能!AB1002</f>
        <v>12822</v>
      </c>
      <c r="V999">
        <f>主动技能!AC1002</f>
        <v>0</v>
      </c>
      <c r="W999">
        <f>主动技能!AD1002</f>
        <v>0</v>
      </c>
      <c r="X999">
        <f>主动技能!AE1002</f>
        <v>1</v>
      </c>
      <c r="Y999">
        <f>主动技能!AF1002</f>
        <v>2</v>
      </c>
      <c r="Z999">
        <f>主动技能!AG1002</f>
        <v>1</v>
      </c>
      <c r="AA999" t="str">
        <f>主动技能!AH1002</f>
        <v>attackex</v>
      </c>
      <c r="AB999" t="str">
        <f>IF(主动技能!AI1002="","")</f>
        <v/>
      </c>
      <c r="AC999">
        <f>主动技能!AJ1002</f>
        <v>16</v>
      </c>
    </row>
    <row r="1000" spans="1:29" x14ac:dyDescent="0.15">
      <c r="A1000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对敌方单体攻击，造成125%攻击力（+18135）点伤害。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t="str">
        <f>主动技能!P1003</f>
        <v>eff_sixingguangquan||eff_bingtuci|</v>
      </c>
      <c r="K1000">
        <f>主动技能!Q1003</f>
        <v>1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 t="str">
        <f>IF(主动技能!V1003="","",主动技能!V1003)</f>
        <v>skill_06</v>
      </c>
      <c r="Q1000" t="str">
        <f>IF(主动技能!W1003="","")</f>
        <v/>
      </c>
      <c r="R1000" t="str">
        <f>IF(主动技能!X1003="","")</f>
        <v/>
      </c>
      <c r="S1000">
        <f>主动技能!Y1003</f>
        <v>50</v>
      </c>
      <c r="T1000">
        <f>主动技能!Z1003</f>
        <v>125</v>
      </c>
      <c r="U1000">
        <f>主动技能!AB1003</f>
        <v>18135</v>
      </c>
      <c r="V1000">
        <f>主动技能!AC1003</f>
        <v>0</v>
      </c>
      <c r="W1000">
        <f>主动技能!AD1003</f>
        <v>0</v>
      </c>
      <c r="X1000">
        <f>主动技能!AE1003</f>
        <v>1</v>
      </c>
      <c r="Y1000">
        <f>主动技能!AF1003</f>
        <v>2</v>
      </c>
      <c r="Z1000">
        <f>主动技能!AG1003</f>
        <v>1</v>
      </c>
      <c r="AA1000" t="str">
        <f>主动技能!AH1003</f>
        <v>attackex</v>
      </c>
      <c r="AB1000" t="str">
        <f>IF(主动技能!AI1003="","")</f>
        <v/>
      </c>
      <c r="AC1000">
        <f>主动技能!AJ1003</f>
        <v>17</v>
      </c>
    </row>
    <row r="1001" spans="1:29" x14ac:dyDescent="0.15">
      <c r="A1001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对敌方单体攻击，造成125%攻击力（+25650）点伤害。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t="str">
        <f>主动技能!P1004</f>
        <v>eff_sixingguangquan||eff_bingtuci|</v>
      </c>
      <c r="K1001">
        <f>主动技能!Q1004</f>
        <v>1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 t="str">
        <f>IF(主动技能!V1004="","",主动技能!V1004)</f>
        <v>skill_06</v>
      </c>
      <c r="Q1001" t="str">
        <f>IF(主动技能!W1004="","")</f>
        <v/>
      </c>
      <c r="R1001" t="str">
        <f>IF(主动技能!X1004="","")</f>
        <v/>
      </c>
      <c r="S1001">
        <f>主动技能!Y1004</f>
        <v>50</v>
      </c>
      <c r="T1001">
        <f>主动技能!Z1004</f>
        <v>125</v>
      </c>
      <c r="U1001">
        <f>主动技能!AB1004</f>
        <v>25650</v>
      </c>
      <c r="V1001">
        <f>主动技能!AC1004</f>
        <v>0</v>
      </c>
      <c r="W1001">
        <f>主动技能!AD1004</f>
        <v>0</v>
      </c>
      <c r="X1001">
        <f>主动技能!AE1004</f>
        <v>1</v>
      </c>
      <c r="Y1001">
        <f>主动技能!AF1004</f>
        <v>2</v>
      </c>
      <c r="Z1001">
        <f>主动技能!AG1004</f>
        <v>1</v>
      </c>
      <c r="AA1001" t="str">
        <f>主动技能!AH1004</f>
        <v>attackex</v>
      </c>
      <c r="AB1001" t="str">
        <f>IF(主动技能!AI1004="","")</f>
        <v/>
      </c>
      <c r="AC1001">
        <f>主动技能!AJ1004</f>
        <v>18</v>
      </c>
    </row>
    <row r="1002" spans="1:29" x14ac:dyDescent="0.15">
      <c r="A1002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对敌方单体攻击，造成125%攻击力（+36280）点伤害。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t="str">
        <f>主动技能!P1005</f>
        <v>eff_sixingguangquan||eff_bingtuci|</v>
      </c>
      <c r="K1002">
        <f>主动技能!Q1005</f>
        <v>1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 t="str">
        <f>IF(主动技能!V1005="","",主动技能!V1005)</f>
        <v>skill_06</v>
      </c>
      <c r="Q1002" t="str">
        <f>IF(主动技能!W1005="","")</f>
        <v/>
      </c>
      <c r="R1002" t="str">
        <f>IF(主动技能!X1005="","")</f>
        <v/>
      </c>
      <c r="S1002">
        <f>主动技能!Y1005</f>
        <v>50</v>
      </c>
      <c r="T1002">
        <f>主动技能!Z1005</f>
        <v>125</v>
      </c>
      <c r="U1002">
        <f>主动技能!AB1005</f>
        <v>36280</v>
      </c>
      <c r="V1002">
        <f>主动技能!AC1005</f>
        <v>0</v>
      </c>
      <c r="W1002">
        <f>主动技能!AD1005</f>
        <v>0</v>
      </c>
      <c r="X1002">
        <f>主动技能!AE1005</f>
        <v>1</v>
      </c>
      <c r="Y1002">
        <f>主动技能!AF1005</f>
        <v>2</v>
      </c>
      <c r="Z1002">
        <f>主动技能!AG1005</f>
        <v>1</v>
      </c>
      <c r="AA1002" t="str">
        <f>主动技能!AH1005</f>
        <v>attackex</v>
      </c>
      <c r="AB1002" t="str">
        <f>IF(主动技能!AI1005="","")</f>
        <v/>
      </c>
      <c r="AC1002">
        <f>主动技能!AJ1005</f>
        <v>19</v>
      </c>
    </row>
    <row r="1003" spans="1:29" x14ac:dyDescent="0.15">
      <c r="A1003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对敌方单体攻击，造成125%攻击力（+51314）点伤害。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t="str">
        <f>主动技能!P1006</f>
        <v>eff_sixingguangquan||eff_bingtuci|</v>
      </c>
      <c r="K1003">
        <f>主动技能!Q1006</f>
        <v>1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 t="str">
        <f>IF(主动技能!V1006="","",主动技能!V1006)</f>
        <v>skill_06</v>
      </c>
      <c r="Q1003" t="str">
        <f>IF(主动技能!W1006="","")</f>
        <v/>
      </c>
      <c r="R1003" t="str">
        <f>IF(主动技能!X1006="","")</f>
        <v/>
      </c>
      <c r="S1003">
        <f>主动技能!Y1006</f>
        <v>50</v>
      </c>
      <c r="T1003">
        <f>主动技能!Z1006</f>
        <v>125</v>
      </c>
      <c r="U1003">
        <f>主动技能!AB1006</f>
        <v>51314</v>
      </c>
      <c r="V1003">
        <f>主动技能!AC1006</f>
        <v>0</v>
      </c>
      <c r="W1003">
        <f>主动技能!AD1006</f>
        <v>0</v>
      </c>
      <c r="X1003">
        <f>主动技能!AE1006</f>
        <v>1</v>
      </c>
      <c r="Y1003">
        <f>主动技能!AF1006</f>
        <v>2</v>
      </c>
      <c r="Z1003">
        <f>主动技能!AG1006</f>
        <v>1</v>
      </c>
      <c r="AA1003" t="str">
        <f>主动技能!AH1006</f>
        <v>attackex</v>
      </c>
      <c r="AB1003" t="str">
        <f>IF(主动技能!AI1006="","")</f>
        <v/>
      </c>
      <c r="AC1003">
        <f>主动技能!AJ1006</f>
        <v>20</v>
      </c>
    </row>
    <row r="1004" spans="1:29" x14ac:dyDescent="0.15">
      <c r="A1004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对敌方单体攻击，造成100%攻击力（+67）点伤害。并减少目标攻击。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t="str">
        <f>主动技能!P1007</f>
        <v>eff_sixingguangquan||eff_xuepiaoqianli|</v>
      </c>
      <c r="K1004">
        <f>主动技能!Q1007</f>
        <v>3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100066:100:2:0</v>
      </c>
      <c r="O1004" t="str">
        <f>IF(主动技能!U1007="","",主动技能!U1007)</f>
        <v/>
      </c>
      <c r="P1004" t="str">
        <f>IF(主动技能!V1007="","",主动技能!V1007)</f>
        <v>skill_36</v>
      </c>
      <c r="Q1004" t="str">
        <f>IF(主动技能!W1007="","")</f>
        <v/>
      </c>
      <c r="R1004" t="str">
        <f>IF(主动技能!X1007="","")</f>
        <v/>
      </c>
      <c r="S1004">
        <f>主动技能!Y1007</f>
        <v>100</v>
      </c>
      <c r="T1004">
        <f>主动技能!Z1007</f>
        <v>100</v>
      </c>
      <c r="U1004">
        <f>主动技能!AB1007</f>
        <v>67</v>
      </c>
      <c r="V1004">
        <f>主动技能!AC1007</f>
        <v>0</v>
      </c>
      <c r="W1004">
        <f>主动技能!AD1007</f>
        <v>0</v>
      </c>
      <c r="X1004">
        <f>主动技能!AE1007</f>
        <v>1</v>
      </c>
      <c r="Y1004">
        <f>主动技能!AF1007</f>
        <v>3</v>
      </c>
      <c r="Z1004">
        <f>主动技能!AG1007</f>
        <v>2</v>
      </c>
      <c r="AA1004" t="str">
        <f>主动技能!AH1007</f>
        <v>attackex</v>
      </c>
      <c r="AB1004" t="str">
        <f>IF(主动技能!AI1007="","")</f>
        <v/>
      </c>
      <c r="AC1004">
        <f>主动技能!AJ1007</f>
        <v>1</v>
      </c>
    </row>
    <row r="1005" spans="1:29" x14ac:dyDescent="0.15">
      <c r="A1005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对敌方单体攻击，造成100%攻击力（+86）点伤害。并减少目标攻击。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t="str">
        <f>主动技能!P1008</f>
        <v>eff_sixingguangquan||eff_xuepiaoqianli|</v>
      </c>
      <c r="K1005">
        <f>主动技能!Q1008</f>
        <v>3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100066:100:2:0</v>
      </c>
      <c r="O1005" t="str">
        <f>IF(主动技能!U1008="","",主动技能!U1008)</f>
        <v/>
      </c>
      <c r="P1005" t="str">
        <f>IF(主动技能!V1008="","",主动技能!V1008)</f>
        <v>skill_36</v>
      </c>
      <c r="Q1005" t="str">
        <f>IF(主动技能!W1008="","")</f>
        <v/>
      </c>
      <c r="R1005" t="str">
        <f>IF(主动技能!X1008="","")</f>
        <v/>
      </c>
      <c r="S1005">
        <f>主动技能!Y1008</f>
        <v>100</v>
      </c>
      <c r="T1005">
        <f>主动技能!Z1008</f>
        <v>100</v>
      </c>
      <c r="U1005">
        <f>主动技能!AB1008</f>
        <v>86</v>
      </c>
      <c r="V1005">
        <f>主动技能!AC1008</f>
        <v>0</v>
      </c>
      <c r="W1005">
        <f>主动技能!AD1008</f>
        <v>0</v>
      </c>
      <c r="X1005">
        <f>主动技能!AE1008</f>
        <v>1</v>
      </c>
      <c r="Y1005">
        <f>主动技能!AF1008</f>
        <v>3</v>
      </c>
      <c r="Z1005">
        <f>主动技能!AG1008</f>
        <v>2</v>
      </c>
      <c r="AA1005" t="str">
        <f>主动技能!AH1008</f>
        <v>attackex</v>
      </c>
      <c r="AB1005" t="str">
        <f>IF(主动技能!AI1008="","")</f>
        <v/>
      </c>
      <c r="AC1005">
        <f>主动技能!AJ1008</f>
        <v>2</v>
      </c>
    </row>
    <row r="1006" spans="1:29" x14ac:dyDescent="0.15">
      <c r="A1006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对敌方单体攻击，造成100%攻击力（+140）点伤害。并减少目标攻击。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t="str">
        <f>主动技能!P1009</f>
        <v>eff_sixingguangquan||eff_xuepiaoqianli|</v>
      </c>
      <c r="K1006">
        <f>主动技能!Q1009</f>
        <v>3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100066:100:2:0</v>
      </c>
      <c r="O1006" t="str">
        <f>IF(主动技能!U1009="","",主动技能!U1009)</f>
        <v/>
      </c>
      <c r="P1006" t="str">
        <f>IF(主动技能!V1009="","",主动技能!V1009)</f>
        <v>skill_36</v>
      </c>
      <c r="Q1006" t="str">
        <f>IF(主动技能!W1009="","")</f>
        <v/>
      </c>
      <c r="R1006" t="str">
        <f>IF(主动技能!X1009="","")</f>
        <v/>
      </c>
      <c r="S1006">
        <f>主动技能!Y1009</f>
        <v>100</v>
      </c>
      <c r="T1006">
        <f>主动技能!Z1009</f>
        <v>100</v>
      </c>
      <c r="U1006">
        <f>主动技能!AB1009</f>
        <v>140</v>
      </c>
      <c r="V1006">
        <f>主动技能!AC1009</f>
        <v>0</v>
      </c>
      <c r="W1006">
        <f>主动技能!AD1009</f>
        <v>0</v>
      </c>
      <c r="X1006">
        <f>主动技能!AE1009</f>
        <v>1</v>
      </c>
      <c r="Y1006">
        <f>主动技能!AF1009</f>
        <v>3</v>
      </c>
      <c r="Z1006">
        <f>主动技能!AG1009</f>
        <v>2</v>
      </c>
      <c r="AA1006" t="str">
        <f>主动技能!AH1009</f>
        <v>attackex</v>
      </c>
      <c r="AB1006" t="str">
        <f>IF(主动技能!AI1009="","")</f>
        <v/>
      </c>
      <c r="AC1006">
        <f>主动技能!AJ1009</f>
        <v>3</v>
      </c>
    </row>
    <row r="1007" spans="1:29" x14ac:dyDescent="0.15">
      <c r="A1007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对敌方单体攻击，造成100%攻击力（+232）点伤害。并减少目标攻击。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t="str">
        <f>主动技能!P1010</f>
        <v>eff_sixingguangquan||eff_xuepiaoqianli|</v>
      </c>
      <c r="K1007">
        <f>主动技能!Q1010</f>
        <v>3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100066:100:2:0</v>
      </c>
      <c r="O1007" t="str">
        <f>IF(主动技能!U1010="","",主动技能!U1010)</f>
        <v/>
      </c>
      <c r="P1007" t="str">
        <f>IF(主动技能!V1010="","",主动技能!V1010)</f>
        <v>skill_36</v>
      </c>
      <c r="Q1007" t="str">
        <f>IF(主动技能!W1010="","")</f>
        <v/>
      </c>
      <c r="R1007" t="str">
        <f>IF(主动技能!X1010="","")</f>
        <v/>
      </c>
      <c r="S1007">
        <f>主动技能!Y1010</f>
        <v>100</v>
      </c>
      <c r="T1007">
        <f>主动技能!Z1010</f>
        <v>100</v>
      </c>
      <c r="U1007">
        <f>主动技能!AB1010</f>
        <v>232</v>
      </c>
      <c r="V1007">
        <f>主动技能!AC1010</f>
        <v>0</v>
      </c>
      <c r="W1007">
        <f>主动技能!AD1010</f>
        <v>0</v>
      </c>
      <c r="X1007">
        <f>主动技能!AE1010</f>
        <v>1</v>
      </c>
      <c r="Y1007">
        <f>主动技能!AF1010</f>
        <v>3</v>
      </c>
      <c r="Z1007">
        <f>主动技能!AG1010</f>
        <v>2</v>
      </c>
      <c r="AA1007" t="str">
        <f>主动技能!AH1010</f>
        <v>attackex</v>
      </c>
      <c r="AB1007" t="str">
        <f>IF(主动技能!AI1010="","")</f>
        <v/>
      </c>
      <c r="AC1007">
        <f>主动技能!AJ1010</f>
        <v>4</v>
      </c>
    </row>
    <row r="1008" spans="1:29" x14ac:dyDescent="0.15">
      <c r="A1008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t="str">
        <f>主动技能!P1011</f>
        <v>eff_sixingguangquan||eff_xuepiaoqianli|</v>
      </c>
      <c r="K1008">
        <f>主动技能!Q1011</f>
        <v>3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100066:100:2:0</v>
      </c>
      <c r="O1008" t="str">
        <f>IF(主动技能!U1011="","",主动技能!U1011)</f>
        <v/>
      </c>
      <c r="P1008" t="str">
        <f>IF(主动技能!V1011="","",主动技能!V1011)</f>
        <v>skill_36</v>
      </c>
      <c r="Q1008" t="str">
        <f>IF(主动技能!W1011="","")</f>
        <v/>
      </c>
      <c r="R1008" t="str">
        <f>IF(主动技能!X1011="","")</f>
        <v/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>
        <f>主动技能!AE1011</f>
        <v>1</v>
      </c>
      <c r="Y1008">
        <f>主动技能!AF1011</f>
        <v>3</v>
      </c>
      <c r="Z1008">
        <f>主动技能!AG1011</f>
        <v>2</v>
      </c>
      <c r="AA1008" t="str">
        <f>主动技能!AH1011</f>
        <v>attackex</v>
      </c>
      <c r="AB1008" t="str">
        <f>IF(主动技能!AI1011="","")</f>
        <v/>
      </c>
      <c r="AC1008">
        <f>主动技能!AJ1011</f>
        <v>5</v>
      </c>
    </row>
    <row r="1009" spans="1:29" x14ac:dyDescent="0.15">
      <c r="A100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对敌方单体攻击，造成100%攻击力（+496）点伤害。并减少目标攻击。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t="str">
        <f>主动技能!P1012</f>
        <v>eff_sixingguangquan||eff_xuepiaoqianli|</v>
      </c>
      <c r="K1009">
        <f>主动技能!Q1012</f>
        <v>3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100066:100:2:0</v>
      </c>
      <c r="O1009" t="str">
        <f>IF(主动技能!U1012="","",主动技能!U1012)</f>
        <v/>
      </c>
      <c r="P1009" t="str">
        <f>IF(主动技能!V1012="","",主动技能!V1012)</f>
        <v>skill_36</v>
      </c>
      <c r="Q1009" t="str">
        <f>IF(主动技能!W1012="","")</f>
        <v/>
      </c>
      <c r="R1009" t="str">
        <f>IF(主动技能!X1012="","")</f>
        <v/>
      </c>
      <c r="S1009">
        <f>主动技能!Y1012</f>
        <v>100</v>
      </c>
      <c r="T1009">
        <f>主动技能!Z1012</f>
        <v>100</v>
      </c>
      <c r="U1009">
        <f>主动技能!AB1012</f>
        <v>496</v>
      </c>
      <c r="V1009">
        <f>主动技能!AC1012</f>
        <v>0</v>
      </c>
      <c r="W1009">
        <f>主动技能!AD1012</f>
        <v>0</v>
      </c>
      <c r="X1009">
        <f>主动技能!AE1012</f>
        <v>1</v>
      </c>
      <c r="Y1009">
        <f>主动技能!AF1012</f>
        <v>3</v>
      </c>
      <c r="Z1009">
        <f>主动技能!AG1012</f>
        <v>2</v>
      </c>
      <c r="AA1009" t="str">
        <f>主动技能!AH1012</f>
        <v>attackex</v>
      </c>
      <c r="AB1009" t="str">
        <f>IF(主动技能!AI1012="","")</f>
        <v/>
      </c>
      <c r="AC1009">
        <f>主动技能!AJ1012</f>
        <v>6</v>
      </c>
    </row>
    <row r="1010" spans="1:29" x14ac:dyDescent="0.15">
      <c r="A1010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对敌方单体攻击，造成100%攻击力（+724）点伤害。并减少目标攻击。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t="str">
        <f>主动技能!P1013</f>
        <v>eff_sixingguangquan||eff_xuepiaoqianli|</v>
      </c>
      <c r="K1010">
        <f>主动技能!Q1013</f>
        <v>3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100066:100:2:0</v>
      </c>
      <c r="O1010" t="str">
        <f>IF(主动技能!U1013="","",主动技能!U1013)</f>
        <v/>
      </c>
      <c r="P1010" t="str">
        <f>IF(主动技能!V1013="","",主动技能!V1013)</f>
        <v>skill_36</v>
      </c>
      <c r="Q1010" t="str">
        <f>IF(主动技能!W1013="","")</f>
        <v/>
      </c>
      <c r="R1010" t="str">
        <f>IF(主动技能!X1013="","")</f>
        <v/>
      </c>
      <c r="S1010">
        <f>主动技能!Y1013</f>
        <v>100</v>
      </c>
      <c r="T1010">
        <f>主动技能!Z1013</f>
        <v>100</v>
      </c>
      <c r="U1010">
        <f>主动技能!AB1013</f>
        <v>724</v>
      </c>
      <c r="V1010">
        <f>主动技能!AC1013</f>
        <v>0</v>
      </c>
      <c r="W1010">
        <f>主动技能!AD1013</f>
        <v>0</v>
      </c>
      <c r="X1010">
        <f>主动技能!AE1013</f>
        <v>1</v>
      </c>
      <c r="Y1010">
        <f>主动技能!AF1013</f>
        <v>3</v>
      </c>
      <c r="Z1010">
        <f>主动技能!AG1013</f>
        <v>2</v>
      </c>
      <c r="AA1010" t="str">
        <f>主动技能!AH1013</f>
        <v>attackex</v>
      </c>
      <c r="AB1010" t="str">
        <f>IF(主动技能!AI1013="","")</f>
        <v/>
      </c>
      <c r="AC1010">
        <f>主动技能!AJ1013</f>
        <v>7</v>
      </c>
    </row>
    <row r="1011" spans="1:29" x14ac:dyDescent="0.15">
      <c r="A1011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对敌方单体攻击，造成100%攻击力（+1056）点伤害。并减少目标攻击。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t="str">
        <f>主动技能!P1014</f>
        <v>eff_sixingguangquan||eff_xuepiaoqianli|</v>
      </c>
      <c r="K1011">
        <f>主动技能!Q1014</f>
        <v>3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100066:100:2:0</v>
      </c>
      <c r="O1011" t="str">
        <f>IF(主动技能!U1014="","",主动技能!U1014)</f>
        <v/>
      </c>
      <c r="P1011" t="str">
        <f>IF(主动技能!V1014="","",主动技能!V1014)</f>
        <v>skill_36</v>
      </c>
      <c r="Q1011" t="str">
        <f>IF(主动技能!W1014="","")</f>
        <v/>
      </c>
      <c r="R1011" t="str">
        <f>IF(主动技能!X1014="","")</f>
        <v/>
      </c>
      <c r="S1011">
        <f>主动技能!Y1014</f>
        <v>100</v>
      </c>
      <c r="T1011">
        <f>主动技能!Z1014</f>
        <v>100</v>
      </c>
      <c r="U1011">
        <f>主动技能!AB1014</f>
        <v>1056</v>
      </c>
      <c r="V1011">
        <f>主动技能!AC1014</f>
        <v>0</v>
      </c>
      <c r="W1011">
        <f>主动技能!AD1014</f>
        <v>0</v>
      </c>
      <c r="X1011">
        <f>主动技能!AE1014</f>
        <v>1</v>
      </c>
      <c r="Y1011">
        <f>主动技能!AF1014</f>
        <v>3</v>
      </c>
      <c r="Z1011">
        <f>主动技能!AG1014</f>
        <v>2</v>
      </c>
      <c r="AA1011" t="str">
        <f>主动技能!AH1014</f>
        <v>attackex</v>
      </c>
      <c r="AB1011" t="str">
        <f>IF(主动技能!AI1014="","")</f>
        <v/>
      </c>
      <c r="AC1011">
        <f>主动技能!AJ1014</f>
        <v>8</v>
      </c>
    </row>
    <row r="1012" spans="1:29" x14ac:dyDescent="0.15">
      <c r="A1012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对敌方单体攻击，造成100%攻击力（+1539）点伤害。并减少目标攻击。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t="str">
        <f>主动技能!P1015</f>
        <v>eff_sixingguangquan||eff_xuepiaoqianli|</v>
      </c>
      <c r="K1012">
        <f>主动技能!Q1015</f>
        <v>3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100066:100:2:0</v>
      </c>
      <c r="O1012" t="str">
        <f>IF(主动技能!U1015="","",主动技能!U1015)</f>
        <v/>
      </c>
      <c r="P1012" t="str">
        <f>IF(主动技能!V1015="","",主动技能!V1015)</f>
        <v>skill_36</v>
      </c>
      <c r="Q1012" t="str">
        <f>IF(主动技能!W1015="","")</f>
        <v/>
      </c>
      <c r="R1012" t="str">
        <f>IF(主动技能!X1015="","")</f>
        <v/>
      </c>
      <c r="S1012">
        <f>主动技能!Y1015</f>
        <v>100</v>
      </c>
      <c r="T1012">
        <f>主动技能!Z1015</f>
        <v>100</v>
      </c>
      <c r="U1012">
        <f>主动技能!AB1015</f>
        <v>1539</v>
      </c>
      <c r="V1012">
        <f>主动技能!AC1015</f>
        <v>0</v>
      </c>
      <c r="W1012">
        <f>主动技能!AD1015</f>
        <v>0</v>
      </c>
      <c r="X1012">
        <f>主动技能!AE1015</f>
        <v>1</v>
      </c>
      <c r="Y1012">
        <f>主动技能!AF1015</f>
        <v>3</v>
      </c>
      <c r="Z1012">
        <f>主动技能!AG1015</f>
        <v>2</v>
      </c>
      <c r="AA1012" t="str">
        <f>主动技能!AH1015</f>
        <v>attackex</v>
      </c>
      <c r="AB1012" t="str">
        <f>IF(主动技能!AI1015="","")</f>
        <v/>
      </c>
      <c r="AC1012">
        <f>主动技能!AJ1015</f>
        <v>9</v>
      </c>
    </row>
    <row r="1013" spans="1:29" x14ac:dyDescent="0.15">
      <c r="A1013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对敌方单体攻击，造成100%攻击力（+2242）点伤害。并减少目标攻击。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t="str">
        <f>主动技能!P1016</f>
        <v>eff_sixingguangquan||eff_xuepiaoqianli|</v>
      </c>
      <c r="K1013">
        <f>主动技能!Q1016</f>
        <v>3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100066:100:2:0</v>
      </c>
      <c r="O1013" t="str">
        <f>IF(主动技能!U1016="","",主动技能!U1016)</f>
        <v/>
      </c>
      <c r="P1013" t="str">
        <f>IF(主动技能!V1016="","",主动技能!V1016)</f>
        <v>skill_36</v>
      </c>
      <c r="Q1013" t="str">
        <f>IF(主动技能!W1016="","")</f>
        <v/>
      </c>
      <c r="R1013" t="str">
        <f>IF(主动技能!X1016="","")</f>
        <v/>
      </c>
      <c r="S1013">
        <f>主动技能!Y1016</f>
        <v>100</v>
      </c>
      <c r="T1013">
        <f>主动技能!Z1016</f>
        <v>100</v>
      </c>
      <c r="U1013">
        <f>主动技能!AB1016</f>
        <v>2242</v>
      </c>
      <c r="V1013">
        <f>主动技能!AC1016</f>
        <v>0</v>
      </c>
      <c r="W1013">
        <f>主动技能!AD1016</f>
        <v>0</v>
      </c>
      <c r="X1013">
        <f>主动技能!AE1016</f>
        <v>1</v>
      </c>
      <c r="Y1013">
        <f>主动技能!AF1016</f>
        <v>3</v>
      </c>
      <c r="Z1013">
        <f>主动技能!AG1016</f>
        <v>2</v>
      </c>
      <c r="AA1013" t="str">
        <f>主动技能!AH1016</f>
        <v>attackex</v>
      </c>
      <c r="AB1013" t="str">
        <f>IF(主动技能!AI1016="","")</f>
        <v/>
      </c>
      <c r="AC1013">
        <f>主动技能!AJ1016</f>
        <v>10</v>
      </c>
    </row>
    <row r="1014" spans="1:29" x14ac:dyDescent="0.15">
      <c r="A1014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对敌方单体攻击，造成100%攻击力（+3261）点伤害。并减少目标攻击。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t="str">
        <f>主动技能!P1017</f>
        <v>eff_sixingguangquan||eff_xuepiaoqianli|</v>
      </c>
      <c r="K1014">
        <f>主动技能!Q1017</f>
        <v>3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100066:100:2:0</v>
      </c>
      <c r="O1014" t="str">
        <f>IF(主动技能!U1017="","",主动技能!U1017)</f>
        <v/>
      </c>
      <c r="P1014" t="str">
        <f>IF(主动技能!V1017="","",主动技能!V1017)</f>
        <v>skill_36</v>
      </c>
      <c r="Q1014" t="str">
        <f>IF(主动技能!W1017="","")</f>
        <v/>
      </c>
      <c r="R1014" t="str">
        <f>IF(主动技能!X1017="","")</f>
        <v/>
      </c>
      <c r="S1014">
        <f>主动技能!Y1017</f>
        <v>100</v>
      </c>
      <c r="T1014">
        <f>主动技能!Z1017</f>
        <v>100</v>
      </c>
      <c r="U1014">
        <f>主动技能!AB1017</f>
        <v>3261</v>
      </c>
      <c r="V1014">
        <f>主动技能!AC1017</f>
        <v>0</v>
      </c>
      <c r="W1014">
        <f>主动技能!AD1017</f>
        <v>0</v>
      </c>
      <c r="X1014">
        <f>主动技能!AE1017</f>
        <v>1</v>
      </c>
      <c r="Y1014">
        <f>主动技能!AF1017</f>
        <v>3</v>
      </c>
      <c r="Z1014">
        <f>主动技能!AG1017</f>
        <v>2</v>
      </c>
      <c r="AA1014" t="str">
        <f>主动技能!AH1017</f>
        <v>attackex</v>
      </c>
      <c r="AB1014" t="str">
        <f>IF(主动技能!AI1017="","")</f>
        <v/>
      </c>
      <c r="AC1014">
        <f>主动技能!AJ1017</f>
        <v>11</v>
      </c>
    </row>
    <row r="1015" spans="1:29" x14ac:dyDescent="0.15">
      <c r="A1015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对敌方单体攻击，造成100%攻击力（+4741）点伤害。并减少目标攻击。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t="str">
        <f>主动技能!P1018</f>
        <v>eff_sixingguangquan||eff_xuepiaoqianli|</v>
      </c>
      <c r="K1015">
        <f>主动技能!Q1018</f>
        <v>3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100066:100:2:0</v>
      </c>
      <c r="O1015" t="str">
        <f>IF(主动技能!U1018="","",主动技能!U1018)</f>
        <v/>
      </c>
      <c r="P1015" t="str">
        <f>IF(主动技能!V1018="","",主动技能!V1018)</f>
        <v>skill_36</v>
      </c>
      <c r="Q1015" t="str">
        <f>IF(主动技能!W1018="","")</f>
        <v/>
      </c>
      <c r="R1015" t="str">
        <f>IF(主动技能!X1018="","")</f>
        <v/>
      </c>
      <c r="S1015">
        <f>主动技能!Y1018</f>
        <v>100</v>
      </c>
      <c r="T1015">
        <f>主动技能!Z1018</f>
        <v>100</v>
      </c>
      <c r="U1015">
        <f>主动技能!AB1018</f>
        <v>4741</v>
      </c>
      <c r="V1015">
        <f>主动技能!AC1018</f>
        <v>0</v>
      </c>
      <c r="W1015">
        <f>主动技能!AD1018</f>
        <v>0</v>
      </c>
      <c r="X1015">
        <f>主动技能!AE1018</f>
        <v>1</v>
      </c>
      <c r="Y1015">
        <f>主动技能!AF1018</f>
        <v>3</v>
      </c>
      <c r="Z1015">
        <f>主动技能!AG1018</f>
        <v>2</v>
      </c>
      <c r="AA1015" t="str">
        <f>主动技能!AH1018</f>
        <v>attackex</v>
      </c>
      <c r="AB1015" t="str">
        <f>IF(主动技能!AI1018="","")</f>
        <v/>
      </c>
      <c r="AC1015">
        <f>主动技能!AJ1018</f>
        <v>12</v>
      </c>
    </row>
    <row r="1016" spans="1:29" x14ac:dyDescent="0.15">
      <c r="A1016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对敌方单体攻击，造成100%攻击力（+6887）点伤害。并减少目标攻击。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t="str">
        <f>主动技能!P1019</f>
        <v>eff_sixingguangquan||eff_xuepiaoqianli|</v>
      </c>
      <c r="K1016">
        <f>主动技能!Q1019</f>
        <v>3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100066:100:2:0</v>
      </c>
      <c r="O1016" t="str">
        <f>IF(主动技能!U1019="","",主动技能!U1019)</f>
        <v/>
      </c>
      <c r="P1016" t="str">
        <f>IF(主动技能!V1019="","",主动技能!V1019)</f>
        <v>skill_36</v>
      </c>
      <c r="Q1016" t="str">
        <f>IF(主动技能!W1019="","")</f>
        <v/>
      </c>
      <c r="R1016" t="str">
        <f>IF(主动技能!X1019="","")</f>
        <v/>
      </c>
      <c r="S1016">
        <f>主动技能!Y1019</f>
        <v>100</v>
      </c>
      <c r="T1016">
        <f>主动技能!Z1019</f>
        <v>100</v>
      </c>
      <c r="U1016">
        <f>主动技能!AB1019</f>
        <v>6887</v>
      </c>
      <c r="V1016">
        <f>主动技能!AC1019</f>
        <v>0</v>
      </c>
      <c r="W1016">
        <f>主动技能!AD1019</f>
        <v>0</v>
      </c>
      <c r="X1016">
        <f>主动技能!AE1019</f>
        <v>1</v>
      </c>
      <c r="Y1016">
        <f>主动技能!AF1019</f>
        <v>3</v>
      </c>
      <c r="Z1016">
        <f>主动技能!AG1019</f>
        <v>2</v>
      </c>
      <c r="AA1016" t="str">
        <f>主动技能!AH1019</f>
        <v>attackex</v>
      </c>
      <c r="AB1016" t="str">
        <f>IF(主动技能!AI1019="","")</f>
        <v/>
      </c>
      <c r="AC1016">
        <f>主动技能!AJ1019</f>
        <v>13</v>
      </c>
    </row>
    <row r="1017" spans="1:29" x14ac:dyDescent="0.15">
      <c r="A1017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对敌方单体攻击，造成100%攻击力（+9998）点伤害。并减少目标攻击。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t="str">
        <f>主动技能!P1020</f>
        <v>eff_sixingguangquan||eff_xuepiaoqianli|</v>
      </c>
      <c r="K1017">
        <f>主动技能!Q1020</f>
        <v>3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100066:100:2:0</v>
      </c>
      <c r="O1017" t="str">
        <f>IF(主动技能!U1020="","",主动技能!U1020)</f>
        <v/>
      </c>
      <c r="P1017" t="str">
        <f>IF(主动技能!V1020="","",主动技能!V1020)</f>
        <v>skill_36</v>
      </c>
      <c r="Q1017" t="str">
        <f>IF(主动技能!W1020="","")</f>
        <v/>
      </c>
      <c r="R1017" t="str">
        <f>IF(主动技能!X1020="","")</f>
        <v/>
      </c>
      <c r="S1017">
        <f>主动技能!Y1020</f>
        <v>100</v>
      </c>
      <c r="T1017">
        <f>主动技能!Z1020</f>
        <v>100</v>
      </c>
      <c r="U1017">
        <f>主动技能!AB1020</f>
        <v>9998</v>
      </c>
      <c r="V1017">
        <f>主动技能!AC1020</f>
        <v>0</v>
      </c>
      <c r="W1017">
        <f>主动技能!AD1020</f>
        <v>0</v>
      </c>
      <c r="X1017">
        <f>主动技能!AE1020</f>
        <v>1</v>
      </c>
      <c r="Y1017">
        <f>主动技能!AF1020</f>
        <v>3</v>
      </c>
      <c r="Z1017">
        <f>主动技能!AG1020</f>
        <v>2</v>
      </c>
      <c r="AA1017" t="str">
        <f>主动技能!AH1020</f>
        <v>attackex</v>
      </c>
      <c r="AB1017" t="str">
        <f>IF(主动技能!AI1020="","")</f>
        <v/>
      </c>
      <c r="AC1017">
        <f>主动技能!AJ1020</f>
        <v>14</v>
      </c>
    </row>
    <row r="1018" spans="1:29" x14ac:dyDescent="0.15">
      <c r="A1018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对敌方单体攻击，造成100%攻击力（+14504）点伤害。并减少目标攻击。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t="str">
        <f>主动技能!P1021</f>
        <v>eff_sixingguangquan||eff_xuepiaoqianli|</v>
      </c>
      <c r="K1018">
        <f>主动技能!Q1021</f>
        <v>3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100066:100:2:0</v>
      </c>
      <c r="O1018" t="str">
        <f>IF(主动技能!U1021="","",主动技能!U1021)</f>
        <v/>
      </c>
      <c r="P1018" t="str">
        <f>IF(主动技能!V1021="","",主动技能!V1021)</f>
        <v>skill_36</v>
      </c>
      <c r="Q1018" t="str">
        <f>IF(主动技能!W1021="","")</f>
        <v/>
      </c>
      <c r="R1018" t="str">
        <f>IF(主动技能!X1021="","")</f>
        <v/>
      </c>
      <c r="S1018">
        <f>主动技能!Y1021</f>
        <v>100</v>
      </c>
      <c r="T1018">
        <f>主动技能!Z1021</f>
        <v>100</v>
      </c>
      <c r="U1018">
        <f>主动技能!AB1021</f>
        <v>14504</v>
      </c>
      <c r="V1018">
        <f>主动技能!AC1021</f>
        <v>0</v>
      </c>
      <c r="W1018">
        <f>主动技能!AD1021</f>
        <v>0</v>
      </c>
      <c r="X1018">
        <f>主动技能!AE1021</f>
        <v>1</v>
      </c>
      <c r="Y1018">
        <f>主动技能!AF1021</f>
        <v>3</v>
      </c>
      <c r="Z1018">
        <f>主动技能!AG1021</f>
        <v>2</v>
      </c>
      <c r="AA1018" t="str">
        <f>主动技能!AH1021</f>
        <v>attackex</v>
      </c>
      <c r="AB1018" t="str">
        <f>IF(主动技能!AI1021="","")</f>
        <v/>
      </c>
      <c r="AC1018">
        <f>主动技能!AJ1021</f>
        <v>15</v>
      </c>
    </row>
    <row r="1019" spans="1:29" x14ac:dyDescent="0.15">
      <c r="A101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对敌方单体攻击，造成100%攻击力（+21028）点伤害。并减少目标攻击。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t="str">
        <f>主动技能!P1022</f>
        <v>eff_sixingguangquan||eff_xuepiaoqianli|</v>
      </c>
      <c r="K1019">
        <f>主动技能!Q1022</f>
        <v>3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100066:100:2:0</v>
      </c>
      <c r="O1019" t="str">
        <f>IF(主动技能!U1022="","",主动技能!U1022)</f>
        <v/>
      </c>
      <c r="P1019" t="str">
        <f>IF(主动技能!V1022="","",主动技能!V1022)</f>
        <v>skill_36</v>
      </c>
      <c r="Q1019" t="str">
        <f>IF(主动技能!W1022="","")</f>
        <v/>
      </c>
      <c r="R1019" t="str">
        <f>IF(主动技能!X1022="","")</f>
        <v/>
      </c>
      <c r="S1019">
        <f>主动技能!Y1022</f>
        <v>100</v>
      </c>
      <c r="T1019">
        <f>主动技能!Z1022</f>
        <v>100</v>
      </c>
      <c r="U1019">
        <f>主动技能!AB1022</f>
        <v>21028</v>
      </c>
      <c r="V1019">
        <f>主动技能!AC1022</f>
        <v>0</v>
      </c>
      <c r="W1019">
        <f>主动技能!AD1022</f>
        <v>0</v>
      </c>
      <c r="X1019">
        <f>主动技能!AE1022</f>
        <v>1</v>
      </c>
      <c r="Y1019">
        <f>主动技能!AF1022</f>
        <v>3</v>
      </c>
      <c r="Z1019">
        <f>主动技能!AG1022</f>
        <v>2</v>
      </c>
      <c r="AA1019" t="str">
        <f>主动技能!AH1022</f>
        <v>attackex</v>
      </c>
      <c r="AB1019" t="str">
        <f>IF(主动技能!AI1022="","")</f>
        <v/>
      </c>
      <c r="AC1019">
        <f>主动技能!AJ1022</f>
        <v>16</v>
      </c>
    </row>
    <row r="1020" spans="1:29" x14ac:dyDescent="0.15">
      <c r="A1020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对敌方单体攻击，造成100%攻击力（+30467）点伤害。并减少目标攻击。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t="str">
        <f>主动技能!P1023</f>
        <v>eff_sixingguangquan||eff_xuepiaoqianli|</v>
      </c>
      <c r="K1020">
        <f>主动技能!Q1023</f>
        <v>3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100066:100:2:0</v>
      </c>
      <c r="O1020" t="str">
        <f>IF(主动技能!U1023="","",主动技能!U1023)</f>
        <v/>
      </c>
      <c r="P1020" t="str">
        <f>IF(主动技能!V1023="","",主动技能!V1023)</f>
        <v>skill_36</v>
      </c>
      <c r="Q1020" t="str">
        <f>IF(主动技能!W1023="","")</f>
        <v/>
      </c>
      <c r="R1020" t="str">
        <f>IF(主动技能!X1023="","")</f>
        <v/>
      </c>
      <c r="S1020">
        <f>主动技能!Y1023</f>
        <v>100</v>
      </c>
      <c r="T1020">
        <f>主动技能!Z1023</f>
        <v>100</v>
      </c>
      <c r="U1020">
        <f>主动技能!AB1023</f>
        <v>30467</v>
      </c>
      <c r="V1020">
        <f>主动技能!AC1023</f>
        <v>0</v>
      </c>
      <c r="W1020">
        <f>主动技能!AD1023</f>
        <v>0</v>
      </c>
      <c r="X1020">
        <f>主动技能!AE1023</f>
        <v>1</v>
      </c>
      <c r="Y1020">
        <f>主动技能!AF1023</f>
        <v>3</v>
      </c>
      <c r="Z1020">
        <f>主动技能!AG1023</f>
        <v>2</v>
      </c>
      <c r="AA1020" t="str">
        <f>主动技能!AH1023</f>
        <v>attackex</v>
      </c>
      <c r="AB1020" t="str">
        <f>IF(主动技能!AI1023="","")</f>
        <v/>
      </c>
      <c r="AC1020">
        <f>主动技能!AJ1023</f>
        <v>17</v>
      </c>
    </row>
    <row r="1021" spans="1:29" x14ac:dyDescent="0.15">
      <c r="A1021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对敌方单体攻击，造成100%攻击力（+44119）点伤害。并减少目标攻击。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t="str">
        <f>主动技能!P1024</f>
        <v>eff_sixingguangquan||eff_xuepiaoqianli|</v>
      </c>
      <c r="K1021">
        <f>主动技能!Q1024</f>
        <v>3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100066:100:2:0</v>
      </c>
      <c r="O1021" t="str">
        <f>IF(主动技能!U1024="","",主动技能!U1024)</f>
        <v/>
      </c>
      <c r="P1021" t="str">
        <f>IF(主动技能!V1024="","",主动技能!V1024)</f>
        <v>skill_36</v>
      </c>
      <c r="Q1021" t="str">
        <f>IF(主动技能!W1024="","")</f>
        <v/>
      </c>
      <c r="R1021" t="str">
        <f>IF(主动技能!X1024="","")</f>
        <v/>
      </c>
      <c r="S1021">
        <f>主动技能!Y1024</f>
        <v>100</v>
      </c>
      <c r="T1021">
        <f>主动技能!Z1024</f>
        <v>100</v>
      </c>
      <c r="U1021">
        <f>主动技能!AB1024</f>
        <v>44119</v>
      </c>
      <c r="V1021">
        <f>主动技能!AC1024</f>
        <v>0</v>
      </c>
      <c r="W1021">
        <f>主动技能!AD1024</f>
        <v>0</v>
      </c>
      <c r="X1021">
        <f>主动技能!AE1024</f>
        <v>1</v>
      </c>
      <c r="Y1021">
        <f>主动技能!AF1024</f>
        <v>3</v>
      </c>
      <c r="Z1021">
        <f>主动技能!AG1024</f>
        <v>2</v>
      </c>
      <c r="AA1021" t="str">
        <f>主动技能!AH1024</f>
        <v>attackex</v>
      </c>
      <c r="AB1021" t="str">
        <f>IF(主动技能!AI1024="","")</f>
        <v/>
      </c>
      <c r="AC1021">
        <f>主动技能!AJ1024</f>
        <v>18</v>
      </c>
    </row>
    <row r="1022" spans="1:29" x14ac:dyDescent="0.15">
      <c r="A1022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对敌方单体攻击，造成100%攻击力（+63852）点伤害。并减少目标攻击。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t="str">
        <f>主动技能!P1025</f>
        <v>eff_sixingguangquan||eff_xuepiaoqianli|</v>
      </c>
      <c r="K1022">
        <f>主动技能!Q1025</f>
        <v>3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100066:100:2:0</v>
      </c>
      <c r="O1022" t="str">
        <f>IF(主动技能!U1025="","",主动技能!U1025)</f>
        <v/>
      </c>
      <c r="P1022" t="str">
        <f>IF(主动技能!V1025="","",主动技能!V1025)</f>
        <v>skill_36</v>
      </c>
      <c r="Q1022" t="str">
        <f>IF(主动技能!W1025="","")</f>
        <v/>
      </c>
      <c r="R1022" t="str">
        <f>IF(主动技能!X1025="","")</f>
        <v/>
      </c>
      <c r="S1022">
        <f>主动技能!Y1025</f>
        <v>100</v>
      </c>
      <c r="T1022">
        <f>主动技能!Z1025</f>
        <v>100</v>
      </c>
      <c r="U1022">
        <f>主动技能!AB1025</f>
        <v>63852</v>
      </c>
      <c r="V1022">
        <f>主动技能!AC1025</f>
        <v>0</v>
      </c>
      <c r="W1022">
        <f>主动技能!AD1025</f>
        <v>0</v>
      </c>
      <c r="X1022">
        <f>主动技能!AE1025</f>
        <v>1</v>
      </c>
      <c r="Y1022">
        <f>主动技能!AF1025</f>
        <v>3</v>
      </c>
      <c r="Z1022">
        <f>主动技能!AG1025</f>
        <v>2</v>
      </c>
      <c r="AA1022" t="str">
        <f>主动技能!AH1025</f>
        <v>attackex</v>
      </c>
      <c r="AB1022" t="str">
        <f>IF(主动技能!AI1025="","")</f>
        <v/>
      </c>
      <c r="AC1022">
        <f>主动技能!AJ1025</f>
        <v>19</v>
      </c>
    </row>
    <row r="1023" spans="1:29" x14ac:dyDescent="0.15">
      <c r="A1023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对敌方单体攻击，造成100%攻击力（+92365）点伤害。并减少目标攻击。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t="str">
        <f>主动技能!P1026</f>
        <v>eff_sixingguangquan||eff_xuepiaoqianli|</v>
      </c>
      <c r="K1023">
        <f>主动技能!Q1026</f>
        <v>3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100066:100:2:0</v>
      </c>
      <c r="O1023" t="str">
        <f>IF(主动技能!U1026="","",主动技能!U1026)</f>
        <v/>
      </c>
      <c r="P1023" t="str">
        <f>IF(主动技能!V1026="","",主动技能!V1026)</f>
        <v>skill_36</v>
      </c>
      <c r="Q1023" t="str">
        <f>IF(主动技能!W1026="","")</f>
        <v/>
      </c>
      <c r="R1023" t="str">
        <f>IF(主动技能!X1026="","")</f>
        <v/>
      </c>
      <c r="S1023">
        <f>主动技能!Y1026</f>
        <v>100</v>
      </c>
      <c r="T1023">
        <f>主动技能!Z1026</f>
        <v>100</v>
      </c>
      <c r="U1023">
        <f>主动技能!AB1026</f>
        <v>92365</v>
      </c>
      <c r="V1023">
        <f>主动技能!AC1026</f>
        <v>0</v>
      </c>
      <c r="W1023">
        <f>主动技能!AD1026</f>
        <v>0</v>
      </c>
      <c r="X1023">
        <f>主动技能!AE1026</f>
        <v>1</v>
      </c>
      <c r="Y1023">
        <f>主动技能!AF1026</f>
        <v>3</v>
      </c>
      <c r="Z1023">
        <f>主动技能!AG1026</f>
        <v>2</v>
      </c>
      <c r="AA1023" t="str">
        <f>主动技能!AH1026</f>
        <v>attackex</v>
      </c>
      <c r="AB1023" t="str">
        <f>IF(主动技能!AI1026="","")</f>
        <v/>
      </c>
      <c r="AC1023">
        <f>主动技能!AJ1026</f>
        <v>20</v>
      </c>
    </row>
    <row r="1024" spans="1:29" x14ac:dyDescent="0.15">
      <c r="A1024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t="str">
        <f>主动技能!P1027</f>
        <v>eff_yixingguangquan|||</v>
      </c>
      <c r="K1024">
        <f>主动技能!Q1027</f>
        <v>1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 t="str">
        <f>IF(主动技能!V1027="","",主动技能!V1027)</f>
        <v>skill_32</v>
      </c>
      <c r="Q1024" t="str">
        <f>IF(主动技能!W1027="","")</f>
        <v/>
      </c>
      <c r="R1024" t="str">
        <f>IF(主动技能!X1027="","")</f>
        <v/>
      </c>
      <c r="S1024">
        <f>主动技能!Y1027</f>
        <v>0</v>
      </c>
      <c r="T1024">
        <f>主动技能!Z1027</f>
        <v>100</v>
      </c>
      <c r="U1024">
        <f>主动技能!AB1027</f>
        <v>26</v>
      </c>
      <c r="V1024">
        <f>主动技能!AC1027</f>
        <v>0</v>
      </c>
      <c r="W1024">
        <f>主动技能!AD1027</f>
        <v>0</v>
      </c>
      <c r="X1024">
        <f>主动技能!AE1027</f>
        <v>0</v>
      </c>
      <c r="Y1024">
        <f>主动技能!AF1027</f>
        <v>0</v>
      </c>
      <c r="Z1024">
        <f>主动技能!AG1027</f>
        <v>0</v>
      </c>
      <c r="AA1024" t="str">
        <f>主动技能!AH1027</f>
        <v>attack</v>
      </c>
      <c r="AB1024" t="str">
        <f>IF(主动技能!AI1027="","")</f>
        <v/>
      </c>
      <c r="AC1024">
        <f>主动技能!AJ1027</f>
        <v>1</v>
      </c>
    </row>
    <row r="1025" spans="1:29" x14ac:dyDescent="0.15">
      <c r="A1025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t="str">
        <f>主动技能!P1028</f>
        <v>eff_yixingguangquan|||</v>
      </c>
      <c r="K1025">
        <f>主动技能!Q1028</f>
        <v>1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 t="str">
        <f>IF(主动技能!V1028="","",主动技能!V1028)</f>
        <v>skill_32</v>
      </c>
      <c r="Q1025" t="str">
        <f>IF(主动技能!W1028="","")</f>
        <v/>
      </c>
      <c r="R1025" t="str">
        <f>IF(主动技能!X1028="","")</f>
        <v/>
      </c>
      <c r="S1025">
        <f>主动技能!Y1028</f>
        <v>0</v>
      </c>
      <c r="T1025">
        <f>主动技能!Z1028</f>
        <v>100</v>
      </c>
      <c r="U1025">
        <f>主动技能!AB1028</f>
        <v>32</v>
      </c>
      <c r="V1025">
        <f>主动技能!AC1028</f>
        <v>0</v>
      </c>
      <c r="W1025">
        <f>主动技能!AD1028</f>
        <v>0</v>
      </c>
      <c r="X1025">
        <f>主动技能!AE1028</f>
        <v>0</v>
      </c>
      <c r="Y1025">
        <f>主动技能!AF1028</f>
        <v>0</v>
      </c>
      <c r="Z1025">
        <f>主动技能!AG1028</f>
        <v>0</v>
      </c>
      <c r="AA1025" t="str">
        <f>主动技能!AH1028</f>
        <v>attack</v>
      </c>
      <c r="AB1025" t="str">
        <f>IF(主动技能!AI1028="","")</f>
        <v/>
      </c>
      <c r="AC1025">
        <f>主动技能!AJ1028</f>
        <v>2</v>
      </c>
    </row>
    <row r="1026" spans="1:29" x14ac:dyDescent="0.15">
      <c r="A1026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t="str">
        <f>主动技能!P1029</f>
        <v>eff_yixingguangquan|||</v>
      </c>
      <c r="K1026">
        <f>主动技能!Q1029</f>
        <v>1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 t="str">
        <f>IF(主动技能!V1029="","",主动技能!V1029)</f>
        <v>skill_32</v>
      </c>
      <c r="Q1026" t="str">
        <f>IF(主动技能!W1029="","")</f>
        <v/>
      </c>
      <c r="R1026" t="str">
        <f>IF(主动技能!X1029="","")</f>
        <v/>
      </c>
      <c r="S1026">
        <f>主动技能!Y1029</f>
        <v>0</v>
      </c>
      <c r="T1026">
        <f>主动技能!Z1029</f>
        <v>100</v>
      </c>
      <c r="U1026">
        <f>主动技能!AB1029</f>
        <v>50</v>
      </c>
      <c r="V1026">
        <f>主动技能!AC1029</f>
        <v>0</v>
      </c>
      <c r="W1026">
        <f>主动技能!AD1029</f>
        <v>0</v>
      </c>
      <c r="X1026">
        <f>主动技能!AE1029</f>
        <v>0</v>
      </c>
      <c r="Y1026">
        <f>主动技能!AF1029</f>
        <v>0</v>
      </c>
      <c r="Z1026">
        <f>主动技能!AG1029</f>
        <v>0</v>
      </c>
      <c r="AA1026" t="str">
        <f>主动技能!AH1029</f>
        <v>attack</v>
      </c>
      <c r="AB1026" t="str">
        <f>IF(主动技能!AI1029="","")</f>
        <v/>
      </c>
      <c r="AC1026">
        <f>主动技能!AJ1029</f>
        <v>3</v>
      </c>
    </row>
    <row r="1027" spans="1:29" x14ac:dyDescent="0.15">
      <c r="A1027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t="str">
        <f>主动技能!P1030</f>
        <v>eff_yixingguangquan|||</v>
      </c>
      <c r="K1027">
        <f>主动技能!Q1030</f>
        <v>1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 t="str">
        <f>IF(主动技能!V1030="","",主动技能!V1030)</f>
        <v>skill_32</v>
      </c>
      <c r="Q1027" t="str">
        <f>IF(主动技能!W1030="","")</f>
        <v/>
      </c>
      <c r="R1027" t="str">
        <f>IF(主动技能!X1030="","")</f>
        <v/>
      </c>
      <c r="S1027">
        <f>主动技能!Y1030</f>
        <v>0</v>
      </c>
      <c r="T1027">
        <f>主动技能!Z1030</f>
        <v>100</v>
      </c>
      <c r="U1027">
        <f>主动技能!AB1030</f>
        <v>80</v>
      </c>
      <c r="V1027">
        <f>主动技能!AC1030</f>
        <v>0</v>
      </c>
      <c r="W1027">
        <f>主动技能!AD1030</f>
        <v>0</v>
      </c>
      <c r="X1027">
        <f>主动技能!AE1030</f>
        <v>0</v>
      </c>
      <c r="Y1027">
        <f>主动技能!AF1030</f>
        <v>0</v>
      </c>
      <c r="Z1027">
        <f>主动技能!AG1030</f>
        <v>0</v>
      </c>
      <c r="AA1027" t="str">
        <f>主动技能!AH1030</f>
        <v>attack</v>
      </c>
      <c r="AB1027" t="str">
        <f>IF(主动技能!AI1030="","")</f>
        <v/>
      </c>
      <c r="AC1027">
        <f>主动技能!AJ1030</f>
        <v>4</v>
      </c>
    </row>
    <row r="1028" spans="1:29" x14ac:dyDescent="0.15">
      <c r="A1028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t="str">
        <f>主动技能!P1031</f>
        <v>eff_yixingguangquan|||</v>
      </c>
      <c r="K1028">
        <f>主动技能!Q1031</f>
        <v>1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 t="str">
        <f>IF(主动技能!V1031="","",主动技能!V1031)</f>
        <v>skill_32</v>
      </c>
      <c r="Q1028" t="str">
        <f>IF(主动技能!W1031="","")</f>
        <v/>
      </c>
      <c r="R1028" t="str">
        <f>IF(主动技能!X1031="","")</f>
        <v/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>
        <f>主动技能!AE1031</f>
        <v>0</v>
      </c>
      <c r="Y1028">
        <f>主动技能!AF1031</f>
        <v>0</v>
      </c>
      <c r="Z1028">
        <f>主动技能!AG1031</f>
        <v>0</v>
      </c>
      <c r="AA1028" t="str">
        <f>主动技能!AH1031</f>
        <v>attack</v>
      </c>
      <c r="AB1028" t="str">
        <f>IF(主动技能!AI1031="","")</f>
        <v/>
      </c>
      <c r="AC1028">
        <f>主动技能!AJ1031</f>
        <v>5</v>
      </c>
    </row>
    <row r="1029" spans="1:29" x14ac:dyDescent="0.15">
      <c r="A102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t="str">
        <f>主动技能!P1032</f>
        <v>eff_yixingguangquan|||</v>
      </c>
      <c r="K1029">
        <f>主动技能!Q1032</f>
        <v>1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 t="str">
        <f>IF(主动技能!V1032="","",主动技能!V1032)</f>
        <v>skill_32</v>
      </c>
      <c r="Q1029" t="str">
        <f>IF(主动技能!W1032="","")</f>
        <v/>
      </c>
      <c r="R1029" t="str">
        <f>IF(主动技能!X1032="","")</f>
        <v/>
      </c>
      <c r="S1029">
        <f>主动技能!Y1032</f>
        <v>0</v>
      </c>
      <c r="T1029">
        <f>主动技能!Z1032</f>
        <v>100</v>
      </c>
      <c r="U1029">
        <f>主动技能!AB1032</f>
        <v>160</v>
      </c>
      <c r="V1029">
        <f>主动技能!AC1032</f>
        <v>0</v>
      </c>
      <c r="W1029">
        <f>主动技能!AD1032</f>
        <v>0</v>
      </c>
      <c r="X1029">
        <f>主动技能!AE1032</f>
        <v>0</v>
      </c>
      <c r="Y1029">
        <f>主动技能!AF1032</f>
        <v>0</v>
      </c>
      <c r="Z1029">
        <f>主动技能!AG1032</f>
        <v>0</v>
      </c>
      <c r="AA1029" t="str">
        <f>主动技能!AH1032</f>
        <v>attack</v>
      </c>
      <c r="AB1029" t="str">
        <f>IF(主动技能!AI1032="","")</f>
        <v/>
      </c>
      <c r="AC1029">
        <f>主动技能!AJ1032</f>
        <v>6</v>
      </c>
    </row>
    <row r="1030" spans="1:29" x14ac:dyDescent="0.15">
      <c r="A1030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t="str">
        <f>主动技能!P1033</f>
        <v>eff_yixingguangquan|||</v>
      </c>
      <c r="K1030">
        <f>主动技能!Q1033</f>
        <v>1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 t="str">
        <f>IF(主动技能!V1033="","",主动技能!V1033)</f>
        <v>skill_32</v>
      </c>
      <c r="Q1030" t="str">
        <f>IF(主动技能!W1033="","")</f>
        <v/>
      </c>
      <c r="R1030" t="str">
        <f>IF(主动技能!X1033="","")</f>
        <v/>
      </c>
      <c r="S1030">
        <f>主动技能!Y1033</f>
        <v>0</v>
      </c>
      <c r="T1030">
        <f>主动技能!Z1033</f>
        <v>100</v>
      </c>
      <c r="U1030">
        <f>主动技能!AB1033</f>
        <v>226</v>
      </c>
      <c r="V1030">
        <f>主动技能!AC1033</f>
        <v>0</v>
      </c>
      <c r="W1030">
        <f>主动技能!AD1033</f>
        <v>0</v>
      </c>
      <c r="X1030">
        <f>主动技能!AE1033</f>
        <v>0</v>
      </c>
      <c r="Y1030">
        <f>主动技能!AF1033</f>
        <v>0</v>
      </c>
      <c r="Z1030">
        <f>主动技能!AG1033</f>
        <v>0</v>
      </c>
      <c r="AA1030" t="str">
        <f>主动技能!AH1033</f>
        <v>attack</v>
      </c>
      <c r="AB1030" t="str">
        <f>IF(主动技能!AI1033="","")</f>
        <v/>
      </c>
      <c r="AC1030">
        <f>主动技能!AJ1033</f>
        <v>7</v>
      </c>
    </row>
    <row r="1031" spans="1:29" x14ac:dyDescent="0.15">
      <c r="A1031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t="str">
        <f>主动技能!P1034</f>
        <v>eff_yixingguangquan|||</v>
      </c>
      <c r="K1031">
        <f>主动技能!Q1034</f>
        <v>1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 t="str">
        <f>IF(主动技能!V1034="","",主动技能!V1034)</f>
        <v>skill_32</v>
      </c>
      <c r="Q1031" t="str">
        <f>IF(主动技能!W1034="","")</f>
        <v/>
      </c>
      <c r="R1031" t="str">
        <f>IF(主动技能!X1034="","")</f>
        <v/>
      </c>
      <c r="S1031">
        <f>主动技能!Y1034</f>
        <v>0</v>
      </c>
      <c r="T1031">
        <f>主动技能!Z1034</f>
        <v>100</v>
      </c>
      <c r="U1031">
        <f>主动技能!AB1034</f>
        <v>320</v>
      </c>
      <c r="V1031">
        <f>主动技能!AC1034</f>
        <v>0</v>
      </c>
      <c r="W1031">
        <f>主动技能!AD1034</f>
        <v>0</v>
      </c>
      <c r="X1031">
        <f>主动技能!AE1034</f>
        <v>0</v>
      </c>
      <c r="Y1031">
        <f>主动技能!AF1034</f>
        <v>0</v>
      </c>
      <c r="Z1031">
        <f>主动技能!AG1034</f>
        <v>0</v>
      </c>
      <c r="AA1031" t="str">
        <f>主动技能!AH1034</f>
        <v>attack</v>
      </c>
      <c r="AB1031" t="str">
        <f>IF(主动技能!AI1034="","")</f>
        <v/>
      </c>
      <c r="AC1031">
        <f>主动技能!AJ1034</f>
        <v>8</v>
      </c>
    </row>
    <row r="1032" spans="1:29" x14ac:dyDescent="0.15">
      <c r="A1032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t="str">
        <f>主动技能!P1035</f>
        <v>eff_yixingguangquan|||</v>
      </c>
      <c r="K1032">
        <f>主动技能!Q1035</f>
        <v>1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 t="str">
        <f>IF(主动技能!V1035="","",主动技能!V1035)</f>
        <v>skill_32</v>
      </c>
      <c r="Q1032" t="str">
        <f>IF(主动技能!W1035="","")</f>
        <v/>
      </c>
      <c r="R1032" t="str">
        <f>IF(主动技能!X1035="","")</f>
        <v/>
      </c>
      <c r="S1032">
        <f>主动技能!Y1035</f>
        <v>0</v>
      </c>
      <c r="T1032">
        <f>主动技能!Z1035</f>
        <v>100</v>
      </c>
      <c r="U1032">
        <f>主动技能!AB1035</f>
        <v>452</v>
      </c>
      <c r="V1032">
        <f>主动技能!AC1035</f>
        <v>0</v>
      </c>
      <c r="W1032">
        <f>主动技能!AD1035</f>
        <v>0</v>
      </c>
      <c r="X1032">
        <f>主动技能!AE1035</f>
        <v>0</v>
      </c>
      <c r="Y1032">
        <f>主动技能!AF1035</f>
        <v>0</v>
      </c>
      <c r="Z1032">
        <f>主动技能!AG1035</f>
        <v>0</v>
      </c>
      <c r="AA1032" t="str">
        <f>主动技能!AH1035</f>
        <v>attack</v>
      </c>
      <c r="AB1032" t="str">
        <f>IF(主动技能!AI1035="","")</f>
        <v/>
      </c>
      <c r="AC1032">
        <f>主动技能!AJ1035</f>
        <v>9</v>
      </c>
    </row>
    <row r="1033" spans="1:29" x14ac:dyDescent="0.15">
      <c r="A1033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t="str">
        <f>主动技能!P1036</f>
        <v>eff_yixingguangquan|||</v>
      </c>
      <c r="K1033">
        <f>主动技能!Q1036</f>
        <v>1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 t="str">
        <f>IF(主动技能!V1036="","",主动技能!V1036)</f>
        <v>skill_32</v>
      </c>
      <c r="Q1033" t="str">
        <f>IF(主动技能!W1036="","")</f>
        <v/>
      </c>
      <c r="R1033" t="str">
        <f>IF(主动技能!X1036="","")</f>
        <v/>
      </c>
      <c r="S1033">
        <f>主动技能!Y1036</f>
        <v>0</v>
      </c>
      <c r="T1033">
        <f>主动技能!Z1036</f>
        <v>100</v>
      </c>
      <c r="U1033">
        <f>主动技能!AB1036</f>
        <v>640</v>
      </c>
      <c r="V1033">
        <f>主动技能!AC1036</f>
        <v>0</v>
      </c>
      <c r="W1033">
        <f>主动技能!AD1036</f>
        <v>0</v>
      </c>
      <c r="X1033">
        <f>主动技能!AE1036</f>
        <v>0</v>
      </c>
      <c r="Y1033">
        <f>主动技能!AF1036</f>
        <v>0</v>
      </c>
      <c r="Z1033">
        <f>主动技能!AG1036</f>
        <v>0</v>
      </c>
      <c r="AA1033" t="str">
        <f>主动技能!AH1036</f>
        <v>attack</v>
      </c>
      <c r="AB1033" t="str">
        <f>IF(主动技能!AI1036="","")</f>
        <v/>
      </c>
      <c r="AC1033">
        <f>主动技能!AJ1036</f>
        <v>10</v>
      </c>
    </row>
    <row r="1034" spans="1:29" x14ac:dyDescent="0.15">
      <c r="A1034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t="str">
        <f>主动技能!P1037</f>
        <v>eff_yixingguangquan|||</v>
      </c>
      <c r="K1034">
        <f>主动技能!Q1037</f>
        <v>1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 t="str">
        <f>IF(主动技能!V1037="","",主动技能!V1037)</f>
        <v>skill_32</v>
      </c>
      <c r="Q1034" t="str">
        <f>IF(主动技能!W1037="","")</f>
        <v/>
      </c>
      <c r="R1034" t="str">
        <f>IF(主动技能!X1037="","")</f>
        <v/>
      </c>
      <c r="S1034">
        <f>主动技能!Y1037</f>
        <v>0</v>
      </c>
      <c r="T1034">
        <f>主动技能!Z1037</f>
        <v>100</v>
      </c>
      <c r="U1034">
        <f>主动技能!AB1037</f>
        <v>906</v>
      </c>
      <c r="V1034">
        <f>主动技能!AC1037</f>
        <v>0</v>
      </c>
      <c r="W1034">
        <f>主动技能!AD1037</f>
        <v>0</v>
      </c>
      <c r="X1034">
        <f>主动技能!AE1037</f>
        <v>0</v>
      </c>
      <c r="Y1034">
        <f>主动技能!AF1037</f>
        <v>0</v>
      </c>
      <c r="Z1034">
        <f>主动技能!AG1037</f>
        <v>0</v>
      </c>
      <c r="AA1034" t="str">
        <f>主动技能!AH1037</f>
        <v>attack</v>
      </c>
      <c r="AB1034" t="str">
        <f>IF(主动技能!AI1037="","")</f>
        <v/>
      </c>
      <c r="AC1034">
        <f>主动技能!AJ1037</f>
        <v>11</v>
      </c>
    </row>
    <row r="1035" spans="1:29" x14ac:dyDescent="0.15">
      <c r="A1035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t="str">
        <f>主动技能!P1038</f>
        <v>eff_yixingguangquan|||</v>
      </c>
      <c r="K1035">
        <f>主动技能!Q1038</f>
        <v>1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 t="str">
        <f>IF(主动技能!V1038="","",主动技能!V1038)</f>
        <v>skill_32</v>
      </c>
      <c r="Q1035" t="str">
        <f>IF(主动技能!W1038="","")</f>
        <v/>
      </c>
      <c r="R1035" t="str">
        <f>IF(主动技能!X1038="","")</f>
        <v/>
      </c>
      <c r="S1035">
        <f>主动技能!Y1038</f>
        <v>0</v>
      </c>
      <c r="T1035">
        <f>主动技能!Z1038</f>
        <v>100</v>
      </c>
      <c r="U1035">
        <f>主动技能!AB1038</f>
        <v>1281</v>
      </c>
      <c r="V1035">
        <f>主动技能!AC1038</f>
        <v>0</v>
      </c>
      <c r="W1035">
        <f>主动技能!AD1038</f>
        <v>0</v>
      </c>
      <c r="X1035">
        <f>主动技能!AE1038</f>
        <v>0</v>
      </c>
      <c r="Y1035">
        <f>主动技能!AF1038</f>
        <v>0</v>
      </c>
      <c r="Z1035">
        <f>主动技能!AG1038</f>
        <v>0</v>
      </c>
      <c r="AA1035" t="str">
        <f>主动技能!AH1038</f>
        <v>attack</v>
      </c>
      <c r="AB1035" t="str">
        <f>IF(主动技能!AI1038="","")</f>
        <v/>
      </c>
      <c r="AC1035">
        <f>主动技能!AJ1038</f>
        <v>12</v>
      </c>
    </row>
    <row r="1036" spans="1:29" x14ac:dyDescent="0.15">
      <c r="A1036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t="str">
        <f>主动技能!P1039</f>
        <v>eff_yixingguangquan|||</v>
      </c>
      <c r="K1036">
        <f>主动技能!Q1039</f>
        <v>1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 t="str">
        <f>IF(主动技能!V1039="","",主动技能!V1039)</f>
        <v>skill_32</v>
      </c>
      <c r="Q1036" t="str">
        <f>IF(主动技能!W1039="","")</f>
        <v/>
      </c>
      <c r="R1036" t="str">
        <f>IF(主动技能!X1039="","")</f>
        <v/>
      </c>
      <c r="S1036">
        <f>主动技能!Y1039</f>
        <v>0</v>
      </c>
      <c r="T1036">
        <f>主动技能!Z1039</f>
        <v>100</v>
      </c>
      <c r="U1036">
        <f>主动技能!AB1039</f>
        <v>1812</v>
      </c>
      <c r="V1036">
        <f>主动技能!AC1039</f>
        <v>0</v>
      </c>
      <c r="W1036">
        <f>主动技能!AD1039</f>
        <v>0</v>
      </c>
      <c r="X1036">
        <f>主动技能!AE1039</f>
        <v>0</v>
      </c>
      <c r="Y1036">
        <f>主动技能!AF1039</f>
        <v>0</v>
      </c>
      <c r="Z1036">
        <f>主动技能!AG1039</f>
        <v>0</v>
      </c>
      <c r="AA1036" t="str">
        <f>主动技能!AH1039</f>
        <v>attack</v>
      </c>
      <c r="AB1036" t="str">
        <f>IF(主动技能!AI1039="","")</f>
        <v/>
      </c>
      <c r="AC1036">
        <f>主动技能!AJ1039</f>
        <v>13</v>
      </c>
    </row>
    <row r="1037" spans="1:29" x14ac:dyDescent="0.15">
      <c r="A1037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t="str">
        <f>主动技能!P1040</f>
        <v>eff_yixingguangquan|||</v>
      </c>
      <c r="K1037">
        <f>主动技能!Q1040</f>
        <v>1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 t="str">
        <f>IF(主动技能!V1040="","",主动技能!V1040)</f>
        <v>skill_32</v>
      </c>
      <c r="Q1037" t="str">
        <f>IF(主动技能!W1040="","")</f>
        <v/>
      </c>
      <c r="R1037" t="str">
        <f>IF(主动技能!X1040="","")</f>
        <v/>
      </c>
      <c r="S1037">
        <f>主动技能!Y1040</f>
        <v>0</v>
      </c>
      <c r="T1037">
        <f>主动技能!Z1040</f>
        <v>100</v>
      </c>
      <c r="U1037">
        <f>主动技能!AB1040</f>
        <v>2563</v>
      </c>
      <c r="V1037">
        <f>主动技能!AC1040</f>
        <v>0</v>
      </c>
      <c r="W1037">
        <f>主动技能!AD1040</f>
        <v>0</v>
      </c>
      <c r="X1037">
        <f>主动技能!AE1040</f>
        <v>0</v>
      </c>
      <c r="Y1037">
        <f>主动技能!AF1040</f>
        <v>0</v>
      </c>
      <c r="Z1037">
        <f>主动技能!AG1040</f>
        <v>0</v>
      </c>
      <c r="AA1037" t="str">
        <f>主动技能!AH1040</f>
        <v>attack</v>
      </c>
      <c r="AB1037" t="str">
        <f>IF(主动技能!AI1040="","")</f>
        <v/>
      </c>
      <c r="AC1037">
        <f>主动技能!AJ1040</f>
        <v>14</v>
      </c>
    </row>
    <row r="1038" spans="1:29" x14ac:dyDescent="0.15">
      <c r="A1038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t="str">
        <f>主动技能!P1041</f>
        <v>eff_yixingguangquan|||</v>
      </c>
      <c r="K1038">
        <f>主动技能!Q1041</f>
        <v>1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 t="str">
        <f>IF(主动技能!V1041="","",主动技能!V1041)</f>
        <v>skill_32</v>
      </c>
      <c r="Q1038" t="str">
        <f>IF(主动技能!W1041="","")</f>
        <v/>
      </c>
      <c r="R1038" t="str">
        <f>IF(主动技能!X1041="","")</f>
        <v/>
      </c>
      <c r="S1038">
        <f>主动技能!Y1041</f>
        <v>0</v>
      </c>
      <c r="T1038">
        <f>主动技能!Z1041</f>
        <v>100</v>
      </c>
      <c r="U1038">
        <f>主动技能!AB1041</f>
        <v>3626</v>
      </c>
      <c r="V1038">
        <f>主动技能!AC1041</f>
        <v>0</v>
      </c>
      <c r="W1038">
        <f>主动技能!AD1041</f>
        <v>0</v>
      </c>
      <c r="X1038">
        <f>主动技能!AE1041</f>
        <v>0</v>
      </c>
      <c r="Y1038">
        <f>主动技能!AF1041</f>
        <v>0</v>
      </c>
      <c r="Z1038">
        <f>主动技能!AG1041</f>
        <v>0</v>
      </c>
      <c r="AA1038" t="str">
        <f>主动技能!AH1041</f>
        <v>attack</v>
      </c>
      <c r="AB1038" t="str">
        <f>IF(主动技能!AI1041="","")</f>
        <v/>
      </c>
      <c r="AC1038">
        <f>主动技能!AJ1041</f>
        <v>15</v>
      </c>
    </row>
    <row r="1039" spans="1:29" x14ac:dyDescent="0.15">
      <c r="A10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t="str">
        <f>主动技能!P1042</f>
        <v>eff_yixingguangquan|||</v>
      </c>
      <c r="K1039">
        <f>主动技能!Q1042</f>
        <v>1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 t="str">
        <f>IF(主动技能!V1042="","",主动技能!V1042)</f>
        <v>skill_32</v>
      </c>
      <c r="Q1039" t="str">
        <f>IF(主动技能!W1042="","")</f>
        <v/>
      </c>
      <c r="R1039" t="str">
        <f>IF(主动技能!X1042="","")</f>
        <v/>
      </c>
      <c r="S1039">
        <f>主动技能!Y1042</f>
        <v>0</v>
      </c>
      <c r="T1039">
        <f>主动技能!Z1042</f>
        <v>100</v>
      </c>
      <c r="U1039">
        <f>主动技能!AB1042</f>
        <v>5128</v>
      </c>
      <c r="V1039">
        <f>主动技能!AC1042</f>
        <v>0</v>
      </c>
      <c r="W1039">
        <f>主动技能!AD1042</f>
        <v>0</v>
      </c>
      <c r="X1039">
        <f>主动技能!AE1042</f>
        <v>0</v>
      </c>
      <c r="Y1039">
        <f>主动技能!AF1042</f>
        <v>0</v>
      </c>
      <c r="Z1039">
        <f>主动技能!AG1042</f>
        <v>0</v>
      </c>
      <c r="AA1039" t="str">
        <f>主动技能!AH1042</f>
        <v>attack</v>
      </c>
      <c r="AB1039" t="str">
        <f>IF(主动技能!AI1042="","")</f>
        <v/>
      </c>
      <c r="AC1039">
        <f>主动技能!AJ1042</f>
        <v>16</v>
      </c>
    </row>
    <row r="1040" spans="1:29" x14ac:dyDescent="0.15">
      <c r="A1040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t="str">
        <f>主动技能!P1043</f>
        <v>eff_yixingguangquan|||</v>
      </c>
      <c r="K1040">
        <f>主动技能!Q1043</f>
        <v>1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 t="str">
        <f>IF(主动技能!V1043="","",主动技能!V1043)</f>
        <v>skill_32</v>
      </c>
      <c r="Q1040" t="str">
        <f>IF(主动技能!W1043="","")</f>
        <v/>
      </c>
      <c r="R1040" t="str">
        <f>IF(主动技能!X1043="","")</f>
        <v/>
      </c>
      <c r="S1040">
        <f>主动技能!Y1043</f>
        <v>0</v>
      </c>
      <c r="T1040">
        <f>主动技能!Z1043</f>
        <v>100</v>
      </c>
      <c r="U1040">
        <f>主动技能!AB1043</f>
        <v>7254</v>
      </c>
      <c r="V1040">
        <f>主动技能!AC1043</f>
        <v>0</v>
      </c>
      <c r="W1040">
        <f>主动技能!AD1043</f>
        <v>0</v>
      </c>
      <c r="X1040">
        <f>主动技能!AE1043</f>
        <v>0</v>
      </c>
      <c r="Y1040">
        <f>主动技能!AF1043</f>
        <v>0</v>
      </c>
      <c r="Z1040">
        <f>主动技能!AG1043</f>
        <v>0</v>
      </c>
      <c r="AA1040" t="str">
        <f>主动技能!AH1043</f>
        <v>attack</v>
      </c>
      <c r="AB1040" t="str">
        <f>IF(主动技能!AI1043="","")</f>
        <v/>
      </c>
      <c r="AC1040">
        <f>主动技能!AJ1043</f>
        <v>17</v>
      </c>
    </row>
    <row r="1041" spans="1:29" x14ac:dyDescent="0.15">
      <c r="A1041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t="str">
        <f>主动技能!P1044</f>
        <v>eff_yixingguangquan|||</v>
      </c>
      <c r="K1041">
        <f>主动技能!Q1044</f>
        <v>1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 t="str">
        <f>IF(主动技能!V1044="","",主动技能!V1044)</f>
        <v>skill_32</v>
      </c>
      <c r="Q1041" t="str">
        <f>IF(主动技能!W1044="","")</f>
        <v/>
      </c>
      <c r="R1041" t="str">
        <f>IF(主动技能!X1044="","")</f>
        <v/>
      </c>
      <c r="S1041">
        <f>主动技能!Y1044</f>
        <v>0</v>
      </c>
      <c r="T1041">
        <f>主动技能!Z1044</f>
        <v>100</v>
      </c>
      <c r="U1041">
        <f>主动技能!AB1044</f>
        <v>10260</v>
      </c>
      <c r="V1041">
        <f>主动技能!AC1044</f>
        <v>0</v>
      </c>
      <c r="W1041">
        <f>主动技能!AD1044</f>
        <v>0</v>
      </c>
      <c r="X1041">
        <f>主动技能!AE1044</f>
        <v>0</v>
      </c>
      <c r="Y1041">
        <f>主动技能!AF1044</f>
        <v>0</v>
      </c>
      <c r="Z1041">
        <f>主动技能!AG1044</f>
        <v>0</v>
      </c>
      <c r="AA1041" t="str">
        <f>主动技能!AH1044</f>
        <v>attack</v>
      </c>
      <c r="AB1041" t="str">
        <f>IF(主动技能!AI1044="","")</f>
        <v/>
      </c>
      <c r="AC1041">
        <f>主动技能!AJ1044</f>
        <v>18</v>
      </c>
    </row>
    <row r="1042" spans="1:29" x14ac:dyDescent="0.15">
      <c r="A1042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t="str">
        <f>主动技能!P1045</f>
        <v>eff_yixingguangquan|||</v>
      </c>
      <c r="K1042">
        <f>主动技能!Q1045</f>
        <v>1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 t="str">
        <f>IF(主动技能!V1045="","",主动技能!V1045)</f>
        <v>skill_32</v>
      </c>
      <c r="Q1042" t="str">
        <f>IF(主动技能!W1045="","")</f>
        <v/>
      </c>
      <c r="R1042" t="str">
        <f>IF(主动技能!X1045="","")</f>
        <v/>
      </c>
      <c r="S1042">
        <f>主动技能!Y1045</f>
        <v>0</v>
      </c>
      <c r="T1042">
        <f>主动技能!Z1045</f>
        <v>100</v>
      </c>
      <c r="U1042">
        <f>主动技能!AB1045</f>
        <v>14512</v>
      </c>
      <c r="V1042">
        <f>主动技能!AC1045</f>
        <v>0</v>
      </c>
      <c r="W1042">
        <f>主动技能!AD1045</f>
        <v>0</v>
      </c>
      <c r="X1042">
        <f>主动技能!AE1045</f>
        <v>0</v>
      </c>
      <c r="Y1042">
        <f>主动技能!AF1045</f>
        <v>0</v>
      </c>
      <c r="Z1042">
        <f>主动技能!AG1045</f>
        <v>0</v>
      </c>
      <c r="AA1042" t="str">
        <f>主动技能!AH1045</f>
        <v>attack</v>
      </c>
      <c r="AB1042" t="str">
        <f>IF(主动技能!AI1045="","")</f>
        <v/>
      </c>
      <c r="AC1042">
        <f>主动技能!AJ1045</f>
        <v>19</v>
      </c>
    </row>
    <row r="1043" spans="1:29" x14ac:dyDescent="0.15">
      <c r="A1043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t="str">
        <f>主动技能!P1046</f>
        <v>eff_yixingguangquan|||</v>
      </c>
      <c r="K1043">
        <f>主动技能!Q1046</f>
        <v>1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 t="str">
        <f>IF(主动技能!V1046="","",主动技能!V1046)</f>
        <v>skill_32</v>
      </c>
      <c r="Q1043" t="str">
        <f>IF(主动技能!W1046="","")</f>
        <v/>
      </c>
      <c r="R1043" t="str">
        <f>IF(主动技能!X1046="","")</f>
        <v/>
      </c>
      <c r="S1043">
        <f>主动技能!Y1046</f>
        <v>0</v>
      </c>
      <c r="T1043">
        <f>主动技能!Z1046</f>
        <v>100</v>
      </c>
      <c r="U1043">
        <f>主动技能!AB1046</f>
        <v>20525</v>
      </c>
      <c r="V1043">
        <f>主动技能!AC1046</f>
        <v>0</v>
      </c>
      <c r="W1043">
        <f>主动技能!AD1046</f>
        <v>0</v>
      </c>
      <c r="X1043">
        <f>主动技能!AE1046</f>
        <v>0</v>
      </c>
      <c r="Y1043">
        <f>主动技能!AF1046</f>
        <v>0</v>
      </c>
      <c r="Z1043">
        <f>主动技能!AG1046</f>
        <v>0</v>
      </c>
      <c r="AA1043" t="str">
        <f>主动技能!AH1046</f>
        <v>attack</v>
      </c>
      <c r="AB1043" t="str">
        <f>IF(主动技能!AI1046="","")</f>
        <v/>
      </c>
      <c r="AC1043">
        <f>主动技能!AJ1046</f>
        <v>20</v>
      </c>
    </row>
    <row r="1044" spans="1:29" x14ac:dyDescent="0.15">
      <c r="A1044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对敌方单体造成125%攻击力（+65）伤害，附带减防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t="str">
        <f>主动技能!P1047</f>
        <v>eff_sixingguangquan|eff_xuanbingjian_1|eff_xuanbingjian_2|</v>
      </c>
      <c r="K1044">
        <f>主动技能!Q1047</f>
        <v>1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100065:100:2:0</v>
      </c>
      <c r="O1044" t="str">
        <f>IF(主动技能!U1047="","",主动技能!U1047)</f>
        <v/>
      </c>
      <c r="P1044" t="str">
        <f>IF(主动技能!V1047="","",主动技能!V1047)</f>
        <v>skill_15</v>
      </c>
      <c r="Q1044" t="str">
        <f>IF(主动技能!W1047="","")</f>
        <v/>
      </c>
      <c r="R1044" t="str">
        <f>IF(主动技能!X1047="","")</f>
        <v/>
      </c>
      <c r="S1044">
        <f>主动技能!Y1047</f>
        <v>50</v>
      </c>
      <c r="T1044">
        <f>主动技能!Z1047</f>
        <v>125</v>
      </c>
      <c r="U1044">
        <f>主动技能!AB1047</f>
        <v>65</v>
      </c>
      <c r="V1044">
        <f>主动技能!AC1047</f>
        <v>0</v>
      </c>
      <c r="W1044">
        <f>主动技能!AD1047</f>
        <v>0</v>
      </c>
      <c r="X1044">
        <f>主动技能!AE1047</f>
        <v>1</v>
      </c>
      <c r="Y1044">
        <f>主动技能!AF1047</f>
        <v>2</v>
      </c>
      <c r="Z1044">
        <f>主动技能!AG1047</f>
        <v>1</v>
      </c>
      <c r="AA1044" t="str">
        <f>主动技能!AH1047</f>
        <v>attackex</v>
      </c>
      <c r="AB1044" t="str">
        <f>IF(主动技能!AI1047="","")</f>
        <v/>
      </c>
      <c r="AC1044">
        <f>主动技能!AJ1047</f>
        <v>1</v>
      </c>
    </row>
    <row r="1045" spans="1:29" x14ac:dyDescent="0.15">
      <c r="A1045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对敌方单体造成125%攻击力（+80）伤害，附带减防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t="str">
        <f>主动技能!P1048</f>
        <v>eff_sixingguangquan|eff_xuanbingjian_1|eff_xuanbingjian_2|</v>
      </c>
      <c r="K1045">
        <f>主动技能!Q1048</f>
        <v>1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100065:100:2:0</v>
      </c>
      <c r="O1045" t="str">
        <f>IF(主动技能!U1048="","",主动技能!U1048)</f>
        <v/>
      </c>
      <c r="P1045" t="str">
        <f>IF(主动技能!V1048="","",主动技能!V1048)</f>
        <v>skill_15</v>
      </c>
      <c r="Q1045" t="str">
        <f>IF(主动技能!W1048="","")</f>
        <v/>
      </c>
      <c r="R1045" t="str">
        <f>IF(主动技能!X1048="","")</f>
        <v/>
      </c>
      <c r="S1045">
        <f>主动技能!Y1048</f>
        <v>50</v>
      </c>
      <c r="T1045">
        <f>主动技能!Z1048</f>
        <v>125</v>
      </c>
      <c r="U1045">
        <f>主动技能!AB1048</f>
        <v>80</v>
      </c>
      <c r="V1045">
        <f>主动技能!AC1048</f>
        <v>0</v>
      </c>
      <c r="W1045">
        <f>主动技能!AD1048</f>
        <v>0</v>
      </c>
      <c r="X1045">
        <f>主动技能!AE1048</f>
        <v>1</v>
      </c>
      <c r="Y1045">
        <f>主动技能!AF1048</f>
        <v>2</v>
      </c>
      <c r="Z1045">
        <f>主动技能!AG1048</f>
        <v>1</v>
      </c>
      <c r="AA1045" t="str">
        <f>主动技能!AH1048</f>
        <v>attackex</v>
      </c>
      <c r="AB1045" t="str">
        <f>IF(主动技能!AI1048="","")</f>
        <v/>
      </c>
      <c r="AC1045">
        <f>主动技能!AJ1048</f>
        <v>2</v>
      </c>
    </row>
    <row r="1046" spans="1:29" x14ac:dyDescent="0.15">
      <c r="A1046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对敌方单体造成125%攻击力（+125）伤害，附带减防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t="str">
        <f>主动技能!P1049</f>
        <v>eff_sixingguangquan|eff_xuanbingjian_1|eff_xuanbingjian_2|</v>
      </c>
      <c r="K1046">
        <f>主动技能!Q1049</f>
        <v>1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100065:100:2:0</v>
      </c>
      <c r="O1046" t="str">
        <f>IF(主动技能!U1049="","",主动技能!U1049)</f>
        <v/>
      </c>
      <c r="P1046" t="str">
        <f>IF(主动技能!V1049="","",主动技能!V1049)</f>
        <v>skill_15</v>
      </c>
      <c r="Q1046" t="str">
        <f>IF(主动技能!W1049="","")</f>
        <v/>
      </c>
      <c r="R1046" t="str">
        <f>IF(主动技能!X1049="","")</f>
        <v/>
      </c>
      <c r="S1046">
        <f>主动技能!Y1049</f>
        <v>50</v>
      </c>
      <c r="T1046">
        <f>主动技能!Z1049</f>
        <v>125</v>
      </c>
      <c r="U1046">
        <f>主动技能!AB1049</f>
        <v>125</v>
      </c>
      <c r="V1046">
        <f>主动技能!AC1049</f>
        <v>0</v>
      </c>
      <c r="W1046">
        <f>主动技能!AD1049</f>
        <v>0</v>
      </c>
      <c r="X1046">
        <f>主动技能!AE1049</f>
        <v>1</v>
      </c>
      <c r="Y1046">
        <f>主动技能!AF1049</f>
        <v>2</v>
      </c>
      <c r="Z1046">
        <f>主动技能!AG1049</f>
        <v>1</v>
      </c>
      <c r="AA1046" t="str">
        <f>主动技能!AH1049</f>
        <v>attackex</v>
      </c>
      <c r="AB1046" t="str">
        <f>IF(主动技能!AI1049="","")</f>
        <v/>
      </c>
      <c r="AC1046">
        <f>主动技能!AJ1049</f>
        <v>3</v>
      </c>
    </row>
    <row r="1047" spans="1:29" x14ac:dyDescent="0.15">
      <c r="A1047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对敌方单体造成125%攻击力（+200）伤害，附带减防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t="str">
        <f>主动技能!P1050</f>
        <v>eff_sixingguangquan|eff_xuanbingjian_1|eff_xuanbingjian_2|</v>
      </c>
      <c r="K1047">
        <f>主动技能!Q1050</f>
        <v>1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100065:100:2:0</v>
      </c>
      <c r="O1047" t="str">
        <f>IF(主动技能!U1050="","",主动技能!U1050)</f>
        <v/>
      </c>
      <c r="P1047" t="str">
        <f>IF(主动技能!V1050="","",主动技能!V1050)</f>
        <v>skill_15</v>
      </c>
      <c r="Q1047" t="str">
        <f>IF(主动技能!W1050="","")</f>
        <v/>
      </c>
      <c r="R1047" t="str">
        <f>IF(主动技能!X1050="","")</f>
        <v/>
      </c>
      <c r="S1047">
        <f>主动技能!Y1050</f>
        <v>50</v>
      </c>
      <c r="T1047">
        <f>主动技能!Z1050</f>
        <v>125</v>
      </c>
      <c r="U1047">
        <f>主动技能!AB1050</f>
        <v>200</v>
      </c>
      <c r="V1047">
        <f>主动技能!AC1050</f>
        <v>0</v>
      </c>
      <c r="W1047">
        <f>主动技能!AD1050</f>
        <v>0</v>
      </c>
      <c r="X1047">
        <f>主动技能!AE1050</f>
        <v>1</v>
      </c>
      <c r="Y1047">
        <f>主动技能!AF1050</f>
        <v>2</v>
      </c>
      <c r="Z1047">
        <f>主动技能!AG1050</f>
        <v>1</v>
      </c>
      <c r="AA1047" t="str">
        <f>主动技能!AH1050</f>
        <v>attackex</v>
      </c>
      <c r="AB1047" t="str">
        <f>IF(主动技能!AI1050="","")</f>
        <v/>
      </c>
      <c r="AC1047">
        <f>主动技能!AJ1050</f>
        <v>4</v>
      </c>
    </row>
    <row r="1048" spans="1:29" x14ac:dyDescent="0.15">
      <c r="A1048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t="str">
        <f>主动技能!P1051</f>
        <v>eff_sixingguangquan|eff_xuanbingjian_1|eff_xuanbingjian_2|</v>
      </c>
      <c r="K1048">
        <f>主动技能!Q1051</f>
        <v>1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100065:100:2:0</v>
      </c>
      <c r="O1048" t="str">
        <f>IF(主动技能!U1051="","",主动技能!U1051)</f>
        <v/>
      </c>
      <c r="P1048" t="str">
        <f>IF(主动技能!V1051="","",主动技能!V1051)</f>
        <v>skill_15</v>
      </c>
      <c r="Q1048" t="str">
        <f>IF(主动技能!W1051="","")</f>
        <v/>
      </c>
      <c r="R1048" t="str">
        <f>IF(主动技能!X1051="","")</f>
        <v/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>
        <f>主动技能!AE1051</f>
        <v>1</v>
      </c>
      <c r="Y1048">
        <f>主动技能!AF1051</f>
        <v>2</v>
      </c>
      <c r="Z1048">
        <f>主动技能!AG1051</f>
        <v>1</v>
      </c>
      <c r="AA1048" t="str">
        <f>主动技能!AH1051</f>
        <v>attackex</v>
      </c>
      <c r="AB1048" t="str">
        <f>IF(主动技能!AI1051="","")</f>
        <v/>
      </c>
      <c r="AC1048">
        <f>主动技能!AJ1051</f>
        <v>5</v>
      </c>
    </row>
    <row r="1049" spans="1:29" x14ac:dyDescent="0.15">
      <c r="A104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对敌方单体造成125%攻击力（+400）伤害，附带减防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t="str">
        <f>主动技能!P1052</f>
        <v>eff_sixingguangquan|eff_xuanbingjian_1|eff_xuanbingjian_2|</v>
      </c>
      <c r="K1049">
        <f>主动技能!Q1052</f>
        <v>1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100065:100:2:0</v>
      </c>
      <c r="O1049" t="str">
        <f>IF(主动技能!U1052="","",主动技能!U1052)</f>
        <v/>
      </c>
      <c r="P1049" t="str">
        <f>IF(主动技能!V1052="","",主动技能!V1052)</f>
        <v>skill_15</v>
      </c>
      <c r="Q1049" t="str">
        <f>IF(主动技能!W1052="","")</f>
        <v/>
      </c>
      <c r="R1049" t="str">
        <f>IF(主动技能!X1052="","")</f>
        <v/>
      </c>
      <c r="S1049">
        <f>主动技能!Y1052</f>
        <v>50</v>
      </c>
      <c r="T1049">
        <f>主动技能!Z1052</f>
        <v>125</v>
      </c>
      <c r="U1049">
        <f>主动技能!AB1052</f>
        <v>400</v>
      </c>
      <c r="V1049">
        <f>主动技能!AC1052</f>
        <v>0</v>
      </c>
      <c r="W1049">
        <f>主动技能!AD1052</f>
        <v>0</v>
      </c>
      <c r="X1049">
        <f>主动技能!AE1052</f>
        <v>1</v>
      </c>
      <c r="Y1049">
        <f>主动技能!AF1052</f>
        <v>2</v>
      </c>
      <c r="Z1049">
        <f>主动技能!AG1052</f>
        <v>1</v>
      </c>
      <c r="AA1049" t="str">
        <f>主动技能!AH1052</f>
        <v>attackex</v>
      </c>
      <c r="AB1049" t="str">
        <f>IF(主动技能!AI1052="","")</f>
        <v/>
      </c>
      <c r="AC1049">
        <f>主动技能!AJ1052</f>
        <v>6</v>
      </c>
    </row>
    <row r="1050" spans="1:29" x14ac:dyDescent="0.15">
      <c r="A1050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对敌方单体造成125%攻击力（+566）伤害，附带减防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t="str">
        <f>主动技能!P1053</f>
        <v>eff_sixingguangquan|eff_xuanbingjian_1|eff_xuanbingjian_2|</v>
      </c>
      <c r="K1050">
        <f>主动技能!Q1053</f>
        <v>1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100065:100:2:0</v>
      </c>
      <c r="O1050" t="str">
        <f>IF(主动技能!U1053="","",主动技能!U1053)</f>
        <v/>
      </c>
      <c r="P1050" t="str">
        <f>IF(主动技能!V1053="","",主动技能!V1053)</f>
        <v>skill_15</v>
      </c>
      <c r="Q1050" t="str">
        <f>IF(主动技能!W1053="","")</f>
        <v/>
      </c>
      <c r="R1050" t="str">
        <f>IF(主动技能!X1053="","")</f>
        <v/>
      </c>
      <c r="S1050">
        <f>主动技能!Y1053</f>
        <v>50</v>
      </c>
      <c r="T1050">
        <f>主动技能!Z1053</f>
        <v>125</v>
      </c>
      <c r="U1050">
        <f>主动技能!AB1053</f>
        <v>566</v>
      </c>
      <c r="V1050">
        <f>主动技能!AC1053</f>
        <v>0</v>
      </c>
      <c r="W1050">
        <f>主动技能!AD1053</f>
        <v>0</v>
      </c>
      <c r="X1050">
        <f>主动技能!AE1053</f>
        <v>1</v>
      </c>
      <c r="Y1050">
        <f>主动技能!AF1053</f>
        <v>2</v>
      </c>
      <c r="Z1050">
        <f>主动技能!AG1053</f>
        <v>1</v>
      </c>
      <c r="AA1050" t="str">
        <f>主动技能!AH1053</f>
        <v>attackex</v>
      </c>
      <c r="AB1050" t="str">
        <f>IF(主动技能!AI1053="","")</f>
        <v/>
      </c>
      <c r="AC1050">
        <f>主动技能!AJ1053</f>
        <v>7</v>
      </c>
    </row>
    <row r="1051" spans="1:29" x14ac:dyDescent="0.15">
      <c r="A1051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对敌方单体造成125%攻击力（+800）伤害，附带减防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t="str">
        <f>主动技能!P1054</f>
        <v>eff_sixingguangquan|eff_xuanbingjian_1|eff_xuanbingjian_2|</v>
      </c>
      <c r="K1051">
        <f>主动技能!Q1054</f>
        <v>1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100065:100:2:0</v>
      </c>
      <c r="O1051" t="str">
        <f>IF(主动技能!U1054="","",主动技能!U1054)</f>
        <v/>
      </c>
      <c r="P1051" t="str">
        <f>IF(主动技能!V1054="","",主动技能!V1054)</f>
        <v>skill_15</v>
      </c>
      <c r="Q1051" t="str">
        <f>IF(主动技能!W1054="","")</f>
        <v/>
      </c>
      <c r="R1051" t="str">
        <f>IF(主动技能!X1054="","")</f>
        <v/>
      </c>
      <c r="S1051">
        <f>主动技能!Y1054</f>
        <v>50</v>
      </c>
      <c r="T1051">
        <f>主动技能!Z1054</f>
        <v>125</v>
      </c>
      <c r="U1051">
        <f>主动技能!AB1054</f>
        <v>800</v>
      </c>
      <c r="V1051">
        <f>主动技能!AC1054</f>
        <v>0</v>
      </c>
      <c r="W1051">
        <f>主动技能!AD1054</f>
        <v>0</v>
      </c>
      <c r="X1051">
        <f>主动技能!AE1054</f>
        <v>1</v>
      </c>
      <c r="Y1051">
        <f>主动技能!AF1054</f>
        <v>2</v>
      </c>
      <c r="Z1051">
        <f>主动技能!AG1054</f>
        <v>1</v>
      </c>
      <c r="AA1051" t="str">
        <f>主动技能!AH1054</f>
        <v>attackex</v>
      </c>
      <c r="AB1051" t="str">
        <f>IF(主动技能!AI1054="","")</f>
        <v/>
      </c>
      <c r="AC1051">
        <f>主动技能!AJ1054</f>
        <v>8</v>
      </c>
    </row>
    <row r="1052" spans="1:29" x14ac:dyDescent="0.15">
      <c r="A1052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对敌方单体造成125%攻击力（+1132）伤害，附带减防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t="str">
        <f>主动技能!P1055</f>
        <v>eff_sixingguangquan|eff_xuanbingjian_1|eff_xuanbingjian_2|</v>
      </c>
      <c r="K1052">
        <f>主动技能!Q1055</f>
        <v>1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100065:100:2:0</v>
      </c>
      <c r="O1052" t="str">
        <f>IF(主动技能!U1055="","",主动技能!U1055)</f>
        <v/>
      </c>
      <c r="P1052" t="str">
        <f>IF(主动技能!V1055="","",主动技能!V1055)</f>
        <v>skill_15</v>
      </c>
      <c r="Q1052" t="str">
        <f>IF(主动技能!W1055="","")</f>
        <v/>
      </c>
      <c r="R1052" t="str">
        <f>IF(主动技能!X1055="","")</f>
        <v/>
      </c>
      <c r="S1052">
        <f>主动技能!Y1055</f>
        <v>50</v>
      </c>
      <c r="T1052">
        <f>主动技能!Z1055</f>
        <v>125</v>
      </c>
      <c r="U1052">
        <f>主动技能!AB1055</f>
        <v>1132</v>
      </c>
      <c r="V1052">
        <f>主动技能!AC1055</f>
        <v>0</v>
      </c>
      <c r="W1052">
        <f>主动技能!AD1055</f>
        <v>0</v>
      </c>
      <c r="X1052">
        <f>主动技能!AE1055</f>
        <v>1</v>
      </c>
      <c r="Y1052">
        <f>主动技能!AF1055</f>
        <v>2</v>
      </c>
      <c r="Z1052">
        <f>主动技能!AG1055</f>
        <v>1</v>
      </c>
      <c r="AA1052" t="str">
        <f>主动技能!AH1055</f>
        <v>attackex</v>
      </c>
      <c r="AB1052" t="str">
        <f>IF(主动技能!AI1055="","")</f>
        <v/>
      </c>
      <c r="AC1052">
        <f>主动技能!AJ1055</f>
        <v>9</v>
      </c>
    </row>
    <row r="1053" spans="1:29" x14ac:dyDescent="0.15">
      <c r="A1053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对敌方单体造成125%攻击力（+1601）伤害，附带减防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t="str">
        <f>主动技能!P1056</f>
        <v>eff_sixingguangquan|eff_xuanbingjian_1|eff_xuanbingjian_2|</v>
      </c>
      <c r="K1053">
        <f>主动技能!Q1056</f>
        <v>1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100065:100:2:0</v>
      </c>
      <c r="O1053" t="str">
        <f>IF(主动技能!U1056="","",主动技能!U1056)</f>
        <v/>
      </c>
      <c r="P1053" t="str">
        <f>IF(主动技能!V1056="","",主动技能!V1056)</f>
        <v>skill_15</v>
      </c>
      <c r="Q1053" t="str">
        <f>IF(主动技能!W1056="","")</f>
        <v/>
      </c>
      <c r="R1053" t="str">
        <f>IF(主动技能!X1056="","")</f>
        <v/>
      </c>
      <c r="S1053">
        <f>主动技能!Y1056</f>
        <v>50</v>
      </c>
      <c r="T1053">
        <f>主动技能!Z1056</f>
        <v>125</v>
      </c>
      <c r="U1053">
        <f>主动技能!AB1056</f>
        <v>1601</v>
      </c>
      <c r="V1053">
        <f>主动技能!AC1056</f>
        <v>0</v>
      </c>
      <c r="W1053">
        <f>主动技能!AD1056</f>
        <v>0</v>
      </c>
      <c r="X1053">
        <f>主动技能!AE1056</f>
        <v>1</v>
      </c>
      <c r="Y1053">
        <f>主动技能!AF1056</f>
        <v>2</v>
      </c>
      <c r="Z1053">
        <f>主动技能!AG1056</f>
        <v>1</v>
      </c>
      <c r="AA1053" t="str">
        <f>主动技能!AH1056</f>
        <v>attackex</v>
      </c>
      <c r="AB1053" t="str">
        <f>IF(主动技能!AI1056="","")</f>
        <v/>
      </c>
      <c r="AC1053">
        <f>主动技能!AJ1056</f>
        <v>10</v>
      </c>
    </row>
    <row r="1054" spans="1:29" x14ac:dyDescent="0.15">
      <c r="A1054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对敌方单体造成125%攻击力（+2265）伤害，附带减防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t="str">
        <f>主动技能!P1057</f>
        <v>eff_sixingguangquan|eff_xuanbingjian_1|eff_xuanbingjian_2|</v>
      </c>
      <c r="K1054">
        <f>主动技能!Q1057</f>
        <v>1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100065:100:2:0</v>
      </c>
      <c r="O1054" t="str">
        <f>IF(主动技能!U1057="","",主动技能!U1057)</f>
        <v/>
      </c>
      <c r="P1054" t="str">
        <f>IF(主动技能!V1057="","",主动技能!V1057)</f>
        <v>skill_15</v>
      </c>
      <c r="Q1054" t="str">
        <f>IF(主动技能!W1057="","")</f>
        <v/>
      </c>
      <c r="R1054" t="str">
        <f>IF(主动技能!X1057="","")</f>
        <v/>
      </c>
      <c r="S1054">
        <f>主动技能!Y1057</f>
        <v>50</v>
      </c>
      <c r="T1054">
        <f>主动技能!Z1057</f>
        <v>125</v>
      </c>
      <c r="U1054">
        <f>主动技能!AB1057</f>
        <v>2265</v>
      </c>
      <c r="V1054">
        <f>主动技能!AC1057</f>
        <v>0</v>
      </c>
      <c r="W1054">
        <f>主动技能!AD1057</f>
        <v>0</v>
      </c>
      <c r="X1054">
        <f>主动技能!AE1057</f>
        <v>1</v>
      </c>
      <c r="Y1054">
        <f>主动技能!AF1057</f>
        <v>2</v>
      </c>
      <c r="Z1054">
        <f>主动技能!AG1057</f>
        <v>1</v>
      </c>
      <c r="AA1054" t="str">
        <f>主动技能!AH1057</f>
        <v>attackex</v>
      </c>
      <c r="AB1054" t="str">
        <f>IF(主动技能!AI1057="","")</f>
        <v/>
      </c>
      <c r="AC1054">
        <f>主动技能!AJ1057</f>
        <v>11</v>
      </c>
    </row>
    <row r="1055" spans="1:29" x14ac:dyDescent="0.15">
      <c r="A1055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对敌方单体造成125%攻击力（+3203）伤害，附带减防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t="str">
        <f>主动技能!P1058</f>
        <v>eff_sixingguangquan|eff_xuanbingjian_1|eff_xuanbingjian_2|</v>
      </c>
      <c r="K1055">
        <f>主动技能!Q1058</f>
        <v>1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100065:100:2:0</v>
      </c>
      <c r="O1055" t="str">
        <f>IF(主动技能!U1058="","",主动技能!U1058)</f>
        <v/>
      </c>
      <c r="P1055" t="str">
        <f>IF(主动技能!V1058="","",主动技能!V1058)</f>
        <v>skill_15</v>
      </c>
      <c r="Q1055" t="str">
        <f>IF(主动技能!W1058="","")</f>
        <v/>
      </c>
      <c r="R1055" t="str">
        <f>IF(主动技能!X1058="","")</f>
        <v/>
      </c>
      <c r="S1055">
        <f>主动技能!Y1058</f>
        <v>50</v>
      </c>
      <c r="T1055">
        <f>主动技能!Z1058</f>
        <v>125</v>
      </c>
      <c r="U1055">
        <f>主动技能!AB1058</f>
        <v>3203</v>
      </c>
      <c r="V1055">
        <f>主动技能!AC1058</f>
        <v>0</v>
      </c>
      <c r="W1055">
        <f>主动技能!AD1058</f>
        <v>0</v>
      </c>
      <c r="X1055">
        <f>主动技能!AE1058</f>
        <v>1</v>
      </c>
      <c r="Y1055">
        <f>主动技能!AF1058</f>
        <v>2</v>
      </c>
      <c r="Z1055">
        <f>主动技能!AG1058</f>
        <v>1</v>
      </c>
      <c r="AA1055" t="str">
        <f>主动技能!AH1058</f>
        <v>attackex</v>
      </c>
      <c r="AB1055" t="str">
        <f>IF(主动技能!AI1058="","")</f>
        <v/>
      </c>
      <c r="AC1055">
        <f>主动技能!AJ1058</f>
        <v>12</v>
      </c>
    </row>
    <row r="1056" spans="1:29" x14ac:dyDescent="0.15">
      <c r="A1056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对敌方单体造成125%攻击力（+4531）伤害，附带减防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t="str">
        <f>主动技能!P1059</f>
        <v>eff_sixingguangquan|eff_xuanbingjian_1|eff_xuanbingjian_2|</v>
      </c>
      <c r="K1056">
        <f>主动技能!Q1059</f>
        <v>1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100065:100:2:0</v>
      </c>
      <c r="O1056" t="str">
        <f>IF(主动技能!U1059="","",主动技能!U1059)</f>
        <v/>
      </c>
      <c r="P1056" t="str">
        <f>IF(主动技能!V1059="","",主动技能!V1059)</f>
        <v>skill_15</v>
      </c>
      <c r="Q1056" t="str">
        <f>IF(主动技能!W1059="","")</f>
        <v/>
      </c>
      <c r="R1056" t="str">
        <f>IF(主动技能!X1059="","")</f>
        <v/>
      </c>
      <c r="S1056">
        <f>主动技能!Y1059</f>
        <v>50</v>
      </c>
      <c r="T1056">
        <f>主动技能!Z1059</f>
        <v>125</v>
      </c>
      <c r="U1056">
        <f>主动技能!AB1059</f>
        <v>4531</v>
      </c>
      <c r="V1056">
        <f>主动技能!AC1059</f>
        <v>0</v>
      </c>
      <c r="W1056">
        <f>主动技能!AD1059</f>
        <v>0</v>
      </c>
      <c r="X1056">
        <f>主动技能!AE1059</f>
        <v>1</v>
      </c>
      <c r="Y1056">
        <f>主动技能!AF1059</f>
        <v>2</v>
      </c>
      <c r="Z1056">
        <f>主动技能!AG1059</f>
        <v>1</v>
      </c>
      <c r="AA1056" t="str">
        <f>主动技能!AH1059</f>
        <v>attackex</v>
      </c>
      <c r="AB1056" t="str">
        <f>IF(主动技能!AI1059="","")</f>
        <v/>
      </c>
      <c r="AC1056">
        <f>主动技能!AJ1059</f>
        <v>13</v>
      </c>
    </row>
    <row r="1057" spans="1:29" x14ac:dyDescent="0.15">
      <c r="A1057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对敌方单体造成125%攻击力（+6409）伤害，附带减防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t="str">
        <f>主动技能!P1060</f>
        <v>eff_sixingguangquan|eff_xuanbingjian_1|eff_xuanbingjian_2|</v>
      </c>
      <c r="K1057">
        <f>主动技能!Q1060</f>
        <v>1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100065:100:2:0</v>
      </c>
      <c r="O1057" t="str">
        <f>IF(主动技能!U1060="","",主动技能!U1060)</f>
        <v/>
      </c>
      <c r="P1057" t="str">
        <f>IF(主动技能!V1060="","",主动技能!V1060)</f>
        <v>skill_15</v>
      </c>
      <c r="Q1057" t="str">
        <f>IF(主动技能!W1060="","")</f>
        <v/>
      </c>
      <c r="R1057" t="str">
        <f>IF(主动技能!X1060="","")</f>
        <v/>
      </c>
      <c r="S1057">
        <f>主动技能!Y1060</f>
        <v>50</v>
      </c>
      <c r="T1057">
        <f>主动技能!Z1060</f>
        <v>125</v>
      </c>
      <c r="U1057">
        <f>主动技能!AB1060</f>
        <v>6409</v>
      </c>
      <c r="V1057">
        <f>主动技能!AC1060</f>
        <v>0</v>
      </c>
      <c r="W1057">
        <f>主动技能!AD1060</f>
        <v>0</v>
      </c>
      <c r="X1057">
        <f>主动技能!AE1060</f>
        <v>1</v>
      </c>
      <c r="Y1057">
        <f>主动技能!AF1060</f>
        <v>2</v>
      </c>
      <c r="Z1057">
        <f>主动技能!AG1060</f>
        <v>1</v>
      </c>
      <c r="AA1057" t="str">
        <f>主动技能!AH1060</f>
        <v>attackex</v>
      </c>
      <c r="AB1057" t="str">
        <f>IF(主动技能!AI1060="","")</f>
        <v/>
      </c>
      <c r="AC1057">
        <f>主动技能!AJ1060</f>
        <v>14</v>
      </c>
    </row>
    <row r="1058" spans="1:29" x14ac:dyDescent="0.15">
      <c r="A1058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对敌方单体造成125%攻击力（+9065）伤害，附带减防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t="str">
        <f>主动技能!P1061</f>
        <v>eff_sixingguangquan|eff_xuanbingjian_1|eff_xuanbingjian_2|</v>
      </c>
      <c r="K1058">
        <f>主动技能!Q1061</f>
        <v>1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100065:100:2:0</v>
      </c>
      <c r="O1058" t="str">
        <f>IF(主动技能!U1061="","",主动技能!U1061)</f>
        <v/>
      </c>
      <c r="P1058" t="str">
        <f>IF(主动技能!V1061="","",主动技能!V1061)</f>
        <v>skill_15</v>
      </c>
      <c r="Q1058" t="str">
        <f>IF(主动技能!W1061="","")</f>
        <v/>
      </c>
      <c r="R1058" t="str">
        <f>IF(主动技能!X1061="","")</f>
        <v/>
      </c>
      <c r="S1058">
        <f>主动技能!Y1061</f>
        <v>50</v>
      </c>
      <c r="T1058">
        <f>主动技能!Z1061</f>
        <v>125</v>
      </c>
      <c r="U1058">
        <f>主动技能!AB1061</f>
        <v>9065</v>
      </c>
      <c r="V1058">
        <f>主动技能!AC1061</f>
        <v>0</v>
      </c>
      <c r="W1058">
        <f>主动技能!AD1061</f>
        <v>0</v>
      </c>
      <c r="X1058">
        <f>主动技能!AE1061</f>
        <v>1</v>
      </c>
      <c r="Y1058">
        <f>主动技能!AF1061</f>
        <v>2</v>
      </c>
      <c r="Z1058">
        <f>主动技能!AG1061</f>
        <v>1</v>
      </c>
      <c r="AA1058" t="str">
        <f>主动技能!AH1061</f>
        <v>attackex</v>
      </c>
      <c r="AB1058" t="str">
        <f>IF(主动技能!AI1061="","")</f>
        <v/>
      </c>
      <c r="AC1058">
        <f>主动技能!AJ1061</f>
        <v>15</v>
      </c>
    </row>
    <row r="1059" spans="1:29" x14ac:dyDescent="0.15">
      <c r="A105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对敌方单体造成125%攻击力（+12822）伤害，附带减防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t="str">
        <f>主动技能!P1062</f>
        <v>eff_sixingguangquan|eff_xuanbingjian_1|eff_xuanbingjian_2|</v>
      </c>
      <c r="K1059">
        <f>主动技能!Q1062</f>
        <v>1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100065:100:2:0</v>
      </c>
      <c r="O1059" t="str">
        <f>IF(主动技能!U1062="","",主动技能!U1062)</f>
        <v/>
      </c>
      <c r="P1059" t="str">
        <f>IF(主动技能!V1062="","",主动技能!V1062)</f>
        <v>skill_15</v>
      </c>
      <c r="Q1059" t="str">
        <f>IF(主动技能!W1062="","")</f>
        <v/>
      </c>
      <c r="R1059" t="str">
        <f>IF(主动技能!X1062="","")</f>
        <v/>
      </c>
      <c r="S1059">
        <f>主动技能!Y1062</f>
        <v>50</v>
      </c>
      <c r="T1059">
        <f>主动技能!Z1062</f>
        <v>125</v>
      </c>
      <c r="U1059">
        <f>主动技能!AB1062</f>
        <v>12822</v>
      </c>
      <c r="V1059">
        <f>主动技能!AC1062</f>
        <v>0</v>
      </c>
      <c r="W1059">
        <f>主动技能!AD1062</f>
        <v>0</v>
      </c>
      <c r="X1059">
        <f>主动技能!AE1062</f>
        <v>1</v>
      </c>
      <c r="Y1059">
        <f>主动技能!AF1062</f>
        <v>2</v>
      </c>
      <c r="Z1059">
        <f>主动技能!AG1062</f>
        <v>1</v>
      </c>
      <c r="AA1059" t="str">
        <f>主动技能!AH1062</f>
        <v>attackex</v>
      </c>
      <c r="AB1059" t="str">
        <f>IF(主动技能!AI1062="","")</f>
        <v/>
      </c>
      <c r="AC1059">
        <f>主动技能!AJ1062</f>
        <v>16</v>
      </c>
    </row>
    <row r="1060" spans="1:29" x14ac:dyDescent="0.15">
      <c r="A1060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对敌方单体造成125%攻击力（+18135）伤害，附带减防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t="str">
        <f>主动技能!P1063</f>
        <v>eff_sixingguangquan|eff_xuanbingjian_1|eff_xuanbingjian_2|</v>
      </c>
      <c r="K1060">
        <f>主动技能!Q1063</f>
        <v>1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100065:100:2:0</v>
      </c>
      <c r="O1060" t="str">
        <f>IF(主动技能!U1063="","",主动技能!U1063)</f>
        <v/>
      </c>
      <c r="P1060" t="str">
        <f>IF(主动技能!V1063="","",主动技能!V1063)</f>
        <v>skill_15</v>
      </c>
      <c r="Q1060" t="str">
        <f>IF(主动技能!W1063="","")</f>
        <v/>
      </c>
      <c r="R1060" t="str">
        <f>IF(主动技能!X1063="","")</f>
        <v/>
      </c>
      <c r="S1060">
        <f>主动技能!Y1063</f>
        <v>50</v>
      </c>
      <c r="T1060">
        <f>主动技能!Z1063</f>
        <v>125</v>
      </c>
      <c r="U1060">
        <f>主动技能!AB1063</f>
        <v>18135</v>
      </c>
      <c r="V1060">
        <f>主动技能!AC1063</f>
        <v>0</v>
      </c>
      <c r="W1060">
        <f>主动技能!AD1063</f>
        <v>0</v>
      </c>
      <c r="X1060">
        <f>主动技能!AE1063</f>
        <v>1</v>
      </c>
      <c r="Y1060">
        <f>主动技能!AF1063</f>
        <v>2</v>
      </c>
      <c r="Z1060">
        <f>主动技能!AG1063</f>
        <v>1</v>
      </c>
      <c r="AA1060" t="str">
        <f>主动技能!AH1063</f>
        <v>attackex</v>
      </c>
      <c r="AB1060" t="str">
        <f>IF(主动技能!AI1063="","")</f>
        <v/>
      </c>
      <c r="AC1060">
        <f>主动技能!AJ1063</f>
        <v>17</v>
      </c>
    </row>
    <row r="1061" spans="1:29" x14ac:dyDescent="0.15">
      <c r="A1061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对敌方单体造成125%攻击力（+25650）伤害，附带减防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t="str">
        <f>主动技能!P1064</f>
        <v>eff_sixingguangquan|eff_xuanbingjian_1|eff_xuanbingjian_2|</v>
      </c>
      <c r="K1061">
        <f>主动技能!Q1064</f>
        <v>1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100065:100:2:0</v>
      </c>
      <c r="O1061" t="str">
        <f>IF(主动技能!U1064="","",主动技能!U1064)</f>
        <v/>
      </c>
      <c r="P1061" t="str">
        <f>IF(主动技能!V1064="","",主动技能!V1064)</f>
        <v>skill_15</v>
      </c>
      <c r="Q1061" t="str">
        <f>IF(主动技能!W1064="","")</f>
        <v/>
      </c>
      <c r="R1061" t="str">
        <f>IF(主动技能!X1064="","")</f>
        <v/>
      </c>
      <c r="S1061">
        <f>主动技能!Y1064</f>
        <v>50</v>
      </c>
      <c r="T1061">
        <f>主动技能!Z1064</f>
        <v>125</v>
      </c>
      <c r="U1061">
        <f>主动技能!AB1064</f>
        <v>25650</v>
      </c>
      <c r="V1061">
        <f>主动技能!AC1064</f>
        <v>0</v>
      </c>
      <c r="W1061">
        <f>主动技能!AD1064</f>
        <v>0</v>
      </c>
      <c r="X1061">
        <f>主动技能!AE1064</f>
        <v>1</v>
      </c>
      <c r="Y1061">
        <f>主动技能!AF1064</f>
        <v>2</v>
      </c>
      <c r="Z1061">
        <f>主动技能!AG1064</f>
        <v>1</v>
      </c>
      <c r="AA1061" t="str">
        <f>主动技能!AH1064</f>
        <v>attackex</v>
      </c>
      <c r="AB1061" t="str">
        <f>IF(主动技能!AI1064="","")</f>
        <v/>
      </c>
      <c r="AC1061">
        <f>主动技能!AJ1064</f>
        <v>18</v>
      </c>
    </row>
    <row r="1062" spans="1:29" x14ac:dyDescent="0.15">
      <c r="A1062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对敌方单体造成125%攻击力（+36280）伤害，附带减防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t="str">
        <f>主动技能!P1065</f>
        <v>eff_sixingguangquan|eff_xuanbingjian_1|eff_xuanbingjian_2|</v>
      </c>
      <c r="K1062">
        <f>主动技能!Q1065</f>
        <v>1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100065:100:2:0</v>
      </c>
      <c r="O1062" t="str">
        <f>IF(主动技能!U1065="","",主动技能!U1065)</f>
        <v/>
      </c>
      <c r="P1062" t="str">
        <f>IF(主动技能!V1065="","",主动技能!V1065)</f>
        <v>skill_15</v>
      </c>
      <c r="Q1062" t="str">
        <f>IF(主动技能!W1065="","")</f>
        <v/>
      </c>
      <c r="R1062" t="str">
        <f>IF(主动技能!X1065="","")</f>
        <v/>
      </c>
      <c r="S1062">
        <f>主动技能!Y1065</f>
        <v>50</v>
      </c>
      <c r="T1062">
        <f>主动技能!Z1065</f>
        <v>125</v>
      </c>
      <c r="U1062">
        <f>主动技能!AB1065</f>
        <v>36280</v>
      </c>
      <c r="V1062">
        <f>主动技能!AC1065</f>
        <v>0</v>
      </c>
      <c r="W1062">
        <f>主动技能!AD1065</f>
        <v>0</v>
      </c>
      <c r="X1062">
        <f>主动技能!AE1065</f>
        <v>1</v>
      </c>
      <c r="Y1062">
        <f>主动技能!AF1065</f>
        <v>2</v>
      </c>
      <c r="Z1062">
        <f>主动技能!AG1065</f>
        <v>1</v>
      </c>
      <c r="AA1062" t="str">
        <f>主动技能!AH1065</f>
        <v>attackex</v>
      </c>
      <c r="AB1062" t="str">
        <f>IF(主动技能!AI1065="","")</f>
        <v/>
      </c>
      <c r="AC1062">
        <f>主动技能!AJ1065</f>
        <v>19</v>
      </c>
    </row>
    <row r="1063" spans="1:29" x14ac:dyDescent="0.15">
      <c r="A1063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对敌方单体造成125%攻击力（+51314）伤害，附带减防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t="str">
        <f>主动技能!P1066</f>
        <v>eff_sixingguangquan|eff_xuanbingjian_1|eff_xuanbingjian_2|</v>
      </c>
      <c r="K1063">
        <f>主动技能!Q1066</f>
        <v>1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100065:100:2:0</v>
      </c>
      <c r="O1063" t="str">
        <f>IF(主动技能!U1066="","",主动技能!U1066)</f>
        <v/>
      </c>
      <c r="P1063" t="str">
        <f>IF(主动技能!V1066="","",主动技能!V1066)</f>
        <v>skill_15</v>
      </c>
      <c r="Q1063" t="str">
        <f>IF(主动技能!W1066="","")</f>
        <v/>
      </c>
      <c r="R1063" t="str">
        <f>IF(主动技能!X1066="","")</f>
        <v/>
      </c>
      <c r="S1063">
        <f>主动技能!Y1066</f>
        <v>50</v>
      </c>
      <c r="T1063">
        <f>主动技能!Z1066</f>
        <v>125</v>
      </c>
      <c r="U1063">
        <f>主动技能!AB1066</f>
        <v>51314</v>
      </c>
      <c r="V1063">
        <f>主动技能!AC1066</f>
        <v>0</v>
      </c>
      <c r="W1063">
        <f>主动技能!AD1066</f>
        <v>0</v>
      </c>
      <c r="X1063">
        <f>主动技能!AE1066</f>
        <v>1</v>
      </c>
      <c r="Y1063">
        <f>主动技能!AF1066</f>
        <v>2</v>
      </c>
      <c r="Z1063">
        <f>主动技能!AG1066</f>
        <v>1</v>
      </c>
      <c r="AA1063" t="str">
        <f>主动技能!AH1066</f>
        <v>attackex</v>
      </c>
      <c r="AB1063" t="str">
        <f>IF(主动技能!AI1066="","")</f>
        <v/>
      </c>
      <c r="AC1063">
        <f>主动技能!AJ1066</f>
        <v>20</v>
      </c>
    </row>
    <row r="1064" spans="1:29" x14ac:dyDescent="0.15">
      <c r="A1064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对敌方全体造成100%攻击力（+65）伤害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 t="str">
        <f>主动技能!P1067</f>
        <v>eff_sixingguangquan||eff_xuanshuijulang|</v>
      </c>
      <c r="K1064">
        <f>主动技能!Q1067</f>
        <v>3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 t="str">
        <f>IF(主动技能!V1067="","",主动技能!V1067)</f>
        <v>skill_25</v>
      </c>
      <c r="Q1064" t="str">
        <f>IF(主动技能!W1067="","")</f>
        <v/>
      </c>
      <c r="R1064" t="str">
        <f>IF(主动技能!X1067="","")</f>
        <v/>
      </c>
      <c r="S1064">
        <f>主动技能!Y1067</f>
        <v>100</v>
      </c>
      <c r="T1064">
        <f>主动技能!Z1067</f>
        <v>100</v>
      </c>
      <c r="U1064">
        <f>主动技能!AB1067</f>
        <v>65</v>
      </c>
      <c r="V1064">
        <f>主动技能!AC1067</f>
        <v>0</v>
      </c>
      <c r="W1064">
        <f>主动技能!AD1067</f>
        <v>0</v>
      </c>
      <c r="X1064">
        <f>主动技能!AE1067</f>
        <v>1</v>
      </c>
      <c r="Y1064">
        <f>主动技能!AF1067</f>
        <v>3</v>
      </c>
      <c r="Z1064">
        <f>主动技能!AG1067</f>
        <v>2</v>
      </c>
      <c r="AA1064" t="str">
        <f>主动技能!AH1067</f>
        <v>attackex</v>
      </c>
      <c r="AB1064" t="str">
        <f>IF(主动技能!AI1067="","")</f>
        <v/>
      </c>
      <c r="AC1064">
        <f>主动技能!AJ1067</f>
        <v>1</v>
      </c>
    </row>
    <row r="1065" spans="1:29" x14ac:dyDescent="0.15">
      <c r="A1065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对敌方全体造成100%攻击力（+80）伤害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 t="str">
        <f>主动技能!P1068</f>
        <v>eff_sixingguangquan||eff_xuanshuijulang|</v>
      </c>
      <c r="K1065">
        <f>主动技能!Q1068</f>
        <v>3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 t="str">
        <f>IF(主动技能!V1068="","",主动技能!V1068)</f>
        <v>skill_25</v>
      </c>
      <c r="Q1065" t="str">
        <f>IF(主动技能!W1068="","")</f>
        <v/>
      </c>
      <c r="R1065" t="str">
        <f>IF(主动技能!X1068="","")</f>
        <v/>
      </c>
      <c r="S1065">
        <f>主动技能!Y1068</f>
        <v>100</v>
      </c>
      <c r="T1065">
        <f>主动技能!Z1068</f>
        <v>100</v>
      </c>
      <c r="U1065">
        <f>主动技能!AB1068</f>
        <v>80</v>
      </c>
      <c r="V1065">
        <f>主动技能!AC1068</f>
        <v>0</v>
      </c>
      <c r="W1065">
        <f>主动技能!AD1068</f>
        <v>0</v>
      </c>
      <c r="X1065">
        <f>主动技能!AE1068</f>
        <v>1</v>
      </c>
      <c r="Y1065">
        <f>主动技能!AF1068</f>
        <v>3</v>
      </c>
      <c r="Z1065">
        <f>主动技能!AG1068</f>
        <v>2</v>
      </c>
      <c r="AA1065" t="str">
        <f>主动技能!AH1068</f>
        <v>attackex</v>
      </c>
      <c r="AB1065" t="str">
        <f>IF(主动技能!AI1068="","")</f>
        <v/>
      </c>
      <c r="AC1065">
        <f>主动技能!AJ1068</f>
        <v>2</v>
      </c>
    </row>
    <row r="1066" spans="1:29" x14ac:dyDescent="0.15">
      <c r="A1066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对敌方全体造成100%攻击力（+125）伤害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 t="str">
        <f>主动技能!P1069</f>
        <v>eff_sixingguangquan||eff_xuanshuijulang|</v>
      </c>
      <c r="K1066">
        <f>主动技能!Q1069</f>
        <v>3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 t="str">
        <f>IF(主动技能!V1069="","",主动技能!V1069)</f>
        <v>skill_25</v>
      </c>
      <c r="Q1066" t="str">
        <f>IF(主动技能!W1069="","")</f>
        <v/>
      </c>
      <c r="R1066" t="str">
        <f>IF(主动技能!X1069="","")</f>
        <v/>
      </c>
      <c r="S1066">
        <f>主动技能!Y1069</f>
        <v>100</v>
      </c>
      <c r="T1066">
        <f>主动技能!Z1069</f>
        <v>100</v>
      </c>
      <c r="U1066">
        <f>主动技能!AB1069</f>
        <v>125</v>
      </c>
      <c r="V1066">
        <f>主动技能!AC1069</f>
        <v>0</v>
      </c>
      <c r="W1066">
        <f>主动技能!AD1069</f>
        <v>0</v>
      </c>
      <c r="X1066">
        <f>主动技能!AE1069</f>
        <v>1</v>
      </c>
      <c r="Y1066">
        <f>主动技能!AF1069</f>
        <v>3</v>
      </c>
      <c r="Z1066">
        <f>主动技能!AG1069</f>
        <v>2</v>
      </c>
      <c r="AA1066" t="str">
        <f>主动技能!AH1069</f>
        <v>attackex</v>
      </c>
      <c r="AB1066" t="str">
        <f>IF(主动技能!AI1069="","")</f>
        <v/>
      </c>
      <c r="AC1066">
        <f>主动技能!AJ1069</f>
        <v>3</v>
      </c>
    </row>
    <row r="1067" spans="1:29" x14ac:dyDescent="0.15">
      <c r="A1067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对敌方全体造成100%攻击力（+200）伤害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 t="str">
        <f>主动技能!P1070</f>
        <v>eff_sixingguangquan||eff_xuanshuijulang|</v>
      </c>
      <c r="K1067">
        <f>主动技能!Q1070</f>
        <v>3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 t="str">
        <f>IF(主动技能!V1070="","",主动技能!V1070)</f>
        <v>skill_25</v>
      </c>
      <c r="Q1067" t="str">
        <f>IF(主动技能!W1070="","")</f>
        <v/>
      </c>
      <c r="R1067" t="str">
        <f>IF(主动技能!X1070="","")</f>
        <v/>
      </c>
      <c r="S1067">
        <f>主动技能!Y1070</f>
        <v>100</v>
      </c>
      <c r="T1067">
        <f>主动技能!Z1070</f>
        <v>100</v>
      </c>
      <c r="U1067">
        <f>主动技能!AB1070</f>
        <v>200</v>
      </c>
      <c r="V1067">
        <f>主动技能!AC1070</f>
        <v>0</v>
      </c>
      <c r="W1067">
        <f>主动技能!AD1070</f>
        <v>0</v>
      </c>
      <c r="X1067">
        <f>主动技能!AE1070</f>
        <v>1</v>
      </c>
      <c r="Y1067">
        <f>主动技能!AF1070</f>
        <v>3</v>
      </c>
      <c r="Z1067">
        <f>主动技能!AG1070</f>
        <v>2</v>
      </c>
      <c r="AA1067" t="str">
        <f>主动技能!AH1070</f>
        <v>attackex</v>
      </c>
      <c r="AB1067" t="str">
        <f>IF(主动技能!AI1070="","")</f>
        <v/>
      </c>
      <c r="AC1067">
        <f>主动技能!AJ1070</f>
        <v>4</v>
      </c>
    </row>
    <row r="1068" spans="1:29" x14ac:dyDescent="0.15">
      <c r="A1068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 t="str">
        <f>主动技能!P1071</f>
        <v>eff_sixingguangquan||eff_xuanshuijulang|</v>
      </c>
      <c r="K1068">
        <f>主动技能!Q1071</f>
        <v>3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 t="str">
        <f>IF(主动技能!V1071="","",主动技能!V1071)</f>
        <v>skill_25</v>
      </c>
      <c r="Q1068" t="str">
        <f>IF(主动技能!W1071="","")</f>
        <v/>
      </c>
      <c r="R1068" t="str">
        <f>IF(主动技能!X1071="","")</f>
        <v/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>
        <f>主动技能!AE1071</f>
        <v>1</v>
      </c>
      <c r="Y1068">
        <f>主动技能!AF1071</f>
        <v>3</v>
      </c>
      <c r="Z1068">
        <f>主动技能!AG1071</f>
        <v>2</v>
      </c>
      <c r="AA1068" t="str">
        <f>主动技能!AH1071</f>
        <v>attackex</v>
      </c>
      <c r="AB1068" t="str">
        <f>IF(主动技能!AI1071="","")</f>
        <v/>
      </c>
      <c r="AC1068">
        <f>主动技能!AJ1071</f>
        <v>5</v>
      </c>
    </row>
    <row r="1069" spans="1:29" x14ac:dyDescent="0.15">
      <c r="A106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对敌方全体造成100%攻击力（+400）伤害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 t="str">
        <f>主动技能!P1072</f>
        <v>eff_sixingguangquan||eff_xuanshuijulang|</v>
      </c>
      <c r="K1069">
        <f>主动技能!Q1072</f>
        <v>3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 t="str">
        <f>IF(主动技能!V1072="","",主动技能!V1072)</f>
        <v>skill_25</v>
      </c>
      <c r="Q1069" t="str">
        <f>IF(主动技能!W1072="","")</f>
        <v/>
      </c>
      <c r="R1069" t="str">
        <f>IF(主动技能!X1072="","")</f>
        <v/>
      </c>
      <c r="S1069">
        <f>主动技能!Y1072</f>
        <v>100</v>
      </c>
      <c r="T1069">
        <f>主动技能!Z1072</f>
        <v>100</v>
      </c>
      <c r="U1069">
        <f>主动技能!AB1072</f>
        <v>400</v>
      </c>
      <c r="V1069">
        <f>主动技能!AC1072</f>
        <v>0</v>
      </c>
      <c r="W1069">
        <f>主动技能!AD1072</f>
        <v>0</v>
      </c>
      <c r="X1069">
        <f>主动技能!AE1072</f>
        <v>1</v>
      </c>
      <c r="Y1069">
        <f>主动技能!AF1072</f>
        <v>3</v>
      </c>
      <c r="Z1069">
        <f>主动技能!AG1072</f>
        <v>2</v>
      </c>
      <c r="AA1069" t="str">
        <f>主动技能!AH1072</f>
        <v>attackex</v>
      </c>
      <c r="AB1069" t="str">
        <f>IF(主动技能!AI1072="","")</f>
        <v/>
      </c>
      <c r="AC1069">
        <f>主动技能!AJ1072</f>
        <v>6</v>
      </c>
    </row>
    <row r="1070" spans="1:29" x14ac:dyDescent="0.15">
      <c r="A1070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对敌方全体造成100%攻击力（+566）伤害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 t="str">
        <f>主动技能!P1073</f>
        <v>eff_sixingguangquan||eff_xuanshuijulang|</v>
      </c>
      <c r="K1070">
        <f>主动技能!Q1073</f>
        <v>3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 t="str">
        <f>IF(主动技能!V1073="","",主动技能!V1073)</f>
        <v>skill_25</v>
      </c>
      <c r="Q1070" t="str">
        <f>IF(主动技能!W1073="","")</f>
        <v/>
      </c>
      <c r="R1070" t="str">
        <f>IF(主动技能!X1073="","")</f>
        <v/>
      </c>
      <c r="S1070">
        <f>主动技能!Y1073</f>
        <v>100</v>
      </c>
      <c r="T1070">
        <f>主动技能!Z1073</f>
        <v>100</v>
      </c>
      <c r="U1070">
        <f>主动技能!AB1073</f>
        <v>566</v>
      </c>
      <c r="V1070">
        <f>主动技能!AC1073</f>
        <v>0</v>
      </c>
      <c r="W1070">
        <f>主动技能!AD1073</f>
        <v>0</v>
      </c>
      <c r="X1070">
        <f>主动技能!AE1073</f>
        <v>1</v>
      </c>
      <c r="Y1070">
        <f>主动技能!AF1073</f>
        <v>3</v>
      </c>
      <c r="Z1070">
        <f>主动技能!AG1073</f>
        <v>2</v>
      </c>
      <c r="AA1070" t="str">
        <f>主动技能!AH1073</f>
        <v>attackex</v>
      </c>
      <c r="AB1070" t="str">
        <f>IF(主动技能!AI1073="","")</f>
        <v/>
      </c>
      <c r="AC1070">
        <f>主动技能!AJ1073</f>
        <v>7</v>
      </c>
    </row>
    <row r="1071" spans="1:29" x14ac:dyDescent="0.15">
      <c r="A1071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对敌方全体造成100%攻击力（+800）伤害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 t="str">
        <f>主动技能!P1074</f>
        <v>eff_sixingguangquan||eff_xuanshuijulang|</v>
      </c>
      <c r="K1071">
        <f>主动技能!Q1074</f>
        <v>3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 t="str">
        <f>IF(主动技能!V1074="","",主动技能!V1074)</f>
        <v>skill_25</v>
      </c>
      <c r="Q1071" t="str">
        <f>IF(主动技能!W1074="","")</f>
        <v/>
      </c>
      <c r="R1071" t="str">
        <f>IF(主动技能!X1074="","")</f>
        <v/>
      </c>
      <c r="S1071">
        <f>主动技能!Y1074</f>
        <v>100</v>
      </c>
      <c r="T1071">
        <f>主动技能!Z1074</f>
        <v>100</v>
      </c>
      <c r="U1071">
        <f>主动技能!AB1074</f>
        <v>800</v>
      </c>
      <c r="V1071">
        <f>主动技能!AC1074</f>
        <v>0</v>
      </c>
      <c r="W1071">
        <f>主动技能!AD1074</f>
        <v>0</v>
      </c>
      <c r="X1071">
        <f>主动技能!AE1074</f>
        <v>1</v>
      </c>
      <c r="Y1071">
        <f>主动技能!AF1074</f>
        <v>3</v>
      </c>
      <c r="Z1071">
        <f>主动技能!AG1074</f>
        <v>2</v>
      </c>
      <c r="AA1071" t="str">
        <f>主动技能!AH1074</f>
        <v>attackex</v>
      </c>
      <c r="AB1071" t="str">
        <f>IF(主动技能!AI1074="","")</f>
        <v/>
      </c>
      <c r="AC1071">
        <f>主动技能!AJ1074</f>
        <v>8</v>
      </c>
    </row>
    <row r="1072" spans="1:29" x14ac:dyDescent="0.15">
      <c r="A1072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对敌方全体造成100%攻击力（+1132）伤害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 t="str">
        <f>主动技能!P1075</f>
        <v>eff_sixingguangquan||eff_xuanshuijulang|</v>
      </c>
      <c r="K1072">
        <f>主动技能!Q1075</f>
        <v>3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 t="str">
        <f>IF(主动技能!V1075="","",主动技能!V1075)</f>
        <v>skill_25</v>
      </c>
      <c r="Q1072" t="str">
        <f>IF(主动技能!W1075="","")</f>
        <v/>
      </c>
      <c r="R1072" t="str">
        <f>IF(主动技能!X1075="","")</f>
        <v/>
      </c>
      <c r="S1072">
        <f>主动技能!Y1075</f>
        <v>100</v>
      </c>
      <c r="T1072">
        <f>主动技能!Z1075</f>
        <v>100</v>
      </c>
      <c r="U1072">
        <f>主动技能!AB1075</f>
        <v>1132</v>
      </c>
      <c r="V1072">
        <f>主动技能!AC1075</f>
        <v>0</v>
      </c>
      <c r="W1072">
        <f>主动技能!AD1075</f>
        <v>0</v>
      </c>
      <c r="X1072">
        <f>主动技能!AE1075</f>
        <v>1</v>
      </c>
      <c r="Y1072">
        <f>主动技能!AF1075</f>
        <v>3</v>
      </c>
      <c r="Z1072">
        <f>主动技能!AG1075</f>
        <v>2</v>
      </c>
      <c r="AA1072" t="str">
        <f>主动技能!AH1075</f>
        <v>attackex</v>
      </c>
      <c r="AB1072" t="str">
        <f>IF(主动技能!AI1075="","")</f>
        <v/>
      </c>
      <c r="AC1072">
        <f>主动技能!AJ1075</f>
        <v>9</v>
      </c>
    </row>
    <row r="1073" spans="1:29" x14ac:dyDescent="0.15">
      <c r="A1073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对敌方全体造成100%攻击力（+1601）伤害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 t="str">
        <f>主动技能!P1076</f>
        <v>eff_sixingguangquan||eff_xuanshuijulang|</v>
      </c>
      <c r="K1073">
        <f>主动技能!Q1076</f>
        <v>3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 t="str">
        <f>IF(主动技能!V1076="","",主动技能!V1076)</f>
        <v>skill_25</v>
      </c>
      <c r="Q1073" t="str">
        <f>IF(主动技能!W1076="","")</f>
        <v/>
      </c>
      <c r="R1073" t="str">
        <f>IF(主动技能!X1076="","")</f>
        <v/>
      </c>
      <c r="S1073">
        <f>主动技能!Y1076</f>
        <v>100</v>
      </c>
      <c r="T1073">
        <f>主动技能!Z1076</f>
        <v>100</v>
      </c>
      <c r="U1073">
        <f>主动技能!AB1076</f>
        <v>1601</v>
      </c>
      <c r="V1073">
        <f>主动技能!AC1076</f>
        <v>0</v>
      </c>
      <c r="W1073">
        <f>主动技能!AD1076</f>
        <v>0</v>
      </c>
      <c r="X1073">
        <f>主动技能!AE1076</f>
        <v>1</v>
      </c>
      <c r="Y1073">
        <f>主动技能!AF1076</f>
        <v>3</v>
      </c>
      <c r="Z1073">
        <f>主动技能!AG1076</f>
        <v>2</v>
      </c>
      <c r="AA1073" t="str">
        <f>主动技能!AH1076</f>
        <v>attackex</v>
      </c>
      <c r="AB1073" t="str">
        <f>IF(主动技能!AI1076="","")</f>
        <v/>
      </c>
      <c r="AC1073">
        <f>主动技能!AJ1076</f>
        <v>10</v>
      </c>
    </row>
    <row r="1074" spans="1:29" x14ac:dyDescent="0.15">
      <c r="A1074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对敌方全体造成100%攻击力（+2265）伤害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 t="str">
        <f>主动技能!P1077</f>
        <v>eff_sixingguangquan||eff_xuanshuijulang|</v>
      </c>
      <c r="K1074">
        <f>主动技能!Q1077</f>
        <v>3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 t="str">
        <f>IF(主动技能!V1077="","",主动技能!V1077)</f>
        <v>skill_25</v>
      </c>
      <c r="Q1074" t="str">
        <f>IF(主动技能!W1077="","")</f>
        <v/>
      </c>
      <c r="R1074" t="str">
        <f>IF(主动技能!X1077="","")</f>
        <v/>
      </c>
      <c r="S1074">
        <f>主动技能!Y1077</f>
        <v>100</v>
      </c>
      <c r="T1074">
        <f>主动技能!Z1077</f>
        <v>100</v>
      </c>
      <c r="U1074">
        <f>主动技能!AB1077</f>
        <v>2265</v>
      </c>
      <c r="V1074">
        <f>主动技能!AC1077</f>
        <v>0</v>
      </c>
      <c r="W1074">
        <f>主动技能!AD1077</f>
        <v>0</v>
      </c>
      <c r="X1074">
        <f>主动技能!AE1077</f>
        <v>1</v>
      </c>
      <c r="Y1074">
        <f>主动技能!AF1077</f>
        <v>3</v>
      </c>
      <c r="Z1074">
        <f>主动技能!AG1077</f>
        <v>2</v>
      </c>
      <c r="AA1074" t="str">
        <f>主动技能!AH1077</f>
        <v>attackex</v>
      </c>
      <c r="AB1074" t="str">
        <f>IF(主动技能!AI1077="","")</f>
        <v/>
      </c>
      <c r="AC1074">
        <f>主动技能!AJ1077</f>
        <v>11</v>
      </c>
    </row>
    <row r="1075" spans="1:29" x14ac:dyDescent="0.15">
      <c r="A1075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对敌方全体造成100%攻击力（+3203）伤害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 t="str">
        <f>主动技能!P1078</f>
        <v>eff_sixingguangquan||eff_xuanshuijulang|</v>
      </c>
      <c r="K1075">
        <f>主动技能!Q1078</f>
        <v>3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 t="str">
        <f>IF(主动技能!V1078="","",主动技能!V1078)</f>
        <v>skill_25</v>
      </c>
      <c r="Q1075" t="str">
        <f>IF(主动技能!W1078="","")</f>
        <v/>
      </c>
      <c r="R1075" t="str">
        <f>IF(主动技能!X1078="","")</f>
        <v/>
      </c>
      <c r="S1075">
        <f>主动技能!Y1078</f>
        <v>100</v>
      </c>
      <c r="T1075">
        <f>主动技能!Z1078</f>
        <v>100</v>
      </c>
      <c r="U1075">
        <f>主动技能!AB1078</f>
        <v>3203</v>
      </c>
      <c r="V1075">
        <f>主动技能!AC1078</f>
        <v>0</v>
      </c>
      <c r="W1075">
        <f>主动技能!AD1078</f>
        <v>0</v>
      </c>
      <c r="X1075">
        <f>主动技能!AE1078</f>
        <v>1</v>
      </c>
      <c r="Y1075">
        <f>主动技能!AF1078</f>
        <v>3</v>
      </c>
      <c r="Z1075">
        <f>主动技能!AG1078</f>
        <v>2</v>
      </c>
      <c r="AA1075" t="str">
        <f>主动技能!AH1078</f>
        <v>attackex</v>
      </c>
      <c r="AB1075" t="str">
        <f>IF(主动技能!AI1078="","")</f>
        <v/>
      </c>
      <c r="AC1075">
        <f>主动技能!AJ1078</f>
        <v>12</v>
      </c>
    </row>
    <row r="1076" spans="1:29" x14ac:dyDescent="0.15">
      <c r="A1076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对敌方全体造成100%攻击力（+4531）伤害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 t="str">
        <f>主动技能!P1079</f>
        <v>eff_sixingguangquan||eff_xuanshuijulang|</v>
      </c>
      <c r="K1076">
        <f>主动技能!Q1079</f>
        <v>3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 t="str">
        <f>IF(主动技能!V1079="","",主动技能!V1079)</f>
        <v>skill_25</v>
      </c>
      <c r="Q1076" t="str">
        <f>IF(主动技能!W1079="","")</f>
        <v/>
      </c>
      <c r="R1076" t="str">
        <f>IF(主动技能!X1079="","")</f>
        <v/>
      </c>
      <c r="S1076">
        <f>主动技能!Y1079</f>
        <v>100</v>
      </c>
      <c r="T1076">
        <f>主动技能!Z1079</f>
        <v>100</v>
      </c>
      <c r="U1076">
        <f>主动技能!AB1079</f>
        <v>4531</v>
      </c>
      <c r="V1076">
        <f>主动技能!AC1079</f>
        <v>0</v>
      </c>
      <c r="W1076">
        <f>主动技能!AD1079</f>
        <v>0</v>
      </c>
      <c r="X1076">
        <f>主动技能!AE1079</f>
        <v>1</v>
      </c>
      <c r="Y1076">
        <f>主动技能!AF1079</f>
        <v>3</v>
      </c>
      <c r="Z1076">
        <f>主动技能!AG1079</f>
        <v>2</v>
      </c>
      <c r="AA1076" t="str">
        <f>主动技能!AH1079</f>
        <v>attackex</v>
      </c>
      <c r="AB1076" t="str">
        <f>IF(主动技能!AI1079="","")</f>
        <v/>
      </c>
      <c r="AC1076">
        <f>主动技能!AJ1079</f>
        <v>13</v>
      </c>
    </row>
    <row r="1077" spans="1:29" x14ac:dyDescent="0.15">
      <c r="A1077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对敌方全体造成100%攻击力（+6409）伤害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 t="str">
        <f>主动技能!P1080</f>
        <v>eff_sixingguangquan||eff_xuanshuijulang|</v>
      </c>
      <c r="K1077">
        <f>主动技能!Q1080</f>
        <v>3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 t="str">
        <f>IF(主动技能!V1080="","",主动技能!V1080)</f>
        <v>skill_25</v>
      </c>
      <c r="Q1077" t="str">
        <f>IF(主动技能!W1080="","")</f>
        <v/>
      </c>
      <c r="R1077" t="str">
        <f>IF(主动技能!X1080="","")</f>
        <v/>
      </c>
      <c r="S1077">
        <f>主动技能!Y1080</f>
        <v>100</v>
      </c>
      <c r="T1077">
        <f>主动技能!Z1080</f>
        <v>100</v>
      </c>
      <c r="U1077">
        <f>主动技能!AB1080</f>
        <v>6409</v>
      </c>
      <c r="V1077">
        <f>主动技能!AC1080</f>
        <v>0</v>
      </c>
      <c r="W1077">
        <f>主动技能!AD1080</f>
        <v>0</v>
      </c>
      <c r="X1077">
        <f>主动技能!AE1080</f>
        <v>1</v>
      </c>
      <c r="Y1077">
        <f>主动技能!AF1080</f>
        <v>3</v>
      </c>
      <c r="Z1077">
        <f>主动技能!AG1080</f>
        <v>2</v>
      </c>
      <c r="AA1077" t="str">
        <f>主动技能!AH1080</f>
        <v>attackex</v>
      </c>
      <c r="AB1077" t="str">
        <f>IF(主动技能!AI1080="","")</f>
        <v/>
      </c>
      <c r="AC1077">
        <f>主动技能!AJ1080</f>
        <v>14</v>
      </c>
    </row>
    <row r="1078" spans="1:29" x14ac:dyDescent="0.15">
      <c r="A1078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对敌方全体造成100%攻击力（+9065）伤害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 t="str">
        <f>主动技能!P1081</f>
        <v>eff_sixingguangquan||eff_xuanshuijulang|</v>
      </c>
      <c r="K1078">
        <f>主动技能!Q1081</f>
        <v>3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 t="str">
        <f>IF(主动技能!V1081="","",主动技能!V1081)</f>
        <v>skill_25</v>
      </c>
      <c r="Q1078" t="str">
        <f>IF(主动技能!W1081="","")</f>
        <v/>
      </c>
      <c r="R1078" t="str">
        <f>IF(主动技能!X1081="","")</f>
        <v/>
      </c>
      <c r="S1078">
        <f>主动技能!Y1081</f>
        <v>100</v>
      </c>
      <c r="T1078">
        <f>主动技能!Z1081</f>
        <v>100</v>
      </c>
      <c r="U1078">
        <f>主动技能!AB1081</f>
        <v>9065</v>
      </c>
      <c r="V1078">
        <f>主动技能!AC1081</f>
        <v>0</v>
      </c>
      <c r="W1078">
        <f>主动技能!AD1081</f>
        <v>0</v>
      </c>
      <c r="X1078">
        <f>主动技能!AE1081</f>
        <v>1</v>
      </c>
      <c r="Y1078">
        <f>主动技能!AF1081</f>
        <v>3</v>
      </c>
      <c r="Z1078">
        <f>主动技能!AG1081</f>
        <v>2</v>
      </c>
      <c r="AA1078" t="str">
        <f>主动技能!AH1081</f>
        <v>attackex</v>
      </c>
      <c r="AB1078" t="str">
        <f>IF(主动技能!AI1081="","")</f>
        <v/>
      </c>
      <c r="AC1078">
        <f>主动技能!AJ1081</f>
        <v>15</v>
      </c>
    </row>
    <row r="1079" spans="1:29" x14ac:dyDescent="0.15">
      <c r="A107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对敌方全体造成100%攻击力（+12822）伤害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 t="str">
        <f>主动技能!P1082</f>
        <v>eff_sixingguangquan||eff_xuanshuijulang|</v>
      </c>
      <c r="K1079">
        <f>主动技能!Q1082</f>
        <v>3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 t="str">
        <f>IF(主动技能!V1082="","",主动技能!V1082)</f>
        <v>skill_25</v>
      </c>
      <c r="Q1079" t="str">
        <f>IF(主动技能!W1082="","")</f>
        <v/>
      </c>
      <c r="R1079" t="str">
        <f>IF(主动技能!X1082="","")</f>
        <v/>
      </c>
      <c r="S1079">
        <f>主动技能!Y1082</f>
        <v>100</v>
      </c>
      <c r="T1079">
        <f>主动技能!Z1082</f>
        <v>100</v>
      </c>
      <c r="U1079">
        <f>主动技能!AB1082</f>
        <v>12822</v>
      </c>
      <c r="V1079">
        <f>主动技能!AC1082</f>
        <v>0</v>
      </c>
      <c r="W1079">
        <f>主动技能!AD1082</f>
        <v>0</v>
      </c>
      <c r="X1079">
        <f>主动技能!AE1082</f>
        <v>1</v>
      </c>
      <c r="Y1079">
        <f>主动技能!AF1082</f>
        <v>3</v>
      </c>
      <c r="Z1079">
        <f>主动技能!AG1082</f>
        <v>2</v>
      </c>
      <c r="AA1079" t="str">
        <f>主动技能!AH1082</f>
        <v>attackex</v>
      </c>
      <c r="AB1079" t="str">
        <f>IF(主动技能!AI1082="","")</f>
        <v/>
      </c>
      <c r="AC1079">
        <f>主动技能!AJ1082</f>
        <v>16</v>
      </c>
    </row>
    <row r="1080" spans="1:29" x14ac:dyDescent="0.15">
      <c r="A1080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对敌方全体造成100%攻击力（+18135）伤害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 t="str">
        <f>主动技能!P1083</f>
        <v>eff_sixingguangquan||eff_xuanshuijulang|</v>
      </c>
      <c r="K1080">
        <f>主动技能!Q1083</f>
        <v>3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 t="str">
        <f>IF(主动技能!V1083="","",主动技能!V1083)</f>
        <v>skill_25</v>
      </c>
      <c r="Q1080" t="str">
        <f>IF(主动技能!W1083="","")</f>
        <v/>
      </c>
      <c r="R1080" t="str">
        <f>IF(主动技能!X1083="","")</f>
        <v/>
      </c>
      <c r="S1080">
        <f>主动技能!Y1083</f>
        <v>100</v>
      </c>
      <c r="T1080">
        <f>主动技能!Z1083</f>
        <v>100</v>
      </c>
      <c r="U1080">
        <f>主动技能!AB1083</f>
        <v>18135</v>
      </c>
      <c r="V1080">
        <f>主动技能!AC1083</f>
        <v>0</v>
      </c>
      <c r="W1080">
        <f>主动技能!AD1083</f>
        <v>0</v>
      </c>
      <c r="X1080">
        <f>主动技能!AE1083</f>
        <v>1</v>
      </c>
      <c r="Y1080">
        <f>主动技能!AF1083</f>
        <v>3</v>
      </c>
      <c r="Z1080">
        <f>主动技能!AG1083</f>
        <v>2</v>
      </c>
      <c r="AA1080" t="str">
        <f>主动技能!AH1083</f>
        <v>attackex</v>
      </c>
      <c r="AB1080" t="str">
        <f>IF(主动技能!AI1083="","")</f>
        <v/>
      </c>
      <c r="AC1080">
        <f>主动技能!AJ1083</f>
        <v>17</v>
      </c>
    </row>
    <row r="1081" spans="1:29" x14ac:dyDescent="0.15">
      <c r="A1081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对敌方全体造成100%攻击力（+25650）伤害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 t="str">
        <f>主动技能!P1084</f>
        <v>eff_sixingguangquan||eff_xuanshuijulang|</v>
      </c>
      <c r="K1081">
        <f>主动技能!Q1084</f>
        <v>3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 t="str">
        <f>IF(主动技能!V1084="","",主动技能!V1084)</f>
        <v>skill_25</v>
      </c>
      <c r="Q1081" t="str">
        <f>IF(主动技能!W1084="","")</f>
        <v/>
      </c>
      <c r="R1081" t="str">
        <f>IF(主动技能!X1084="","")</f>
        <v/>
      </c>
      <c r="S1081">
        <f>主动技能!Y1084</f>
        <v>100</v>
      </c>
      <c r="T1081">
        <f>主动技能!Z1084</f>
        <v>100</v>
      </c>
      <c r="U1081">
        <f>主动技能!AB1084</f>
        <v>25650</v>
      </c>
      <c r="V1081">
        <f>主动技能!AC1084</f>
        <v>0</v>
      </c>
      <c r="W1081">
        <f>主动技能!AD1084</f>
        <v>0</v>
      </c>
      <c r="X1081">
        <f>主动技能!AE1084</f>
        <v>1</v>
      </c>
      <c r="Y1081">
        <f>主动技能!AF1084</f>
        <v>3</v>
      </c>
      <c r="Z1081">
        <f>主动技能!AG1084</f>
        <v>2</v>
      </c>
      <c r="AA1081" t="str">
        <f>主动技能!AH1084</f>
        <v>attackex</v>
      </c>
      <c r="AB1081" t="str">
        <f>IF(主动技能!AI1084="","")</f>
        <v/>
      </c>
      <c r="AC1081">
        <f>主动技能!AJ1084</f>
        <v>18</v>
      </c>
    </row>
    <row r="1082" spans="1:29" x14ac:dyDescent="0.15">
      <c r="A1082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对敌方全体造成100%攻击力（+36280）伤害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 t="str">
        <f>主动技能!P1085</f>
        <v>eff_sixingguangquan||eff_xuanshuijulang|</v>
      </c>
      <c r="K1082">
        <f>主动技能!Q1085</f>
        <v>3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 t="str">
        <f>IF(主动技能!V1085="","",主动技能!V1085)</f>
        <v>skill_25</v>
      </c>
      <c r="Q1082" t="str">
        <f>IF(主动技能!W1085="","")</f>
        <v/>
      </c>
      <c r="R1082" t="str">
        <f>IF(主动技能!X1085="","")</f>
        <v/>
      </c>
      <c r="S1082">
        <f>主动技能!Y1085</f>
        <v>100</v>
      </c>
      <c r="T1082">
        <f>主动技能!Z1085</f>
        <v>100</v>
      </c>
      <c r="U1082">
        <f>主动技能!AB1085</f>
        <v>36280</v>
      </c>
      <c r="V1082">
        <f>主动技能!AC1085</f>
        <v>0</v>
      </c>
      <c r="W1082">
        <f>主动技能!AD1085</f>
        <v>0</v>
      </c>
      <c r="X1082">
        <f>主动技能!AE1085</f>
        <v>1</v>
      </c>
      <c r="Y1082">
        <f>主动技能!AF1085</f>
        <v>3</v>
      </c>
      <c r="Z1082">
        <f>主动技能!AG1085</f>
        <v>2</v>
      </c>
      <c r="AA1082" t="str">
        <f>主动技能!AH1085</f>
        <v>attackex</v>
      </c>
      <c r="AB1082" t="str">
        <f>IF(主动技能!AI1085="","")</f>
        <v/>
      </c>
      <c r="AC1082">
        <f>主动技能!AJ1085</f>
        <v>19</v>
      </c>
    </row>
    <row r="1083" spans="1:29" x14ac:dyDescent="0.15">
      <c r="A1083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对敌方全体造成100%攻击力（+51314）伤害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 t="str">
        <f>主动技能!P1086</f>
        <v>eff_sixingguangquan||eff_xuanshuijulang|</v>
      </c>
      <c r="K1083">
        <f>主动技能!Q1086</f>
        <v>3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 t="str">
        <f>IF(主动技能!V1086="","",主动技能!V1086)</f>
        <v>skill_25</v>
      </c>
      <c r="Q1083" t="str">
        <f>IF(主动技能!W1086="","")</f>
        <v/>
      </c>
      <c r="R1083" t="str">
        <f>IF(主动技能!X1086="","")</f>
        <v/>
      </c>
      <c r="S1083">
        <f>主动技能!Y1086</f>
        <v>100</v>
      </c>
      <c r="T1083">
        <f>主动技能!Z1086</f>
        <v>100</v>
      </c>
      <c r="U1083">
        <f>主动技能!AB1086</f>
        <v>51314</v>
      </c>
      <c r="V1083">
        <f>主动技能!AC1086</f>
        <v>0</v>
      </c>
      <c r="W1083">
        <f>主动技能!AD1086</f>
        <v>0</v>
      </c>
      <c r="X1083">
        <f>主动技能!AE1086</f>
        <v>1</v>
      </c>
      <c r="Y1083">
        <f>主动技能!AF1086</f>
        <v>3</v>
      </c>
      <c r="Z1083">
        <f>主动技能!AG1086</f>
        <v>2</v>
      </c>
      <c r="AA1083" t="str">
        <f>主动技能!AH1086</f>
        <v>attackex</v>
      </c>
      <c r="AB1083" t="str">
        <f>IF(主动技能!AI1086="","")</f>
        <v/>
      </c>
      <c r="AC1083">
        <f>主动技能!AJ1086</f>
        <v>20</v>
      </c>
    </row>
    <row r="1084" spans="1:29" x14ac:dyDescent="0.15">
      <c r="A1084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t="str">
        <f>主动技能!P1087</f>
        <v>eff_yixingguangquan|||</v>
      </c>
      <c r="K1084">
        <f>主动技能!Q1087</f>
        <v>1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 t="str">
        <f>IF(主动技能!V1087="","",主动技能!V1087)</f>
        <v>skill_32</v>
      </c>
      <c r="Q1084" t="str">
        <f>IF(主动技能!W1087="","")</f>
        <v/>
      </c>
      <c r="R1084" t="str">
        <f>IF(主动技能!X1087="","")</f>
        <v/>
      </c>
      <c r="S1084">
        <f>主动技能!Y1087</f>
        <v>0</v>
      </c>
      <c r="T1084">
        <f>主动技能!Z1087</f>
        <v>100</v>
      </c>
      <c r="U1084">
        <f>主动技能!AB1087</f>
        <v>26</v>
      </c>
      <c r="V1084">
        <f>主动技能!AC1087</f>
        <v>0</v>
      </c>
      <c r="W1084">
        <f>主动技能!AD1087</f>
        <v>0</v>
      </c>
      <c r="X1084">
        <f>主动技能!AE1087</f>
        <v>0</v>
      </c>
      <c r="Y1084">
        <f>主动技能!AF1087</f>
        <v>0</v>
      </c>
      <c r="Z1084">
        <f>主动技能!AG1087</f>
        <v>0</v>
      </c>
      <c r="AA1084" t="str">
        <f>主动技能!AH1087</f>
        <v>attack</v>
      </c>
      <c r="AB1084" t="str">
        <f>IF(主动技能!AI1087="","")</f>
        <v/>
      </c>
      <c r="AC1084">
        <f>主动技能!AJ1087</f>
        <v>1</v>
      </c>
    </row>
    <row r="1085" spans="1:29" x14ac:dyDescent="0.15">
      <c r="A1085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t="str">
        <f>主动技能!P1088</f>
        <v>eff_yixingguangquan|||</v>
      </c>
      <c r="K1085">
        <f>主动技能!Q1088</f>
        <v>1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 t="str">
        <f>IF(主动技能!V1088="","",主动技能!V1088)</f>
        <v>skill_32</v>
      </c>
      <c r="Q1085" t="str">
        <f>IF(主动技能!W1088="","")</f>
        <v/>
      </c>
      <c r="R1085" t="str">
        <f>IF(主动技能!X1088="","")</f>
        <v/>
      </c>
      <c r="S1085">
        <f>主动技能!Y1088</f>
        <v>0</v>
      </c>
      <c r="T1085">
        <f>主动技能!Z1088</f>
        <v>100</v>
      </c>
      <c r="U1085">
        <f>主动技能!AB1088</f>
        <v>32</v>
      </c>
      <c r="V1085">
        <f>主动技能!AC1088</f>
        <v>0</v>
      </c>
      <c r="W1085">
        <f>主动技能!AD1088</f>
        <v>0</v>
      </c>
      <c r="X1085">
        <f>主动技能!AE1088</f>
        <v>0</v>
      </c>
      <c r="Y1085">
        <f>主动技能!AF1088</f>
        <v>0</v>
      </c>
      <c r="Z1085">
        <f>主动技能!AG1088</f>
        <v>0</v>
      </c>
      <c r="AA1085" t="str">
        <f>主动技能!AH1088</f>
        <v>attack</v>
      </c>
      <c r="AB1085" t="str">
        <f>IF(主动技能!AI1088="","")</f>
        <v/>
      </c>
      <c r="AC1085">
        <f>主动技能!AJ1088</f>
        <v>2</v>
      </c>
    </row>
    <row r="1086" spans="1:29" x14ac:dyDescent="0.15">
      <c r="A1086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t="str">
        <f>主动技能!P1089</f>
        <v>eff_yixingguangquan|||</v>
      </c>
      <c r="K1086">
        <f>主动技能!Q1089</f>
        <v>1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 t="str">
        <f>IF(主动技能!V1089="","",主动技能!V1089)</f>
        <v>skill_32</v>
      </c>
      <c r="Q1086" t="str">
        <f>IF(主动技能!W1089="","")</f>
        <v/>
      </c>
      <c r="R1086" t="str">
        <f>IF(主动技能!X1089="","")</f>
        <v/>
      </c>
      <c r="S1086">
        <f>主动技能!Y1089</f>
        <v>0</v>
      </c>
      <c r="T1086">
        <f>主动技能!Z1089</f>
        <v>100</v>
      </c>
      <c r="U1086">
        <f>主动技能!AB1089</f>
        <v>50</v>
      </c>
      <c r="V1086">
        <f>主动技能!AC1089</f>
        <v>0</v>
      </c>
      <c r="W1086">
        <f>主动技能!AD1089</f>
        <v>0</v>
      </c>
      <c r="X1086">
        <f>主动技能!AE1089</f>
        <v>0</v>
      </c>
      <c r="Y1086">
        <f>主动技能!AF1089</f>
        <v>0</v>
      </c>
      <c r="Z1086">
        <f>主动技能!AG1089</f>
        <v>0</v>
      </c>
      <c r="AA1086" t="str">
        <f>主动技能!AH1089</f>
        <v>attack</v>
      </c>
      <c r="AB1086" t="str">
        <f>IF(主动技能!AI1089="","")</f>
        <v/>
      </c>
      <c r="AC1086">
        <f>主动技能!AJ1089</f>
        <v>3</v>
      </c>
    </row>
    <row r="1087" spans="1:29" x14ac:dyDescent="0.15">
      <c r="A1087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t="str">
        <f>主动技能!P1090</f>
        <v>eff_yixingguangquan|||</v>
      </c>
      <c r="K1087">
        <f>主动技能!Q1090</f>
        <v>1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 t="str">
        <f>IF(主动技能!V1090="","",主动技能!V1090)</f>
        <v>skill_32</v>
      </c>
      <c r="Q1087" t="str">
        <f>IF(主动技能!W1090="","")</f>
        <v/>
      </c>
      <c r="R1087" t="str">
        <f>IF(主动技能!X1090="","")</f>
        <v/>
      </c>
      <c r="S1087">
        <f>主动技能!Y1090</f>
        <v>0</v>
      </c>
      <c r="T1087">
        <f>主动技能!Z1090</f>
        <v>100</v>
      </c>
      <c r="U1087">
        <f>主动技能!AB1090</f>
        <v>80</v>
      </c>
      <c r="V1087">
        <f>主动技能!AC1090</f>
        <v>0</v>
      </c>
      <c r="W1087">
        <f>主动技能!AD1090</f>
        <v>0</v>
      </c>
      <c r="X1087">
        <f>主动技能!AE1090</f>
        <v>0</v>
      </c>
      <c r="Y1087">
        <f>主动技能!AF1090</f>
        <v>0</v>
      </c>
      <c r="Z1087">
        <f>主动技能!AG1090</f>
        <v>0</v>
      </c>
      <c r="AA1087" t="str">
        <f>主动技能!AH1090</f>
        <v>attack</v>
      </c>
      <c r="AB1087" t="str">
        <f>IF(主动技能!AI1090="","")</f>
        <v/>
      </c>
      <c r="AC1087">
        <f>主动技能!AJ1090</f>
        <v>4</v>
      </c>
    </row>
    <row r="1088" spans="1:29" x14ac:dyDescent="0.15">
      <c r="A1088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t="str">
        <f>主动技能!P1091</f>
        <v>eff_yixingguangquan|||</v>
      </c>
      <c r="K1088">
        <f>主动技能!Q1091</f>
        <v>1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 t="str">
        <f>IF(主动技能!V1091="","",主动技能!V1091)</f>
        <v>skill_32</v>
      </c>
      <c r="Q1088" t="str">
        <f>IF(主动技能!W1091="","")</f>
        <v/>
      </c>
      <c r="R1088" t="str">
        <f>IF(主动技能!X1091="","")</f>
        <v/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>
        <f>主动技能!AE1091</f>
        <v>0</v>
      </c>
      <c r="Y1088">
        <f>主动技能!AF1091</f>
        <v>0</v>
      </c>
      <c r="Z1088">
        <f>主动技能!AG1091</f>
        <v>0</v>
      </c>
      <c r="AA1088" t="str">
        <f>主动技能!AH1091</f>
        <v>attack</v>
      </c>
      <c r="AB1088" t="str">
        <f>IF(主动技能!AI1091="","")</f>
        <v/>
      </c>
      <c r="AC1088">
        <f>主动技能!AJ1091</f>
        <v>5</v>
      </c>
    </row>
    <row r="1089" spans="1:29" x14ac:dyDescent="0.15">
      <c r="A108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t="str">
        <f>主动技能!P1092</f>
        <v>eff_yixingguangquan|||</v>
      </c>
      <c r="K1089">
        <f>主动技能!Q1092</f>
        <v>1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 t="str">
        <f>IF(主动技能!V1092="","",主动技能!V1092)</f>
        <v>skill_32</v>
      </c>
      <c r="Q1089" t="str">
        <f>IF(主动技能!W1092="","")</f>
        <v/>
      </c>
      <c r="R1089" t="str">
        <f>IF(主动技能!X1092="","")</f>
        <v/>
      </c>
      <c r="S1089">
        <f>主动技能!Y1092</f>
        <v>0</v>
      </c>
      <c r="T1089">
        <f>主动技能!Z1092</f>
        <v>100</v>
      </c>
      <c r="U1089">
        <f>主动技能!AB1092</f>
        <v>160</v>
      </c>
      <c r="V1089">
        <f>主动技能!AC1092</f>
        <v>0</v>
      </c>
      <c r="W1089">
        <f>主动技能!AD1092</f>
        <v>0</v>
      </c>
      <c r="X1089">
        <f>主动技能!AE1092</f>
        <v>0</v>
      </c>
      <c r="Y1089">
        <f>主动技能!AF1092</f>
        <v>0</v>
      </c>
      <c r="Z1089">
        <f>主动技能!AG1092</f>
        <v>0</v>
      </c>
      <c r="AA1089" t="str">
        <f>主动技能!AH1092</f>
        <v>attack</v>
      </c>
      <c r="AB1089" t="str">
        <f>IF(主动技能!AI1092="","")</f>
        <v/>
      </c>
      <c r="AC1089">
        <f>主动技能!AJ1092</f>
        <v>6</v>
      </c>
    </row>
    <row r="1090" spans="1:29" x14ac:dyDescent="0.15">
      <c r="A1090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t="str">
        <f>主动技能!P1093</f>
        <v>eff_yixingguangquan|||</v>
      </c>
      <c r="K1090">
        <f>主动技能!Q1093</f>
        <v>1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 t="str">
        <f>IF(主动技能!V1093="","",主动技能!V1093)</f>
        <v>skill_32</v>
      </c>
      <c r="Q1090" t="str">
        <f>IF(主动技能!W1093="","")</f>
        <v/>
      </c>
      <c r="R1090" t="str">
        <f>IF(主动技能!X1093="","")</f>
        <v/>
      </c>
      <c r="S1090">
        <f>主动技能!Y1093</f>
        <v>0</v>
      </c>
      <c r="T1090">
        <f>主动技能!Z1093</f>
        <v>100</v>
      </c>
      <c r="U1090">
        <f>主动技能!AB1093</f>
        <v>226</v>
      </c>
      <c r="V1090">
        <f>主动技能!AC1093</f>
        <v>0</v>
      </c>
      <c r="W1090">
        <f>主动技能!AD1093</f>
        <v>0</v>
      </c>
      <c r="X1090">
        <f>主动技能!AE1093</f>
        <v>0</v>
      </c>
      <c r="Y1090">
        <f>主动技能!AF1093</f>
        <v>0</v>
      </c>
      <c r="Z1090">
        <f>主动技能!AG1093</f>
        <v>0</v>
      </c>
      <c r="AA1090" t="str">
        <f>主动技能!AH1093</f>
        <v>attack</v>
      </c>
      <c r="AB1090" t="str">
        <f>IF(主动技能!AI1093="","")</f>
        <v/>
      </c>
      <c r="AC1090">
        <f>主动技能!AJ1093</f>
        <v>7</v>
      </c>
    </row>
    <row r="1091" spans="1:29" x14ac:dyDescent="0.15">
      <c r="A1091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t="str">
        <f>主动技能!P1094</f>
        <v>eff_yixingguangquan|||</v>
      </c>
      <c r="K1091">
        <f>主动技能!Q1094</f>
        <v>1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 t="str">
        <f>IF(主动技能!V1094="","",主动技能!V1094)</f>
        <v>skill_32</v>
      </c>
      <c r="Q1091" t="str">
        <f>IF(主动技能!W1094="","")</f>
        <v/>
      </c>
      <c r="R1091" t="str">
        <f>IF(主动技能!X1094="","")</f>
        <v/>
      </c>
      <c r="S1091">
        <f>主动技能!Y1094</f>
        <v>0</v>
      </c>
      <c r="T1091">
        <f>主动技能!Z1094</f>
        <v>100</v>
      </c>
      <c r="U1091">
        <f>主动技能!AB1094</f>
        <v>320</v>
      </c>
      <c r="V1091">
        <f>主动技能!AC1094</f>
        <v>0</v>
      </c>
      <c r="W1091">
        <f>主动技能!AD1094</f>
        <v>0</v>
      </c>
      <c r="X1091">
        <f>主动技能!AE1094</f>
        <v>0</v>
      </c>
      <c r="Y1091">
        <f>主动技能!AF1094</f>
        <v>0</v>
      </c>
      <c r="Z1091">
        <f>主动技能!AG1094</f>
        <v>0</v>
      </c>
      <c r="AA1091" t="str">
        <f>主动技能!AH1094</f>
        <v>attack</v>
      </c>
      <c r="AB1091" t="str">
        <f>IF(主动技能!AI1094="","")</f>
        <v/>
      </c>
      <c r="AC1091">
        <f>主动技能!AJ1094</f>
        <v>8</v>
      </c>
    </row>
    <row r="1092" spans="1:29" x14ac:dyDescent="0.15">
      <c r="A1092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t="str">
        <f>主动技能!P1095</f>
        <v>eff_yixingguangquan|||</v>
      </c>
      <c r="K1092">
        <f>主动技能!Q1095</f>
        <v>1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 t="str">
        <f>IF(主动技能!V1095="","",主动技能!V1095)</f>
        <v>skill_32</v>
      </c>
      <c r="Q1092" t="str">
        <f>IF(主动技能!W1095="","")</f>
        <v/>
      </c>
      <c r="R1092" t="str">
        <f>IF(主动技能!X1095="","")</f>
        <v/>
      </c>
      <c r="S1092">
        <f>主动技能!Y1095</f>
        <v>0</v>
      </c>
      <c r="T1092">
        <f>主动技能!Z1095</f>
        <v>100</v>
      </c>
      <c r="U1092">
        <f>主动技能!AB1095</f>
        <v>452</v>
      </c>
      <c r="V1092">
        <f>主动技能!AC1095</f>
        <v>0</v>
      </c>
      <c r="W1092">
        <f>主动技能!AD1095</f>
        <v>0</v>
      </c>
      <c r="X1092">
        <f>主动技能!AE1095</f>
        <v>0</v>
      </c>
      <c r="Y1092">
        <f>主动技能!AF1095</f>
        <v>0</v>
      </c>
      <c r="Z1092">
        <f>主动技能!AG1095</f>
        <v>0</v>
      </c>
      <c r="AA1092" t="str">
        <f>主动技能!AH1095</f>
        <v>attack</v>
      </c>
      <c r="AB1092" t="str">
        <f>IF(主动技能!AI1095="","")</f>
        <v/>
      </c>
      <c r="AC1092">
        <f>主动技能!AJ1095</f>
        <v>9</v>
      </c>
    </row>
    <row r="1093" spans="1:29" x14ac:dyDescent="0.15">
      <c r="A1093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t="str">
        <f>主动技能!P1096</f>
        <v>eff_yixingguangquan|||</v>
      </c>
      <c r="K1093">
        <f>主动技能!Q1096</f>
        <v>1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 t="str">
        <f>IF(主动技能!V1096="","",主动技能!V1096)</f>
        <v>skill_32</v>
      </c>
      <c r="Q1093" t="str">
        <f>IF(主动技能!W1096="","")</f>
        <v/>
      </c>
      <c r="R1093" t="str">
        <f>IF(主动技能!X1096="","")</f>
        <v/>
      </c>
      <c r="S1093">
        <f>主动技能!Y1096</f>
        <v>0</v>
      </c>
      <c r="T1093">
        <f>主动技能!Z1096</f>
        <v>100</v>
      </c>
      <c r="U1093">
        <f>主动技能!AB1096</f>
        <v>640</v>
      </c>
      <c r="V1093">
        <f>主动技能!AC1096</f>
        <v>0</v>
      </c>
      <c r="W1093">
        <f>主动技能!AD1096</f>
        <v>0</v>
      </c>
      <c r="X1093">
        <f>主动技能!AE1096</f>
        <v>0</v>
      </c>
      <c r="Y1093">
        <f>主动技能!AF1096</f>
        <v>0</v>
      </c>
      <c r="Z1093">
        <f>主动技能!AG1096</f>
        <v>0</v>
      </c>
      <c r="AA1093" t="str">
        <f>主动技能!AH1096</f>
        <v>attack</v>
      </c>
      <c r="AB1093" t="str">
        <f>IF(主动技能!AI1096="","")</f>
        <v/>
      </c>
      <c r="AC1093">
        <f>主动技能!AJ1096</f>
        <v>10</v>
      </c>
    </row>
    <row r="1094" spans="1:29" x14ac:dyDescent="0.15">
      <c r="A1094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t="str">
        <f>主动技能!P1097</f>
        <v>eff_yixingguangquan|||</v>
      </c>
      <c r="K1094">
        <f>主动技能!Q1097</f>
        <v>1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 t="str">
        <f>IF(主动技能!V1097="","",主动技能!V1097)</f>
        <v>skill_32</v>
      </c>
      <c r="Q1094" t="str">
        <f>IF(主动技能!W1097="","")</f>
        <v/>
      </c>
      <c r="R1094" t="str">
        <f>IF(主动技能!X1097="","")</f>
        <v/>
      </c>
      <c r="S1094">
        <f>主动技能!Y1097</f>
        <v>0</v>
      </c>
      <c r="T1094">
        <f>主动技能!Z1097</f>
        <v>100</v>
      </c>
      <c r="U1094">
        <f>主动技能!AB1097</f>
        <v>906</v>
      </c>
      <c r="V1094">
        <f>主动技能!AC1097</f>
        <v>0</v>
      </c>
      <c r="W1094">
        <f>主动技能!AD1097</f>
        <v>0</v>
      </c>
      <c r="X1094">
        <f>主动技能!AE1097</f>
        <v>0</v>
      </c>
      <c r="Y1094">
        <f>主动技能!AF1097</f>
        <v>0</v>
      </c>
      <c r="Z1094">
        <f>主动技能!AG1097</f>
        <v>0</v>
      </c>
      <c r="AA1094" t="str">
        <f>主动技能!AH1097</f>
        <v>attack</v>
      </c>
      <c r="AB1094" t="str">
        <f>IF(主动技能!AI1097="","")</f>
        <v/>
      </c>
      <c r="AC1094">
        <f>主动技能!AJ1097</f>
        <v>11</v>
      </c>
    </row>
    <row r="1095" spans="1:29" x14ac:dyDescent="0.15">
      <c r="A1095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t="str">
        <f>主动技能!P1098</f>
        <v>eff_yixingguangquan|||</v>
      </c>
      <c r="K1095">
        <f>主动技能!Q1098</f>
        <v>1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 t="str">
        <f>IF(主动技能!V1098="","",主动技能!V1098)</f>
        <v>skill_32</v>
      </c>
      <c r="Q1095" t="str">
        <f>IF(主动技能!W1098="","")</f>
        <v/>
      </c>
      <c r="R1095" t="str">
        <f>IF(主动技能!X1098="","")</f>
        <v/>
      </c>
      <c r="S1095">
        <f>主动技能!Y1098</f>
        <v>0</v>
      </c>
      <c r="T1095">
        <f>主动技能!Z1098</f>
        <v>100</v>
      </c>
      <c r="U1095">
        <f>主动技能!AB1098</f>
        <v>1281</v>
      </c>
      <c r="V1095">
        <f>主动技能!AC1098</f>
        <v>0</v>
      </c>
      <c r="W1095">
        <f>主动技能!AD1098</f>
        <v>0</v>
      </c>
      <c r="X1095">
        <f>主动技能!AE1098</f>
        <v>0</v>
      </c>
      <c r="Y1095">
        <f>主动技能!AF1098</f>
        <v>0</v>
      </c>
      <c r="Z1095">
        <f>主动技能!AG1098</f>
        <v>0</v>
      </c>
      <c r="AA1095" t="str">
        <f>主动技能!AH1098</f>
        <v>attack</v>
      </c>
      <c r="AB1095" t="str">
        <f>IF(主动技能!AI1098="","")</f>
        <v/>
      </c>
      <c r="AC1095">
        <f>主动技能!AJ1098</f>
        <v>12</v>
      </c>
    </row>
    <row r="1096" spans="1:29" x14ac:dyDescent="0.15">
      <c r="A1096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t="str">
        <f>主动技能!P1099</f>
        <v>eff_yixingguangquan|||</v>
      </c>
      <c r="K1096">
        <f>主动技能!Q1099</f>
        <v>1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 t="str">
        <f>IF(主动技能!V1099="","",主动技能!V1099)</f>
        <v>skill_32</v>
      </c>
      <c r="Q1096" t="str">
        <f>IF(主动技能!W1099="","")</f>
        <v/>
      </c>
      <c r="R1096" t="str">
        <f>IF(主动技能!X1099="","")</f>
        <v/>
      </c>
      <c r="S1096">
        <f>主动技能!Y1099</f>
        <v>0</v>
      </c>
      <c r="T1096">
        <f>主动技能!Z1099</f>
        <v>100</v>
      </c>
      <c r="U1096">
        <f>主动技能!AB1099</f>
        <v>1812</v>
      </c>
      <c r="V1096">
        <f>主动技能!AC1099</f>
        <v>0</v>
      </c>
      <c r="W1096">
        <f>主动技能!AD1099</f>
        <v>0</v>
      </c>
      <c r="X1096">
        <f>主动技能!AE1099</f>
        <v>0</v>
      </c>
      <c r="Y1096">
        <f>主动技能!AF1099</f>
        <v>0</v>
      </c>
      <c r="Z1096">
        <f>主动技能!AG1099</f>
        <v>0</v>
      </c>
      <c r="AA1096" t="str">
        <f>主动技能!AH1099</f>
        <v>attack</v>
      </c>
      <c r="AB1096" t="str">
        <f>IF(主动技能!AI1099="","")</f>
        <v/>
      </c>
      <c r="AC1096">
        <f>主动技能!AJ1099</f>
        <v>13</v>
      </c>
    </row>
    <row r="1097" spans="1:29" x14ac:dyDescent="0.15">
      <c r="A1097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t="str">
        <f>主动技能!P1100</f>
        <v>eff_yixingguangquan|||</v>
      </c>
      <c r="K1097">
        <f>主动技能!Q1100</f>
        <v>1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 t="str">
        <f>IF(主动技能!V1100="","",主动技能!V1100)</f>
        <v>skill_32</v>
      </c>
      <c r="Q1097" t="str">
        <f>IF(主动技能!W1100="","")</f>
        <v/>
      </c>
      <c r="R1097" t="str">
        <f>IF(主动技能!X1100="","")</f>
        <v/>
      </c>
      <c r="S1097">
        <f>主动技能!Y1100</f>
        <v>0</v>
      </c>
      <c r="T1097">
        <f>主动技能!Z1100</f>
        <v>100</v>
      </c>
      <c r="U1097">
        <f>主动技能!AB1100</f>
        <v>2563</v>
      </c>
      <c r="V1097">
        <f>主动技能!AC1100</f>
        <v>0</v>
      </c>
      <c r="W1097">
        <f>主动技能!AD1100</f>
        <v>0</v>
      </c>
      <c r="X1097">
        <f>主动技能!AE1100</f>
        <v>0</v>
      </c>
      <c r="Y1097">
        <f>主动技能!AF1100</f>
        <v>0</v>
      </c>
      <c r="Z1097">
        <f>主动技能!AG1100</f>
        <v>0</v>
      </c>
      <c r="AA1097" t="str">
        <f>主动技能!AH1100</f>
        <v>attack</v>
      </c>
      <c r="AB1097" t="str">
        <f>IF(主动技能!AI1100="","")</f>
        <v/>
      </c>
      <c r="AC1097">
        <f>主动技能!AJ1100</f>
        <v>14</v>
      </c>
    </row>
    <row r="1098" spans="1:29" x14ac:dyDescent="0.15">
      <c r="A1098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t="str">
        <f>主动技能!P1101</f>
        <v>eff_yixingguangquan|||</v>
      </c>
      <c r="K1098">
        <f>主动技能!Q1101</f>
        <v>1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 t="str">
        <f>IF(主动技能!V1101="","",主动技能!V1101)</f>
        <v>skill_32</v>
      </c>
      <c r="Q1098" t="str">
        <f>IF(主动技能!W1101="","")</f>
        <v/>
      </c>
      <c r="R1098" t="str">
        <f>IF(主动技能!X1101="","")</f>
        <v/>
      </c>
      <c r="S1098">
        <f>主动技能!Y1101</f>
        <v>0</v>
      </c>
      <c r="T1098">
        <f>主动技能!Z1101</f>
        <v>100</v>
      </c>
      <c r="U1098">
        <f>主动技能!AB1101</f>
        <v>3626</v>
      </c>
      <c r="V1098">
        <f>主动技能!AC1101</f>
        <v>0</v>
      </c>
      <c r="W1098">
        <f>主动技能!AD1101</f>
        <v>0</v>
      </c>
      <c r="X1098">
        <f>主动技能!AE1101</f>
        <v>0</v>
      </c>
      <c r="Y1098">
        <f>主动技能!AF1101</f>
        <v>0</v>
      </c>
      <c r="Z1098">
        <f>主动技能!AG1101</f>
        <v>0</v>
      </c>
      <c r="AA1098" t="str">
        <f>主动技能!AH1101</f>
        <v>attack</v>
      </c>
      <c r="AB1098" t="str">
        <f>IF(主动技能!AI1101="","")</f>
        <v/>
      </c>
      <c r="AC1098">
        <f>主动技能!AJ1101</f>
        <v>15</v>
      </c>
    </row>
    <row r="1099" spans="1:29" x14ac:dyDescent="0.15">
      <c r="A109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t="str">
        <f>主动技能!P1102</f>
        <v>eff_yixingguangquan|||</v>
      </c>
      <c r="K1099">
        <f>主动技能!Q1102</f>
        <v>1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 t="str">
        <f>IF(主动技能!V1102="","",主动技能!V1102)</f>
        <v>skill_32</v>
      </c>
      <c r="Q1099" t="str">
        <f>IF(主动技能!W1102="","")</f>
        <v/>
      </c>
      <c r="R1099" t="str">
        <f>IF(主动技能!X1102="","")</f>
        <v/>
      </c>
      <c r="S1099">
        <f>主动技能!Y1102</f>
        <v>0</v>
      </c>
      <c r="T1099">
        <f>主动技能!Z1102</f>
        <v>100</v>
      </c>
      <c r="U1099">
        <f>主动技能!AB1102</f>
        <v>5128</v>
      </c>
      <c r="V1099">
        <f>主动技能!AC1102</f>
        <v>0</v>
      </c>
      <c r="W1099">
        <f>主动技能!AD1102</f>
        <v>0</v>
      </c>
      <c r="X1099">
        <f>主动技能!AE1102</f>
        <v>0</v>
      </c>
      <c r="Y1099">
        <f>主动技能!AF1102</f>
        <v>0</v>
      </c>
      <c r="Z1099">
        <f>主动技能!AG1102</f>
        <v>0</v>
      </c>
      <c r="AA1099" t="str">
        <f>主动技能!AH1102</f>
        <v>attack</v>
      </c>
      <c r="AB1099" t="str">
        <f>IF(主动技能!AI1102="","")</f>
        <v/>
      </c>
      <c r="AC1099">
        <f>主动技能!AJ1102</f>
        <v>16</v>
      </c>
    </row>
    <row r="1100" spans="1:29" x14ac:dyDescent="0.15">
      <c r="A1100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t="str">
        <f>主动技能!P1103</f>
        <v>eff_yixingguangquan|||</v>
      </c>
      <c r="K1100">
        <f>主动技能!Q1103</f>
        <v>1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 t="str">
        <f>IF(主动技能!V1103="","",主动技能!V1103)</f>
        <v>skill_32</v>
      </c>
      <c r="Q1100" t="str">
        <f>IF(主动技能!W1103="","")</f>
        <v/>
      </c>
      <c r="R1100" t="str">
        <f>IF(主动技能!X1103="","")</f>
        <v/>
      </c>
      <c r="S1100">
        <f>主动技能!Y1103</f>
        <v>0</v>
      </c>
      <c r="T1100">
        <f>主动技能!Z1103</f>
        <v>100</v>
      </c>
      <c r="U1100">
        <f>主动技能!AB1103</f>
        <v>7254</v>
      </c>
      <c r="V1100">
        <f>主动技能!AC1103</f>
        <v>0</v>
      </c>
      <c r="W1100">
        <f>主动技能!AD1103</f>
        <v>0</v>
      </c>
      <c r="X1100">
        <f>主动技能!AE1103</f>
        <v>0</v>
      </c>
      <c r="Y1100">
        <f>主动技能!AF1103</f>
        <v>0</v>
      </c>
      <c r="Z1100">
        <f>主动技能!AG1103</f>
        <v>0</v>
      </c>
      <c r="AA1100" t="str">
        <f>主动技能!AH1103</f>
        <v>attack</v>
      </c>
      <c r="AB1100" t="str">
        <f>IF(主动技能!AI1103="","")</f>
        <v/>
      </c>
      <c r="AC1100">
        <f>主动技能!AJ1103</f>
        <v>17</v>
      </c>
    </row>
    <row r="1101" spans="1:29" x14ac:dyDescent="0.15">
      <c r="A1101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t="str">
        <f>主动技能!P1104</f>
        <v>eff_yixingguangquan|||</v>
      </c>
      <c r="K1101">
        <f>主动技能!Q1104</f>
        <v>1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 t="str">
        <f>IF(主动技能!V1104="","",主动技能!V1104)</f>
        <v>skill_32</v>
      </c>
      <c r="Q1101" t="str">
        <f>IF(主动技能!W1104="","")</f>
        <v/>
      </c>
      <c r="R1101" t="str">
        <f>IF(主动技能!X1104="","")</f>
        <v/>
      </c>
      <c r="S1101">
        <f>主动技能!Y1104</f>
        <v>0</v>
      </c>
      <c r="T1101">
        <f>主动技能!Z1104</f>
        <v>100</v>
      </c>
      <c r="U1101">
        <f>主动技能!AB1104</f>
        <v>10260</v>
      </c>
      <c r="V1101">
        <f>主动技能!AC1104</f>
        <v>0</v>
      </c>
      <c r="W1101">
        <f>主动技能!AD1104</f>
        <v>0</v>
      </c>
      <c r="X1101">
        <f>主动技能!AE1104</f>
        <v>0</v>
      </c>
      <c r="Y1101">
        <f>主动技能!AF1104</f>
        <v>0</v>
      </c>
      <c r="Z1101">
        <f>主动技能!AG1104</f>
        <v>0</v>
      </c>
      <c r="AA1101" t="str">
        <f>主动技能!AH1104</f>
        <v>attack</v>
      </c>
      <c r="AB1101" t="str">
        <f>IF(主动技能!AI1104="","")</f>
        <v/>
      </c>
      <c r="AC1101">
        <f>主动技能!AJ1104</f>
        <v>18</v>
      </c>
    </row>
    <row r="1102" spans="1:29" x14ac:dyDescent="0.15">
      <c r="A1102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t="str">
        <f>主动技能!P1105</f>
        <v>eff_yixingguangquan|||</v>
      </c>
      <c r="K1102">
        <f>主动技能!Q1105</f>
        <v>1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 t="str">
        <f>IF(主动技能!V1105="","",主动技能!V1105)</f>
        <v>skill_32</v>
      </c>
      <c r="Q1102" t="str">
        <f>IF(主动技能!W1105="","")</f>
        <v/>
      </c>
      <c r="R1102" t="str">
        <f>IF(主动技能!X1105="","")</f>
        <v/>
      </c>
      <c r="S1102">
        <f>主动技能!Y1105</f>
        <v>0</v>
      </c>
      <c r="T1102">
        <f>主动技能!Z1105</f>
        <v>100</v>
      </c>
      <c r="U1102">
        <f>主动技能!AB1105</f>
        <v>14512</v>
      </c>
      <c r="V1102">
        <f>主动技能!AC1105</f>
        <v>0</v>
      </c>
      <c r="W1102">
        <f>主动技能!AD1105</f>
        <v>0</v>
      </c>
      <c r="X1102">
        <f>主动技能!AE1105</f>
        <v>0</v>
      </c>
      <c r="Y1102">
        <f>主动技能!AF1105</f>
        <v>0</v>
      </c>
      <c r="Z1102">
        <f>主动技能!AG1105</f>
        <v>0</v>
      </c>
      <c r="AA1102" t="str">
        <f>主动技能!AH1105</f>
        <v>attack</v>
      </c>
      <c r="AB1102" t="str">
        <f>IF(主动技能!AI1105="","")</f>
        <v/>
      </c>
      <c r="AC1102">
        <f>主动技能!AJ1105</f>
        <v>19</v>
      </c>
    </row>
    <row r="1103" spans="1:29" x14ac:dyDescent="0.15">
      <c r="A1103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t="str">
        <f>主动技能!P1106</f>
        <v>eff_yixingguangquan|||</v>
      </c>
      <c r="K1103">
        <f>主动技能!Q1106</f>
        <v>1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 t="str">
        <f>IF(主动技能!V1106="","",主动技能!V1106)</f>
        <v>skill_32</v>
      </c>
      <c r="Q1103" t="str">
        <f>IF(主动技能!W1106="","")</f>
        <v/>
      </c>
      <c r="R1103" t="str">
        <f>IF(主动技能!X1106="","")</f>
        <v/>
      </c>
      <c r="S1103">
        <f>主动技能!Y1106</f>
        <v>0</v>
      </c>
      <c r="T1103">
        <f>主动技能!Z1106</f>
        <v>100</v>
      </c>
      <c r="U1103">
        <f>主动技能!AB1106</f>
        <v>20525</v>
      </c>
      <c r="V1103">
        <f>主动技能!AC1106</f>
        <v>0</v>
      </c>
      <c r="W1103">
        <f>主动技能!AD1106</f>
        <v>0</v>
      </c>
      <c r="X1103">
        <f>主动技能!AE1106</f>
        <v>0</v>
      </c>
      <c r="Y1103">
        <f>主动技能!AF1106</f>
        <v>0</v>
      </c>
      <c r="Z1103">
        <f>主动技能!AG1106</f>
        <v>0</v>
      </c>
      <c r="AA1103" t="str">
        <f>主动技能!AH1106</f>
        <v>attack</v>
      </c>
      <c r="AB1103" t="str">
        <f>IF(主动技能!AI1106="","")</f>
        <v/>
      </c>
      <c r="AC1103">
        <f>主动技能!AJ1106</f>
        <v>20</v>
      </c>
    </row>
    <row r="1104" spans="1:29" x14ac:dyDescent="0.15">
      <c r="A1104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提升己方随机3人防御78攻击10%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 t="str">
        <f>主动技能!P1107</f>
        <v>eff_sanxingguangquan||eff_shouhuzhili|</v>
      </c>
      <c r="K1104">
        <f>主动技能!Q1107</f>
        <v>1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100067:100:3:3</v>
      </c>
      <c r="O1104" t="str">
        <f>IF(主动技能!U1107="","",主动技能!U1107)</f>
        <v/>
      </c>
      <c r="P1104" t="str">
        <f>IF(主动技能!V1107="","",主动技能!V1107)</f>
        <v>skill_08</v>
      </c>
      <c r="Q1104" t="str">
        <f>IF(主动技能!W1107="","")</f>
        <v/>
      </c>
      <c r="R1104" t="str">
        <f>IF(主动技能!X1107="","")</f>
        <v/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>
        <f>主动技能!AE1107</f>
        <v>1</v>
      </c>
      <c r="Y1104">
        <f>主动技能!AF1107</f>
        <v>2</v>
      </c>
      <c r="Z1104">
        <f>主动技能!AG1107</f>
        <v>1</v>
      </c>
      <c r="AA1104" t="str">
        <f>主动技能!AH1107</f>
        <v>attackex</v>
      </c>
      <c r="AB1104" t="str">
        <f>IF(主动技能!AI1107="","")</f>
        <v/>
      </c>
      <c r="AC1104">
        <f>主动技能!AJ1107</f>
        <v>1</v>
      </c>
    </row>
    <row r="1105" spans="1:29" x14ac:dyDescent="0.15">
      <c r="A1105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提升己方随机3人防御96攻击10%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 t="str">
        <f>主动技能!P1108</f>
        <v>eff_sanxingguangquan||eff_shouhuzhili|</v>
      </c>
      <c r="K1105">
        <f>主动技能!Q1108</f>
        <v>1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100068:100:3:3</v>
      </c>
      <c r="O1105" t="str">
        <f>IF(主动技能!U1108="","",主动技能!U1108)</f>
        <v/>
      </c>
      <c r="P1105" t="str">
        <f>IF(主动技能!V1108="","",主动技能!V1108)</f>
        <v>skill_08</v>
      </c>
      <c r="Q1105" t="str">
        <f>IF(主动技能!W1108="","")</f>
        <v/>
      </c>
      <c r="R1105" t="str">
        <f>IF(主动技能!X1108="","")</f>
        <v/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>
        <f>主动技能!AE1108</f>
        <v>1</v>
      </c>
      <c r="Y1105">
        <f>主动技能!AF1108</f>
        <v>2</v>
      </c>
      <c r="Z1105">
        <f>主动技能!AG1108</f>
        <v>1</v>
      </c>
      <c r="AA1105" t="str">
        <f>主动技能!AH1108</f>
        <v>attackex</v>
      </c>
      <c r="AB1105" t="str">
        <f>IF(主动技能!AI1108="","")</f>
        <v/>
      </c>
      <c r="AC1105">
        <f>主动技能!AJ1108</f>
        <v>2</v>
      </c>
    </row>
    <row r="1106" spans="1:29" x14ac:dyDescent="0.15">
      <c r="A1106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提升己方随机3人防御150攻击10%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 t="str">
        <f>主动技能!P1109</f>
        <v>eff_sanxingguangquan||eff_shouhuzhili|</v>
      </c>
      <c r="K1106">
        <f>主动技能!Q1109</f>
        <v>1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100069:100:3:3</v>
      </c>
      <c r="O1106" t="str">
        <f>IF(主动技能!U1109="","",主动技能!U1109)</f>
        <v/>
      </c>
      <c r="P1106" t="str">
        <f>IF(主动技能!V1109="","",主动技能!V1109)</f>
        <v>skill_08</v>
      </c>
      <c r="Q1106" t="str">
        <f>IF(主动技能!W1109="","")</f>
        <v/>
      </c>
      <c r="R1106" t="str">
        <f>IF(主动技能!X1109="","")</f>
        <v/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>
        <f>主动技能!AE1109</f>
        <v>1</v>
      </c>
      <c r="Y1106">
        <f>主动技能!AF1109</f>
        <v>2</v>
      </c>
      <c r="Z1106">
        <f>主动技能!AG1109</f>
        <v>1</v>
      </c>
      <c r="AA1106" t="str">
        <f>主动技能!AH1109</f>
        <v>attackex</v>
      </c>
      <c r="AB1106" t="str">
        <f>IF(主动技能!AI1109="","")</f>
        <v/>
      </c>
      <c r="AC1106">
        <f>主动技能!AJ1109</f>
        <v>3</v>
      </c>
    </row>
    <row r="1107" spans="1:29" x14ac:dyDescent="0.15">
      <c r="A1107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提升己方随机3人防御240攻击10%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 t="str">
        <f>主动技能!P1110</f>
        <v>eff_sanxingguangquan||eff_shouhuzhili|</v>
      </c>
      <c r="K1107">
        <f>主动技能!Q1110</f>
        <v>1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100070:100:3:3</v>
      </c>
      <c r="O1107" t="str">
        <f>IF(主动技能!U1110="","",主动技能!U1110)</f>
        <v/>
      </c>
      <c r="P1107" t="str">
        <f>IF(主动技能!V1110="","",主动技能!V1110)</f>
        <v>skill_08</v>
      </c>
      <c r="Q1107" t="str">
        <f>IF(主动技能!W1110="","")</f>
        <v/>
      </c>
      <c r="R1107" t="str">
        <f>IF(主动技能!X1110="","")</f>
        <v/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>
        <f>主动技能!AE1110</f>
        <v>1</v>
      </c>
      <c r="Y1107">
        <f>主动技能!AF1110</f>
        <v>2</v>
      </c>
      <c r="Z1107">
        <f>主动技能!AG1110</f>
        <v>1</v>
      </c>
      <c r="AA1107" t="str">
        <f>主动技能!AH1110</f>
        <v>attackex</v>
      </c>
      <c r="AB1107" t="str">
        <f>IF(主动技能!AI1110="","")</f>
        <v/>
      </c>
      <c r="AC1107">
        <f>主动技能!AJ1110</f>
        <v>4</v>
      </c>
    </row>
    <row r="1108" spans="1:29" x14ac:dyDescent="0.15">
      <c r="A1108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 t="str">
        <f>主动技能!P1111</f>
        <v>eff_sanxingguangquan||eff_shouhuzhili|</v>
      </c>
      <c r="K1108">
        <f>主动技能!Q1111</f>
        <v>1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100071:100:3:3</v>
      </c>
      <c r="O1108" t="str">
        <f>IF(主动技能!U1111="","",主动技能!U1111)</f>
        <v/>
      </c>
      <c r="P1108" t="str">
        <f>IF(主动技能!V1111="","",主动技能!V1111)</f>
        <v>skill_08</v>
      </c>
      <c r="Q1108" t="str">
        <f>IF(主动技能!W1111="","")</f>
        <v/>
      </c>
      <c r="R1108" t="str">
        <f>IF(主动技能!X1111="","")</f>
        <v/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>
        <f>主动技能!AE1111</f>
        <v>1</v>
      </c>
      <c r="Y1108">
        <f>主动技能!AF1111</f>
        <v>2</v>
      </c>
      <c r="Z1108">
        <f>主动技能!AG1111</f>
        <v>1</v>
      </c>
      <c r="AA1108" t="str">
        <f>主动技能!AH1111</f>
        <v>attackex</v>
      </c>
      <c r="AB1108" t="str">
        <f>IF(主动技能!AI1111="","")</f>
        <v/>
      </c>
      <c r="AC1108">
        <f>主动技能!AJ1111</f>
        <v>5</v>
      </c>
    </row>
    <row r="1109" spans="1:29" x14ac:dyDescent="0.15">
      <c r="A110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提升己方随机3人防御480攻击10%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 t="str">
        <f>主动技能!P1112</f>
        <v>eff_sanxingguangquan||eff_shouhuzhili|</v>
      </c>
      <c r="K1109">
        <f>主动技能!Q1112</f>
        <v>1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100072:100:3:3</v>
      </c>
      <c r="O1109" t="str">
        <f>IF(主动技能!U1112="","",主动技能!U1112)</f>
        <v/>
      </c>
      <c r="P1109" t="str">
        <f>IF(主动技能!V1112="","",主动技能!V1112)</f>
        <v>skill_08</v>
      </c>
      <c r="Q1109" t="str">
        <f>IF(主动技能!W1112="","")</f>
        <v/>
      </c>
      <c r="R1109" t="str">
        <f>IF(主动技能!X1112="","")</f>
        <v/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>
        <f>主动技能!AE1112</f>
        <v>1</v>
      </c>
      <c r="Y1109">
        <f>主动技能!AF1112</f>
        <v>2</v>
      </c>
      <c r="Z1109">
        <f>主动技能!AG1112</f>
        <v>1</v>
      </c>
      <c r="AA1109" t="str">
        <f>主动技能!AH1112</f>
        <v>attackex</v>
      </c>
      <c r="AB1109" t="str">
        <f>IF(主动技能!AI1112="","")</f>
        <v/>
      </c>
      <c r="AC1109">
        <f>主动技能!AJ1112</f>
        <v>6</v>
      </c>
    </row>
    <row r="1110" spans="1:29" x14ac:dyDescent="0.15">
      <c r="A1110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提升己方随机3人防御679攻击10%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 t="str">
        <f>主动技能!P1113</f>
        <v>eff_sanxingguangquan||eff_shouhuzhili|</v>
      </c>
      <c r="K1110">
        <f>主动技能!Q1113</f>
        <v>1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100073:100:3:3</v>
      </c>
      <c r="O1110" t="str">
        <f>IF(主动技能!U1113="","",主动技能!U1113)</f>
        <v/>
      </c>
      <c r="P1110" t="str">
        <f>IF(主动技能!V1113="","",主动技能!V1113)</f>
        <v>skill_08</v>
      </c>
      <c r="Q1110" t="str">
        <f>IF(主动技能!W1113="","")</f>
        <v/>
      </c>
      <c r="R1110" t="str">
        <f>IF(主动技能!X1113="","")</f>
        <v/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>
        <f>主动技能!AE1113</f>
        <v>1</v>
      </c>
      <c r="Y1110">
        <f>主动技能!AF1113</f>
        <v>2</v>
      </c>
      <c r="Z1110">
        <f>主动技能!AG1113</f>
        <v>1</v>
      </c>
      <c r="AA1110" t="str">
        <f>主动技能!AH1113</f>
        <v>attackex</v>
      </c>
      <c r="AB1110" t="str">
        <f>IF(主动技能!AI1113="","")</f>
        <v/>
      </c>
      <c r="AC1110">
        <f>主动技能!AJ1113</f>
        <v>7</v>
      </c>
    </row>
    <row r="1111" spans="1:29" x14ac:dyDescent="0.15">
      <c r="A1111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提升己方随机3人防御960攻击10%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 t="str">
        <f>主动技能!P1114</f>
        <v>eff_sanxingguangquan||eff_shouhuzhili|</v>
      </c>
      <c r="K1111">
        <f>主动技能!Q1114</f>
        <v>1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100074:100:3:3</v>
      </c>
      <c r="O1111" t="str">
        <f>IF(主动技能!U1114="","",主动技能!U1114)</f>
        <v/>
      </c>
      <c r="P1111" t="str">
        <f>IF(主动技能!V1114="","",主动技能!V1114)</f>
        <v>skill_08</v>
      </c>
      <c r="Q1111" t="str">
        <f>IF(主动技能!W1114="","")</f>
        <v/>
      </c>
      <c r="R1111" t="str">
        <f>IF(主动技能!X1114="","")</f>
        <v/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>
        <f>主动技能!AE1114</f>
        <v>1</v>
      </c>
      <c r="Y1111">
        <f>主动技能!AF1114</f>
        <v>2</v>
      </c>
      <c r="Z1111">
        <f>主动技能!AG1114</f>
        <v>1</v>
      </c>
      <c r="AA1111" t="str">
        <f>主动技能!AH1114</f>
        <v>attackex</v>
      </c>
      <c r="AB1111" t="str">
        <f>IF(主动技能!AI1114="","")</f>
        <v/>
      </c>
      <c r="AC1111">
        <f>主动技能!AJ1114</f>
        <v>8</v>
      </c>
    </row>
    <row r="1112" spans="1:29" x14ac:dyDescent="0.15">
      <c r="A1112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提升己方随机3人防御1358攻击10%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 t="str">
        <f>主动技能!P1115</f>
        <v>eff_sanxingguangquan||eff_shouhuzhili|</v>
      </c>
      <c r="K1112">
        <f>主动技能!Q1115</f>
        <v>1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100075:100:3:3</v>
      </c>
      <c r="O1112" t="str">
        <f>IF(主动技能!U1115="","",主动技能!U1115)</f>
        <v/>
      </c>
      <c r="P1112" t="str">
        <f>IF(主动技能!V1115="","",主动技能!V1115)</f>
        <v>skill_08</v>
      </c>
      <c r="Q1112" t="str">
        <f>IF(主动技能!W1115="","")</f>
        <v/>
      </c>
      <c r="R1112" t="str">
        <f>IF(主动技能!X1115="","")</f>
        <v/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>
        <f>主动技能!AE1115</f>
        <v>1</v>
      </c>
      <c r="Y1112">
        <f>主动技能!AF1115</f>
        <v>2</v>
      </c>
      <c r="Z1112">
        <f>主动技能!AG1115</f>
        <v>1</v>
      </c>
      <c r="AA1112" t="str">
        <f>主动技能!AH1115</f>
        <v>attackex</v>
      </c>
      <c r="AB1112" t="str">
        <f>IF(主动技能!AI1115="","")</f>
        <v/>
      </c>
      <c r="AC1112">
        <f>主动技能!AJ1115</f>
        <v>9</v>
      </c>
    </row>
    <row r="1113" spans="1:29" x14ac:dyDescent="0.15">
      <c r="A1113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提升己方随机3人防御1921攻击10%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 t="str">
        <f>主动技能!P1116</f>
        <v>eff_sanxingguangquan||eff_shouhuzhili|</v>
      </c>
      <c r="K1113">
        <f>主动技能!Q1116</f>
        <v>1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100076:100:3:3</v>
      </c>
      <c r="O1113" t="str">
        <f>IF(主动技能!U1116="","",主动技能!U1116)</f>
        <v/>
      </c>
      <c r="P1113" t="str">
        <f>IF(主动技能!V1116="","",主动技能!V1116)</f>
        <v>skill_08</v>
      </c>
      <c r="Q1113" t="str">
        <f>IF(主动技能!W1116="","")</f>
        <v/>
      </c>
      <c r="R1113" t="str">
        <f>IF(主动技能!X1116="","")</f>
        <v/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>
        <f>主动技能!AE1116</f>
        <v>1</v>
      </c>
      <c r="Y1113">
        <f>主动技能!AF1116</f>
        <v>2</v>
      </c>
      <c r="Z1113">
        <f>主动技能!AG1116</f>
        <v>1</v>
      </c>
      <c r="AA1113" t="str">
        <f>主动技能!AH1116</f>
        <v>attackex</v>
      </c>
      <c r="AB1113" t="str">
        <f>IF(主动技能!AI1116="","")</f>
        <v/>
      </c>
      <c r="AC1113">
        <f>主动技能!AJ1116</f>
        <v>10</v>
      </c>
    </row>
    <row r="1114" spans="1:29" x14ac:dyDescent="0.15">
      <c r="A1114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提升己方随机3人防御2718攻击10%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 t="str">
        <f>主动技能!P1117</f>
        <v>eff_sanxingguangquan||eff_shouhuzhili|</v>
      </c>
      <c r="K1114">
        <f>主动技能!Q1117</f>
        <v>1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100077:100:3:3</v>
      </c>
      <c r="O1114" t="str">
        <f>IF(主动技能!U1117="","",主动技能!U1117)</f>
        <v/>
      </c>
      <c r="P1114" t="str">
        <f>IF(主动技能!V1117="","",主动技能!V1117)</f>
        <v>skill_08</v>
      </c>
      <c r="Q1114" t="str">
        <f>IF(主动技能!W1117="","")</f>
        <v/>
      </c>
      <c r="R1114" t="str">
        <f>IF(主动技能!X1117="","")</f>
        <v/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>
        <f>主动技能!AE1117</f>
        <v>1</v>
      </c>
      <c r="Y1114">
        <f>主动技能!AF1117</f>
        <v>2</v>
      </c>
      <c r="Z1114">
        <f>主动技能!AG1117</f>
        <v>1</v>
      </c>
      <c r="AA1114" t="str">
        <f>主动技能!AH1117</f>
        <v>attackex</v>
      </c>
      <c r="AB1114" t="str">
        <f>IF(主动技能!AI1117="","")</f>
        <v/>
      </c>
      <c r="AC1114">
        <f>主动技能!AJ1117</f>
        <v>11</v>
      </c>
    </row>
    <row r="1115" spans="1:29" x14ac:dyDescent="0.15">
      <c r="A1115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提升己方随机3人防御3844攻击10%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 t="str">
        <f>主动技能!P1118</f>
        <v>eff_sanxingguangquan||eff_shouhuzhili|</v>
      </c>
      <c r="K1115">
        <f>主动技能!Q1118</f>
        <v>1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100078:100:3:3</v>
      </c>
      <c r="O1115" t="str">
        <f>IF(主动技能!U1118="","",主动技能!U1118)</f>
        <v/>
      </c>
      <c r="P1115" t="str">
        <f>IF(主动技能!V1118="","",主动技能!V1118)</f>
        <v>skill_08</v>
      </c>
      <c r="Q1115" t="str">
        <f>IF(主动技能!W1118="","")</f>
        <v/>
      </c>
      <c r="R1115" t="str">
        <f>IF(主动技能!X1118="","")</f>
        <v/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>
        <f>主动技能!AE1118</f>
        <v>1</v>
      </c>
      <c r="Y1115">
        <f>主动技能!AF1118</f>
        <v>2</v>
      </c>
      <c r="Z1115">
        <f>主动技能!AG1118</f>
        <v>1</v>
      </c>
      <c r="AA1115" t="str">
        <f>主动技能!AH1118</f>
        <v>attackex</v>
      </c>
      <c r="AB1115" t="str">
        <f>IF(主动技能!AI1118="","")</f>
        <v/>
      </c>
      <c r="AC1115">
        <f>主动技能!AJ1118</f>
        <v>12</v>
      </c>
    </row>
    <row r="1116" spans="1:29" x14ac:dyDescent="0.15">
      <c r="A1116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提升己方随机3人防御5437攻击10%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 t="str">
        <f>主动技能!P1119</f>
        <v>eff_sanxingguangquan||eff_shouhuzhili|</v>
      </c>
      <c r="K1116">
        <f>主动技能!Q1119</f>
        <v>1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100079:100:3:3</v>
      </c>
      <c r="O1116" t="str">
        <f>IF(主动技能!U1119="","",主动技能!U1119)</f>
        <v/>
      </c>
      <c r="P1116" t="str">
        <f>IF(主动技能!V1119="","",主动技能!V1119)</f>
        <v>skill_08</v>
      </c>
      <c r="Q1116" t="str">
        <f>IF(主动技能!W1119="","")</f>
        <v/>
      </c>
      <c r="R1116" t="str">
        <f>IF(主动技能!X1119="","")</f>
        <v/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>
        <f>主动技能!AE1119</f>
        <v>1</v>
      </c>
      <c r="Y1116">
        <f>主动技能!AF1119</f>
        <v>2</v>
      </c>
      <c r="Z1116">
        <f>主动技能!AG1119</f>
        <v>1</v>
      </c>
      <c r="AA1116" t="str">
        <f>主动技能!AH1119</f>
        <v>attackex</v>
      </c>
      <c r="AB1116" t="str">
        <f>IF(主动技能!AI1119="","")</f>
        <v/>
      </c>
      <c r="AC1116">
        <f>主动技能!AJ1119</f>
        <v>13</v>
      </c>
    </row>
    <row r="1117" spans="1:29" x14ac:dyDescent="0.15">
      <c r="A1117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提升己方随机3人防御7691攻击10%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 t="str">
        <f>主动技能!P1120</f>
        <v>eff_sanxingguangquan||eff_shouhuzhili|</v>
      </c>
      <c r="K1117">
        <f>主动技能!Q1120</f>
        <v>1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100080:100:3:3</v>
      </c>
      <c r="O1117" t="str">
        <f>IF(主动技能!U1120="","",主动技能!U1120)</f>
        <v/>
      </c>
      <c r="P1117" t="str">
        <f>IF(主动技能!V1120="","",主动技能!V1120)</f>
        <v>skill_08</v>
      </c>
      <c r="Q1117" t="str">
        <f>IF(主动技能!W1120="","")</f>
        <v/>
      </c>
      <c r="R1117" t="str">
        <f>IF(主动技能!X1120="","")</f>
        <v/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>
        <f>主动技能!AE1120</f>
        <v>1</v>
      </c>
      <c r="Y1117">
        <f>主动技能!AF1120</f>
        <v>2</v>
      </c>
      <c r="Z1117">
        <f>主动技能!AG1120</f>
        <v>1</v>
      </c>
      <c r="AA1117" t="str">
        <f>主动技能!AH1120</f>
        <v>attackex</v>
      </c>
      <c r="AB1117" t="str">
        <f>IF(主动技能!AI1120="","")</f>
        <v/>
      </c>
      <c r="AC1117">
        <f>主动技能!AJ1120</f>
        <v>14</v>
      </c>
    </row>
    <row r="1118" spans="1:29" x14ac:dyDescent="0.15">
      <c r="A1118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提升己方随机3人防御10878攻击10%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 t="str">
        <f>主动技能!P1121</f>
        <v>eff_sanxingguangquan||eff_shouhuzhili|</v>
      </c>
      <c r="K1118">
        <f>主动技能!Q1121</f>
        <v>1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100081:100:3:3</v>
      </c>
      <c r="O1118" t="str">
        <f>IF(主动技能!U1121="","",主动技能!U1121)</f>
        <v/>
      </c>
      <c r="P1118" t="str">
        <f>IF(主动技能!V1121="","",主动技能!V1121)</f>
        <v>skill_08</v>
      </c>
      <c r="Q1118" t="str">
        <f>IF(主动技能!W1121="","")</f>
        <v/>
      </c>
      <c r="R1118" t="str">
        <f>IF(主动技能!X1121="","")</f>
        <v/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>
        <f>主动技能!AE1121</f>
        <v>1</v>
      </c>
      <c r="Y1118">
        <f>主动技能!AF1121</f>
        <v>2</v>
      </c>
      <c r="Z1118">
        <f>主动技能!AG1121</f>
        <v>1</v>
      </c>
      <c r="AA1118" t="str">
        <f>主动技能!AH1121</f>
        <v>attackex</v>
      </c>
      <c r="AB1118" t="str">
        <f>IF(主动技能!AI1121="","")</f>
        <v/>
      </c>
      <c r="AC1118">
        <f>主动技能!AJ1121</f>
        <v>15</v>
      </c>
    </row>
    <row r="1119" spans="1:29" x14ac:dyDescent="0.15">
      <c r="A111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提升己方随机3人防御15386攻击10%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 t="str">
        <f>主动技能!P1122</f>
        <v>eff_sanxingguangquan||eff_shouhuzhili|</v>
      </c>
      <c r="K1119">
        <f>主动技能!Q1122</f>
        <v>1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100082:100:3:3</v>
      </c>
      <c r="O1119" t="str">
        <f>IF(主动技能!U1122="","",主动技能!U1122)</f>
        <v/>
      </c>
      <c r="P1119" t="str">
        <f>IF(主动技能!V1122="","",主动技能!V1122)</f>
        <v>skill_08</v>
      </c>
      <c r="Q1119" t="str">
        <f>IF(主动技能!W1122="","")</f>
        <v/>
      </c>
      <c r="R1119" t="str">
        <f>IF(主动技能!X1122="","")</f>
        <v/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>
        <f>主动技能!AE1122</f>
        <v>1</v>
      </c>
      <c r="Y1119">
        <f>主动技能!AF1122</f>
        <v>2</v>
      </c>
      <c r="Z1119">
        <f>主动技能!AG1122</f>
        <v>1</v>
      </c>
      <c r="AA1119" t="str">
        <f>主动技能!AH1122</f>
        <v>attackex</v>
      </c>
      <c r="AB1119" t="str">
        <f>IF(主动技能!AI1122="","")</f>
        <v/>
      </c>
      <c r="AC1119">
        <f>主动技能!AJ1122</f>
        <v>16</v>
      </c>
    </row>
    <row r="1120" spans="1:29" x14ac:dyDescent="0.15">
      <c r="A1120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提升己方随机3人防御21762攻击10%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 t="str">
        <f>主动技能!P1123</f>
        <v>eff_sanxingguangquan||eff_shouhuzhili|</v>
      </c>
      <c r="K1120">
        <f>主动技能!Q1123</f>
        <v>1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100083:100:3:3</v>
      </c>
      <c r="O1120" t="str">
        <f>IF(主动技能!U1123="","",主动技能!U1123)</f>
        <v/>
      </c>
      <c r="P1120" t="str">
        <f>IF(主动技能!V1123="","",主动技能!V1123)</f>
        <v>skill_08</v>
      </c>
      <c r="Q1120" t="str">
        <f>IF(主动技能!W1123="","")</f>
        <v/>
      </c>
      <c r="R1120" t="str">
        <f>IF(主动技能!X1123="","")</f>
        <v/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>
        <f>主动技能!AE1123</f>
        <v>1</v>
      </c>
      <c r="Y1120">
        <f>主动技能!AF1123</f>
        <v>2</v>
      </c>
      <c r="Z1120">
        <f>主动技能!AG1123</f>
        <v>1</v>
      </c>
      <c r="AA1120" t="str">
        <f>主动技能!AH1123</f>
        <v>attackex</v>
      </c>
      <c r="AB1120" t="str">
        <f>IF(主动技能!AI1123="","")</f>
        <v/>
      </c>
      <c r="AC1120">
        <f>主动技能!AJ1123</f>
        <v>17</v>
      </c>
    </row>
    <row r="1121" spans="1:29" x14ac:dyDescent="0.15">
      <c r="A1121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提升己方随机3人防御30780攻击10%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 t="str">
        <f>主动技能!P1124</f>
        <v>eff_sanxingguangquan||eff_shouhuzhili|</v>
      </c>
      <c r="K1121">
        <f>主动技能!Q1124</f>
        <v>1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100084:100:3:3</v>
      </c>
      <c r="O1121" t="str">
        <f>IF(主动技能!U1124="","",主动技能!U1124)</f>
        <v/>
      </c>
      <c r="P1121" t="str">
        <f>IF(主动技能!V1124="","",主动技能!V1124)</f>
        <v>skill_08</v>
      </c>
      <c r="Q1121" t="str">
        <f>IF(主动技能!W1124="","")</f>
        <v/>
      </c>
      <c r="R1121" t="str">
        <f>IF(主动技能!X1124="","")</f>
        <v/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>
        <f>主动技能!AE1124</f>
        <v>1</v>
      </c>
      <c r="Y1121">
        <f>主动技能!AF1124</f>
        <v>2</v>
      </c>
      <c r="Z1121">
        <f>主动技能!AG1124</f>
        <v>1</v>
      </c>
      <c r="AA1121" t="str">
        <f>主动技能!AH1124</f>
        <v>attackex</v>
      </c>
      <c r="AB1121" t="str">
        <f>IF(主动技能!AI1124="","")</f>
        <v/>
      </c>
      <c r="AC1121">
        <f>主动技能!AJ1124</f>
        <v>18</v>
      </c>
    </row>
    <row r="1122" spans="1:29" x14ac:dyDescent="0.15">
      <c r="A1122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提升己方随机3人防御43536攻击10%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 t="str">
        <f>主动技能!P1125</f>
        <v>eff_sanxingguangquan||eff_shouhuzhili|</v>
      </c>
      <c r="K1122">
        <f>主动技能!Q1125</f>
        <v>1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100085:100:3:3</v>
      </c>
      <c r="O1122" t="str">
        <f>IF(主动技能!U1125="","",主动技能!U1125)</f>
        <v/>
      </c>
      <c r="P1122" t="str">
        <f>IF(主动技能!V1125="","",主动技能!V1125)</f>
        <v>skill_08</v>
      </c>
      <c r="Q1122" t="str">
        <f>IF(主动技能!W1125="","")</f>
        <v/>
      </c>
      <c r="R1122" t="str">
        <f>IF(主动技能!X1125="","")</f>
        <v/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>
        <f>主动技能!AE1125</f>
        <v>1</v>
      </c>
      <c r="Y1122">
        <f>主动技能!AF1125</f>
        <v>2</v>
      </c>
      <c r="Z1122">
        <f>主动技能!AG1125</f>
        <v>1</v>
      </c>
      <c r="AA1122" t="str">
        <f>主动技能!AH1125</f>
        <v>attackex</v>
      </c>
      <c r="AB1122" t="str">
        <f>IF(主动技能!AI1125="","")</f>
        <v/>
      </c>
      <c r="AC1122">
        <f>主动技能!AJ1125</f>
        <v>19</v>
      </c>
    </row>
    <row r="1123" spans="1:29" x14ac:dyDescent="0.15">
      <c r="A1123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提升己方随机3人防御61576攻击10%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 t="str">
        <f>主动技能!P1126</f>
        <v>eff_sanxingguangquan||eff_shouhuzhili|</v>
      </c>
      <c r="K1123">
        <f>主动技能!Q1126</f>
        <v>1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100086:100:3:3</v>
      </c>
      <c r="O1123" t="str">
        <f>IF(主动技能!U1126="","",主动技能!U1126)</f>
        <v/>
      </c>
      <c r="P1123" t="str">
        <f>IF(主动技能!V1126="","",主动技能!V1126)</f>
        <v>skill_08</v>
      </c>
      <c r="Q1123" t="str">
        <f>IF(主动技能!W1126="","")</f>
        <v/>
      </c>
      <c r="R1123" t="str">
        <f>IF(主动技能!X1126="","")</f>
        <v/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>
        <f>主动技能!AE1126</f>
        <v>1</v>
      </c>
      <c r="Y1123">
        <f>主动技能!AF1126</f>
        <v>2</v>
      </c>
      <c r="Z1123">
        <f>主动技能!AG1126</f>
        <v>1</v>
      </c>
      <c r="AA1123" t="str">
        <f>主动技能!AH1126</f>
        <v>attackex</v>
      </c>
      <c r="AB1123" t="str">
        <f>IF(主动技能!AI1126="","")</f>
        <v/>
      </c>
      <c r="AC1123">
        <f>主动技能!AJ1126</f>
        <v>20</v>
      </c>
    </row>
    <row r="1124" spans="1:29" x14ac:dyDescent="0.15">
      <c r="A1124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对敌方单体造成125%攻击力（+65）点伤害,附带眩晕。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 t="str">
        <f>主动技能!P1127</f>
        <v>eff_sixingguangquan||eff_shenlehuacai|</v>
      </c>
      <c r="K1124">
        <f>主动技能!Q1127</f>
        <v>1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100002:100:2:0</v>
      </c>
      <c r="P1124" t="str">
        <f>IF(主动技能!V1127="","",主动技能!V1127)</f>
        <v>skill_18</v>
      </c>
      <c r="Q1124" t="str">
        <f>IF(主动技能!W1127="","")</f>
        <v/>
      </c>
      <c r="R1124" t="str">
        <f>IF(主动技能!X1127="","")</f>
        <v/>
      </c>
      <c r="S1124">
        <f>主动技能!Y1127</f>
        <v>100</v>
      </c>
      <c r="T1124">
        <f>主动技能!Z1127</f>
        <v>125</v>
      </c>
      <c r="U1124">
        <f>主动技能!AB1127</f>
        <v>65</v>
      </c>
      <c r="V1124">
        <f>主动技能!AC1127</f>
        <v>0</v>
      </c>
      <c r="W1124">
        <f>主动技能!AD1127</f>
        <v>0</v>
      </c>
      <c r="X1124">
        <f>主动技能!AE1127</f>
        <v>1</v>
      </c>
      <c r="Y1124">
        <f>主动技能!AF1127</f>
        <v>3</v>
      </c>
      <c r="Z1124">
        <f>主动技能!AG1127</f>
        <v>2</v>
      </c>
      <c r="AA1124" t="str">
        <f>主动技能!AH1127</f>
        <v>attackex</v>
      </c>
      <c r="AB1124" t="str">
        <f>IF(主动技能!AI1127="","")</f>
        <v/>
      </c>
      <c r="AC1124">
        <f>主动技能!AJ1127</f>
        <v>1</v>
      </c>
    </row>
    <row r="1125" spans="1:29" x14ac:dyDescent="0.15">
      <c r="A1125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对敌方单体造成125%攻击力（+80）点伤害,附带眩晕。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 t="str">
        <f>主动技能!P1128</f>
        <v>eff_sixingguangquan||eff_shenlehuacai|</v>
      </c>
      <c r="K1125">
        <f>主动技能!Q1128</f>
        <v>1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100002:100:2:0</v>
      </c>
      <c r="P1125" t="str">
        <f>IF(主动技能!V1128="","",主动技能!V1128)</f>
        <v>skill_18</v>
      </c>
      <c r="Q1125" t="str">
        <f>IF(主动技能!W1128="","")</f>
        <v/>
      </c>
      <c r="R1125" t="str">
        <f>IF(主动技能!X1128="","")</f>
        <v/>
      </c>
      <c r="S1125">
        <f>主动技能!Y1128</f>
        <v>100</v>
      </c>
      <c r="T1125">
        <f>主动技能!Z1128</f>
        <v>125</v>
      </c>
      <c r="U1125">
        <f>主动技能!AB1128</f>
        <v>80</v>
      </c>
      <c r="V1125">
        <f>主动技能!AC1128</f>
        <v>0</v>
      </c>
      <c r="W1125">
        <f>主动技能!AD1128</f>
        <v>0</v>
      </c>
      <c r="X1125">
        <f>主动技能!AE1128</f>
        <v>1</v>
      </c>
      <c r="Y1125">
        <f>主动技能!AF1128</f>
        <v>3</v>
      </c>
      <c r="Z1125">
        <f>主动技能!AG1128</f>
        <v>2</v>
      </c>
      <c r="AA1125" t="str">
        <f>主动技能!AH1128</f>
        <v>attackex</v>
      </c>
      <c r="AB1125" t="str">
        <f>IF(主动技能!AI1128="","")</f>
        <v/>
      </c>
      <c r="AC1125">
        <f>主动技能!AJ1128</f>
        <v>2</v>
      </c>
    </row>
    <row r="1126" spans="1:29" x14ac:dyDescent="0.15">
      <c r="A1126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对敌方单体造成125%攻击力（+125）点伤害,附带眩晕。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 t="str">
        <f>主动技能!P1129</f>
        <v>eff_sixingguangquan||eff_shenlehuacai|</v>
      </c>
      <c r="K1126">
        <f>主动技能!Q1129</f>
        <v>1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100002:100:2:0</v>
      </c>
      <c r="P1126" t="str">
        <f>IF(主动技能!V1129="","",主动技能!V1129)</f>
        <v>skill_18</v>
      </c>
      <c r="Q1126" t="str">
        <f>IF(主动技能!W1129="","")</f>
        <v/>
      </c>
      <c r="R1126" t="str">
        <f>IF(主动技能!X1129="","")</f>
        <v/>
      </c>
      <c r="S1126">
        <f>主动技能!Y1129</f>
        <v>100</v>
      </c>
      <c r="T1126">
        <f>主动技能!Z1129</f>
        <v>125</v>
      </c>
      <c r="U1126">
        <f>主动技能!AB1129</f>
        <v>125</v>
      </c>
      <c r="V1126">
        <f>主动技能!AC1129</f>
        <v>0</v>
      </c>
      <c r="W1126">
        <f>主动技能!AD1129</f>
        <v>0</v>
      </c>
      <c r="X1126">
        <f>主动技能!AE1129</f>
        <v>1</v>
      </c>
      <c r="Y1126">
        <f>主动技能!AF1129</f>
        <v>3</v>
      </c>
      <c r="Z1126">
        <f>主动技能!AG1129</f>
        <v>2</v>
      </c>
      <c r="AA1126" t="str">
        <f>主动技能!AH1129</f>
        <v>attackex</v>
      </c>
      <c r="AB1126" t="str">
        <f>IF(主动技能!AI1129="","")</f>
        <v/>
      </c>
      <c r="AC1126">
        <f>主动技能!AJ1129</f>
        <v>3</v>
      </c>
    </row>
    <row r="1127" spans="1:29" x14ac:dyDescent="0.15">
      <c r="A1127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对敌方单体造成125%攻击力（+200）点伤害,附带眩晕。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 t="str">
        <f>主动技能!P1130</f>
        <v>eff_sixingguangquan||eff_shenlehuacai|</v>
      </c>
      <c r="K1127">
        <f>主动技能!Q1130</f>
        <v>1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100002:100:2:0</v>
      </c>
      <c r="P1127" t="str">
        <f>IF(主动技能!V1130="","",主动技能!V1130)</f>
        <v>skill_18</v>
      </c>
      <c r="Q1127" t="str">
        <f>IF(主动技能!W1130="","")</f>
        <v/>
      </c>
      <c r="R1127" t="str">
        <f>IF(主动技能!X1130="","")</f>
        <v/>
      </c>
      <c r="S1127">
        <f>主动技能!Y1130</f>
        <v>100</v>
      </c>
      <c r="T1127">
        <f>主动技能!Z1130</f>
        <v>125</v>
      </c>
      <c r="U1127">
        <f>主动技能!AB1130</f>
        <v>200</v>
      </c>
      <c r="V1127">
        <f>主动技能!AC1130</f>
        <v>0</v>
      </c>
      <c r="W1127">
        <f>主动技能!AD1130</f>
        <v>0</v>
      </c>
      <c r="X1127">
        <f>主动技能!AE1130</f>
        <v>1</v>
      </c>
      <c r="Y1127">
        <f>主动技能!AF1130</f>
        <v>3</v>
      </c>
      <c r="Z1127">
        <f>主动技能!AG1130</f>
        <v>2</v>
      </c>
      <c r="AA1127" t="str">
        <f>主动技能!AH1130</f>
        <v>attackex</v>
      </c>
      <c r="AB1127" t="str">
        <f>IF(主动技能!AI1130="","")</f>
        <v/>
      </c>
      <c r="AC1127">
        <f>主动技能!AJ1130</f>
        <v>4</v>
      </c>
    </row>
    <row r="1128" spans="1:29" x14ac:dyDescent="0.15">
      <c r="A1128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 t="str">
        <f>主动技能!P1131</f>
        <v>eff_sixingguangquan||eff_shenlehuacai|</v>
      </c>
      <c r="K1128">
        <f>主动技能!Q1131</f>
        <v>1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100002:100:2:0</v>
      </c>
      <c r="P1128" t="str">
        <f>IF(主动技能!V1131="","",主动技能!V1131)</f>
        <v>skill_18</v>
      </c>
      <c r="Q1128" t="str">
        <f>IF(主动技能!W1131="","")</f>
        <v/>
      </c>
      <c r="R1128" t="str">
        <f>IF(主动技能!X1131="","")</f>
        <v/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>
        <f>主动技能!AE1131</f>
        <v>1</v>
      </c>
      <c r="Y1128">
        <f>主动技能!AF1131</f>
        <v>3</v>
      </c>
      <c r="Z1128">
        <f>主动技能!AG1131</f>
        <v>2</v>
      </c>
      <c r="AA1128" t="str">
        <f>主动技能!AH1131</f>
        <v>attackex</v>
      </c>
      <c r="AB1128" t="str">
        <f>IF(主动技能!AI1131="","")</f>
        <v/>
      </c>
      <c r="AC1128">
        <f>主动技能!AJ1131</f>
        <v>5</v>
      </c>
    </row>
    <row r="1129" spans="1:29" x14ac:dyDescent="0.15">
      <c r="A112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对敌方单体造成125%攻击力（+400）点伤害,附带眩晕。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 t="str">
        <f>主动技能!P1132</f>
        <v>eff_sixingguangquan||eff_shenlehuacai|</v>
      </c>
      <c r="K1129">
        <f>主动技能!Q1132</f>
        <v>1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100002:100:2:0</v>
      </c>
      <c r="P1129" t="str">
        <f>IF(主动技能!V1132="","",主动技能!V1132)</f>
        <v>skill_18</v>
      </c>
      <c r="Q1129" t="str">
        <f>IF(主动技能!W1132="","")</f>
        <v/>
      </c>
      <c r="R1129" t="str">
        <f>IF(主动技能!X1132="","")</f>
        <v/>
      </c>
      <c r="S1129">
        <f>主动技能!Y1132</f>
        <v>100</v>
      </c>
      <c r="T1129">
        <f>主动技能!Z1132</f>
        <v>125</v>
      </c>
      <c r="U1129">
        <f>主动技能!AB1132</f>
        <v>400</v>
      </c>
      <c r="V1129">
        <f>主动技能!AC1132</f>
        <v>0</v>
      </c>
      <c r="W1129">
        <f>主动技能!AD1132</f>
        <v>0</v>
      </c>
      <c r="X1129">
        <f>主动技能!AE1132</f>
        <v>1</v>
      </c>
      <c r="Y1129">
        <f>主动技能!AF1132</f>
        <v>3</v>
      </c>
      <c r="Z1129">
        <f>主动技能!AG1132</f>
        <v>2</v>
      </c>
      <c r="AA1129" t="str">
        <f>主动技能!AH1132</f>
        <v>attackex</v>
      </c>
      <c r="AB1129" t="str">
        <f>IF(主动技能!AI1132="","")</f>
        <v/>
      </c>
      <c r="AC1129">
        <f>主动技能!AJ1132</f>
        <v>6</v>
      </c>
    </row>
    <row r="1130" spans="1:29" x14ac:dyDescent="0.15">
      <c r="A1130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对敌方单体造成125%攻击力（+566）点伤害,附带眩晕。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 t="str">
        <f>主动技能!P1133</f>
        <v>eff_sixingguangquan||eff_shenlehuacai|</v>
      </c>
      <c r="K1130">
        <f>主动技能!Q1133</f>
        <v>1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100002:100:2:0</v>
      </c>
      <c r="P1130" t="str">
        <f>IF(主动技能!V1133="","",主动技能!V1133)</f>
        <v>skill_18</v>
      </c>
      <c r="Q1130" t="str">
        <f>IF(主动技能!W1133="","")</f>
        <v/>
      </c>
      <c r="R1130" t="str">
        <f>IF(主动技能!X1133="","")</f>
        <v/>
      </c>
      <c r="S1130">
        <f>主动技能!Y1133</f>
        <v>100</v>
      </c>
      <c r="T1130">
        <f>主动技能!Z1133</f>
        <v>125</v>
      </c>
      <c r="U1130">
        <f>主动技能!AB1133</f>
        <v>566</v>
      </c>
      <c r="V1130">
        <f>主动技能!AC1133</f>
        <v>0</v>
      </c>
      <c r="W1130">
        <f>主动技能!AD1133</f>
        <v>0</v>
      </c>
      <c r="X1130">
        <f>主动技能!AE1133</f>
        <v>1</v>
      </c>
      <c r="Y1130">
        <f>主动技能!AF1133</f>
        <v>3</v>
      </c>
      <c r="Z1130">
        <f>主动技能!AG1133</f>
        <v>2</v>
      </c>
      <c r="AA1130" t="str">
        <f>主动技能!AH1133</f>
        <v>attackex</v>
      </c>
      <c r="AB1130" t="str">
        <f>IF(主动技能!AI1133="","")</f>
        <v/>
      </c>
      <c r="AC1130">
        <f>主动技能!AJ1133</f>
        <v>7</v>
      </c>
    </row>
    <row r="1131" spans="1:29" x14ac:dyDescent="0.15">
      <c r="A1131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对敌方单体造成125%攻击力（+800）点伤害,附带眩晕。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 t="str">
        <f>主动技能!P1134</f>
        <v>eff_sixingguangquan||eff_shenlehuacai|</v>
      </c>
      <c r="K1131">
        <f>主动技能!Q1134</f>
        <v>1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100002:100:2:0</v>
      </c>
      <c r="P1131" t="str">
        <f>IF(主动技能!V1134="","",主动技能!V1134)</f>
        <v>skill_18</v>
      </c>
      <c r="Q1131" t="str">
        <f>IF(主动技能!W1134="","")</f>
        <v/>
      </c>
      <c r="R1131" t="str">
        <f>IF(主动技能!X1134="","")</f>
        <v/>
      </c>
      <c r="S1131">
        <f>主动技能!Y1134</f>
        <v>100</v>
      </c>
      <c r="T1131">
        <f>主动技能!Z1134</f>
        <v>125</v>
      </c>
      <c r="U1131">
        <f>主动技能!AB1134</f>
        <v>800</v>
      </c>
      <c r="V1131">
        <f>主动技能!AC1134</f>
        <v>0</v>
      </c>
      <c r="W1131">
        <f>主动技能!AD1134</f>
        <v>0</v>
      </c>
      <c r="X1131">
        <f>主动技能!AE1134</f>
        <v>1</v>
      </c>
      <c r="Y1131">
        <f>主动技能!AF1134</f>
        <v>3</v>
      </c>
      <c r="Z1131">
        <f>主动技能!AG1134</f>
        <v>2</v>
      </c>
      <c r="AA1131" t="str">
        <f>主动技能!AH1134</f>
        <v>attackex</v>
      </c>
      <c r="AB1131" t="str">
        <f>IF(主动技能!AI1134="","")</f>
        <v/>
      </c>
      <c r="AC1131">
        <f>主动技能!AJ1134</f>
        <v>8</v>
      </c>
    </row>
    <row r="1132" spans="1:29" x14ac:dyDescent="0.15">
      <c r="A1132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对敌方单体造成125%攻击力（+1132）点伤害,附带眩晕。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 t="str">
        <f>主动技能!P1135</f>
        <v>eff_sixingguangquan||eff_shenlehuacai|</v>
      </c>
      <c r="K1132">
        <f>主动技能!Q1135</f>
        <v>1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100002:100:2:0</v>
      </c>
      <c r="P1132" t="str">
        <f>IF(主动技能!V1135="","",主动技能!V1135)</f>
        <v>skill_18</v>
      </c>
      <c r="Q1132" t="str">
        <f>IF(主动技能!W1135="","")</f>
        <v/>
      </c>
      <c r="R1132" t="str">
        <f>IF(主动技能!X1135="","")</f>
        <v/>
      </c>
      <c r="S1132">
        <f>主动技能!Y1135</f>
        <v>100</v>
      </c>
      <c r="T1132">
        <f>主动技能!Z1135</f>
        <v>125</v>
      </c>
      <c r="U1132">
        <f>主动技能!AB1135</f>
        <v>1132</v>
      </c>
      <c r="V1132">
        <f>主动技能!AC1135</f>
        <v>0</v>
      </c>
      <c r="W1132">
        <f>主动技能!AD1135</f>
        <v>0</v>
      </c>
      <c r="X1132">
        <f>主动技能!AE1135</f>
        <v>1</v>
      </c>
      <c r="Y1132">
        <f>主动技能!AF1135</f>
        <v>3</v>
      </c>
      <c r="Z1132">
        <f>主动技能!AG1135</f>
        <v>2</v>
      </c>
      <c r="AA1132" t="str">
        <f>主动技能!AH1135</f>
        <v>attackex</v>
      </c>
      <c r="AB1132" t="str">
        <f>IF(主动技能!AI1135="","")</f>
        <v/>
      </c>
      <c r="AC1132">
        <f>主动技能!AJ1135</f>
        <v>9</v>
      </c>
    </row>
    <row r="1133" spans="1:29" x14ac:dyDescent="0.15">
      <c r="A1133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对敌方单体造成125%攻击力（+1601）点伤害,附带眩晕。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 t="str">
        <f>主动技能!P1136</f>
        <v>eff_sixingguangquan||eff_shenlehuacai|</v>
      </c>
      <c r="K1133">
        <f>主动技能!Q1136</f>
        <v>1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100002:100:2:0</v>
      </c>
      <c r="P1133" t="str">
        <f>IF(主动技能!V1136="","",主动技能!V1136)</f>
        <v>skill_18</v>
      </c>
      <c r="Q1133" t="str">
        <f>IF(主动技能!W1136="","")</f>
        <v/>
      </c>
      <c r="R1133" t="str">
        <f>IF(主动技能!X1136="","")</f>
        <v/>
      </c>
      <c r="S1133">
        <f>主动技能!Y1136</f>
        <v>100</v>
      </c>
      <c r="T1133">
        <f>主动技能!Z1136</f>
        <v>125</v>
      </c>
      <c r="U1133">
        <f>主动技能!AB1136</f>
        <v>1601</v>
      </c>
      <c r="V1133">
        <f>主动技能!AC1136</f>
        <v>0</v>
      </c>
      <c r="W1133">
        <f>主动技能!AD1136</f>
        <v>0</v>
      </c>
      <c r="X1133">
        <f>主动技能!AE1136</f>
        <v>1</v>
      </c>
      <c r="Y1133">
        <f>主动技能!AF1136</f>
        <v>3</v>
      </c>
      <c r="Z1133">
        <f>主动技能!AG1136</f>
        <v>2</v>
      </c>
      <c r="AA1133" t="str">
        <f>主动技能!AH1136</f>
        <v>attackex</v>
      </c>
      <c r="AB1133" t="str">
        <f>IF(主动技能!AI1136="","")</f>
        <v/>
      </c>
      <c r="AC1133">
        <f>主动技能!AJ1136</f>
        <v>10</v>
      </c>
    </row>
    <row r="1134" spans="1:29" x14ac:dyDescent="0.15">
      <c r="A1134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对敌方单体造成125%攻击力（+2265）点伤害,附带眩晕。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 t="str">
        <f>主动技能!P1137</f>
        <v>eff_sixingguangquan||eff_shenlehuacai|</v>
      </c>
      <c r="K1134">
        <f>主动技能!Q1137</f>
        <v>1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100002:100:2:0</v>
      </c>
      <c r="P1134" t="str">
        <f>IF(主动技能!V1137="","",主动技能!V1137)</f>
        <v>skill_18</v>
      </c>
      <c r="Q1134" t="str">
        <f>IF(主动技能!W1137="","")</f>
        <v/>
      </c>
      <c r="R1134" t="str">
        <f>IF(主动技能!X1137="","")</f>
        <v/>
      </c>
      <c r="S1134">
        <f>主动技能!Y1137</f>
        <v>100</v>
      </c>
      <c r="T1134">
        <f>主动技能!Z1137</f>
        <v>125</v>
      </c>
      <c r="U1134">
        <f>主动技能!AB1137</f>
        <v>2265</v>
      </c>
      <c r="V1134">
        <f>主动技能!AC1137</f>
        <v>0</v>
      </c>
      <c r="W1134">
        <f>主动技能!AD1137</f>
        <v>0</v>
      </c>
      <c r="X1134">
        <f>主动技能!AE1137</f>
        <v>1</v>
      </c>
      <c r="Y1134">
        <f>主动技能!AF1137</f>
        <v>3</v>
      </c>
      <c r="Z1134">
        <f>主动技能!AG1137</f>
        <v>2</v>
      </c>
      <c r="AA1134" t="str">
        <f>主动技能!AH1137</f>
        <v>attackex</v>
      </c>
      <c r="AB1134" t="str">
        <f>IF(主动技能!AI1137="","")</f>
        <v/>
      </c>
      <c r="AC1134">
        <f>主动技能!AJ1137</f>
        <v>11</v>
      </c>
    </row>
    <row r="1135" spans="1:29" x14ac:dyDescent="0.15">
      <c r="A1135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对敌方单体造成125%攻击力（+3203）点伤害,附带眩晕。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 t="str">
        <f>主动技能!P1138</f>
        <v>eff_sixingguangquan||eff_shenlehuacai|</v>
      </c>
      <c r="K1135">
        <f>主动技能!Q1138</f>
        <v>1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100002:100:2:0</v>
      </c>
      <c r="P1135" t="str">
        <f>IF(主动技能!V1138="","",主动技能!V1138)</f>
        <v>skill_18</v>
      </c>
      <c r="Q1135" t="str">
        <f>IF(主动技能!W1138="","")</f>
        <v/>
      </c>
      <c r="R1135" t="str">
        <f>IF(主动技能!X1138="","")</f>
        <v/>
      </c>
      <c r="S1135">
        <f>主动技能!Y1138</f>
        <v>100</v>
      </c>
      <c r="T1135">
        <f>主动技能!Z1138</f>
        <v>125</v>
      </c>
      <c r="U1135">
        <f>主动技能!AB1138</f>
        <v>3203</v>
      </c>
      <c r="V1135">
        <f>主动技能!AC1138</f>
        <v>0</v>
      </c>
      <c r="W1135">
        <f>主动技能!AD1138</f>
        <v>0</v>
      </c>
      <c r="X1135">
        <f>主动技能!AE1138</f>
        <v>1</v>
      </c>
      <c r="Y1135">
        <f>主动技能!AF1138</f>
        <v>3</v>
      </c>
      <c r="Z1135">
        <f>主动技能!AG1138</f>
        <v>2</v>
      </c>
      <c r="AA1135" t="str">
        <f>主动技能!AH1138</f>
        <v>attackex</v>
      </c>
      <c r="AB1135" t="str">
        <f>IF(主动技能!AI1138="","")</f>
        <v/>
      </c>
      <c r="AC1135">
        <f>主动技能!AJ1138</f>
        <v>12</v>
      </c>
    </row>
    <row r="1136" spans="1:29" x14ac:dyDescent="0.15">
      <c r="A1136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对敌方单体造成125%攻击力（+4531）点伤害,附带眩晕。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 t="str">
        <f>主动技能!P1139</f>
        <v>eff_sixingguangquan||eff_shenlehuacai|</v>
      </c>
      <c r="K1136">
        <f>主动技能!Q1139</f>
        <v>1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100002:100:2:0</v>
      </c>
      <c r="P1136" t="str">
        <f>IF(主动技能!V1139="","",主动技能!V1139)</f>
        <v>skill_18</v>
      </c>
      <c r="Q1136" t="str">
        <f>IF(主动技能!W1139="","")</f>
        <v/>
      </c>
      <c r="R1136" t="str">
        <f>IF(主动技能!X1139="","")</f>
        <v/>
      </c>
      <c r="S1136">
        <f>主动技能!Y1139</f>
        <v>100</v>
      </c>
      <c r="T1136">
        <f>主动技能!Z1139</f>
        <v>125</v>
      </c>
      <c r="U1136">
        <f>主动技能!AB1139</f>
        <v>4531</v>
      </c>
      <c r="V1136">
        <f>主动技能!AC1139</f>
        <v>0</v>
      </c>
      <c r="W1136">
        <f>主动技能!AD1139</f>
        <v>0</v>
      </c>
      <c r="X1136">
        <f>主动技能!AE1139</f>
        <v>1</v>
      </c>
      <c r="Y1136">
        <f>主动技能!AF1139</f>
        <v>3</v>
      </c>
      <c r="Z1136">
        <f>主动技能!AG1139</f>
        <v>2</v>
      </c>
      <c r="AA1136" t="str">
        <f>主动技能!AH1139</f>
        <v>attackex</v>
      </c>
      <c r="AB1136" t="str">
        <f>IF(主动技能!AI1139="","")</f>
        <v/>
      </c>
      <c r="AC1136">
        <f>主动技能!AJ1139</f>
        <v>13</v>
      </c>
    </row>
    <row r="1137" spans="1:29" x14ac:dyDescent="0.15">
      <c r="A1137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对敌方单体造成125%攻击力（+6409）点伤害,附带眩晕。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 t="str">
        <f>主动技能!P1140</f>
        <v>eff_sixingguangquan||eff_shenlehuacai|</v>
      </c>
      <c r="K1137">
        <f>主动技能!Q1140</f>
        <v>1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100002:100:2:0</v>
      </c>
      <c r="P1137" t="str">
        <f>IF(主动技能!V1140="","",主动技能!V1140)</f>
        <v>skill_18</v>
      </c>
      <c r="Q1137" t="str">
        <f>IF(主动技能!W1140="","")</f>
        <v/>
      </c>
      <c r="R1137" t="str">
        <f>IF(主动技能!X1140="","")</f>
        <v/>
      </c>
      <c r="S1137">
        <f>主动技能!Y1140</f>
        <v>100</v>
      </c>
      <c r="T1137">
        <f>主动技能!Z1140</f>
        <v>125</v>
      </c>
      <c r="U1137">
        <f>主动技能!AB1140</f>
        <v>6409</v>
      </c>
      <c r="V1137">
        <f>主动技能!AC1140</f>
        <v>0</v>
      </c>
      <c r="W1137">
        <f>主动技能!AD1140</f>
        <v>0</v>
      </c>
      <c r="X1137">
        <f>主动技能!AE1140</f>
        <v>1</v>
      </c>
      <c r="Y1137">
        <f>主动技能!AF1140</f>
        <v>3</v>
      </c>
      <c r="Z1137">
        <f>主动技能!AG1140</f>
        <v>2</v>
      </c>
      <c r="AA1137" t="str">
        <f>主动技能!AH1140</f>
        <v>attackex</v>
      </c>
      <c r="AB1137" t="str">
        <f>IF(主动技能!AI1140="","")</f>
        <v/>
      </c>
      <c r="AC1137">
        <f>主动技能!AJ1140</f>
        <v>14</v>
      </c>
    </row>
    <row r="1138" spans="1:29" x14ac:dyDescent="0.15">
      <c r="A1138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对敌方单体造成125%攻击力（+9065）点伤害,附带眩晕。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 t="str">
        <f>主动技能!P1141</f>
        <v>eff_sixingguangquan||eff_shenlehuacai|</v>
      </c>
      <c r="K1138">
        <f>主动技能!Q1141</f>
        <v>1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100002:100:2:0</v>
      </c>
      <c r="P1138" t="str">
        <f>IF(主动技能!V1141="","",主动技能!V1141)</f>
        <v>skill_18</v>
      </c>
      <c r="Q1138" t="str">
        <f>IF(主动技能!W1141="","")</f>
        <v/>
      </c>
      <c r="R1138" t="str">
        <f>IF(主动技能!X1141="","")</f>
        <v/>
      </c>
      <c r="S1138">
        <f>主动技能!Y1141</f>
        <v>100</v>
      </c>
      <c r="T1138">
        <f>主动技能!Z1141</f>
        <v>125</v>
      </c>
      <c r="U1138">
        <f>主动技能!AB1141</f>
        <v>9065</v>
      </c>
      <c r="V1138">
        <f>主动技能!AC1141</f>
        <v>0</v>
      </c>
      <c r="W1138">
        <f>主动技能!AD1141</f>
        <v>0</v>
      </c>
      <c r="X1138">
        <f>主动技能!AE1141</f>
        <v>1</v>
      </c>
      <c r="Y1138">
        <f>主动技能!AF1141</f>
        <v>3</v>
      </c>
      <c r="Z1138">
        <f>主动技能!AG1141</f>
        <v>2</v>
      </c>
      <c r="AA1138" t="str">
        <f>主动技能!AH1141</f>
        <v>attackex</v>
      </c>
      <c r="AB1138" t="str">
        <f>IF(主动技能!AI1141="","")</f>
        <v/>
      </c>
      <c r="AC1138">
        <f>主动技能!AJ1141</f>
        <v>15</v>
      </c>
    </row>
    <row r="1139" spans="1:29" x14ac:dyDescent="0.15">
      <c r="A11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对敌方单体造成125%攻击力（+12822）点伤害,附带眩晕。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 t="str">
        <f>主动技能!P1142</f>
        <v>eff_sixingguangquan||eff_shenlehuacai|</v>
      </c>
      <c r="K1139">
        <f>主动技能!Q1142</f>
        <v>1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100002:100:2:0</v>
      </c>
      <c r="P1139" t="str">
        <f>IF(主动技能!V1142="","",主动技能!V1142)</f>
        <v>skill_18</v>
      </c>
      <c r="Q1139" t="str">
        <f>IF(主动技能!W1142="","")</f>
        <v/>
      </c>
      <c r="R1139" t="str">
        <f>IF(主动技能!X1142="","")</f>
        <v/>
      </c>
      <c r="S1139">
        <f>主动技能!Y1142</f>
        <v>100</v>
      </c>
      <c r="T1139">
        <f>主动技能!Z1142</f>
        <v>125</v>
      </c>
      <c r="U1139">
        <f>主动技能!AB1142</f>
        <v>12822</v>
      </c>
      <c r="V1139">
        <f>主动技能!AC1142</f>
        <v>0</v>
      </c>
      <c r="W1139">
        <f>主动技能!AD1142</f>
        <v>0</v>
      </c>
      <c r="X1139">
        <f>主动技能!AE1142</f>
        <v>1</v>
      </c>
      <c r="Y1139">
        <f>主动技能!AF1142</f>
        <v>3</v>
      </c>
      <c r="Z1139">
        <f>主动技能!AG1142</f>
        <v>2</v>
      </c>
      <c r="AA1139" t="str">
        <f>主动技能!AH1142</f>
        <v>attackex</v>
      </c>
      <c r="AB1139" t="str">
        <f>IF(主动技能!AI1142="","")</f>
        <v/>
      </c>
      <c r="AC1139">
        <f>主动技能!AJ1142</f>
        <v>16</v>
      </c>
    </row>
    <row r="1140" spans="1:29" x14ac:dyDescent="0.15">
      <c r="A1140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对敌方单体造成125%攻击力（+18135）点伤害,附带眩晕。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 t="str">
        <f>主动技能!P1143</f>
        <v>eff_sixingguangquan||eff_shenlehuacai|</v>
      </c>
      <c r="K1140">
        <f>主动技能!Q1143</f>
        <v>1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100002:100:2:0</v>
      </c>
      <c r="P1140" t="str">
        <f>IF(主动技能!V1143="","",主动技能!V1143)</f>
        <v>skill_18</v>
      </c>
      <c r="Q1140" t="str">
        <f>IF(主动技能!W1143="","")</f>
        <v/>
      </c>
      <c r="R1140" t="str">
        <f>IF(主动技能!X1143="","")</f>
        <v/>
      </c>
      <c r="S1140">
        <f>主动技能!Y1143</f>
        <v>100</v>
      </c>
      <c r="T1140">
        <f>主动技能!Z1143</f>
        <v>125</v>
      </c>
      <c r="U1140">
        <f>主动技能!AB1143</f>
        <v>18135</v>
      </c>
      <c r="V1140">
        <f>主动技能!AC1143</f>
        <v>0</v>
      </c>
      <c r="W1140">
        <f>主动技能!AD1143</f>
        <v>0</v>
      </c>
      <c r="X1140">
        <f>主动技能!AE1143</f>
        <v>1</v>
      </c>
      <c r="Y1140">
        <f>主动技能!AF1143</f>
        <v>3</v>
      </c>
      <c r="Z1140">
        <f>主动技能!AG1143</f>
        <v>2</v>
      </c>
      <c r="AA1140" t="str">
        <f>主动技能!AH1143</f>
        <v>attackex</v>
      </c>
      <c r="AB1140" t="str">
        <f>IF(主动技能!AI1143="","")</f>
        <v/>
      </c>
      <c r="AC1140">
        <f>主动技能!AJ1143</f>
        <v>17</v>
      </c>
    </row>
    <row r="1141" spans="1:29" x14ac:dyDescent="0.15">
      <c r="A1141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对敌方单体造成125%攻击力（+25650）点伤害,附带眩晕。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 t="str">
        <f>主动技能!P1144</f>
        <v>eff_sixingguangquan||eff_shenlehuacai|</v>
      </c>
      <c r="K1141">
        <f>主动技能!Q1144</f>
        <v>1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100002:100:2:0</v>
      </c>
      <c r="P1141" t="str">
        <f>IF(主动技能!V1144="","",主动技能!V1144)</f>
        <v>skill_18</v>
      </c>
      <c r="Q1141" t="str">
        <f>IF(主动技能!W1144="","")</f>
        <v/>
      </c>
      <c r="R1141" t="str">
        <f>IF(主动技能!X1144="","")</f>
        <v/>
      </c>
      <c r="S1141">
        <f>主动技能!Y1144</f>
        <v>100</v>
      </c>
      <c r="T1141">
        <f>主动技能!Z1144</f>
        <v>125</v>
      </c>
      <c r="U1141">
        <f>主动技能!AB1144</f>
        <v>25650</v>
      </c>
      <c r="V1141">
        <f>主动技能!AC1144</f>
        <v>0</v>
      </c>
      <c r="W1141">
        <f>主动技能!AD1144</f>
        <v>0</v>
      </c>
      <c r="X1141">
        <f>主动技能!AE1144</f>
        <v>1</v>
      </c>
      <c r="Y1141">
        <f>主动技能!AF1144</f>
        <v>3</v>
      </c>
      <c r="Z1141">
        <f>主动技能!AG1144</f>
        <v>2</v>
      </c>
      <c r="AA1141" t="str">
        <f>主动技能!AH1144</f>
        <v>attackex</v>
      </c>
      <c r="AB1141" t="str">
        <f>IF(主动技能!AI1144="","")</f>
        <v/>
      </c>
      <c r="AC1141">
        <f>主动技能!AJ1144</f>
        <v>18</v>
      </c>
    </row>
    <row r="1142" spans="1:29" x14ac:dyDescent="0.15">
      <c r="A1142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对敌方单体造成125%攻击力（+36280）点伤害,附带眩晕。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 t="str">
        <f>主动技能!P1145</f>
        <v>eff_sixingguangquan||eff_shenlehuacai|</v>
      </c>
      <c r="K1142">
        <f>主动技能!Q1145</f>
        <v>1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100002:100:2:0</v>
      </c>
      <c r="P1142" t="str">
        <f>IF(主动技能!V1145="","",主动技能!V1145)</f>
        <v>skill_18</v>
      </c>
      <c r="Q1142" t="str">
        <f>IF(主动技能!W1145="","")</f>
        <v/>
      </c>
      <c r="R1142" t="str">
        <f>IF(主动技能!X1145="","")</f>
        <v/>
      </c>
      <c r="S1142">
        <f>主动技能!Y1145</f>
        <v>100</v>
      </c>
      <c r="T1142">
        <f>主动技能!Z1145</f>
        <v>125</v>
      </c>
      <c r="U1142">
        <f>主动技能!AB1145</f>
        <v>36280</v>
      </c>
      <c r="V1142">
        <f>主动技能!AC1145</f>
        <v>0</v>
      </c>
      <c r="W1142">
        <f>主动技能!AD1145</f>
        <v>0</v>
      </c>
      <c r="X1142">
        <f>主动技能!AE1145</f>
        <v>1</v>
      </c>
      <c r="Y1142">
        <f>主动技能!AF1145</f>
        <v>3</v>
      </c>
      <c r="Z1142">
        <f>主动技能!AG1145</f>
        <v>2</v>
      </c>
      <c r="AA1142" t="str">
        <f>主动技能!AH1145</f>
        <v>attackex</v>
      </c>
      <c r="AB1142" t="str">
        <f>IF(主动技能!AI1145="","")</f>
        <v/>
      </c>
      <c r="AC1142">
        <f>主动技能!AJ1145</f>
        <v>19</v>
      </c>
    </row>
    <row r="1143" spans="1:29" x14ac:dyDescent="0.15">
      <c r="A1143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对敌方单体造成125%攻击力（+51314）点伤害,附带眩晕。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 t="str">
        <f>主动技能!P1146</f>
        <v>eff_sixingguangquan||eff_shenlehuacai|</v>
      </c>
      <c r="K1143">
        <f>主动技能!Q1146</f>
        <v>1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100002:100:2:0</v>
      </c>
      <c r="P1143" t="str">
        <f>IF(主动技能!V1146="","",主动技能!V1146)</f>
        <v>skill_18</v>
      </c>
      <c r="Q1143" t="str">
        <f>IF(主动技能!W1146="","")</f>
        <v/>
      </c>
      <c r="R1143" t="str">
        <f>IF(主动技能!X1146="","")</f>
        <v/>
      </c>
      <c r="S1143">
        <f>主动技能!Y1146</f>
        <v>100</v>
      </c>
      <c r="T1143">
        <f>主动技能!Z1146</f>
        <v>125</v>
      </c>
      <c r="U1143">
        <f>主动技能!AB1146</f>
        <v>51314</v>
      </c>
      <c r="V1143">
        <f>主动技能!AC1146</f>
        <v>0</v>
      </c>
      <c r="W1143">
        <f>主动技能!AD1146</f>
        <v>0</v>
      </c>
      <c r="X1143">
        <f>主动技能!AE1146</f>
        <v>1</v>
      </c>
      <c r="Y1143">
        <f>主动技能!AF1146</f>
        <v>3</v>
      </c>
      <c r="Z1143">
        <f>主动技能!AG1146</f>
        <v>2</v>
      </c>
      <c r="AA1143" t="str">
        <f>主动技能!AH1146</f>
        <v>attackex</v>
      </c>
      <c r="AB1143" t="str">
        <f>IF(主动技能!AI1146="","")</f>
        <v/>
      </c>
      <c r="AC1143">
        <f>主动技能!AJ1146</f>
        <v>20</v>
      </c>
    </row>
    <row r="1144" spans="1:29" x14ac:dyDescent="0.15">
      <c r="A1144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t="str">
        <f>主动技能!P1147</f>
        <v>eff_yixingguangquan|||</v>
      </c>
      <c r="K1144">
        <f>主动技能!Q1147</f>
        <v>1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 t="str">
        <f>IF(主动技能!V1147="","",主动技能!V1147)</f>
        <v>skill_32</v>
      </c>
      <c r="Q1144" t="str">
        <f>IF(主动技能!W1147="","")</f>
        <v/>
      </c>
      <c r="R1144" t="str">
        <f>IF(主动技能!X1147="","")</f>
        <v/>
      </c>
      <c r="S1144">
        <f>主动技能!Y1147</f>
        <v>0</v>
      </c>
      <c r="T1144">
        <f>主动技能!Z1147</f>
        <v>100</v>
      </c>
      <c r="U1144">
        <f>主动技能!AB1147</f>
        <v>26</v>
      </c>
      <c r="V1144">
        <f>主动技能!AC1147</f>
        <v>0</v>
      </c>
      <c r="W1144">
        <f>主动技能!AD1147</f>
        <v>0</v>
      </c>
      <c r="X1144">
        <f>主动技能!AE1147</f>
        <v>0</v>
      </c>
      <c r="Y1144">
        <f>主动技能!AF1147</f>
        <v>0</v>
      </c>
      <c r="Z1144">
        <f>主动技能!AG1147</f>
        <v>0</v>
      </c>
      <c r="AA1144" t="str">
        <f>主动技能!AH1147</f>
        <v>attack</v>
      </c>
      <c r="AB1144" t="str">
        <f>IF(主动技能!AI1147="","")</f>
        <v/>
      </c>
      <c r="AC1144">
        <f>主动技能!AJ1147</f>
        <v>1</v>
      </c>
    </row>
    <row r="1145" spans="1:29" x14ac:dyDescent="0.15">
      <c r="A1145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t="str">
        <f>主动技能!P1148</f>
        <v>eff_yixingguangquan|||</v>
      </c>
      <c r="K1145">
        <f>主动技能!Q1148</f>
        <v>1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 t="str">
        <f>IF(主动技能!V1148="","",主动技能!V1148)</f>
        <v>skill_32</v>
      </c>
      <c r="Q1145" t="str">
        <f>IF(主动技能!W1148="","")</f>
        <v/>
      </c>
      <c r="R1145" t="str">
        <f>IF(主动技能!X1148="","")</f>
        <v/>
      </c>
      <c r="S1145">
        <f>主动技能!Y1148</f>
        <v>0</v>
      </c>
      <c r="T1145">
        <f>主动技能!Z1148</f>
        <v>100</v>
      </c>
      <c r="U1145">
        <f>主动技能!AB1148</f>
        <v>32</v>
      </c>
      <c r="V1145">
        <f>主动技能!AC1148</f>
        <v>0</v>
      </c>
      <c r="W1145">
        <f>主动技能!AD1148</f>
        <v>0</v>
      </c>
      <c r="X1145">
        <f>主动技能!AE1148</f>
        <v>0</v>
      </c>
      <c r="Y1145">
        <f>主动技能!AF1148</f>
        <v>0</v>
      </c>
      <c r="Z1145">
        <f>主动技能!AG1148</f>
        <v>0</v>
      </c>
      <c r="AA1145" t="str">
        <f>主动技能!AH1148</f>
        <v>attack</v>
      </c>
      <c r="AB1145" t="str">
        <f>IF(主动技能!AI1148="","")</f>
        <v/>
      </c>
      <c r="AC1145">
        <f>主动技能!AJ1148</f>
        <v>2</v>
      </c>
    </row>
    <row r="1146" spans="1:29" x14ac:dyDescent="0.15">
      <c r="A1146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t="str">
        <f>主动技能!P1149</f>
        <v>eff_yixingguangquan|||</v>
      </c>
      <c r="K1146">
        <f>主动技能!Q1149</f>
        <v>1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 t="str">
        <f>IF(主动技能!V1149="","",主动技能!V1149)</f>
        <v>skill_32</v>
      </c>
      <c r="Q1146" t="str">
        <f>IF(主动技能!W1149="","")</f>
        <v/>
      </c>
      <c r="R1146" t="str">
        <f>IF(主动技能!X1149="","")</f>
        <v/>
      </c>
      <c r="S1146">
        <f>主动技能!Y1149</f>
        <v>0</v>
      </c>
      <c r="T1146">
        <f>主动技能!Z1149</f>
        <v>100</v>
      </c>
      <c r="U1146">
        <f>主动技能!AB1149</f>
        <v>50</v>
      </c>
      <c r="V1146">
        <f>主动技能!AC1149</f>
        <v>0</v>
      </c>
      <c r="W1146">
        <f>主动技能!AD1149</f>
        <v>0</v>
      </c>
      <c r="X1146">
        <f>主动技能!AE1149</f>
        <v>0</v>
      </c>
      <c r="Y1146">
        <f>主动技能!AF1149</f>
        <v>0</v>
      </c>
      <c r="Z1146">
        <f>主动技能!AG1149</f>
        <v>0</v>
      </c>
      <c r="AA1146" t="str">
        <f>主动技能!AH1149</f>
        <v>attack</v>
      </c>
      <c r="AB1146" t="str">
        <f>IF(主动技能!AI1149="","")</f>
        <v/>
      </c>
      <c r="AC1146">
        <f>主动技能!AJ1149</f>
        <v>3</v>
      </c>
    </row>
    <row r="1147" spans="1:29" x14ac:dyDescent="0.15">
      <c r="A1147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t="str">
        <f>主动技能!P1150</f>
        <v>eff_yixingguangquan|||</v>
      </c>
      <c r="K1147">
        <f>主动技能!Q1150</f>
        <v>1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 t="str">
        <f>IF(主动技能!V1150="","",主动技能!V1150)</f>
        <v>skill_32</v>
      </c>
      <c r="Q1147" t="str">
        <f>IF(主动技能!W1150="","")</f>
        <v/>
      </c>
      <c r="R1147" t="str">
        <f>IF(主动技能!X1150="","")</f>
        <v/>
      </c>
      <c r="S1147">
        <f>主动技能!Y1150</f>
        <v>0</v>
      </c>
      <c r="T1147">
        <f>主动技能!Z1150</f>
        <v>100</v>
      </c>
      <c r="U1147">
        <f>主动技能!AB1150</f>
        <v>80</v>
      </c>
      <c r="V1147">
        <f>主动技能!AC1150</f>
        <v>0</v>
      </c>
      <c r="W1147">
        <f>主动技能!AD1150</f>
        <v>0</v>
      </c>
      <c r="X1147">
        <f>主动技能!AE1150</f>
        <v>0</v>
      </c>
      <c r="Y1147">
        <f>主动技能!AF1150</f>
        <v>0</v>
      </c>
      <c r="Z1147">
        <f>主动技能!AG1150</f>
        <v>0</v>
      </c>
      <c r="AA1147" t="str">
        <f>主动技能!AH1150</f>
        <v>attack</v>
      </c>
      <c r="AB1147" t="str">
        <f>IF(主动技能!AI1150="","")</f>
        <v/>
      </c>
      <c r="AC1147">
        <f>主动技能!AJ1150</f>
        <v>4</v>
      </c>
    </row>
    <row r="1148" spans="1:29" x14ac:dyDescent="0.15">
      <c r="A1148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t="str">
        <f>主动技能!P1151</f>
        <v>eff_yixingguangquan|||</v>
      </c>
      <c r="K1148">
        <f>主动技能!Q1151</f>
        <v>1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 t="str">
        <f>IF(主动技能!V1151="","",主动技能!V1151)</f>
        <v>skill_32</v>
      </c>
      <c r="Q1148" t="str">
        <f>IF(主动技能!W1151="","")</f>
        <v/>
      </c>
      <c r="R1148" t="str">
        <f>IF(主动技能!X1151="","")</f>
        <v/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>
        <f>主动技能!AE1151</f>
        <v>0</v>
      </c>
      <c r="Y1148">
        <f>主动技能!AF1151</f>
        <v>0</v>
      </c>
      <c r="Z1148">
        <f>主动技能!AG1151</f>
        <v>0</v>
      </c>
      <c r="AA1148" t="str">
        <f>主动技能!AH1151</f>
        <v>attack</v>
      </c>
      <c r="AB1148" t="str">
        <f>IF(主动技能!AI1151="","")</f>
        <v/>
      </c>
      <c r="AC1148">
        <f>主动技能!AJ1151</f>
        <v>5</v>
      </c>
    </row>
    <row r="1149" spans="1:29" x14ac:dyDescent="0.15">
      <c r="A114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t="str">
        <f>主动技能!P1152</f>
        <v>eff_yixingguangquan|||</v>
      </c>
      <c r="K1149">
        <f>主动技能!Q1152</f>
        <v>1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 t="str">
        <f>IF(主动技能!V1152="","",主动技能!V1152)</f>
        <v>skill_32</v>
      </c>
      <c r="Q1149" t="str">
        <f>IF(主动技能!W1152="","")</f>
        <v/>
      </c>
      <c r="R1149" t="str">
        <f>IF(主动技能!X1152="","")</f>
        <v/>
      </c>
      <c r="S1149">
        <f>主动技能!Y1152</f>
        <v>0</v>
      </c>
      <c r="T1149">
        <f>主动技能!Z1152</f>
        <v>100</v>
      </c>
      <c r="U1149">
        <f>主动技能!AB1152</f>
        <v>160</v>
      </c>
      <c r="V1149">
        <f>主动技能!AC1152</f>
        <v>0</v>
      </c>
      <c r="W1149">
        <f>主动技能!AD1152</f>
        <v>0</v>
      </c>
      <c r="X1149">
        <f>主动技能!AE1152</f>
        <v>0</v>
      </c>
      <c r="Y1149">
        <f>主动技能!AF1152</f>
        <v>0</v>
      </c>
      <c r="Z1149">
        <f>主动技能!AG1152</f>
        <v>0</v>
      </c>
      <c r="AA1149" t="str">
        <f>主动技能!AH1152</f>
        <v>attack</v>
      </c>
      <c r="AB1149" t="str">
        <f>IF(主动技能!AI1152="","")</f>
        <v/>
      </c>
      <c r="AC1149">
        <f>主动技能!AJ1152</f>
        <v>6</v>
      </c>
    </row>
    <row r="1150" spans="1:29" x14ac:dyDescent="0.15">
      <c r="A1150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t="str">
        <f>主动技能!P1153</f>
        <v>eff_yixingguangquan|||</v>
      </c>
      <c r="K1150">
        <f>主动技能!Q1153</f>
        <v>1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 t="str">
        <f>IF(主动技能!V1153="","",主动技能!V1153)</f>
        <v>skill_32</v>
      </c>
      <c r="Q1150" t="str">
        <f>IF(主动技能!W1153="","")</f>
        <v/>
      </c>
      <c r="R1150" t="str">
        <f>IF(主动技能!X1153="","")</f>
        <v/>
      </c>
      <c r="S1150">
        <f>主动技能!Y1153</f>
        <v>0</v>
      </c>
      <c r="T1150">
        <f>主动技能!Z1153</f>
        <v>100</v>
      </c>
      <c r="U1150">
        <f>主动技能!AB1153</f>
        <v>226</v>
      </c>
      <c r="V1150">
        <f>主动技能!AC1153</f>
        <v>0</v>
      </c>
      <c r="W1150">
        <f>主动技能!AD1153</f>
        <v>0</v>
      </c>
      <c r="X1150">
        <f>主动技能!AE1153</f>
        <v>0</v>
      </c>
      <c r="Y1150">
        <f>主动技能!AF1153</f>
        <v>0</v>
      </c>
      <c r="Z1150">
        <f>主动技能!AG1153</f>
        <v>0</v>
      </c>
      <c r="AA1150" t="str">
        <f>主动技能!AH1153</f>
        <v>attack</v>
      </c>
      <c r="AB1150" t="str">
        <f>IF(主动技能!AI1153="","")</f>
        <v/>
      </c>
      <c r="AC1150">
        <f>主动技能!AJ1153</f>
        <v>7</v>
      </c>
    </row>
    <row r="1151" spans="1:29" x14ac:dyDescent="0.15">
      <c r="A1151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t="str">
        <f>主动技能!P1154</f>
        <v>eff_yixingguangquan|||</v>
      </c>
      <c r="K1151">
        <f>主动技能!Q1154</f>
        <v>1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 t="str">
        <f>IF(主动技能!V1154="","",主动技能!V1154)</f>
        <v>skill_32</v>
      </c>
      <c r="Q1151" t="str">
        <f>IF(主动技能!W1154="","")</f>
        <v/>
      </c>
      <c r="R1151" t="str">
        <f>IF(主动技能!X1154="","")</f>
        <v/>
      </c>
      <c r="S1151">
        <f>主动技能!Y1154</f>
        <v>0</v>
      </c>
      <c r="T1151">
        <f>主动技能!Z1154</f>
        <v>100</v>
      </c>
      <c r="U1151">
        <f>主动技能!AB1154</f>
        <v>320</v>
      </c>
      <c r="V1151">
        <f>主动技能!AC1154</f>
        <v>0</v>
      </c>
      <c r="W1151">
        <f>主动技能!AD1154</f>
        <v>0</v>
      </c>
      <c r="X1151">
        <f>主动技能!AE1154</f>
        <v>0</v>
      </c>
      <c r="Y1151">
        <f>主动技能!AF1154</f>
        <v>0</v>
      </c>
      <c r="Z1151">
        <f>主动技能!AG1154</f>
        <v>0</v>
      </c>
      <c r="AA1151" t="str">
        <f>主动技能!AH1154</f>
        <v>attack</v>
      </c>
      <c r="AB1151" t="str">
        <f>IF(主动技能!AI1154="","")</f>
        <v/>
      </c>
      <c r="AC1151">
        <f>主动技能!AJ1154</f>
        <v>8</v>
      </c>
    </row>
    <row r="1152" spans="1:29" x14ac:dyDescent="0.15">
      <c r="A1152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t="str">
        <f>主动技能!P1155</f>
        <v>eff_yixingguangquan|||</v>
      </c>
      <c r="K1152">
        <f>主动技能!Q1155</f>
        <v>1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 t="str">
        <f>IF(主动技能!V1155="","",主动技能!V1155)</f>
        <v>skill_32</v>
      </c>
      <c r="Q1152" t="str">
        <f>IF(主动技能!W1155="","")</f>
        <v/>
      </c>
      <c r="R1152" t="str">
        <f>IF(主动技能!X1155="","")</f>
        <v/>
      </c>
      <c r="S1152">
        <f>主动技能!Y1155</f>
        <v>0</v>
      </c>
      <c r="T1152">
        <f>主动技能!Z1155</f>
        <v>100</v>
      </c>
      <c r="U1152">
        <f>主动技能!AB1155</f>
        <v>452</v>
      </c>
      <c r="V1152">
        <f>主动技能!AC1155</f>
        <v>0</v>
      </c>
      <c r="W1152">
        <f>主动技能!AD1155</f>
        <v>0</v>
      </c>
      <c r="X1152">
        <f>主动技能!AE1155</f>
        <v>0</v>
      </c>
      <c r="Y1152">
        <f>主动技能!AF1155</f>
        <v>0</v>
      </c>
      <c r="Z1152">
        <f>主动技能!AG1155</f>
        <v>0</v>
      </c>
      <c r="AA1152" t="str">
        <f>主动技能!AH1155</f>
        <v>attack</v>
      </c>
      <c r="AB1152" t="str">
        <f>IF(主动技能!AI1155="","")</f>
        <v/>
      </c>
      <c r="AC1152">
        <f>主动技能!AJ1155</f>
        <v>9</v>
      </c>
    </row>
    <row r="1153" spans="1:29" x14ac:dyDescent="0.15">
      <c r="A1153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 t="str">
        <f>主动技能!P1156</f>
        <v>eff_yixingguangquan|||</v>
      </c>
      <c r="K1153">
        <f>主动技能!Q1156</f>
        <v>1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 t="str">
        <f>IF(主动技能!V1156="","",主动技能!V1156)</f>
        <v>skill_32</v>
      </c>
      <c r="Q1153" t="str">
        <f>IF(主动技能!W1156="","")</f>
        <v/>
      </c>
      <c r="R1153" t="str">
        <f>IF(主动技能!X1156="","")</f>
        <v/>
      </c>
      <c r="S1153">
        <f>主动技能!Y1156</f>
        <v>0</v>
      </c>
      <c r="T1153">
        <f>主动技能!Z1156</f>
        <v>100</v>
      </c>
      <c r="U1153">
        <f>主动技能!AB1156</f>
        <v>640</v>
      </c>
      <c r="V1153">
        <f>主动技能!AC1156</f>
        <v>0</v>
      </c>
      <c r="W1153">
        <f>主动技能!AD1156</f>
        <v>0</v>
      </c>
      <c r="X1153">
        <f>主动技能!AE1156</f>
        <v>0</v>
      </c>
      <c r="Y1153">
        <f>主动技能!AF1156</f>
        <v>0</v>
      </c>
      <c r="Z1153">
        <f>主动技能!AG1156</f>
        <v>0</v>
      </c>
      <c r="AA1153" t="str">
        <f>主动技能!AH1156</f>
        <v>attack</v>
      </c>
      <c r="AB1153" t="str">
        <f>IF(主动技能!AI1156="","")</f>
        <v/>
      </c>
      <c r="AC1153">
        <f>主动技能!AJ1156</f>
        <v>10</v>
      </c>
    </row>
    <row r="1154" spans="1:29" x14ac:dyDescent="0.15">
      <c r="A1154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 t="str">
        <f>主动技能!P1157</f>
        <v>eff_yixingguangquan|||</v>
      </c>
      <c r="K1154">
        <f>主动技能!Q1157</f>
        <v>1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 t="str">
        <f>IF(主动技能!V1157="","",主动技能!V1157)</f>
        <v>skill_32</v>
      </c>
      <c r="Q1154" t="str">
        <f>IF(主动技能!W1157="","")</f>
        <v/>
      </c>
      <c r="R1154" t="str">
        <f>IF(主动技能!X1157="","")</f>
        <v/>
      </c>
      <c r="S1154">
        <f>主动技能!Y1157</f>
        <v>0</v>
      </c>
      <c r="T1154">
        <f>主动技能!Z1157</f>
        <v>100</v>
      </c>
      <c r="U1154">
        <f>主动技能!AB1157</f>
        <v>906</v>
      </c>
      <c r="V1154">
        <f>主动技能!AC1157</f>
        <v>0</v>
      </c>
      <c r="W1154">
        <f>主动技能!AD1157</f>
        <v>0</v>
      </c>
      <c r="X1154">
        <f>主动技能!AE1157</f>
        <v>0</v>
      </c>
      <c r="Y1154">
        <f>主动技能!AF1157</f>
        <v>0</v>
      </c>
      <c r="Z1154">
        <f>主动技能!AG1157</f>
        <v>0</v>
      </c>
      <c r="AA1154" t="str">
        <f>主动技能!AH1157</f>
        <v>attack</v>
      </c>
      <c r="AB1154" t="str">
        <f>IF(主动技能!AI1157="","")</f>
        <v/>
      </c>
      <c r="AC1154">
        <f>主动技能!AJ1157</f>
        <v>11</v>
      </c>
    </row>
    <row r="1155" spans="1:29" x14ac:dyDescent="0.15">
      <c r="A1155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 t="str">
        <f>主动技能!P1158</f>
        <v>eff_yixingguangquan|||</v>
      </c>
      <c r="K1155">
        <f>主动技能!Q1158</f>
        <v>1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 t="str">
        <f>IF(主动技能!V1158="","",主动技能!V1158)</f>
        <v>skill_32</v>
      </c>
      <c r="Q1155" t="str">
        <f>IF(主动技能!W1158="","")</f>
        <v/>
      </c>
      <c r="R1155" t="str">
        <f>IF(主动技能!X1158="","")</f>
        <v/>
      </c>
      <c r="S1155">
        <f>主动技能!Y1158</f>
        <v>0</v>
      </c>
      <c r="T1155">
        <f>主动技能!Z1158</f>
        <v>100</v>
      </c>
      <c r="U1155">
        <f>主动技能!AB1158</f>
        <v>1281</v>
      </c>
      <c r="V1155">
        <f>主动技能!AC1158</f>
        <v>0</v>
      </c>
      <c r="W1155">
        <f>主动技能!AD1158</f>
        <v>0</v>
      </c>
      <c r="X1155">
        <f>主动技能!AE1158</f>
        <v>0</v>
      </c>
      <c r="Y1155">
        <f>主动技能!AF1158</f>
        <v>0</v>
      </c>
      <c r="Z1155">
        <f>主动技能!AG1158</f>
        <v>0</v>
      </c>
      <c r="AA1155" t="str">
        <f>主动技能!AH1158</f>
        <v>attack</v>
      </c>
      <c r="AB1155" t="str">
        <f>IF(主动技能!AI1158="","")</f>
        <v/>
      </c>
      <c r="AC1155">
        <f>主动技能!AJ1158</f>
        <v>12</v>
      </c>
    </row>
    <row r="1156" spans="1:29" x14ac:dyDescent="0.15">
      <c r="A1156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 t="str">
        <f>主动技能!P1159</f>
        <v>eff_yixingguangquan|||</v>
      </c>
      <c r="K1156">
        <f>主动技能!Q1159</f>
        <v>1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 t="str">
        <f>IF(主动技能!V1159="","",主动技能!V1159)</f>
        <v>skill_32</v>
      </c>
      <c r="Q1156" t="str">
        <f>IF(主动技能!W1159="","")</f>
        <v/>
      </c>
      <c r="R1156" t="str">
        <f>IF(主动技能!X1159="","")</f>
        <v/>
      </c>
      <c r="S1156">
        <f>主动技能!Y1159</f>
        <v>0</v>
      </c>
      <c r="T1156">
        <f>主动技能!Z1159</f>
        <v>100</v>
      </c>
      <c r="U1156">
        <f>主动技能!AB1159</f>
        <v>1812</v>
      </c>
      <c r="V1156">
        <f>主动技能!AC1159</f>
        <v>0</v>
      </c>
      <c r="W1156">
        <f>主动技能!AD1159</f>
        <v>0</v>
      </c>
      <c r="X1156">
        <f>主动技能!AE1159</f>
        <v>0</v>
      </c>
      <c r="Y1156">
        <f>主动技能!AF1159</f>
        <v>0</v>
      </c>
      <c r="Z1156">
        <f>主动技能!AG1159</f>
        <v>0</v>
      </c>
      <c r="AA1156" t="str">
        <f>主动技能!AH1159</f>
        <v>attack</v>
      </c>
      <c r="AB1156" t="str">
        <f>IF(主动技能!AI1159="","")</f>
        <v/>
      </c>
      <c r="AC1156">
        <f>主动技能!AJ1159</f>
        <v>13</v>
      </c>
    </row>
    <row r="1157" spans="1:29" x14ac:dyDescent="0.15">
      <c r="A1157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 t="str">
        <f>主动技能!P1160</f>
        <v>eff_yixingguangquan|||</v>
      </c>
      <c r="K1157">
        <f>主动技能!Q1160</f>
        <v>1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 t="str">
        <f>IF(主动技能!V1160="","",主动技能!V1160)</f>
        <v>skill_32</v>
      </c>
      <c r="Q1157" t="str">
        <f>IF(主动技能!W1160="","")</f>
        <v/>
      </c>
      <c r="R1157" t="str">
        <f>IF(主动技能!X1160="","")</f>
        <v/>
      </c>
      <c r="S1157">
        <f>主动技能!Y1160</f>
        <v>0</v>
      </c>
      <c r="T1157">
        <f>主动技能!Z1160</f>
        <v>100</v>
      </c>
      <c r="U1157">
        <f>主动技能!AB1160</f>
        <v>2563</v>
      </c>
      <c r="V1157">
        <f>主动技能!AC1160</f>
        <v>0</v>
      </c>
      <c r="W1157">
        <f>主动技能!AD1160</f>
        <v>0</v>
      </c>
      <c r="X1157">
        <f>主动技能!AE1160</f>
        <v>0</v>
      </c>
      <c r="Y1157">
        <f>主动技能!AF1160</f>
        <v>0</v>
      </c>
      <c r="Z1157">
        <f>主动技能!AG1160</f>
        <v>0</v>
      </c>
      <c r="AA1157" t="str">
        <f>主动技能!AH1160</f>
        <v>attack</v>
      </c>
      <c r="AB1157" t="str">
        <f>IF(主动技能!AI1160="","")</f>
        <v/>
      </c>
      <c r="AC1157">
        <f>主动技能!AJ1160</f>
        <v>14</v>
      </c>
    </row>
    <row r="1158" spans="1:29" x14ac:dyDescent="0.15">
      <c r="A1158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 t="str">
        <f>主动技能!P1161</f>
        <v>eff_yixingguangquan|||</v>
      </c>
      <c r="K1158">
        <f>主动技能!Q1161</f>
        <v>1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 t="str">
        <f>IF(主动技能!V1161="","",主动技能!V1161)</f>
        <v>skill_32</v>
      </c>
      <c r="Q1158" t="str">
        <f>IF(主动技能!W1161="","")</f>
        <v/>
      </c>
      <c r="R1158" t="str">
        <f>IF(主动技能!X1161="","")</f>
        <v/>
      </c>
      <c r="S1158">
        <f>主动技能!Y1161</f>
        <v>0</v>
      </c>
      <c r="T1158">
        <f>主动技能!Z1161</f>
        <v>100</v>
      </c>
      <c r="U1158">
        <f>主动技能!AB1161</f>
        <v>3626</v>
      </c>
      <c r="V1158">
        <f>主动技能!AC1161</f>
        <v>0</v>
      </c>
      <c r="W1158">
        <f>主动技能!AD1161</f>
        <v>0</v>
      </c>
      <c r="X1158">
        <f>主动技能!AE1161</f>
        <v>0</v>
      </c>
      <c r="Y1158">
        <f>主动技能!AF1161</f>
        <v>0</v>
      </c>
      <c r="Z1158">
        <f>主动技能!AG1161</f>
        <v>0</v>
      </c>
      <c r="AA1158" t="str">
        <f>主动技能!AH1161</f>
        <v>attack</v>
      </c>
      <c r="AB1158" t="str">
        <f>IF(主动技能!AI1161="","")</f>
        <v/>
      </c>
      <c r="AC1158">
        <f>主动技能!AJ1161</f>
        <v>15</v>
      </c>
    </row>
    <row r="1159" spans="1:29" x14ac:dyDescent="0.15">
      <c r="A115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 t="str">
        <f>主动技能!P1162</f>
        <v>eff_yixingguangquan|||</v>
      </c>
      <c r="K1159">
        <f>主动技能!Q1162</f>
        <v>1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 t="str">
        <f>IF(主动技能!V1162="","",主动技能!V1162)</f>
        <v>skill_32</v>
      </c>
      <c r="Q1159" t="str">
        <f>IF(主动技能!W1162="","")</f>
        <v/>
      </c>
      <c r="R1159" t="str">
        <f>IF(主动技能!X1162="","")</f>
        <v/>
      </c>
      <c r="S1159">
        <f>主动技能!Y1162</f>
        <v>0</v>
      </c>
      <c r="T1159">
        <f>主动技能!Z1162</f>
        <v>100</v>
      </c>
      <c r="U1159">
        <f>主动技能!AB1162</f>
        <v>5128</v>
      </c>
      <c r="V1159">
        <f>主动技能!AC1162</f>
        <v>0</v>
      </c>
      <c r="W1159">
        <f>主动技能!AD1162</f>
        <v>0</v>
      </c>
      <c r="X1159">
        <f>主动技能!AE1162</f>
        <v>0</v>
      </c>
      <c r="Y1159">
        <f>主动技能!AF1162</f>
        <v>0</v>
      </c>
      <c r="Z1159">
        <f>主动技能!AG1162</f>
        <v>0</v>
      </c>
      <c r="AA1159" t="str">
        <f>主动技能!AH1162</f>
        <v>attack</v>
      </c>
      <c r="AB1159" t="str">
        <f>IF(主动技能!AI1162="","")</f>
        <v/>
      </c>
      <c r="AC1159">
        <f>主动技能!AJ1162</f>
        <v>16</v>
      </c>
    </row>
    <row r="1160" spans="1:29" x14ac:dyDescent="0.15">
      <c r="A1160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 t="str">
        <f>主动技能!P1163</f>
        <v>eff_yixingguangquan|||</v>
      </c>
      <c r="K1160">
        <f>主动技能!Q1163</f>
        <v>1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 t="str">
        <f>IF(主动技能!V1163="","",主动技能!V1163)</f>
        <v>skill_32</v>
      </c>
      <c r="Q1160" t="str">
        <f>IF(主动技能!W1163="","")</f>
        <v/>
      </c>
      <c r="R1160" t="str">
        <f>IF(主动技能!X1163="","")</f>
        <v/>
      </c>
      <c r="S1160">
        <f>主动技能!Y1163</f>
        <v>0</v>
      </c>
      <c r="T1160">
        <f>主动技能!Z1163</f>
        <v>100</v>
      </c>
      <c r="U1160">
        <f>主动技能!AB1163</f>
        <v>7254</v>
      </c>
      <c r="V1160">
        <f>主动技能!AC1163</f>
        <v>0</v>
      </c>
      <c r="W1160">
        <f>主动技能!AD1163</f>
        <v>0</v>
      </c>
      <c r="X1160">
        <f>主动技能!AE1163</f>
        <v>0</v>
      </c>
      <c r="Y1160">
        <f>主动技能!AF1163</f>
        <v>0</v>
      </c>
      <c r="Z1160">
        <f>主动技能!AG1163</f>
        <v>0</v>
      </c>
      <c r="AA1160" t="str">
        <f>主动技能!AH1163</f>
        <v>attack</v>
      </c>
      <c r="AB1160" t="str">
        <f>IF(主动技能!AI1163="","")</f>
        <v/>
      </c>
      <c r="AC1160">
        <f>主动技能!AJ1163</f>
        <v>17</v>
      </c>
    </row>
    <row r="1161" spans="1:29" x14ac:dyDescent="0.15">
      <c r="A1161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 t="str">
        <f>主动技能!P1164</f>
        <v>eff_yixingguangquan|||</v>
      </c>
      <c r="K1161">
        <f>主动技能!Q1164</f>
        <v>1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 t="str">
        <f>IF(主动技能!V1164="","",主动技能!V1164)</f>
        <v>skill_32</v>
      </c>
      <c r="Q1161" t="str">
        <f>IF(主动技能!W1164="","")</f>
        <v/>
      </c>
      <c r="R1161" t="str">
        <f>IF(主动技能!X1164="","")</f>
        <v/>
      </c>
      <c r="S1161">
        <f>主动技能!Y1164</f>
        <v>0</v>
      </c>
      <c r="T1161">
        <f>主动技能!Z1164</f>
        <v>100</v>
      </c>
      <c r="U1161">
        <f>主动技能!AB1164</f>
        <v>10260</v>
      </c>
      <c r="V1161">
        <f>主动技能!AC1164</f>
        <v>0</v>
      </c>
      <c r="W1161">
        <f>主动技能!AD1164</f>
        <v>0</v>
      </c>
      <c r="X1161">
        <f>主动技能!AE1164</f>
        <v>0</v>
      </c>
      <c r="Y1161">
        <f>主动技能!AF1164</f>
        <v>0</v>
      </c>
      <c r="Z1161">
        <f>主动技能!AG1164</f>
        <v>0</v>
      </c>
      <c r="AA1161" t="str">
        <f>主动技能!AH1164</f>
        <v>attack</v>
      </c>
      <c r="AB1161" t="str">
        <f>IF(主动技能!AI1164="","")</f>
        <v/>
      </c>
      <c r="AC1161">
        <f>主动技能!AJ1164</f>
        <v>18</v>
      </c>
    </row>
    <row r="1162" spans="1:29" x14ac:dyDescent="0.15">
      <c r="A1162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 t="str">
        <f>主动技能!P1165</f>
        <v>eff_yixingguangquan|||</v>
      </c>
      <c r="K1162">
        <f>主动技能!Q1165</f>
        <v>1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 t="str">
        <f>IF(主动技能!V1165="","",主动技能!V1165)</f>
        <v>skill_32</v>
      </c>
      <c r="Q1162" t="str">
        <f>IF(主动技能!W1165="","")</f>
        <v/>
      </c>
      <c r="R1162" t="str">
        <f>IF(主动技能!X1165="","")</f>
        <v/>
      </c>
      <c r="S1162">
        <f>主动技能!Y1165</f>
        <v>0</v>
      </c>
      <c r="T1162">
        <f>主动技能!Z1165</f>
        <v>100</v>
      </c>
      <c r="U1162">
        <f>主动技能!AB1165</f>
        <v>14512</v>
      </c>
      <c r="V1162">
        <f>主动技能!AC1165</f>
        <v>0</v>
      </c>
      <c r="W1162">
        <f>主动技能!AD1165</f>
        <v>0</v>
      </c>
      <c r="X1162">
        <f>主动技能!AE1165</f>
        <v>0</v>
      </c>
      <c r="Y1162">
        <f>主动技能!AF1165</f>
        <v>0</v>
      </c>
      <c r="Z1162">
        <f>主动技能!AG1165</f>
        <v>0</v>
      </c>
      <c r="AA1162" t="str">
        <f>主动技能!AH1165</f>
        <v>attack</v>
      </c>
      <c r="AB1162" t="str">
        <f>IF(主动技能!AI1165="","")</f>
        <v/>
      </c>
      <c r="AC1162">
        <f>主动技能!AJ1165</f>
        <v>19</v>
      </c>
    </row>
    <row r="1163" spans="1:29" x14ac:dyDescent="0.15">
      <c r="A1163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 t="str">
        <f>主动技能!P1166</f>
        <v>eff_yixingguangquan|||</v>
      </c>
      <c r="K1163">
        <f>主动技能!Q1166</f>
        <v>1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 t="str">
        <f>IF(主动技能!V1166="","",主动技能!V1166)</f>
        <v>skill_32</v>
      </c>
      <c r="Q1163" t="str">
        <f>IF(主动技能!W1166="","")</f>
        <v/>
      </c>
      <c r="R1163" t="str">
        <f>IF(主动技能!X1166="","")</f>
        <v/>
      </c>
      <c r="S1163">
        <f>主动技能!Y1166</f>
        <v>0</v>
      </c>
      <c r="T1163">
        <f>主动技能!Z1166</f>
        <v>100</v>
      </c>
      <c r="U1163">
        <f>主动技能!AB1166</f>
        <v>20525</v>
      </c>
      <c r="V1163">
        <f>主动技能!AC1166</f>
        <v>0</v>
      </c>
      <c r="W1163">
        <f>主动技能!AD1166</f>
        <v>0</v>
      </c>
      <c r="X1163">
        <f>主动技能!AE1166</f>
        <v>0</v>
      </c>
      <c r="Y1163">
        <f>主动技能!AF1166</f>
        <v>0</v>
      </c>
      <c r="Z1163">
        <f>主动技能!AG1166</f>
        <v>0</v>
      </c>
      <c r="AA1163" t="str">
        <f>主动技能!AH1166</f>
        <v>attack</v>
      </c>
      <c r="AB1163" t="str">
        <f>IF(主动技能!AI1166="","")</f>
        <v/>
      </c>
      <c r="AC1163">
        <f>主动技能!AJ1166</f>
        <v>20</v>
      </c>
    </row>
    <row r="1164" spans="1:29" x14ac:dyDescent="0.15">
      <c r="A1164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对敌方1排单位造成100%攻击力（+65）伤害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t="str">
        <f>主动技能!P1167</f>
        <v>eff_sixingguangquan|eff_wanyuezhan_0|eff_wanyuezhan_1|</v>
      </c>
      <c r="K1164">
        <f>主动技能!Q1167</f>
        <v>2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 t="str">
        <f>IF(主动技能!V1167="","",主动技能!V1167)</f>
        <v>skill_20</v>
      </c>
      <c r="Q1164" t="str">
        <f>IF(主动技能!W1167="","")</f>
        <v/>
      </c>
      <c r="R1164" t="str">
        <f>IF(主动技能!X1167="","")</f>
        <v/>
      </c>
      <c r="S1164">
        <f>主动技能!Y1167</f>
        <v>50</v>
      </c>
      <c r="T1164">
        <f>主动技能!Z1167</f>
        <v>100</v>
      </c>
      <c r="U1164">
        <f>主动技能!AB1167</f>
        <v>65</v>
      </c>
      <c r="V1164">
        <f>主动技能!AC1167</f>
        <v>0</v>
      </c>
      <c r="W1164">
        <f>主动技能!AD1167</f>
        <v>0</v>
      </c>
      <c r="X1164">
        <f>主动技能!AE1167</f>
        <v>1</v>
      </c>
      <c r="Y1164">
        <f>主动技能!AF1167</f>
        <v>2</v>
      </c>
      <c r="Z1164">
        <f>主动技能!AG1167</f>
        <v>1</v>
      </c>
      <c r="AA1164" t="str">
        <f>主动技能!AH1167</f>
        <v>attackex</v>
      </c>
      <c r="AB1164" t="str">
        <f>IF(主动技能!AI1167="","")</f>
        <v/>
      </c>
      <c r="AC1164">
        <f>主动技能!AJ1167</f>
        <v>1</v>
      </c>
    </row>
    <row r="1165" spans="1:29" x14ac:dyDescent="0.15">
      <c r="A1165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对敌方1排单位造成100%攻击力（+80）伤害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t="str">
        <f>主动技能!P1168</f>
        <v>eff_sixingguangquan|eff_wanyuezhan_0|eff_wanyuezhan_1|</v>
      </c>
      <c r="K1165">
        <f>主动技能!Q1168</f>
        <v>2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 t="str">
        <f>IF(主动技能!V1168="","",主动技能!V1168)</f>
        <v>skill_20</v>
      </c>
      <c r="Q1165" t="str">
        <f>IF(主动技能!W1168="","")</f>
        <v/>
      </c>
      <c r="R1165" t="str">
        <f>IF(主动技能!X1168="","")</f>
        <v/>
      </c>
      <c r="S1165">
        <f>主动技能!Y1168</f>
        <v>50</v>
      </c>
      <c r="T1165">
        <f>主动技能!Z1168</f>
        <v>100</v>
      </c>
      <c r="U1165">
        <f>主动技能!AB1168</f>
        <v>80</v>
      </c>
      <c r="V1165">
        <f>主动技能!AC1168</f>
        <v>0</v>
      </c>
      <c r="W1165">
        <f>主动技能!AD1168</f>
        <v>0</v>
      </c>
      <c r="X1165">
        <f>主动技能!AE1168</f>
        <v>1</v>
      </c>
      <c r="Y1165">
        <f>主动技能!AF1168</f>
        <v>2</v>
      </c>
      <c r="Z1165">
        <f>主动技能!AG1168</f>
        <v>1</v>
      </c>
      <c r="AA1165" t="str">
        <f>主动技能!AH1168</f>
        <v>attackex</v>
      </c>
      <c r="AB1165" t="str">
        <f>IF(主动技能!AI1168="","")</f>
        <v/>
      </c>
      <c r="AC1165">
        <f>主动技能!AJ1168</f>
        <v>2</v>
      </c>
    </row>
    <row r="1166" spans="1:29" x14ac:dyDescent="0.15">
      <c r="A1166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对敌方1排单位造成100%攻击力（+125）伤害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t="str">
        <f>主动技能!P1169</f>
        <v>eff_sixingguangquan|eff_wanyuezhan_0|eff_wanyuezhan_1|</v>
      </c>
      <c r="K1166">
        <f>主动技能!Q1169</f>
        <v>2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 t="str">
        <f>IF(主动技能!V1169="","",主动技能!V1169)</f>
        <v>skill_20</v>
      </c>
      <c r="Q1166" t="str">
        <f>IF(主动技能!W1169="","")</f>
        <v/>
      </c>
      <c r="R1166" t="str">
        <f>IF(主动技能!X1169="","")</f>
        <v/>
      </c>
      <c r="S1166">
        <f>主动技能!Y1169</f>
        <v>50</v>
      </c>
      <c r="T1166">
        <f>主动技能!Z1169</f>
        <v>100</v>
      </c>
      <c r="U1166">
        <f>主动技能!AB1169</f>
        <v>125</v>
      </c>
      <c r="V1166">
        <f>主动技能!AC1169</f>
        <v>0</v>
      </c>
      <c r="W1166">
        <f>主动技能!AD1169</f>
        <v>0</v>
      </c>
      <c r="X1166">
        <f>主动技能!AE1169</f>
        <v>1</v>
      </c>
      <c r="Y1166">
        <f>主动技能!AF1169</f>
        <v>2</v>
      </c>
      <c r="Z1166">
        <f>主动技能!AG1169</f>
        <v>1</v>
      </c>
      <c r="AA1166" t="str">
        <f>主动技能!AH1169</f>
        <v>attackex</v>
      </c>
      <c r="AB1166" t="str">
        <f>IF(主动技能!AI1169="","")</f>
        <v/>
      </c>
      <c r="AC1166">
        <f>主动技能!AJ1169</f>
        <v>3</v>
      </c>
    </row>
    <row r="1167" spans="1:29" x14ac:dyDescent="0.15">
      <c r="A1167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对敌方1排单位造成100%攻击力（+200）伤害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t="str">
        <f>主动技能!P1170</f>
        <v>eff_sixingguangquan|eff_wanyuezhan_0|eff_wanyuezhan_1|</v>
      </c>
      <c r="K1167">
        <f>主动技能!Q1170</f>
        <v>2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 t="str">
        <f>IF(主动技能!V1170="","",主动技能!V1170)</f>
        <v>skill_20</v>
      </c>
      <c r="Q1167" t="str">
        <f>IF(主动技能!W1170="","")</f>
        <v/>
      </c>
      <c r="R1167" t="str">
        <f>IF(主动技能!X1170="","")</f>
        <v/>
      </c>
      <c r="S1167">
        <f>主动技能!Y1170</f>
        <v>50</v>
      </c>
      <c r="T1167">
        <f>主动技能!Z1170</f>
        <v>100</v>
      </c>
      <c r="U1167">
        <f>主动技能!AB1170</f>
        <v>200</v>
      </c>
      <c r="V1167">
        <f>主动技能!AC1170</f>
        <v>0</v>
      </c>
      <c r="W1167">
        <f>主动技能!AD1170</f>
        <v>0</v>
      </c>
      <c r="X1167">
        <f>主动技能!AE1170</f>
        <v>1</v>
      </c>
      <c r="Y1167">
        <f>主动技能!AF1170</f>
        <v>2</v>
      </c>
      <c r="Z1167">
        <f>主动技能!AG1170</f>
        <v>1</v>
      </c>
      <c r="AA1167" t="str">
        <f>主动技能!AH1170</f>
        <v>attackex</v>
      </c>
      <c r="AB1167" t="str">
        <f>IF(主动技能!AI1170="","")</f>
        <v/>
      </c>
      <c r="AC1167">
        <f>主动技能!AJ1170</f>
        <v>4</v>
      </c>
    </row>
    <row r="1168" spans="1:29" x14ac:dyDescent="0.15">
      <c r="A1168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t="str">
        <f>主动技能!P1171</f>
        <v>eff_sixingguangquan|eff_wanyuezhan_0|eff_wanyuezhan_1|</v>
      </c>
      <c r="K1168">
        <f>主动技能!Q1171</f>
        <v>2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 t="str">
        <f>IF(主动技能!V1171="","",主动技能!V1171)</f>
        <v>skill_20</v>
      </c>
      <c r="Q1168" t="str">
        <f>IF(主动技能!W1171="","")</f>
        <v/>
      </c>
      <c r="R1168" t="str">
        <f>IF(主动技能!X1171="","")</f>
        <v/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>
        <f>主动技能!AE1171</f>
        <v>1</v>
      </c>
      <c r="Y1168">
        <f>主动技能!AF1171</f>
        <v>2</v>
      </c>
      <c r="Z1168">
        <f>主动技能!AG1171</f>
        <v>1</v>
      </c>
      <c r="AA1168" t="str">
        <f>主动技能!AH1171</f>
        <v>attackex</v>
      </c>
      <c r="AB1168" t="str">
        <f>IF(主动技能!AI1171="","")</f>
        <v/>
      </c>
      <c r="AC1168">
        <f>主动技能!AJ1171</f>
        <v>5</v>
      </c>
    </row>
    <row r="1169" spans="1:29" x14ac:dyDescent="0.15">
      <c r="A116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对敌方1排单位造成100%攻击力（+400）伤害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t="str">
        <f>主动技能!P1172</f>
        <v>eff_sixingguangquan|eff_wanyuezhan_0|eff_wanyuezhan_1|</v>
      </c>
      <c r="K1169">
        <f>主动技能!Q1172</f>
        <v>2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 t="str">
        <f>IF(主动技能!V1172="","",主动技能!V1172)</f>
        <v>skill_20</v>
      </c>
      <c r="Q1169" t="str">
        <f>IF(主动技能!W1172="","")</f>
        <v/>
      </c>
      <c r="R1169" t="str">
        <f>IF(主动技能!X1172="","")</f>
        <v/>
      </c>
      <c r="S1169">
        <f>主动技能!Y1172</f>
        <v>50</v>
      </c>
      <c r="T1169">
        <f>主动技能!Z1172</f>
        <v>100</v>
      </c>
      <c r="U1169">
        <f>主动技能!AB1172</f>
        <v>400</v>
      </c>
      <c r="V1169">
        <f>主动技能!AC1172</f>
        <v>0</v>
      </c>
      <c r="W1169">
        <f>主动技能!AD1172</f>
        <v>0</v>
      </c>
      <c r="X1169">
        <f>主动技能!AE1172</f>
        <v>1</v>
      </c>
      <c r="Y1169">
        <f>主动技能!AF1172</f>
        <v>2</v>
      </c>
      <c r="Z1169">
        <f>主动技能!AG1172</f>
        <v>1</v>
      </c>
      <c r="AA1169" t="str">
        <f>主动技能!AH1172</f>
        <v>attackex</v>
      </c>
      <c r="AB1169" t="str">
        <f>IF(主动技能!AI1172="","")</f>
        <v/>
      </c>
      <c r="AC1169">
        <f>主动技能!AJ1172</f>
        <v>6</v>
      </c>
    </row>
    <row r="1170" spans="1:29" x14ac:dyDescent="0.15">
      <c r="A1170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对敌方1排单位造成100%攻击力（+566）伤害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t="str">
        <f>主动技能!P1173</f>
        <v>eff_sixingguangquan|eff_wanyuezhan_0|eff_wanyuezhan_1|</v>
      </c>
      <c r="K1170">
        <f>主动技能!Q1173</f>
        <v>2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 t="str">
        <f>IF(主动技能!V1173="","",主动技能!V1173)</f>
        <v>skill_20</v>
      </c>
      <c r="Q1170" t="str">
        <f>IF(主动技能!W1173="","")</f>
        <v/>
      </c>
      <c r="R1170" t="str">
        <f>IF(主动技能!X1173="","")</f>
        <v/>
      </c>
      <c r="S1170">
        <f>主动技能!Y1173</f>
        <v>50</v>
      </c>
      <c r="T1170">
        <f>主动技能!Z1173</f>
        <v>100</v>
      </c>
      <c r="U1170">
        <f>主动技能!AB1173</f>
        <v>566</v>
      </c>
      <c r="V1170">
        <f>主动技能!AC1173</f>
        <v>0</v>
      </c>
      <c r="W1170">
        <f>主动技能!AD1173</f>
        <v>0</v>
      </c>
      <c r="X1170">
        <f>主动技能!AE1173</f>
        <v>1</v>
      </c>
      <c r="Y1170">
        <f>主动技能!AF1173</f>
        <v>2</v>
      </c>
      <c r="Z1170">
        <f>主动技能!AG1173</f>
        <v>1</v>
      </c>
      <c r="AA1170" t="str">
        <f>主动技能!AH1173</f>
        <v>attackex</v>
      </c>
      <c r="AB1170" t="str">
        <f>IF(主动技能!AI1173="","")</f>
        <v/>
      </c>
      <c r="AC1170">
        <f>主动技能!AJ1173</f>
        <v>7</v>
      </c>
    </row>
    <row r="1171" spans="1:29" x14ac:dyDescent="0.15">
      <c r="A1171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对敌方1排单位造成100%攻击力（+800）伤害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t="str">
        <f>主动技能!P1174</f>
        <v>eff_sixingguangquan|eff_wanyuezhan_0|eff_wanyuezhan_1|</v>
      </c>
      <c r="K1171">
        <f>主动技能!Q1174</f>
        <v>2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 t="str">
        <f>IF(主动技能!V1174="","",主动技能!V1174)</f>
        <v>skill_20</v>
      </c>
      <c r="Q1171" t="str">
        <f>IF(主动技能!W1174="","")</f>
        <v/>
      </c>
      <c r="R1171" t="str">
        <f>IF(主动技能!X1174="","")</f>
        <v/>
      </c>
      <c r="S1171">
        <f>主动技能!Y1174</f>
        <v>50</v>
      </c>
      <c r="T1171">
        <f>主动技能!Z1174</f>
        <v>100</v>
      </c>
      <c r="U1171">
        <f>主动技能!AB1174</f>
        <v>800</v>
      </c>
      <c r="V1171">
        <f>主动技能!AC1174</f>
        <v>0</v>
      </c>
      <c r="W1171">
        <f>主动技能!AD1174</f>
        <v>0</v>
      </c>
      <c r="X1171">
        <f>主动技能!AE1174</f>
        <v>1</v>
      </c>
      <c r="Y1171">
        <f>主动技能!AF1174</f>
        <v>2</v>
      </c>
      <c r="Z1171">
        <f>主动技能!AG1174</f>
        <v>1</v>
      </c>
      <c r="AA1171" t="str">
        <f>主动技能!AH1174</f>
        <v>attackex</v>
      </c>
      <c r="AB1171" t="str">
        <f>IF(主动技能!AI1174="","")</f>
        <v/>
      </c>
      <c r="AC1171">
        <f>主动技能!AJ1174</f>
        <v>8</v>
      </c>
    </row>
    <row r="1172" spans="1:29" x14ac:dyDescent="0.15">
      <c r="A1172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对敌方1排单位造成100%攻击力（+1132）伤害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t="str">
        <f>主动技能!P1175</f>
        <v>eff_sixingguangquan|eff_wanyuezhan_0|eff_wanyuezhan_1|</v>
      </c>
      <c r="K1172">
        <f>主动技能!Q1175</f>
        <v>2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 t="str">
        <f>IF(主动技能!V1175="","",主动技能!V1175)</f>
        <v>skill_20</v>
      </c>
      <c r="Q1172" t="str">
        <f>IF(主动技能!W1175="","")</f>
        <v/>
      </c>
      <c r="R1172" t="str">
        <f>IF(主动技能!X1175="","")</f>
        <v/>
      </c>
      <c r="S1172">
        <f>主动技能!Y1175</f>
        <v>50</v>
      </c>
      <c r="T1172">
        <f>主动技能!Z1175</f>
        <v>100</v>
      </c>
      <c r="U1172">
        <f>主动技能!AB1175</f>
        <v>1132</v>
      </c>
      <c r="V1172">
        <f>主动技能!AC1175</f>
        <v>0</v>
      </c>
      <c r="W1172">
        <f>主动技能!AD1175</f>
        <v>0</v>
      </c>
      <c r="X1172">
        <f>主动技能!AE1175</f>
        <v>1</v>
      </c>
      <c r="Y1172">
        <f>主动技能!AF1175</f>
        <v>2</v>
      </c>
      <c r="Z1172">
        <f>主动技能!AG1175</f>
        <v>1</v>
      </c>
      <c r="AA1172" t="str">
        <f>主动技能!AH1175</f>
        <v>attackex</v>
      </c>
      <c r="AB1172" t="str">
        <f>IF(主动技能!AI1175="","")</f>
        <v/>
      </c>
      <c r="AC1172">
        <f>主动技能!AJ1175</f>
        <v>9</v>
      </c>
    </row>
    <row r="1173" spans="1:29" x14ac:dyDescent="0.15">
      <c r="A1173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对敌方1排单位造成100%攻击力（+1601）伤害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t="str">
        <f>主动技能!P1176</f>
        <v>eff_sixingguangquan|eff_wanyuezhan_0|eff_wanyuezhan_1|</v>
      </c>
      <c r="K1173">
        <f>主动技能!Q1176</f>
        <v>2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 t="str">
        <f>IF(主动技能!V1176="","",主动技能!V1176)</f>
        <v>skill_20</v>
      </c>
      <c r="Q1173" t="str">
        <f>IF(主动技能!W1176="","")</f>
        <v/>
      </c>
      <c r="R1173" t="str">
        <f>IF(主动技能!X1176="","")</f>
        <v/>
      </c>
      <c r="S1173">
        <f>主动技能!Y1176</f>
        <v>50</v>
      </c>
      <c r="T1173">
        <f>主动技能!Z1176</f>
        <v>100</v>
      </c>
      <c r="U1173">
        <f>主动技能!AB1176</f>
        <v>1601</v>
      </c>
      <c r="V1173">
        <f>主动技能!AC1176</f>
        <v>0</v>
      </c>
      <c r="W1173">
        <f>主动技能!AD1176</f>
        <v>0</v>
      </c>
      <c r="X1173">
        <f>主动技能!AE1176</f>
        <v>1</v>
      </c>
      <c r="Y1173">
        <f>主动技能!AF1176</f>
        <v>2</v>
      </c>
      <c r="Z1173">
        <f>主动技能!AG1176</f>
        <v>1</v>
      </c>
      <c r="AA1173" t="str">
        <f>主动技能!AH1176</f>
        <v>attackex</v>
      </c>
      <c r="AB1173" t="str">
        <f>IF(主动技能!AI1176="","")</f>
        <v/>
      </c>
      <c r="AC1173">
        <f>主动技能!AJ1176</f>
        <v>10</v>
      </c>
    </row>
    <row r="1174" spans="1:29" x14ac:dyDescent="0.15">
      <c r="A1174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对敌方1排单位造成100%攻击力（+2265）伤害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t="str">
        <f>主动技能!P1177</f>
        <v>eff_sixingguangquan|eff_wanyuezhan_0|eff_wanyuezhan_1|</v>
      </c>
      <c r="K1174">
        <f>主动技能!Q1177</f>
        <v>2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 t="str">
        <f>IF(主动技能!V1177="","",主动技能!V1177)</f>
        <v>skill_20</v>
      </c>
      <c r="Q1174" t="str">
        <f>IF(主动技能!W1177="","")</f>
        <v/>
      </c>
      <c r="R1174" t="str">
        <f>IF(主动技能!X1177="","")</f>
        <v/>
      </c>
      <c r="S1174">
        <f>主动技能!Y1177</f>
        <v>50</v>
      </c>
      <c r="T1174">
        <f>主动技能!Z1177</f>
        <v>100</v>
      </c>
      <c r="U1174">
        <f>主动技能!AB1177</f>
        <v>2265</v>
      </c>
      <c r="V1174">
        <f>主动技能!AC1177</f>
        <v>0</v>
      </c>
      <c r="W1174">
        <f>主动技能!AD1177</f>
        <v>0</v>
      </c>
      <c r="X1174">
        <f>主动技能!AE1177</f>
        <v>1</v>
      </c>
      <c r="Y1174">
        <f>主动技能!AF1177</f>
        <v>2</v>
      </c>
      <c r="Z1174">
        <f>主动技能!AG1177</f>
        <v>1</v>
      </c>
      <c r="AA1174" t="str">
        <f>主动技能!AH1177</f>
        <v>attackex</v>
      </c>
      <c r="AB1174" t="str">
        <f>IF(主动技能!AI1177="","")</f>
        <v/>
      </c>
      <c r="AC1174">
        <f>主动技能!AJ1177</f>
        <v>11</v>
      </c>
    </row>
    <row r="1175" spans="1:29" x14ac:dyDescent="0.15">
      <c r="A1175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对敌方1排单位造成100%攻击力（+3203）伤害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t="str">
        <f>主动技能!P1178</f>
        <v>eff_sixingguangquan|eff_wanyuezhan_0|eff_wanyuezhan_1|</v>
      </c>
      <c r="K1175">
        <f>主动技能!Q1178</f>
        <v>2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 t="str">
        <f>IF(主动技能!V1178="","",主动技能!V1178)</f>
        <v>skill_20</v>
      </c>
      <c r="Q1175" t="str">
        <f>IF(主动技能!W1178="","")</f>
        <v/>
      </c>
      <c r="R1175" t="str">
        <f>IF(主动技能!X1178="","")</f>
        <v/>
      </c>
      <c r="S1175">
        <f>主动技能!Y1178</f>
        <v>50</v>
      </c>
      <c r="T1175">
        <f>主动技能!Z1178</f>
        <v>100</v>
      </c>
      <c r="U1175">
        <f>主动技能!AB1178</f>
        <v>3203</v>
      </c>
      <c r="V1175">
        <f>主动技能!AC1178</f>
        <v>0</v>
      </c>
      <c r="W1175">
        <f>主动技能!AD1178</f>
        <v>0</v>
      </c>
      <c r="X1175">
        <f>主动技能!AE1178</f>
        <v>1</v>
      </c>
      <c r="Y1175">
        <f>主动技能!AF1178</f>
        <v>2</v>
      </c>
      <c r="Z1175">
        <f>主动技能!AG1178</f>
        <v>1</v>
      </c>
      <c r="AA1175" t="str">
        <f>主动技能!AH1178</f>
        <v>attackex</v>
      </c>
      <c r="AB1175" t="str">
        <f>IF(主动技能!AI1178="","")</f>
        <v/>
      </c>
      <c r="AC1175">
        <f>主动技能!AJ1178</f>
        <v>12</v>
      </c>
    </row>
    <row r="1176" spans="1:29" x14ac:dyDescent="0.15">
      <c r="A1176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对敌方1排单位造成100%攻击力（+4531）伤害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t="str">
        <f>主动技能!P1179</f>
        <v>eff_sixingguangquan|eff_wanyuezhan_0|eff_wanyuezhan_1|</v>
      </c>
      <c r="K1176">
        <f>主动技能!Q1179</f>
        <v>2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 t="str">
        <f>IF(主动技能!V1179="","",主动技能!V1179)</f>
        <v>skill_20</v>
      </c>
      <c r="Q1176" t="str">
        <f>IF(主动技能!W1179="","")</f>
        <v/>
      </c>
      <c r="R1176" t="str">
        <f>IF(主动技能!X1179="","")</f>
        <v/>
      </c>
      <c r="S1176">
        <f>主动技能!Y1179</f>
        <v>50</v>
      </c>
      <c r="T1176">
        <f>主动技能!Z1179</f>
        <v>100</v>
      </c>
      <c r="U1176">
        <f>主动技能!AB1179</f>
        <v>4531</v>
      </c>
      <c r="V1176">
        <f>主动技能!AC1179</f>
        <v>0</v>
      </c>
      <c r="W1176">
        <f>主动技能!AD1179</f>
        <v>0</v>
      </c>
      <c r="X1176">
        <f>主动技能!AE1179</f>
        <v>1</v>
      </c>
      <c r="Y1176">
        <f>主动技能!AF1179</f>
        <v>2</v>
      </c>
      <c r="Z1176">
        <f>主动技能!AG1179</f>
        <v>1</v>
      </c>
      <c r="AA1176" t="str">
        <f>主动技能!AH1179</f>
        <v>attackex</v>
      </c>
      <c r="AB1176" t="str">
        <f>IF(主动技能!AI1179="","")</f>
        <v/>
      </c>
      <c r="AC1176">
        <f>主动技能!AJ1179</f>
        <v>13</v>
      </c>
    </row>
    <row r="1177" spans="1:29" x14ac:dyDescent="0.15">
      <c r="A1177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对敌方1排单位造成100%攻击力（+6409）伤害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t="str">
        <f>主动技能!P1180</f>
        <v>eff_sixingguangquan|eff_wanyuezhan_0|eff_wanyuezhan_1|</v>
      </c>
      <c r="K1177">
        <f>主动技能!Q1180</f>
        <v>2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 t="str">
        <f>IF(主动技能!V1180="","",主动技能!V1180)</f>
        <v>skill_20</v>
      </c>
      <c r="Q1177" t="str">
        <f>IF(主动技能!W1180="","")</f>
        <v/>
      </c>
      <c r="R1177" t="str">
        <f>IF(主动技能!X1180="","")</f>
        <v/>
      </c>
      <c r="S1177">
        <f>主动技能!Y1180</f>
        <v>50</v>
      </c>
      <c r="T1177">
        <f>主动技能!Z1180</f>
        <v>100</v>
      </c>
      <c r="U1177">
        <f>主动技能!AB1180</f>
        <v>6409</v>
      </c>
      <c r="V1177">
        <f>主动技能!AC1180</f>
        <v>0</v>
      </c>
      <c r="W1177">
        <f>主动技能!AD1180</f>
        <v>0</v>
      </c>
      <c r="X1177">
        <f>主动技能!AE1180</f>
        <v>1</v>
      </c>
      <c r="Y1177">
        <f>主动技能!AF1180</f>
        <v>2</v>
      </c>
      <c r="Z1177">
        <f>主动技能!AG1180</f>
        <v>1</v>
      </c>
      <c r="AA1177" t="str">
        <f>主动技能!AH1180</f>
        <v>attackex</v>
      </c>
      <c r="AB1177" t="str">
        <f>IF(主动技能!AI1180="","")</f>
        <v/>
      </c>
      <c r="AC1177">
        <f>主动技能!AJ1180</f>
        <v>14</v>
      </c>
    </row>
    <row r="1178" spans="1:29" x14ac:dyDescent="0.15">
      <c r="A1178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对敌方1排单位造成100%攻击力（+9065）伤害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t="str">
        <f>主动技能!P1181</f>
        <v>eff_sixingguangquan|eff_wanyuezhan_0|eff_wanyuezhan_1|</v>
      </c>
      <c r="K1178">
        <f>主动技能!Q1181</f>
        <v>2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 t="str">
        <f>IF(主动技能!V1181="","",主动技能!V1181)</f>
        <v>skill_20</v>
      </c>
      <c r="Q1178" t="str">
        <f>IF(主动技能!W1181="","")</f>
        <v/>
      </c>
      <c r="R1178" t="str">
        <f>IF(主动技能!X1181="","")</f>
        <v/>
      </c>
      <c r="S1178">
        <f>主动技能!Y1181</f>
        <v>50</v>
      </c>
      <c r="T1178">
        <f>主动技能!Z1181</f>
        <v>100</v>
      </c>
      <c r="U1178">
        <f>主动技能!AB1181</f>
        <v>9065</v>
      </c>
      <c r="V1178">
        <f>主动技能!AC1181</f>
        <v>0</v>
      </c>
      <c r="W1178">
        <f>主动技能!AD1181</f>
        <v>0</v>
      </c>
      <c r="X1178">
        <f>主动技能!AE1181</f>
        <v>1</v>
      </c>
      <c r="Y1178">
        <f>主动技能!AF1181</f>
        <v>2</v>
      </c>
      <c r="Z1178">
        <f>主动技能!AG1181</f>
        <v>1</v>
      </c>
      <c r="AA1178" t="str">
        <f>主动技能!AH1181</f>
        <v>attackex</v>
      </c>
      <c r="AB1178" t="str">
        <f>IF(主动技能!AI1181="","")</f>
        <v/>
      </c>
      <c r="AC1178">
        <f>主动技能!AJ1181</f>
        <v>15</v>
      </c>
    </row>
    <row r="1179" spans="1:29" x14ac:dyDescent="0.15">
      <c r="A117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对敌方1排单位造成100%攻击力（+12822）伤害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t="str">
        <f>主动技能!P1182</f>
        <v>eff_sixingguangquan|eff_wanyuezhan_0|eff_wanyuezhan_1|</v>
      </c>
      <c r="K1179">
        <f>主动技能!Q1182</f>
        <v>2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 t="str">
        <f>IF(主动技能!V1182="","",主动技能!V1182)</f>
        <v>skill_20</v>
      </c>
      <c r="Q1179" t="str">
        <f>IF(主动技能!W1182="","")</f>
        <v/>
      </c>
      <c r="R1179" t="str">
        <f>IF(主动技能!X1182="","")</f>
        <v/>
      </c>
      <c r="S1179">
        <f>主动技能!Y1182</f>
        <v>50</v>
      </c>
      <c r="T1179">
        <f>主动技能!Z1182</f>
        <v>100</v>
      </c>
      <c r="U1179">
        <f>主动技能!AB1182</f>
        <v>12822</v>
      </c>
      <c r="V1179">
        <f>主动技能!AC1182</f>
        <v>0</v>
      </c>
      <c r="W1179">
        <f>主动技能!AD1182</f>
        <v>0</v>
      </c>
      <c r="X1179">
        <f>主动技能!AE1182</f>
        <v>1</v>
      </c>
      <c r="Y1179">
        <f>主动技能!AF1182</f>
        <v>2</v>
      </c>
      <c r="Z1179">
        <f>主动技能!AG1182</f>
        <v>1</v>
      </c>
      <c r="AA1179" t="str">
        <f>主动技能!AH1182</f>
        <v>attackex</v>
      </c>
      <c r="AB1179" t="str">
        <f>IF(主动技能!AI1182="","")</f>
        <v/>
      </c>
      <c r="AC1179">
        <f>主动技能!AJ1182</f>
        <v>16</v>
      </c>
    </row>
    <row r="1180" spans="1:29" x14ac:dyDescent="0.15">
      <c r="A1180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对敌方1排单位造成100%攻击力（+18135）伤害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t="str">
        <f>主动技能!P1183</f>
        <v>eff_sixingguangquan|eff_wanyuezhan_0|eff_wanyuezhan_1|</v>
      </c>
      <c r="K1180">
        <f>主动技能!Q1183</f>
        <v>2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 t="str">
        <f>IF(主动技能!V1183="","",主动技能!V1183)</f>
        <v>skill_20</v>
      </c>
      <c r="Q1180" t="str">
        <f>IF(主动技能!W1183="","")</f>
        <v/>
      </c>
      <c r="R1180" t="str">
        <f>IF(主动技能!X1183="","")</f>
        <v/>
      </c>
      <c r="S1180">
        <f>主动技能!Y1183</f>
        <v>50</v>
      </c>
      <c r="T1180">
        <f>主动技能!Z1183</f>
        <v>100</v>
      </c>
      <c r="U1180">
        <f>主动技能!AB1183</f>
        <v>18135</v>
      </c>
      <c r="V1180">
        <f>主动技能!AC1183</f>
        <v>0</v>
      </c>
      <c r="W1180">
        <f>主动技能!AD1183</f>
        <v>0</v>
      </c>
      <c r="X1180">
        <f>主动技能!AE1183</f>
        <v>1</v>
      </c>
      <c r="Y1180">
        <f>主动技能!AF1183</f>
        <v>2</v>
      </c>
      <c r="Z1180">
        <f>主动技能!AG1183</f>
        <v>1</v>
      </c>
      <c r="AA1180" t="str">
        <f>主动技能!AH1183</f>
        <v>attackex</v>
      </c>
      <c r="AB1180" t="str">
        <f>IF(主动技能!AI1183="","")</f>
        <v/>
      </c>
      <c r="AC1180">
        <f>主动技能!AJ1183</f>
        <v>17</v>
      </c>
    </row>
    <row r="1181" spans="1:29" x14ac:dyDescent="0.15">
      <c r="A1181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对敌方1排单位造成100%攻击力（+25650）伤害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t="str">
        <f>主动技能!P1184</f>
        <v>eff_sixingguangquan|eff_wanyuezhan_0|eff_wanyuezhan_1|</v>
      </c>
      <c r="K1181">
        <f>主动技能!Q1184</f>
        <v>2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 t="str">
        <f>IF(主动技能!V1184="","",主动技能!V1184)</f>
        <v>skill_20</v>
      </c>
      <c r="Q1181" t="str">
        <f>IF(主动技能!W1184="","")</f>
        <v/>
      </c>
      <c r="R1181" t="str">
        <f>IF(主动技能!X1184="","")</f>
        <v/>
      </c>
      <c r="S1181">
        <f>主动技能!Y1184</f>
        <v>50</v>
      </c>
      <c r="T1181">
        <f>主动技能!Z1184</f>
        <v>100</v>
      </c>
      <c r="U1181">
        <f>主动技能!AB1184</f>
        <v>25650</v>
      </c>
      <c r="V1181">
        <f>主动技能!AC1184</f>
        <v>0</v>
      </c>
      <c r="W1181">
        <f>主动技能!AD1184</f>
        <v>0</v>
      </c>
      <c r="X1181">
        <f>主动技能!AE1184</f>
        <v>1</v>
      </c>
      <c r="Y1181">
        <f>主动技能!AF1184</f>
        <v>2</v>
      </c>
      <c r="Z1181">
        <f>主动技能!AG1184</f>
        <v>1</v>
      </c>
      <c r="AA1181" t="str">
        <f>主动技能!AH1184</f>
        <v>attackex</v>
      </c>
      <c r="AB1181" t="str">
        <f>IF(主动技能!AI1184="","")</f>
        <v/>
      </c>
      <c r="AC1181">
        <f>主动技能!AJ1184</f>
        <v>18</v>
      </c>
    </row>
    <row r="1182" spans="1:29" x14ac:dyDescent="0.15">
      <c r="A1182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对敌方1排单位造成100%攻击力（+36280）伤害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t="str">
        <f>主动技能!P1185</f>
        <v>eff_sixingguangquan|eff_wanyuezhan_0|eff_wanyuezhan_1|</v>
      </c>
      <c r="K1182">
        <f>主动技能!Q1185</f>
        <v>2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 t="str">
        <f>IF(主动技能!V1185="","",主动技能!V1185)</f>
        <v>skill_20</v>
      </c>
      <c r="Q1182" t="str">
        <f>IF(主动技能!W1185="","")</f>
        <v/>
      </c>
      <c r="R1182" t="str">
        <f>IF(主动技能!X1185="","")</f>
        <v/>
      </c>
      <c r="S1182">
        <f>主动技能!Y1185</f>
        <v>50</v>
      </c>
      <c r="T1182">
        <f>主动技能!Z1185</f>
        <v>100</v>
      </c>
      <c r="U1182">
        <f>主动技能!AB1185</f>
        <v>36280</v>
      </c>
      <c r="V1182">
        <f>主动技能!AC1185</f>
        <v>0</v>
      </c>
      <c r="W1182">
        <f>主动技能!AD1185</f>
        <v>0</v>
      </c>
      <c r="X1182">
        <f>主动技能!AE1185</f>
        <v>1</v>
      </c>
      <c r="Y1182">
        <f>主动技能!AF1185</f>
        <v>2</v>
      </c>
      <c r="Z1182">
        <f>主动技能!AG1185</f>
        <v>1</v>
      </c>
      <c r="AA1182" t="str">
        <f>主动技能!AH1185</f>
        <v>attackex</v>
      </c>
      <c r="AB1182" t="str">
        <f>IF(主动技能!AI1185="","")</f>
        <v/>
      </c>
      <c r="AC1182">
        <f>主动技能!AJ1185</f>
        <v>19</v>
      </c>
    </row>
    <row r="1183" spans="1:29" x14ac:dyDescent="0.15">
      <c r="A1183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对敌方1排单位造成100%攻击力（+51314）伤害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t="str">
        <f>主动技能!P1186</f>
        <v>eff_sixingguangquan|eff_wanyuezhan_0|eff_wanyuezhan_1|</v>
      </c>
      <c r="K1183">
        <f>主动技能!Q1186</f>
        <v>2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 t="str">
        <f>IF(主动技能!V1186="","",主动技能!V1186)</f>
        <v>skill_20</v>
      </c>
      <c r="Q1183" t="str">
        <f>IF(主动技能!W1186="","")</f>
        <v/>
      </c>
      <c r="R1183" t="str">
        <f>IF(主动技能!X1186="","")</f>
        <v/>
      </c>
      <c r="S1183">
        <f>主动技能!Y1186</f>
        <v>50</v>
      </c>
      <c r="T1183">
        <f>主动技能!Z1186</f>
        <v>100</v>
      </c>
      <c r="U1183">
        <f>主动技能!AB1186</f>
        <v>51314</v>
      </c>
      <c r="V1183">
        <f>主动技能!AC1186</f>
        <v>0</v>
      </c>
      <c r="W1183">
        <f>主动技能!AD1186</f>
        <v>0</v>
      </c>
      <c r="X1183">
        <f>主动技能!AE1186</f>
        <v>1</v>
      </c>
      <c r="Y1183">
        <f>主动技能!AF1186</f>
        <v>2</v>
      </c>
      <c r="Z1183">
        <f>主动技能!AG1186</f>
        <v>1</v>
      </c>
      <c r="AA1183" t="str">
        <f>主动技能!AH1186</f>
        <v>attackex</v>
      </c>
      <c r="AB1183" t="str">
        <f>IF(主动技能!AI1186="","")</f>
        <v/>
      </c>
      <c r="AC1183">
        <f>主动技能!AJ1186</f>
        <v>20</v>
      </c>
    </row>
    <row r="1184" spans="1:29" x14ac:dyDescent="0.15">
      <c r="A1184">
        <f>主动技能!B1187</f>
        <v>10200301</v>
      </c>
      <c r="B1184" s="4" t="str">
        <f>主动技能!H1187</f>
        <v>狂龙刺</v>
      </c>
      <c r="C1184" s="4" t="str">
        <f>主动技能!I1187</f>
        <v>对敌方造成125%（+65）贯穿伤害并概率混乱。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 t="str">
        <f>主动技能!P1187</f>
        <v>eff_sixingguangquan|eff_kuanglongci||</v>
      </c>
      <c r="K1184">
        <f>主动技能!Q1187</f>
        <v>2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100087:30:2:0</v>
      </c>
      <c r="P1184" t="str">
        <f>IF(主动技能!V1187="","",主动技能!V1187)</f>
        <v>skill_31</v>
      </c>
      <c r="Q1184" t="str">
        <f>IF(主动技能!W1187="","")</f>
        <v/>
      </c>
      <c r="R1184" t="str">
        <f>IF(主动技能!X1187="","")</f>
        <v/>
      </c>
      <c r="S1184">
        <f>主动技能!Y1187</f>
        <v>100</v>
      </c>
      <c r="T1184">
        <f>主动技能!Z1187</f>
        <v>125</v>
      </c>
      <c r="U1184">
        <f>主动技能!AB1187</f>
        <v>65</v>
      </c>
      <c r="V1184">
        <f>主动技能!AC1187</f>
        <v>0</v>
      </c>
      <c r="W1184">
        <f>主动技能!AD1187</f>
        <v>0</v>
      </c>
      <c r="X1184">
        <f>主动技能!AE1187</f>
        <v>1</v>
      </c>
      <c r="Y1184">
        <f>主动技能!AF1187</f>
        <v>3</v>
      </c>
      <c r="Z1184">
        <f>主动技能!AG1187</f>
        <v>2</v>
      </c>
      <c r="AA1184" t="str">
        <f>主动技能!AH1187</f>
        <v>attackex</v>
      </c>
      <c r="AB1184" t="str">
        <f>IF(主动技能!AI1187="","")</f>
        <v/>
      </c>
      <c r="AC1184">
        <f>主动技能!AJ1187</f>
        <v>1</v>
      </c>
    </row>
    <row r="1185" spans="1:29" x14ac:dyDescent="0.15">
      <c r="A1185">
        <f>主动技能!B1188</f>
        <v>10200302</v>
      </c>
      <c r="B1185" s="4" t="str">
        <f>主动技能!H1188</f>
        <v>狂龙刺</v>
      </c>
      <c r="C1185" s="4" t="str">
        <f>主动技能!I1188</f>
        <v>对敌方造成125%（+80）贯穿伤害并概率混乱。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 t="str">
        <f>主动技能!P1188</f>
        <v>eff_sixingguangquan|eff_kuanglongci||</v>
      </c>
      <c r="K1185">
        <f>主动技能!Q1188</f>
        <v>2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100087:30:2:0</v>
      </c>
      <c r="P1185" t="str">
        <f>IF(主动技能!V1188="","",主动技能!V1188)</f>
        <v>skill_31</v>
      </c>
      <c r="Q1185" t="str">
        <f>IF(主动技能!W1188="","")</f>
        <v/>
      </c>
      <c r="R1185" t="str">
        <f>IF(主动技能!X1188="","")</f>
        <v/>
      </c>
      <c r="S1185">
        <f>主动技能!Y1188</f>
        <v>100</v>
      </c>
      <c r="T1185">
        <f>主动技能!Z1188</f>
        <v>125</v>
      </c>
      <c r="U1185">
        <f>主动技能!AB1188</f>
        <v>80</v>
      </c>
      <c r="V1185">
        <f>主动技能!AC1188</f>
        <v>0</v>
      </c>
      <c r="W1185">
        <f>主动技能!AD1188</f>
        <v>0</v>
      </c>
      <c r="X1185">
        <f>主动技能!AE1188</f>
        <v>1</v>
      </c>
      <c r="Y1185">
        <f>主动技能!AF1188</f>
        <v>3</v>
      </c>
      <c r="Z1185">
        <f>主动技能!AG1188</f>
        <v>2</v>
      </c>
      <c r="AA1185" t="str">
        <f>主动技能!AH1188</f>
        <v>attackex</v>
      </c>
      <c r="AB1185" t="str">
        <f>IF(主动技能!AI1188="","")</f>
        <v/>
      </c>
      <c r="AC1185">
        <f>主动技能!AJ1188</f>
        <v>2</v>
      </c>
    </row>
    <row r="1186" spans="1:29" x14ac:dyDescent="0.15">
      <c r="A1186">
        <f>主动技能!B1189</f>
        <v>10200303</v>
      </c>
      <c r="B1186" s="4" t="str">
        <f>主动技能!H1189</f>
        <v>狂龙刺</v>
      </c>
      <c r="C1186" s="4" t="str">
        <f>主动技能!I1189</f>
        <v>对敌方造成125%（+125）贯穿伤害并概率混乱。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 t="str">
        <f>主动技能!P1189</f>
        <v>eff_sixingguangquan|eff_kuanglongci||</v>
      </c>
      <c r="K1186">
        <f>主动技能!Q1189</f>
        <v>2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100087:30:2:0</v>
      </c>
      <c r="P1186" t="str">
        <f>IF(主动技能!V1189="","",主动技能!V1189)</f>
        <v>skill_31</v>
      </c>
      <c r="Q1186" t="str">
        <f>IF(主动技能!W1189="","")</f>
        <v/>
      </c>
      <c r="R1186" t="str">
        <f>IF(主动技能!X1189="","")</f>
        <v/>
      </c>
      <c r="S1186">
        <f>主动技能!Y1189</f>
        <v>100</v>
      </c>
      <c r="T1186">
        <f>主动技能!Z1189</f>
        <v>125</v>
      </c>
      <c r="U1186">
        <f>主动技能!AB1189</f>
        <v>125</v>
      </c>
      <c r="V1186">
        <f>主动技能!AC1189</f>
        <v>0</v>
      </c>
      <c r="W1186">
        <f>主动技能!AD1189</f>
        <v>0</v>
      </c>
      <c r="X1186">
        <f>主动技能!AE1189</f>
        <v>1</v>
      </c>
      <c r="Y1186">
        <f>主动技能!AF1189</f>
        <v>3</v>
      </c>
      <c r="Z1186">
        <f>主动技能!AG1189</f>
        <v>2</v>
      </c>
      <c r="AA1186" t="str">
        <f>主动技能!AH1189</f>
        <v>attackex</v>
      </c>
      <c r="AB1186" t="str">
        <f>IF(主动技能!AI1189="","")</f>
        <v/>
      </c>
      <c r="AC1186">
        <f>主动技能!AJ1189</f>
        <v>3</v>
      </c>
    </row>
    <row r="1187" spans="1:29" x14ac:dyDescent="0.15">
      <c r="A1187">
        <f>主动技能!B1190</f>
        <v>10200304</v>
      </c>
      <c r="B1187" s="4" t="str">
        <f>主动技能!H1190</f>
        <v>狂龙刺</v>
      </c>
      <c r="C1187" s="4" t="str">
        <f>主动技能!I1190</f>
        <v>对敌方造成125%（+200）贯穿伤害并概率混乱。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 t="str">
        <f>主动技能!P1190</f>
        <v>eff_sixingguangquan|eff_kuanglongci||</v>
      </c>
      <c r="K1187">
        <f>主动技能!Q1190</f>
        <v>2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100087:30:2:0</v>
      </c>
      <c r="P1187" t="str">
        <f>IF(主动技能!V1190="","",主动技能!V1190)</f>
        <v>skill_31</v>
      </c>
      <c r="Q1187" t="str">
        <f>IF(主动技能!W1190="","")</f>
        <v/>
      </c>
      <c r="R1187" t="str">
        <f>IF(主动技能!X1190="","")</f>
        <v/>
      </c>
      <c r="S1187">
        <f>主动技能!Y1190</f>
        <v>100</v>
      </c>
      <c r="T1187">
        <f>主动技能!Z1190</f>
        <v>125</v>
      </c>
      <c r="U1187">
        <f>主动技能!AB1190</f>
        <v>200</v>
      </c>
      <c r="V1187">
        <f>主动技能!AC1190</f>
        <v>0</v>
      </c>
      <c r="W1187">
        <f>主动技能!AD1190</f>
        <v>0</v>
      </c>
      <c r="X1187">
        <f>主动技能!AE1190</f>
        <v>1</v>
      </c>
      <c r="Y1187">
        <f>主动技能!AF1190</f>
        <v>3</v>
      </c>
      <c r="Z1187">
        <f>主动技能!AG1190</f>
        <v>2</v>
      </c>
      <c r="AA1187" t="str">
        <f>主动技能!AH1190</f>
        <v>attackex</v>
      </c>
      <c r="AB1187" t="str">
        <f>IF(主动技能!AI1190="","")</f>
        <v/>
      </c>
      <c r="AC1187">
        <f>主动技能!AJ1190</f>
        <v>4</v>
      </c>
    </row>
    <row r="1188" spans="1:29" x14ac:dyDescent="0.15">
      <c r="A1188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 t="str">
        <f>主动技能!P1191</f>
        <v>eff_sixingguangquan|eff_kuanglongci||</v>
      </c>
      <c r="K1188">
        <f>主动技能!Q1191</f>
        <v>2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100087:30:2:0</v>
      </c>
      <c r="P1188" t="str">
        <f>IF(主动技能!V1191="","",主动技能!V1191)</f>
        <v>skill_31</v>
      </c>
      <c r="Q1188" t="str">
        <f>IF(主动技能!W1191="","")</f>
        <v/>
      </c>
      <c r="R1188" t="str">
        <f>IF(主动技能!X1191="","")</f>
        <v/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>
        <f>主动技能!AE1191</f>
        <v>1</v>
      </c>
      <c r="Y1188">
        <f>主动技能!AF1191</f>
        <v>3</v>
      </c>
      <c r="Z1188">
        <f>主动技能!AG1191</f>
        <v>2</v>
      </c>
      <c r="AA1188" t="str">
        <f>主动技能!AH1191</f>
        <v>attackex</v>
      </c>
      <c r="AB1188" t="str">
        <f>IF(主动技能!AI1191="","")</f>
        <v/>
      </c>
      <c r="AC1188">
        <f>主动技能!AJ1191</f>
        <v>5</v>
      </c>
    </row>
    <row r="1189" spans="1:29" x14ac:dyDescent="0.15">
      <c r="A1189">
        <f>主动技能!B1192</f>
        <v>10200306</v>
      </c>
      <c r="B1189" s="4" t="str">
        <f>主动技能!H1192</f>
        <v>狂龙刺</v>
      </c>
      <c r="C1189" s="4" t="str">
        <f>主动技能!I1192</f>
        <v>对敌方造成125%（+400）贯穿伤害并概率混乱。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 t="str">
        <f>主动技能!P1192</f>
        <v>eff_sixingguangquan|eff_kuanglongci||</v>
      </c>
      <c r="K1189">
        <f>主动技能!Q1192</f>
        <v>2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100087:30:2:0</v>
      </c>
      <c r="P1189" t="str">
        <f>IF(主动技能!V1192="","",主动技能!V1192)</f>
        <v>skill_31</v>
      </c>
      <c r="Q1189" t="str">
        <f>IF(主动技能!W1192="","")</f>
        <v/>
      </c>
      <c r="R1189" t="str">
        <f>IF(主动技能!X1192="","")</f>
        <v/>
      </c>
      <c r="S1189">
        <f>主动技能!Y1192</f>
        <v>100</v>
      </c>
      <c r="T1189">
        <f>主动技能!Z1192</f>
        <v>125</v>
      </c>
      <c r="U1189">
        <f>主动技能!AB1192</f>
        <v>400</v>
      </c>
      <c r="V1189">
        <f>主动技能!AC1192</f>
        <v>0</v>
      </c>
      <c r="W1189">
        <f>主动技能!AD1192</f>
        <v>0</v>
      </c>
      <c r="X1189">
        <f>主动技能!AE1192</f>
        <v>1</v>
      </c>
      <c r="Y1189">
        <f>主动技能!AF1192</f>
        <v>3</v>
      </c>
      <c r="Z1189">
        <f>主动技能!AG1192</f>
        <v>2</v>
      </c>
      <c r="AA1189" t="str">
        <f>主动技能!AH1192</f>
        <v>attackex</v>
      </c>
      <c r="AB1189" t="str">
        <f>IF(主动技能!AI1192="","")</f>
        <v/>
      </c>
      <c r="AC1189">
        <f>主动技能!AJ1192</f>
        <v>6</v>
      </c>
    </row>
    <row r="1190" spans="1:29" x14ac:dyDescent="0.15">
      <c r="A1190">
        <f>主动技能!B1193</f>
        <v>10200307</v>
      </c>
      <c r="B1190" s="4" t="str">
        <f>主动技能!H1193</f>
        <v>狂龙刺</v>
      </c>
      <c r="C1190" s="4" t="str">
        <f>主动技能!I1193</f>
        <v>对敌方造成125%（+566）贯穿伤害并概率混乱。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 t="str">
        <f>主动技能!P1193</f>
        <v>eff_sixingguangquan|eff_kuanglongci||</v>
      </c>
      <c r="K1190">
        <f>主动技能!Q1193</f>
        <v>2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100087:30:2:0</v>
      </c>
      <c r="P1190" t="str">
        <f>IF(主动技能!V1193="","",主动技能!V1193)</f>
        <v>skill_31</v>
      </c>
      <c r="Q1190" t="str">
        <f>IF(主动技能!W1193="","")</f>
        <v/>
      </c>
      <c r="R1190" t="str">
        <f>IF(主动技能!X1193="","")</f>
        <v/>
      </c>
      <c r="S1190">
        <f>主动技能!Y1193</f>
        <v>100</v>
      </c>
      <c r="T1190">
        <f>主动技能!Z1193</f>
        <v>125</v>
      </c>
      <c r="U1190">
        <f>主动技能!AB1193</f>
        <v>566</v>
      </c>
      <c r="V1190">
        <f>主动技能!AC1193</f>
        <v>0</v>
      </c>
      <c r="W1190">
        <f>主动技能!AD1193</f>
        <v>0</v>
      </c>
      <c r="X1190">
        <f>主动技能!AE1193</f>
        <v>1</v>
      </c>
      <c r="Y1190">
        <f>主动技能!AF1193</f>
        <v>3</v>
      </c>
      <c r="Z1190">
        <f>主动技能!AG1193</f>
        <v>2</v>
      </c>
      <c r="AA1190" t="str">
        <f>主动技能!AH1193</f>
        <v>attackex</v>
      </c>
      <c r="AB1190" t="str">
        <f>IF(主动技能!AI1193="","")</f>
        <v/>
      </c>
      <c r="AC1190">
        <f>主动技能!AJ1193</f>
        <v>7</v>
      </c>
    </row>
    <row r="1191" spans="1:29" x14ac:dyDescent="0.15">
      <c r="A1191">
        <f>主动技能!B1194</f>
        <v>10200308</v>
      </c>
      <c r="B1191" s="4" t="str">
        <f>主动技能!H1194</f>
        <v>狂龙刺</v>
      </c>
      <c r="C1191" s="4" t="str">
        <f>主动技能!I1194</f>
        <v>对敌方造成125%（+800）贯穿伤害并概率混乱。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 t="str">
        <f>主动技能!P1194</f>
        <v>eff_sixingguangquan|eff_kuanglongci||</v>
      </c>
      <c r="K1191">
        <f>主动技能!Q1194</f>
        <v>2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100087:30:2:0</v>
      </c>
      <c r="P1191" t="str">
        <f>IF(主动技能!V1194="","",主动技能!V1194)</f>
        <v>skill_31</v>
      </c>
      <c r="Q1191" t="str">
        <f>IF(主动技能!W1194="","")</f>
        <v/>
      </c>
      <c r="R1191" t="str">
        <f>IF(主动技能!X1194="","")</f>
        <v/>
      </c>
      <c r="S1191">
        <f>主动技能!Y1194</f>
        <v>100</v>
      </c>
      <c r="T1191">
        <f>主动技能!Z1194</f>
        <v>125</v>
      </c>
      <c r="U1191">
        <f>主动技能!AB1194</f>
        <v>800</v>
      </c>
      <c r="V1191">
        <f>主动技能!AC1194</f>
        <v>0</v>
      </c>
      <c r="W1191">
        <f>主动技能!AD1194</f>
        <v>0</v>
      </c>
      <c r="X1191">
        <f>主动技能!AE1194</f>
        <v>1</v>
      </c>
      <c r="Y1191">
        <f>主动技能!AF1194</f>
        <v>3</v>
      </c>
      <c r="Z1191">
        <f>主动技能!AG1194</f>
        <v>2</v>
      </c>
      <c r="AA1191" t="str">
        <f>主动技能!AH1194</f>
        <v>attackex</v>
      </c>
      <c r="AB1191" t="str">
        <f>IF(主动技能!AI1194="","")</f>
        <v/>
      </c>
      <c r="AC1191">
        <f>主动技能!AJ1194</f>
        <v>8</v>
      </c>
    </row>
    <row r="1192" spans="1:29" x14ac:dyDescent="0.15">
      <c r="A1192">
        <f>主动技能!B1195</f>
        <v>10200309</v>
      </c>
      <c r="B1192" s="4" t="str">
        <f>主动技能!H1195</f>
        <v>狂龙刺</v>
      </c>
      <c r="C1192" s="4" t="str">
        <f>主动技能!I1195</f>
        <v>对敌方造成125%（+1132）贯穿伤害并概率混乱。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 t="str">
        <f>主动技能!P1195</f>
        <v>eff_sixingguangquan|eff_kuanglongci||</v>
      </c>
      <c r="K1192">
        <f>主动技能!Q1195</f>
        <v>2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100087:30:2:0</v>
      </c>
      <c r="P1192" t="str">
        <f>IF(主动技能!V1195="","",主动技能!V1195)</f>
        <v>skill_31</v>
      </c>
      <c r="Q1192" t="str">
        <f>IF(主动技能!W1195="","")</f>
        <v/>
      </c>
      <c r="R1192" t="str">
        <f>IF(主动技能!X1195="","")</f>
        <v/>
      </c>
      <c r="S1192">
        <f>主动技能!Y1195</f>
        <v>100</v>
      </c>
      <c r="T1192">
        <f>主动技能!Z1195</f>
        <v>125</v>
      </c>
      <c r="U1192">
        <f>主动技能!AB1195</f>
        <v>1132</v>
      </c>
      <c r="V1192">
        <f>主动技能!AC1195</f>
        <v>0</v>
      </c>
      <c r="W1192">
        <f>主动技能!AD1195</f>
        <v>0</v>
      </c>
      <c r="X1192">
        <f>主动技能!AE1195</f>
        <v>1</v>
      </c>
      <c r="Y1192">
        <f>主动技能!AF1195</f>
        <v>3</v>
      </c>
      <c r="Z1192">
        <f>主动技能!AG1195</f>
        <v>2</v>
      </c>
      <c r="AA1192" t="str">
        <f>主动技能!AH1195</f>
        <v>attackex</v>
      </c>
      <c r="AB1192" t="str">
        <f>IF(主动技能!AI1195="","")</f>
        <v/>
      </c>
      <c r="AC1192">
        <f>主动技能!AJ1195</f>
        <v>9</v>
      </c>
    </row>
    <row r="1193" spans="1:29" x14ac:dyDescent="0.15">
      <c r="A1193">
        <f>主动技能!B1196</f>
        <v>10200310</v>
      </c>
      <c r="B1193" s="4" t="str">
        <f>主动技能!H1196</f>
        <v>狂龙刺</v>
      </c>
      <c r="C1193" s="4" t="str">
        <f>主动技能!I1196</f>
        <v>对敌方造成125%（+1601）贯穿伤害并概率混乱。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 t="str">
        <f>主动技能!P1196</f>
        <v>eff_sixingguangquan|eff_kuanglongci||</v>
      </c>
      <c r="K1193">
        <f>主动技能!Q1196</f>
        <v>2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100087:30:2:0</v>
      </c>
      <c r="P1193" t="str">
        <f>IF(主动技能!V1196="","",主动技能!V1196)</f>
        <v>skill_31</v>
      </c>
      <c r="Q1193" t="str">
        <f>IF(主动技能!W1196="","")</f>
        <v/>
      </c>
      <c r="R1193" t="str">
        <f>IF(主动技能!X1196="","")</f>
        <v/>
      </c>
      <c r="S1193">
        <f>主动技能!Y1196</f>
        <v>100</v>
      </c>
      <c r="T1193">
        <f>主动技能!Z1196</f>
        <v>125</v>
      </c>
      <c r="U1193">
        <f>主动技能!AB1196</f>
        <v>1601</v>
      </c>
      <c r="V1193">
        <f>主动技能!AC1196</f>
        <v>0</v>
      </c>
      <c r="W1193">
        <f>主动技能!AD1196</f>
        <v>0</v>
      </c>
      <c r="X1193">
        <f>主动技能!AE1196</f>
        <v>1</v>
      </c>
      <c r="Y1193">
        <f>主动技能!AF1196</f>
        <v>3</v>
      </c>
      <c r="Z1193">
        <f>主动技能!AG1196</f>
        <v>2</v>
      </c>
      <c r="AA1193" t="str">
        <f>主动技能!AH1196</f>
        <v>attackex</v>
      </c>
      <c r="AB1193" t="str">
        <f>IF(主动技能!AI1196="","")</f>
        <v/>
      </c>
      <c r="AC1193">
        <f>主动技能!AJ1196</f>
        <v>10</v>
      </c>
    </row>
    <row r="1194" spans="1:29" x14ac:dyDescent="0.15">
      <c r="A1194">
        <f>主动技能!B1197</f>
        <v>10200311</v>
      </c>
      <c r="B1194" s="4" t="str">
        <f>主动技能!H1197</f>
        <v>狂龙刺</v>
      </c>
      <c r="C1194" s="4" t="str">
        <f>主动技能!I1197</f>
        <v>对敌方造成125%（+2265）贯穿伤害并概率混乱。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 t="str">
        <f>主动技能!P1197</f>
        <v>eff_sixingguangquan|eff_kuanglongci||</v>
      </c>
      <c r="K1194">
        <f>主动技能!Q1197</f>
        <v>2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100087:30:2:0</v>
      </c>
      <c r="P1194" t="str">
        <f>IF(主动技能!V1197="","",主动技能!V1197)</f>
        <v>skill_31</v>
      </c>
      <c r="Q1194" t="str">
        <f>IF(主动技能!W1197="","")</f>
        <v/>
      </c>
      <c r="R1194" t="str">
        <f>IF(主动技能!X1197="","")</f>
        <v/>
      </c>
      <c r="S1194">
        <f>主动技能!Y1197</f>
        <v>100</v>
      </c>
      <c r="T1194">
        <f>主动技能!Z1197</f>
        <v>125</v>
      </c>
      <c r="U1194">
        <f>主动技能!AB1197</f>
        <v>2265</v>
      </c>
      <c r="V1194">
        <f>主动技能!AC1197</f>
        <v>0</v>
      </c>
      <c r="W1194">
        <f>主动技能!AD1197</f>
        <v>0</v>
      </c>
      <c r="X1194">
        <f>主动技能!AE1197</f>
        <v>1</v>
      </c>
      <c r="Y1194">
        <f>主动技能!AF1197</f>
        <v>3</v>
      </c>
      <c r="Z1194">
        <f>主动技能!AG1197</f>
        <v>2</v>
      </c>
      <c r="AA1194" t="str">
        <f>主动技能!AH1197</f>
        <v>attackex</v>
      </c>
      <c r="AB1194" t="str">
        <f>IF(主动技能!AI1197="","")</f>
        <v/>
      </c>
      <c r="AC1194">
        <f>主动技能!AJ1197</f>
        <v>11</v>
      </c>
    </row>
    <row r="1195" spans="1:29" x14ac:dyDescent="0.15">
      <c r="A1195">
        <f>主动技能!B1198</f>
        <v>10200312</v>
      </c>
      <c r="B1195" s="4" t="str">
        <f>主动技能!H1198</f>
        <v>狂龙刺</v>
      </c>
      <c r="C1195" s="4" t="str">
        <f>主动技能!I1198</f>
        <v>对敌方造成125%（+3203）贯穿伤害并概率混乱。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 t="str">
        <f>主动技能!P1198</f>
        <v>eff_sixingguangquan|eff_kuanglongci||</v>
      </c>
      <c r="K1195">
        <f>主动技能!Q1198</f>
        <v>2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100087:30:2:0</v>
      </c>
      <c r="P1195" t="str">
        <f>IF(主动技能!V1198="","",主动技能!V1198)</f>
        <v>skill_31</v>
      </c>
      <c r="Q1195" t="str">
        <f>IF(主动技能!W1198="","")</f>
        <v/>
      </c>
      <c r="R1195" t="str">
        <f>IF(主动技能!X1198="","")</f>
        <v/>
      </c>
      <c r="S1195">
        <f>主动技能!Y1198</f>
        <v>100</v>
      </c>
      <c r="T1195">
        <f>主动技能!Z1198</f>
        <v>125</v>
      </c>
      <c r="U1195">
        <f>主动技能!AB1198</f>
        <v>3203</v>
      </c>
      <c r="V1195">
        <f>主动技能!AC1198</f>
        <v>0</v>
      </c>
      <c r="W1195">
        <f>主动技能!AD1198</f>
        <v>0</v>
      </c>
      <c r="X1195">
        <f>主动技能!AE1198</f>
        <v>1</v>
      </c>
      <c r="Y1195">
        <f>主动技能!AF1198</f>
        <v>3</v>
      </c>
      <c r="Z1195">
        <f>主动技能!AG1198</f>
        <v>2</v>
      </c>
      <c r="AA1195" t="str">
        <f>主动技能!AH1198</f>
        <v>attackex</v>
      </c>
      <c r="AB1195" t="str">
        <f>IF(主动技能!AI1198="","")</f>
        <v/>
      </c>
      <c r="AC1195">
        <f>主动技能!AJ1198</f>
        <v>12</v>
      </c>
    </row>
    <row r="1196" spans="1:29" x14ac:dyDescent="0.15">
      <c r="A1196">
        <f>主动技能!B1199</f>
        <v>10200313</v>
      </c>
      <c r="B1196" s="4" t="str">
        <f>主动技能!H1199</f>
        <v>狂龙刺</v>
      </c>
      <c r="C1196" s="4" t="str">
        <f>主动技能!I1199</f>
        <v>对敌方造成125%（+4531）贯穿伤害并概率混乱。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 t="str">
        <f>主动技能!P1199</f>
        <v>eff_sixingguangquan|eff_kuanglongci||</v>
      </c>
      <c r="K1196">
        <f>主动技能!Q1199</f>
        <v>2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100087:30:2:0</v>
      </c>
      <c r="P1196" t="str">
        <f>IF(主动技能!V1199="","",主动技能!V1199)</f>
        <v>skill_31</v>
      </c>
      <c r="Q1196" t="str">
        <f>IF(主动技能!W1199="","")</f>
        <v/>
      </c>
      <c r="R1196" t="str">
        <f>IF(主动技能!X1199="","")</f>
        <v/>
      </c>
      <c r="S1196">
        <f>主动技能!Y1199</f>
        <v>100</v>
      </c>
      <c r="T1196">
        <f>主动技能!Z1199</f>
        <v>125</v>
      </c>
      <c r="U1196">
        <f>主动技能!AB1199</f>
        <v>4531</v>
      </c>
      <c r="V1196">
        <f>主动技能!AC1199</f>
        <v>0</v>
      </c>
      <c r="W1196">
        <f>主动技能!AD1199</f>
        <v>0</v>
      </c>
      <c r="X1196">
        <f>主动技能!AE1199</f>
        <v>1</v>
      </c>
      <c r="Y1196">
        <f>主动技能!AF1199</f>
        <v>3</v>
      </c>
      <c r="Z1196">
        <f>主动技能!AG1199</f>
        <v>2</v>
      </c>
      <c r="AA1196" t="str">
        <f>主动技能!AH1199</f>
        <v>attackex</v>
      </c>
      <c r="AB1196" t="str">
        <f>IF(主动技能!AI1199="","")</f>
        <v/>
      </c>
      <c r="AC1196">
        <f>主动技能!AJ1199</f>
        <v>13</v>
      </c>
    </row>
    <row r="1197" spans="1:29" x14ac:dyDescent="0.15">
      <c r="A1197">
        <f>主动技能!B1200</f>
        <v>10200314</v>
      </c>
      <c r="B1197" s="4" t="str">
        <f>主动技能!H1200</f>
        <v>狂龙刺</v>
      </c>
      <c r="C1197" s="4" t="str">
        <f>主动技能!I1200</f>
        <v>对敌方造成125%（+6409）贯穿伤害并概率混乱。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 t="str">
        <f>主动技能!P1200</f>
        <v>eff_sixingguangquan|eff_kuanglongci||</v>
      </c>
      <c r="K1197">
        <f>主动技能!Q1200</f>
        <v>2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100087:30:2:0</v>
      </c>
      <c r="P1197" t="str">
        <f>IF(主动技能!V1200="","",主动技能!V1200)</f>
        <v>skill_31</v>
      </c>
      <c r="Q1197" t="str">
        <f>IF(主动技能!W1200="","")</f>
        <v/>
      </c>
      <c r="R1197" t="str">
        <f>IF(主动技能!X1200="","")</f>
        <v/>
      </c>
      <c r="S1197">
        <f>主动技能!Y1200</f>
        <v>100</v>
      </c>
      <c r="T1197">
        <f>主动技能!Z1200</f>
        <v>125</v>
      </c>
      <c r="U1197">
        <f>主动技能!AB1200</f>
        <v>6409</v>
      </c>
      <c r="V1197">
        <f>主动技能!AC1200</f>
        <v>0</v>
      </c>
      <c r="W1197">
        <f>主动技能!AD1200</f>
        <v>0</v>
      </c>
      <c r="X1197">
        <f>主动技能!AE1200</f>
        <v>1</v>
      </c>
      <c r="Y1197">
        <f>主动技能!AF1200</f>
        <v>3</v>
      </c>
      <c r="Z1197">
        <f>主动技能!AG1200</f>
        <v>2</v>
      </c>
      <c r="AA1197" t="str">
        <f>主动技能!AH1200</f>
        <v>attackex</v>
      </c>
      <c r="AB1197" t="str">
        <f>IF(主动技能!AI1200="","")</f>
        <v/>
      </c>
      <c r="AC1197">
        <f>主动技能!AJ1200</f>
        <v>14</v>
      </c>
    </row>
    <row r="1198" spans="1:29" x14ac:dyDescent="0.15">
      <c r="A1198">
        <f>主动技能!B1201</f>
        <v>10200315</v>
      </c>
      <c r="B1198" s="4" t="str">
        <f>主动技能!H1201</f>
        <v>狂龙刺</v>
      </c>
      <c r="C1198" s="4" t="str">
        <f>主动技能!I1201</f>
        <v>对敌方造成125%（+9065）贯穿伤害并概率混乱。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 t="str">
        <f>主动技能!P1201</f>
        <v>eff_sixingguangquan|eff_kuanglongci||</v>
      </c>
      <c r="K1198">
        <f>主动技能!Q1201</f>
        <v>2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100087:30:2:0</v>
      </c>
      <c r="P1198" t="str">
        <f>IF(主动技能!V1201="","",主动技能!V1201)</f>
        <v>skill_31</v>
      </c>
      <c r="Q1198" t="str">
        <f>IF(主动技能!W1201="","")</f>
        <v/>
      </c>
      <c r="R1198" t="str">
        <f>IF(主动技能!X1201="","")</f>
        <v/>
      </c>
      <c r="S1198">
        <f>主动技能!Y1201</f>
        <v>100</v>
      </c>
      <c r="T1198">
        <f>主动技能!Z1201</f>
        <v>125</v>
      </c>
      <c r="U1198">
        <f>主动技能!AB1201</f>
        <v>9065</v>
      </c>
      <c r="V1198">
        <f>主动技能!AC1201</f>
        <v>0</v>
      </c>
      <c r="W1198">
        <f>主动技能!AD1201</f>
        <v>0</v>
      </c>
      <c r="X1198">
        <f>主动技能!AE1201</f>
        <v>1</v>
      </c>
      <c r="Y1198">
        <f>主动技能!AF1201</f>
        <v>3</v>
      </c>
      <c r="Z1198">
        <f>主动技能!AG1201</f>
        <v>2</v>
      </c>
      <c r="AA1198" t="str">
        <f>主动技能!AH1201</f>
        <v>attackex</v>
      </c>
      <c r="AB1198" t="str">
        <f>IF(主动技能!AI1201="","")</f>
        <v/>
      </c>
      <c r="AC1198">
        <f>主动技能!AJ1201</f>
        <v>15</v>
      </c>
    </row>
    <row r="1199" spans="1:29" x14ac:dyDescent="0.15">
      <c r="A1199">
        <f>主动技能!B1202</f>
        <v>10200316</v>
      </c>
      <c r="B1199" s="4" t="str">
        <f>主动技能!H1202</f>
        <v>狂龙刺</v>
      </c>
      <c r="C1199" s="4" t="str">
        <f>主动技能!I1202</f>
        <v>对敌方造成125%（+12822）贯穿伤害并概率混乱。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 t="str">
        <f>主动技能!P1202</f>
        <v>eff_sixingguangquan|eff_kuanglongci||</v>
      </c>
      <c r="K1199">
        <f>主动技能!Q1202</f>
        <v>2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100087:30:2:0</v>
      </c>
      <c r="P1199" t="str">
        <f>IF(主动技能!V1202="","",主动技能!V1202)</f>
        <v>skill_31</v>
      </c>
      <c r="Q1199" t="str">
        <f>IF(主动技能!W1202="","")</f>
        <v/>
      </c>
      <c r="R1199" t="str">
        <f>IF(主动技能!X1202="","")</f>
        <v/>
      </c>
      <c r="S1199">
        <f>主动技能!Y1202</f>
        <v>100</v>
      </c>
      <c r="T1199">
        <f>主动技能!Z1202</f>
        <v>125</v>
      </c>
      <c r="U1199">
        <f>主动技能!AB1202</f>
        <v>12822</v>
      </c>
      <c r="V1199">
        <f>主动技能!AC1202</f>
        <v>0</v>
      </c>
      <c r="W1199">
        <f>主动技能!AD1202</f>
        <v>0</v>
      </c>
      <c r="X1199">
        <f>主动技能!AE1202</f>
        <v>1</v>
      </c>
      <c r="Y1199">
        <f>主动技能!AF1202</f>
        <v>3</v>
      </c>
      <c r="Z1199">
        <f>主动技能!AG1202</f>
        <v>2</v>
      </c>
      <c r="AA1199" t="str">
        <f>主动技能!AH1202</f>
        <v>attackex</v>
      </c>
      <c r="AB1199" t="str">
        <f>IF(主动技能!AI1202="","")</f>
        <v/>
      </c>
      <c r="AC1199">
        <f>主动技能!AJ1202</f>
        <v>16</v>
      </c>
    </row>
    <row r="1200" spans="1:29" x14ac:dyDescent="0.15">
      <c r="A1200">
        <f>主动技能!B1203</f>
        <v>10200317</v>
      </c>
      <c r="B1200" s="4" t="str">
        <f>主动技能!H1203</f>
        <v>狂龙刺</v>
      </c>
      <c r="C1200" s="4" t="str">
        <f>主动技能!I1203</f>
        <v>对敌方造成125%（+18135）贯穿伤害并概率混乱。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 t="str">
        <f>主动技能!P1203</f>
        <v>eff_sixingguangquan|eff_kuanglongci||</v>
      </c>
      <c r="K1200">
        <f>主动技能!Q1203</f>
        <v>2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100087:30:2:0</v>
      </c>
      <c r="P1200" t="str">
        <f>IF(主动技能!V1203="","",主动技能!V1203)</f>
        <v>skill_31</v>
      </c>
      <c r="Q1200" t="str">
        <f>IF(主动技能!W1203="","")</f>
        <v/>
      </c>
      <c r="R1200" t="str">
        <f>IF(主动技能!X1203="","")</f>
        <v/>
      </c>
      <c r="S1200">
        <f>主动技能!Y1203</f>
        <v>100</v>
      </c>
      <c r="T1200">
        <f>主动技能!Z1203</f>
        <v>125</v>
      </c>
      <c r="U1200">
        <f>主动技能!AB1203</f>
        <v>18135</v>
      </c>
      <c r="V1200">
        <f>主动技能!AC1203</f>
        <v>0</v>
      </c>
      <c r="W1200">
        <f>主动技能!AD1203</f>
        <v>0</v>
      </c>
      <c r="X1200">
        <f>主动技能!AE1203</f>
        <v>1</v>
      </c>
      <c r="Y1200">
        <f>主动技能!AF1203</f>
        <v>3</v>
      </c>
      <c r="Z1200">
        <f>主动技能!AG1203</f>
        <v>2</v>
      </c>
      <c r="AA1200" t="str">
        <f>主动技能!AH1203</f>
        <v>attackex</v>
      </c>
      <c r="AB1200" t="str">
        <f>IF(主动技能!AI1203="","")</f>
        <v/>
      </c>
      <c r="AC1200">
        <f>主动技能!AJ1203</f>
        <v>17</v>
      </c>
    </row>
    <row r="1201" spans="1:29" x14ac:dyDescent="0.15">
      <c r="A1201">
        <f>主动技能!B1204</f>
        <v>10200318</v>
      </c>
      <c r="B1201" s="4" t="str">
        <f>主动技能!H1204</f>
        <v>狂龙刺</v>
      </c>
      <c r="C1201" s="4" t="str">
        <f>主动技能!I1204</f>
        <v>对敌方造成125%（+25650）贯穿伤害并概率混乱。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 t="str">
        <f>主动技能!P1204</f>
        <v>eff_sixingguangquan|eff_kuanglongci||</v>
      </c>
      <c r="K1201">
        <f>主动技能!Q1204</f>
        <v>2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100087:30:2:0</v>
      </c>
      <c r="P1201" t="str">
        <f>IF(主动技能!V1204="","",主动技能!V1204)</f>
        <v>skill_31</v>
      </c>
      <c r="Q1201" t="str">
        <f>IF(主动技能!W1204="","")</f>
        <v/>
      </c>
      <c r="R1201" t="str">
        <f>IF(主动技能!X1204="","")</f>
        <v/>
      </c>
      <c r="S1201">
        <f>主动技能!Y1204</f>
        <v>100</v>
      </c>
      <c r="T1201">
        <f>主动技能!Z1204</f>
        <v>125</v>
      </c>
      <c r="U1201">
        <f>主动技能!AB1204</f>
        <v>25650</v>
      </c>
      <c r="V1201">
        <f>主动技能!AC1204</f>
        <v>0</v>
      </c>
      <c r="W1201">
        <f>主动技能!AD1204</f>
        <v>0</v>
      </c>
      <c r="X1201">
        <f>主动技能!AE1204</f>
        <v>1</v>
      </c>
      <c r="Y1201">
        <f>主动技能!AF1204</f>
        <v>3</v>
      </c>
      <c r="Z1201">
        <f>主动技能!AG1204</f>
        <v>2</v>
      </c>
      <c r="AA1201" t="str">
        <f>主动技能!AH1204</f>
        <v>attackex</v>
      </c>
      <c r="AB1201" t="str">
        <f>IF(主动技能!AI1204="","")</f>
        <v/>
      </c>
      <c r="AC1201">
        <f>主动技能!AJ1204</f>
        <v>18</v>
      </c>
    </row>
    <row r="1202" spans="1:29" x14ac:dyDescent="0.15">
      <c r="A1202">
        <f>主动技能!B1205</f>
        <v>10200319</v>
      </c>
      <c r="B1202" s="4" t="str">
        <f>主动技能!H1205</f>
        <v>狂龙刺</v>
      </c>
      <c r="C1202" s="4" t="str">
        <f>主动技能!I1205</f>
        <v>对敌方造成125%（+36280）贯穿伤害并概率混乱。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 t="str">
        <f>主动技能!P1205</f>
        <v>eff_sixingguangquan|eff_kuanglongci||</v>
      </c>
      <c r="K1202">
        <f>主动技能!Q1205</f>
        <v>2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100087:30:2:0</v>
      </c>
      <c r="P1202" t="str">
        <f>IF(主动技能!V1205="","",主动技能!V1205)</f>
        <v>skill_31</v>
      </c>
      <c r="Q1202" t="str">
        <f>IF(主动技能!W1205="","")</f>
        <v/>
      </c>
      <c r="R1202" t="str">
        <f>IF(主动技能!X1205="","")</f>
        <v/>
      </c>
      <c r="S1202">
        <f>主动技能!Y1205</f>
        <v>100</v>
      </c>
      <c r="T1202">
        <f>主动技能!Z1205</f>
        <v>125</v>
      </c>
      <c r="U1202">
        <f>主动技能!AB1205</f>
        <v>36280</v>
      </c>
      <c r="V1202">
        <f>主动技能!AC1205</f>
        <v>0</v>
      </c>
      <c r="W1202">
        <f>主动技能!AD1205</f>
        <v>0</v>
      </c>
      <c r="X1202">
        <f>主动技能!AE1205</f>
        <v>1</v>
      </c>
      <c r="Y1202">
        <f>主动技能!AF1205</f>
        <v>3</v>
      </c>
      <c r="Z1202">
        <f>主动技能!AG1205</f>
        <v>2</v>
      </c>
      <c r="AA1202" t="str">
        <f>主动技能!AH1205</f>
        <v>attackex</v>
      </c>
      <c r="AB1202" t="str">
        <f>IF(主动技能!AI1205="","")</f>
        <v/>
      </c>
      <c r="AC1202">
        <f>主动技能!AJ1205</f>
        <v>19</v>
      </c>
    </row>
    <row r="1203" spans="1:29" x14ac:dyDescent="0.15">
      <c r="A1203">
        <f>主动技能!B1206</f>
        <v>10200320</v>
      </c>
      <c r="B1203" s="4" t="str">
        <f>主动技能!H1206</f>
        <v>狂龙刺</v>
      </c>
      <c r="C1203" s="4" t="str">
        <f>主动技能!I1206</f>
        <v>对敌方造成125%（+51314）贯穿伤害并概率混乱。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 t="str">
        <f>主动技能!P1206</f>
        <v>eff_sixingguangquan|eff_kuanglongci||</v>
      </c>
      <c r="K1203">
        <f>主动技能!Q1206</f>
        <v>2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100087:30:2:0</v>
      </c>
      <c r="P1203" t="str">
        <f>IF(主动技能!V1206="","",主动技能!V1206)</f>
        <v>skill_31</v>
      </c>
      <c r="Q1203" t="str">
        <f>IF(主动技能!W1206="","")</f>
        <v/>
      </c>
      <c r="R1203" t="str">
        <f>IF(主动技能!X1206="","")</f>
        <v/>
      </c>
      <c r="S1203">
        <f>主动技能!Y1206</f>
        <v>100</v>
      </c>
      <c r="T1203">
        <f>主动技能!Z1206</f>
        <v>125</v>
      </c>
      <c r="U1203">
        <f>主动技能!AB1206</f>
        <v>51314</v>
      </c>
      <c r="V1203">
        <f>主动技能!AC1206</f>
        <v>0</v>
      </c>
      <c r="W1203">
        <f>主动技能!AD1206</f>
        <v>0</v>
      </c>
      <c r="X1203">
        <f>主动技能!AE1206</f>
        <v>1</v>
      </c>
      <c r="Y1203">
        <f>主动技能!AF1206</f>
        <v>3</v>
      </c>
      <c r="Z1203">
        <f>主动技能!AG1206</f>
        <v>2</v>
      </c>
      <c r="AA1203" t="str">
        <f>主动技能!AH1206</f>
        <v>attackex</v>
      </c>
      <c r="AB1203" t="str">
        <f>IF(主动技能!AI1206="","")</f>
        <v/>
      </c>
      <c r="AC1203">
        <f>主动技能!AJ1206</f>
        <v>20</v>
      </c>
    </row>
    <row r="1204" spans="1:29" x14ac:dyDescent="0.15">
      <c r="A1204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t="str">
        <f>主动技能!P1207</f>
        <v>eff_yixingguangquan|||</v>
      </c>
      <c r="K1204">
        <f>主动技能!Q1207</f>
        <v>1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 t="str">
        <f>IF(主动技能!V1207="","",主动技能!V1207)</f>
        <v>skill_32</v>
      </c>
      <c r="Q1204" t="str">
        <f>IF(主动技能!W1207="","")</f>
        <v/>
      </c>
      <c r="R1204" t="str">
        <f>IF(主动技能!X1207="","")</f>
        <v/>
      </c>
      <c r="S1204">
        <f>主动技能!Y1207</f>
        <v>0</v>
      </c>
      <c r="T1204">
        <f>主动技能!Z1207</f>
        <v>100</v>
      </c>
      <c r="U1204">
        <f>主动技能!AB1207</f>
        <v>26</v>
      </c>
      <c r="V1204">
        <f>主动技能!AC1207</f>
        <v>0</v>
      </c>
      <c r="W1204">
        <f>主动技能!AD1207</f>
        <v>0</v>
      </c>
      <c r="X1204">
        <f>主动技能!AE1207</f>
        <v>0</v>
      </c>
      <c r="Y1204">
        <f>主动技能!AF1207</f>
        <v>0</v>
      </c>
      <c r="Z1204">
        <f>主动技能!AG1207</f>
        <v>0</v>
      </c>
      <c r="AA1204" t="str">
        <f>主动技能!AH1207</f>
        <v>attack</v>
      </c>
      <c r="AB1204" t="str">
        <f>IF(主动技能!AI1207="","")</f>
        <v/>
      </c>
      <c r="AC1204">
        <f>主动技能!AJ1207</f>
        <v>1</v>
      </c>
    </row>
    <row r="1205" spans="1:29" x14ac:dyDescent="0.15">
      <c r="A1205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t="str">
        <f>主动技能!P1208</f>
        <v>eff_yixingguangquan|||</v>
      </c>
      <c r="K1205">
        <f>主动技能!Q1208</f>
        <v>1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 t="str">
        <f>IF(主动技能!V1208="","",主动技能!V1208)</f>
        <v>skill_32</v>
      </c>
      <c r="Q1205" t="str">
        <f>IF(主动技能!W1208="","")</f>
        <v/>
      </c>
      <c r="R1205" t="str">
        <f>IF(主动技能!X1208="","")</f>
        <v/>
      </c>
      <c r="S1205">
        <f>主动技能!Y1208</f>
        <v>0</v>
      </c>
      <c r="T1205">
        <f>主动技能!Z1208</f>
        <v>100</v>
      </c>
      <c r="U1205">
        <f>主动技能!AB1208</f>
        <v>32</v>
      </c>
      <c r="V1205">
        <f>主动技能!AC1208</f>
        <v>0</v>
      </c>
      <c r="W1205">
        <f>主动技能!AD1208</f>
        <v>0</v>
      </c>
      <c r="X1205">
        <f>主动技能!AE1208</f>
        <v>0</v>
      </c>
      <c r="Y1205">
        <f>主动技能!AF1208</f>
        <v>0</v>
      </c>
      <c r="Z1205">
        <f>主动技能!AG1208</f>
        <v>0</v>
      </c>
      <c r="AA1205" t="str">
        <f>主动技能!AH1208</f>
        <v>attack</v>
      </c>
      <c r="AB1205" t="str">
        <f>IF(主动技能!AI1208="","")</f>
        <v/>
      </c>
      <c r="AC1205">
        <f>主动技能!AJ1208</f>
        <v>2</v>
      </c>
    </row>
    <row r="1206" spans="1:29" x14ac:dyDescent="0.15">
      <c r="A1206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t="str">
        <f>主动技能!P1209</f>
        <v>eff_yixingguangquan|||</v>
      </c>
      <c r="K1206">
        <f>主动技能!Q1209</f>
        <v>1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 t="str">
        <f>IF(主动技能!V1209="","",主动技能!V1209)</f>
        <v>skill_32</v>
      </c>
      <c r="Q1206" t="str">
        <f>IF(主动技能!W1209="","")</f>
        <v/>
      </c>
      <c r="R1206" t="str">
        <f>IF(主动技能!X1209="","")</f>
        <v/>
      </c>
      <c r="S1206">
        <f>主动技能!Y1209</f>
        <v>0</v>
      </c>
      <c r="T1206">
        <f>主动技能!Z1209</f>
        <v>100</v>
      </c>
      <c r="U1206">
        <f>主动技能!AB1209</f>
        <v>50</v>
      </c>
      <c r="V1206">
        <f>主动技能!AC1209</f>
        <v>0</v>
      </c>
      <c r="W1206">
        <f>主动技能!AD1209</f>
        <v>0</v>
      </c>
      <c r="X1206">
        <f>主动技能!AE1209</f>
        <v>0</v>
      </c>
      <c r="Y1206">
        <f>主动技能!AF1209</f>
        <v>0</v>
      </c>
      <c r="Z1206">
        <f>主动技能!AG1209</f>
        <v>0</v>
      </c>
      <c r="AA1206" t="str">
        <f>主动技能!AH1209</f>
        <v>attack</v>
      </c>
      <c r="AB1206" t="str">
        <f>IF(主动技能!AI1209="","")</f>
        <v/>
      </c>
      <c r="AC1206">
        <f>主动技能!AJ1209</f>
        <v>3</v>
      </c>
    </row>
    <row r="1207" spans="1:29" x14ac:dyDescent="0.15">
      <c r="A1207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t="str">
        <f>主动技能!P1210</f>
        <v>eff_yixingguangquan|||</v>
      </c>
      <c r="K1207">
        <f>主动技能!Q1210</f>
        <v>1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 t="str">
        <f>IF(主动技能!V1210="","",主动技能!V1210)</f>
        <v>skill_32</v>
      </c>
      <c r="Q1207" t="str">
        <f>IF(主动技能!W1210="","")</f>
        <v/>
      </c>
      <c r="R1207" t="str">
        <f>IF(主动技能!X1210="","")</f>
        <v/>
      </c>
      <c r="S1207">
        <f>主动技能!Y1210</f>
        <v>0</v>
      </c>
      <c r="T1207">
        <f>主动技能!Z1210</f>
        <v>100</v>
      </c>
      <c r="U1207">
        <f>主动技能!AB1210</f>
        <v>80</v>
      </c>
      <c r="V1207">
        <f>主动技能!AC1210</f>
        <v>0</v>
      </c>
      <c r="W1207">
        <f>主动技能!AD1210</f>
        <v>0</v>
      </c>
      <c r="X1207">
        <f>主动技能!AE1210</f>
        <v>0</v>
      </c>
      <c r="Y1207">
        <f>主动技能!AF1210</f>
        <v>0</v>
      </c>
      <c r="Z1207">
        <f>主动技能!AG1210</f>
        <v>0</v>
      </c>
      <c r="AA1207" t="str">
        <f>主动技能!AH1210</f>
        <v>attack</v>
      </c>
      <c r="AB1207" t="str">
        <f>IF(主动技能!AI1210="","")</f>
        <v/>
      </c>
      <c r="AC1207">
        <f>主动技能!AJ1210</f>
        <v>4</v>
      </c>
    </row>
    <row r="1208" spans="1:29" x14ac:dyDescent="0.15">
      <c r="A1208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t="str">
        <f>主动技能!P1211</f>
        <v>eff_yixingguangquan|||</v>
      </c>
      <c r="K1208">
        <f>主动技能!Q1211</f>
        <v>1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 t="str">
        <f>IF(主动技能!V1211="","",主动技能!V1211)</f>
        <v>skill_32</v>
      </c>
      <c r="Q1208" t="str">
        <f>IF(主动技能!W1211="","")</f>
        <v/>
      </c>
      <c r="R1208" t="str">
        <f>IF(主动技能!X1211="","")</f>
        <v/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>
        <f>主动技能!AE1211</f>
        <v>0</v>
      </c>
      <c r="Y1208">
        <f>主动技能!AF1211</f>
        <v>0</v>
      </c>
      <c r="Z1208">
        <f>主动技能!AG1211</f>
        <v>0</v>
      </c>
      <c r="AA1208" t="str">
        <f>主动技能!AH1211</f>
        <v>attack</v>
      </c>
      <c r="AB1208" t="str">
        <f>IF(主动技能!AI1211="","")</f>
        <v/>
      </c>
      <c r="AC1208">
        <f>主动技能!AJ1211</f>
        <v>5</v>
      </c>
    </row>
    <row r="1209" spans="1:29" x14ac:dyDescent="0.15">
      <c r="A120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t="str">
        <f>主动技能!P1212</f>
        <v>eff_yixingguangquan|||</v>
      </c>
      <c r="K1209">
        <f>主动技能!Q1212</f>
        <v>1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 t="str">
        <f>IF(主动技能!V1212="","",主动技能!V1212)</f>
        <v>skill_32</v>
      </c>
      <c r="Q1209" t="str">
        <f>IF(主动技能!W1212="","")</f>
        <v/>
      </c>
      <c r="R1209" t="str">
        <f>IF(主动技能!X1212="","")</f>
        <v/>
      </c>
      <c r="S1209">
        <f>主动技能!Y1212</f>
        <v>0</v>
      </c>
      <c r="T1209">
        <f>主动技能!Z1212</f>
        <v>100</v>
      </c>
      <c r="U1209">
        <f>主动技能!AB1212</f>
        <v>160</v>
      </c>
      <c r="V1209">
        <f>主动技能!AC1212</f>
        <v>0</v>
      </c>
      <c r="W1209">
        <f>主动技能!AD1212</f>
        <v>0</v>
      </c>
      <c r="X1209">
        <f>主动技能!AE1212</f>
        <v>0</v>
      </c>
      <c r="Y1209">
        <f>主动技能!AF1212</f>
        <v>0</v>
      </c>
      <c r="Z1209">
        <f>主动技能!AG1212</f>
        <v>0</v>
      </c>
      <c r="AA1209" t="str">
        <f>主动技能!AH1212</f>
        <v>attack</v>
      </c>
      <c r="AB1209" t="str">
        <f>IF(主动技能!AI1212="","")</f>
        <v/>
      </c>
      <c r="AC1209">
        <f>主动技能!AJ1212</f>
        <v>6</v>
      </c>
    </row>
    <row r="1210" spans="1:29" x14ac:dyDescent="0.15">
      <c r="A1210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t="str">
        <f>主动技能!P1213</f>
        <v>eff_yixingguangquan|||</v>
      </c>
      <c r="K1210">
        <f>主动技能!Q1213</f>
        <v>1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 t="str">
        <f>IF(主动技能!V1213="","",主动技能!V1213)</f>
        <v>skill_32</v>
      </c>
      <c r="Q1210" t="str">
        <f>IF(主动技能!W1213="","")</f>
        <v/>
      </c>
      <c r="R1210" t="str">
        <f>IF(主动技能!X1213="","")</f>
        <v/>
      </c>
      <c r="S1210">
        <f>主动技能!Y1213</f>
        <v>0</v>
      </c>
      <c r="T1210">
        <f>主动技能!Z1213</f>
        <v>100</v>
      </c>
      <c r="U1210">
        <f>主动技能!AB1213</f>
        <v>226</v>
      </c>
      <c r="V1210">
        <f>主动技能!AC1213</f>
        <v>0</v>
      </c>
      <c r="W1210">
        <f>主动技能!AD1213</f>
        <v>0</v>
      </c>
      <c r="X1210">
        <f>主动技能!AE1213</f>
        <v>0</v>
      </c>
      <c r="Y1210">
        <f>主动技能!AF1213</f>
        <v>0</v>
      </c>
      <c r="Z1210">
        <f>主动技能!AG1213</f>
        <v>0</v>
      </c>
      <c r="AA1210" t="str">
        <f>主动技能!AH1213</f>
        <v>attack</v>
      </c>
      <c r="AB1210" t="str">
        <f>IF(主动技能!AI1213="","")</f>
        <v/>
      </c>
      <c r="AC1210">
        <f>主动技能!AJ1213</f>
        <v>7</v>
      </c>
    </row>
    <row r="1211" spans="1:29" x14ac:dyDescent="0.15">
      <c r="A1211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t="str">
        <f>主动技能!P1214</f>
        <v>eff_yixingguangquan|||</v>
      </c>
      <c r="K1211">
        <f>主动技能!Q1214</f>
        <v>1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 t="str">
        <f>IF(主动技能!V1214="","",主动技能!V1214)</f>
        <v>skill_32</v>
      </c>
      <c r="Q1211" t="str">
        <f>IF(主动技能!W1214="","")</f>
        <v/>
      </c>
      <c r="R1211" t="str">
        <f>IF(主动技能!X1214="","")</f>
        <v/>
      </c>
      <c r="S1211">
        <f>主动技能!Y1214</f>
        <v>0</v>
      </c>
      <c r="T1211">
        <f>主动技能!Z1214</f>
        <v>100</v>
      </c>
      <c r="U1211">
        <f>主动技能!AB1214</f>
        <v>320</v>
      </c>
      <c r="V1211">
        <f>主动技能!AC1214</f>
        <v>0</v>
      </c>
      <c r="W1211">
        <f>主动技能!AD1214</f>
        <v>0</v>
      </c>
      <c r="X1211">
        <f>主动技能!AE1214</f>
        <v>0</v>
      </c>
      <c r="Y1211">
        <f>主动技能!AF1214</f>
        <v>0</v>
      </c>
      <c r="Z1211">
        <f>主动技能!AG1214</f>
        <v>0</v>
      </c>
      <c r="AA1211" t="str">
        <f>主动技能!AH1214</f>
        <v>attack</v>
      </c>
      <c r="AB1211" t="str">
        <f>IF(主动技能!AI1214="","")</f>
        <v/>
      </c>
      <c r="AC1211">
        <f>主动技能!AJ1214</f>
        <v>8</v>
      </c>
    </row>
    <row r="1212" spans="1:29" x14ac:dyDescent="0.15">
      <c r="A1212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t="str">
        <f>主动技能!P1215</f>
        <v>eff_yixingguangquan|||</v>
      </c>
      <c r="K1212">
        <f>主动技能!Q1215</f>
        <v>1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 t="str">
        <f>IF(主动技能!V1215="","",主动技能!V1215)</f>
        <v>skill_32</v>
      </c>
      <c r="Q1212" t="str">
        <f>IF(主动技能!W1215="","")</f>
        <v/>
      </c>
      <c r="R1212" t="str">
        <f>IF(主动技能!X1215="","")</f>
        <v/>
      </c>
      <c r="S1212">
        <f>主动技能!Y1215</f>
        <v>0</v>
      </c>
      <c r="T1212">
        <f>主动技能!Z1215</f>
        <v>100</v>
      </c>
      <c r="U1212">
        <f>主动技能!AB1215</f>
        <v>452</v>
      </c>
      <c r="V1212">
        <f>主动技能!AC1215</f>
        <v>0</v>
      </c>
      <c r="W1212">
        <f>主动技能!AD1215</f>
        <v>0</v>
      </c>
      <c r="X1212">
        <f>主动技能!AE1215</f>
        <v>0</v>
      </c>
      <c r="Y1212">
        <f>主动技能!AF1215</f>
        <v>0</v>
      </c>
      <c r="Z1212">
        <f>主动技能!AG1215</f>
        <v>0</v>
      </c>
      <c r="AA1212" t="str">
        <f>主动技能!AH1215</f>
        <v>attack</v>
      </c>
      <c r="AB1212" t="str">
        <f>IF(主动技能!AI1215="","")</f>
        <v/>
      </c>
      <c r="AC1212">
        <f>主动技能!AJ1215</f>
        <v>9</v>
      </c>
    </row>
    <row r="1213" spans="1:29" x14ac:dyDescent="0.15">
      <c r="A1213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t="str">
        <f>主动技能!P1216</f>
        <v>eff_yixingguangquan|||</v>
      </c>
      <c r="K1213">
        <f>主动技能!Q1216</f>
        <v>1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 t="str">
        <f>IF(主动技能!V1216="","",主动技能!V1216)</f>
        <v>skill_32</v>
      </c>
      <c r="Q1213" t="str">
        <f>IF(主动技能!W1216="","")</f>
        <v/>
      </c>
      <c r="R1213" t="str">
        <f>IF(主动技能!X1216="","")</f>
        <v/>
      </c>
      <c r="S1213">
        <f>主动技能!Y1216</f>
        <v>0</v>
      </c>
      <c r="T1213">
        <f>主动技能!Z1216</f>
        <v>100</v>
      </c>
      <c r="U1213">
        <f>主动技能!AB1216</f>
        <v>640</v>
      </c>
      <c r="V1213">
        <f>主动技能!AC1216</f>
        <v>0</v>
      </c>
      <c r="W1213">
        <f>主动技能!AD1216</f>
        <v>0</v>
      </c>
      <c r="X1213">
        <f>主动技能!AE1216</f>
        <v>0</v>
      </c>
      <c r="Y1213">
        <f>主动技能!AF1216</f>
        <v>0</v>
      </c>
      <c r="Z1213">
        <f>主动技能!AG1216</f>
        <v>0</v>
      </c>
      <c r="AA1213" t="str">
        <f>主动技能!AH1216</f>
        <v>attack</v>
      </c>
      <c r="AB1213" t="str">
        <f>IF(主动技能!AI1216="","")</f>
        <v/>
      </c>
      <c r="AC1213">
        <f>主动技能!AJ1216</f>
        <v>10</v>
      </c>
    </row>
    <row r="1214" spans="1:29" x14ac:dyDescent="0.15">
      <c r="A1214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t="str">
        <f>主动技能!P1217</f>
        <v>eff_yixingguangquan|||</v>
      </c>
      <c r="K1214">
        <f>主动技能!Q1217</f>
        <v>1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 t="str">
        <f>IF(主动技能!V1217="","",主动技能!V1217)</f>
        <v>skill_32</v>
      </c>
      <c r="Q1214" t="str">
        <f>IF(主动技能!W1217="","")</f>
        <v/>
      </c>
      <c r="R1214" t="str">
        <f>IF(主动技能!X1217="","")</f>
        <v/>
      </c>
      <c r="S1214">
        <f>主动技能!Y1217</f>
        <v>0</v>
      </c>
      <c r="T1214">
        <f>主动技能!Z1217</f>
        <v>100</v>
      </c>
      <c r="U1214">
        <f>主动技能!AB1217</f>
        <v>906</v>
      </c>
      <c r="V1214">
        <f>主动技能!AC1217</f>
        <v>0</v>
      </c>
      <c r="W1214">
        <f>主动技能!AD1217</f>
        <v>0</v>
      </c>
      <c r="X1214">
        <f>主动技能!AE1217</f>
        <v>0</v>
      </c>
      <c r="Y1214">
        <f>主动技能!AF1217</f>
        <v>0</v>
      </c>
      <c r="Z1214">
        <f>主动技能!AG1217</f>
        <v>0</v>
      </c>
      <c r="AA1214" t="str">
        <f>主动技能!AH1217</f>
        <v>attack</v>
      </c>
      <c r="AB1214" t="str">
        <f>IF(主动技能!AI1217="","")</f>
        <v/>
      </c>
      <c r="AC1214">
        <f>主动技能!AJ1217</f>
        <v>11</v>
      </c>
    </row>
    <row r="1215" spans="1:29" x14ac:dyDescent="0.15">
      <c r="A1215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t="str">
        <f>主动技能!P1218</f>
        <v>eff_yixingguangquan|||</v>
      </c>
      <c r="K1215">
        <f>主动技能!Q1218</f>
        <v>1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 t="str">
        <f>IF(主动技能!V1218="","",主动技能!V1218)</f>
        <v>skill_32</v>
      </c>
      <c r="Q1215" t="str">
        <f>IF(主动技能!W1218="","")</f>
        <v/>
      </c>
      <c r="R1215" t="str">
        <f>IF(主动技能!X1218="","")</f>
        <v/>
      </c>
      <c r="S1215">
        <f>主动技能!Y1218</f>
        <v>0</v>
      </c>
      <c r="T1215">
        <f>主动技能!Z1218</f>
        <v>100</v>
      </c>
      <c r="U1215">
        <f>主动技能!AB1218</f>
        <v>1281</v>
      </c>
      <c r="V1215">
        <f>主动技能!AC1218</f>
        <v>0</v>
      </c>
      <c r="W1215">
        <f>主动技能!AD1218</f>
        <v>0</v>
      </c>
      <c r="X1215">
        <f>主动技能!AE1218</f>
        <v>0</v>
      </c>
      <c r="Y1215">
        <f>主动技能!AF1218</f>
        <v>0</v>
      </c>
      <c r="Z1215">
        <f>主动技能!AG1218</f>
        <v>0</v>
      </c>
      <c r="AA1215" t="str">
        <f>主动技能!AH1218</f>
        <v>attack</v>
      </c>
      <c r="AB1215" t="str">
        <f>IF(主动技能!AI1218="","")</f>
        <v/>
      </c>
      <c r="AC1215">
        <f>主动技能!AJ1218</f>
        <v>12</v>
      </c>
    </row>
    <row r="1216" spans="1:29" x14ac:dyDescent="0.15">
      <c r="A1216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t="str">
        <f>主动技能!P1219</f>
        <v>eff_yixingguangquan|||</v>
      </c>
      <c r="K1216">
        <f>主动技能!Q1219</f>
        <v>1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 t="str">
        <f>IF(主动技能!V1219="","",主动技能!V1219)</f>
        <v>skill_32</v>
      </c>
      <c r="Q1216" t="str">
        <f>IF(主动技能!W1219="","")</f>
        <v/>
      </c>
      <c r="R1216" t="str">
        <f>IF(主动技能!X1219="","")</f>
        <v/>
      </c>
      <c r="S1216">
        <f>主动技能!Y1219</f>
        <v>0</v>
      </c>
      <c r="T1216">
        <f>主动技能!Z1219</f>
        <v>100</v>
      </c>
      <c r="U1216">
        <f>主动技能!AB1219</f>
        <v>1812</v>
      </c>
      <c r="V1216">
        <f>主动技能!AC1219</f>
        <v>0</v>
      </c>
      <c r="W1216">
        <f>主动技能!AD1219</f>
        <v>0</v>
      </c>
      <c r="X1216">
        <f>主动技能!AE1219</f>
        <v>0</v>
      </c>
      <c r="Y1216">
        <f>主动技能!AF1219</f>
        <v>0</v>
      </c>
      <c r="Z1216">
        <f>主动技能!AG1219</f>
        <v>0</v>
      </c>
      <c r="AA1216" t="str">
        <f>主动技能!AH1219</f>
        <v>attack</v>
      </c>
      <c r="AB1216" t="str">
        <f>IF(主动技能!AI1219="","")</f>
        <v/>
      </c>
      <c r="AC1216">
        <f>主动技能!AJ1219</f>
        <v>13</v>
      </c>
    </row>
    <row r="1217" spans="1:29" x14ac:dyDescent="0.15">
      <c r="A1217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t="str">
        <f>主动技能!P1220</f>
        <v>eff_yixingguangquan|||</v>
      </c>
      <c r="K1217">
        <f>主动技能!Q1220</f>
        <v>1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 t="str">
        <f>IF(主动技能!V1220="","",主动技能!V1220)</f>
        <v>skill_32</v>
      </c>
      <c r="Q1217" t="str">
        <f>IF(主动技能!W1220="","")</f>
        <v/>
      </c>
      <c r="R1217" t="str">
        <f>IF(主动技能!X1220="","")</f>
        <v/>
      </c>
      <c r="S1217">
        <f>主动技能!Y1220</f>
        <v>0</v>
      </c>
      <c r="T1217">
        <f>主动技能!Z1220</f>
        <v>100</v>
      </c>
      <c r="U1217">
        <f>主动技能!AB1220</f>
        <v>2563</v>
      </c>
      <c r="V1217">
        <f>主动技能!AC1220</f>
        <v>0</v>
      </c>
      <c r="W1217">
        <f>主动技能!AD1220</f>
        <v>0</v>
      </c>
      <c r="X1217">
        <f>主动技能!AE1220</f>
        <v>0</v>
      </c>
      <c r="Y1217">
        <f>主动技能!AF1220</f>
        <v>0</v>
      </c>
      <c r="Z1217">
        <f>主动技能!AG1220</f>
        <v>0</v>
      </c>
      <c r="AA1217" t="str">
        <f>主动技能!AH1220</f>
        <v>attack</v>
      </c>
      <c r="AB1217" t="str">
        <f>IF(主动技能!AI1220="","")</f>
        <v/>
      </c>
      <c r="AC1217">
        <f>主动技能!AJ1220</f>
        <v>14</v>
      </c>
    </row>
    <row r="1218" spans="1:29" x14ac:dyDescent="0.15">
      <c r="A1218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t="str">
        <f>主动技能!P1221</f>
        <v>eff_yixingguangquan|||</v>
      </c>
      <c r="K1218">
        <f>主动技能!Q1221</f>
        <v>1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 t="str">
        <f>IF(主动技能!V1221="","",主动技能!V1221)</f>
        <v>skill_32</v>
      </c>
      <c r="Q1218" t="str">
        <f>IF(主动技能!W1221="","")</f>
        <v/>
      </c>
      <c r="R1218" t="str">
        <f>IF(主动技能!X1221="","")</f>
        <v/>
      </c>
      <c r="S1218">
        <f>主动技能!Y1221</f>
        <v>0</v>
      </c>
      <c r="T1218">
        <f>主动技能!Z1221</f>
        <v>100</v>
      </c>
      <c r="U1218">
        <f>主动技能!AB1221</f>
        <v>3626</v>
      </c>
      <c r="V1218">
        <f>主动技能!AC1221</f>
        <v>0</v>
      </c>
      <c r="W1218">
        <f>主动技能!AD1221</f>
        <v>0</v>
      </c>
      <c r="X1218">
        <f>主动技能!AE1221</f>
        <v>0</v>
      </c>
      <c r="Y1218">
        <f>主动技能!AF1221</f>
        <v>0</v>
      </c>
      <c r="Z1218">
        <f>主动技能!AG1221</f>
        <v>0</v>
      </c>
      <c r="AA1218" t="str">
        <f>主动技能!AH1221</f>
        <v>attack</v>
      </c>
      <c r="AB1218" t="str">
        <f>IF(主动技能!AI1221="","")</f>
        <v/>
      </c>
      <c r="AC1218">
        <f>主动技能!AJ1221</f>
        <v>15</v>
      </c>
    </row>
    <row r="1219" spans="1:29" x14ac:dyDescent="0.15">
      <c r="A121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t="str">
        <f>主动技能!P1222</f>
        <v>eff_yixingguangquan|||</v>
      </c>
      <c r="K1219">
        <f>主动技能!Q1222</f>
        <v>1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 t="str">
        <f>IF(主动技能!V1222="","",主动技能!V1222)</f>
        <v>skill_32</v>
      </c>
      <c r="Q1219" t="str">
        <f>IF(主动技能!W1222="","")</f>
        <v/>
      </c>
      <c r="R1219" t="str">
        <f>IF(主动技能!X1222="","")</f>
        <v/>
      </c>
      <c r="S1219">
        <f>主动技能!Y1222</f>
        <v>0</v>
      </c>
      <c r="T1219">
        <f>主动技能!Z1222</f>
        <v>100</v>
      </c>
      <c r="U1219">
        <f>主动技能!AB1222</f>
        <v>5128</v>
      </c>
      <c r="V1219">
        <f>主动技能!AC1222</f>
        <v>0</v>
      </c>
      <c r="W1219">
        <f>主动技能!AD1222</f>
        <v>0</v>
      </c>
      <c r="X1219">
        <f>主动技能!AE1222</f>
        <v>0</v>
      </c>
      <c r="Y1219">
        <f>主动技能!AF1222</f>
        <v>0</v>
      </c>
      <c r="Z1219">
        <f>主动技能!AG1222</f>
        <v>0</v>
      </c>
      <c r="AA1219" t="str">
        <f>主动技能!AH1222</f>
        <v>attack</v>
      </c>
      <c r="AB1219" t="str">
        <f>IF(主动技能!AI1222="","")</f>
        <v/>
      </c>
      <c r="AC1219">
        <f>主动技能!AJ1222</f>
        <v>16</v>
      </c>
    </row>
    <row r="1220" spans="1:29" x14ac:dyDescent="0.15">
      <c r="A1220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t="str">
        <f>主动技能!P1223</f>
        <v>eff_yixingguangquan|||</v>
      </c>
      <c r="K1220">
        <f>主动技能!Q1223</f>
        <v>1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 t="str">
        <f>IF(主动技能!V1223="","",主动技能!V1223)</f>
        <v>skill_32</v>
      </c>
      <c r="Q1220" t="str">
        <f>IF(主动技能!W1223="","")</f>
        <v/>
      </c>
      <c r="R1220" t="str">
        <f>IF(主动技能!X1223="","")</f>
        <v/>
      </c>
      <c r="S1220">
        <f>主动技能!Y1223</f>
        <v>0</v>
      </c>
      <c r="T1220">
        <f>主动技能!Z1223</f>
        <v>100</v>
      </c>
      <c r="U1220">
        <f>主动技能!AB1223</f>
        <v>7254</v>
      </c>
      <c r="V1220">
        <f>主动技能!AC1223</f>
        <v>0</v>
      </c>
      <c r="W1220">
        <f>主动技能!AD1223</f>
        <v>0</v>
      </c>
      <c r="X1220">
        <f>主动技能!AE1223</f>
        <v>0</v>
      </c>
      <c r="Y1220">
        <f>主动技能!AF1223</f>
        <v>0</v>
      </c>
      <c r="Z1220">
        <f>主动技能!AG1223</f>
        <v>0</v>
      </c>
      <c r="AA1220" t="str">
        <f>主动技能!AH1223</f>
        <v>attack</v>
      </c>
      <c r="AB1220" t="str">
        <f>IF(主动技能!AI1223="","")</f>
        <v/>
      </c>
      <c r="AC1220">
        <f>主动技能!AJ1223</f>
        <v>17</v>
      </c>
    </row>
    <row r="1221" spans="1:29" x14ac:dyDescent="0.15">
      <c r="A1221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t="str">
        <f>主动技能!P1224</f>
        <v>eff_yixingguangquan|||</v>
      </c>
      <c r="K1221">
        <f>主动技能!Q1224</f>
        <v>1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 t="str">
        <f>IF(主动技能!V1224="","",主动技能!V1224)</f>
        <v>skill_32</v>
      </c>
      <c r="Q1221" t="str">
        <f>IF(主动技能!W1224="","")</f>
        <v/>
      </c>
      <c r="R1221" t="str">
        <f>IF(主动技能!X1224="","")</f>
        <v/>
      </c>
      <c r="S1221">
        <f>主动技能!Y1224</f>
        <v>0</v>
      </c>
      <c r="T1221">
        <f>主动技能!Z1224</f>
        <v>100</v>
      </c>
      <c r="U1221">
        <f>主动技能!AB1224</f>
        <v>10260</v>
      </c>
      <c r="V1221">
        <f>主动技能!AC1224</f>
        <v>0</v>
      </c>
      <c r="W1221">
        <f>主动技能!AD1224</f>
        <v>0</v>
      </c>
      <c r="X1221">
        <f>主动技能!AE1224</f>
        <v>0</v>
      </c>
      <c r="Y1221">
        <f>主动技能!AF1224</f>
        <v>0</v>
      </c>
      <c r="Z1221">
        <f>主动技能!AG1224</f>
        <v>0</v>
      </c>
      <c r="AA1221" t="str">
        <f>主动技能!AH1224</f>
        <v>attack</v>
      </c>
      <c r="AB1221" t="str">
        <f>IF(主动技能!AI1224="","")</f>
        <v/>
      </c>
      <c r="AC1221">
        <f>主动技能!AJ1224</f>
        <v>18</v>
      </c>
    </row>
    <row r="1222" spans="1:29" x14ac:dyDescent="0.15">
      <c r="A1222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t="str">
        <f>主动技能!P1225</f>
        <v>eff_yixingguangquan|||</v>
      </c>
      <c r="K1222">
        <f>主动技能!Q1225</f>
        <v>1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 t="str">
        <f>IF(主动技能!V1225="","",主动技能!V1225)</f>
        <v>skill_32</v>
      </c>
      <c r="Q1222" t="str">
        <f>IF(主动技能!W1225="","")</f>
        <v/>
      </c>
      <c r="R1222" t="str">
        <f>IF(主动技能!X1225="","")</f>
        <v/>
      </c>
      <c r="S1222">
        <f>主动技能!Y1225</f>
        <v>0</v>
      </c>
      <c r="T1222">
        <f>主动技能!Z1225</f>
        <v>100</v>
      </c>
      <c r="U1222">
        <f>主动技能!AB1225</f>
        <v>14512</v>
      </c>
      <c r="V1222">
        <f>主动技能!AC1225</f>
        <v>0</v>
      </c>
      <c r="W1222">
        <f>主动技能!AD1225</f>
        <v>0</v>
      </c>
      <c r="X1222">
        <f>主动技能!AE1225</f>
        <v>0</v>
      </c>
      <c r="Y1222">
        <f>主动技能!AF1225</f>
        <v>0</v>
      </c>
      <c r="Z1222">
        <f>主动技能!AG1225</f>
        <v>0</v>
      </c>
      <c r="AA1222" t="str">
        <f>主动技能!AH1225</f>
        <v>attack</v>
      </c>
      <c r="AB1222" t="str">
        <f>IF(主动技能!AI1225="","")</f>
        <v/>
      </c>
      <c r="AC1222">
        <f>主动技能!AJ1225</f>
        <v>19</v>
      </c>
    </row>
    <row r="1223" spans="1:29" x14ac:dyDescent="0.15">
      <c r="A1223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t="str">
        <f>主动技能!P1226</f>
        <v>eff_yixingguangquan|||</v>
      </c>
      <c r="K1223">
        <f>主动技能!Q1226</f>
        <v>1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 t="str">
        <f>IF(主动技能!V1226="","",主动技能!V1226)</f>
        <v>skill_32</v>
      </c>
      <c r="Q1223" t="str">
        <f>IF(主动技能!W1226="","")</f>
        <v/>
      </c>
      <c r="R1223" t="str">
        <f>IF(主动技能!X1226="","")</f>
        <v/>
      </c>
      <c r="S1223">
        <f>主动技能!Y1226</f>
        <v>0</v>
      </c>
      <c r="T1223">
        <f>主动技能!Z1226</f>
        <v>100</v>
      </c>
      <c r="U1223">
        <f>主动技能!AB1226</f>
        <v>20525</v>
      </c>
      <c r="V1223">
        <f>主动技能!AC1226</f>
        <v>0</v>
      </c>
      <c r="W1223">
        <f>主动技能!AD1226</f>
        <v>0</v>
      </c>
      <c r="X1223">
        <f>主动技能!AE1226</f>
        <v>0</v>
      </c>
      <c r="Y1223">
        <f>主动技能!AF1226</f>
        <v>0</v>
      </c>
      <c r="Z1223">
        <f>主动技能!AG1226</f>
        <v>0</v>
      </c>
      <c r="AA1223" t="str">
        <f>主动技能!AH1226</f>
        <v>attack</v>
      </c>
      <c r="AB1223" t="str">
        <f>IF(主动技能!AI1226="","")</f>
        <v/>
      </c>
      <c r="AC1223">
        <f>主动技能!AJ1226</f>
        <v>20</v>
      </c>
    </row>
    <row r="1224" spans="1:29" x14ac:dyDescent="0.15">
      <c r="A1224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对己方任意单体回复生命83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 t="str">
        <f>主动技能!P1227</f>
        <v>eff_erxingguangquan||eff_huichunshu|</v>
      </c>
      <c r="K1224">
        <f>主动技能!Q1227</f>
        <v>1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100004:100:2:0</v>
      </c>
      <c r="O1224" t="str">
        <f>IF(主动技能!U1227="","",主动技能!U1227)</f>
        <v/>
      </c>
      <c r="P1224" t="str">
        <f>IF(主动技能!V1227="","",主动技能!V1227)</f>
        <v>skill_05</v>
      </c>
      <c r="Q1224" t="str">
        <f>IF(主动技能!W1227="","")</f>
        <v/>
      </c>
      <c r="R1224" t="str">
        <f>IF(主动技能!X1227="","")</f>
        <v/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>
        <f>主动技能!AE1227</f>
        <v>1</v>
      </c>
      <c r="Y1224">
        <f>主动技能!AF1227</f>
        <v>2</v>
      </c>
      <c r="Z1224">
        <f>主动技能!AG1227</f>
        <v>1</v>
      </c>
      <c r="AA1224" t="str">
        <f>主动技能!AH1227</f>
        <v>attackex</v>
      </c>
      <c r="AB1224" t="str">
        <f>IF(主动技能!AI1227="","")</f>
        <v/>
      </c>
      <c r="AC1224">
        <f>主动技能!AJ1227</f>
        <v>1</v>
      </c>
    </row>
    <row r="1225" spans="1:29" x14ac:dyDescent="0.15">
      <c r="A1225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对己方任意单体回复生命102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 t="str">
        <f>主动技能!P1228</f>
        <v>eff_erxingguangquan||eff_huichunshu|</v>
      </c>
      <c r="K1225">
        <f>主动技能!Q1228</f>
        <v>1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100005:100:2:0</v>
      </c>
      <c r="O1225" t="str">
        <f>IF(主动技能!U1228="","",主动技能!U1228)</f>
        <v/>
      </c>
      <c r="P1225" t="str">
        <f>IF(主动技能!V1228="","",主动技能!V1228)</f>
        <v>skill_05</v>
      </c>
      <c r="Q1225" t="str">
        <f>IF(主动技能!W1228="","")</f>
        <v/>
      </c>
      <c r="R1225" t="str">
        <f>IF(主动技能!X1228="","")</f>
        <v/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>
        <f>主动技能!AE1228</f>
        <v>1</v>
      </c>
      <c r="Y1225">
        <f>主动技能!AF1228</f>
        <v>2</v>
      </c>
      <c r="Z1225">
        <f>主动技能!AG1228</f>
        <v>1</v>
      </c>
      <c r="AA1225" t="str">
        <f>主动技能!AH1228</f>
        <v>attackex</v>
      </c>
      <c r="AB1225" t="str">
        <f>IF(主动技能!AI1228="","")</f>
        <v/>
      </c>
      <c r="AC1225">
        <f>主动技能!AJ1228</f>
        <v>2</v>
      </c>
    </row>
    <row r="1226" spans="1:29" x14ac:dyDescent="0.15">
      <c r="A1226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对己方任意单体回复生命160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 t="str">
        <f>主动技能!P1229</f>
        <v>eff_erxingguangquan||eff_huichunshu|</v>
      </c>
      <c r="K1226">
        <f>主动技能!Q1229</f>
        <v>1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100006:100:2:0</v>
      </c>
      <c r="O1226" t="str">
        <f>IF(主动技能!U1229="","",主动技能!U1229)</f>
        <v/>
      </c>
      <c r="P1226" t="str">
        <f>IF(主动技能!V1229="","",主动技能!V1229)</f>
        <v>skill_05</v>
      </c>
      <c r="Q1226" t="str">
        <f>IF(主动技能!W1229="","")</f>
        <v/>
      </c>
      <c r="R1226" t="str">
        <f>IF(主动技能!X1229="","")</f>
        <v/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>
        <f>主动技能!AE1229</f>
        <v>1</v>
      </c>
      <c r="Y1226">
        <f>主动技能!AF1229</f>
        <v>2</v>
      </c>
      <c r="Z1226">
        <f>主动技能!AG1229</f>
        <v>1</v>
      </c>
      <c r="AA1226" t="str">
        <f>主动技能!AH1229</f>
        <v>attackex</v>
      </c>
      <c r="AB1226" t="str">
        <f>IF(主动技能!AI1229="","")</f>
        <v/>
      </c>
      <c r="AC1226">
        <f>主动技能!AJ1229</f>
        <v>3</v>
      </c>
    </row>
    <row r="1227" spans="1:29" x14ac:dyDescent="0.15">
      <c r="A1227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对己方任意单体回复生命256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 t="str">
        <f>主动技能!P1230</f>
        <v>eff_erxingguangquan||eff_huichunshu|</v>
      </c>
      <c r="K1227">
        <f>主动技能!Q1230</f>
        <v>1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100007:100:2:0</v>
      </c>
      <c r="O1227" t="str">
        <f>IF(主动技能!U1230="","",主动技能!U1230)</f>
        <v/>
      </c>
      <c r="P1227" t="str">
        <f>IF(主动技能!V1230="","",主动技能!V1230)</f>
        <v>skill_05</v>
      </c>
      <c r="Q1227" t="str">
        <f>IF(主动技能!W1230="","")</f>
        <v/>
      </c>
      <c r="R1227" t="str">
        <f>IF(主动技能!X1230="","")</f>
        <v/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>
        <f>主动技能!AE1230</f>
        <v>1</v>
      </c>
      <c r="Y1227">
        <f>主动技能!AF1230</f>
        <v>2</v>
      </c>
      <c r="Z1227">
        <f>主动技能!AG1230</f>
        <v>1</v>
      </c>
      <c r="AA1227" t="str">
        <f>主动技能!AH1230</f>
        <v>attackex</v>
      </c>
      <c r="AB1227" t="str">
        <f>IF(主动技能!AI1230="","")</f>
        <v/>
      </c>
      <c r="AC1227">
        <f>主动技能!AJ1230</f>
        <v>4</v>
      </c>
    </row>
    <row r="1228" spans="1:29" x14ac:dyDescent="0.15">
      <c r="A1228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 t="str">
        <f>主动技能!P1231</f>
        <v>eff_erxingguangquan||eff_huichunshu|</v>
      </c>
      <c r="K1228">
        <f>主动技能!Q1231</f>
        <v>1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100008:100:2:0</v>
      </c>
      <c r="O1228" t="str">
        <f>IF(主动技能!U1231="","",主动技能!U1231)</f>
        <v/>
      </c>
      <c r="P1228" t="str">
        <f>IF(主动技能!V1231="","",主动技能!V1231)</f>
        <v>skill_05</v>
      </c>
      <c r="Q1228" t="str">
        <f>IF(主动技能!W1231="","")</f>
        <v/>
      </c>
      <c r="R1228" t="str">
        <f>IF(主动技能!X1231="","")</f>
        <v/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>
        <f>主动技能!AE1231</f>
        <v>1</v>
      </c>
      <c r="Y1228">
        <f>主动技能!AF1231</f>
        <v>2</v>
      </c>
      <c r="Z1228">
        <f>主动技能!AG1231</f>
        <v>1</v>
      </c>
      <c r="AA1228" t="str">
        <f>主动技能!AH1231</f>
        <v>attackex</v>
      </c>
      <c r="AB1228" t="str">
        <f>IF(主动技能!AI1231="","")</f>
        <v/>
      </c>
      <c r="AC1228">
        <f>主动技能!AJ1231</f>
        <v>5</v>
      </c>
    </row>
    <row r="1229" spans="1:29" x14ac:dyDescent="0.15">
      <c r="A122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对己方任意单体回复生命512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 t="str">
        <f>主动技能!P1232</f>
        <v>eff_erxingguangquan||eff_huichunshu|</v>
      </c>
      <c r="K1229">
        <f>主动技能!Q1232</f>
        <v>1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100009:100:2:0</v>
      </c>
      <c r="O1229" t="str">
        <f>IF(主动技能!U1232="","",主动技能!U1232)</f>
        <v/>
      </c>
      <c r="P1229" t="str">
        <f>IF(主动技能!V1232="","",主动技能!V1232)</f>
        <v>skill_05</v>
      </c>
      <c r="Q1229" t="str">
        <f>IF(主动技能!W1232="","")</f>
        <v/>
      </c>
      <c r="R1229" t="str">
        <f>IF(主动技能!X1232="","")</f>
        <v/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>
        <f>主动技能!AE1232</f>
        <v>1</v>
      </c>
      <c r="Y1229">
        <f>主动技能!AF1232</f>
        <v>2</v>
      </c>
      <c r="Z1229">
        <f>主动技能!AG1232</f>
        <v>1</v>
      </c>
      <c r="AA1229" t="str">
        <f>主动技能!AH1232</f>
        <v>attackex</v>
      </c>
      <c r="AB1229" t="str">
        <f>IF(主动技能!AI1232="","")</f>
        <v/>
      </c>
      <c r="AC1229">
        <f>主动技能!AJ1232</f>
        <v>6</v>
      </c>
    </row>
    <row r="1230" spans="1:29" x14ac:dyDescent="0.15">
      <c r="A1230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对己方任意单体回复生命724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 t="str">
        <f>主动技能!P1233</f>
        <v>eff_erxingguangquan||eff_huichunshu|</v>
      </c>
      <c r="K1230">
        <f>主动技能!Q1233</f>
        <v>1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100010:100:2:0</v>
      </c>
      <c r="O1230" t="str">
        <f>IF(主动技能!U1233="","",主动技能!U1233)</f>
        <v/>
      </c>
      <c r="P1230" t="str">
        <f>IF(主动技能!V1233="","",主动技能!V1233)</f>
        <v>skill_05</v>
      </c>
      <c r="Q1230" t="str">
        <f>IF(主动技能!W1233="","")</f>
        <v/>
      </c>
      <c r="R1230" t="str">
        <f>IF(主动技能!X1233="","")</f>
        <v/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>
        <f>主动技能!AE1233</f>
        <v>1</v>
      </c>
      <c r="Y1230">
        <f>主动技能!AF1233</f>
        <v>2</v>
      </c>
      <c r="Z1230">
        <f>主动技能!AG1233</f>
        <v>1</v>
      </c>
      <c r="AA1230" t="str">
        <f>主动技能!AH1233</f>
        <v>attackex</v>
      </c>
      <c r="AB1230" t="str">
        <f>IF(主动技能!AI1233="","")</f>
        <v/>
      </c>
      <c r="AC1230">
        <f>主动技能!AJ1233</f>
        <v>7</v>
      </c>
    </row>
    <row r="1231" spans="1:29" x14ac:dyDescent="0.15">
      <c r="A1231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对己方任意单体回复生命1024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 t="str">
        <f>主动技能!P1234</f>
        <v>eff_erxingguangquan||eff_huichunshu|</v>
      </c>
      <c r="K1231">
        <f>主动技能!Q1234</f>
        <v>1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100011:100:2:0</v>
      </c>
      <c r="O1231" t="str">
        <f>IF(主动技能!U1234="","",主动技能!U1234)</f>
        <v/>
      </c>
      <c r="P1231" t="str">
        <f>IF(主动技能!V1234="","",主动技能!V1234)</f>
        <v>skill_05</v>
      </c>
      <c r="Q1231" t="str">
        <f>IF(主动技能!W1234="","")</f>
        <v/>
      </c>
      <c r="R1231" t="str">
        <f>IF(主动技能!X1234="","")</f>
        <v/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>
        <f>主动技能!AE1234</f>
        <v>1</v>
      </c>
      <c r="Y1231">
        <f>主动技能!AF1234</f>
        <v>2</v>
      </c>
      <c r="Z1231">
        <f>主动技能!AG1234</f>
        <v>1</v>
      </c>
      <c r="AA1231" t="str">
        <f>主动技能!AH1234</f>
        <v>attackex</v>
      </c>
      <c r="AB1231" t="str">
        <f>IF(主动技能!AI1234="","")</f>
        <v/>
      </c>
      <c r="AC1231">
        <f>主动技能!AJ1234</f>
        <v>8</v>
      </c>
    </row>
    <row r="1232" spans="1:29" x14ac:dyDescent="0.15">
      <c r="A1232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对己方任意单体回复生命1449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 t="str">
        <f>主动技能!P1235</f>
        <v>eff_erxingguangquan||eff_huichunshu|</v>
      </c>
      <c r="K1232">
        <f>主动技能!Q1235</f>
        <v>1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100012:100:2:0</v>
      </c>
      <c r="O1232" t="str">
        <f>IF(主动技能!U1235="","",主动技能!U1235)</f>
        <v/>
      </c>
      <c r="P1232" t="str">
        <f>IF(主动技能!V1235="","",主动技能!V1235)</f>
        <v>skill_05</v>
      </c>
      <c r="Q1232" t="str">
        <f>IF(主动技能!W1235="","")</f>
        <v/>
      </c>
      <c r="R1232" t="str">
        <f>IF(主动技能!X1235="","")</f>
        <v/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>
        <f>主动技能!AE1235</f>
        <v>1</v>
      </c>
      <c r="Y1232">
        <f>主动技能!AF1235</f>
        <v>2</v>
      </c>
      <c r="Z1232">
        <f>主动技能!AG1235</f>
        <v>1</v>
      </c>
      <c r="AA1232" t="str">
        <f>主动技能!AH1235</f>
        <v>attackex</v>
      </c>
      <c r="AB1232" t="str">
        <f>IF(主动技能!AI1235="","")</f>
        <v/>
      </c>
      <c r="AC1232">
        <f>主动技能!AJ1235</f>
        <v>9</v>
      </c>
    </row>
    <row r="1233" spans="1:29" x14ac:dyDescent="0.15">
      <c r="A1233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对己方任意单体回复生命2049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 t="str">
        <f>主动技能!P1236</f>
        <v>eff_erxingguangquan||eff_huichunshu|</v>
      </c>
      <c r="K1233">
        <f>主动技能!Q1236</f>
        <v>1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100013:100:2:0</v>
      </c>
      <c r="O1233" t="str">
        <f>IF(主动技能!U1236="","",主动技能!U1236)</f>
        <v/>
      </c>
      <c r="P1233" t="str">
        <f>IF(主动技能!V1236="","",主动技能!V1236)</f>
        <v>skill_05</v>
      </c>
      <c r="Q1233" t="str">
        <f>IF(主动技能!W1236="","")</f>
        <v/>
      </c>
      <c r="R1233" t="str">
        <f>IF(主动技能!X1236="","")</f>
        <v/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>
        <f>主动技能!AE1236</f>
        <v>1</v>
      </c>
      <c r="Y1233">
        <f>主动技能!AF1236</f>
        <v>2</v>
      </c>
      <c r="Z1233">
        <f>主动技能!AG1236</f>
        <v>1</v>
      </c>
      <c r="AA1233" t="str">
        <f>主动技能!AH1236</f>
        <v>attackex</v>
      </c>
      <c r="AB1233" t="str">
        <f>IF(主动技能!AI1236="","")</f>
        <v/>
      </c>
      <c r="AC1233">
        <f>主动技能!AJ1236</f>
        <v>10</v>
      </c>
    </row>
    <row r="1234" spans="1:29" x14ac:dyDescent="0.15">
      <c r="A1234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对己方任意单体回复生命2899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 t="str">
        <f>主动技能!P1237</f>
        <v>eff_erxingguangquan||eff_huichunshu|</v>
      </c>
      <c r="K1234">
        <f>主动技能!Q1237</f>
        <v>1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100014:100:2:0</v>
      </c>
      <c r="O1234" t="str">
        <f>IF(主动技能!U1237="","",主动技能!U1237)</f>
        <v/>
      </c>
      <c r="P1234" t="str">
        <f>IF(主动技能!V1237="","",主动技能!V1237)</f>
        <v>skill_05</v>
      </c>
      <c r="Q1234" t="str">
        <f>IF(主动技能!W1237="","")</f>
        <v/>
      </c>
      <c r="R1234" t="str">
        <f>IF(主动技能!X1237="","")</f>
        <v/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>
        <f>主动技能!AE1237</f>
        <v>1</v>
      </c>
      <c r="Y1234">
        <f>主动技能!AF1237</f>
        <v>2</v>
      </c>
      <c r="Z1234">
        <f>主动技能!AG1237</f>
        <v>1</v>
      </c>
      <c r="AA1234" t="str">
        <f>主动技能!AH1237</f>
        <v>attackex</v>
      </c>
      <c r="AB1234" t="str">
        <f>IF(主动技能!AI1237="","")</f>
        <v/>
      </c>
      <c r="AC1234">
        <f>主动技能!AJ1237</f>
        <v>11</v>
      </c>
    </row>
    <row r="1235" spans="1:29" x14ac:dyDescent="0.15">
      <c r="A1235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对己方任意单体回复生命4100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 t="str">
        <f>主动技能!P1238</f>
        <v>eff_erxingguangquan||eff_huichunshu|</v>
      </c>
      <c r="K1235">
        <f>主动技能!Q1238</f>
        <v>1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100015:100:2:0</v>
      </c>
      <c r="O1235" t="str">
        <f>IF(主动技能!U1238="","",主动技能!U1238)</f>
        <v/>
      </c>
      <c r="P1235" t="str">
        <f>IF(主动技能!V1238="","",主动技能!V1238)</f>
        <v>skill_05</v>
      </c>
      <c r="Q1235" t="str">
        <f>IF(主动技能!W1238="","")</f>
        <v/>
      </c>
      <c r="R1235" t="str">
        <f>IF(主动技能!X1238="","")</f>
        <v/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>
        <f>主动技能!AE1238</f>
        <v>1</v>
      </c>
      <c r="Y1235">
        <f>主动技能!AF1238</f>
        <v>2</v>
      </c>
      <c r="Z1235">
        <f>主动技能!AG1238</f>
        <v>1</v>
      </c>
      <c r="AA1235" t="str">
        <f>主动技能!AH1238</f>
        <v>attackex</v>
      </c>
      <c r="AB1235" t="str">
        <f>IF(主动技能!AI1238="","")</f>
        <v/>
      </c>
      <c r="AC1235">
        <f>主动技能!AJ1238</f>
        <v>12</v>
      </c>
    </row>
    <row r="1236" spans="1:29" x14ac:dyDescent="0.15">
      <c r="A1236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对己方任意单体回复生命5800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 t="str">
        <f>主动技能!P1239</f>
        <v>eff_erxingguangquan||eff_huichunshu|</v>
      </c>
      <c r="K1236">
        <f>主动技能!Q1239</f>
        <v>1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100016:100:2:0</v>
      </c>
      <c r="O1236" t="str">
        <f>IF(主动技能!U1239="","",主动技能!U1239)</f>
        <v/>
      </c>
      <c r="P1236" t="str">
        <f>IF(主动技能!V1239="","",主动技能!V1239)</f>
        <v>skill_05</v>
      </c>
      <c r="Q1236" t="str">
        <f>IF(主动技能!W1239="","")</f>
        <v/>
      </c>
      <c r="R1236" t="str">
        <f>IF(主动技能!X1239="","")</f>
        <v/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>
        <f>主动技能!AE1239</f>
        <v>1</v>
      </c>
      <c r="Y1236">
        <f>主动技能!AF1239</f>
        <v>2</v>
      </c>
      <c r="Z1236">
        <f>主动技能!AG1239</f>
        <v>1</v>
      </c>
      <c r="AA1236" t="str">
        <f>主动技能!AH1239</f>
        <v>attackex</v>
      </c>
      <c r="AB1236" t="str">
        <f>IF(主动技能!AI1239="","")</f>
        <v/>
      </c>
      <c r="AC1236">
        <f>主动技能!AJ1239</f>
        <v>13</v>
      </c>
    </row>
    <row r="1237" spans="1:29" x14ac:dyDescent="0.15">
      <c r="A1237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对己方任意单体回复生命8204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 t="str">
        <f>主动技能!P1240</f>
        <v>eff_erxingguangquan||eff_huichunshu|</v>
      </c>
      <c r="K1237">
        <f>主动技能!Q1240</f>
        <v>1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100017:100:2:0</v>
      </c>
      <c r="O1237" t="str">
        <f>IF(主动技能!U1240="","",主动技能!U1240)</f>
        <v/>
      </c>
      <c r="P1237" t="str">
        <f>IF(主动技能!V1240="","",主动技能!V1240)</f>
        <v>skill_05</v>
      </c>
      <c r="Q1237" t="str">
        <f>IF(主动技能!W1240="","")</f>
        <v/>
      </c>
      <c r="R1237" t="str">
        <f>IF(主动技能!X1240="","")</f>
        <v/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>
        <f>主动技能!AE1240</f>
        <v>1</v>
      </c>
      <c r="Y1237">
        <f>主动技能!AF1240</f>
        <v>2</v>
      </c>
      <c r="Z1237">
        <f>主动技能!AG1240</f>
        <v>1</v>
      </c>
      <c r="AA1237" t="str">
        <f>主动技能!AH1240</f>
        <v>attackex</v>
      </c>
      <c r="AB1237" t="str">
        <f>IF(主动技能!AI1240="","")</f>
        <v/>
      </c>
      <c r="AC1237">
        <f>主动技能!AJ1240</f>
        <v>14</v>
      </c>
    </row>
    <row r="1238" spans="1:29" x14ac:dyDescent="0.15">
      <c r="A1238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对己方任意单体回复生命11603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 t="str">
        <f>主动技能!P1241</f>
        <v>eff_erxingguangquan||eff_huichunshu|</v>
      </c>
      <c r="K1238">
        <f>主动技能!Q1241</f>
        <v>1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100018:100:2:0</v>
      </c>
      <c r="O1238" t="str">
        <f>IF(主动技能!U1241="","",主动技能!U1241)</f>
        <v/>
      </c>
      <c r="P1238" t="str">
        <f>IF(主动技能!V1241="","",主动技能!V1241)</f>
        <v>skill_05</v>
      </c>
      <c r="Q1238" t="str">
        <f>IF(主动技能!W1241="","")</f>
        <v/>
      </c>
      <c r="R1238" t="str">
        <f>IF(主动技能!X1241="","")</f>
        <v/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>
        <f>主动技能!AE1241</f>
        <v>1</v>
      </c>
      <c r="Y1238">
        <f>主动技能!AF1241</f>
        <v>2</v>
      </c>
      <c r="Z1238">
        <f>主动技能!AG1241</f>
        <v>1</v>
      </c>
      <c r="AA1238" t="str">
        <f>主动技能!AH1241</f>
        <v>attackex</v>
      </c>
      <c r="AB1238" t="str">
        <f>IF(主动技能!AI1241="","")</f>
        <v/>
      </c>
      <c r="AC1238">
        <f>主动技能!AJ1241</f>
        <v>15</v>
      </c>
    </row>
    <row r="1239" spans="1:29" x14ac:dyDescent="0.15">
      <c r="A12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对己方任意单体回复生命16412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 t="str">
        <f>主动技能!P1242</f>
        <v>eff_erxingguangquan||eff_huichunshu|</v>
      </c>
      <c r="K1239">
        <f>主动技能!Q1242</f>
        <v>1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100019:100:2:0</v>
      </c>
      <c r="O1239" t="str">
        <f>IF(主动技能!U1242="","",主动技能!U1242)</f>
        <v/>
      </c>
      <c r="P1239" t="str">
        <f>IF(主动技能!V1242="","",主动技能!V1242)</f>
        <v>skill_05</v>
      </c>
      <c r="Q1239" t="str">
        <f>IF(主动技能!W1242="","")</f>
        <v/>
      </c>
      <c r="R1239" t="str">
        <f>IF(主动技能!X1242="","")</f>
        <v/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>
        <f>主动技能!AE1242</f>
        <v>1</v>
      </c>
      <c r="Y1239">
        <f>主动技能!AF1242</f>
        <v>2</v>
      </c>
      <c r="Z1239">
        <f>主动技能!AG1242</f>
        <v>1</v>
      </c>
      <c r="AA1239" t="str">
        <f>主动技能!AH1242</f>
        <v>attackex</v>
      </c>
      <c r="AB1239" t="str">
        <f>IF(主动技能!AI1242="","")</f>
        <v/>
      </c>
      <c r="AC1239">
        <f>主动技能!AJ1242</f>
        <v>16</v>
      </c>
    </row>
    <row r="1240" spans="1:29" x14ac:dyDescent="0.15">
      <c r="A1240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对己方任意单体回复生命23213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 t="str">
        <f>主动技能!P1243</f>
        <v>eff_erxingguangquan||eff_huichunshu|</v>
      </c>
      <c r="K1240">
        <f>主动技能!Q1243</f>
        <v>1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100020:100:2:0</v>
      </c>
      <c r="O1240" t="str">
        <f>IF(主动技能!U1243="","",主动技能!U1243)</f>
        <v/>
      </c>
      <c r="P1240" t="str">
        <f>IF(主动技能!V1243="","",主动技能!V1243)</f>
        <v>skill_05</v>
      </c>
      <c r="Q1240" t="str">
        <f>IF(主动技能!W1243="","")</f>
        <v/>
      </c>
      <c r="R1240" t="str">
        <f>IF(主动技能!X1243="","")</f>
        <v/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>
        <f>主动技能!AE1243</f>
        <v>1</v>
      </c>
      <c r="Y1240">
        <f>主动技能!AF1243</f>
        <v>2</v>
      </c>
      <c r="Z1240">
        <f>主动技能!AG1243</f>
        <v>1</v>
      </c>
      <c r="AA1240" t="str">
        <f>主动技能!AH1243</f>
        <v>attackex</v>
      </c>
      <c r="AB1240" t="str">
        <f>IF(主动技能!AI1243="","")</f>
        <v/>
      </c>
      <c r="AC1240">
        <f>主动技能!AJ1243</f>
        <v>17</v>
      </c>
    </row>
    <row r="1241" spans="1:29" x14ac:dyDescent="0.15">
      <c r="A1241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对己方任意单体回复生命32832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 t="str">
        <f>主动技能!P1244</f>
        <v>eff_erxingguangquan||eff_huichunshu|</v>
      </c>
      <c r="K1241">
        <f>主动技能!Q1244</f>
        <v>1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100021:100:2:0</v>
      </c>
      <c r="O1241" t="str">
        <f>IF(主动技能!U1244="","",主动技能!U1244)</f>
        <v/>
      </c>
      <c r="P1241" t="str">
        <f>IF(主动技能!V1244="","",主动技能!V1244)</f>
        <v>skill_05</v>
      </c>
      <c r="Q1241" t="str">
        <f>IF(主动技能!W1244="","")</f>
        <v/>
      </c>
      <c r="R1241" t="str">
        <f>IF(主动技能!X1244="","")</f>
        <v/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>
        <f>主动技能!AE1244</f>
        <v>1</v>
      </c>
      <c r="Y1241">
        <f>主动技能!AF1244</f>
        <v>2</v>
      </c>
      <c r="Z1241">
        <f>主动技能!AG1244</f>
        <v>1</v>
      </c>
      <c r="AA1241" t="str">
        <f>主动技能!AH1244</f>
        <v>attackex</v>
      </c>
      <c r="AB1241" t="str">
        <f>IF(主动技能!AI1244="","")</f>
        <v/>
      </c>
      <c r="AC1241">
        <f>主动技能!AJ1244</f>
        <v>18</v>
      </c>
    </row>
    <row r="1242" spans="1:29" x14ac:dyDescent="0.15">
      <c r="A1242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对己方任意单体回复生命46438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 t="str">
        <f>主动技能!P1245</f>
        <v>eff_erxingguangquan||eff_huichunshu|</v>
      </c>
      <c r="K1242">
        <f>主动技能!Q1245</f>
        <v>1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100022:100:2:0</v>
      </c>
      <c r="O1242" t="str">
        <f>IF(主动技能!U1245="","",主动技能!U1245)</f>
        <v/>
      </c>
      <c r="P1242" t="str">
        <f>IF(主动技能!V1245="","",主动技能!V1245)</f>
        <v>skill_05</v>
      </c>
      <c r="Q1242" t="str">
        <f>IF(主动技能!W1245="","")</f>
        <v/>
      </c>
      <c r="R1242" t="str">
        <f>IF(主动技能!X1245="","")</f>
        <v/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>
        <f>主动技能!AE1245</f>
        <v>1</v>
      </c>
      <c r="Y1242">
        <f>主动技能!AF1245</f>
        <v>2</v>
      </c>
      <c r="Z1242">
        <f>主动技能!AG1245</f>
        <v>1</v>
      </c>
      <c r="AA1242" t="str">
        <f>主动技能!AH1245</f>
        <v>attackex</v>
      </c>
      <c r="AB1242" t="str">
        <f>IF(主动技能!AI1245="","")</f>
        <v/>
      </c>
      <c r="AC1242">
        <f>主动技能!AJ1245</f>
        <v>19</v>
      </c>
    </row>
    <row r="1243" spans="1:29" x14ac:dyDescent="0.15">
      <c r="A1243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对己方任意单体回复生命65681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 t="str">
        <f>主动技能!P1246</f>
        <v>eff_erxingguangquan||eff_huichunshu|</v>
      </c>
      <c r="K1243">
        <f>主动技能!Q1246</f>
        <v>1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100023:100:2:0</v>
      </c>
      <c r="O1243" t="str">
        <f>IF(主动技能!U1246="","",主动技能!U1246)</f>
        <v/>
      </c>
      <c r="P1243" t="str">
        <f>IF(主动技能!V1246="","",主动技能!V1246)</f>
        <v>skill_05</v>
      </c>
      <c r="Q1243" t="str">
        <f>IF(主动技能!W1246="","")</f>
        <v/>
      </c>
      <c r="R1243" t="str">
        <f>IF(主动技能!X1246="","")</f>
        <v/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>
        <f>主动技能!AE1246</f>
        <v>1</v>
      </c>
      <c r="Y1243">
        <f>主动技能!AF1246</f>
        <v>2</v>
      </c>
      <c r="Z1243">
        <f>主动技能!AG1246</f>
        <v>1</v>
      </c>
      <c r="AA1243" t="str">
        <f>主动技能!AH1246</f>
        <v>attackex</v>
      </c>
      <c r="AB1243" t="str">
        <f>IF(主动技能!AI1246="","")</f>
        <v/>
      </c>
      <c r="AC1243">
        <f>主动技能!AJ1246</f>
        <v>20</v>
      </c>
    </row>
    <row r="1244" spans="1:29" x14ac:dyDescent="0.15">
      <c r="A1244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对己方任意单体回复生命83，并增加防御力20%攻击力20%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 t="str">
        <f>主动技能!P1247</f>
        <v>eff_erxingguangquan||eff_zirankuizeng|</v>
      </c>
      <c r="K1244">
        <f>主动技能!Q1247</f>
        <v>1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100004:100:2:0|100088:100:2:0|100090:100:2:0</v>
      </c>
      <c r="O1244" t="str">
        <f>IF(主动技能!U1247="","",主动技能!U1247)</f>
        <v/>
      </c>
      <c r="P1244" t="str">
        <f>IF(主动技能!V1247="","",主动技能!V1247)</f>
        <v>skill_11</v>
      </c>
      <c r="Q1244" t="str">
        <f>IF(主动技能!W1247="","")</f>
        <v/>
      </c>
      <c r="R1244" t="str">
        <f>IF(主动技能!X1247="","")</f>
        <v/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>
        <f>主动技能!AE1247</f>
        <v>1</v>
      </c>
      <c r="Y1244">
        <f>主动技能!AF1247</f>
        <v>3</v>
      </c>
      <c r="Z1244">
        <f>主动技能!AG1247</f>
        <v>2</v>
      </c>
      <c r="AA1244" t="str">
        <f>主动技能!AH1247</f>
        <v>attackex</v>
      </c>
      <c r="AB1244" t="str">
        <f>IF(主动技能!AI1247="","")</f>
        <v/>
      </c>
      <c r="AC1244">
        <f>主动技能!AJ1247</f>
        <v>1</v>
      </c>
    </row>
    <row r="1245" spans="1:29" x14ac:dyDescent="0.15">
      <c r="A1245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对己方任意单体回复生命102，并增加防御力20%攻击力20%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 t="str">
        <f>主动技能!P1248</f>
        <v>eff_erxingguangquan||eff_zirankuizeng|</v>
      </c>
      <c r="K1245">
        <f>主动技能!Q1248</f>
        <v>1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100005:100:2:0|100088:100:2:0|100090:100:2:0</v>
      </c>
      <c r="O1245" t="str">
        <f>IF(主动技能!U1248="","",主动技能!U1248)</f>
        <v/>
      </c>
      <c r="P1245" t="str">
        <f>IF(主动技能!V1248="","",主动技能!V1248)</f>
        <v>skill_11</v>
      </c>
      <c r="Q1245" t="str">
        <f>IF(主动技能!W1248="","")</f>
        <v/>
      </c>
      <c r="R1245" t="str">
        <f>IF(主动技能!X1248="","")</f>
        <v/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>
        <f>主动技能!AE1248</f>
        <v>1</v>
      </c>
      <c r="Y1245">
        <f>主动技能!AF1248</f>
        <v>3</v>
      </c>
      <c r="Z1245">
        <f>主动技能!AG1248</f>
        <v>2</v>
      </c>
      <c r="AA1245" t="str">
        <f>主动技能!AH1248</f>
        <v>attackex</v>
      </c>
      <c r="AB1245" t="str">
        <f>IF(主动技能!AI1248="","")</f>
        <v/>
      </c>
      <c r="AC1245">
        <f>主动技能!AJ1248</f>
        <v>2</v>
      </c>
    </row>
    <row r="1246" spans="1:29" x14ac:dyDescent="0.15">
      <c r="A1246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对己方任意单体回复生命160，并增加防御力20%攻击力20%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 t="str">
        <f>主动技能!P1249</f>
        <v>eff_erxingguangquan||eff_zirankuizeng|</v>
      </c>
      <c r="K1246">
        <f>主动技能!Q1249</f>
        <v>1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100006:100:2:0|100088:100:2:0|100090:100:2:0</v>
      </c>
      <c r="O1246" t="str">
        <f>IF(主动技能!U1249="","",主动技能!U1249)</f>
        <v/>
      </c>
      <c r="P1246" t="str">
        <f>IF(主动技能!V1249="","",主动技能!V1249)</f>
        <v>skill_11</v>
      </c>
      <c r="Q1246" t="str">
        <f>IF(主动技能!W1249="","")</f>
        <v/>
      </c>
      <c r="R1246" t="str">
        <f>IF(主动技能!X1249="","")</f>
        <v/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>
        <f>主动技能!AE1249</f>
        <v>1</v>
      </c>
      <c r="Y1246">
        <f>主动技能!AF1249</f>
        <v>3</v>
      </c>
      <c r="Z1246">
        <f>主动技能!AG1249</f>
        <v>2</v>
      </c>
      <c r="AA1246" t="str">
        <f>主动技能!AH1249</f>
        <v>attackex</v>
      </c>
      <c r="AB1246" t="str">
        <f>IF(主动技能!AI1249="","")</f>
        <v/>
      </c>
      <c r="AC1246">
        <f>主动技能!AJ1249</f>
        <v>3</v>
      </c>
    </row>
    <row r="1247" spans="1:29" x14ac:dyDescent="0.15">
      <c r="A1247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对己方任意单体回复生命256，并增加防御力20%攻击力20%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 t="str">
        <f>主动技能!P1250</f>
        <v>eff_erxingguangquan||eff_zirankuizeng|</v>
      </c>
      <c r="K1247">
        <f>主动技能!Q1250</f>
        <v>1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100007:100:2:0|100088:100:2:0|100090:100:2:0</v>
      </c>
      <c r="O1247" t="str">
        <f>IF(主动技能!U1250="","",主动技能!U1250)</f>
        <v/>
      </c>
      <c r="P1247" t="str">
        <f>IF(主动技能!V1250="","",主动技能!V1250)</f>
        <v>skill_11</v>
      </c>
      <c r="Q1247" t="str">
        <f>IF(主动技能!W1250="","")</f>
        <v/>
      </c>
      <c r="R1247" t="str">
        <f>IF(主动技能!X1250="","")</f>
        <v/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>
        <f>主动技能!AE1250</f>
        <v>1</v>
      </c>
      <c r="Y1247">
        <f>主动技能!AF1250</f>
        <v>3</v>
      </c>
      <c r="Z1247">
        <f>主动技能!AG1250</f>
        <v>2</v>
      </c>
      <c r="AA1247" t="str">
        <f>主动技能!AH1250</f>
        <v>attackex</v>
      </c>
      <c r="AB1247" t="str">
        <f>IF(主动技能!AI1250="","")</f>
        <v/>
      </c>
      <c r="AC1247">
        <f>主动技能!AJ1250</f>
        <v>4</v>
      </c>
    </row>
    <row r="1248" spans="1:29" x14ac:dyDescent="0.15">
      <c r="A1248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 t="str">
        <f>主动技能!P1251</f>
        <v>eff_erxingguangquan||eff_zirankuizeng|</v>
      </c>
      <c r="K1248">
        <f>主动技能!Q1251</f>
        <v>1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100008:100:2:0|100088:100:2:0|100090:100:2:0</v>
      </c>
      <c r="O1248" t="str">
        <f>IF(主动技能!U1251="","",主动技能!U1251)</f>
        <v/>
      </c>
      <c r="P1248" t="str">
        <f>IF(主动技能!V1251="","",主动技能!V1251)</f>
        <v>skill_11</v>
      </c>
      <c r="Q1248" t="str">
        <f>IF(主动技能!W1251="","")</f>
        <v/>
      </c>
      <c r="R1248" t="str">
        <f>IF(主动技能!X1251="","")</f>
        <v/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>
        <f>主动技能!AE1251</f>
        <v>1</v>
      </c>
      <c r="Y1248">
        <f>主动技能!AF1251</f>
        <v>3</v>
      </c>
      <c r="Z1248">
        <f>主动技能!AG1251</f>
        <v>2</v>
      </c>
      <c r="AA1248" t="str">
        <f>主动技能!AH1251</f>
        <v>attackex</v>
      </c>
      <c r="AB1248" t="str">
        <f>IF(主动技能!AI1251="","")</f>
        <v/>
      </c>
      <c r="AC1248">
        <f>主动技能!AJ1251</f>
        <v>5</v>
      </c>
    </row>
    <row r="1249" spans="1:29" x14ac:dyDescent="0.15">
      <c r="A124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对己方任意单体回复生命512，并增加防御力20%攻击力20%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 t="str">
        <f>主动技能!P1252</f>
        <v>eff_erxingguangquan||eff_zirankuizeng|</v>
      </c>
      <c r="K1249">
        <f>主动技能!Q1252</f>
        <v>1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100009:100:2:0|100088:100:2:0|100090:100:2:0</v>
      </c>
      <c r="O1249" t="str">
        <f>IF(主动技能!U1252="","",主动技能!U1252)</f>
        <v/>
      </c>
      <c r="P1249" t="str">
        <f>IF(主动技能!V1252="","",主动技能!V1252)</f>
        <v>skill_11</v>
      </c>
      <c r="Q1249" t="str">
        <f>IF(主动技能!W1252="","")</f>
        <v/>
      </c>
      <c r="R1249" t="str">
        <f>IF(主动技能!X1252="","")</f>
        <v/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>
        <f>主动技能!AE1252</f>
        <v>1</v>
      </c>
      <c r="Y1249">
        <f>主动技能!AF1252</f>
        <v>3</v>
      </c>
      <c r="Z1249">
        <f>主动技能!AG1252</f>
        <v>2</v>
      </c>
      <c r="AA1249" t="str">
        <f>主动技能!AH1252</f>
        <v>attackex</v>
      </c>
      <c r="AB1249" t="str">
        <f>IF(主动技能!AI1252="","")</f>
        <v/>
      </c>
      <c r="AC1249">
        <f>主动技能!AJ1252</f>
        <v>6</v>
      </c>
    </row>
    <row r="1250" spans="1:29" x14ac:dyDescent="0.15">
      <c r="A1250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对己方任意单体回复生命724，并增加防御力20%攻击力20%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 t="str">
        <f>主动技能!P1253</f>
        <v>eff_erxingguangquan||eff_zirankuizeng|</v>
      </c>
      <c r="K1250">
        <f>主动技能!Q1253</f>
        <v>1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100010:100:2:0|100088:100:2:0|100090:100:2:0</v>
      </c>
      <c r="O1250" t="str">
        <f>IF(主动技能!U1253="","",主动技能!U1253)</f>
        <v/>
      </c>
      <c r="P1250" t="str">
        <f>IF(主动技能!V1253="","",主动技能!V1253)</f>
        <v>skill_11</v>
      </c>
      <c r="Q1250" t="str">
        <f>IF(主动技能!W1253="","")</f>
        <v/>
      </c>
      <c r="R1250" t="str">
        <f>IF(主动技能!X1253="","")</f>
        <v/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>
        <f>主动技能!AE1253</f>
        <v>1</v>
      </c>
      <c r="Y1250">
        <f>主动技能!AF1253</f>
        <v>3</v>
      </c>
      <c r="Z1250">
        <f>主动技能!AG1253</f>
        <v>2</v>
      </c>
      <c r="AA1250" t="str">
        <f>主动技能!AH1253</f>
        <v>attackex</v>
      </c>
      <c r="AB1250" t="str">
        <f>IF(主动技能!AI1253="","")</f>
        <v/>
      </c>
      <c r="AC1250">
        <f>主动技能!AJ1253</f>
        <v>7</v>
      </c>
    </row>
    <row r="1251" spans="1:29" x14ac:dyDescent="0.15">
      <c r="A1251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对己方任意单体回复生命1024，并增加防御力20%攻击力20%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 t="str">
        <f>主动技能!P1254</f>
        <v>eff_erxingguangquan||eff_zirankuizeng|</v>
      </c>
      <c r="K1251">
        <f>主动技能!Q1254</f>
        <v>1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100011:100:2:0|100088:100:2:0|100090:100:2:0</v>
      </c>
      <c r="O1251" t="str">
        <f>IF(主动技能!U1254="","",主动技能!U1254)</f>
        <v/>
      </c>
      <c r="P1251" t="str">
        <f>IF(主动技能!V1254="","",主动技能!V1254)</f>
        <v>skill_11</v>
      </c>
      <c r="Q1251" t="str">
        <f>IF(主动技能!W1254="","")</f>
        <v/>
      </c>
      <c r="R1251" t="str">
        <f>IF(主动技能!X1254="","")</f>
        <v/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>
        <f>主动技能!AE1254</f>
        <v>1</v>
      </c>
      <c r="Y1251">
        <f>主动技能!AF1254</f>
        <v>3</v>
      </c>
      <c r="Z1251">
        <f>主动技能!AG1254</f>
        <v>2</v>
      </c>
      <c r="AA1251" t="str">
        <f>主动技能!AH1254</f>
        <v>attackex</v>
      </c>
      <c r="AB1251" t="str">
        <f>IF(主动技能!AI1254="","")</f>
        <v/>
      </c>
      <c r="AC1251">
        <f>主动技能!AJ1254</f>
        <v>8</v>
      </c>
    </row>
    <row r="1252" spans="1:29" x14ac:dyDescent="0.15">
      <c r="A1252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对己方任意单体回复生命1449，并增加防御力20%攻击力20%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 t="str">
        <f>主动技能!P1255</f>
        <v>eff_erxingguangquan||eff_zirankuizeng|</v>
      </c>
      <c r="K1252">
        <f>主动技能!Q1255</f>
        <v>1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100012:100:2:0|100088:100:2:0|100090:100:2:0</v>
      </c>
      <c r="O1252" t="str">
        <f>IF(主动技能!U1255="","",主动技能!U1255)</f>
        <v/>
      </c>
      <c r="P1252" t="str">
        <f>IF(主动技能!V1255="","",主动技能!V1255)</f>
        <v>skill_11</v>
      </c>
      <c r="Q1252" t="str">
        <f>IF(主动技能!W1255="","")</f>
        <v/>
      </c>
      <c r="R1252" t="str">
        <f>IF(主动技能!X1255="","")</f>
        <v/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>
        <f>主动技能!AE1255</f>
        <v>1</v>
      </c>
      <c r="Y1252">
        <f>主动技能!AF1255</f>
        <v>3</v>
      </c>
      <c r="Z1252">
        <f>主动技能!AG1255</f>
        <v>2</v>
      </c>
      <c r="AA1252" t="str">
        <f>主动技能!AH1255</f>
        <v>attackex</v>
      </c>
      <c r="AB1252" t="str">
        <f>IF(主动技能!AI1255="","")</f>
        <v/>
      </c>
      <c r="AC1252">
        <f>主动技能!AJ1255</f>
        <v>9</v>
      </c>
    </row>
    <row r="1253" spans="1:29" x14ac:dyDescent="0.15">
      <c r="A1253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对己方任意单体回复生命2049，并增加防御力20%攻击力20%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 t="str">
        <f>主动技能!P1256</f>
        <v>eff_erxingguangquan||eff_zirankuizeng|</v>
      </c>
      <c r="K1253">
        <f>主动技能!Q1256</f>
        <v>1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100013:100:2:0|100088:100:2:0|100090:100:2:0</v>
      </c>
      <c r="O1253" t="str">
        <f>IF(主动技能!U1256="","",主动技能!U1256)</f>
        <v/>
      </c>
      <c r="P1253" t="str">
        <f>IF(主动技能!V1256="","",主动技能!V1256)</f>
        <v>skill_11</v>
      </c>
      <c r="Q1253" t="str">
        <f>IF(主动技能!W1256="","")</f>
        <v/>
      </c>
      <c r="R1253" t="str">
        <f>IF(主动技能!X1256="","")</f>
        <v/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>
        <f>主动技能!AE1256</f>
        <v>1</v>
      </c>
      <c r="Y1253">
        <f>主动技能!AF1256</f>
        <v>3</v>
      </c>
      <c r="Z1253">
        <f>主动技能!AG1256</f>
        <v>2</v>
      </c>
      <c r="AA1253" t="str">
        <f>主动技能!AH1256</f>
        <v>attackex</v>
      </c>
      <c r="AB1253" t="str">
        <f>IF(主动技能!AI1256="","")</f>
        <v/>
      </c>
      <c r="AC1253">
        <f>主动技能!AJ1256</f>
        <v>10</v>
      </c>
    </row>
    <row r="1254" spans="1:29" x14ac:dyDescent="0.15">
      <c r="A1254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对己方任意单体回复生命2899，并增加防御力20%攻击力20%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 t="str">
        <f>主动技能!P1257</f>
        <v>eff_erxingguangquan||eff_zirankuizeng|</v>
      </c>
      <c r="K1254">
        <f>主动技能!Q1257</f>
        <v>1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100014:100:2:0|100088:100:2:0|100090:100:2:0</v>
      </c>
      <c r="O1254" t="str">
        <f>IF(主动技能!U1257="","",主动技能!U1257)</f>
        <v/>
      </c>
      <c r="P1254" t="str">
        <f>IF(主动技能!V1257="","",主动技能!V1257)</f>
        <v>skill_11</v>
      </c>
      <c r="Q1254" t="str">
        <f>IF(主动技能!W1257="","")</f>
        <v/>
      </c>
      <c r="R1254" t="str">
        <f>IF(主动技能!X1257="","")</f>
        <v/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>
        <f>主动技能!AE1257</f>
        <v>1</v>
      </c>
      <c r="Y1254">
        <f>主动技能!AF1257</f>
        <v>3</v>
      </c>
      <c r="Z1254">
        <f>主动技能!AG1257</f>
        <v>2</v>
      </c>
      <c r="AA1254" t="str">
        <f>主动技能!AH1257</f>
        <v>attackex</v>
      </c>
      <c r="AB1254" t="str">
        <f>IF(主动技能!AI1257="","")</f>
        <v/>
      </c>
      <c r="AC1254">
        <f>主动技能!AJ1257</f>
        <v>11</v>
      </c>
    </row>
    <row r="1255" spans="1:29" x14ac:dyDescent="0.15">
      <c r="A1255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对己方任意单体回复生命4100，并增加防御力20%攻击力20%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 t="str">
        <f>主动技能!P1258</f>
        <v>eff_erxingguangquan||eff_zirankuizeng|</v>
      </c>
      <c r="K1255">
        <f>主动技能!Q1258</f>
        <v>1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100015:100:2:0|100088:100:2:0|100090:100:2:0</v>
      </c>
      <c r="O1255" t="str">
        <f>IF(主动技能!U1258="","",主动技能!U1258)</f>
        <v/>
      </c>
      <c r="P1255" t="str">
        <f>IF(主动技能!V1258="","",主动技能!V1258)</f>
        <v>skill_11</v>
      </c>
      <c r="Q1255" t="str">
        <f>IF(主动技能!W1258="","")</f>
        <v/>
      </c>
      <c r="R1255" t="str">
        <f>IF(主动技能!X1258="","")</f>
        <v/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>
        <f>主动技能!AE1258</f>
        <v>1</v>
      </c>
      <c r="Y1255">
        <f>主动技能!AF1258</f>
        <v>3</v>
      </c>
      <c r="Z1255">
        <f>主动技能!AG1258</f>
        <v>2</v>
      </c>
      <c r="AA1255" t="str">
        <f>主动技能!AH1258</f>
        <v>attackex</v>
      </c>
      <c r="AB1255" t="str">
        <f>IF(主动技能!AI1258="","")</f>
        <v/>
      </c>
      <c r="AC1255">
        <f>主动技能!AJ1258</f>
        <v>12</v>
      </c>
    </row>
    <row r="1256" spans="1:29" x14ac:dyDescent="0.15">
      <c r="A1256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对己方任意单体回复生命5800，并增加防御力20%攻击力20%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 t="str">
        <f>主动技能!P1259</f>
        <v>eff_erxingguangquan||eff_zirankuizeng|</v>
      </c>
      <c r="K1256">
        <f>主动技能!Q1259</f>
        <v>1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100016:100:2:0|100088:100:2:0|100090:100:2:0</v>
      </c>
      <c r="O1256" t="str">
        <f>IF(主动技能!U1259="","",主动技能!U1259)</f>
        <v/>
      </c>
      <c r="P1256" t="str">
        <f>IF(主动技能!V1259="","",主动技能!V1259)</f>
        <v>skill_11</v>
      </c>
      <c r="Q1256" t="str">
        <f>IF(主动技能!W1259="","")</f>
        <v/>
      </c>
      <c r="R1256" t="str">
        <f>IF(主动技能!X1259="","")</f>
        <v/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>
        <f>主动技能!AE1259</f>
        <v>1</v>
      </c>
      <c r="Y1256">
        <f>主动技能!AF1259</f>
        <v>3</v>
      </c>
      <c r="Z1256">
        <f>主动技能!AG1259</f>
        <v>2</v>
      </c>
      <c r="AA1256" t="str">
        <f>主动技能!AH1259</f>
        <v>attackex</v>
      </c>
      <c r="AB1256" t="str">
        <f>IF(主动技能!AI1259="","")</f>
        <v/>
      </c>
      <c r="AC1256">
        <f>主动技能!AJ1259</f>
        <v>13</v>
      </c>
    </row>
    <row r="1257" spans="1:29" x14ac:dyDescent="0.15">
      <c r="A1257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对己方任意单体回复生命8204，并增加防御力20%攻击力20%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 t="str">
        <f>主动技能!P1260</f>
        <v>eff_erxingguangquan||eff_zirankuizeng|</v>
      </c>
      <c r="K1257">
        <f>主动技能!Q1260</f>
        <v>1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100017:100:2:0|100088:100:2:0|100090:100:2:0</v>
      </c>
      <c r="O1257" t="str">
        <f>IF(主动技能!U1260="","",主动技能!U1260)</f>
        <v/>
      </c>
      <c r="P1257" t="str">
        <f>IF(主动技能!V1260="","",主动技能!V1260)</f>
        <v>skill_11</v>
      </c>
      <c r="Q1257" t="str">
        <f>IF(主动技能!W1260="","")</f>
        <v/>
      </c>
      <c r="R1257" t="str">
        <f>IF(主动技能!X1260="","")</f>
        <v/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>
        <f>主动技能!AE1260</f>
        <v>1</v>
      </c>
      <c r="Y1257">
        <f>主动技能!AF1260</f>
        <v>3</v>
      </c>
      <c r="Z1257">
        <f>主动技能!AG1260</f>
        <v>2</v>
      </c>
      <c r="AA1257" t="str">
        <f>主动技能!AH1260</f>
        <v>attackex</v>
      </c>
      <c r="AB1257" t="str">
        <f>IF(主动技能!AI1260="","")</f>
        <v/>
      </c>
      <c r="AC1257">
        <f>主动技能!AJ1260</f>
        <v>14</v>
      </c>
    </row>
    <row r="1258" spans="1:29" x14ac:dyDescent="0.15">
      <c r="A1258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对己方任意单体回复生命11603，并增加防御力20%攻击力20%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 t="str">
        <f>主动技能!P1261</f>
        <v>eff_erxingguangquan||eff_zirankuizeng|</v>
      </c>
      <c r="K1258">
        <f>主动技能!Q1261</f>
        <v>1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100018:100:2:0|100088:100:2:0|100090:100:2:0</v>
      </c>
      <c r="O1258" t="str">
        <f>IF(主动技能!U1261="","",主动技能!U1261)</f>
        <v/>
      </c>
      <c r="P1258" t="str">
        <f>IF(主动技能!V1261="","",主动技能!V1261)</f>
        <v>skill_11</v>
      </c>
      <c r="Q1258" t="str">
        <f>IF(主动技能!W1261="","")</f>
        <v/>
      </c>
      <c r="R1258" t="str">
        <f>IF(主动技能!X1261="","")</f>
        <v/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>
        <f>主动技能!AE1261</f>
        <v>1</v>
      </c>
      <c r="Y1258">
        <f>主动技能!AF1261</f>
        <v>3</v>
      </c>
      <c r="Z1258">
        <f>主动技能!AG1261</f>
        <v>2</v>
      </c>
      <c r="AA1258" t="str">
        <f>主动技能!AH1261</f>
        <v>attackex</v>
      </c>
      <c r="AB1258" t="str">
        <f>IF(主动技能!AI1261="","")</f>
        <v/>
      </c>
      <c r="AC1258">
        <f>主动技能!AJ1261</f>
        <v>15</v>
      </c>
    </row>
    <row r="1259" spans="1:29" x14ac:dyDescent="0.15">
      <c r="A125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对己方任意单体回复生命16412，并增加防御力20%攻击力20%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 t="str">
        <f>主动技能!P1262</f>
        <v>eff_erxingguangquan||eff_zirankuizeng|</v>
      </c>
      <c r="K1259">
        <f>主动技能!Q1262</f>
        <v>1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100019:100:2:0|100088:100:2:0|100090:100:2:0</v>
      </c>
      <c r="O1259" t="str">
        <f>IF(主动技能!U1262="","",主动技能!U1262)</f>
        <v/>
      </c>
      <c r="P1259" t="str">
        <f>IF(主动技能!V1262="","",主动技能!V1262)</f>
        <v>skill_11</v>
      </c>
      <c r="Q1259" t="str">
        <f>IF(主动技能!W1262="","")</f>
        <v/>
      </c>
      <c r="R1259" t="str">
        <f>IF(主动技能!X1262="","")</f>
        <v/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>
        <f>主动技能!AE1262</f>
        <v>1</v>
      </c>
      <c r="Y1259">
        <f>主动技能!AF1262</f>
        <v>3</v>
      </c>
      <c r="Z1259">
        <f>主动技能!AG1262</f>
        <v>2</v>
      </c>
      <c r="AA1259" t="str">
        <f>主动技能!AH1262</f>
        <v>attackex</v>
      </c>
      <c r="AB1259" t="str">
        <f>IF(主动技能!AI1262="","")</f>
        <v/>
      </c>
      <c r="AC1259">
        <f>主动技能!AJ1262</f>
        <v>16</v>
      </c>
    </row>
    <row r="1260" spans="1:29" x14ac:dyDescent="0.15">
      <c r="A1260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对己方任意单体回复生命23213，并增加防御力20%攻击力20%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 t="str">
        <f>主动技能!P1263</f>
        <v>eff_erxingguangquan||eff_zirankuizeng|</v>
      </c>
      <c r="K1260">
        <f>主动技能!Q1263</f>
        <v>1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100020:100:2:0|100088:100:2:0|100090:100:2:0</v>
      </c>
      <c r="O1260" t="str">
        <f>IF(主动技能!U1263="","",主动技能!U1263)</f>
        <v/>
      </c>
      <c r="P1260" t="str">
        <f>IF(主动技能!V1263="","",主动技能!V1263)</f>
        <v>skill_11</v>
      </c>
      <c r="Q1260" t="str">
        <f>IF(主动技能!W1263="","")</f>
        <v/>
      </c>
      <c r="R1260" t="str">
        <f>IF(主动技能!X1263="","")</f>
        <v/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>
        <f>主动技能!AE1263</f>
        <v>1</v>
      </c>
      <c r="Y1260">
        <f>主动技能!AF1263</f>
        <v>3</v>
      </c>
      <c r="Z1260">
        <f>主动技能!AG1263</f>
        <v>2</v>
      </c>
      <c r="AA1260" t="str">
        <f>主动技能!AH1263</f>
        <v>attackex</v>
      </c>
      <c r="AB1260" t="str">
        <f>IF(主动技能!AI1263="","")</f>
        <v/>
      </c>
      <c r="AC1260">
        <f>主动技能!AJ1263</f>
        <v>17</v>
      </c>
    </row>
    <row r="1261" spans="1:29" x14ac:dyDescent="0.15">
      <c r="A1261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对己方任意单体回复生命32832，并增加防御力20%攻击力20%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 t="str">
        <f>主动技能!P1264</f>
        <v>eff_erxingguangquan||eff_zirankuizeng|</v>
      </c>
      <c r="K1261">
        <f>主动技能!Q1264</f>
        <v>1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100021:100:2:0|100088:100:2:0|100090:100:2:0</v>
      </c>
      <c r="O1261" t="str">
        <f>IF(主动技能!U1264="","",主动技能!U1264)</f>
        <v/>
      </c>
      <c r="P1261" t="str">
        <f>IF(主动技能!V1264="","",主动技能!V1264)</f>
        <v>skill_11</v>
      </c>
      <c r="Q1261" t="str">
        <f>IF(主动技能!W1264="","")</f>
        <v/>
      </c>
      <c r="R1261" t="str">
        <f>IF(主动技能!X1264="","")</f>
        <v/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>
        <f>主动技能!AE1264</f>
        <v>1</v>
      </c>
      <c r="Y1261">
        <f>主动技能!AF1264</f>
        <v>3</v>
      </c>
      <c r="Z1261">
        <f>主动技能!AG1264</f>
        <v>2</v>
      </c>
      <c r="AA1261" t="str">
        <f>主动技能!AH1264</f>
        <v>attackex</v>
      </c>
      <c r="AB1261" t="str">
        <f>IF(主动技能!AI1264="","")</f>
        <v/>
      </c>
      <c r="AC1261">
        <f>主动技能!AJ1264</f>
        <v>18</v>
      </c>
    </row>
    <row r="1262" spans="1:29" x14ac:dyDescent="0.15">
      <c r="A1262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对己方任意单体回复生命46438，并增加防御力20%攻击力20%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 t="str">
        <f>主动技能!P1265</f>
        <v>eff_erxingguangquan||eff_zirankuizeng|</v>
      </c>
      <c r="K1262">
        <f>主动技能!Q1265</f>
        <v>1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100022:100:2:0|100088:100:2:0|100090:100:2:0</v>
      </c>
      <c r="O1262" t="str">
        <f>IF(主动技能!U1265="","",主动技能!U1265)</f>
        <v/>
      </c>
      <c r="P1262" t="str">
        <f>IF(主动技能!V1265="","",主动技能!V1265)</f>
        <v>skill_11</v>
      </c>
      <c r="Q1262" t="str">
        <f>IF(主动技能!W1265="","")</f>
        <v/>
      </c>
      <c r="R1262" t="str">
        <f>IF(主动技能!X1265="","")</f>
        <v/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>
        <f>主动技能!AE1265</f>
        <v>1</v>
      </c>
      <c r="Y1262">
        <f>主动技能!AF1265</f>
        <v>3</v>
      </c>
      <c r="Z1262">
        <f>主动技能!AG1265</f>
        <v>2</v>
      </c>
      <c r="AA1262" t="str">
        <f>主动技能!AH1265</f>
        <v>attackex</v>
      </c>
      <c r="AB1262" t="str">
        <f>IF(主动技能!AI1265="","")</f>
        <v/>
      </c>
      <c r="AC1262">
        <f>主动技能!AJ1265</f>
        <v>19</v>
      </c>
    </row>
    <row r="1263" spans="1:29" x14ac:dyDescent="0.15">
      <c r="A1263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对己方任意单体回复生命65681，并增加防御力20%攻击力20%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 t="str">
        <f>主动技能!P1266</f>
        <v>eff_erxingguangquan||eff_zirankuizeng|</v>
      </c>
      <c r="K1263">
        <f>主动技能!Q1266</f>
        <v>1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100023:100:2:0|100088:100:2:0|100090:100:2:0</v>
      </c>
      <c r="O1263" t="str">
        <f>IF(主动技能!U1266="","",主动技能!U1266)</f>
        <v/>
      </c>
      <c r="P1263" t="str">
        <f>IF(主动技能!V1266="","",主动技能!V1266)</f>
        <v>skill_11</v>
      </c>
      <c r="Q1263" t="str">
        <f>IF(主动技能!W1266="","")</f>
        <v/>
      </c>
      <c r="R1263" t="str">
        <f>IF(主动技能!X1266="","")</f>
        <v/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>
        <f>主动技能!AE1266</f>
        <v>1</v>
      </c>
      <c r="Y1263">
        <f>主动技能!AF1266</f>
        <v>3</v>
      </c>
      <c r="Z1263">
        <f>主动技能!AG1266</f>
        <v>2</v>
      </c>
      <c r="AA1263" t="str">
        <f>主动技能!AH1266</f>
        <v>attackex</v>
      </c>
      <c r="AB1263" t="str">
        <f>IF(主动技能!AI1266="","")</f>
        <v/>
      </c>
      <c r="AC1263">
        <f>主动技能!AJ1266</f>
        <v>20</v>
      </c>
    </row>
    <row r="1264" spans="1:29" x14ac:dyDescent="0.15">
      <c r="A1264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对敌方单体攻击，造成100%攻击力（+32）点伤害。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t="str">
        <f>主动技能!P1267</f>
        <v>eff_yixingguangquan|||</v>
      </c>
      <c r="K1264">
        <f>主动技能!Q1267</f>
        <v>1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 t="str">
        <f>IF(主动技能!V1267="","",主动技能!V1267)</f>
        <v>skill_32</v>
      </c>
      <c r="Q1264" t="str">
        <f>IF(主动技能!W1267="","")</f>
        <v/>
      </c>
      <c r="R1264" t="str">
        <f>IF(主动技能!X1267="","")</f>
        <v/>
      </c>
      <c r="S1264">
        <f>主动技能!Y1267</f>
        <v>0</v>
      </c>
      <c r="T1264">
        <f>主动技能!Z1267</f>
        <v>100</v>
      </c>
      <c r="U1264">
        <f>主动技能!AB1267</f>
        <v>32</v>
      </c>
      <c r="V1264">
        <f>主动技能!AC1267</f>
        <v>0</v>
      </c>
      <c r="W1264">
        <f>主动技能!AD1267</f>
        <v>0</v>
      </c>
      <c r="X1264">
        <f>主动技能!AE1267</f>
        <v>0</v>
      </c>
      <c r="Y1264">
        <f>主动技能!AF1267</f>
        <v>0</v>
      </c>
      <c r="Z1264">
        <f>主动技能!AG1267</f>
        <v>0</v>
      </c>
      <c r="AA1264" t="str">
        <f>主动技能!AH1267</f>
        <v>attack</v>
      </c>
      <c r="AB1264" t="str">
        <f>IF(主动技能!AI1267="","")</f>
        <v/>
      </c>
      <c r="AC1264">
        <f>主动技能!AJ1267</f>
        <v>1</v>
      </c>
    </row>
    <row r="1265" spans="1:29" x14ac:dyDescent="0.15">
      <c r="A1265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对敌方单体攻击，造成100%攻击力（+40）点伤害。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t="str">
        <f>主动技能!P1268</f>
        <v>eff_yixingguangquan|||</v>
      </c>
      <c r="K1265">
        <f>主动技能!Q1268</f>
        <v>1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 t="str">
        <f>IF(主动技能!V1268="","",主动技能!V1268)</f>
        <v>skill_32</v>
      </c>
      <c r="Q1265" t="str">
        <f>IF(主动技能!W1268="","")</f>
        <v/>
      </c>
      <c r="R1265" t="str">
        <f>IF(主动技能!X1268="","")</f>
        <v/>
      </c>
      <c r="S1265">
        <f>主动技能!Y1268</f>
        <v>0</v>
      </c>
      <c r="T1265">
        <f>主动技能!Z1268</f>
        <v>100</v>
      </c>
      <c r="U1265">
        <f>主动技能!AB1268</f>
        <v>40</v>
      </c>
      <c r="V1265">
        <f>主动技能!AC1268</f>
        <v>0</v>
      </c>
      <c r="W1265">
        <f>主动技能!AD1268</f>
        <v>0</v>
      </c>
      <c r="X1265">
        <f>主动技能!AE1268</f>
        <v>0</v>
      </c>
      <c r="Y1265">
        <f>主动技能!AF1268</f>
        <v>0</v>
      </c>
      <c r="Z1265">
        <f>主动技能!AG1268</f>
        <v>0</v>
      </c>
      <c r="AA1265" t="str">
        <f>主动技能!AH1268</f>
        <v>attack</v>
      </c>
      <c r="AB1265" t="str">
        <f>IF(主动技能!AI1268="","")</f>
        <v/>
      </c>
      <c r="AC1265">
        <f>主动技能!AJ1268</f>
        <v>2</v>
      </c>
    </row>
    <row r="1266" spans="1:29" x14ac:dyDescent="0.15">
      <c r="A1266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对敌方单体攻击，造成100%攻击力（+62）点伤害。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t="str">
        <f>主动技能!P1269</f>
        <v>eff_yixingguangquan|||</v>
      </c>
      <c r="K1266">
        <f>主动技能!Q1269</f>
        <v>1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 t="str">
        <f>IF(主动技能!V1269="","",主动技能!V1269)</f>
        <v>skill_32</v>
      </c>
      <c r="Q1266" t="str">
        <f>IF(主动技能!W1269="","")</f>
        <v/>
      </c>
      <c r="R1266" t="str">
        <f>IF(主动技能!X1269="","")</f>
        <v/>
      </c>
      <c r="S1266">
        <f>主动技能!Y1269</f>
        <v>0</v>
      </c>
      <c r="T1266">
        <f>主动技能!Z1269</f>
        <v>100</v>
      </c>
      <c r="U1266">
        <f>主动技能!AB1269</f>
        <v>62</v>
      </c>
      <c r="V1266">
        <f>主动技能!AC1269</f>
        <v>0</v>
      </c>
      <c r="W1266">
        <f>主动技能!AD1269</f>
        <v>0</v>
      </c>
      <c r="X1266">
        <f>主动技能!AE1269</f>
        <v>0</v>
      </c>
      <c r="Y1266">
        <f>主动技能!AF1269</f>
        <v>0</v>
      </c>
      <c r="Z1266">
        <f>主动技能!AG1269</f>
        <v>0</v>
      </c>
      <c r="AA1266" t="str">
        <f>主动技能!AH1269</f>
        <v>attack</v>
      </c>
      <c r="AB1266" t="str">
        <f>IF(主动技能!AI1269="","")</f>
        <v/>
      </c>
      <c r="AC1266">
        <f>主动技能!AJ1269</f>
        <v>3</v>
      </c>
    </row>
    <row r="1267" spans="1:29" x14ac:dyDescent="0.15">
      <c r="A1267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对敌方单体攻击，造成100%攻击力（+100）点伤害。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t="str">
        <f>主动技能!P1270</f>
        <v>eff_yixingguangquan|||</v>
      </c>
      <c r="K1267">
        <f>主动技能!Q1270</f>
        <v>1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 t="str">
        <f>IF(主动技能!V1270="","",主动技能!V1270)</f>
        <v>skill_32</v>
      </c>
      <c r="Q1267" t="str">
        <f>IF(主动技能!W1270="","")</f>
        <v/>
      </c>
      <c r="R1267" t="str">
        <f>IF(主动技能!X1270="","")</f>
        <v/>
      </c>
      <c r="S1267">
        <f>主动技能!Y1270</f>
        <v>0</v>
      </c>
      <c r="T1267">
        <f>主动技能!Z1270</f>
        <v>100</v>
      </c>
      <c r="U1267">
        <f>主动技能!AB1270</f>
        <v>100</v>
      </c>
      <c r="V1267">
        <f>主动技能!AC1270</f>
        <v>0</v>
      </c>
      <c r="W1267">
        <f>主动技能!AD1270</f>
        <v>0</v>
      </c>
      <c r="X1267">
        <f>主动技能!AE1270</f>
        <v>0</v>
      </c>
      <c r="Y1267">
        <f>主动技能!AF1270</f>
        <v>0</v>
      </c>
      <c r="Z1267">
        <f>主动技能!AG1270</f>
        <v>0</v>
      </c>
      <c r="AA1267" t="str">
        <f>主动技能!AH1270</f>
        <v>attack</v>
      </c>
      <c r="AB1267" t="str">
        <f>IF(主动技能!AI1270="","")</f>
        <v/>
      </c>
      <c r="AC1267">
        <f>主动技能!AJ1270</f>
        <v>4</v>
      </c>
    </row>
    <row r="1268" spans="1:29" x14ac:dyDescent="0.15">
      <c r="A1268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t="str">
        <f>主动技能!P1271</f>
        <v>eff_yixingguangquan|||</v>
      </c>
      <c r="K1268">
        <f>主动技能!Q1271</f>
        <v>1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 t="str">
        <f>IF(主动技能!V1271="","",主动技能!V1271)</f>
        <v>skill_32</v>
      </c>
      <c r="Q1268" t="str">
        <f>IF(主动技能!W1271="","")</f>
        <v/>
      </c>
      <c r="R1268" t="str">
        <f>IF(主动技能!X1271="","")</f>
        <v/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>
        <f>主动技能!AE1271</f>
        <v>0</v>
      </c>
      <c r="Y1268">
        <f>主动技能!AF1271</f>
        <v>0</v>
      </c>
      <c r="Z1268">
        <f>主动技能!AG1271</f>
        <v>0</v>
      </c>
      <c r="AA1268" t="str">
        <f>主动技能!AH1271</f>
        <v>attack</v>
      </c>
      <c r="AB1268" t="str">
        <f>IF(主动技能!AI1271="","")</f>
        <v/>
      </c>
      <c r="AC1268">
        <f>主动技能!AJ1271</f>
        <v>5</v>
      </c>
    </row>
    <row r="1269" spans="1:29" x14ac:dyDescent="0.15">
      <c r="A126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对敌方单体攻击，造成100%攻击力（+200）点伤害。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t="str">
        <f>主动技能!P1272</f>
        <v>eff_yixingguangquan|||</v>
      </c>
      <c r="K1269">
        <f>主动技能!Q1272</f>
        <v>1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 t="str">
        <f>IF(主动技能!V1272="","",主动技能!V1272)</f>
        <v>skill_32</v>
      </c>
      <c r="Q1269" t="str">
        <f>IF(主动技能!W1272="","")</f>
        <v/>
      </c>
      <c r="R1269" t="str">
        <f>IF(主动技能!X1272="","")</f>
        <v/>
      </c>
      <c r="S1269">
        <f>主动技能!Y1272</f>
        <v>0</v>
      </c>
      <c r="T1269">
        <f>主动技能!Z1272</f>
        <v>100</v>
      </c>
      <c r="U1269">
        <f>主动技能!AB1272</f>
        <v>200</v>
      </c>
      <c r="V1269">
        <f>主动技能!AC1272</f>
        <v>0</v>
      </c>
      <c r="W1269">
        <f>主动技能!AD1272</f>
        <v>0</v>
      </c>
      <c r="X1269">
        <f>主动技能!AE1272</f>
        <v>0</v>
      </c>
      <c r="Y1269">
        <f>主动技能!AF1272</f>
        <v>0</v>
      </c>
      <c r="Z1269">
        <f>主动技能!AG1272</f>
        <v>0</v>
      </c>
      <c r="AA1269" t="str">
        <f>主动技能!AH1272</f>
        <v>attack</v>
      </c>
      <c r="AB1269" t="str">
        <f>IF(主动技能!AI1272="","")</f>
        <v/>
      </c>
      <c r="AC1269">
        <f>主动技能!AJ1272</f>
        <v>6</v>
      </c>
    </row>
    <row r="1270" spans="1:29" x14ac:dyDescent="0.15">
      <c r="A1270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对敌方单体攻击，造成100%攻击力（+283）点伤害。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t="str">
        <f>主动技能!P1273</f>
        <v>eff_yixingguangquan|||</v>
      </c>
      <c r="K1270">
        <f>主动技能!Q1273</f>
        <v>1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 t="str">
        <f>IF(主动技能!V1273="","",主动技能!V1273)</f>
        <v>skill_32</v>
      </c>
      <c r="Q1270" t="str">
        <f>IF(主动技能!W1273="","")</f>
        <v/>
      </c>
      <c r="R1270" t="str">
        <f>IF(主动技能!X1273="","")</f>
        <v/>
      </c>
      <c r="S1270">
        <f>主动技能!Y1273</f>
        <v>0</v>
      </c>
      <c r="T1270">
        <f>主动技能!Z1273</f>
        <v>100</v>
      </c>
      <c r="U1270">
        <f>主动技能!AB1273</f>
        <v>283</v>
      </c>
      <c r="V1270">
        <f>主动技能!AC1273</f>
        <v>0</v>
      </c>
      <c r="W1270">
        <f>主动技能!AD1273</f>
        <v>0</v>
      </c>
      <c r="X1270">
        <f>主动技能!AE1273</f>
        <v>0</v>
      </c>
      <c r="Y1270">
        <f>主动技能!AF1273</f>
        <v>0</v>
      </c>
      <c r="Z1270">
        <f>主动技能!AG1273</f>
        <v>0</v>
      </c>
      <c r="AA1270" t="str">
        <f>主动技能!AH1273</f>
        <v>attack</v>
      </c>
      <c r="AB1270" t="str">
        <f>IF(主动技能!AI1273="","")</f>
        <v/>
      </c>
      <c r="AC1270">
        <f>主动技能!AJ1273</f>
        <v>7</v>
      </c>
    </row>
    <row r="1271" spans="1:29" x14ac:dyDescent="0.15">
      <c r="A1271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对敌方单体攻击，造成100%攻击力（+400）点伤害。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t="str">
        <f>主动技能!P1274</f>
        <v>eff_yixingguangquan|||</v>
      </c>
      <c r="K1271">
        <f>主动技能!Q1274</f>
        <v>1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 t="str">
        <f>IF(主动技能!V1274="","",主动技能!V1274)</f>
        <v>skill_32</v>
      </c>
      <c r="Q1271" t="str">
        <f>IF(主动技能!W1274="","")</f>
        <v/>
      </c>
      <c r="R1271" t="str">
        <f>IF(主动技能!X1274="","")</f>
        <v/>
      </c>
      <c r="S1271">
        <f>主动技能!Y1274</f>
        <v>0</v>
      </c>
      <c r="T1271">
        <f>主动技能!Z1274</f>
        <v>100</v>
      </c>
      <c r="U1271">
        <f>主动技能!AB1274</f>
        <v>400</v>
      </c>
      <c r="V1271">
        <f>主动技能!AC1274</f>
        <v>0</v>
      </c>
      <c r="W1271">
        <f>主动技能!AD1274</f>
        <v>0</v>
      </c>
      <c r="X1271">
        <f>主动技能!AE1274</f>
        <v>0</v>
      </c>
      <c r="Y1271">
        <f>主动技能!AF1274</f>
        <v>0</v>
      </c>
      <c r="Z1271">
        <f>主动技能!AG1274</f>
        <v>0</v>
      </c>
      <c r="AA1271" t="str">
        <f>主动技能!AH1274</f>
        <v>attack</v>
      </c>
      <c r="AB1271" t="str">
        <f>IF(主动技能!AI1274="","")</f>
        <v/>
      </c>
      <c r="AC1271">
        <f>主动技能!AJ1274</f>
        <v>8</v>
      </c>
    </row>
    <row r="1272" spans="1:29" x14ac:dyDescent="0.15">
      <c r="A1272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对敌方单体攻击，造成100%攻击力（+566）点伤害。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t="str">
        <f>主动技能!P1275</f>
        <v>eff_yixingguangquan|||</v>
      </c>
      <c r="K1272">
        <f>主动技能!Q1275</f>
        <v>1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 t="str">
        <f>IF(主动技能!V1275="","",主动技能!V1275)</f>
        <v>skill_32</v>
      </c>
      <c r="Q1272" t="str">
        <f>IF(主动技能!W1275="","")</f>
        <v/>
      </c>
      <c r="R1272" t="str">
        <f>IF(主动技能!X1275="","")</f>
        <v/>
      </c>
      <c r="S1272">
        <f>主动技能!Y1275</f>
        <v>0</v>
      </c>
      <c r="T1272">
        <f>主动技能!Z1275</f>
        <v>100</v>
      </c>
      <c r="U1272">
        <f>主动技能!AB1275</f>
        <v>566</v>
      </c>
      <c r="V1272">
        <f>主动技能!AC1275</f>
        <v>0</v>
      </c>
      <c r="W1272">
        <f>主动技能!AD1275</f>
        <v>0</v>
      </c>
      <c r="X1272">
        <f>主动技能!AE1275</f>
        <v>0</v>
      </c>
      <c r="Y1272">
        <f>主动技能!AF1275</f>
        <v>0</v>
      </c>
      <c r="Z1272">
        <f>主动技能!AG1275</f>
        <v>0</v>
      </c>
      <c r="AA1272" t="str">
        <f>主动技能!AH1275</f>
        <v>attack</v>
      </c>
      <c r="AB1272" t="str">
        <f>IF(主动技能!AI1275="","")</f>
        <v/>
      </c>
      <c r="AC1272">
        <f>主动技能!AJ1275</f>
        <v>9</v>
      </c>
    </row>
    <row r="1273" spans="1:29" x14ac:dyDescent="0.15">
      <c r="A1273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对敌方任意单体攻击，造成100%攻击力（+800）点伤害。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t="str">
        <f>主动技能!P1276</f>
        <v>eff_yixingguangquan|||</v>
      </c>
      <c r="K1273">
        <f>主动技能!Q1276</f>
        <v>1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 t="str">
        <f>IF(主动技能!V1276="","",主动技能!V1276)</f>
        <v>skill_32</v>
      </c>
      <c r="Q1273" t="str">
        <f>IF(主动技能!W1276="","")</f>
        <v/>
      </c>
      <c r="R1273" t="str">
        <f>IF(主动技能!X1276="","")</f>
        <v/>
      </c>
      <c r="S1273">
        <f>主动技能!Y1276</f>
        <v>0</v>
      </c>
      <c r="T1273">
        <f>主动技能!Z1276</f>
        <v>100</v>
      </c>
      <c r="U1273">
        <f>主动技能!AB1276</f>
        <v>800</v>
      </c>
      <c r="V1273">
        <f>主动技能!AC1276</f>
        <v>0</v>
      </c>
      <c r="W1273">
        <f>主动技能!AD1276</f>
        <v>0</v>
      </c>
      <c r="X1273">
        <f>主动技能!AE1276</f>
        <v>0</v>
      </c>
      <c r="Y1273">
        <f>主动技能!AF1276</f>
        <v>0</v>
      </c>
      <c r="Z1273">
        <f>主动技能!AG1276</f>
        <v>0</v>
      </c>
      <c r="AA1273" t="str">
        <f>主动技能!AH1276</f>
        <v>attack</v>
      </c>
      <c r="AB1273" t="str">
        <f>IF(主动技能!AI1276="","")</f>
        <v/>
      </c>
      <c r="AC1273">
        <f>主动技能!AJ1276</f>
        <v>10</v>
      </c>
    </row>
    <row r="1274" spans="1:29" x14ac:dyDescent="0.15">
      <c r="A1274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对敌方任意单体攻击，造成100%攻击力（+1132）点伤害。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t="str">
        <f>主动技能!P1277</f>
        <v>eff_yixingguangquan|||</v>
      </c>
      <c r="K1274">
        <f>主动技能!Q1277</f>
        <v>1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 t="str">
        <f>IF(主动技能!V1277="","",主动技能!V1277)</f>
        <v>skill_32</v>
      </c>
      <c r="Q1274" t="str">
        <f>IF(主动技能!W1277="","")</f>
        <v/>
      </c>
      <c r="R1274" t="str">
        <f>IF(主动技能!X1277="","")</f>
        <v/>
      </c>
      <c r="S1274">
        <f>主动技能!Y1277</f>
        <v>0</v>
      </c>
      <c r="T1274">
        <f>主动技能!Z1277</f>
        <v>100</v>
      </c>
      <c r="U1274">
        <f>主动技能!AB1277</f>
        <v>1132</v>
      </c>
      <c r="V1274">
        <f>主动技能!AC1277</f>
        <v>0</v>
      </c>
      <c r="W1274">
        <f>主动技能!AD1277</f>
        <v>0</v>
      </c>
      <c r="X1274">
        <f>主动技能!AE1277</f>
        <v>0</v>
      </c>
      <c r="Y1274">
        <f>主动技能!AF1277</f>
        <v>0</v>
      </c>
      <c r="Z1274">
        <f>主动技能!AG1277</f>
        <v>0</v>
      </c>
      <c r="AA1274" t="str">
        <f>主动技能!AH1277</f>
        <v>attack</v>
      </c>
      <c r="AB1274" t="str">
        <f>IF(主动技能!AI1277="","")</f>
        <v/>
      </c>
      <c r="AC1274">
        <f>主动技能!AJ1277</f>
        <v>11</v>
      </c>
    </row>
    <row r="1275" spans="1:29" x14ac:dyDescent="0.15">
      <c r="A1275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对敌方任意单体攻击，造成100%攻击力（+1601）点伤害。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t="str">
        <f>主动技能!P1278</f>
        <v>eff_yixingguangquan|||</v>
      </c>
      <c r="K1275">
        <f>主动技能!Q1278</f>
        <v>1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 t="str">
        <f>IF(主动技能!V1278="","",主动技能!V1278)</f>
        <v>skill_32</v>
      </c>
      <c r="Q1275" t="str">
        <f>IF(主动技能!W1278="","")</f>
        <v/>
      </c>
      <c r="R1275" t="str">
        <f>IF(主动技能!X1278="","")</f>
        <v/>
      </c>
      <c r="S1275">
        <f>主动技能!Y1278</f>
        <v>0</v>
      </c>
      <c r="T1275">
        <f>主动技能!Z1278</f>
        <v>100</v>
      </c>
      <c r="U1275">
        <f>主动技能!AB1278</f>
        <v>1601</v>
      </c>
      <c r="V1275">
        <f>主动技能!AC1278</f>
        <v>0</v>
      </c>
      <c r="W1275">
        <f>主动技能!AD1278</f>
        <v>0</v>
      </c>
      <c r="X1275">
        <f>主动技能!AE1278</f>
        <v>0</v>
      </c>
      <c r="Y1275">
        <f>主动技能!AF1278</f>
        <v>0</v>
      </c>
      <c r="Z1275">
        <f>主动技能!AG1278</f>
        <v>0</v>
      </c>
      <c r="AA1275" t="str">
        <f>主动技能!AH1278</f>
        <v>attack</v>
      </c>
      <c r="AB1275" t="str">
        <f>IF(主动技能!AI1278="","")</f>
        <v/>
      </c>
      <c r="AC1275">
        <f>主动技能!AJ1278</f>
        <v>12</v>
      </c>
    </row>
    <row r="1276" spans="1:29" x14ac:dyDescent="0.15">
      <c r="A1276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对敌方任意单体攻击，造成100%攻击力（+2265）点伤害。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t="str">
        <f>主动技能!P1279</f>
        <v>eff_yixingguangquan|||</v>
      </c>
      <c r="K1276">
        <f>主动技能!Q1279</f>
        <v>1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 t="str">
        <f>IF(主动技能!V1279="","",主动技能!V1279)</f>
        <v>skill_32</v>
      </c>
      <c r="Q1276" t="str">
        <f>IF(主动技能!W1279="","")</f>
        <v/>
      </c>
      <c r="R1276" t="str">
        <f>IF(主动技能!X1279="","")</f>
        <v/>
      </c>
      <c r="S1276">
        <f>主动技能!Y1279</f>
        <v>0</v>
      </c>
      <c r="T1276">
        <f>主动技能!Z1279</f>
        <v>100</v>
      </c>
      <c r="U1276">
        <f>主动技能!AB1279</f>
        <v>2265</v>
      </c>
      <c r="V1276">
        <f>主动技能!AC1279</f>
        <v>0</v>
      </c>
      <c r="W1276">
        <f>主动技能!AD1279</f>
        <v>0</v>
      </c>
      <c r="X1276">
        <f>主动技能!AE1279</f>
        <v>0</v>
      </c>
      <c r="Y1276">
        <f>主动技能!AF1279</f>
        <v>0</v>
      </c>
      <c r="Z1276">
        <f>主动技能!AG1279</f>
        <v>0</v>
      </c>
      <c r="AA1276" t="str">
        <f>主动技能!AH1279</f>
        <v>attack</v>
      </c>
      <c r="AB1276" t="str">
        <f>IF(主动技能!AI1279="","")</f>
        <v/>
      </c>
      <c r="AC1276">
        <f>主动技能!AJ1279</f>
        <v>13</v>
      </c>
    </row>
    <row r="1277" spans="1:29" x14ac:dyDescent="0.15">
      <c r="A1277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对敌方任意单体攻击，造成100%攻击力（+3204）点伤害。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t="str">
        <f>主动技能!P1280</f>
        <v>eff_yixingguangquan|||</v>
      </c>
      <c r="K1277">
        <f>主动技能!Q1280</f>
        <v>1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 t="str">
        <f>IF(主动技能!V1280="","",主动技能!V1280)</f>
        <v>skill_32</v>
      </c>
      <c r="Q1277" t="str">
        <f>IF(主动技能!W1280="","")</f>
        <v/>
      </c>
      <c r="R1277" t="str">
        <f>IF(主动技能!X1280="","")</f>
        <v/>
      </c>
      <c r="S1277">
        <f>主动技能!Y1280</f>
        <v>0</v>
      </c>
      <c r="T1277">
        <f>主动技能!Z1280</f>
        <v>100</v>
      </c>
      <c r="U1277">
        <f>主动技能!AB1280</f>
        <v>3204</v>
      </c>
      <c r="V1277">
        <f>主动技能!AC1280</f>
        <v>0</v>
      </c>
      <c r="W1277">
        <f>主动技能!AD1280</f>
        <v>0</v>
      </c>
      <c r="X1277">
        <f>主动技能!AE1280</f>
        <v>0</v>
      </c>
      <c r="Y1277">
        <f>主动技能!AF1280</f>
        <v>0</v>
      </c>
      <c r="Z1277">
        <f>主动技能!AG1280</f>
        <v>0</v>
      </c>
      <c r="AA1277" t="str">
        <f>主动技能!AH1280</f>
        <v>attack</v>
      </c>
      <c r="AB1277" t="str">
        <f>IF(主动技能!AI1280="","")</f>
        <v/>
      </c>
      <c r="AC1277">
        <f>主动技能!AJ1280</f>
        <v>14</v>
      </c>
    </row>
    <row r="1278" spans="1:29" x14ac:dyDescent="0.15">
      <c r="A1278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对敌方任意单体攻击，造成100%攻击力（+4532）点伤害。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t="str">
        <f>主动技能!P1281</f>
        <v>eff_yixingguangquan|||</v>
      </c>
      <c r="K1278">
        <f>主动技能!Q1281</f>
        <v>1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 t="str">
        <f>IF(主动技能!V1281="","",主动技能!V1281)</f>
        <v>skill_32</v>
      </c>
      <c r="Q1278" t="str">
        <f>IF(主动技能!W1281="","")</f>
        <v/>
      </c>
      <c r="R1278" t="str">
        <f>IF(主动技能!X1281="","")</f>
        <v/>
      </c>
      <c r="S1278">
        <f>主动技能!Y1281</f>
        <v>0</v>
      </c>
      <c r="T1278">
        <f>主动技能!Z1281</f>
        <v>100</v>
      </c>
      <c r="U1278">
        <f>主动技能!AB1281</f>
        <v>4532</v>
      </c>
      <c r="V1278">
        <f>主动技能!AC1281</f>
        <v>0</v>
      </c>
      <c r="W1278">
        <f>主动技能!AD1281</f>
        <v>0</v>
      </c>
      <c r="X1278">
        <f>主动技能!AE1281</f>
        <v>0</v>
      </c>
      <c r="Y1278">
        <f>主动技能!AF1281</f>
        <v>0</v>
      </c>
      <c r="Z1278">
        <f>主动技能!AG1281</f>
        <v>0</v>
      </c>
      <c r="AA1278" t="str">
        <f>主动技能!AH1281</f>
        <v>attack</v>
      </c>
      <c r="AB1278" t="str">
        <f>IF(主动技能!AI1281="","")</f>
        <v/>
      </c>
      <c r="AC1278">
        <f>主动技能!AJ1281</f>
        <v>15</v>
      </c>
    </row>
    <row r="1279" spans="1:29" x14ac:dyDescent="0.15">
      <c r="A127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对敌方任意单体攻击，造成100%攻击力（+6411）点伤害。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t="str">
        <f>主动技能!P1282</f>
        <v>eff_yixingguangquan|||</v>
      </c>
      <c r="K1279">
        <f>主动技能!Q1282</f>
        <v>1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 t="str">
        <f>IF(主动技能!V1282="","",主动技能!V1282)</f>
        <v>skill_32</v>
      </c>
      <c r="Q1279" t="str">
        <f>IF(主动技能!W1282="","")</f>
        <v/>
      </c>
      <c r="R1279" t="str">
        <f>IF(主动技能!X1282="","")</f>
        <v/>
      </c>
      <c r="S1279">
        <f>主动技能!Y1282</f>
        <v>0</v>
      </c>
      <c r="T1279">
        <f>主动技能!Z1282</f>
        <v>100</v>
      </c>
      <c r="U1279">
        <f>主动技能!AB1282</f>
        <v>6411</v>
      </c>
      <c r="V1279">
        <f>主动技能!AC1282</f>
        <v>0</v>
      </c>
      <c r="W1279">
        <f>主动技能!AD1282</f>
        <v>0</v>
      </c>
      <c r="X1279">
        <f>主动技能!AE1282</f>
        <v>0</v>
      </c>
      <c r="Y1279">
        <f>主动技能!AF1282</f>
        <v>0</v>
      </c>
      <c r="Z1279">
        <f>主动技能!AG1282</f>
        <v>0</v>
      </c>
      <c r="AA1279" t="str">
        <f>主动技能!AH1282</f>
        <v>attack</v>
      </c>
      <c r="AB1279" t="str">
        <f>IF(主动技能!AI1282="","")</f>
        <v/>
      </c>
      <c r="AC1279">
        <f>主动技能!AJ1282</f>
        <v>16</v>
      </c>
    </row>
    <row r="1280" spans="1:29" x14ac:dyDescent="0.15">
      <c r="A1280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对敌方任意单体攻击，造成100%攻击力（+9067）点伤害。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t="str">
        <f>主动技能!P1283</f>
        <v>eff_yixingguangquan|||</v>
      </c>
      <c r="K1280">
        <f>主动技能!Q1283</f>
        <v>1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 t="str">
        <f>IF(主动技能!V1283="","",主动技能!V1283)</f>
        <v>skill_32</v>
      </c>
      <c r="Q1280" t="str">
        <f>IF(主动技能!W1283="","")</f>
        <v/>
      </c>
      <c r="R1280" t="str">
        <f>IF(主动技能!X1283="","")</f>
        <v/>
      </c>
      <c r="S1280">
        <f>主动技能!Y1283</f>
        <v>0</v>
      </c>
      <c r="T1280">
        <f>主动技能!Z1283</f>
        <v>100</v>
      </c>
      <c r="U1280">
        <f>主动技能!AB1283</f>
        <v>9067</v>
      </c>
      <c r="V1280">
        <f>主动技能!AC1283</f>
        <v>0</v>
      </c>
      <c r="W1280">
        <f>主动技能!AD1283</f>
        <v>0</v>
      </c>
      <c r="X1280">
        <f>主动技能!AE1283</f>
        <v>0</v>
      </c>
      <c r="Y1280">
        <f>主动技能!AF1283</f>
        <v>0</v>
      </c>
      <c r="Z1280">
        <f>主动技能!AG1283</f>
        <v>0</v>
      </c>
      <c r="AA1280" t="str">
        <f>主动技能!AH1283</f>
        <v>attack</v>
      </c>
      <c r="AB1280" t="str">
        <f>IF(主动技能!AI1283="","")</f>
        <v/>
      </c>
      <c r="AC1280">
        <f>主动技能!AJ1283</f>
        <v>17</v>
      </c>
    </row>
    <row r="1281" spans="1:29" x14ac:dyDescent="0.15">
      <c r="A1281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对敌方任意单体攻击，造成100%攻击力（+12825）点伤害。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t="str">
        <f>主动技能!P1284</f>
        <v>eff_yixingguangquan|||</v>
      </c>
      <c r="K1281">
        <f>主动技能!Q1284</f>
        <v>1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 t="str">
        <f>IF(主动技能!V1284="","",主动技能!V1284)</f>
        <v>skill_32</v>
      </c>
      <c r="Q1281" t="str">
        <f>IF(主动技能!W1284="","")</f>
        <v/>
      </c>
      <c r="R1281" t="str">
        <f>IF(主动技能!X1284="","")</f>
        <v/>
      </c>
      <c r="S1281">
        <f>主动技能!Y1284</f>
        <v>0</v>
      </c>
      <c r="T1281">
        <f>主动技能!Z1284</f>
        <v>100</v>
      </c>
      <c r="U1281">
        <f>主动技能!AB1284</f>
        <v>12825</v>
      </c>
      <c r="V1281">
        <f>主动技能!AC1284</f>
        <v>0</v>
      </c>
      <c r="W1281">
        <f>主动技能!AD1284</f>
        <v>0</v>
      </c>
      <c r="X1281">
        <f>主动技能!AE1284</f>
        <v>0</v>
      </c>
      <c r="Y1281">
        <f>主动技能!AF1284</f>
        <v>0</v>
      </c>
      <c r="Z1281">
        <f>主动技能!AG1284</f>
        <v>0</v>
      </c>
      <c r="AA1281" t="str">
        <f>主动技能!AH1284</f>
        <v>attack</v>
      </c>
      <c r="AB1281" t="str">
        <f>IF(主动技能!AI1284="","")</f>
        <v/>
      </c>
      <c r="AC1281">
        <f>主动技能!AJ1284</f>
        <v>18</v>
      </c>
    </row>
    <row r="1282" spans="1:29" x14ac:dyDescent="0.15">
      <c r="A1282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对敌方任意单体攻击，造成100%攻击力（+18140）点伤害。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t="str">
        <f>主动技能!P1285</f>
        <v>eff_yixingguangquan|||</v>
      </c>
      <c r="K1282">
        <f>主动技能!Q1285</f>
        <v>1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 t="str">
        <f>IF(主动技能!V1285="","",主动技能!V1285)</f>
        <v>skill_32</v>
      </c>
      <c r="Q1282" t="str">
        <f>IF(主动技能!W1285="","")</f>
        <v/>
      </c>
      <c r="R1282" t="str">
        <f>IF(主动技能!X1285="","")</f>
        <v/>
      </c>
      <c r="S1282">
        <f>主动技能!Y1285</f>
        <v>0</v>
      </c>
      <c r="T1282">
        <f>主动技能!Z1285</f>
        <v>100</v>
      </c>
      <c r="U1282">
        <f>主动技能!AB1285</f>
        <v>18140</v>
      </c>
      <c r="V1282">
        <f>主动技能!AC1285</f>
        <v>0</v>
      </c>
      <c r="W1282">
        <f>主动技能!AD1285</f>
        <v>0</v>
      </c>
      <c r="X1282">
        <f>主动技能!AE1285</f>
        <v>0</v>
      </c>
      <c r="Y1282">
        <f>主动技能!AF1285</f>
        <v>0</v>
      </c>
      <c r="Z1282">
        <f>主动技能!AG1285</f>
        <v>0</v>
      </c>
      <c r="AA1282" t="str">
        <f>主动技能!AH1285</f>
        <v>attack</v>
      </c>
      <c r="AB1282" t="str">
        <f>IF(主动技能!AI1285="","")</f>
        <v/>
      </c>
      <c r="AC1282">
        <f>主动技能!AJ1285</f>
        <v>19</v>
      </c>
    </row>
    <row r="1283" spans="1:29" x14ac:dyDescent="0.15">
      <c r="A1283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对敌方任意单体攻击，造成100%攻击力（+25657）点伤害。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t="str">
        <f>主动技能!P1286</f>
        <v>eff_yixingguangquan|||</v>
      </c>
      <c r="K1283">
        <f>主动技能!Q1286</f>
        <v>1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 t="str">
        <f>IF(主动技能!V1286="","",主动技能!V1286)</f>
        <v>skill_32</v>
      </c>
      <c r="Q1283" t="str">
        <f>IF(主动技能!W1286="","")</f>
        <v/>
      </c>
      <c r="R1283" t="str">
        <f>IF(主动技能!X1286="","")</f>
        <v/>
      </c>
      <c r="S1283">
        <f>主动技能!Y1286</f>
        <v>0</v>
      </c>
      <c r="T1283">
        <f>主动技能!Z1286</f>
        <v>100</v>
      </c>
      <c r="U1283">
        <f>主动技能!AB1286</f>
        <v>25657</v>
      </c>
      <c r="V1283">
        <f>主动技能!AC1286</f>
        <v>0</v>
      </c>
      <c r="W1283">
        <f>主动技能!AD1286</f>
        <v>0</v>
      </c>
      <c r="X1283">
        <f>主动技能!AE1286</f>
        <v>0</v>
      </c>
      <c r="Y1283">
        <f>主动技能!AF1286</f>
        <v>0</v>
      </c>
      <c r="Z1283">
        <f>主动技能!AG1286</f>
        <v>0</v>
      </c>
      <c r="AA1283" t="str">
        <f>主动技能!AH1286</f>
        <v>attack</v>
      </c>
      <c r="AB1283" t="str">
        <f>IF(主动技能!AI1286="","")</f>
        <v/>
      </c>
      <c r="AC1283">
        <f>主动技能!AJ1286</f>
        <v>20</v>
      </c>
    </row>
    <row r="1284" spans="1:29" x14ac:dyDescent="0.15">
      <c r="A1284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对敌方全体造成100%攻击力（+81)伤害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 t="str">
        <f>主动技能!P1287</f>
        <v>eff_sixingguangquan||eff_heilongjuanfeng|</v>
      </c>
      <c r="K1284">
        <f>主动技能!Q1287</f>
        <v>3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 t="str">
        <f>IF(主动技能!V1287="","",主动技能!V1287)</f>
        <v>skill_03</v>
      </c>
      <c r="Q1284" t="str">
        <f>IF(主动技能!W1287="","")</f>
        <v/>
      </c>
      <c r="R1284" t="str">
        <f>IF(主动技能!X1287="","")</f>
        <v/>
      </c>
      <c r="S1284">
        <f>主动技能!Y1287</f>
        <v>50</v>
      </c>
      <c r="T1284">
        <f>主动技能!Z1287</f>
        <v>100</v>
      </c>
      <c r="U1284">
        <f>主动技能!AB1287</f>
        <v>81</v>
      </c>
      <c r="V1284">
        <f>主动技能!AC1287</f>
        <v>0</v>
      </c>
      <c r="W1284">
        <f>主动技能!AD1287</f>
        <v>0</v>
      </c>
      <c r="X1284">
        <f>主动技能!AE1287</f>
        <v>1</v>
      </c>
      <c r="Y1284">
        <f>主动技能!AF1287</f>
        <v>2</v>
      </c>
      <c r="Z1284">
        <f>主动技能!AG1287</f>
        <v>1</v>
      </c>
      <c r="AA1284" t="str">
        <f>主动技能!AH1287</f>
        <v>attackex</v>
      </c>
      <c r="AB1284" t="str">
        <f>IF(主动技能!AI1287="","")</f>
        <v/>
      </c>
      <c r="AC1284">
        <f>主动技能!AJ1287</f>
        <v>1</v>
      </c>
    </row>
    <row r="1285" spans="1:29" x14ac:dyDescent="0.15">
      <c r="A1285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对敌方全体造成100%攻击力（+100)伤害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 t="str">
        <f>主动技能!P1288</f>
        <v>eff_sixingguangquan||eff_heilongjuanfeng|</v>
      </c>
      <c r="K1285">
        <f>主动技能!Q1288</f>
        <v>3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 t="str">
        <f>IF(主动技能!V1288="","",主动技能!V1288)</f>
        <v>skill_03</v>
      </c>
      <c r="Q1285" t="str">
        <f>IF(主动技能!W1288="","")</f>
        <v/>
      </c>
      <c r="R1285" t="str">
        <f>IF(主动技能!X1288="","")</f>
        <v/>
      </c>
      <c r="S1285">
        <f>主动技能!Y1288</f>
        <v>50</v>
      </c>
      <c r="T1285">
        <f>主动技能!Z1288</f>
        <v>100</v>
      </c>
      <c r="U1285">
        <f>主动技能!AB1288</f>
        <v>100</v>
      </c>
      <c r="V1285">
        <f>主动技能!AC1288</f>
        <v>0</v>
      </c>
      <c r="W1285">
        <f>主动技能!AD1288</f>
        <v>0</v>
      </c>
      <c r="X1285">
        <f>主动技能!AE1288</f>
        <v>1</v>
      </c>
      <c r="Y1285">
        <f>主动技能!AF1288</f>
        <v>2</v>
      </c>
      <c r="Z1285">
        <f>主动技能!AG1288</f>
        <v>1</v>
      </c>
      <c r="AA1285" t="str">
        <f>主动技能!AH1288</f>
        <v>attackex</v>
      </c>
      <c r="AB1285" t="str">
        <f>IF(主动技能!AI1288="","")</f>
        <v/>
      </c>
      <c r="AC1285">
        <f>主动技能!AJ1288</f>
        <v>2</v>
      </c>
    </row>
    <row r="1286" spans="1:29" x14ac:dyDescent="0.15">
      <c r="A1286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对敌方全体造成100%攻击力（+156)伤害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 t="str">
        <f>主动技能!P1289</f>
        <v>eff_sixingguangquan||eff_heilongjuanfeng|</v>
      </c>
      <c r="K1286">
        <f>主动技能!Q1289</f>
        <v>3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 t="str">
        <f>IF(主动技能!V1289="","",主动技能!V1289)</f>
        <v>skill_03</v>
      </c>
      <c r="Q1286" t="str">
        <f>IF(主动技能!W1289="","")</f>
        <v/>
      </c>
      <c r="R1286" t="str">
        <f>IF(主动技能!X1289="","")</f>
        <v/>
      </c>
      <c r="S1286">
        <f>主动技能!Y1289</f>
        <v>50</v>
      </c>
      <c r="T1286">
        <f>主动技能!Z1289</f>
        <v>100</v>
      </c>
      <c r="U1286">
        <f>主动技能!AB1289</f>
        <v>156</v>
      </c>
      <c r="V1286">
        <f>主动技能!AC1289</f>
        <v>0</v>
      </c>
      <c r="W1286">
        <f>主动技能!AD1289</f>
        <v>0</v>
      </c>
      <c r="X1286">
        <f>主动技能!AE1289</f>
        <v>1</v>
      </c>
      <c r="Y1286">
        <f>主动技能!AF1289</f>
        <v>2</v>
      </c>
      <c r="Z1286">
        <f>主动技能!AG1289</f>
        <v>1</v>
      </c>
      <c r="AA1286" t="str">
        <f>主动技能!AH1289</f>
        <v>attackex</v>
      </c>
      <c r="AB1286" t="str">
        <f>IF(主动技能!AI1289="","")</f>
        <v/>
      </c>
      <c r="AC1286">
        <f>主动技能!AJ1289</f>
        <v>3</v>
      </c>
    </row>
    <row r="1287" spans="1:29" x14ac:dyDescent="0.15">
      <c r="A1287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对敌方全体造成100%攻击力（+250)伤害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 t="str">
        <f>主动技能!P1290</f>
        <v>eff_sixingguangquan||eff_heilongjuanfeng|</v>
      </c>
      <c r="K1287">
        <f>主动技能!Q1290</f>
        <v>3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 t="str">
        <f>IF(主动技能!V1290="","",主动技能!V1290)</f>
        <v>skill_03</v>
      </c>
      <c r="Q1287" t="str">
        <f>IF(主动技能!W1290="","")</f>
        <v/>
      </c>
      <c r="R1287" t="str">
        <f>IF(主动技能!X1290="","")</f>
        <v/>
      </c>
      <c r="S1287">
        <f>主动技能!Y1290</f>
        <v>50</v>
      </c>
      <c r="T1287">
        <f>主动技能!Z1290</f>
        <v>100</v>
      </c>
      <c r="U1287">
        <f>主动技能!AB1290</f>
        <v>250</v>
      </c>
      <c r="V1287">
        <f>主动技能!AC1290</f>
        <v>0</v>
      </c>
      <c r="W1287">
        <f>主动技能!AD1290</f>
        <v>0</v>
      </c>
      <c r="X1287">
        <f>主动技能!AE1290</f>
        <v>1</v>
      </c>
      <c r="Y1287">
        <f>主动技能!AF1290</f>
        <v>2</v>
      </c>
      <c r="Z1287">
        <f>主动技能!AG1290</f>
        <v>1</v>
      </c>
      <c r="AA1287" t="str">
        <f>主动技能!AH1290</f>
        <v>attackex</v>
      </c>
      <c r="AB1287" t="str">
        <f>IF(主动技能!AI1290="","")</f>
        <v/>
      </c>
      <c r="AC1287">
        <f>主动技能!AJ1290</f>
        <v>4</v>
      </c>
    </row>
    <row r="1288" spans="1:29" x14ac:dyDescent="0.15">
      <c r="A1288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 t="str">
        <f>主动技能!P1291</f>
        <v>eff_sixingguangquan||eff_heilongjuanfeng|</v>
      </c>
      <c r="K1288">
        <f>主动技能!Q1291</f>
        <v>3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 t="str">
        <f>IF(主动技能!V1291="","",主动技能!V1291)</f>
        <v>skill_03</v>
      </c>
      <c r="Q1288" t="str">
        <f>IF(主动技能!W1291="","")</f>
        <v/>
      </c>
      <c r="R1288" t="str">
        <f>IF(主动技能!X1291="","")</f>
        <v/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>
        <f>主动技能!AE1291</f>
        <v>1</v>
      </c>
      <c r="Y1288">
        <f>主动技能!AF1291</f>
        <v>2</v>
      </c>
      <c r="Z1288">
        <f>主动技能!AG1291</f>
        <v>1</v>
      </c>
      <c r="AA1288" t="str">
        <f>主动技能!AH1291</f>
        <v>attackex</v>
      </c>
      <c r="AB1288" t="str">
        <f>IF(主动技能!AI1291="","")</f>
        <v/>
      </c>
      <c r="AC1288">
        <f>主动技能!AJ1291</f>
        <v>5</v>
      </c>
    </row>
    <row r="1289" spans="1:29" x14ac:dyDescent="0.15">
      <c r="A128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对敌方全体造成100%攻击力（+500)伤害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 t="str">
        <f>主动技能!P1292</f>
        <v>eff_sixingguangquan||eff_heilongjuanfeng|</v>
      </c>
      <c r="K1289">
        <f>主动技能!Q1292</f>
        <v>3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 t="str">
        <f>IF(主动技能!V1292="","",主动技能!V1292)</f>
        <v>skill_03</v>
      </c>
      <c r="Q1289" t="str">
        <f>IF(主动技能!W1292="","")</f>
        <v/>
      </c>
      <c r="R1289" t="str">
        <f>IF(主动技能!X1292="","")</f>
        <v/>
      </c>
      <c r="S1289">
        <f>主动技能!Y1292</f>
        <v>50</v>
      </c>
      <c r="T1289">
        <f>主动技能!Z1292</f>
        <v>100</v>
      </c>
      <c r="U1289">
        <f>主动技能!AB1292</f>
        <v>500</v>
      </c>
      <c r="V1289">
        <f>主动技能!AC1292</f>
        <v>0</v>
      </c>
      <c r="W1289">
        <f>主动技能!AD1292</f>
        <v>0</v>
      </c>
      <c r="X1289">
        <f>主动技能!AE1292</f>
        <v>1</v>
      </c>
      <c r="Y1289">
        <f>主动技能!AF1292</f>
        <v>2</v>
      </c>
      <c r="Z1289">
        <f>主动技能!AG1292</f>
        <v>1</v>
      </c>
      <c r="AA1289" t="str">
        <f>主动技能!AH1292</f>
        <v>attackex</v>
      </c>
      <c r="AB1289" t="str">
        <f>IF(主动技能!AI1292="","")</f>
        <v/>
      </c>
      <c r="AC1289">
        <f>主动技能!AJ1292</f>
        <v>6</v>
      </c>
    </row>
    <row r="1290" spans="1:29" x14ac:dyDescent="0.15">
      <c r="A1290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对敌方全体造成100%攻击力（+707)伤害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 t="str">
        <f>主动技能!P1293</f>
        <v>eff_sixingguangquan||eff_heilongjuanfeng|</v>
      </c>
      <c r="K1290">
        <f>主动技能!Q1293</f>
        <v>3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 t="str">
        <f>IF(主动技能!V1293="","",主动技能!V1293)</f>
        <v>skill_03</v>
      </c>
      <c r="Q1290" t="str">
        <f>IF(主动技能!W1293="","")</f>
        <v/>
      </c>
      <c r="R1290" t="str">
        <f>IF(主动技能!X1293="","")</f>
        <v/>
      </c>
      <c r="S1290">
        <f>主动技能!Y1293</f>
        <v>50</v>
      </c>
      <c r="T1290">
        <f>主动技能!Z1293</f>
        <v>100</v>
      </c>
      <c r="U1290">
        <f>主动技能!AB1293</f>
        <v>707</v>
      </c>
      <c r="V1290">
        <f>主动技能!AC1293</f>
        <v>0</v>
      </c>
      <c r="W1290">
        <f>主动技能!AD1293</f>
        <v>0</v>
      </c>
      <c r="X1290">
        <f>主动技能!AE1293</f>
        <v>1</v>
      </c>
      <c r="Y1290">
        <f>主动技能!AF1293</f>
        <v>2</v>
      </c>
      <c r="Z1290">
        <f>主动技能!AG1293</f>
        <v>1</v>
      </c>
      <c r="AA1290" t="str">
        <f>主动技能!AH1293</f>
        <v>attackex</v>
      </c>
      <c r="AB1290" t="str">
        <f>IF(主动技能!AI1293="","")</f>
        <v/>
      </c>
      <c r="AC1290">
        <f>主动技能!AJ1293</f>
        <v>7</v>
      </c>
    </row>
    <row r="1291" spans="1:29" x14ac:dyDescent="0.15">
      <c r="A1291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对敌方全体造成100%攻击力（+1000)伤害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 t="str">
        <f>主动技能!P1294</f>
        <v>eff_sixingguangquan||eff_heilongjuanfeng|</v>
      </c>
      <c r="K1291">
        <f>主动技能!Q1294</f>
        <v>3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 t="str">
        <f>IF(主动技能!V1294="","",主动技能!V1294)</f>
        <v>skill_03</v>
      </c>
      <c r="Q1291" t="str">
        <f>IF(主动技能!W1294="","")</f>
        <v/>
      </c>
      <c r="R1291" t="str">
        <f>IF(主动技能!X1294="","")</f>
        <v/>
      </c>
      <c r="S1291">
        <f>主动技能!Y1294</f>
        <v>50</v>
      </c>
      <c r="T1291">
        <f>主动技能!Z1294</f>
        <v>100</v>
      </c>
      <c r="U1291">
        <f>主动技能!AB1294</f>
        <v>1000</v>
      </c>
      <c r="V1291">
        <f>主动技能!AC1294</f>
        <v>0</v>
      </c>
      <c r="W1291">
        <f>主动技能!AD1294</f>
        <v>0</v>
      </c>
      <c r="X1291">
        <f>主动技能!AE1294</f>
        <v>1</v>
      </c>
      <c r="Y1291">
        <f>主动技能!AF1294</f>
        <v>2</v>
      </c>
      <c r="Z1291">
        <f>主动技能!AG1294</f>
        <v>1</v>
      </c>
      <c r="AA1291" t="str">
        <f>主动技能!AH1294</f>
        <v>attackex</v>
      </c>
      <c r="AB1291" t="str">
        <f>IF(主动技能!AI1294="","")</f>
        <v/>
      </c>
      <c r="AC1291">
        <f>主动技能!AJ1294</f>
        <v>8</v>
      </c>
    </row>
    <row r="1292" spans="1:29" x14ac:dyDescent="0.15">
      <c r="A1292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对敌方全体造成100%攻击力（+1415)伤害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 t="str">
        <f>主动技能!P1295</f>
        <v>eff_sixingguangquan||eff_heilongjuanfeng|</v>
      </c>
      <c r="K1292">
        <f>主动技能!Q1295</f>
        <v>3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 t="str">
        <f>IF(主动技能!V1295="","",主动技能!V1295)</f>
        <v>skill_03</v>
      </c>
      <c r="Q1292" t="str">
        <f>IF(主动技能!W1295="","")</f>
        <v/>
      </c>
      <c r="R1292" t="str">
        <f>IF(主动技能!X1295="","")</f>
        <v/>
      </c>
      <c r="S1292">
        <f>主动技能!Y1295</f>
        <v>50</v>
      </c>
      <c r="T1292">
        <f>主动技能!Z1295</f>
        <v>100</v>
      </c>
      <c r="U1292">
        <f>主动技能!AB1295</f>
        <v>1415</v>
      </c>
      <c r="V1292">
        <f>主动技能!AC1295</f>
        <v>0</v>
      </c>
      <c r="W1292">
        <f>主动技能!AD1295</f>
        <v>0</v>
      </c>
      <c r="X1292">
        <f>主动技能!AE1295</f>
        <v>1</v>
      </c>
      <c r="Y1292">
        <f>主动技能!AF1295</f>
        <v>2</v>
      </c>
      <c r="Z1292">
        <f>主动技能!AG1295</f>
        <v>1</v>
      </c>
      <c r="AA1292" t="str">
        <f>主动技能!AH1295</f>
        <v>attackex</v>
      </c>
      <c r="AB1292" t="str">
        <f>IF(主动技能!AI1295="","")</f>
        <v/>
      </c>
      <c r="AC1292">
        <f>主动技能!AJ1295</f>
        <v>9</v>
      </c>
    </row>
    <row r="1293" spans="1:29" x14ac:dyDescent="0.15">
      <c r="A1293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对敌方全体造成100%攻击力（+2001)伤害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 t="str">
        <f>主动技能!P1296</f>
        <v>eff_sixingguangquan||eff_heilongjuanfeng|</v>
      </c>
      <c r="K1293">
        <f>主动技能!Q1296</f>
        <v>3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 t="str">
        <f>IF(主动技能!V1296="","",主动技能!V1296)</f>
        <v>skill_03</v>
      </c>
      <c r="Q1293" t="str">
        <f>IF(主动技能!W1296="","")</f>
        <v/>
      </c>
      <c r="R1293" t="str">
        <f>IF(主动技能!X1296="","")</f>
        <v/>
      </c>
      <c r="S1293">
        <f>主动技能!Y1296</f>
        <v>50</v>
      </c>
      <c r="T1293">
        <f>主动技能!Z1296</f>
        <v>100</v>
      </c>
      <c r="U1293">
        <f>主动技能!AB1296</f>
        <v>2001</v>
      </c>
      <c r="V1293">
        <f>主动技能!AC1296</f>
        <v>0</v>
      </c>
      <c r="W1293">
        <f>主动技能!AD1296</f>
        <v>0</v>
      </c>
      <c r="X1293">
        <f>主动技能!AE1296</f>
        <v>1</v>
      </c>
      <c r="Y1293">
        <f>主动技能!AF1296</f>
        <v>2</v>
      </c>
      <c r="Z1293">
        <f>主动技能!AG1296</f>
        <v>1</v>
      </c>
      <c r="AA1293" t="str">
        <f>主动技能!AH1296</f>
        <v>attackex</v>
      </c>
      <c r="AB1293" t="str">
        <f>IF(主动技能!AI1296="","")</f>
        <v/>
      </c>
      <c r="AC1293">
        <f>主动技能!AJ1296</f>
        <v>10</v>
      </c>
    </row>
    <row r="1294" spans="1:29" x14ac:dyDescent="0.15">
      <c r="A1294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对敌方全体造成100%攻击力（+2831)伤害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 t="str">
        <f>主动技能!P1297</f>
        <v>eff_sixingguangquan||eff_heilongjuanfeng|</v>
      </c>
      <c r="K1294">
        <f>主动技能!Q1297</f>
        <v>3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 t="str">
        <f>IF(主动技能!V1297="","",主动技能!V1297)</f>
        <v>skill_03</v>
      </c>
      <c r="Q1294" t="str">
        <f>IF(主动技能!W1297="","")</f>
        <v/>
      </c>
      <c r="R1294" t="str">
        <f>IF(主动技能!X1297="","")</f>
        <v/>
      </c>
      <c r="S1294">
        <f>主动技能!Y1297</f>
        <v>50</v>
      </c>
      <c r="T1294">
        <f>主动技能!Z1297</f>
        <v>100</v>
      </c>
      <c r="U1294">
        <f>主动技能!AB1297</f>
        <v>2831</v>
      </c>
      <c r="V1294">
        <f>主动技能!AC1297</f>
        <v>0</v>
      </c>
      <c r="W1294">
        <f>主动技能!AD1297</f>
        <v>0</v>
      </c>
      <c r="X1294">
        <f>主动技能!AE1297</f>
        <v>1</v>
      </c>
      <c r="Y1294">
        <f>主动技能!AF1297</f>
        <v>2</v>
      </c>
      <c r="Z1294">
        <f>主动技能!AG1297</f>
        <v>1</v>
      </c>
      <c r="AA1294" t="str">
        <f>主动技能!AH1297</f>
        <v>attackex</v>
      </c>
      <c r="AB1294" t="str">
        <f>IF(主动技能!AI1297="","")</f>
        <v/>
      </c>
      <c r="AC1294">
        <f>主动技能!AJ1297</f>
        <v>11</v>
      </c>
    </row>
    <row r="1295" spans="1:29" x14ac:dyDescent="0.15">
      <c r="A1295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对敌方全体造成100%攻击力（+4004)伤害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 t="str">
        <f>主动技能!P1298</f>
        <v>eff_sixingguangquan||eff_heilongjuanfeng|</v>
      </c>
      <c r="K1295">
        <f>主动技能!Q1298</f>
        <v>3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 t="str">
        <f>IF(主动技能!V1298="","",主动技能!V1298)</f>
        <v>skill_03</v>
      </c>
      <c r="Q1295" t="str">
        <f>IF(主动技能!W1298="","")</f>
        <v/>
      </c>
      <c r="R1295" t="str">
        <f>IF(主动技能!X1298="","")</f>
        <v/>
      </c>
      <c r="S1295">
        <f>主动技能!Y1298</f>
        <v>50</v>
      </c>
      <c r="T1295">
        <f>主动技能!Z1298</f>
        <v>100</v>
      </c>
      <c r="U1295">
        <f>主动技能!AB1298</f>
        <v>4004</v>
      </c>
      <c r="V1295">
        <f>主动技能!AC1298</f>
        <v>0</v>
      </c>
      <c r="W1295">
        <f>主动技能!AD1298</f>
        <v>0</v>
      </c>
      <c r="X1295">
        <f>主动技能!AE1298</f>
        <v>1</v>
      </c>
      <c r="Y1295">
        <f>主动技能!AF1298</f>
        <v>2</v>
      </c>
      <c r="Z1295">
        <f>主动技能!AG1298</f>
        <v>1</v>
      </c>
      <c r="AA1295" t="str">
        <f>主动技能!AH1298</f>
        <v>attackex</v>
      </c>
      <c r="AB1295" t="str">
        <f>IF(主动技能!AI1298="","")</f>
        <v/>
      </c>
      <c r="AC1295">
        <f>主动技能!AJ1298</f>
        <v>12</v>
      </c>
    </row>
    <row r="1296" spans="1:29" x14ac:dyDescent="0.15">
      <c r="A1296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对敌方全体造成100%攻击力（+5664)伤害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 t="str">
        <f>主动技能!P1299</f>
        <v>eff_sixingguangquan||eff_heilongjuanfeng|</v>
      </c>
      <c r="K1296">
        <f>主动技能!Q1299</f>
        <v>3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 t="str">
        <f>IF(主动技能!V1299="","",主动技能!V1299)</f>
        <v>skill_03</v>
      </c>
      <c r="Q1296" t="str">
        <f>IF(主动技能!W1299="","")</f>
        <v/>
      </c>
      <c r="R1296" t="str">
        <f>IF(主动技能!X1299="","")</f>
        <v/>
      </c>
      <c r="S1296">
        <f>主动技能!Y1299</f>
        <v>50</v>
      </c>
      <c r="T1296">
        <f>主动技能!Z1299</f>
        <v>100</v>
      </c>
      <c r="U1296">
        <f>主动技能!AB1299</f>
        <v>5664</v>
      </c>
      <c r="V1296">
        <f>主动技能!AC1299</f>
        <v>0</v>
      </c>
      <c r="W1296">
        <f>主动技能!AD1299</f>
        <v>0</v>
      </c>
      <c r="X1296">
        <f>主动技能!AE1299</f>
        <v>1</v>
      </c>
      <c r="Y1296">
        <f>主动技能!AF1299</f>
        <v>2</v>
      </c>
      <c r="Z1296">
        <f>主动技能!AG1299</f>
        <v>1</v>
      </c>
      <c r="AA1296" t="str">
        <f>主动技能!AH1299</f>
        <v>attackex</v>
      </c>
      <c r="AB1296" t="str">
        <f>IF(主动技能!AI1299="","")</f>
        <v/>
      </c>
      <c r="AC1296">
        <f>主动技能!AJ1299</f>
        <v>13</v>
      </c>
    </row>
    <row r="1297" spans="1:29" x14ac:dyDescent="0.15">
      <c r="A1297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对敌方全体造成100%攻击力（+8011)伤害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 t="str">
        <f>主动技能!P1300</f>
        <v>eff_sixingguangquan||eff_heilongjuanfeng|</v>
      </c>
      <c r="K1297">
        <f>主动技能!Q1300</f>
        <v>3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 t="str">
        <f>IF(主动技能!V1300="","",主动技能!V1300)</f>
        <v>skill_03</v>
      </c>
      <c r="Q1297" t="str">
        <f>IF(主动技能!W1300="","")</f>
        <v/>
      </c>
      <c r="R1297" t="str">
        <f>IF(主动技能!X1300="","")</f>
        <v/>
      </c>
      <c r="S1297">
        <f>主动技能!Y1300</f>
        <v>50</v>
      </c>
      <c r="T1297">
        <f>主动技能!Z1300</f>
        <v>100</v>
      </c>
      <c r="U1297">
        <f>主动技能!AB1300</f>
        <v>8011</v>
      </c>
      <c r="V1297">
        <f>主动技能!AC1300</f>
        <v>0</v>
      </c>
      <c r="W1297">
        <f>主动技能!AD1300</f>
        <v>0</v>
      </c>
      <c r="X1297">
        <f>主动技能!AE1300</f>
        <v>1</v>
      </c>
      <c r="Y1297">
        <f>主动技能!AF1300</f>
        <v>2</v>
      </c>
      <c r="Z1297">
        <f>主动技能!AG1300</f>
        <v>1</v>
      </c>
      <c r="AA1297" t="str">
        <f>主动技能!AH1300</f>
        <v>attackex</v>
      </c>
      <c r="AB1297" t="str">
        <f>IF(主动技能!AI1300="","")</f>
        <v/>
      </c>
      <c r="AC1297">
        <f>主动技能!AJ1300</f>
        <v>14</v>
      </c>
    </row>
    <row r="1298" spans="1:29" x14ac:dyDescent="0.15">
      <c r="A1298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对敌方全体造成100%攻击力（+11331)伤害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 t="str">
        <f>主动技能!P1301</f>
        <v>eff_sixingguangquan||eff_heilongjuanfeng|</v>
      </c>
      <c r="K1298">
        <f>主动技能!Q1301</f>
        <v>3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 t="str">
        <f>IF(主动技能!V1301="","",主动技能!V1301)</f>
        <v>skill_03</v>
      </c>
      <c r="Q1298" t="str">
        <f>IF(主动技能!W1301="","")</f>
        <v/>
      </c>
      <c r="R1298" t="str">
        <f>IF(主动技能!X1301="","")</f>
        <v/>
      </c>
      <c r="S1298">
        <f>主动技能!Y1301</f>
        <v>50</v>
      </c>
      <c r="T1298">
        <f>主动技能!Z1301</f>
        <v>100</v>
      </c>
      <c r="U1298">
        <f>主动技能!AB1301</f>
        <v>11331</v>
      </c>
      <c r="V1298">
        <f>主动技能!AC1301</f>
        <v>0</v>
      </c>
      <c r="W1298">
        <f>主动技能!AD1301</f>
        <v>0</v>
      </c>
      <c r="X1298">
        <f>主动技能!AE1301</f>
        <v>1</v>
      </c>
      <c r="Y1298">
        <f>主动技能!AF1301</f>
        <v>2</v>
      </c>
      <c r="Z1298">
        <f>主动技能!AG1301</f>
        <v>1</v>
      </c>
      <c r="AA1298" t="str">
        <f>主动技能!AH1301</f>
        <v>attackex</v>
      </c>
      <c r="AB1298" t="str">
        <f>IF(主动技能!AI1301="","")</f>
        <v/>
      </c>
      <c r="AC1298">
        <f>主动技能!AJ1301</f>
        <v>15</v>
      </c>
    </row>
    <row r="1299" spans="1:29" x14ac:dyDescent="0.15">
      <c r="A129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对敌方全体造成100%攻击力（+16027)伤害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 t="str">
        <f>主动技能!P1302</f>
        <v>eff_sixingguangquan||eff_heilongjuanfeng|</v>
      </c>
      <c r="K1299">
        <f>主动技能!Q1302</f>
        <v>3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 t="str">
        <f>IF(主动技能!V1302="","",主动技能!V1302)</f>
        <v>skill_03</v>
      </c>
      <c r="Q1299" t="str">
        <f>IF(主动技能!W1302="","")</f>
        <v/>
      </c>
      <c r="R1299" t="str">
        <f>IF(主动技能!X1302="","")</f>
        <v/>
      </c>
      <c r="S1299">
        <f>主动技能!Y1302</f>
        <v>50</v>
      </c>
      <c r="T1299">
        <f>主动技能!Z1302</f>
        <v>100</v>
      </c>
      <c r="U1299">
        <f>主动技能!AB1302</f>
        <v>16027</v>
      </c>
      <c r="V1299">
        <f>主动技能!AC1302</f>
        <v>0</v>
      </c>
      <c r="W1299">
        <f>主动技能!AD1302</f>
        <v>0</v>
      </c>
      <c r="X1299">
        <f>主动技能!AE1302</f>
        <v>1</v>
      </c>
      <c r="Y1299">
        <f>主动技能!AF1302</f>
        <v>2</v>
      </c>
      <c r="Z1299">
        <f>主动技能!AG1302</f>
        <v>1</v>
      </c>
      <c r="AA1299" t="str">
        <f>主动技能!AH1302</f>
        <v>attackex</v>
      </c>
      <c r="AB1299" t="str">
        <f>IF(主动技能!AI1302="","")</f>
        <v/>
      </c>
      <c r="AC1299">
        <f>主动技能!AJ1302</f>
        <v>16</v>
      </c>
    </row>
    <row r="1300" spans="1:29" x14ac:dyDescent="0.15">
      <c r="A1300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对敌方全体造成100%攻击力（+22669)伤害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 t="str">
        <f>主动技能!P1303</f>
        <v>eff_sixingguangquan||eff_heilongjuanfeng|</v>
      </c>
      <c r="K1300">
        <f>主动技能!Q1303</f>
        <v>3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 t="str">
        <f>IF(主动技能!V1303="","",主动技能!V1303)</f>
        <v>skill_03</v>
      </c>
      <c r="Q1300" t="str">
        <f>IF(主动技能!W1303="","")</f>
        <v/>
      </c>
      <c r="R1300" t="str">
        <f>IF(主动技能!X1303="","")</f>
        <v/>
      </c>
      <c r="S1300">
        <f>主动技能!Y1303</f>
        <v>50</v>
      </c>
      <c r="T1300">
        <f>主动技能!Z1303</f>
        <v>100</v>
      </c>
      <c r="U1300">
        <f>主动技能!AB1303</f>
        <v>22669</v>
      </c>
      <c r="V1300">
        <f>主动技能!AC1303</f>
        <v>0</v>
      </c>
      <c r="W1300">
        <f>主动技能!AD1303</f>
        <v>0</v>
      </c>
      <c r="X1300">
        <f>主动技能!AE1303</f>
        <v>1</v>
      </c>
      <c r="Y1300">
        <f>主动技能!AF1303</f>
        <v>2</v>
      </c>
      <c r="Z1300">
        <f>主动技能!AG1303</f>
        <v>1</v>
      </c>
      <c r="AA1300" t="str">
        <f>主动技能!AH1303</f>
        <v>attackex</v>
      </c>
      <c r="AB1300" t="str">
        <f>IF(主动技能!AI1303="","")</f>
        <v/>
      </c>
      <c r="AC1300">
        <f>主动技能!AJ1303</f>
        <v>17</v>
      </c>
    </row>
    <row r="1301" spans="1:29" x14ac:dyDescent="0.15">
      <c r="A1301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对敌方全体造成100%攻击力（+32063)伤害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 t="str">
        <f>主动技能!P1304</f>
        <v>eff_sixingguangquan||eff_heilongjuanfeng|</v>
      </c>
      <c r="K1301">
        <f>主动技能!Q1304</f>
        <v>3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 t="str">
        <f>IF(主动技能!V1304="","",主动技能!V1304)</f>
        <v>skill_03</v>
      </c>
      <c r="Q1301" t="str">
        <f>IF(主动技能!W1304="","")</f>
        <v/>
      </c>
      <c r="R1301" t="str">
        <f>IF(主动技能!X1304="","")</f>
        <v/>
      </c>
      <c r="S1301">
        <f>主动技能!Y1304</f>
        <v>50</v>
      </c>
      <c r="T1301">
        <f>主动技能!Z1304</f>
        <v>100</v>
      </c>
      <c r="U1301">
        <f>主动技能!AB1304</f>
        <v>32063</v>
      </c>
      <c r="V1301">
        <f>主动技能!AC1304</f>
        <v>0</v>
      </c>
      <c r="W1301">
        <f>主动技能!AD1304</f>
        <v>0</v>
      </c>
      <c r="X1301">
        <f>主动技能!AE1304</f>
        <v>1</v>
      </c>
      <c r="Y1301">
        <f>主动技能!AF1304</f>
        <v>2</v>
      </c>
      <c r="Z1301">
        <f>主动技能!AG1304</f>
        <v>1</v>
      </c>
      <c r="AA1301" t="str">
        <f>主动技能!AH1304</f>
        <v>attackex</v>
      </c>
      <c r="AB1301" t="str">
        <f>IF(主动技能!AI1304="","")</f>
        <v/>
      </c>
      <c r="AC1301">
        <f>主动技能!AJ1304</f>
        <v>18</v>
      </c>
    </row>
    <row r="1302" spans="1:29" x14ac:dyDescent="0.15">
      <c r="A1302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对敌方全体造成100%攻击力（+45350)伤害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 t="str">
        <f>主动技能!P1305</f>
        <v>eff_sixingguangquan||eff_heilongjuanfeng|</v>
      </c>
      <c r="K1302">
        <f>主动技能!Q1305</f>
        <v>3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 t="str">
        <f>IF(主动技能!V1305="","",主动技能!V1305)</f>
        <v>skill_03</v>
      </c>
      <c r="Q1302" t="str">
        <f>IF(主动技能!W1305="","")</f>
        <v/>
      </c>
      <c r="R1302" t="str">
        <f>IF(主动技能!X1305="","")</f>
        <v/>
      </c>
      <c r="S1302">
        <f>主动技能!Y1305</f>
        <v>50</v>
      </c>
      <c r="T1302">
        <f>主动技能!Z1305</f>
        <v>100</v>
      </c>
      <c r="U1302">
        <f>主动技能!AB1305</f>
        <v>45350</v>
      </c>
      <c r="V1302">
        <f>主动技能!AC1305</f>
        <v>0</v>
      </c>
      <c r="W1302">
        <f>主动技能!AD1305</f>
        <v>0</v>
      </c>
      <c r="X1302">
        <f>主动技能!AE1305</f>
        <v>1</v>
      </c>
      <c r="Y1302">
        <f>主动技能!AF1305</f>
        <v>2</v>
      </c>
      <c r="Z1302">
        <f>主动技能!AG1305</f>
        <v>1</v>
      </c>
      <c r="AA1302" t="str">
        <f>主动技能!AH1305</f>
        <v>attackex</v>
      </c>
      <c r="AB1302" t="str">
        <f>IF(主动技能!AI1305="","")</f>
        <v/>
      </c>
      <c r="AC1302">
        <f>主动技能!AJ1305</f>
        <v>19</v>
      </c>
    </row>
    <row r="1303" spans="1:29" x14ac:dyDescent="0.15">
      <c r="A1303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对敌方全体造成100%攻击力（+64142)伤害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 t="str">
        <f>主动技能!P1306</f>
        <v>eff_sixingguangquan||eff_heilongjuanfeng|</v>
      </c>
      <c r="K1303">
        <f>主动技能!Q1306</f>
        <v>3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 t="str">
        <f>IF(主动技能!V1306="","",主动技能!V1306)</f>
        <v>skill_03</v>
      </c>
      <c r="Q1303" t="str">
        <f>IF(主动技能!W1306="","")</f>
        <v/>
      </c>
      <c r="R1303" t="str">
        <f>IF(主动技能!X1306="","")</f>
        <v/>
      </c>
      <c r="S1303">
        <f>主动技能!Y1306</f>
        <v>50</v>
      </c>
      <c r="T1303">
        <f>主动技能!Z1306</f>
        <v>100</v>
      </c>
      <c r="U1303">
        <f>主动技能!AB1306</f>
        <v>64142</v>
      </c>
      <c r="V1303">
        <f>主动技能!AC1306</f>
        <v>0</v>
      </c>
      <c r="W1303">
        <f>主动技能!AD1306</f>
        <v>0</v>
      </c>
      <c r="X1303">
        <f>主动技能!AE1306</f>
        <v>1</v>
      </c>
      <c r="Y1303">
        <f>主动技能!AF1306</f>
        <v>2</v>
      </c>
      <c r="Z1303">
        <f>主动技能!AG1306</f>
        <v>1</v>
      </c>
      <c r="AA1303" t="str">
        <f>主动技能!AH1306</f>
        <v>attackex</v>
      </c>
      <c r="AB1303" t="str">
        <f>IF(主动技能!AI1306="","")</f>
        <v/>
      </c>
      <c r="AC1303">
        <f>主动技能!AJ1306</f>
        <v>20</v>
      </c>
    </row>
    <row r="1304" spans="1:29" x14ac:dyDescent="0.15">
      <c r="A1304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对敌方全体造成125%攻击力（+81)伤害并减速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 t="str">
        <f>主动技能!P1307</f>
        <v>eff_sixingguangquan||eff_xingyujianglin|</v>
      </c>
      <c r="K1304">
        <f>主动技能!Q1307</f>
        <v>1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100003:100:2:0</v>
      </c>
      <c r="O1304" t="str">
        <f>IF(主动技能!U1307="","",主动技能!U1307)</f>
        <v/>
      </c>
      <c r="P1304" t="str">
        <f>IF(主动技能!V1307="","",主动技能!V1307)</f>
        <v>skill_04</v>
      </c>
      <c r="Q1304" t="str">
        <f>IF(主动技能!W1307="","")</f>
        <v/>
      </c>
      <c r="R1304" t="str">
        <f>IF(主动技能!X1307="","")</f>
        <v/>
      </c>
      <c r="S1304">
        <f>主动技能!Y1307</f>
        <v>100</v>
      </c>
      <c r="T1304">
        <f>主动技能!Z1307</f>
        <v>125</v>
      </c>
      <c r="U1304">
        <f>主动技能!AB1307</f>
        <v>81</v>
      </c>
      <c r="V1304">
        <f>主动技能!AC1307</f>
        <v>0</v>
      </c>
      <c r="W1304">
        <f>主动技能!AD1307</f>
        <v>0</v>
      </c>
      <c r="X1304">
        <f>主动技能!AE1307</f>
        <v>1</v>
      </c>
      <c r="Y1304">
        <f>主动技能!AF1307</f>
        <v>3</v>
      </c>
      <c r="Z1304">
        <f>主动技能!AG1307</f>
        <v>2</v>
      </c>
      <c r="AA1304" t="str">
        <f>主动技能!AH1307</f>
        <v>attackex</v>
      </c>
      <c r="AB1304" t="str">
        <f>IF(主动技能!AI1307="","")</f>
        <v/>
      </c>
      <c r="AC1304">
        <f>主动技能!AJ1307</f>
        <v>1</v>
      </c>
    </row>
    <row r="1305" spans="1:29" x14ac:dyDescent="0.15">
      <c r="A1305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对敌方全体造成125%攻击力（+100)伤害并减速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 t="str">
        <f>主动技能!P1308</f>
        <v>eff_sixingguangquan||eff_xingyujianglin|</v>
      </c>
      <c r="K1305">
        <f>主动技能!Q1308</f>
        <v>1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100003:100:2:0</v>
      </c>
      <c r="O1305" t="str">
        <f>IF(主动技能!U1308="","",主动技能!U1308)</f>
        <v/>
      </c>
      <c r="P1305" t="str">
        <f>IF(主动技能!V1308="","",主动技能!V1308)</f>
        <v>skill_04</v>
      </c>
      <c r="Q1305" t="str">
        <f>IF(主动技能!W1308="","")</f>
        <v/>
      </c>
      <c r="R1305" t="str">
        <f>IF(主动技能!X1308="","")</f>
        <v/>
      </c>
      <c r="S1305">
        <f>主动技能!Y1308</f>
        <v>100</v>
      </c>
      <c r="T1305">
        <f>主动技能!Z1308</f>
        <v>125</v>
      </c>
      <c r="U1305">
        <f>主动技能!AB1308</f>
        <v>100</v>
      </c>
      <c r="V1305">
        <f>主动技能!AC1308</f>
        <v>0</v>
      </c>
      <c r="W1305">
        <f>主动技能!AD1308</f>
        <v>0</v>
      </c>
      <c r="X1305">
        <f>主动技能!AE1308</f>
        <v>1</v>
      </c>
      <c r="Y1305">
        <f>主动技能!AF1308</f>
        <v>3</v>
      </c>
      <c r="Z1305">
        <f>主动技能!AG1308</f>
        <v>2</v>
      </c>
      <c r="AA1305" t="str">
        <f>主动技能!AH1308</f>
        <v>attackex</v>
      </c>
      <c r="AB1305" t="str">
        <f>IF(主动技能!AI1308="","")</f>
        <v/>
      </c>
      <c r="AC1305">
        <f>主动技能!AJ1308</f>
        <v>2</v>
      </c>
    </row>
    <row r="1306" spans="1:29" x14ac:dyDescent="0.15">
      <c r="A1306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对敌方全体造成125%攻击力（+156)伤害并减速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 t="str">
        <f>主动技能!P1309</f>
        <v>eff_sixingguangquan||eff_xingyujianglin|</v>
      </c>
      <c r="K1306">
        <f>主动技能!Q1309</f>
        <v>1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100003:100:2:0</v>
      </c>
      <c r="O1306" t="str">
        <f>IF(主动技能!U1309="","",主动技能!U1309)</f>
        <v/>
      </c>
      <c r="P1306" t="str">
        <f>IF(主动技能!V1309="","",主动技能!V1309)</f>
        <v>skill_04</v>
      </c>
      <c r="Q1306" t="str">
        <f>IF(主动技能!W1309="","")</f>
        <v/>
      </c>
      <c r="R1306" t="str">
        <f>IF(主动技能!X1309="","")</f>
        <v/>
      </c>
      <c r="S1306">
        <f>主动技能!Y1309</f>
        <v>100</v>
      </c>
      <c r="T1306">
        <f>主动技能!Z1309</f>
        <v>125</v>
      </c>
      <c r="U1306">
        <f>主动技能!AB1309</f>
        <v>156</v>
      </c>
      <c r="V1306">
        <f>主动技能!AC1309</f>
        <v>0</v>
      </c>
      <c r="W1306">
        <f>主动技能!AD1309</f>
        <v>0</v>
      </c>
      <c r="X1306">
        <f>主动技能!AE1309</f>
        <v>1</v>
      </c>
      <c r="Y1306">
        <f>主动技能!AF1309</f>
        <v>3</v>
      </c>
      <c r="Z1306">
        <f>主动技能!AG1309</f>
        <v>2</v>
      </c>
      <c r="AA1306" t="str">
        <f>主动技能!AH1309</f>
        <v>attackex</v>
      </c>
      <c r="AB1306" t="str">
        <f>IF(主动技能!AI1309="","")</f>
        <v/>
      </c>
      <c r="AC1306">
        <f>主动技能!AJ1309</f>
        <v>3</v>
      </c>
    </row>
    <row r="1307" spans="1:29" x14ac:dyDescent="0.15">
      <c r="A1307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对敌方全体造成125%攻击力（+250)伤害并减速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 t="str">
        <f>主动技能!P1310</f>
        <v>eff_sixingguangquan||eff_xingyujianglin|</v>
      </c>
      <c r="K1307">
        <f>主动技能!Q1310</f>
        <v>1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100003:100:2:0</v>
      </c>
      <c r="O1307" t="str">
        <f>IF(主动技能!U1310="","",主动技能!U1310)</f>
        <v/>
      </c>
      <c r="P1307" t="str">
        <f>IF(主动技能!V1310="","",主动技能!V1310)</f>
        <v>skill_04</v>
      </c>
      <c r="Q1307" t="str">
        <f>IF(主动技能!W1310="","")</f>
        <v/>
      </c>
      <c r="R1307" t="str">
        <f>IF(主动技能!X1310="","")</f>
        <v/>
      </c>
      <c r="S1307">
        <f>主动技能!Y1310</f>
        <v>100</v>
      </c>
      <c r="T1307">
        <f>主动技能!Z1310</f>
        <v>125</v>
      </c>
      <c r="U1307">
        <f>主动技能!AB1310</f>
        <v>250</v>
      </c>
      <c r="V1307">
        <f>主动技能!AC1310</f>
        <v>0</v>
      </c>
      <c r="W1307">
        <f>主动技能!AD1310</f>
        <v>0</v>
      </c>
      <c r="X1307">
        <f>主动技能!AE1310</f>
        <v>1</v>
      </c>
      <c r="Y1307">
        <f>主动技能!AF1310</f>
        <v>3</v>
      </c>
      <c r="Z1307">
        <f>主动技能!AG1310</f>
        <v>2</v>
      </c>
      <c r="AA1307" t="str">
        <f>主动技能!AH1310</f>
        <v>attackex</v>
      </c>
      <c r="AB1307" t="str">
        <f>IF(主动技能!AI1310="","")</f>
        <v/>
      </c>
      <c r="AC1307">
        <f>主动技能!AJ1310</f>
        <v>4</v>
      </c>
    </row>
    <row r="1308" spans="1:29" x14ac:dyDescent="0.15">
      <c r="A1308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 t="str">
        <f>主动技能!P1311</f>
        <v>eff_sixingguangquan||eff_xingyujianglin|</v>
      </c>
      <c r="K1308">
        <f>主动技能!Q1311</f>
        <v>1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100003:100:2:0</v>
      </c>
      <c r="O1308" t="str">
        <f>IF(主动技能!U1311="","",主动技能!U1311)</f>
        <v/>
      </c>
      <c r="P1308" t="str">
        <f>IF(主动技能!V1311="","",主动技能!V1311)</f>
        <v>skill_04</v>
      </c>
      <c r="Q1308" t="str">
        <f>IF(主动技能!W1311="","")</f>
        <v/>
      </c>
      <c r="R1308" t="str">
        <f>IF(主动技能!X1311="","")</f>
        <v/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>
        <f>主动技能!AE1311</f>
        <v>1</v>
      </c>
      <c r="Y1308">
        <f>主动技能!AF1311</f>
        <v>3</v>
      </c>
      <c r="Z1308">
        <f>主动技能!AG1311</f>
        <v>2</v>
      </c>
      <c r="AA1308" t="str">
        <f>主动技能!AH1311</f>
        <v>attackex</v>
      </c>
      <c r="AB1308" t="str">
        <f>IF(主动技能!AI1311="","")</f>
        <v/>
      </c>
      <c r="AC1308">
        <f>主动技能!AJ1311</f>
        <v>5</v>
      </c>
    </row>
    <row r="1309" spans="1:29" x14ac:dyDescent="0.15">
      <c r="A130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对敌方全体造成125%攻击力（+500)伤害并减速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 t="str">
        <f>主动技能!P1312</f>
        <v>eff_sixingguangquan||eff_xingyujianglin|</v>
      </c>
      <c r="K1309">
        <f>主动技能!Q1312</f>
        <v>1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100003:100:2:0</v>
      </c>
      <c r="O1309" t="str">
        <f>IF(主动技能!U1312="","",主动技能!U1312)</f>
        <v/>
      </c>
      <c r="P1309" t="str">
        <f>IF(主动技能!V1312="","",主动技能!V1312)</f>
        <v>skill_04</v>
      </c>
      <c r="Q1309" t="str">
        <f>IF(主动技能!W1312="","")</f>
        <v/>
      </c>
      <c r="R1309" t="str">
        <f>IF(主动技能!X1312="","")</f>
        <v/>
      </c>
      <c r="S1309">
        <f>主动技能!Y1312</f>
        <v>100</v>
      </c>
      <c r="T1309">
        <f>主动技能!Z1312</f>
        <v>125</v>
      </c>
      <c r="U1309">
        <f>主动技能!AB1312</f>
        <v>500</v>
      </c>
      <c r="V1309">
        <f>主动技能!AC1312</f>
        <v>0</v>
      </c>
      <c r="W1309">
        <f>主动技能!AD1312</f>
        <v>0</v>
      </c>
      <c r="X1309">
        <f>主动技能!AE1312</f>
        <v>1</v>
      </c>
      <c r="Y1309">
        <f>主动技能!AF1312</f>
        <v>3</v>
      </c>
      <c r="Z1309">
        <f>主动技能!AG1312</f>
        <v>2</v>
      </c>
      <c r="AA1309" t="str">
        <f>主动技能!AH1312</f>
        <v>attackex</v>
      </c>
      <c r="AB1309" t="str">
        <f>IF(主动技能!AI1312="","")</f>
        <v/>
      </c>
      <c r="AC1309">
        <f>主动技能!AJ1312</f>
        <v>6</v>
      </c>
    </row>
    <row r="1310" spans="1:29" x14ac:dyDescent="0.15">
      <c r="A1310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对敌方全体造成125%攻击力（+707)伤害并减速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 t="str">
        <f>主动技能!P1313</f>
        <v>eff_sixingguangquan||eff_xingyujianglin|</v>
      </c>
      <c r="K1310">
        <f>主动技能!Q1313</f>
        <v>1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100003:100:2:0</v>
      </c>
      <c r="O1310" t="str">
        <f>IF(主动技能!U1313="","",主动技能!U1313)</f>
        <v/>
      </c>
      <c r="P1310" t="str">
        <f>IF(主动技能!V1313="","",主动技能!V1313)</f>
        <v>skill_04</v>
      </c>
      <c r="Q1310" t="str">
        <f>IF(主动技能!W1313="","")</f>
        <v/>
      </c>
      <c r="R1310" t="str">
        <f>IF(主动技能!X1313="","")</f>
        <v/>
      </c>
      <c r="S1310">
        <f>主动技能!Y1313</f>
        <v>100</v>
      </c>
      <c r="T1310">
        <f>主动技能!Z1313</f>
        <v>125</v>
      </c>
      <c r="U1310">
        <f>主动技能!AB1313</f>
        <v>707</v>
      </c>
      <c r="V1310">
        <f>主动技能!AC1313</f>
        <v>0</v>
      </c>
      <c r="W1310">
        <f>主动技能!AD1313</f>
        <v>0</v>
      </c>
      <c r="X1310">
        <f>主动技能!AE1313</f>
        <v>1</v>
      </c>
      <c r="Y1310">
        <f>主动技能!AF1313</f>
        <v>3</v>
      </c>
      <c r="Z1310">
        <f>主动技能!AG1313</f>
        <v>2</v>
      </c>
      <c r="AA1310" t="str">
        <f>主动技能!AH1313</f>
        <v>attackex</v>
      </c>
      <c r="AB1310" t="str">
        <f>IF(主动技能!AI1313="","")</f>
        <v/>
      </c>
      <c r="AC1310">
        <f>主动技能!AJ1313</f>
        <v>7</v>
      </c>
    </row>
    <row r="1311" spans="1:29" x14ac:dyDescent="0.15">
      <c r="A1311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对敌方全体造成125%攻击力（+1000)伤害并减速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 t="str">
        <f>主动技能!P1314</f>
        <v>eff_sixingguangquan||eff_xingyujianglin|</v>
      </c>
      <c r="K1311">
        <f>主动技能!Q1314</f>
        <v>1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100003:100:2:0</v>
      </c>
      <c r="O1311" t="str">
        <f>IF(主动技能!U1314="","",主动技能!U1314)</f>
        <v/>
      </c>
      <c r="P1311" t="str">
        <f>IF(主动技能!V1314="","",主动技能!V1314)</f>
        <v>skill_04</v>
      </c>
      <c r="Q1311" t="str">
        <f>IF(主动技能!W1314="","")</f>
        <v/>
      </c>
      <c r="R1311" t="str">
        <f>IF(主动技能!X1314="","")</f>
        <v/>
      </c>
      <c r="S1311">
        <f>主动技能!Y1314</f>
        <v>100</v>
      </c>
      <c r="T1311">
        <f>主动技能!Z1314</f>
        <v>125</v>
      </c>
      <c r="U1311">
        <f>主动技能!AB1314</f>
        <v>1000</v>
      </c>
      <c r="V1311">
        <f>主动技能!AC1314</f>
        <v>0</v>
      </c>
      <c r="W1311">
        <f>主动技能!AD1314</f>
        <v>0</v>
      </c>
      <c r="X1311">
        <f>主动技能!AE1314</f>
        <v>1</v>
      </c>
      <c r="Y1311">
        <f>主动技能!AF1314</f>
        <v>3</v>
      </c>
      <c r="Z1311">
        <f>主动技能!AG1314</f>
        <v>2</v>
      </c>
      <c r="AA1311" t="str">
        <f>主动技能!AH1314</f>
        <v>attackex</v>
      </c>
      <c r="AB1311" t="str">
        <f>IF(主动技能!AI1314="","")</f>
        <v/>
      </c>
      <c r="AC1311">
        <f>主动技能!AJ1314</f>
        <v>8</v>
      </c>
    </row>
    <row r="1312" spans="1:29" x14ac:dyDescent="0.15">
      <c r="A1312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对敌方全体造成125%攻击力（+1415)伤害并减速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 t="str">
        <f>主动技能!P1315</f>
        <v>eff_sixingguangquan||eff_xingyujianglin|</v>
      </c>
      <c r="K1312">
        <f>主动技能!Q1315</f>
        <v>1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100003:100:2:0</v>
      </c>
      <c r="O1312" t="str">
        <f>IF(主动技能!U1315="","",主动技能!U1315)</f>
        <v/>
      </c>
      <c r="P1312" t="str">
        <f>IF(主动技能!V1315="","",主动技能!V1315)</f>
        <v>skill_04</v>
      </c>
      <c r="Q1312" t="str">
        <f>IF(主动技能!W1315="","")</f>
        <v/>
      </c>
      <c r="R1312" t="str">
        <f>IF(主动技能!X1315="","")</f>
        <v/>
      </c>
      <c r="S1312">
        <f>主动技能!Y1315</f>
        <v>100</v>
      </c>
      <c r="T1312">
        <f>主动技能!Z1315</f>
        <v>125</v>
      </c>
      <c r="U1312">
        <f>主动技能!AB1315</f>
        <v>1415</v>
      </c>
      <c r="V1312">
        <f>主动技能!AC1315</f>
        <v>0</v>
      </c>
      <c r="W1312">
        <f>主动技能!AD1315</f>
        <v>0</v>
      </c>
      <c r="X1312">
        <f>主动技能!AE1315</f>
        <v>1</v>
      </c>
      <c r="Y1312">
        <f>主动技能!AF1315</f>
        <v>3</v>
      </c>
      <c r="Z1312">
        <f>主动技能!AG1315</f>
        <v>2</v>
      </c>
      <c r="AA1312" t="str">
        <f>主动技能!AH1315</f>
        <v>attackex</v>
      </c>
      <c r="AB1312" t="str">
        <f>IF(主动技能!AI1315="","")</f>
        <v/>
      </c>
      <c r="AC1312">
        <f>主动技能!AJ1315</f>
        <v>9</v>
      </c>
    </row>
    <row r="1313" spans="1:29" x14ac:dyDescent="0.15">
      <c r="A1313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对敌方全体造成125%攻击力（+2001)伤害并减速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 t="str">
        <f>主动技能!P1316</f>
        <v>eff_sixingguangquan||eff_xingyujianglin|</v>
      </c>
      <c r="K1313">
        <f>主动技能!Q1316</f>
        <v>1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100003:100:2:0</v>
      </c>
      <c r="O1313" t="str">
        <f>IF(主动技能!U1316="","",主动技能!U1316)</f>
        <v/>
      </c>
      <c r="P1313" t="str">
        <f>IF(主动技能!V1316="","",主动技能!V1316)</f>
        <v>skill_04</v>
      </c>
      <c r="Q1313" t="str">
        <f>IF(主动技能!W1316="","")</f>
        <v/>
      </c>
      <c r="R1313" t="str">
        <f>IF(主动技能!X1316="","")</f>
        <v/>
      </c>
      <c r="S1313">
        <f>主动技能!Y1316</f>
        <v>100</v>
      </c>
      <c r="T1313">
        <f>主动技能!Z1316</f>
        <v>125</v>
      </c>
      <c r="U1313">
        <f>主动技能!AB1316</f>
        <v>2001</v>
      </c>
      <c r="V1313">
        <f>主动技能!AC1316</f>
        <v>0</v>
      </c>
      <c r="W1313">
        <f>主动技能!AD1316</f>
        <v>0</v>
      </c>
      <c r="X1313">
        <f>主动技能!AE1316</f>
        <v>1</v>
      </c>
      <c r="Y1313">
        <f>主动技能!AF1316</f>
        <v>3</v>
      </c>
      <c r="Z1313">
        <f>主动技能!AG1316</f>
        <v>2</v>
      </c>
      <c r="AA1313" t="str">
        <f>主动技能!AH1316</f>
        <v>attackex</v>
      </c>
      <c r="AB1313" t="str">
        <f>IF(主动技能!AI1316="","")</f>
        <v/>
      </c>
      <c r="AC1313">
        <f>主动技能!AJ1316</f>
        <v>10</v>
      </c>
    </row>
    <row r="1314" spans="1:29" x14ac:dyDescent="0.15">
      <c r="A1314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对敌方全体造成125%攻击力（+2831)伤害并减速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 t="str">
        <f>主动技能!P1317</f>
        <v>eff_sixingguangquan||eff_xingyujianglin|</v>
      </c>
      <c r="K1314">
        <f>主动技能!Q1317</f>
        <v>1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100003:100:2:0</v>
      </c>
      <c r="O1314" t="str">
        <f>IF(主动技能!U1317="","",主动技能!U1317)</f>
        <v/>
      </c>
      <c r="P1314" t="str">
        <f>IF(主动技能!V1317="","",主动技能!V1317)</f>
        <v>skill_04</v>
      </c>
      <c r="Q1314" t="str">
        <f>IF(主动技能!W1317="","")</f>
        <v/>
      </c>
      <c r="R1314" t="str">
        <f>IF(主动技能!X1317="","")</f>
        <v/>
      </c>
      <c r="S1314">
        <f>主动技能!Y1317</f>
        <v>100</v>
      </c>
      <c r="T1314">
        <f>主动技能!Z1317</f>
        <v>125</v>
      </c>
      <c r="U1314">
        <f>主动技能!AB1317</f>
        <v>2831</v>
      </c>
      <c r="V1314">
        <f>主动技能!AC1317</f>
        <v>0</v>
      </c>
      <c r="W1314">
        <f>主动技能!AD1317</f>
        <v>0</v>
      </c>
      <c r="X1314">
        <f>主动技能!AE1317</f>
        <v>1</v>
      </c>
      <c r="Y1314">
        <f>主动技能!AF1317</f>
        <v>3</v>
      </c>
      <c r="Z1314">
        <f>主动技能!AG1317</f>
        <v>2</v>
      </c>
      <c r="AA1314" t="str">
        <f>主动技能!AH1317</f>
        <v>attackex</v>
      </c>
      <c r="AB1314" t="str">
        <f>IF(主动技能!AI1317="","")</f>
        <v/>
      </c>
      <c r="AC1314">
        <f>主动技能!AJ1317</f>
        <v>11</v>
      </c>
    </row>
    <row r="1315" spans="1:29" x14ac:dyDescent="0.15">
      <c r="A1315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对敌方全体造成125%攻击力（+4004)伤害并减速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 t="str">
        <f>主动技能!P1318</f>
        <v>eff_sixingguangquan||eff_xingyujianglin|</v>
      </c>
      <c r="K1315">
        <f>主动技能!Q1318</f>
        <v>1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100003:100:2:0</v>
      </c>
      <c r="O1315" t="str">
        <f>IF(主动技能!U1318="","",主动技能!U1318)</f>
        <v/>
      </c>
      <c r="P1315" t="str">
        <f>IF(主动技能!V1318="","",主动技能!V1318)</f>
        <v>skill_04</v>
      </c>
      <c r="Q1315" t="str">
        <f>IF(主动技能!W1318="","")</f>
        <v/>
      </c>
      <c r="R1315" t="str">
        <f>IF(主动技能!X1318="","")</f>
        <v/>
      </c>
      <c r="S1315">
        <f>主动技能!Y1318</f>
        <v>100</v>
      </c>
      <c r="T1315">
        <f>主动技能!Z1318</f>
        <v>125</v>
      </c>
      <c r="U1315">
        <f>主动技能!AB1318</f>
        <v>4004</v>
      </c>
      <c r="V1315">
        <f>主动技能!AC1318</f>
        <v>0</v>
      </c>
      <c r="W1315">
        <f>主动技能!AD1318</f>
        <v>0</v>
      </c>
      <c r="X1315">
        <f>主动技能!AE1318</f>
        <v>1</v>
      </c>
      <c r="Y1315">
        <f>主动技能!AF1318</f>
        <v>3</v>
      </c>
      <c r="Z1315">
        <f>主动技能!AG1318</f>
        <v>2</v>
      </c>
      <c r="AA1315" t="str">
        <f>主动技能!AH1318</f>
        <v>attackex</v>
      </c>
      <c r="AB1315" t="str">
        <f>IF(主动技能!AI1318="","")</f>
        <v/>
      </c>
      <c r="AC1315">
        <f>主动技能!AJ1318</f>
        <v>12</v>
      </c>
    </row>
    <row r="1316" spans="1:29" x14ac:dyDescent="0.15">
      <c r="A1316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对敌方全体造成125%攻击力（+5664)伤害并减速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 t="str">
        <f>主动技能!P1319</f>
        <v>eff_sixingguangquan||eff_xingyujianglin|</v>
      </c>
      <c r="K1316">
        <f>主动技能!Q1319</f>
        <v>1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100003:100:2:0</v>
      </c>
      <c r="O1316" t="str">
        <f>IF(主动技能!U1319="","",主动技能!U1319)</f>
        <v/>
      </c>
      <c r="P1316" t="str">
        <f>IF(主动技能!V1319="","",主动技能!V1319)</f>
        <v>skill_04</v>
      </c>
      <c r="Q1316" t="str">
        <f>IF(主动技能!W1319="","")</f>
        <v/>
      </c>
      <c r="R1316" t="str">
        <f>IF(主动技能!X1319="","")</f>
        <v/>
      </c>
      <c r="S1316">
        <f>主动技能!Y1319</f>
        <v>100</v>
      </c>
      <c r="T1316">
        <f>主动技能!Z1319</f>
        <v>125</v>
      </c>
      <c r="U1316">
        <f>主动技能!AB1319</f>
        <v>5664</v>
      </c>
      <c r="V1316">
        <f>主动技能!AC1319</f>
        <v>0</v>
      </c>
      <c r="W1316">
        <f>主动技能!AD1319</f>
        <v>0</v>
      </c>
      <c r="X1316">
        <f>主动技能!AE1319</f>
        <v>1</v>
      </c>
      <c r="Y1316">
        <f>主动技能!AF1319</f>
        <v>3</v>
      </c>
      <c r="Z1316">
        <f>主动技能!AG1319</f>
        <v>2</v>
      </c>
      <c r="AA1316" t="str">
        <f>主动技能!AH1319</f>
        <v>attackex</v>
      </c>
      <c r="AB1316" t="str">
        <f>IF(主动技能!AI1319="","")</f>
        <v/>
      </c>
      <c r="AC1316">
        <f>主动技能!AJ1319</f>
        <v>13</v>
      </c>
    </row>
    <row r="1317" spans="1:29" x14ac:dyDescent="0.15">
      <c r="A1317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对敌方全体造成125%攻击力（+8011)伤害并减速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 t="str">
        <f>主动技能!P1320</f>
        <v>eff_sixingguangquan||eff_xingyujianglin|</v>
      </c>
      <c r="K1317">
        <f>主动技能!Q1320</f>
        <v>1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100003:100:2:0</v>
      </c>
      <c r="O1317" t="str">
        <f>IF(主动技能!U1320="","",主动技能!U1320)</f>
        <v/>
      </c>
      <c r="P1317" t="str">
        <f>IF(主动技能!V1320="","",主动技能!V1320)</f>
        <v>skill_04</v>
      </c>
      <c r="Q1317" t="str">
        <f>IF(主动技能!W1320="","")</f>
        <v/>
      </c>
      <c r="R1317" t="str">
        <f>IF(主动技能!X1320="","")</f>
        <v/>
      </c>
      <c r="S1317">
        <f>主动技能!Y1320</f>
        <v>100</v>
      </c>
      <c r="T1317">
        <f>主动技能!Z1320</f>
        <v>125</v>
      </c>
      <c r="U1317">
        <f>主动技能!AB1320</f>
        <v>8011</v>
      </c>
      <c r="V1317">
        <f>主动技能!AC1320</f>
        <v>0</v>
      </c>
      <c r="W1317">
        <f>主动技能!AD1320</f>
        <v>0</v>
      </c>
      <c r="X1317">
        <f>主动技能!AE1320</f>
        <v>1</v>
      </c>
      <c r="Y1317">
        <f>主动技能!AF1320</f>
        <v>3</v>
      </c>
      <c r="Z1317">
        <f>主动技能!AG1320</f>
        <v>2</v>
      </c>
      <c r="AA1317" t="str">
        <f>主动技能!AH1320</f>
        <v>attackex</v>
      </c>
      <c r="AB1317" t="str">
        <f>IF(主动技能!AI1320="","")</f>
        <v/>
      </c>
      <c r="AC1317">
        <f>主动技能!AJ1320</f>
        <v>14</v>
      </c>
    </row>
    <row r="1318" spans="1:29" x14ac:dyDescent="0.15">
      <c r="A1318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对敌方全体造成125%攻击力（+11331)伤害并减速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 t="str">
        <f>主动技能!P1321</f>
        <v>eff_sixingguangquan||eff_xingyujianglin|</v>
      </c>
      <c r="K1318">
        <f>主动技能!Q1321</f>
        <v>1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100003:100:2:0</v>
      </c>
      <c r="O1318" t="str">
        <f>IF(主动技能!U1321="","",主动技能!U1321)</f>
        <v/>
      </c>
      <c r="P1318" t="str">
        <f>IF(主动技能!V1321="","",主动技能!V1321)</f>
        <v>skill_04</v>
      </c>
      <c r="Q1318" t="str">
        <f>IF(主动技能!W1321="","")</f>
        <v/>
      </c>
      <c r="R1318" t="str">
        <f>IF(主动技能!X1321="","")</f>
        <v/>
      </c>
      <c r="S1318">
        <f>主动技能!Y1321</f>
        <v>100</v>
      </c>
      <c r="T1318">
        <f>主动技能!Z1321</f>
        <v>125</v>
      </c>
      <c r="U1318">
        <f>主动技能!AB1321</f>
        <v>11331</v>
      </c>
      <c r="V1318">
        <f>主动技能!AC1321</f>
        <v>0</v>
      </c>
      <c r="W1318">
        <f>主动技能!AD1321</f>
        <v>0</v>
      </c>
      <c r="X1318">
        <f>主动技能!AE1321</f>
        <v>1</v>
      </c>
      <c r="Y1318">
        <f>主动技能!AF1321</f>
        <v>3</v>
      </c>
      <c r="Z1318">
        <f>主动技能!AG1321</f>
        <v>2</v>
      </c>
      <c r="AA1318" t="str">
        <f>主动技能!AH1321</f>
        <v>attackex</v>
      </c>
      <c r="AB1318" t="str">
        <f>IF(主动技能!AI1321="","")</f>
        <v/>
      </c>
      <c r="AC1318">
        <f>主动技能!AJ1321</f>
        <v>15</v>
      </c>
    </row>
    <row r="1319" spans="1:29" x14ac:dyDescent="0.15">
      <c r="A131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对敌方全体造成125%攻击力（+16027)伤害并减速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 t="str">
        <f>主动技能!P1322</f>
        <v>eff_sixingguangquan||eff_xingyujianglin|</v>
      </c>
      <c r="K1319">
        <f>主动技能!Q1322</f>
        <v>1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100003:100:2:0</v>
      </c>
      <c r="O1319" t="str">
        <f>IF(主动技能!U1322="","",主动技能!U1322)</f>
        <v/>
      </c>
      <c r="P1319" t="str">
        <f>IF(主动技能!V1322="","",主动技能!V1322)</f>
        <v>skill_04</v>
      </c>
      <c r="Q1319" t="str">
        <f>IF(主动技能!W1322="","")</f>
        <v/>
      </c>
      <c r="R1319" t="str">
        <f>IF(主动技能!X1322="","")</f>
        <v/>
      </c>
      <c r="S1319">
        <f>主动技能!Y1322</f>
        <v>100</v>
      </c>
      <c r="T1319">
        <f>主动技能!Z1322</f>
        <v>125</v>
      </c>
      <c r="U1319">
        <f>主动技能!AB1322</f>
        <v>16027</v>
      </c>
      <c r="V1319">
        <f>主动技能!AC1322</f>
        <v>0</v>
      </c>
      <c r="W1319">
        <f>主动技能!AD1322</f>
        <v>0</v>
      </c>
      <c r="X1319">
        <f>主动技能!AE1322</f>
        <v>1</v>
      </c>
      <c r="Y1319">
        <f>主动技能!AF1322</f>
        <v>3</v>
      </c>
      <c r="Z1319">
        <f>主动技能!AG1322</f>
        <v>2</v>
      </c>
      <c r="AA1319" t="str">
        <f>主动技能!AH1322</f>
        <v>attackex</v>
      </c>
      <c r="AB1319" t="str">
        <f>IF(主动技能!AI1322="","")</f>
        <v/>
      </c>
      <c r="AC1319">
        <f>主动技能!AJ1322</f>
        <v>16</v>
      </c>
    </row>
    <row r="1320" spans="1:29" x14ac:dyDescent="0.15">
      <c r="A1320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对敌方全体造成125%攻击力（+22669)伤害并减速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 t="str">
        <f>主动技能!P1323</f>
        <v>eff_sixingguangquan||eff_xingyujianglin|</v>
      </c>
      <c r="K1320">
        <f>主动技能!Q1323</f>
        <v>1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100003:100:2:0</v>
      </c>
      <c r="O1320" t="str">
        <f>IF(主动技能!U1323="","",主动技能!U1323)</f>
        <v/>
      </c>
      <c r="P1320" t="str">
        <f>IF(主动技能!V1323="","",主动技能!V1323)</f>
        <v>skill_04</v>
      </c>
      <c r="Q1320" t="str">
        <f>IF(主动技能!W1323="","")</f>
        <v/>
      </c>
      <c r="R1320" t="str">
        <f>IF(主动技能!X1323="","")</f>
        <v/>
      </c>
      <c r="S1320">
        <f>主动技能!Y1323</f>
        <v>100</v>
      </c>
      <c r="T1320">
        <f>主动技能!Z1323</f>
        <v>125</v>
      </c>
      <c r="U1320">
        <f>主动技能!AB1323</f>
        <v>22669</v>
      </c>
      <c r="V1320">
        <f>主动技能!AC1323</f>
        <v>0</v>
      </c>
      <c r="W1320">
        <f>主动技能!AD1323</f>
        <v>0</v>
      </c>
      <c r="X1320">
        <f>主动技能!AE1323</f>
        <v>1</v>
      </c>
      <c r="Y1320">
        <f>主动技能!AF1323</f>
        <v>3</v>
      </c>
      <c r="Z1320">
        <f>主动技能!AG1323</f>
        <v>2</v>
      </c>
      <c r="AA1320" t="str">
        <f>主动技能!AH1323</f>
        <v>attackex</v>
      </c>
      <c r="AB1320" t="str">
        <f>IF(主动技能!AI1323="","")</f>
        <v/>
      </c>
      <c r="AC1320">
        <f>主动技能!AJ1323</f>
        <v>17</v>
      </c>
    </row>
    <row r="1321" spans="1:29" x14ac:dyDescent="0.15">
      <c r="A1321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对敌方全体造成125%攻击力（+32063)伤害并减速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 t="str">
        <f>主动技能!P1324</f>
        <v>eff_sixingguangquan||eff_xingyujianglin|</v>
      </c>
      <c r="K1321">
        <f>主动技能!Q1324</f>
        <v>1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100003:100:2:0</v>
      </c>
      <c r="O1321" t="str">
        <f>IF(主动技能!U1324="","",主动技能!U1324)</f>
        <v/>
      </c>
      <c r="P1321" t="str">
        <f>IF(主动技能!V1324="","",主动技能!V1324)</f>
        <v>skill_04</v>
      </c>
      <c r="Q1321" t="str">
        <f>IF(主动技能!W1324="","")</f>
        <v/>
      </c>
      <c r="R1321" t="str">
        <f>IF(主动技能!X1324="","")</f>
        <v/>
      </c>
      <c r="S1321">
        <f>主动技能!Y1324</f>
        <v>100</v>
      </c>
      <c r="T1321">
        <f>主动技能!Z1324</f>
        <v>125</v>
      </c>
      <c r="U1321">
        <f>主动技能!AB1324</f>
        <v>32063</v>
      </c>
      <c r="V1321">
        <f>主动技能!AC1324</f>
        <v>0</v>
      </c>
      <c r="W1321">
        <f>主动技能!AD1324</f>
        <v>0</v>
      </c>
      <c r="X1321">
        <f>主动技能!AE1324</f>
        <v>1</v>
      </c>
      <c r="Y1321">
        <f>主动技能!AF1324</f>
        <v>3</v>
      </c>
      <c r="Z1321">
        <f>主动技能!AG1324</f>
        <v>2</v>
      </c>
      <c r="AA1321" t="str">
        <f>主动技能!AH1324</f>
        <v>attackex</v>
      </c>
      <c r="AB1321" t="str">
        <f>IF(主动技能!AI1324="","")</f>
        <v/>
      </c>
      <c r="AC1321">
        <f>主动技能!AJ1324</f>
        <v>18</v>
      </c>
    </row>
    <row r="1322" spans="1:29" x14ac:dyDescent="0.15">
      <c r="A1322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对敌方全体造成125%攻击力（+45350)伤害并减速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 t="str">
        <f>主动技能!P1325</f>
        <v>eff_sixingguangquan||eff_xingyujianglin|</v>
      </c>
      <c r="K1322">
        <f>主动技能!Q1325</f>
        <v>1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100003:100:2:0</v>
      </c>
      <c r="O1322" t="str">
        <f>IF(主动技能!U1325="","",主动技能!U1325)</f>
        <v/>
      </c>
      <c r="P1322" t="str">
        <f>IF(主动技能!V1325="","",主动技能!V1325)</f>
        <v>skill_04</v>
      </c>
      <c r="Q1322" t="str">
        <f>IF(主动技能!W1325="","")</f>
        <v/>
      </c>
      <c r="R1322" t="str">
        <f>IF(主动技能!X1325="","")</f>
        <v/>
      </c>
      <c r="S1322">
        <f>主动技能!Y1325</f>
        <v>100</v>
      </c>
      <c r="T1322">
        <f>主动技能!Z1325</f>
        <v>125</v>
      </c>
      <c r="U1322">
        <f>主动技能!AB1325</f>
        <v>45350</v>
      </c>
      <c r="V1322">
        <f>主动技能!AC1325</f>
        <v>0</v>
      </c>
      <c r="W1322">
        <f>主动技能!AD1325</f>
        <v>0</v>
      </c>
      <c r="X1322">
        <f>主动技能!AE1325</f>
        <v>1</v>
      </c>
      <c r="Y1322">
        <f>主动技能!AF1325</f>
        <v>3</v>
      </c>
      <c r="Z1322">
        <f>主动技能!AG1325</f>
        <v>2</v>
      </c>
      <c r="AA1322" t="str">
        <f>主动技能!AH1325</f>
        <v>attackex</v>
      </c>
      <c r="AB1322" t="str">
        <f>IF(主动技能!AI1325="","")</f>
        <v/>
      </c>
      <c r="AC1322">
        <f>主动技能!AJ1325</f>
        <v>19</v>
      </c>
    </row>
    <row r="1323" spans="1:29" x14ac:dyDescent="0.15">
      <c r="A1323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对敌方全体造成125%攻击力（+64142)伤害并减速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 t="str">
        <f>主动技能!P1326</f>
        <v>eff_sixingguangquan||eff_xingyujianglin|</v>
      </c>
      <c r="K1323">
        <f>主动技能!Q1326</f>
        <v>1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100003:100:2:0</v>
      </c>
      <c r="O1323" t="str">
        <f>IF(主动技能!U1326="","",主动技能!U1326)</f>
        <v/>
      </c>
      <c r="P1323" t="str">
        <f>IF(主动技能!V1326="","",主动技能!V1326)</f>
        <v>skill_04</v>
      </c>
      <c r="Q1323" t="str">
        <f>IF(主动技能!W1326="","")</f>
        <v/>
      </c>
      <c r="R1323" t="str">
        <f>IF(主动技能!X1326="","")</f>
        <v/>
      </c>
      <c r="S1323">
        <f>主动技能!Y1326</f>
        <v>100</v>
      </c>
      <c r="T1323">
        <f>主动技能!Z1326</f>
        <v>125</v>
      </c>
      <c r="U1323">
        <f>主动技能!AB1326</f>
        <v>64142</v>
      </c>
      <c r="V1323">
        <f>主动技能!AC1326</f>
        <v>0</v>
      </c>
      <c r="W1323">
        <f>主动技能!AD1326</f>
        <v>0</v>
      </c>
      <c r="X1323">
        <f>主动技能!AE1326</f>
        <v>1</v>
      </c>
      <c r="Y1323">
        <f>主动技能!AF1326</f>
        <v>3</v>
      </c>
      <c r="Z1323">
        <f>主动技能!AG1326</f>
        <v>2</v>
      </c>
      <c r="AA1323" t="str">
        <f>主动技能!AH1326</f>
        <v>attackex</v>
      </c>
      <c r="AB1323" t="str">
        <f>IF(主动技能!AI1326="","")</f>
        <v/>
      </c>
      <c r="AC1323">
        <f>主动技能!AJ1326</f>
        <v>20</v>
      </c>
    </row>
    <row r="1324" spans="1:29" x14ac:dyDescent="0.15">
      <c r="A1324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对敌方后排单体造成100%攻击力（+32）点伤害。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 t="str">
        <f>主动技能!P1327</f>
        <v>eff_yixingguangquan|||</v>
      </c>
      <c r="K1324">
        <f>主动技能!Q1327</f>
        <v>1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 t="str">
        <f>IF(主动技能!V1327="","",主动技能!V1327)</f>
        <v>skill_32</v>
      </c>
      <c r="Q1324" t="str">
        <f>IF(主动技能!W1327="","")</f>
        <v/>
      </c>
      <c r="R1324" t="str">
        <f>IF(主动技能!X1327="","")</f>
        <v/>
      </c>
      <c r="S1324">
        <f>主动技能!Y1327</f>
        <v>0</v>
      </c>
      <c r="T1324">
        <f>主动技能!Z1327</f>
        <v>100</v>
      </c>
      <c r="U1324">
        <f>主动技能!AB1327</f>
        <v>32</v>
      </c>
      <c r="V1324">
        <f>主动技能!AC1327</f>
        <v>0</v>
      </c>
      <c r="W1324">
        <f>主动技能!AD1327</f>
        <v>0</v>
      </c>
      <c r="X1324">
        <f>主动技能!AE1327</f>
        <v>0</v>
      </c>
      <c r="Y1324">
        <f>主动技能!AF1327</f>
        <v>0</v>
      </c>
      <c r="Z1324">
        <f>主动技能!AG1327</f>
        <v>0</v>
      </c>
      <c r="AA1324" t="str">
        <f>主动技能!AH1327</f>
        <v>attack</v>
      </c>
      <c r="AB1324" t="str">
        <f>IF(主动技能!AI1327="","")</f>
        <v/>
      </c>
      <c r="AC1324">
        <f>主动技能!AJ1327</f>
        <v>1</v>
      </c>
    </row>
    <row r="1325" spans="1:29" x14ac:dyDescent="0.15">
      <c r="A1325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对敌方后排单体造成100%攻击力（+40）点伤害。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 t="str">
        <f>主动技能!P1328</f>
        <v>eff_yixingguangquan|||</v>
      </c>
      <c r="K1325">
        <f>主动技能!Q1328</f>
        <v>1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 t="str">
        <f>IF(主动技能!V1328="","",主动技能!V1328)</f>
        <v>skill_32</v>
      </c>
      <c r="Q1325" t="str">
        <f>IF(主动技能!W1328="","")</f>
        <v/>
      </c>
      <c r="R1325" t="str">
        <f>IF(主动技能!X1328="","")</f>
        <v/>
      </c>
      <c r="S1325">
        <f>主动技能!Y1328</f>
        <v>0</v>
      </c>
      <c r="T1325">
        <f>主动技能!Z1328</f>
        <v>100</v>
      </c>
      <c r="U1325">
        <f>主动技能!AB1328</f>
        <v>40</v>
      </c>
      <c r="V1325">
        <f>主动技能!AC1328</f>
        <v>0</v>
      </c>
      <c r="W1325">
        <f>主动技能!AD1328</f>
        <v>0</v>
      </c>
      <c r="X1325">
        <f>主动技能!AE1328</f>
        <v>0</v>
      </c>
      <c r="Y1325">
        <f>主动技能!AF1328</f>
        <v>0</v>
      </c>
      <c r="Z1325">
        <f>主动技能!AG1328</f>
        <v>0</v>
      </c>
      <c r="AA1325" t="str">
        <f>主动技能!AH1328</f>
        <v>attack</v>
      </c>
      <c r="AB1325" t="str">
        <f>IF(主动技能!AI1328="","")</f>
        <v/>
      </c>
      <c r="AC1325">
        <f>主动技能!AJ1328</f>
        <v>2</v>
      </c>
    </row>
    <row r="1326" spans="1:29" x14ac:dyDescent="0.15">
      <c r="A1326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对敌方后排单体造成100%攻击力（+62）点伤害。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 t="str">
        <f>主动技能!P1329</f>
        <v>eff_yixingguangquan|||</v>
      </c>
      <c r="K1326">
        <f>主动技能!Q1329</f>
        <v>1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 t="str">
        <f>IF(主动技能!V1329="","",主动技能!V1329)</f>
        <v>skill_32</v>
      </c>
      <c r="Q1326" t="str">
        <f>IF(主动技能!W1329="","")</f>
        <v/>
      </c>
      <c r="R1326" t="str">
        <f>IF(主动技能!X1329="","")</f>
        <v/>
      </c>
      <c r="S1326">
        <f>主动技能!Y1329</f>
        <v>0</v>
      </c>
      <c r="T1326">
        <f>主动技能!Z1329</f>
        <v>100</v>
      </c>
      <c r="U1326">
        <f>主动技能!AB1329</f>
        <v>62</v>
      </c>
      <c r="V1326">
        <f>主动技能!AC1329</f>
        <v>0</v>
      </c>
      <c r="W1326">
        <f>主动技能!AD1329</f>
        <v>0</v>
      </c>
      <c r="X1326">
        <f>主动技能!AE1329</f>
        <v>0</v>
      </c>
      <c r="Y1326">
        <f>主动技能!AF1329</f>
        <v>0</v>
      </c>
      <c r="Z1326">
        <f>主动技能!AG1329</f>
        <v>0</v>
      </c>
      <c r="AA1326" t="str">
        <f>主动技能!AH1329</f>
        <v>attack</v>
      </c>
      <c r="AB1326" t="str">
        <f>IF(主动技能!AI1329="","")</f>
        <v/>
      </c>
      <c r="AC1326">
        <f>主动技能!AJ1329</f>
        <v>3</v>
      </c>
    </row>
    <row r="1327" spans="1:29" x14ac:dyDescent="0.15">
      <c r="A1327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对敌方后排单体造成100%攻击力（+100）点伤害。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 t="str">
        <f>主动技能!P1330</f>
        <v>eff_yixingguangquan|||</v>
      </c>
      <c r="K1327">
        <f>主动技能!Q1330</f>
        <v>1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 t="str">
        <f>IF(主动技能!V1330="","",主动技能!V1330)</f>
        <v>skill_32</v>
      </c>
      <c r="Q1327" t="str">
        <f>IF(主动技能!W1330="","")</f>
        <v/>
      </c>
      <c r="R1327" t="str">
        <f>IF(主动技能!X1330="","")</f>
        <v/>
      </c>
      <c r="S1327">
        <f>主动技能!Y1330</f>
        <v>0</v>
      </c>
      <c r="T1327">
        <f>主动技能!Z1330</f>
        <v>100</v>
      </c>
      <c r="U1327">
        <f>主动技能!AB1330</f>
        <v>100</v>
      </c>
      <c r="V1327">
        <f>主动技能!AC1330</f>
        <v>0</v>
      </c>
      <c r="W1327">
        <f>主动技能!AD1330</f>
        <v>0</v>
      </c>
      <c r="X1327">
        <f>主动技能!AE1330</f>
        <v>0</v>
      </c>
      <c r="Y1327">
        <f>主动技能!AF1330</f>
        <v>0</v>
      </c>
      <c r="Z1327">
        <f>主动技能!AG1330</f>
        <v>0</v>
      </c>
      <c r="AA1327" t="str">
        <f>主动技能!AH1330</f>
        <v>attack</v>
      </c>
      <c r="AB1327" t="str">
        <f>IF(主动技能!AI1330="","")</f>
        <v/>
      </c>
      <c r="AC1327">
        <f>主动技能!AJ1330</f>
        <v>4</v>
      </c>
    </row>
    <row r="1328" spans="1:29" x14ac:dyDescent="0.15">
      <c r="A1328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 t="str">
        <f>主动技能!P1331</f>
        <v>eff_yixingguangquan|||</v>
      </c>
      <c r="K1328">
        <f>主动技能!Q1331</f>
        <v>1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 t="str">
        <f>IF(主动技能!V1331="","",主动技能!V1331)</f>
        <v>skill_32</v>
      </c>
      <c r="Q1328" t="str">
        <f>IF(主动技能!W1331="","")</f>
        <v/>
      </c>
      <c r="R1328" t="str">
        <f>IF(主动技能!X1331="","")</f>
        <v/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>
        <f>主动技能!AE1331</f>
        <v>0</v>
      </c>
      <c r="Y1328">
        <f>主动技能!AF1331</f>
        <v>0</v>
      </c>
      <c r="Z1328">
        <f>主动技能!AG1331</f>
        <v>0</v>
      </c>
      <c r="AA1328" t="str">
        <f>主动技能!AH1331</f>
        <v>attack</v>
      </c>
      <c r="AB1328" t="str">
        <f>IF(主动技能!AI1331="","")</f>
        <v/>
      </c>
      <c r="AC1328">
        <f>主动技能!AJ1331</f>
        <v>5</v>
      </c>
    </row>
    <row r="1329" spans="1:29" x14ac:dyDescent="0.15">
      <c r="A132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对敌方后排单体造成100%攻击力（+200）点伤害。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 t="str">
        <f>主动技能!P1332</f>
        <v>eff_yixingguangquan|||</v>
      </c>
      <c r="K1329">
        <f>主动技能!Q1332</f>
        <v>1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 t="str">
        <f>IF(主动技能!V1332="","",主动技能!V1332)</f>
        <v>skill_32</v>
      </c>
      <c r="Q1329" t="str">
        <f>IF(主动技能!W1332="","")</f>
        <v/>
      </c>
      <c r="R1329" t="str">
        <f>IF(主动技能!X1332="","")</f>
        <v/>
      </c>
      <c r="S1329">
        <f>主动技能!Y1332</f>
        <v>0</v>
      </c>
      <c r="T1329">
        <f>主动技能!Z1332</f>
        <v>100</v>
      </c>
      <c r="U1329">
        <f>主动技能!AB1332</f>
        <v>200</v>
      </c>
      <c r="V1329">
        <f>主动技能!AC1332</f>
        <v>0</v>
      </c>
      <c r="W1329">
        <f>主动技能!AD1332</f>
        <v>0</v>
      </c>
      <c r="X1329">
        <f>主动技能!AE1332</f>
        <v>0</v>
      </c>
      <c r="Y1329">
        <f>主动技能!AF1332</f>
        <v>0</v>
      </c>
      <c r="Z1329">
        <f>主动技能!AG1332</f>
        <v>0</v>
      </c>
      <c r="AA1329" t="str">
        <f>主动技能!AH1332</f>
        <v>attack</v>
      </c>
      <c r="AB1329" t="str">
        <f>IF(主动技能!AI1332="","")</f>
        <v/>
      </c>
      <c r="AC1329">
        <f>主动技能!AJ1332</f>
        <v>6</v>
      </c>
    </row>
    <row r="1330" spans="1:29" x14ac:dyDescent="0.15">
      <c r="A1330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对敌方后排单体造成100%攻击力（+283）点伤害。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 t="str">
        <f>主动技能!P1333</f>
        <v>eff_yixingguangquan|||</v>
      </c>
      <c r="K1330">
        <f>主动技能!Q1333</f>
        <v>1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 t="str">
        <f>IF(主动技能!V1333="","",主动技能!V1333)</f>
        <v>skill_32</v>
      </c>
      <c r="Q1330" t="str">
        <f>IF(主动技能!W1333="","")</f>
        <v/>
      </c>
      <c r="R1330" t="str">
        <f>IF(主动技能!X1333="","")</f>
        <v/>
      </c>
      <c r="S1330">
        <f>主动技能!Y1333</f>
        <v>0</v>
      </c>
      <c r="T1330">
        <f>主动技能!Z1333</f>
        <v>100</v>
      </c>
      <c r="U1330">
        <f>主动技能!AB1333</f>
        <v>283</v>
      </c>
      <c r="V1330">
        <f>主动技能!AC1333</f>
        <v>0</v>
      </c>
      <c r="W1330">
        <f>主动技能!AD1333</f>
        <v>0</v>
      </c>
      <c r="X1330">
        <f>主动技能!AE1333</f>
        <v>0</v>
      </c>
      <c r="Y1330">
        <f>主动技能!AF1333</f>
        <v>0</v>
      </c>
      <c r="Z1330">
        <f>主动技能!AG1333</f>
        <v>0</v>
      </c>
      <c r="AA1330" t="str">
        <f>主动技能!AH1333</f>
        <v>attack</v>
      </c>
      <c r="AB1330" t="str">
        <f>IF(主动技能!AI1333="","")</f>
        <v/>
      </c>
      <c r="AC1330">
        <f>主动技能!AJ1333</f>
        <v>7</v>
      </c>
    </row>
    <row r="1331" spans="1:29" x14ac:dyDescent="0.15">
      <c r="A1331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对敌方后排单体造成100%攻击力（+400）点伤害。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 t="str">
        <f>主动技能!P1334</f>
        <v>eff_yixingguangquan|||</v>
      </c>
      <c r="K1331">
        <f>主动技能!Q1334</f>
        <v>1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 t="str">
        <f>IF(主动技能!V1334="","",主动技能!V1334)</f>
        <v>skill_32</v>
      </c>
      <c r="Q1331" t="str">
        <f>IF(主动技能!W1334="","")</f>
        <v/>
      </c>
      <c r="R1331" t="str">
        <f>IF(主动技能!X1334="","")</f>
        <v/>
      </c>
      <c r="S1331">
        <f>主动技能!Y1334</f>
        <v>0</v>
      </c>
      <c r="T1331">
        <f>主动技能!Z1334</f>
        <v>100</v>
      </c>
      <c r="U1331">
        <f>主动技能!AB1334</f>
        <v>400</v>
      </c>
      <c r="V1331">
        <f>主动技能!AC1334</f>
        <v>0</v>
      </c>
      <c r="W1331">
        <f>主动技能!AD1334</f>
        <v>0</v>
      </c>
      <c r="X1331">
        <f>主动技能!AE1334</f>
        <v>0</v>
      </c>
      <c r="Y1331">
        <f>主动技能!AF1334</f>
        <v>0</v>
      </c>
      <c r="Z1331">
        <f>主动技能!AG1334</f>
        <v>0</v>
      </c>
      <c r="AA1331" t="str">
        <f>主动技能!AH1334</f>
        <v>attack</v>
      </c>
      <c r="AB1331" t="str">
        <f>IF(主动技能!AI1334="","")</f>
        <v/>
      </c>
      <c r="AC1331">
        <f>主动技能!AJ1334</f>
        <v>8</v>
      </c>
    </row>
    <row r="1332" spans="1:29" x14ac:dyDescent="0.15">
      <c r="A1332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对敌方后排单体造成100%攻击力（+566）点伤害。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 t="str">
        <f>主动技能!P1335</f>
        <v>eff_yixingguangquan|||</v>
      </c>
      <c r="K1332">
        <f>主动技能!Q1335</f>
        <v>1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 t="str">
        <f>IF(主动技能!V1335="","",主动技能!V1335)</f>
        <v>skill_32</v>
      </c>
      <c r="Q1332" t="str">
        <f>IF(主动技能!W1335="","")</f>
        <v/>
      </c>
      <c r="R1332" t="str">
        <f>IF(主动技能!X1335="","")</f>
        <v/>
      </c>
      <c r="S1332">
        <f>主动技能!Y1335</f>
        <v>0</v>
      </c>
      <c r="T1332">
        <f>主动技能!Z1335</f>
        <v>100</v>
      </c>
      <c r="U1332">
        <f>主动技能!AB1335</f>
        <v>566</v>
      </c>
      <c r="V1332">
        <f>主动技能!AC1335</f>
        <v>0</v>
      </c>
      <c r="W1332">
        <f>主动技能!AD1335</f>
        <v>0</v>
      </c>
      <c r="X1332">
        <f>主动技能!AE1335</f>
        <v>0</v>
      </c>
      <c r="Y1332">
        <f>主动技能!AF1335</f>
        <v>0</v>
      </c>
      <c r="Z1332">
        <f>主动技能!AG1335</f>
        <v>0</v>
      </c>
      <c r="AA1332" t="str">
        <f>主动技能!AH1335</f>
        <v>attack</v>
      </c>
      <c r="AB1332" t="str">
        <f>IF(主动技能!AI1335="","")</f>
        <v/>
      </c>
      <c r="AC1332">
        <f>主动技能!AJ1335</f>
        <v>9</v>
      </c>
    </row>
    <row r="1333" spans="1:29" x14ac:dyDescent="0.15">
      <c r="A1333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对敌方后排单体造成100%攻击力（+800）点伤害。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 t="str">
        <f>主动技能!P1336</f>
        <v>eff_yixingguangquan|||</v>
      </c>
      <c r="K1333">
        <f>主动技能!Q1336</f>
        <v>1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 t="str">
        <f>IF(主动技能!V1336="","",主动技能!V1336)</f>
        <v>skill_32</v>
      </c>
      <c r="Q1333" t="str">
        <f>IF(主动技能!W1336="","")</f>
        <v/>
      </c>
      <c r="R1333" t="str">
        <f>IF(主动技能!X1336="","")</f>
        <v/>
      </c>
      <c r="S1333">
        <f>主动技能!Y1336</f>
        <v>0</v>
      </c>
      <c r="T1333">
        <f>主动技能!Z1336</f>
        <v>100</v>
      </c>
      <c r="U1333">
        <f>主动技能!AB1336</f>
        <v>800</v>
      </c>
      <c r="V1333">
        <f>主动技能!AC1336</f>
        <v>0</v>
      </c>
      <c r="W1333">
        <f>主动技能!AD1336</f>
        <v>0</v>
      </c>
      <c r="X1333">
        <f>主动技能!AE1336</f>
        <v>0</v>
      </c>
      <c r="Y1333">
        <f>主动技能!AF1336</f>
        <v>0</v>
      </c>
      <c r="Z1333">
        <f>主动技能!AG1336</f>
        <v>0</v>
      </c>
      <c r="AA1333" t="str">
        <f>主动技能!AH1336</f>
        <v>attack</v>
      </c>
      <c r="AB1333" t="str">
        <f>IF(主动技能!AI1336="","")</f>
        <v/>
      </c>
      <c r="AC1333">
        <f>主动技能!AJ1336</f>
        <v>10</v>
      </c>
    </row>
    <row r="1334" spans="1:29" x14ac:dyDescent="0.15">
      <c r="A1334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对敌方任意单体造成100%攻击力（+1132）点伤害。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 t="str">
        <f>主动技能!P1337</f>
        <v>eff_yixingguangquan|||</v>
      </c>
      <c r="K1334">
        <f>主动技能!Q1337</f>
        <v>1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 t="str">
        <f>IF(主动技能!V1337="","",主动技能!V1337)</f>
        <v>skill_32</v>
      </c>
      <c r="Q1334" t="str">
        <f>IF(主动技能!W1337="","")</f>
        <v/>
      </c>
      <c r="R1334" t="str">
        <f>IF(主动技能!X1337="","")</f>
        <v/>
      </c>
      <c r="S1334">
        <f>主动技能!Y1337</f>
        <v>0</v>
      </c>
      <c r="T1334">
        <f>主动技能!Z1337</f>
        <v>100</v>
      </c>
      <c r="U1334">
        <f>主动技能!AB1337</f>
        <v>1132</v>
      </c>
      <c r="V1334">
        <f>主动技能!AC1337</f>
        <v>0</v>
      </c>
      <c r="W1334">
        <f>主动技能!AD1337</f>
        <v>0</v>
      </c>
      <c r="X1334">
        <f>主动技能!AE1337</f>
        <v>0</v>
      </c>
      <c r="Y1334">
        <f>主动技能!AF1337</f>
        <v>0</v>
      </c>
      <c r="Z1334">
        <f>主动技能!AG1337</f>
        <v>0</v>
      </c>
      <c r="AA1334" t="str">
        <f>主动技能!AH1337</f>
        <v>attack</v>
      </c>
      <c r="AB1334" t="str">
        <f>IF(主动技能!AI1337="","")</f>
        <v/>
      </c>
      <c r="AC1334">
        <f>主动技能!AJ1337</f>
        <v>11</v>
      </c>
    </row>
    <row r="1335" spans="1:29" x14ac:dyDescent="0.15">
      <c r="A1335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对敌方任意单体造成100%攻击力（+1601）点伤害。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 t="str">
        <f>主动技能!P1338</f>
        <v>eff_yixingguangquan|||</v>
      </c>
      <c r="K1335">
        <f>主动技能!Q1338</f>
        <v>1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 t="str">
        <f>IF(主动技能!V1338="","",主动技能!V1338)</f>
        <v>skill_32</v>
      </c>
      <c r="Q1335" t="str">
        <f>IF(主动技能!W1338="","")</f>
        <v/>
      </c>
      <c r="R1335" t="str">
        <f>IF(主动技能!X1338="","")</f>
        <v/>
      </c>
      <c r="S1335">
        <f>主动技能!Y1338</f>
        <v>0</v>
      </c>
      <c r="T1335">
        <f>主动技能!Z1338</f>
        <v>100</v>
      </c>
      <c r="U1335">
        <f>主动技能!AB1338</f>
        <v>1601</v>
      </c>
      <c r="V1335">
        <f>主动技能!AC1338</f>
        <v>0</v>
      </c>
      <c r="W1335">
        <f>主动技能!AD1338</f>
        <v>0</v>
      </c>
      <c r="X1335">
        <f>主动技能!AE1338</f>
        <v>0</v>
      </c>
      <c r="Y1335">
        <f>主动技能!AF1338</f>
        <v>0</v>
      </c>
      <c r="Z1335">
        <f>主动技能!AG1338</f>
        <v>0</v>
      </c>
      <c r="AA1335" t="str">
        <f>主动技能!AH1338</f>
        <v>attack</v>
      </c>
      <c r="AB1335" t="str">
        <f>IF(主动技能!AI1338="","")</f>
        <v/>
      </c>
      <c r="AC1335">
        <f>主动技能!AJ1338</f>
        <v>12</v>
      </c>
    </row>
    <row r="1336" spans="1:29" x14ac:dyDescent="0.15">
      <c r="A1336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对敌方任意单体造成100%攻击力（+2265）点伤害。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 t="str">
        <f>主动技能!P1339</f>
        <v>eff_yixingguangquan|||</v>
      </c>
      <c r="K1336">
        <f>主动技能!Q1339</f>
        <v>1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 t="str">
        <f>IF(主动技能!V1339="","",主动技能!V1339)</f>
        <v>skill_32</v>
      </c>
      <c r="Q1336" t="str">
        <f>IF(主动技能!W1339="","")</f>
        <v/>
      </c>
      <c r="R1336" t="str">
        <f>IF(主动技能!X1339="","")</f>
        <v/>
      </c>
      <c r="S1336">
        <f>主动技能!Y1339</f>
        <v>0</v>
      </c>
      <c r="T1336">
        <f>主动技能!Z1339</f>
        <v>100</v>
      </c>
      <c r="U1336">
        <f>主动技能!AB1339</f>
        <v>2265</v>
      </c>
      <c r="V1336">
        <f>主动技能!AC1339</f>
        <v>0</v>
      </c>
      <c r="W1336">
        <f>主动技能!AD1339</f>
        <v>0</v>
      </c>
      <c r="X1336">
        <f>主动技能!AE1339</f>
        <v>0</v>
      </c>
      <c r="Y1336">
        <f>主动技能!AF1339</f>
        <v>0</v>
      </c>
      <c r="Z1336">
        <f>主动技能!AG1339</f>
        <v>0</v>
      </c>
      <c r="AA1336" t="str">
        <f>主动技能!AH1339</f>
        <v>attack</v>
      </c>
      <c r="AB1336" t="str">
        <f>IF(主动技能!AI1339="","")</f>
        <v/>
      </c>
      <c r="AC1336">
        <f>主动技能!AJ1339</f>
        <v>13</v>
      </c>
    </row>
    <row r="1337" spans="1:29" x14ac:dyDescent="0.15">
      <c r="A1337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对敌方任意单体造成100%攻击力（+3204）点伤害。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 t="str">
        <f>主动技能!P1340</f>
        <v>eff_yixingguangquan|||</v>
      </c>
      <c r="K1337">
        <f>主动技能!Q1340</f>
        <v>1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 t="str">
        <f>IF(主动技能!V1340="","",主动技能!V1340)</f>
        <v>skill_32</v>
      </c>
      <c r="Q1337" t="str">
        <f>IF(主动技能!W1340="","")</f>
        <v/>
      </c>
      <c r="R1337" t="str">
        <f>IF(主动技能!X1340="","")</f>
        <v/>
      </c>
      <c r="S1337">
        <f>主动技能!Y1340</f>
        <v>0</v>
      </c>
      <c r="T1337">
        <f>主动技能!Z1340</f>
        <v>100</v>
      </c>
      <c r="U1337">
        <f>主动技能!AB1340</f>
        <v>3204</v>
      </c>
      <c r="V1337">
        <f>主动技能!AC1340</f>
        <v>0</v>
      </c>
      <c r="W1337">
        <f>主动技能!AD1340</f>
        <v>0</v>
      </c>
      <c r="X1337">
        <f>主动技能!AE1340</f>
        <v>0</v>
      </c>
      <c r="Y1337">
        <f>主动技能!AF1340</f>
        <v>0</v>
      </c>
      <c r="Z1337">
        <f>主动技能!AG1340</f>
        <v>0</v>
      </c>
      <c r="AA1337" t="str">
        <f>主动技能!AH1340</f>
        <v>attack</v>
      </c>
      <c r="AB1337" t="str">
        <f>IF(主动技能!AI1340="","")</f>
        <v/>
      </c>
      <c r="AC1337">
        <f>主动技能!AJ1340</f>
        <v>14</v>
      </c>
    </row>
    <row r="1338" spans="1:29" x14ac:dyDescent="0.15">
      <c r="A1338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对敌方任意单体造成100%攻击力（+4532）点伤害。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 t="str">
        <f>主动技能!P1341</f>
        <v>eff_yixingguangquan|||</v>
      </c>
      <c r="K1338">
        <f>主动技能!Q1341</f>
        <v>1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 t="str">
        <f>IF(主动技能!V1341="","",主动技能!V1341)</f>
        <v>skill_32</v>
      </c>
      <c r="Q1338" t="str">
        <f>IF(主动技能!W1341="","")</f>
        <v/>
      </c>
      <c r="R1338" t="str">
        <f>IF(主动技能!X1341="","")</f>
        <v/>
      </c>
      <c r="S1338">
        <f>主动技能!Y1341</f>
        <v>0</v>
      </c>
      <c r="T1338">
        <f>主动技能!Z1341</f>
        <v>100</v>
      </c>
      <c r="U1338">
        <f>主动技能!AB1341</f>
        <v>4532</v>
      </c>
      <c r="V1338">
        <f>主动技能!AC1341</f>
        <v>0</v>
      </c>
      <c r="W1338">
        <f>主动技能!AD1341</f>
        <v>0</v>
      </c>
      <c r="X1338">
        <f>主动技能!AE1341</f>
        <v>0</v>
      </c>
      <c r="Y1338">
        <f>主动技能!AF1341</f>
        <v>0</v>
      </c>
      <c r="Z1338">
        <f>主动技能!AG1341</f>
        <v>0</v>
      </c>
      <c r="AA1338" t="str">
        <f>主动技能!AH1341</f>
        <v>attack</v>
      </c>
      <c r="AB1338" t="str">
        <f>IF(主动技能!AI1341="","")</f>
        <v/>
      </c>
      <c r="AC1338">
        <f>主动技能!AJ1341</f>
        <v>15</v>
      </c>
    </row>
    <row r="1339" spans="1:29" x14ac:dyDescent="0.15">
      <c r="A13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对敌方任意单体造成100%攻击力（+6411）点伤害。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 t="str">
        <f>主动技能!P1342</f>
        <v>eff_yixingguangquan|||</v>
      </c>
      <c r="K1339">
        <f>主动技能!Q1342</f>
        <v>1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 t="str">
        <f>IF(主动技能!V1342="","",主动技能!V1342)</f>
        <v>skill_32</v>
      </c>
      <c r="Q1339" t="str">
        <f>IF(主动技能!W1342="","")</f>
        <v/>
      </c>
      <c r="R1339" t="str">
        <f>IF(主动技能!X1342="","")</f>
        <v/>
      </c>
      <c r="S1339">
        <f>主动技能!Y1342</f>
        <v>0</v>
      </c>
      <c r="T1339">
        <f>主动技能!Z1342</f>
        <v>100</v>
      </c>
      <c r="U1339">
        <f>主动技能!AB1342</f>
        <v>6411</v>
      </c>
      <c r="V1339">
        <f>主动技能!AC1342</f>
        <v>0</v>
      </c>
      <c r="W1339">
        <f>主动技能!AD1342</f>
        <v>0</v>
      </c>
      <c r="X1339">
        <f>主动技能!AE1342</f>
        <v>0</v>
      </c>
      <c r="Y1339">
        <f>主动技能!AF1342</f>
        <v>0</v>
      </c>
      <c r="Z1339">
        <f>主动技能!AG1342</f>
        <v>0</v>
      </c>
      <c r="AA1339" t="str">
        <f>主动技能!AH1342</f>
        <v>attack</v>
      </c>
      <c r="AB1339" t="str">
        <f>IF(主动技能!AI1342="","")</f>
        <v/>
      </c>
      <c r="AC1339">
        <f>主动技能!AJ1342</f>
        <v>16</v>
      </c>
    </row>
    <row r="1340" spans="1:29" x14ac:dyDescent="0.15">
      <c r="A1340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对敌方任意单体造成100%攻击力（+9067）点伤害。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 t="str">
        <f>主动技能!P1343</f>
        <v>eff_yixingguangquan|||</v>
      </c>
      <c r="K1340">
        <f>主动技能!Q1343</f>
        <v>1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 t="str">
        <f>IF(主动技能!V1343="","",主动技能!V1343)</f>
        <v>skill_32</v>
      </c>
      <c r="Q1340" t="str">
        <f>IF(主动技能!W1343="","")</f>
        <v/>
      </c>
      <c r="R1340" t="str">
        <f>IF(主动技能!X1343="","")</f>
        <v/>
      </c>
      <c r="S1340">
        <f>主动技能!Y1343</f>
        <v>0</v>
      </c>
      <c r="T1340">
        <f>主动技能!Z1343</f>
        <v>100</v>
      </c>
      <c r="U1340">
        <f>主动技能!AB1343</f>
        <v>9067</v>
      </c>
      <c r="V1340">
        <f>主动技能!AC1343</f>
        <v>0</v>
      </c>
      <c r="W1340">
        <f>主动技能!AD1343</f>
        <v>0</v>
      </c>
      <c r="X1340">
        <f>主动技能!AE1343</f>
        <v>0</v>
      </c>
      <c r="Y1340">
        <f>主动技能!AF1343</f>
        <v>0</v>
      </c>
      <c r="Z1340">
        <f>主动技能!AG1343</f>
        <v>0</v>
      </c>
      <c r="AA1340" t="str">
        <f>主动技能!AH1343</f>
        <v>attack</v>
      </c>
      <c r="AB1340" t="str">
        <f>IF(主动技能!AI1343="","")</f>
        <v/>
      </c>
      <c r="AC1340">
        <f>主动技能!AJ1343</f>
        <v>17</v>
      </c>
    </row>
    <row r="1341" spans="1:29" x14ac:dyDescent="0.15">
      <c r="A1341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对敌方任意单体造成100%攻击力（+12825）点伤害。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 t="str">
        <f>主动技能!P1344</f>
        <v>eff_yixingguangquan|||</v>
      </c>
      <c r="K1341">
        <f>主动技能!Q1344</f>
        <v>1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 t="str">
        <f>IF(主动技能!V1344="","",主动技能!V1344)</f>
        <v>skill_32</v>
      </c>
      <c r="Q1341" t="str">
        <f>IF(主动技能!W1344="","")</f>
        <v/>
      </c>
      <c r="R1341" t="str">
        <f>IF(主动技能!X1344="","")</f>
        <v/>
      </c>
      <c r="S1341">
        <f>主动技能!Y1344</f>
        <v>0</v>
      </c>
      <c r="T1341">
        <f>主动技能!Z1344</f>
        <v>100</v>
      </c>
      <c r="U1341">
        <f>主动技能!AB1344</f>
        <v>12825</v>
      </c>
      <c r="V1341">
        <f>主动技能!AC1344</f>
        <v>0</v>
      </c>
      <c r="W1341">
        <f>主动技能!AD1344</f>
        <v>0</v>
      </c>
      <c r="X1341">
        <f>主动技能!AE1344</f>
        <v>0</v>
      </c>
      <c r="Y1341">
        <f>主动技能!AF1344</f>
        <v>0</v>
      </c>
      <c r="Z1341">
        <f>主动技能!AG1344</f>
        <v>0</v>
      </c>
      <c r="AA1341" t="str">
        <f>主动技能!AH1344</f>
        <v>attack</v>
      </c>
      <c r="AB1341" t="str">
        <f>IF(主动技能!AI1344="","")</f>
        <v/>
      </c>
      <c r="AC1341">
        <f>主动技能!AJ1344</f>
        <v>18</v>
      </c>
    </row>
    <row r="1342" spans="1:29" x14ac:dyDescent="0.15">
      <c r="A1342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对敌方任意单体造成100%攻击力（+18140）点伤害。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 t="str">
        <f>主动技能!P1345</f>
        <v>eff_yixingguangquan|||</v>
      </c>
      <c r="K1342">
        <f>主动技能!Q1345</f>
        <v>1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 t="str">
        <f>IF(主动技能!V1345="","",主动技能!V1345)</f>
        <v>skill_32</v>
      </c>
      <c r="Q1342" t="str">
        <f>IF(主动技能!W1345="","")</f>
        <v/>
      </c>
      <c r="R1342" t="str">
        <f>IF(主动技能!X1345="","")</f>
        <v/>
      </c>
      <c r="S1342">
        <f>主动技能!Y1345</f>
        <v>0</v>
      </c>
      <c r="T1342">
        <f>主动技能!Z1345</f>
        <v>100</v>
      </c>
      <c r="U1342">
        <f>主动技能!AB1345</f>
        <v>18140</v>
      </c>
      <c r="V1342">
        <f>主动技能!AC1345</f>
        <v>0</v>
      </c>
      <c r="W1342">
        <f>主动技能!AD1345</f>
        <v>0</v>
      </c>
      <c r="X1342">
        <f>主动技能!AE1345</f>
        <v>0</v>
      </c>
      <c r="Y1342">
        <f>主动技能!AF1345</f>
        <v>0</v>
      </c>
      <c r="Z1342">
        <f>主动技能!AG1345</f>
        <v>0</v>
      </c>
      <c r="AA1342" t="str">
        <f>主动技能!AH1345</f>
        <v>attack</v>
      </c>
      <c r="AB1342" t="str">
        <f>IF(主动技能!AI1345="","")</f>
        <v/>
      </c>
      <c r="AC1342">
        <f>主动技能!AJ1345</f>
        <v>19</v>
      </c>
    </row>
    <row r="1343" spans="1:29" x14ac:dyDescent="0.15">
      <c r="A1343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对敌方任意单体造成100%攻击力（+25657）点伤害。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 t="str">
        <f>主动技能!P1346</f>
        <v>eff_yixingguangquan|||</v>
      </c>
      <c r="K1343">
        <f>主动技能!Q1346</f>
        <v>1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 t="str">
        <f>IF(主动技能!V1346="","",主动技能!V1346)</f>
        <v>skill_32</v>
      </c>
      <c r="Q1343" t="str">
        <f>IF(主动技能!W1346="","")</f>
        <v/>
      </c>
      <c r="R1343" t="str">
        <f>IF(主动技能!X1346="","")</f>
        <v/>
      </c>
      <c r="S1343">
        <f>主动技能!Y1346</f>
        <v>0</v>
      </c>
      <c r="T1343">
        <f>主动技能!Z1346</f>
        <v>100</v>
      </c>
      <c r="U1343">
        <f>主动技能!AB1346</f>
        <v>25657</v>
      </c>
      <c r="V1343">
        <f>主动技能!AC1346</f>
        <v>0</v>
      </c>
      <c r="W1343">
        <f>主动技能!AD1346</f>
        <v>0</v>
      </c>
      <c r="X1343">
        <f>主动技能!AE1346</f>
        <v>0</v>
      </c>
      <c r="Y1343">
        <f>主动技能!AF1346</f>
        <v>0</v>
      </c>
      <c r="Z1343">
        <f>主动技能!AG1346</f>
        <v>0</v>
      </c>
      <c r="AA1343" t="str">
        <f>主动技能!AH1346</f>
        <v>attack</v>
      </c>
      <c r="AB1343" t="str">
        <f>IF(主动技能!AI1346="","")</f>
        <v/>
      </c>
      <c r="AC1343">
        <f>主动技能!AJ1346</f>
        <v>20</v>
      </c>
    </row>
    <row r="1344" spans="1:29" x14ac:dyDescent="0.15">
      <c r="A1344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对敌方单体造成125%攻击力（+81）点伤害。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 t="str">
        <f>主动技能!P1347</f>
        <v>eff_sixingguangquan|eff_chongjizhan||</v>
      </c>
      <c r="K1344">
        <f>主动技能!Q1347</f>
        <v>1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 t="str">
        <f>IF(主动技能!V1347="","",主动技能!V1347)</f>
        <v>skill_24</v>
      </c>
      <c r="Q1344" t="str">
        <f>IF(主动技能!W1347="","")</f>
        <v/>
      </c>
      <c r="R1344" t="str">
        <f>IF(主动技能!X1347="","")</f>
        <v/>
      </c>
      <c r="S1344">
        <f>主动技能!Y1347</f>
        <v>50</v>
      </c>
      <c r="T1344">
        <f>主动技能!Z1347</f>
        <v>125</v>
      </c>
      <c r="U1344">
        <f>主动技能!AB1347</f>
        <v>81</v>
      </c>
      <c r="V1344">
        <f>主动技能!AC1347</f>
        <v>0</v>
      </c>
      <c r="W1344">
        <f>主动技能!AD1347</f>
        <v>0</v>
      </c>
      <c r="X1344">
        <f>主动技能!AE1347</f>
        <v>1</v>
      </c>
      <c r="Y1344">
        <f>主动技能!AF1347</f>
        <v>2</v>
      </c>
      <c r="Z1344">
        <f>主动技能!AG1347</f>
        <v>1</v>
      </c>
      <c r="AA1344" t="str">
        <f>主动技能!AH1347</f>
        <v>attackex</v>
      </c>
      <c r="AB1344" t="str">
        <f>IF(主动技能!AI1347="","")</f>
        <v/>
      </c>
      <c r="AC1344">
        <f>主动技能!AJ1347</f>
        <v>1</v>
      </c>
    </row>
    <row r="1345" spans="1:29" x14ac:dyDescent="0.15">
      <c r="A1345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对敌方单体造成125%攻击力（+100）点伤害。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 t="str">
        <f>主动技能!P1348</f>
        <v>eff_sixingguangquan|eff_chongjizhan||</v>
      </c>
      <c r="K1345">
        <f>主动技能!Q1348</f>
        <v>1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 t="str">
        <f>IF(主动技能!V1348="","",主动技能!V1348)</f>
        <v>skill_24</v>
      </c>
      <c r="Q1345" t="str">
        <f>IF(主动技能!W1348="","")</f>
        <v/>
      </c>
      <c r="R1345" t="str">
        <f>IF(主动技能!X1348="","")</f>
        <v/>
      </c>
      <c r="S1345">
        <f>主动技能!Y1348</f>
        <v>50</v>
      </c>
      <c r="T1345">
        <f>主动技能!Z1348</f>
        <v>125</v>
      </c>
      <c r="U1345">
        <f>主动技能!AB1348</f>
        <v>100</v>
      </c>
      <c r="V1345">
        <f>主动技能!AC1348</f>
        <v>0</v>
      </c>
      <c r="W1345">
        <f>主动技能!AD1348</f>
        <v>0</v>
      </c>
      <c r="X1345">
        <f>主动技能!AE1348</f>
        <v>1</v>
      </c>
      <c r="Y1345">
        <f>主动技能!AF1348</f>
        <v>2</v>
      </c>
      <c r="Z1345">
        <f>主动技能!AG1348</f>
        <v>1</v>
      </c>
      <c r="AA1345" t="str">
        <f>主动技能!AH1348</f>
        <v>attackex</v>
      </c>
      <c r="AB1345" t="str">
        <f>IF(主动技能!AI1348="","")</f>
        <v/>
      </c>
      <c r="AC1345">
        <f>主动技能!AJ1348</f>
        <v>2</v>
      </c>
    </row>
    <row r="1346" spans="1:29" x14ac:dyDescent="0.15">
      <c r="A1346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对敌方单体造成125%攻击力（+156）点伤害。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 t="str">
        <f>主动技能!P1349</f>
        <v>eff_sixingguangquan|eff_chongjizhan||</v>
      </c>
      <c r="K1346">
        <f>主动技能!Q1349</f>
        <v>1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 t="str">
        <f>IF(主动技能!V1349="","",主动技能!V1349)</f>
        <v>skill_24</v>
      </c>
      <c r="Q1346" t="str">
        <f>IF(主动技能!W1349="","")</f>
        <v/>
      </c>
      <c r="R1346" t="str">
        <f>IF(主动技能!X1349="","")</f>
        <v/>
      </c>
      <c r="S1346">
        <f>主动技能!Y1349</f>
        <v>50</v>
      </c>
      <c r="T1346">
        <f>主动技能!Z1349</f>
        <v>125</v>
      </c>
      <c r="U1346">
        <f>主动技能!AB1349</f>
        <v>156</v>
      </c>
      <c r="V1346">
        <f>主动技能!AC1349</f>
        <v>0</v>
      </c>
      <c r="W1346">
        <f>主动技能!AD1349</f>
        <v>0</v>
      </c>
      <c r="X1346">
        <f>主动技能!AE1349</f>
        <v>1</v>
      </c>
      <c r="Y1346">
        <f>主动技能!AF1349</f>
        <v>2</v>
      </c>
      <c r="Z1346">
        <f>主动技能!AG1349</f>
        <v>1</v>
      </c>
      <c r="AA1346" t="str">
        <f>主动技能!AH1349</f>
        <v>attackex</v>
      </c>
      <c r="AB1346" t="str">
        <f>IF(主动技能!AI1349="","")</f>
        <v/>
      </c>
      <c r="AC1346">
        <f>主动技能!AJ1349</f>
        <v>3</v>
      </c>
    </row>
    <row r="1347" spans="1:29" x14ac:dyDescent="0.15">
      <c r="A1347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对敌方单体造成125%攻击力（+250）点伤害。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 t="str">
        <f>主动技能!P1350</f>
        <v>eff_sixingguangquan|eff_chongjizhan||</v>
      </c>
      <c r="K1347">
        <f>主动技能!Q1350</f>
        <v>1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 t="str">
        <f>IF(主动技能!V1350="","",主动技能!V1350)</f>
        <v>skill_24</v>
      </c>
      <c r="Q1347" t="str">
        <f>IF(主动技能!W1350="","")</f>
        <v/>
      </c>
      <c r="R1347" t="str">
        <f>IF(主动技能!X1350="","")</f>
        <v/>
      </c>
      <c r="S1347">
        <f>主动技能!Y1350</f>
        <v>50</v>
      </c>
      <c r="T1347">
        <f>主动技能!Z1350</f>
        <v>125</v>
      </c>
      <c r="U1347">
        <f>主动技能!AB1350</f>
        <v>250</v>
      </c>
      <c r="V1347">
        <f>主动技能!AC1350</f>
        <v>0</v>
      </c>
      <c r="W1347">
        <f>主动技能!AD1350</f>
        <v>0</v>
      </c>
      <c r="X1347">
        <f>主动技能!AE1350</f>
        <v>1</v>
      </c>
      <c r="Y1347">
        <f>主动技能!AF1350</f>
        <v>2</v>
      </c>
      <c r="Z1347">
        <f>主动技能!AG1350</f>
        <v>1</v>
      </c>
      <c r="AA1347" t="str">
        <f>主动技能!AH1350</f>
        <v>attackex</v>
      </c>
      <c r="AB1347" t="str">
        <f>IF(主动技能!AI1350="","")</f>
        <v/>
      </c>
      <c r="AC1347">
        <f>主动技能!AJ1350</f>
        <v>4</v>
      </c>
    </row>
    <row r="1348" spans="1:29" x14ac:dyDescent="0.15">
      <c r="A1348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 t="str">
        <f>主动技能!P1351</f>
        <v>eff_sixingguangquan|eff_chongjizhan||</v>
      </c>
      <c r="K1348">
        <f>主动技能!Q1351</f>
        <v>1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 t="str">
        <f>IF(主动技能!V1351="","",主动技能!V1351)</f>
        <v>skill_24</v>
      </c>
      <c r="Q1348" t="str">
        <f>IF(主动技能!W1351="","")</f>
        <v/>
      </c>
      <c r="R1348" t="str">
        <f>IF(主动技能!X1351="","")</f>
        <v/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>
        <f>主动技能!AE1351</f>
        <v>1</v>
      </c>
      <c r="Y1348">
        <f>主动技能!AF1351</f>
        <v>2</v>
      </c>
      <c r="Z1348">
        <f>主动技能!AG1351</f>
        <v>1</v>
      </c>
      <c r="AA1348" t="str">
        <f>主动技能!AH1351</f>
        <v>attackex</v>
      </c>
      <c r="AB1348" t="str">
        <f>IF(主动技能!AI1351="","")</f>
        <v/>
      </c>
      <c r="AC1348">
        <f>主动技能!AJ1351</f>
        <v>5</v>
      </c>
    </row>
    <row r="1349" spans="1:29" x14ac:dyDescent="0.15">
      <c r="A134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对敌方单体造成125%攻击力（+500）点伤害。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 t="str">
        <f>主动技能!P1352</f>
        <v>eff_sixingguangquan|eff_chongjizhan||</v>
      </c>
      <c r="K1349">
        <f>主动技能!Q1352</f>
        <v>1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 t="str">
        <f>IF(主动技能!V1352="","",主动技能!V1352)</f>
        <v>skill_24</v>
      </c>
      <c r="Q1349" t="str">
        <f>IF(主动技能!W1352="","")</f>
        <v/>
      </c>
      <c r="R1349" t="str">
        <f>IF(主动技能!X1352="","")</f>
        <v/>
      </c>
      <c r="S1349">
        <f>主动技能!Y1352</f>
        <v>50</v>
      </c>
      <c r="T1349">
        <f>主动技能!Z1352</f>
        <v>125</v>
      </c>
      <c r="U1349">
        <f>主动技能!AB1352</f>
        <v>500</v>
      </c>
      <c r="V1349">
        <f>主动技能!AC1352</f>
        <v>0</v>
      </c>
      <c r="W1349">
        <f>主动技能!AD1352</f>
        <v>0</v>
      </c>
      <c r="X1349">
        <f>主动技能!AE1352</f>
        <v>1</v>
      </c>
      <c r="Y1349">
        <f>主动技能!AF1352</f>
        <v>2</v>
      </c>
      <c r="Z1349">
        <f>主动技能!AG1352</f>
        <v>1</v>
      </c>
      <c r="AA1349" t="str">
        <f>主动技能!AH1352</f>
        <v>attackex</v>
      </c>
      <c r="AB1349" t="str">
        <f>IF(主动技能!AI1352="","")</f>
        <v/>
      </c>
      <c r="AC1349">
        <f>主动技能!AJ1352</f>
        <v>6</v>
      </c>
    </row>
    <row r="1350" spans="1:29" x14ac:dyDescent="0.15">
      <c r="A1350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对敌方单体造成125%攻击力（+707）点伤害。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 t="str">
        <f>主动技能!P1353</f>
        <v>eff_sixingguangquan|eff_chongjizhan||</v>
      </c>
      <c r="K1350">
        <f>主动技能!Q1353</f>
        <v>1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 t="str">
        <f>IF(主动技能!V1353="","",主动技能!V1353)</f>
        <v>skill_24</v>
      </c>
      <c r="Q1350" t="str">
        <f>IF(主动技能!W1353="","")</f>
        <v/>
      </c>
      <c r="R1350" t="str">
        <f>IF(主动技能!X1353="","")</f>
        <v/>
      </c>
      <c r="S1350">
        <f>主动技能!Y1353</f>
        <v>50</v>
      </c>
      <c r="T1350">
        <f>主动技能!Z1353</f>
        <v>125</v>
      </c>
      <c r="U1350">
        <f>主动技能!AB1353</f>
        <v>707</v>
      </c>
      <c r="V1350">
        <f>主动技能!AC1353</f>
        <v>0</v>
      </c>
      <c r="W1350">
        <f>主动技能!AD1353</f>
        <v>0</v>
      </c>
      <c r="X1350">
        <f>主动技能!AE1353</f>
        <v>1</v>
      </c>
      <c r="Y1350">
        <f>主动技能!AF1353</f>
        <v>2</v>
      </c>
      <c r="Z1350">
        <f>主动技能!AG1353</f>
        <v>1</v>
      </c>
      <c r="AA1350" t="str">
        <f>主动技能!AH1353</f>
        <v>attackex</v>
      </c>
      <c r="AB1350" t="str">
        <f>IF(主动技能!AI1353="","")</f>
        <v/>
      </c>
      <c r="AC1350">
        <f>主动技能!AJ1353</f>
        <v>7</v>
      </c>
    </row>
    <row r="1351" spans="1:29" x14ac:dyDescent="0.15">
      <c r="A1351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对敌方单体造成125%攻击力（+1000）点伤害。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 t="str">
        <f>主动技能!P1354</f>
        <v>eff_sixingguangquan|eff_chongjizhan||</v>
      </c>
      <c r="K1351">
        <f>主动技能!Q1354</f>
        <v>1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 t="str">
        <f>IF(主动技能!V1354="","",主动技能!V1354)</f>
        <v>skill_24</v>
      </c>
      <c r="Q1351" t="str">
        <f>IF(主动技能!W1354="","")</f>
        <v/>
      </c>
      <c r="R1351" t="str">
        <f>IF(主动技能!X1354="","")</f>
        <v/>
      </c>
      <c r="S1351">
        <f>主动技能!Y1354</f>
        <v>50</v>
      </c>
      <c r="T1351">
        <f>主动技能!Z1354</f>
        <v>125</v>
      </c>
      <c r="U1351">
        <f>主动技能!AB1354</f>
        <v>1000</v>
      </c>
      <c r="V1351">
        <f>主动技能!AC1354</f>
        <v>0</v>
      </c>
      <c r="W1351">
        <f>主动技能!AD1354</f>
        <v>0</v>
      </c>
      <c r="X1351">
        <f>主动技能!AE1354</f>
        <v>1</v>
      </c>
      <c r="Y1351">
        <f>主动技能!AF1354</f>
        <v>2</v>
      </c>
      <c r="Z1351">
        <f>主动技能!AG1354</f>
        <v>1</v>
      </c>
      <c r="AA1351" t="str">
        <f>主动技能!AH1354</f>
        <v>attackex</v>
      </c>
      <c r="AB1351" t="str">
        <f>IF(主动技能!AI1354="","")</f>
        <v/>
      </c>
      <c r="AC1351">
        <f>主动技能!AJ1354</f>
        <v>8</v>
      </c>
    </row>
    <row r="1352" spans="1:29" x14ac:dyDescent="0.15">
      <c r="A1352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对敌方单体造成125%攻击力（+1415）点伤害。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 t="str">
        <f>主动技能!P1355</f>
        <v>eff_sixingguangquan|eff_chongjizhan||</v>
      </c>
      <c r="K1352">
        <f>主动技能!Q1355</f>
        <v>1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 t="str">
        <f>IF(主动技能!V1355="","",主动技能!V1355)</f>
        <v>skill_24</v>
      </c>
      <c r="Q1352" t="str">
        <f>IF(主动技能!W1355="","")</f>
        <v/>
      </c>
      <c r="R1352" t="str">
        <f>IF(主动技能!X1355="","")</f>
        <v/>
      </c>
      <c r="S1352">
        <f>主动技能!Y1355</f>
        <v>50</v>
      </c>
      <c r="T1352">
        <f>主动技能!Z1355</f>
        <v>125</v>
      </c>
      <c r="U1352">
        <f>主动技能!AB1355</f>
        <v>1415</v>
      </c>
      <c r="V1352">
        <f>主动技能!AC1355</f>
        <v>0</v>
      </c>
      <c r="W1352">
        <f>主动技能!AD1355</f>
        <v>0</v>
      </c>
      <c r="X1352">
        <f>主动技能!AE1355</f>
        <v>1</v>
      </c>
      <c r="Y1352">
        <f>主动技能!AF1355</f>
        <v>2</v>
      </c>
      <c r="Z1352">
        <f>主动技能!AG1355</f>
        <v>1</v>
      </c>
      <c r="AA1352" t="str">
        <f>主动技能!AH1355</f>
        <v>attackex</v>
      </c>
      <c r="AB1352" t="str">
        <f>IF(主动技能!AI1355="","")</f>
        <v/>
      </c>
      <c r="AC1352">
        <f>主动技能!AJ1355</f>
        <v>9</v>
      </c>
    </row>
    <row r="1353" spans="1:29" x14ac:dyDescent="0.15">
      <c r="A1353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对敌方单体造成125%攻击力（+2001）点伤害。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 t="str">
        <f>主动技能!P1356</f>
        <v>eff_sixingguangquan|eff_chongjizhan||</v>
      </c>
      <c r="K1353">
        <f>主动技能!Q1356</f>
        <v>1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 t="str">
        <f>IF(主动技能!V1356="","",主动技能!V1356)</f>
        <v>skill_24</v>
      </c>
      <c r="Q1353" t="str">
        <f>IF(主动技能!W1356="","")</f>
        <v/>
      </c>
      <c r="R1353" t="str">
        <f>IF(主动技能!X1356="","")</f>
        <v/>
      </c>
      <c r="S1353">
        <f>主动技能!Y1356</f>
        <v>50</v>
      </c>
      <c r="T1353">
        <f>主动技能!Z1356</f>
        <v>125</v>
      </c>
      <c r="U1353">
        <f>主动技能!AB1356</f>
        <v>2001</v>
      </c>
      <c r="V1353">
        <f>主动技能!AC1356</f>
        <v>0</v>
      </c>
      <c r="W1353">
        <f>主动技能!AD1356</f>
        <v>0</v>
      </c>
      <c r="X1353">
        <f>主动技能!AE1356</f>
        <v>1</v>
      </c>
      <c r="Y1353">
        <f>主动技能!AF1356</f>
        <v>2</v>
      </c>
      <c r="Z1353">
        <f>主动技能!AG1356</f>
        <v>1</v>
      </c>
      <c r="AA1353" t="str">
        <f>主动技能!AH1356</f>
        <v>attackex</v>
      </c>
      <c r="AB1353" t="str">
        <f>IF(主动技能!AI1356="","")</f>
        <v/>
      </c>
      <c r="AC1353">
        <f>主动技能!AJ1356</f>
        <v>10</v>
      </c>
    </row>
    <row r="1354" spans="1:29" x14ac:dyDescent="0.15">
      <c r="A1354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对敌方单体造成125%攻击力（+2831）点伤害。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 t="str">
        <f>主动技能!P1357</f>
        <v>eff_sixingguangquan|eff_chongjizhan||</v>
      </c>
      <c r="K1354">
        <f>主动技能!Q1357</f>
        <v>1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 t="str">
        <f>IF(主动技能!V1357="","",主动技能!V1357)</f>
        <v>skill_24</v>
      </c>
      <c r="Q1354" t="str">
        <f>IF(主动技能!W1357="","")</f>
        <v/>
      </c>
      <c r="R1354" t="str">
        <f>IF(主动技能!X1357="","")</f>
        <v/>
      </c>
      <c r="S1354">
        <f>主动技能!Y1357</f>
        <v>50</v>
      </c>
      <c r="T1354">
        <f>主动技能!Z1357</f>
        <v>125</v>
      </c>
      <c r="U1354">
        <f>主动技能!AB1357</f>
        <v>2831</v>
      </c>
      <c r="V1354">
        <f>主动技能!AC1357</f>
        <v>0</v>
      </c>
      <c r="W1354">
        <f>主动技能!AD1357</f>
        <v>0</v>
      </c>
      <c r="X1354">
        <f>主动技能!AE1357</f>
        <v>1</v>
      </c>
      <c r="Y1354">
        <f>主动技能!AF1357</f>
        <v>2</v>
      </c>
      <c r="Z1354">
        <f>主动技能!AG1357</f>
        <v>1</v>
      </c>
      <c r="AA1354" t="str">
        <f>主动技能!AH1357</f>
        <v>attackex</v>
      </c>
      <c r="AB1354" t="str">
        <f>IF(主动技能!AI1357="","")</f>
        <v/>
      </c>
      <c r="AC1354">
        <f>主动技能!AJ1357</f>
        <v>11</v>
      </c>
    </row>
    <row r="1355" spans="1:29" x14ac:dyDescent="0.15">
      <c r="A1355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对敌方单体造成125%攻击力（+4004）点伤害。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 t="str">
        <f>主动技能!P1358</f>
        <v>eff_sixingguangquan|eff_chongjizhan||</v>
      </c>
      <c r="K1355">
        <f>主动技能!Q1358</f>
        <v>1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 t="str">
        <f>IF(主动技能!V1358="","",主动技能!V1358)</f>
        <v>skill_24</v>
      </c>
      <c r="Q1355" t="str">
        <f>IF(主动技能!W1358="","")</f>
        <v/>
      </c>
      <c r="R1355" t="str">
        <f>IF(主动技能!X1358="","")</f>
        <v/>
      </c>
      <c r="S1355">
        <f>主动技能!Y1358</f>
        <v>50</v>
      </c>
      <c r="T1355">
        <f>主动技能!Z1358</f>
        <v>125</v>
      </c>
      <c r="U1355">
        <f>主动技能!AB1358</f>
        <v>4004</v>
      </c>
      <c r="V1355">
        <f>主动技能!AC1358</f>
        <v>0</v>
      </c>
      <c r="W1355">
        <f>主动技能!AD1358</f>
        <v>0</v>
      </c>
      <c r="X1355">
        <f>主动技能!AE1358</f>
        <v>1</v>
      </c>
      <c r="Y1355">
        <f>主动技能!AF1358</f>
        <v>2</v>
      </c>
      <c r="Z1355">
        <f>主动技能!AG1358</f>
        <v>1</v>
      </c>
      <c r="AA1355" t="str">
        <f>主动技能!AH1358</f>
        <v>attackex</v>
      </c>
      <c r="AB1355" t="str">
        <f>IF(主动技能!AI1358="","")</f>
        <v/>
      </c>
      <c r="AC1355">
        <f>主动技能!AJ1358</f>
        <v>12</v>
      </c>
    </row>
    <row r="1356" spans="1:29" x14ac:dyDescent="0.15">
      <c r="A1356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对敌方单体造成125%攻击力（+5664）点伤害。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 t="str">
        <f>主动技能!P1359</f>
        <v>eff_sixingguangquan|eff_chongjizhan||</v>
      </c>
      <c r="K1356">
        <f>主动技能!Q1359</f>
        <v>1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 t="str">
        <f>IF(主动技能!V1359="","",主动技能!V1359)</f>
        <v>skill_24</v>
      </c>
      <c r="Q1356" t="str">
        <f>IF(主动技能!W1359="","")</f>
        <v/>
      </c>
      <c r="R1356" t="str">
        <f>IF(主动技能!X1359="","")</f>
        <v/>
      </c>
      <c r="S1356">
        <f>主动技能!Y1359</f>
        <v>50</v>
      </c>
      <c r="T1356">
        <f>主动技能!Z1359</f>
        <v>125</v>
      </c>
      <c r="U1356">
        <f>主动技能!AB1359</f>
        <v>5664</v>
      </c>
      <c r="V1356">
        <f>主动技能!AC1359</f>
        <v>0</v>
      </c>
      <c r="W1356">
        <f>主动技能!AD1359</f>
        <v>0</v>
      </c>
      <c r="X1356">
        <f>主动技能!AE1359</f>
        <v>1</v>
      </c>
      <c r="Y1356">
        <f>主动技能!AF1359</f>
        <v>2</v>
      </c>
      <c r="Z1356">
        <f>主动技能!AG1359</f>
        <v>1</v>
      </c>
      <c r="AA1356" t="str">
        <f>主动技能!AH1359</f>
        <v>attackex</v>
      </c>
      <c r="AB1356" t="str">
        <f>IF(主动技能!AI1359="","")</f>
        <v/>
      </c>
      <c r="AC1356">
        <f>主动技能!AJ1359</f>
        <v>13</v>
      </c>
    </row>
    <row r="1357" spans="1:29" x14ac:dyDescent="0.15">
      <c r="A1357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对敌方单体造成125%攻击力（+8011）点伤害。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 t="str">
        <f>主动技能!P1360</f>
        <v>eff_sixingguangquan|eff_chongjizhan||</v>
      </c>
      <c r="K1357">
        <f>主动技能!Q1360</f>
        <v>1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 t="str">
        <f>IF(主动技能!V1360="","",主动技能!V1360)</f>
        <v>skill_24</v>
      </c>
      <c r="Q1357" t="str">
        <f>IF(主动技能!W1360="","")</f>
        <v/>
      </c>
      <c r="R1357" t="str">
        <f>IF(主动技能!X1360="","")</f>
        <v/>
      </c>
      <c r="S1357">
        <f>主动技能!Y1360</f>
        <v>50</v>
      </c>
      <c r="T1357">
        <f>主动技能!Z1360</f>
        <v>125</v>
      </c>
      <c r="U1357">
        <f>主动技能!AB1360</f>
        <v>8011</v>
      </c>
      <c r="V1357">
        <f>主动技能!AC1360</f>
        <v>0</v>
      </c>
      <c r="W1357">
        <f>主动技能!AD1360</f>
        <v>0</v>
      </c>
      <c r="X1357">
        <f>主动技能!AE1360</f>
        <v>1</v>
      </c>
      <c r="Y1357">
        <f>主动技能!AF1360</f>
        <v>2</v>
      </c>
      <c r="Z1357">
        <f>主动技能!AG1360</f>
        <v>1</v>
      </c>
      <c r="AA1357" t="str">
        <f>主动技能!AH1360</f>
        <v>attackex</v>
      </c>
      <c r="AB1357" t="str">
        <f>IF(主动技能!AI1360="","")</f>
        <v/>
      </c>
      <c r="AC1357">
        <f>主动技能!AJ1360</f>
        <v>14</v>
      </c>
    </row>
    <row r="1358" spans="1:29" x14ac:dyDescent="0.15">
      <c r="A1358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对敌方单体造成125%攻击力（+11331）点伤害。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 t="str">
        <f>主动技能!P1361</f>
        <v>eff_sixingguangquan|eff_chongjizhan||</v>
      </c>
      <c r="K1358">
        <f>主动技能!Q1361</f>
        <v>1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 t="str">
        <f>IF(主动技能!V1361="","",主动技能!V1361)</f>
        <v>skill_24</v>
      </c>
      <c r="Q1358" t="str">
        <f>IF(主动技能!W1361="","")</f>
        <v/>
      </c>
      <c r="R1358" t="str">
        <f>IF(主动技能!X1361="","")</f>
        <v/>
      </c>
      <c r="S1358">
        <f>主动技能!Y1361</f>
        <v>50</v>
      </c>
      <c r="T1358">
        <f>主动技能!Z1361</f>
        <v>125</v>
      </c>
      <c r="U1358">
        <f>主动技能!AB1361</f>
        <v>11331</v>
      </c>
      <c r="V1358">
        <f>主动技能!AC1361</f>
        <v>0</v>
      </c>
      <c r="W1358">
        <f>主动技能!AD1361</f>
        <v>0</v>
      </c>
      <c r="X1358">
        <f>主动技能!AE1361</f>
        <v>1</v>
      </c>
      <c r="Y1358">
        <f>主动技能!AF1361</f>
        <v>2</v>
      </c>
      <c r="Z1358">
        <f>主动技能!AG1361</f>
        <v>1</v>
      </c>
      <c r="AA1358" t="str">
        <f>主动技能!AH1361</f>
        <v>attackex</v>
      </c>
      <c r="AB1358" t="str">
        <f>IF(主动技能!AI1361="","")</f>
        <v/>
      </c>
      <c r="AC1358">
        <f>主动技能!AJ1361</f>
        <v>15</v>
      </c>
    </row>
    <row r="1359" spans="1:29" x14ac:dyDescent="0.15">
      <c r="A135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对敌方单体造成125%攻击力（+16027）点伤害。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 t="str">
        <f>主动技能!P1362</f>
        <v>eff_sixingguangquan|eff_chongjizhan||</v>
      </c>
      <c r="K1359">
        <f>主动技能!Q1362</f>
        <v>1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 t="str">
        <f>IF(主动技能!V1362="","",主动技能!V1362)</f>
        <v>skill_24</v>
      </c>
      <c r="Q1359" t="str">
        <f>IF(主动技能!W1362="","")</f>
        <v/>
      </c>
      <c r="R1359" t="str">
        <f>IF(主动技能!X1362="","")</f>
        <v/>
      </c>
      <c r="S1359">
        <f>主动技能!Y1362</f>
        <v>50</v>
      </c>
      <c r="T1359">
        <f>主动技能!Z1362</f>
        <v>125</v>
      </c>
      <c r="U1359">
        <f>主动技能!AB1362</f>
        <v>16027</v>
      </c>
      <c r="V1359">
        <f>主动技能!AC1362</f>
        <v>0</v>
      </c>
      <c r="W1359">
        <f>主动技能!AD1362</f>
        <v>0</v>
      </c>
      <c r="X1359">
        <f>主动技能!AE1362</f>
        <v>1</v>
      </c>
      <c r="Y1359">
        <f>主动技能!AF1362</f>
        <v>2</v>
      </c>
      <c r="Z1359">
        <f>主动技能!AG1362</f>
        <v>1</v>
      </c>
      <c r="AA1359" t="str">
        <f>主动技能!AH1362</f>
        <v>attackex</v>
      </c>
      <c r="AB1359" t="str">
        <f>IF(主动技能!AI1362="","")</f>
        <v/>
      </c>
      <c r="AC1359">
        <f>主动技能!AJ1362</f>
        <v>16</v>
      </c>
    </row>
    <row r="1360" spans="1:29" x14ac:dyDescent="0.15">
      <c r="A1360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对敌方单体造成125%攻击力（+22669）点伤害。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 t="str">
        <f>主动技能!P1363</f>
        <v>eff_sixingguangquan|eff_chongjizhan||</v>
      </c>
      <c r="K1360">
        <f>主动技能!Q1363</f>
        <v>1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 t="str">
        <f>IF(主动技能!V1363="","",主动技能!V1363)</f>
        <v>skill_24</v>
      </c>
      <c r="Q1360" t="str">
        <f>IF(主动技能!W1363="","")</f>
        <v/>
      </c>
      <c r="R1360" t="str">
        <f>IF(主动技能!X1363="","")</f>
        <v/>
      </c>
      <c r="S1360">
        <f>主动技能!Y1363</f>
        <v>50</v>
      </c>
      <c r="T1360">
        <f>主动技能!Z1363</f>
        <v>125</v>
      </c>
      <c r="U1360">
        <f>主动技能!AB1363</f>
        <v>22669</v>
      </c>
      <c r="V1360">
        <f>主动技能!AC1363</f>
        <v>0</v>
      </c>
      <c r="W1360">
        <f>主动技能!AD1363</f>
        <v>0</v>
      </c>
      <c r="X1360">
        <f>主动技能!AE1363</f>
        <v>1</v>
      </c>
      <c r="Y1360">
        <f>主动技能!AF1363</f>
        <v>2</v>
      </c>
      <c r="Z1360">
        <f>主动技能!AG1363</f>
        <v>1</v>
      </c>
      <c r="AA1360" t="str">
        <f>主动技能!AH1363</f>
        <v>attackex</v>
      </c>
      <c r="AB1360" t="str">
        <f>IF(主动技能!AI1363="","")</f>
        <v/>
      </c>
      <c r="AC1360">
        <f>主动技能!AJ1363</f>
        <v>17</v>
      </c>
    </row>
    <row r="1361" spans="1:29" x14ac:dyDescent="0.15">
      <c r="A1361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对敌方单体造成125%攻击力（+32063）点伤害。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 t="str">
        <f>主动技能!P1364</f>
        <v>eff_sixingguangquan|eff_chongjizhan||</v>
      </c>
      <c r="K1361">
        <f>主动技能!Q1364</f>
        <v>1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 t="str">
        <f>IF(主动技能!V1364="","",主动技能!V1364)</f>
        <v>skill_24</v>
      </c>
      <c r="Q1361" t="str">
        <f>IF(主动技能!W1364="","")</f>
        <v/>
      </c>
      <c r="R1361" t="str">
        <f>IF(主动技能!X1364="","")</f>
        <v/>
      </c>
      <c r="S1361">
        <f>主动技能!Y1364</f>
        <v>50</v>
      </c>
      <c r="T1361">
        <f>主动技能!Z1364</f>
        <v>125</v>
      </c>
      <c r="U1361">
        <f>主动技能!AB1364</f>
        <v>32063</v>
      </c>
      <c r="V1361">
        <f>主动技能!AC1364</f>
        <v>0</v>
      </c>
      <c r="W1361">
        <f>主动技能!AD1364</f>
        <v>0</v>
      </c>
      <c r="X1361">
        <f>主动技能!AE1364</f>
        <v>1</v>
      </c>
      <c r="Y1361">
        <f>主动技能!AF1364</f>
        <v>2</v>
      </c>
      <c r="Z1361">
        <f>主动技能!AG1364</f>
        <v>1</v>
      </c>
      <c r="AA1361" t="str">
        <f>主动技能!AH1364</f>
        <v>attackex</v>
      </c>
      <c r="AB1361" t="str">
        <f>IF(主动技能!AI1364="","")</f>
        <v/>
      </c>
      <c r="AC1361">
        <f>主动技能!AJ1364</f>
        <v>18</v>
      </c>
    </row>
    <row r="1362" spans="1:29" x14ac:dyDescent="0.15">
      <c r="A1362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对敌方单体造成125%攻击力（+45350）点伤害。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 t="str">
        <f>主动技能!P1365</f>
        <v>eff_sixingguangquan|eff_chongjizhan||</v>
      </c>
      <c r="K1362">
        <f>主动技能!Q1365</f>
        <v>1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 t="str">
        <f>IF(主动技能!V1365="","",主动技能!V1365)</f>
        <v>skill_24</v>
      </c>
      <c r="Q1362" t="str">
        <f>IF(主动技能!W1365="","")</f>
        <v/>
      </c>
      <c r="R1362" t="str">
        <f>IF(主动技能!X1365="","")</f>
        <v/>
      </c>
      <c r="S1362">
        <f>主动技能!Y1365</f>
        <v>50</v>
      </c>
      <c r="T1362">
        <f>主动技能!Z1365</f>
        <v>125</v>
      </c>
      <c r="U1362">
        <f>主动技能!AB1365</f>
        <v>45350</v>
      </c>
      <c r="V1362">
        <f>主动技能!AC1365</f>
        <v>0</v>
      </c>
      <c r="W1362">
        <f>主动技能!AD1365</f>
        <v>0</v>
      </c>
      <c r="X1362">
        <f>主动技能!AE1365</f>
        <v>1</v>
      </c>
      <c r="Y1362">
        <f>主动技能!AF1365</f>
        <v>2</v>
      </c>
      <c r="Z1362">
        <f>主动技能!AG1365</f>
        <v>1</v>
      </c>
      <c r="AA1362" t="str">
        <f>主动技能!AH1365</f>
        <v>attackex</v>
      </c>
      <c r="AB1362" t="str">
        <f>IF(主动技能!AI1365="","")</f>
        <v/>
      </c>
      <c r="AC1362">
        <f>主动技能!AJ1365</f>
        <v>19</v>
      </c>
    </row>
    <row r="1363" spans="1:29" x14ac:dyDescent="0.15">
      <c r="A1363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对敌方单体造成125%攻击力（+64142）点伤害。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 t="str">
        <f>主动技能!P1366</f>
        <v>eff_sixingguangquan|eff_chongjizhan||</v>
      </c>
      <c r="K1363">
        <f>主动技能!Q1366</f>
        <v>1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 t="str">
        <f>IF(主动技能!V1366="","",主动技能!V1366)</f>
        <v>skill_24</v>
      </c>
      <c r="Q1363" t="str">
        <f>IF(主动技能!W1366="","")</f>
        <v/>
      </c>
      <c r="R1363" t="str">
        <f>IF(主动技能!X1366="","")</f>
        <v/>
      </c>
      <c r="S1363">
        <f>主动技能!Y1366</f>
        <v>50</v>
      </c>
      <c r="T1363">
        <f>主动技能!Z1366</f>
        <v>125</v>
      </c>
      <c r="U1363">
        <f>主动技能!AB1366</f>
        <v>64142</v>
      </c>
      <c r="V1363">
        <f>主动技能!AC1366</f>
        <v>0</v>
      </c>
      <c r="W1363">
        <f>主动技能!AD1366</f>
        <v>0</v>
      </c>
      <c r="X1363">
        <f>主动技能!AE1366</f>
        <v>1</v>
      </c>
      <c r="Y1363">
        <f>主动技能!AF1366</f>
        <v>2</v>
      </c>
      <c r="Z1363">
        <f>主动技能!AG1366</f>
        <v>1</v>
      </c>
      <c r="AA1363" t="str">
        <f>主动技能!AH1366</f>
        <v>attackex</v>
      </c>
      <c r="AB1363" t="str">
        <f>IF(主动技能!AI1366="","")</f>
        <v/>
      </c>
      <c r="AC1363">
        <f>主动技能!AJ1366</f>
        <v>20</v>
      </c>
    </row>
    <row r="1364" spans="1:29" x14ac:dyDescent="0.15">
      <c r="A1364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对敌方单体造成125%攻击力（+162）点伤害。并附带流血，且标记目标，如果目标死亡则回复自身生命。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 t="str">
        <f>主动技能!P1367</f>
        <v>eff_sixingguangquan||eff_sishenzhinu|</v>
      </c>
      <c r="K1364">
        <f>主动技能!Q1367</f>
        <v>1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100001:100:2:0|100091:100:5:0</v>
      </c>
      <c r="O1364" t="str">
        <f>IF(主动技能!U1367="","",主动技能!U1367)</f>
        <v/>
      </c>
      <c r="P1364" t="str">
        <f>IF(主动技能!V1367="","",主动技能!V1367)</f>
        <v>skill_22</v>
      </c>
      <c r="Q1364" t="str">
        <f>IF(主动技能!W1367="","")</f>
        <v/>
      </c>
      <c r="R1364" t="str">
        <f>IF(主动技能!X1367="","")</f>
        <v/>
      </c>
      <c r="S1364">
        <f>主动技能!Y1367</f>
        <v>100</v>
      </c>
      <c r="T1364">
        <f>主动技能!Z1367</f>
        <v>125</v>
      </c>
      <c r="U1364">
        <f>主动技能!AB1367</f>
        <v>162</v>
      </c>
      <c r="V1364">
        <f>主动技能!AC1367</f>
        <v>0</v>
      </c>
      <c r="W1364">
        <f>主动技能!AD1367</f>
        <v>0</v>
      </c>
      <c r="X1364">
        <f>主动技能!AE1367</f>
        <v>1</v>
      </c>
      <c r="Y1364">
        <f>主动技能!AF1367</f>
        <v>3</v>
      </c>
      <c r="Z1364">
        <f>主动技能!AG1367</f>
        <v>2</v>
      </c>
      <c r="AA1364" t="str">
        <f>主动技能!AH1367</f>
        <v>attackex</v>
      </c>
      <c r="AB1364" t="str">
        <f>IF(主动技能!AI1367="","")</f>
        <v/>
      </c>
      <c r="AC1364">
        <f>主动技能!AJ1367</f>
        <v>1</v>
      </c>
    </row>
    <row r="1365" spans="1:29" x14ac:dyDescent="0.15">
      <c r="A1365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对敌方单体造成125%攻击力（+200）点伤害。并附带流血，且标记目标，如果目标死亡则回复自身生命。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 t="str">
        <f>主动技能!P1368</f>
        <v>eff_sixingguangquan||eff_sishenzhinu|</v>
      </c>
      <c r="K1365">
        <f>主动技能!Q1368</f>
        <v>1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100001:100:2:0|100091:100:5:0</v>
      </c>
      <c r="O1365" t="str">
        <f>IF(主动技能!U1368="","",主动技能!U1368)</f>
        <v/>
      </c>
      <c r="P1365" t="str">
        <f>IF(主动技能!V1368="","",主动技能!V1368)</f>
        <v>skill_22</v>
      </c>
      <c r="Q1365" t="str">
        <f>IF(主动技能!W1368="","")</f>
        <v/>
      </c>
      <c r="R1365" t="str">
        <f>IF(主动技能!X1368="","")</f>
        <v/>
      </c>
      <c r="S1365">
        <f>主动技能!Y1368</f>
        <v>100</v>
      </c>
      <c r="T1365">
        <f>主动技能!Z1368</f>
        <v>125</v>
      </c>
      <c r="U1365">
        <f>主动技能!AB1368</f>
        <v>200</v>
      </c>
      <c r="V1365">
        <f>主动技能!AC1368</f>
        <v>0</v>
      </c>
      <c r="W1365">
        <f>主动技能!AD1368</f>
        <v>0</v>
      </c>
      <c r="X1365">
        <f>主动技能!AE1368</f>
        <v>1</v>
      </c>
      <c r="Y1365">
        <f>主动技能!AF1368</f>
        <v>3</v>
      </c>
      <c r="Z1365">
        <f>主动技能!AG1368</f>
        <v>2</v>
      </c>
      <c r="AA1365" t="str">
        <f>主动技能!AH1368</f>
        <v>attackex</v>
      </c>
      <c r="AB1365" t="str">
        <f>IF(主动技能!AI1368="","")</f>
        <v/>
      </c>
      <c r="AC1365">
        <f>主动技能!AJ1368</f>
        <v>2</v>
      </c>
    </row>
    <row r="1366" spans="1:29" x14ac:dyDescent="0.15">
      <c r="A1366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对敌方单体造成125%攻击力（+312）点伤害。并附带流血，且标记目标，如果目标死亡则回复自身生命。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 t="str">
        <f>主动技能!P1369</f>
        <v>eff_sixingguangquan||eff_sishenzhinu|</v>
      </c>
      <c r="K1366">
        <f>主动技能!Q1369</f>
        <v>1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100001:100:2:0|100091:100:5:0</v>
      </c>
      <c r="O1366" t="str">
        <f>IF(主动技能!U1369="","",主动技能!U1369)</f>
        <v/>
      </c>
      <c r="P1366" t="str">
        <f>IF(主动技能!V1369="","",主动技能!V1369)</f>
        <v>skill_22</v>
      </c>
      <c r="Q1366" t="str">
        <f>IF(主动技能!W1369="","")</f>
        <v/>
      </c>
      <c r="R1366" t="str">
        <f>IF(主动技能!X1369="","")</f>
        <v/>
      </c>
      <c r="S1366">
        <f>主动技能!Y1369</f>
        <v>100</v>
      </c>
      <c r="T1366">
        <f>主动技能!Z1369</f>
        <v>125</v>
      </c>
      <c r="U1366">
        <f>主动技能!AB1369</f>
        <v>312</v>
      </c>
      <c r="V1366">
        <f>主动技能!AC1369</f>
        <v>0</v>
      </c>
      <c r="W1366">
        <f>主动技能!AD1369</f>
        <v>0</v>
      </c>
      <c r="X1366">
        <f>主动技能!AE1369</f>
        <v>1</v>
      </c>
      <c r="Y1366">
        <f>主动技能!AF1369</f>
        <v>3</v>
      </c>
      <c r="Z1366">
        <f>主动技能!AG1369</f>
        <v>2</v>
      </c>
      <c r="AA1366" t="str">
        <f>主动技能!AH1369</f>
        <v>attackex</v>
      </c>
      <c r="AB1366" t="str">
        <f>IF(主动技能!AI1369="","")</f>
        <v/>
      </c>
      <c r="AC1366">
        <f>主动技能!AJ1369</f>
        <v>3</v>
      </c>
    </row>
    <row r="1367" spans="1:29" x14ac:dyDescent="0.15">
      <c r="A1367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对敌方单体造成125%攻击力（+500）点伤害。并附带流血，且标记目标，如果目标死亡则回复自身生命。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 t="str">
        <f>主动技能!P1370</f>
        <v>eff_sixingguangquan||eff_sishenzhinu|</v>
      </c>
      <c r="K1367">
        <f>主动技能!Q1370</f>
        <v>1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100001:100:2:0|100091:100:5:0</v>
      </c>
      <c r="O1367" t="str">
        <f>IF(主动技能!U1370="","",主动技能!U1370)</f>
        <v/>
      </c>
      <c r="P1367" t="str">
        <f>IF(主动技能!V1370="","",主动技能!V1370)</f>
        <v>skill_22</v>
      </c>
      <c r="Q1367" t="str">
        <f>IF(主动技能!W1370="","")</f>
        <v/>
      </c>
      <c r="R1367" t="str">
        <f>IF(主动技能!X1370="","")</f>
        <v/>
      </c>
      <c r="S1367">
        <f>主动技能!Y1370</f>
        <v>100</v>
      </c>
      <c r="T1367">
        <f>主动技能!Z1370</f>
        <v>125</v>
      </c>
      <c r="U1367">
        <f>主动技能!AB1370</f>
        <v>500</v>
      </c>
      <c r="V1367">
        <f>主动技能!AC1370</f>
        <v>0</v>
      </c>
      <c r="W1367">
        <f>主动技能!AD1370</f>
        <v>0</v>
      </c>
      <c r="X1367">
        <f>主动技能!AE1370</f>
        <v>1</v>
      </c>
      <c r="Y1367">
        <f>主动技能!AF1370</f>
        <v>3</v>
      </c>
      <c r="Z1367">
        <f>主动技能!AG1370</f>
        <v>2</v>
      </c>
      <c r="AA1367" t="str">
        <f>主动技能!AH1370</f>
        <v>attackex</v>
      </c>
      <c r="AB1367" t="str">
        <f>IF(主动技能!AI1370="","")</f>
        <v/>
      </c>
      <c r="AC1367">
        <f>主动技能!AJ1370</f>
        <v>4</v>
      </c>
    </row>
    <row r="1368" spans="1:29" x14ac:dyDescent="0.15">
      <c r="A1368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 t="str">
        <f>主动技能!P1371</f>
        <v>eff_sixingguangquan||eff_sishenzhinu|</v>
      </c>
      <c r="K1368">
        <f>主动技能!Q1371</f>
        <v>1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100001:100:2:0|100091:100:5:0</v>
      </c>
      <c r="O1368" t="str">
        <f>IF(主动技能!U1371="","",主动技能!U1371)</f>
        <v/>
      </c>
      <c r="P1368" t="str">
        <f>IF(主动技能!V1371="","",主动技能!V1371)</f>
        <v>skill_22</v>
      </c>
      <c r="Q1368" t="str">
        <f>IF(主动技能!W1371="","")</f>
        <v/>
      </c>
      <c r="R1368" t="str">
        <f>IF(主动技能!X1371="","")</f>
        <v/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>
        <f>主动技能!AE1371</f>
        <v>1</v>
      </c>
      <c r="Y1368">
        <f>主动技能!AF1371</f>
        <v>3</v>
      </c>
      <c r="Z1368">
        <f>主动技能!AG1371</f>
        <v>2</v>
      </c>
      <c r="AA1368" t="str">
        <f>主动技能!AH1371</f>
        <v>attackex</v>
      </c>
      <c r="AB1368" t="str">
        <f>IF(主动技能!AI1371="","")</f>
        <v/>
      </c>
      <c r="AC1368">
        <f>主动技能!AJ1371</f>
        <v>5</v>
      </c>
    </row>
    <row r="1369" spans="1:29" x14ac:dyDescent="0.15">
      <c r="A136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对敌方单体造成125%攻击力（+1000）点伤害。并附带流血，且标记目标，如果目标死亡则回复自身生命。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 t="str">
        <f>主动技能!P1372</f>
        <v>eff_sixingguangquan||eff_sishenzhinu|</v>
      </c>
      <c r="K1369">
        <f>主动技能!Q1372</f>
        <v>1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100001:100:2:0|100091:100:5:0</v>
      </c>
      <c r="O1369" t="str">
        <f>IF(主动技能!U1372="","",主动技能!U1372)</f>
        <v/>
      </c>
      <c r="P1369" t="str">
        <f>IF(主动技能!V1372="","",主动技能!V1372)</f>
        <v>skill_22</v>
      </c>
      <c r="Q1369" t="str">
        <f>IF(主动技能!W1372="","")</f>
        <v/>
      </c>
      <c r="R1369" t="str">
        <f>IF(主动技能!X1372="","")</f>
        <v/>
      </c>
      <c r="S1369">
        <f>主动技能!Y1372</f>
        <v>100</v>
      </c>
      <c r="T1369">
        <f>主动技能!Z1372</f>
        <v>125</v>
      </c>
      <c r="U1369">
        <f>主动技能!AB1372</f>
        <v>1000</v>
      </c>
      <c r="V1369">
        <f>主动技能!AC1372</f>
        <v>0</v>
      </c>
      <c r="W1369">
        <f>主动技能!AD1372</f>
        <v>0</v>
      </c>
      <c r="X1369">
        <f>主动技能!AE1372</f>
        <v>1</v>
      </c>
      <c r="Y1369">
        <f>主动技能!AF1372</f>
        <v>3</v>
      </c>
      <c r="Z1369">
        <f>主动技能!AG1372</f>
        <v>2</v>
      </c>
      <c r="AA1369" t="str">
        <f>主动技能!AH1372</f>
        <v>attackex</v>
      </c>
      <c r="AB1369" t="str">
        <f>IF(主动技能!AI1372="","")</f>
        <v/>
      </c>
      <c r="AC1369">
        <f>主动技能!AJ1372</f>
        <v>6</v>
      </c>
    </row>
    <row r="1370" spans="1:29" x14ac:dyDescent="0.15">
      <c r="A1370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对敌方单体造成125%攻击力（+1415）点伤害。并附带流血，且标记目标，如果目标死亡则回复自身生命。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 t="str">
        <f>主动技能!P1373</f>
        <v>eff_sixingguangquan||eff_sishenzhinu|</v>
      </c>
      <c r="K1370">
        <f>主动技能!Q1373</f>
        <v>1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100001:100:2:0|100091:100:5:0</v>
      </c>
      <c r="O1370" t="str">
        <f>IF(主动技能!U1373="","",主动技能!U1373)</f>
        <v/>
      </c>
      <c r="P1370" t="str">
        <f>IF(主动技能!V1373="","",主动技能!V1373)</f>
        <v>skill_22</v>
      </c>
      <c r="Q1370" t="str">
        <f>IF(主动技能!W1373="","")</f>
        <v/>
      </c>
      <c r="R1370" t="str">
        <f>IF(主动技能!X1373="","")</f>
        <v/>
      </c>
      <c r="S1370">
        <f>主动技能!Y1373</f>
        <v>100</v>
      </c>
      <c r="T1370">
        <f>主动技能!Z1373</f>
        <v>125</v>
      </c>
      <c r="U1370">
        <f>主动技能!AB1373</f>
        <v>1415</v>
      </c>
      <c r="V1370">
        <f>主动技能!AC1373</f>
        <v>0</v>
      </c>
      <c r="W1370">
        <f>主动技能!AD1373</f>
        <v>0</v>
      </c>
      <c r="X1370">
        <f>主动技能!AE1373</f>
        <v>1</v>
      </c>
      <c r="Y1370">
        <f>主动技能!AF1373</f>
        <v>3</v>
      </c>
      <c r="Z1370">
        <f>主动技能!AG1373</f>
        <v>2</v>
      </c>
      <c r="AA1370" t="str">
        <f>主动技能!AH1373</f>
        <v>attackex</v>
      </c>
      <c r="AB1370" t="str">
        <f>IF(主动技能!AI1373="","")</f>
        <v/>
      </c>
      <c r="AC1370">
        <f>主动技能!AJ1373</f>
        <v>7</v>
      </c>
    </row>
    <row r="1371" spans="1:29" x14ac:dyDescent="0.15">
      <c r="A1371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对敌方单体造成125%攻击力（+2001）点伤害。并附带流血，且标记目标，如果目标死亡则回复自身生命。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 t="str">
        <f>主动技能!P1374</f>
        <v>eff_sixingguangquan||eff_sishenzhinu|</v>
      </c>
      <c r="K1371">
        <f>主动技能!Q1374</f>
        <v>1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100001:100:2:0|100091:100:5:0</v>
      </c>
      <c r="O1371" t="str">
        <f>IF(主动技能!U1374="","",主动技能!U1374)</f>
        <v/>
      </c>
      <c r="P1371" t="str">
        <f>IF(主动技能!V1374="","",主动技能!V1374)</f>
        <v>skill_22</v>
      </c>
      <c r="Q1371" t="str">
        <f>IF(主动技能!W1374="","")</f>
        <v/>
      </c>
      <c r="R1371" t="str">
        <f>IF(主动技能!X1374="","")</f>
        <v/>
      </c>
      <c r="S1371">
        <f>主动技能!Y1374</f>
        <v>100</v>
      </c>
      <c r="T1371">
        <f>主动技能!Z1374</f>
        <v>125</v>
      </c>
      <c r="U1371">
        <f>主动技能!AB1374</f>
        <v>2001</v>
      </c>
      <c r="V1371">
        <f>主动技能!AC1374</f>
        <v>0</v>
      </c>
      <c r="W1371">
        <f>主动技能!AD1374</f>
        <v>0</v>
      </c>
      <c r="X1371">
        <f>主动技能!AE1374</f>
        <v>1</v>
      </c>
      <c r="Y1371">
        <f>主动技能!AF1374</f>
        <v>3</v>
      </c>
      <c r="Z1371">
        <f>主动技能!AG1374</f>
        <v>2</v>
      </c>
      <c r="AA1371" t="str">
        <f>主动技能!AH1374</f>
        <v>attackex</v>
      </c>
      <c r="AB1371" t="str">
        <f>IF(主动技能!AI1374="","")</f>
        <v/>
      </c>
      <c r="AC1371">
        <f>主动技能!AJ1374</f>
        <v>8</v>
      </c>
    </row>
    <row r="1372" spans="1:29" x14ac:dyDescent="0.15">
      <c r="A1372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对敌方单体造成125%攻击力（+2830）点伤害。并附带流血，且标记目标，如果目标死亡则回复自身生命。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 t="str">
        <f>主动技能!P1375</f>
        <v>eff_sixingguangquan||eff_sishenzhinu|</v>
      </c>
      <c r="K1372">
        <f>主动技能!Q1375</f>
        <v>1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100001:100:2:0|100091:100:5:0</v>
      </c>
      <c r="O1372" t="str">
        <f>IF(主动技能!U1375="","",主动技能!U1375)</f>
        <v/>
      </c>
      <c r="P1372" t="str">
        <f>IF(主动技能!V1375="","",主动技能!V1375)</f>
        <v>skill_22</v>
      </c>
      <c r="Q1372" t="str">
        <f>IF(主动技能!W1375="","")</f>
        <v/>
      </c>
      <c r="R1372" t="str">
        <f>IF(主动技能!X1375="","")</f>
        <v/>
      </c>
      <c r="S1372">
        <f>主动技能!Y1375</f>
        <v>100</v>
      </c>
      <c r="T1372">
        <f>主动技能!Z1375</f>
        <v>125</v>
      </c>
      <c r="U1372">
        <f>主动技能!AB1375</f>
        <v>2830</v>
      </c>
      <c r="V1372">
        <f>主动技能!AC1375</f>
        <v>0</v>
      </c>
      <c r="W1372">
        <f>主动技能!AD1375</f>
        <v>0</v>
      </c>
      <c r="X1372">
        <f>主动技能!AE1375</f>
        <v>1</v>
      </c>
      <c r="Y1372">
        <f>主动技能!AF1375</f>
        <v>3</v>
      </c>
      <c r="Z1372">
        <f>主动技能!AG1375</f>
        <v>2</v>
      </c>
      <c r="AA1372" t="str">
        <f>主动技能!AH1375</f>
        <v>attackex</v>
      </c>
      <c r="AB1372" t="str">
        <f>IF(主动技能!AI1375="","")</f>
        <v/>
      </c>
      <c r="AC1372">
        <f>主动技能!AJ1375</f>
        <v>9</v>
      </c>
    </row>
    <row r="1373" spans="1:29" x14ac:dyDescent="0.15">
      <c r="A1373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对敌方单体造成125%攻击力（+4003）点伤害。并附带流血，且标记目标，如果目标死亡则回复自身生命。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 t="str">
        <f>主动技能!P1376</f>
        <v>eff_sixingguangquan||eff_sishenzhinu|</v>
      </c>
      <c r="K1373">
        <f>主动技能!Q1376</f>
        <v>1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100001:100:2:0|100091:100:5:0</v>
      </c>
      <c r="O1373" t="str">
        <f>IF(主动技能!U1376="","",主动技能!U1376)</f>
        <v/>
      </c>
      <c r="P1373" t="str">
        <f>IF(主动技能!V1376="","",主动技能!V1376)</f>
        <v>skill_22</v>
      </c>
      <c r="Q1373" t="str">
        <f>IF(主动技能!W1376="","")</f>
        <v/>
      </c>
      <c r="R1373" t="str">
        <f>IF(主动技能!X1376="","")</f>
        <v/>
      </c>
      <c r="S1373">
        <f>主动技能!Y1376</f>
        <v>100</v>
      </c>
      <c r="T1373">
        <f>主动技能!Z1376</f>
        <v>125</v>
      </c>
      <c r="U1373">
        <f>主动技能!AB1376</f>
        <v>4003</v>
      </c>
      <c r="V1373">
        <f>主动技能!AC1376</f>
        <v>0</v>
      </c>
      <c r="W1373">
        <f>主动技能!AD1376</f>
        <v>0</v>
      </c>
      <c r="X1373">
        <f>主动技能!AE1376</f>
        <v>1</v>
      </c>
      <c r="Y1373">
        <f>主动技能!AF1376</f>
        <v>3</v>
      </c>
      <c r="Z1373">
        <f>主动技能!AG1376</f>
        <v>2</v>
      </c>
      <c r="AA1373" t="str">
        <f>主动技能!AH1376</f>
        <v>attackex</v>
      </c>
      <c r="AB1373" t="str">
        <f>IF(主动技能!AI1376="","")</f>
        <v/>
      </c>
      <c r="AC1373">
        <f>主动技能!AJ1376</f>
        <v>10</v>
      </c>
    </row>
    <row r="1374" spans="1:29" x14ac:dyDescent="0.15">
      <c r="A1374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对敌方单体造成125%攻击力（+5663）点伤害。并附带流血，且标记目标，如果目标死亡则回复自身生命。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 t="str">
        <f>主动技能!P1377</f>
        <v>eff_sixingguangquan||eff_sishenzhinu|</v>
      </c>
      <c r="K1374">
        <f>主动技能!Q1377</f>
        <v>1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100001:100:2:0|100091:100:5:0</v>
      </c>
      <c r="O1374" t="str">
        <f>IF(主动技能!U1377="","",主动技能!U1377)</f>
        <v/>
      </c>
      <c r="P1374" t="str">
        <f>IF(主动技能!V1377="","",主动技能!V1377)</f>
        <v>skill_22</v>
      </c>
      <c r="Q1374" t="str">
        <f>IF(主动技能!W1377="","")</f>
        <v/>
      </c>
      <c r="R1374" t="str">
        <f>IF(主动技能!X1377="","")</f>
        <v/>
      </c>
      <c r="S1374">
        <f>主动技能!Y1377</f>
        <v>100</v>
      </c>
      <c r="T1374">
        <f>主动技能!Z1377</f>
        <v>125</v>
      </c>
      <c r="U1374">
        <f>主动技能!AB1377</f>
        <v>5663</v>
      </c>
      <c r="V1374">
        <f>主动技能!AC1377</f>
        <v>0</v>
      </c>
      <c r="W1374">
        <f>主动技能!AD1377</f>
        <v>0</v>
      </c>
      <c r="X1374">
        <f>主动技能!AE1377</f>
        <v>1</v>
      </c>
      <c r="Y1374">
        <f>主动技能!AF1377</f>
        <v>3</v>
      </c>
      <c r="Z1374">
        <f>主动技能!AG1377</f>
        <v>2</v>
      </c>
      <c r="AA1374" t="str">
        <f>主动技能!AH1377</f>
        <v>attackex</v>
      </c>
      <c r="AB1374" t="str">
        <f>IF(主动技能!AI1377="","")</f>
        <v/>
      </c>
      <c r="AC1374">
        <f>主动技能!AJ1377</f>
        <v>11</v>
      </c>
    </row>
    <row r="1375" spans="1:29" x14ac:dyDescent="0.15">
      <c r="A1375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对敌方单体造成125%攻击力（+8009）点伤害。并附带流血，且标记目标，如果目标死亡则回复自身生命。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 t="str">
        <f>主动技能!P1378</f>
        <v>eff_sixingguangquan||eff_sishenzhinu|</v>
      </c>
      <c r="K1375">
        <f>主动技能!Q1378</f>
        <v>1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100001:100:2:0|100091:100:5:0</v>
      </c>
      <c r="O1375" t="str">
        <f>IF(主动技能!U1378="","",主动技能!U1378)</f>
        <v/>
      </c>
      <c r="P1375" t="str">
        <f>IF(主动技能!V1378="","",主动技能!V1378)</f>
        <v>skill_22</v>
      </c>
      <c r="Q1375" t="str">
        <f>IF(主动技能!W1378="","")</f>
        <v/>
      </c>
      <c r="R1375" t="str">
        <f>IF(主动技能!X1378="","")</f>
        <v/>
      </c>
      <c r="S1375">
        <f>主动技能!Y1378</f>
        <v>100</v>
      </c>
      <c r="T1375">
        <f>主动技能!Z1378</f>
        <v>125</v>
      </c>
      <c r="U1375">
        <f>主动技能!AB1378</f>
        <v>8009</v>
      </c>
      <c r="V1375">
        <f>主动技能!AC1378</f>
        <v>0</v>
      </c>
      <c r="W1375">
        <f>主动技能!AD1378</f>
        <v>0</v>
      </c>
      <c r="X1375">
        <f>主动技能!AE1378</f>
        <v>1</v>
      </c>
      <c r="Y1375">
        <f>主动技能!AF1378</f>
        <v>3</v>
      </c>
      <c r="Z1375">
        <f>主动技能!AG1378</f>
        <v>2</v>
      </c>
      <c r="AA1375" t="str">
        <f>主动技能!AH1378</f>
        <v>attackex</v>
      </c>
      <c r="AB1375" t="str">
        <f>IF(主动技能!AI1378="","")</f>
        <v/>
      </c>
      <c r="AC1375">
        <f>主动技能!AJ1378</f>
        <v>12</v>
      </c>
    </row>
    <row r="1376" spans="1:29" x14ac:dyDescent="0.15">
      <c r="A1376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对敌方单体造成125%攻击力（+11328）点伤害。并附带流血，且标记目标，如果目标死亡则回复自身生命。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 t="str">
        <f>主动技能!P1379</f>
        <v>eff_sixingguangquan||eff_sishenzhinu|</v>
      </c>
      <c r="K1376">
        <f>主动技能!Q1379</f>
        <v>1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100001:100:2:0|100091:100:5:0</v>
      </c>
      <c r="O1376" t="str">
        <f>IF(主动技能!U1379="","",主动技能!U1379)</f>
        <v/>
      </c>
      <c r="P1376" t="str">
        <f>IF(主动技能!V1379="","",主动技能!V1379)</f>
        <v>skill_22</v>
      </c>
      <c r="Q1376" t="str">
        <f>IF(主动技能!W1379="","")</f>
        <v/>
      </c>
      <c r="R1376" t="str">
        <f>IF(主动技能!X1379="","")</f>
        <v/>
      </c>
      <c r="S1376">
        <f>主动技能!Y1379</f>
        <v>100</v>
      </c>
      <c r="T1376">
        <f>主动技能!Z1379</f>
        <v>125</v>
      </c>
      <c r="U1376">
        <f>主动技能!AB1379</f>
        <v>11328</v>
      </c>
      <c r="V1376">
        <f>主动技能!AC1379</f>
        <v>0</v>
      </c>
      <c r="W1376">
        <f>主动技能!AD1379</f>
        <v>0</v>
      </c>
      <c r="X1376">
        <f>主动技能!AE1379</f>
        <v>1</v>
      </c>
      <c r="Y1376">
        <f>主动技能!AF1379</f>
        <v>3</v>
      </c>
      <c r="Z1376">
        <f>主动技能!AG1379</f>
        <v>2</v>
      </c>
      <c r="AA1376" t="str">
        <f>主动技能!AH1379</f>
        <v>attackex</v>
      </c>
      <c r="AB1376" t="str">
        <f>IF(主动技能!AI1379="","")</f>
        <v/>
      </c>
      <c r="AC1376">
        <f>主动技能!AJ1379</f>
        <v>13</v>
      </c>
    </row>
    <row r="1377" spans="1:29" x14ac:dyDescent="0.15">
      <c r="A1377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对敌方单体造成125%攻击力（+16023）点伤害。并附带流血，且标记目标，如果目标死亡则回复自身生命。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 t="str">
        <f>主动技能!P1380</f>
        <v>eff_sixingguangquan||eff_sishenzhinu|</v>
      </c>
      <c r="K1377">
        <f>主动技能!Q1380</f>
        <v>1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100001:100:2:0|100091:100:5:0</v>
      </c>
      <c r="O1377" t="str">
        <f>IF(主动技能!U1380="","",主动技能!U1380)</f>
        <v/>
      </c>
      <c r="P1377" t="str">
        <f>IF(主动技能!V1380="","",主动技能!V1380)</f>
        <v>skill_22</v>
      </c>
      <c r="Q1377" t="str">
        <f>IF(主动技能!W1380="","")</f>
        <v/>
      </c>
      <c r="R1377" t="str">
        <f>IF(主动技能!X1380="","")</f>
        <v/>
      </c>
      <c r="S1377">
        <f>主动技能!Y1380</f>
        <v>100</v>
      </c>
      <c r="T1377">
        <f>主动技能!Z1380</f>
        <v>125</v>
      </c>
      <c r="U1377">
        <f>主动技能!AB1380</f>
        <v>16023</v>
      </c>
      <c r="V1377">
        <f>主动技能!AC1380</f>
        <v>0</v>
      </c>
      <c r="W1377">
        <f>主动技能!AD1380</f>
        <v>0</v>
      </c>
      <c r="X1377">
        <f>主动技能!AE1380</f>
        <v>1</v>
      </c>
      <c r="Y1377">
        <f>主动技能!AF1380</f>
        <v>3</v>
      </c>
      <c r="Z1377">
        <f>主动技能!AG1380</f>
        <v>2</v>
      </c>
      <c r="AA1377" t="str">
        <f>主动技能!AH1380</f>
        <v>attackex</v>
      </c>
      <c r="AB1377" t="str">
        <f>IF(主动技能!AI1380="","")</f>
        <v/>
      </c>
      <c r="AC1377">
        <f>主动技能!AJ1380</f>
        <v>14</v>
      </c>
    </row>
    <row r="1378" spans="1:29" x14ac:dyDescent="0.15">
      <c r="A1378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对敌方单体造成125%攻击力（+22663）点伤害。并附带流血，且标记目标，如果目标死亡则回复自身生命。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 t="str">
        <f>主动技能!P1381</f>
        <v>eff_sixingguangquan||eff_sishenzhinu|</v>
      </c>
      <c r="K1378">
        <f>主动技能!Q1381</f>
        <v>1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100001:100:2:0|100091:100:5:0</v>
      </c>
      <c r="O1378" t="str">
        <f>IF(主动技能!U1381="","",主动技能!U1381)</f>
        <v/>
      </c>
      <c r="P1378" t="str">
        <f>IF(主动技能!V1381="","",主动技能!V1381)</f>
        <v>skill_22</v>
      </c>
      <c r="Q1378" t="str">
        <f>IF(主动技能!W1381="","")</f>
        <v/>
      </c>
      <c r="R1378" t="str">
        <f>IF(主动技能!X1381="","")</f>
        <v/>
      </c>
      <c r="S1378">
        <f>主动技能!Y1381</f>
        <v>100</v>
      </c>
      <c r="T1378">
        <f>主动技能!Z1381</f>
        <v>125</v>
      </c>
      <c r="U1378">
        <f>主动技能!AB1381</f>
        <v>22663</v>
      </c>
      <c r="V1378">
        <f>主动技能!AC1381</f>
        <v>0</v>
      </c>
      <c r="W1378">
        <f>主动技能!AD1381</f>
        <v>0</v>
      </c>
      <c r="X1378">
        <f>主动技能!AE1381</f>
        <v>1</v>
      </c>
      <c r="Y1378">
        <f>主动技能!AF1381</f>
        <v>3</v>
      </c>
      <c r="Z1378">
        <f>主动技能!AG1381</f>
        <v>2</v>
      </c>
      <c r="AA1378" t="str">
        <f>主动技能!AH1381</f>
        <v>attackex</v>
      </c>
      <c r="AB1378" t="str">
        <f>IF(主动技能!AI1381="","")</f>
        <v/>
      </c>
      <c r="AC1378">
        <f>主动技能!AJ1381</f>
        <v>15</v>
      </c>
    </row>
    <row r="1379" spans="1:29" x14ac:dyDescent="0.15">
      <c r="A137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对敌方单体造成125%攻击力（+32055）点伤害。并附带流血，且标记目标，如果目标死亡则回复自身生命。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 t="str">
        <f>主动技能!P1382</f>
        <v>eff_sixingguangquan||eff_sishenzhinu|</v>
      </c>
      <c r="K1379">
        <f>主动技能!Q1382</f>
        <v>1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100001:100:2:0|100091:100:5:0</v>
      </c>
      <c r="O1379" t="str">
        <f>IF(主动技能!U1382="","",主动技能!U1382)</f>
        <v/>
      </c>
      <c r="P1379" t="str">
        <f>IF(主动技能!V1382="","",主动技能!V1382)</f>
        <v>skill_22</v>
      </c>
      <c r="Q1379" t="str">
        <f>IF(主动技能!W1382="","")</f>
        <v/>
      </c>
      <c r="R1379" t="str">
        <f>IF(主动技能!X1382="","")</f>
        <v/>
      </c>
      <c r="S1379">
        <f>主动技能!Y1382</f>
        <v>100</v>
      </c>
      <c r="T1379">
        <f>主动技能!Z1382</f>
        <v>125</v>
      </c>
      <c r="U1379">
        <f>主动技能!AB1382</f>
        <v>32055</v>
      </c>
      <c r="V1379">
        <f>主动技能!AC1382</f>
        <v>0</v>
      </c>
      <c r="W1379">
        <f>主动技能!AD1382</f>
        <v>0</v>
      </c>
      <c r="X1379">
        <f>主动技能!AE1382</f>
        <v>1</v>
      </c>
      <c r="Y1379">
        <f>主动技能!AF1382</f>
        <v>3</v>
      </c>
      <c r="Z1379">
        <f>主动技能!AG1382</f>
        <v>2</v>
      </c>
      <c r="AA1379" t="str">
        <f>主动技能!AH1382</f>
        <v>attackex</v>
      </c>
      <c r="AB1379" t="str">
        <f>IF(主动技能!AI1382="","")</f>
        <v/>
      </c>
      <c r="AC1379">
        <f>主动技能!AJ1382</f>
        <v>16</v>
      </c>
    </row>
    <row r="1380" spans="1:29" x14ac:dyDescent="0.15">
      <c r="A1380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对敌方单体造成125%攻击力（+45338）点伤害。并附带流血，且标记目标，如果目标死亡则回复自身生命。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 t="str">
        <f>主动技能!P1383</f>
        <v>eff_sixingguangquan||eff_sishenzhinu|</v>
      </c>
      <c r="K1380">
        <f>主动技能!Q1383</f>
        <v>1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100001:100:2:0|100091:100:5:0</v>
      </c>
      <c r="O1380" t="str">
        <f>IF(主动技能!U1383="","",主动技能!U1383)</f>
        <v/>
      </c>
      <c r="P1380" t="str">
        <f>IF(主动技能!V1383="","",主动技能!V1383)</f>
        <v>skill_22</v>
      </c>
      <c r="Q1380" t="str">
        <f>IF(主动技能!W1383="","")</f>
        <v/>
      </c>
      <c r="R1380" t="str">
        <f>IF(主动技能!X1383="","")</f>
        <v/>
      </c>
      <c r="S1380">
        <f>主动技能!Y1383</f>
        <v>100</v>
      </c>
      <c r="T1380">
        <f>主动技能!Z1383</f>
        <v>125</v>
      </c>
      <c r="U1380">
        <f>主动技能!AB1383</f>
        <v>45338</v>
      </c>
      <c r="V1380">
        <f>主动技能!AC1383</f>
        <v>0</v>
      </c>
      <c r="W1380">
        <f>主动技能!AD1383</f>
        <v>0</v>
      </c>
      <c r="X1380">
        <f>主动技能!AE1383</f>
        <v>1</v>
      </c>
      <c r="Y1380">
        <f>主动技能!AF1383</f>
        <v>3</v>
      </c>
      <c r="Z1380">
        <f>主动技能!AG1383</f>
        <v>2</v>
      </c>
      <c r="AA1380" t="str">
        <f>主动技能!AH1383</f>
        <v>attackex</v>
      </c>
      <c r="AB1380" t="str">
        <f>IF(主动技能!AI1383="","")</f>
        <v/>
      </c>
      <c r="AC1380">
        <f>主动技能!AJ1383</f>
        <v>17</v>
      </c>
    </row>
    <row r="1381" spans="1:29" x14ac:dyDescent="0.15">
      <c r="A1381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对敌方单体造成125%攻击力（+64126）点伤害。并附带流血，且标记目标，如果目标死亡则回复自身生命。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 t="str">
        <f>主动技能!P1384</f>
        <v>eff_sixingguangquan||eff_sishenzhinu|</v>
      </c>
      <c r="K1381">
        <f>主动技能!Q1384</f>
        <v>1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100001:100:2:0|100091:100:5:0</v>
      </c>
      <c r="O1381" t="str">
        <f>IF(主动技能!U1384="","",主动技能!U1384)</f>
        <v/>
      </c>
      <c r="P1381" t="str">
        <f>IF(主动技能!V1384="","",主动技能!V1384)</f>
        <v>skill_22</v>
      </c>
      <c r="Q1381" t="str">
        <f>IF(主动技能!W1384="","")</f>
        <v/>
      </c>
      <c r="R1381" t="str">
        <f>IF(主动技能!X1384="","")</f>
        <v/>
      </c>
      <c r="S1381">
        <f>主动技能!Y1384</f>
        <v>100</v>
      </c>
      <c r="T1381">
        <f>主动技能!Z1384</f>
        <v>125</v>
      </c>
      <c r="U1381">
        <f>主动技能!AB1384</f>
        <v>64126</v>
      </c>
      <c r="V1381">
        <f>主动技能!AC1384</f>
        <v>0</v>
      </c>
      <c r="W1381">
        <f>主动技能!AD1384</f>
        <v>0</v>
      </c>
      <c r="X1381">
        <f>主动技能!AE1384</f>
        <v>1</v>
      </c>
      <c r="Y1381">
        <f>主动技能!AF1384</f>
        <v>3</v>
      </c>
      <c r="Z1381">
        <f>主动技能!AG1384</f>
        <v>2</v>
      </c>
      <c r="AA1381" t="str">
        <f>主动技能!AH1384</f>
        <v>attackex</v>
      </c>
      <c r="AB1381" t="str">
        <f>IF(主动技能!AI1384="","")</f>
        <v/>
      </c>
      <c r="AC1381">
        <f>主动技能!AJ1384</f>
        <v>18</v>
      </c>
    </row>
    <row r="1382" spans="1:29" x14ac:dyDescent="0.15">
      <c r="A1382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对敌方单体造成125%攻击力（+90700）点伤害。并附带流血，且标记目标，如果目标死亡则回复自身生命。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 t="str">
        <f>主动技能!P1385</f>
        <v>eff_sixingguangquan||eff_sishenzhinu|</v>
      </c>
      <c r="K1382">
        <f>主动技能!Q1385</f>
        <v>1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100001:100:2:0|100091:100:5:0</v>
      </c>
      <c r="O1382" t="str">
        <f>IF(主动技能!U1385="","",主动技能!U1385)</f>
        <v/>
      </c>
      <c r="P1382" t="str">
        <f>IF(主动技能!V1385="","",主动技能!V1385)</f>
        <v>skill_22</v>
      </c>
      <c r="Q1382" t="str">
        <f>IF(主动技能!W1385="","")</f>
        <v/>
      </c>
      <c r="R1382" t="str">
        <f>IF(主动技能!X1385="","")</f>
        <v/>
      </c>
      <c r="S1382">
        <f>主动技能!Y1385</f>
        <v>100</v>
      </c>
      <c r="T1382">
        <f>主动技能!Z1385</f>
        <v>125</v>
      </c>
      <c r="U1382">
        <f>主动技能!AB1385</f>
        <v>90700</v>
      </c>
      <c r="V1382">
        <f>主动技能!AC1385</f>
        <v>0</v>
      </c>
      <c r="W1382">
        <f>主动技能!AD1385</f>
        <v>0</v>
      </c>
      <c r="X1382">
        <f>主动技能!AE1385</f>
        <v>1</v>
      </c>
      <c r="Y1382">
        <f>主动技能!AF1385</f>
        <v>3</v>
      </c>
      <c r="Z1382">
        <f>主动技能!AG1385</f>
        <v>2</v>
      </c>
      <c r="AA1382" t="str">
        <f>主动技能!AH1385</f>
        <v>attackex</v>
      </c>
      <c r="AB1382" t="str">
        <f>IF(主动技能!AI1385="","")</f>
        <v/>
      </c>
      <c r="AC1382">
        <f>主动技能!AJ1385</f>
        <v>19</v>
      </c>
    </row>
    <row r="1383" spans="1:29" x14ac:dyDescent="0.15">
      <c r="A1383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对敌方单体造成125%攻击力（+128285）点伤害。并附带流血，且标记目标，如果目标死亡则回复自身生命。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 t="str">
        <f>主动技能!P1386</f>
        <v>eff_sixingguangquan||eff_sishenzhinu|</v>
      </c>
      <c r="K1383">
        <f>主动技能!Q1386</f>
        <v>1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100001:100:2:0|100091:100:5:0</v>
      </c>
      <c r="O1383" t="str">
        <f>IF(主动技能!U1386="","",主动技能!U1386)</f>
        <v/>
      </c>
      <c r="P1383" t="str">
        <f>IF(主动技能!V1386="","",主动技能!V1386)</f>
        <v>skill_22</v>
      </c>
      <c r="Q1383" t="str">
        <f>IF(主动技能!W1386="","")</f>
        <v/>
      </c>
      <c r="R1383" t="str">
        <f>IF(主动技能!X1386="","")</f>
        <v/>
      </c>
      <c r="S1383">
        <f>主动技能!Y1386</f>
        <v>100</v>
      </c>
      <c r="T1383">
        <f>主动技能!Z1386</f>
        <v>125</v>
      </c>
      <c r="U1383">
        <f>主动技能!AB1386</f>
        <v>128285</v>
      </c>
      <c r="V1383">
        <f>主动技能!AC1386</f>
        <v>0</v>
      </c>
      <c r="W1383">
        <f>主动技能!AD1386</f>
        <v>0</v>
      </c>
      <c r="X1383">
        <f>主动技能!AE1386</f>
        <v>1</v>
      </c>
      <c r="Y1383">
        <f>主动技能!AF1386</f>
        <v>3</v>
      </c>
      <c r="Z1383">
        <f>主动技能!AG1386</f>
        <v>2</v>
      </c>
      <c r="AA1383" t="str">
        <f>主动技能!AH1386</f>
        <v>attackex</v>
      </c>
      <c r="AB1383" t="str">
        <f>IF(主动技能!AI1386="","")</f>
        <v/>
      </c>
      <c r="AC1383">
        <f>主动技能!AJ1386</f>
        <v>20</v>
      </c>
    </row>
    <row r="1384" spans="1:29" x14ac:dyDescent="0.15">
      <c r="A1384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对敌方单体攻击，造成100%攻击力（+32）点伤害。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 t="str">
        <f>主动技能!P1387</f>
        <v>eff_yixingguangquan|||</v>
      </c>
      <c r="K1384">
        <f>主动技能!Q1387</f>
        <v>1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 t="str">
        <f>IF(主动技能!V1387="","",主动技能!V1387)</f>
        <v>skill_32</v>
      </c>
      <c r="Q1384" t="str">
        <f>IF(主动技能!W1387="","")</f>
        <v/>
      </c>
      <c r="R1384" t="str">
        <f>IF(主动技能!X1387="","")</f>
        <v/>
      </c>
      <c r="S1384">
        <f>主动技能!Y1387</f>
        <v>0</v>
      </c>
      <c r="T1384">
        <f>主动技能!Z1387</f>
        <v>100</v>
      </c>
      <c r="U1384">
        <f>主动技能!AB1387</f>
        <v>32</v>
      </c>
      <c r="V1384">
        <f>主动技能!AC1387</f>
        <v>0</v>
      </c>
      <c r="W1384">
        <f>主动技能!AD1387</f>
        <v>0</v>
      </c>
      <c r="X1384">
        <f>主动技能!AE1387</f>
        <v>0</v>
      </c>
      <c r="Y1384">
        <f>主动技能!AF1387</f>
        <v>0</v>
      </c>
      <c r="Z1384">
        <f>主动技能!AG1387</f>
        <v>0</v>
      </c>
      <c r="AA1384" t="str">
        <f>主动技能!AH1387</f>
        <v>attack</v>
      </c>
      <c r="AB1384" t="str">
        <f>IF(主动技能!AI1387="","")</f>
        <v/>
      </c>
      <c r="AC1384">
        <f>主动技能!AJ1387</f>
        <v>1</v>
      </c>
    </row>
    <row r="1385" spans="1:29" x14ac:dyDescent="0.15">
      <c r="A1385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对敌方单体攻击，造成100%攻击力（+40）点伤害。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 t="str">
        <f>主动技能!P1388</f>
        <v>eff_yixingguangquan|||</v>
      </c>
      <c r="K1385">
        <f>主动技能!Q1388</f>
        <v>1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 t="str">
        <f>IF(主动技能!V1388="","",主动技能!V1388)</f>
        <v>skill_32</v>
      </c>
      <c r="Q1385" t="str">
        <f>IF(主动技能!W1388="","")</f>
        <v/>
      </c>
      <c r="R1385" t="str">
        <f>IF(主动技能!X1388="","")</f>
        <v/>
      </c>
      <c r="S1385">
        <f>主动技能!Y1388</f>
        <v>0</v>
      </c>
      <c r="T1385">
        <f>主动技能!Z1388</f>
        <v>100</v>
      </c>
      <c r="U1385">
        <f>主动技能!AB1388</f>
        <v>40</v>
      </c>
      <c r="V1385">
        <f>主动技能!AC1388</f>
        <v>0</v>
      </c>
      <c r="W1385">
        <f>主动技能!AD1388</f>
        <v>0</v>
      </c>
      <c r="X1385">
        <f>主动技能!AE1388</f>
        <v>0</v>
      </c>
      <c r="Y1385">
        <f>主动技能!AF1388</f>
        <v>0</v>
      </c>
      <c r="Z1385">
        <f>主动技能!AG1388</f>
        <v>0</v>
      </c>
      <c r="AA1385" t="str">
        <f>主动技能!AH1388</f>
        <v>attack</v>
      </c>
      <c r="AB1385" t="str">
        <f>IF(主动技能!AI1388="","")</f>
        <v/>
      </c>
      <c r="AC1385">
        <f>主动技能!AJ1388</f>
        <v>2</v>
      </c>
    </row>
    <row r="1386" spans="1:29" x14ac:dyDescent="0.15">
      <c r="A1386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对敌方单体攻击，造成100%攻击力（+62）点伤害。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 t="str">
        <f>主动技能!P1389</f>
        <v>eff_yixingguangquan|||</v>
      </c>
      <c r="K1386">
        <f>主动技能!Q1389</f>
        <v>1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 t="str">
        <f>IF(主动技能!V1389="","",主动技能!V1389)</f>
        <v>skill_32</v>
      </c>
      <c r="Q1386" t="str">
        <f>IF(主动技能!W1389="","")</f>
        <v/>
      </c>
      <c r="R1386" t="str">
        <f>IF(主动技能!X1389="","")</f>
        <v/>
      </c>
      <c r="S1386">
        <f>主动技能!Y1389</f>
        <v>0</v>
      </c>
      <c r="T1386">
        <f>主动技能!Z1389</f>
        <v>100</v>
      </c>
      <c r="U1386">
        <f>主动技能!AB1389</f>
        <v>62</v>
      </c>
      <c r="V1386">
        <f>主动技能!AC1389</f>
        <v>0</v>
      </c>
      <c r="W1386">
        <f>主动技能!AD1389</f>
        <v>0</v>
      </c>
      <c r="X1386">
        <f>主动技能!AE1389</f>
        <v>0</v>
      </c>
      <c r="Y1386">
        <f>主动技能!AF1389</f>
        <v>0</v>
      </c>
      <c r="Z1386">
        <f>主动技能!AG1389</f>
        <v>0</v>
      </c>
      <c r="AA1386" t="str">
        <f>主动技能!AH1389</f>
        <v>attack</v>
      </c>
      <c r="AB1386" t="str">
        <f>IF(主动技能!AI1389="","")</f>
        <v/>
      </c>
      <c r="AC1386">
        <f>主动技能!AJ1389</f>
        <v>3</v>
      </c>
    </row>
    <row r="1387" spans="1:29" x14ac:dyDescent="0.15">
      <c r="A1387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对敌方单体攻击，造成100%攻击力（+100）点伤害。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 t="str">
        <f>主动技能!P1390</f>
        <v>eff_yixingguangquan|||</v>
      </c>
      <c r="K1387">
        <f>主动技能!Q1390</f>
        <v>1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 t="str">
        <f>IF(主动技能!V1390="","",主动技能!V1390)</f>
        <v>skill_32</v>
      </c>
      <c r="Q1387" t="str">
        <f>IF(主动技能!W1390="","")</f>
        <v/>
      </c>
      <c r="R1387" t="str">
        <f>IF(主动技能!X1390="","")</f>
        <v/>
      </c>
      <c r="S1387">
        <f>主动技能!Y1390</f>
        <v>0</v>
      </c>
      <c r="T1387">
        <f>主动技能!Z1390</f>
        <v>100</v>
      </c>
      <c r="U1387">
        <f>主动技能!AB1390</f>
        <v>100</v>
      </c>
      <c r="V1387">
        <f>主动技能!AC1390</f>
        <v>0</v>
      </c>
      <c r="W1387">
        <f>主动技能!AD1390</f>
        <v>0</v>
      </c>
      <c r="X1387">
        <f>主动技能!AE1390</f>
        <v>0</v>
      </c>
      <c r="Y1387">
        <f>主动技能!AF1390</f>
        <v>0</v>
      </c>
      <c r="Z1387">
        <f>主动技能!AG1390</f>
        <v>0</v>
      </c>
      <c r="AA1387" t="str">
        <f>主动技能!AH1390</f>
        <v>attack</v>
      </c>
      <c r="AB1387" t="str">
        <f>IF(主动技能!AI1390="","")</f>
        <v/>
      </c>
      <c r="AC1387">
        <f>主动技能!AJ1390</f>
        <v>4</v>
      </c>
    </row>
    <row r="1388" spans="1:29" x14ac:dyDescent="0.15">
      <c r="A1388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 t="str">
        <f>主动技能!P1391</f>
        <v>eff_yixingguangquan|||</v>
      </c>
      <c r="K1388">
        <f>主动技能!Q1391</f>
        <v>1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 t="str">
        <f>IF(主动技能!V1391="","",主动技能!V1391)</f>
        <v>skill_32</v>
      </c>
      <c r="Q1388" t="str">
        <f>IF(主动技能!W1391="","")</f>
        <v/>
      </c>
      <c r="R1388" t="str">
        <f>IF(主动技能!X1391="","")</f>
        <v/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>
        <f>主动技能!AE1391</f>
        <v>0</v>
      </c>
      <c r="Y1388">
        <f>主动技能!AF1391</f>
        <v>0</v>
      </c>
      <c r="Z1388">
        <f>主动技能!AG1391</f>
        <v>0</v>
      </c>
      <c r="AA1388" t="str">
        <f>主动技能!AH1391</f>
        <v>attack</v>
      </c>
      <c r="AB1388" t="str">
        <f>IF(主动技能!AI1391="","")</f>
        <v/>
      </c>
      <c r="AC1388">
        <f>主动技能!AJ1391</f>
        <v>5</v>
      </c>
    </row>
    <row r="1389" spans="1:29" x14ac:dyDescent="0.15">
      <c r="A138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对敌方单体攻击，造成100%攻击力（+200）点伤害。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 t="str">
        <f>主动技能!P1392</f>
        <v>eff_yixingguangquan|||</v>
      </c>
      <c r="K1389">
        <f>主动技能!Q1392</f>
        <v>1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 t="str">
        <f>IF(主动技能!V1392="","",主动技能!V1392)</f>
        <v>skill_32</v>
      </c>
      <c r="Q1389" t="str">
        <f>IF(主动技能!W1392="","")</f>
        <v/>
      </c>
      <c r="R1389" t="str">
        <f>IF(主动技能!X1392="","")</f>
        <v/>
      </c>
      <c r="S1389">
        <f>主动技能!Y1392</f>
        <v>0</v>
      </c>
      <c r="T1389">
        <f>主动技能!Z1392</f>
        <v>100</v>
      </c>
      <c r="U1389">
        <f>主动技能!AB1392</f>
        <v>200</v>
      </c>
      <c r="V1389">
        <f>主动技能!AC1392</f>
        <v>0</v>
      </c>
      <c r="W1389">
        <f>主动技能!AD1392</f>
        <v>0</v>
      </c>
      <c r="X1389">
        <f>主动技能!AE1392</f>
        <v>0</v>
      </c>
      <c r="Y1389">
        <f>主动技能!AF1392</f>
        <v>0</v>
      </c>
      <c r="Z1389">
        <f>主动技能!AG1392</f>
        <v>0</v>
      </c>
      <c r="AA1389" t="str">
        <f>主动技能!AH1392</f>
        <v>attack</v>
      </c>
      <c r="AB1389" t="str">
        <f>IF(主动技能!AI1392="","")</f>
        <v/>
      </c>
      <c r="AC1389">
        <f>主动技能!AJ1392</f>
        <v>6</v>
      </c>
    </row>
    <row r="1390" spans="1:29" x14ac:dyDescent="0.15">
      <c r="A1390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对敌方单体攻击，造成100%攻击力（+283）点伤害。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 t="str">
        <f>主动技能!P1393</f>
        <v>eff_yixingguangquan|||</v>
      </c>
      <c r="K1390">
        <f>主动技能!Q1393</f>
        <v>1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 t="str">
        <f>IF(主动技能!V1393="","",主动技能!V1393)</f>
        <v>skill_32</v>
      </c>
      <c r="Q1390" t="str">
        <f>IF(主动技能!W1393="","")</f>
        <v/>
      </c>
      <c r="R1390" t="str">
        <f>IF(主动技能!X1393="","")</f>
        <v/>
      </c>
      <c r="S1390">
        <f>主动技能!Y1393</f>
        <v>0</v>
      </c>
      <c r="T1390">
        <f>主动技能!Z1393</f>
        <v>100</v>
      </c>
      <c r="U1390">
        <f>主动技能!AB1393</f>
        <v>283</v>
      </c>
      <c r="V1390">
        <f>主动技能!AC1393</f>
        <v>0</v>
      </c>
      <c r="W1390">
        <f>主动技能!AD1393</f>
        <v>0</v>
      </c>
      <c r="X1390">
        <f>主动技能!AE1393</f>
        <v>0</v>
      </c>
      <c r="Y1390">
        <f>主动技能!AF1393</f>
        <v>0</v>
      </c>
      <c r="Z1390">
        <f>主动技能!AG1393</f>
        <v>0</v>
      </c>
      <c r="AA1390" t="str">
        <f>主动技能!AH1393</f>
        <v>attack</v>
      </c>
      <c r="AB1390" t="str">
        <f>IF(主动技能!AI1393="","")</f>
        <v/>
      </c>
      <c r="AC1390">
        <f>主动技能!AJ1393</f>
        <v>7</v>
      </c>
    </row>
    <row r="1391" spans="1:29" x14ac:dyDescent="0.15">
      <c r="A1391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对敌方单体攻击，造成100%攻击力（+400）点伤害。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 t="str">
        <f>主动技能!P1394</f>
        <v>eff_yixingguangquan|||</v>
      </c>
      <c r="K1391">
        <f>主动技能!Q1394</f>
        <v>1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 t="str">
        <f>IF(主动技能!V1394="","",主动技能!V1394)</f>
        <v>skill_32</v>
      </c>
      <c r="Q1391" t="str">
        <f>IF(主动技能!W1394="","")</f>
        <v/>
      </c>
      <c r="R1391" t="str">
        <f>IF(主动技能!X1394="","")</f>
        <v/>
      </c>
      <c r="S1391">
        <f>主动技能!Y1394</f>
        <v>0</v>
      </c>
      <c r="T1391">
        <f>主动技能!Z1394</f>
        <v>100</v>
      </c>
      <c r="U1391">
        <f>主动技能!AB1394</f>
        <v>400</v>
      </c>
      <c r="V1391">
        <f>主动技能!AC1394</f>
        <v>0</v>
      </c>
      <c r="W1391">
        <f>主动技能!AD1394</f>
        <v>0</v>
      </c>
      <c r="X1391">
        <f>主动技能!AE1394</f>
        <v>0</v>
      </c>
      <c r="Y1391">
        <f>主动技能!AF1394</f>
        <v>0</v>
      </c>
      <c r="Z1391">
        <f>主动技能!AG1394</f>
        <v>0</v>
      </c>
      <c r="AA1391" t="str">
        <f>主动技能!AH1394</f>
        <v>attack</v>
      </c>
      <c r="AB1391" t="str">
        <f>IF(主动技能!AI1394="","")</f>
        <v/>
      </c>
      <c r="AC1391">
        <f>主动技能!AJ1394</f>
        <v>8</v>
      </c>
    </row>
    <row r="1392" spans="1:29" x14ac:dyDescent="0.15">
      <c r="A1392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对敌方单体攻击，造成100%攻击力（+566）点伤害。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 t="str">
        <f>主动技能!P1395</f>
        <v>eff_yixingguangquan|||</v>
      </c>
      <c r="K1392">
        <f>主动技能!Q1395</f>
        <v>1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 t="str">
        <f>IF(主动技能!V1395="","",主动技能!V1395)</f>
        <v>skill_32</v>
      </c>
      <c r="Q1392" t="str">
        <f>IF(主动技能!W1395="","")</f>
        <v/>
      </c>
      <c r="R1392" t="str">
        <f>IF(主动技能!X1395="","")</f>
        <v/>
      </c>
      <c r="S1392">
        <f>主动技能!Y1395</f>
        <v>0</v>
      </c>
      <c r="T1392">
        <f>主动技能!Z1395</f>
        <v>100</v>
      </c>
      <c r="U1392">
        <f>主动技能!AB1395</f>
        <v>566</v>
      </c>
      <c r="V1392">
        <f>主动技能!AC1395</f>
        <v>0</v>
      </c>
      <c r="W1392">
        <f>主动技能!AD1395</f>
        <v>0</v>
      </c>
      <c r="X1392">
        <f>主动技能!AE1395</f>
        <v>0</v>
      </c>
      <c r="Y1392">
        <f>主动技能!AF1395</f>
        <v>0</v>
      </c>
      <c r="Z1392">
        <f>主动技能!AG1395</f>
        <v>0</v>
      </c>
      <c r="AA1392" t="str">
        <f>主动技能!AH1395</f>
        <v>attack</v>
      </c>
      <c r="AB1392" t="str">
        <f>IF(主动技能!AI1395="","")</f>
        <v/>
      </c>
      <c r="AC1392">
        <f>主动技能!AJ1395</f>
        <v>9</v>
      </c>
    </row>
    <row r="1393" spans="1:29" x14ac:dyDescent="0.15">
      <c r="A1393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对敌方单体攻击，造成100%攻击力（+800）点伤害。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 t="str">
        <f>主动技能!P1396</f>
        <v>eff_yixingguangquan|||</v>
      </c>
      <c r="K1393">
        <f>主动技能!Q1396</f>
        <v>1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 t="str">
        <f>IF(主动技能!V1396="","",主动技能!V1396)</f>
        <v>skill_32</v>
      </c>
      <c r="Q1393" t="str">
        <f>IF(主动技能!W1396="","")</f>
        <v/>
      </c>
      <c r="R1393" t="str">
        <f>IF(主动技能!X1396="","")</f>
        <v/>
      </c>
      <c r="S1393">
        <f>主动技能!Y1396</f>
        <v>0</v>
      </c>
      <c r="T1393">
        <f>主动技能!Z1396</f>
        <v>100</v>
      </c>
      <c r="U1393">
        <f>主动技能!AB1396</f>
        <v>800</v>
      </c>
      <c r="V1393">
        <f>主动技能!AC1396</f>
        <v>0</v>
      </c>
      <c r="W1393">
        <f>主动技能!AD1396</f>
        <v>0</v>
      </c>
      <c r="X1393">
        <f>主动技能!AE1396</f>
        <v>0</v>
      </c>
      <c r="Y1393">
        <f>主动技能!AF1396</f>
        <v>0</v>
      </c>
      <c r="Z1393">
        <f>主动技能!AG1396</f>
        <v>0</v>
      </c>
      <c r="AA1393" t="str">
        <f>主动技能!AH1396</f>
        <v>attack</v>
      </c>
      <c r="AB1393" t="str">
        <f>IF(主动技能!AI1396="","")</f>
        <v/>
      </c>
      <c r="AC1393">
        <f>主动技能!AJ1396</f>
        <v>10</v>
      </c>
    </row>
    <row r="1394" spans="1:29" x14ac:dyDescent="0.15">
      <c r="A1394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对敌方单体攻击，造成100%攻击力（+1132）点伤害。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 t="str">
        <f>主动技能!P1397</f>
        <v>eff_yixingguangquan|||</v>
      </c>
      <c r="K1394">
        <f>主动技能!Q1397</f>
        <v>1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 t="str">
        <f>IF(主动技能!V1397="","",主动技能!V1397)</f>
        <v>skill_32</v>
      </c>
      <c r="Q1394" t="str">
        <f>IF(主动技能!W1397="","")</f>
        <v/>
      </c>
      <c r="R1394" t="str">
        <f>IF(主动技能!X1397="","")</f>
        <v/>
      </c>
      <c r="S1394">
        <f>主动技能!Y1397</f>
        <v>0</v>
      </c>
      <c r="T1394">
        <f>主动技能!Z1397</f>
        <v>100</v>
      </c>
      <c r="U1394">
        <f>主动技能!AB1397</f>
        <v>1132</v>
      </c>
      <c r="V1394">
        <f>主动技能!AC1397</f>
        <v>0</v>
      </c>
      <c r="W1394">
        <f>主动技能!AD1397</f>
        <v>0</v>
      </c>
      <c r="X1394">
        <f>主动技能!AE1397</f>
        <v>0</v>
      </c>
      <c r="Y1394">
        <f>主动技能!AF1397</f>
        <v>0</v>
      </c>
      <c r="Z1394">
        <f>主动技能!AG1397</f>
        <v>0</v>
      </c>
      <c r="AA1394" t="str">
        <f>主动技能!AH1397</f>
        <v>attack</v>
      </c>
      <c r="AB1394" t="str">
        <f>IF(主动技能!AI1397="","")</f>
        <v/>
      </c>
      <c r="AC1394">
        <f>主动技能!AJ1397</f>
        <v>11</v>
      </c>
    </row>
    <row r="1395" spans="1:29" x14ac:dyDescent="0.15">
      <c r="A1395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对敌方单体攻击，造成100%攻击力（+1601）点伤害。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 t="str">
        <f>主动技能!P1398</f>
        <v>eff_yixingguangquan|||</v>
      </c>
      <c r="K1395">
        <f>主动技能!Q1398</f>
        <v>1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 t="str">
        <f>IF(主动技能!V1398="","",主动技能!V1398)</f>
        <v>skill_32</v>
      </c>
      <c r="Q1395" t="str">
        <f>IF(主动技能!W1398="","")</f>
        <v/>
      </c>
      <c r="R1395" t="str">
        <f>IF(主动技能!X1398="","")</f>
        <v/>
      </c>
      <c r="S1395">
        <f>主动技能!Y1398</f>
        <v>0</v>
      </c>
      <c r="T1395">
        <f>主动技能!Z1398</f>
        <v>100</v>
      </c>
      <c r="U1395">
        <f>主动技能!AB1398</f>
        <v>1601</v>
      </c>
      <c r="V1395">
        <f>主动技能!AC1398</f>
        <v>0</v>
      </c>
      <c r="W1395">
        <f>主动技能!AD1398</f>
        <v>0</v>
      </c>
      <c r="X1395">
        <f>主动技能!AE1398</f>
        <v>0</v>
      </c>
      <c r="Y1395">
        <f>主动技能!AF1398</f>
        <v>0</v>
      </c>
      <c r="Z1395">
        <f>主动技能!AG1398</f>
        <v>0</v>
      </c>
      <c r="AA1395" t="str">
        <f>主动技能!AH1398</f>
        <v>attack</v>
      </c>
      <c r="AB1395" t="str">
        <f>IF(主动技能!AI1398="","")</f>
        <v/>
      </c>
      <c r="AC1395">
        <f>主动技能!AJ1398</f>
        <v>12</v>
      </c>
    </row>
    <row r="1396" spans="1:29" x14ac:dyDescent="0.15">
      <c r="A1396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对敌方单体攻击，造成100%攻击力（+2265）点伤害。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 t="str">
        <f>主动技能!P1399</f>
        <v>eff_yixingguangquan|||</v>
      </c>
      <c r="K1396">
        <f>主动技能!Q1399</f>
        <v>1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 t="str">
        <f>IF(主动技能!V1399="","",主动技能!V1399)</f>
        <v>skill_32</v>
      </c>
      <c r="Q1396" t="str">
        <f>IF(主动技能!W1399="","")</f>
        <v/>
      </c>
      <c r="R1396" t="str">
        <f>IF(主动技能!X1399="","")</f>
        <v/>
      </c>
      <c r="S1396">
        <f>主动技能!Y1399</f>
        <v>0</v>
      </c>
      <c r="T1396">
        <f>主动技能!Z1399</f>
        <v>100</v>
      </c>
      <c r="U1396">
        <f>主动技能!AB1399</f>
        <v>2265</v>
      </c>
      <c r="V1396">
        <f>主动技能!AC1399</f>
        <v>0</v>
      </c>
      <c r="W1396">
        <f>主动技能!AD1399</f>
        <v>0</v>
      </c>
      <c r="X1396">
        <f>主动技能!AE1399</f>
        <v>0</v>
      </c>
      <c r="Y1396">
        <f>主动技能!AF1399</f>
        <v>0</v>
      </c>
      <c r="Z1396">
        <f>主动技能!AG1399</f>
        <v>0</v>
      </c>
      <c r="AA1396" t="str">
        <f>主动技能!AH1399</f>
        <v>attack</v>
      </c>
      <c r="AB1396" t="str">
        <f>IF(主动技能!AI1399="","")</f>
        <v/>
      </c>
      <c r="AC1396">
        <f>主动技能!AJ1399</f>
        <v>13</v>
      </c>
    </row>
    <row r="1397" spans="1:29" x14ac:dyDescent="0.15">
      <c r="A1397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对敌方单体攻击，造成100%攻击力（+3204）点伤害。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 t="str">
        <f>主动技能!P1400</f>
        <v>eff_yixingguangquan|||</v>
      </c>
      <c r="K1397">
        <f>主动技能!Q1400</f>
        <v>1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 t="str">
        <f>IF(主动技能!V1400="","",主动技能!V1400)</f>
        <v>skill_32</v>
      </c>
      <c r="Q1397" t="str">
        <f>IF(主动技能!W1400="","")</f>
        <v/>
      </c>
      <c r="R1397" t="str">
        <f>IF(主动技能!X1400="","")</f>
        <v/>
      </c>
      <c r="S1397">
        <f>主动技能!Y1400</f>
        <v>0</v>
      </c>
      <c r="T1397">
        <f>主动技能!Z1400</f>
        <v>100</v>
      </c>
      <c r="U1397">
        <f>主动技能!AB1400</f>
        <v>3204</v>
      </c>
      <c r="V1397">
        <f>主动技能!AC1400</f>
        <v>0</v>
      </c>
      <c r="W1397">
        <f>主动技能!AD1400</f>
        <v>0</v>
      </c>
      <c r="X1397">
        <f>主动技能!AE1400</f>
        <v>0</v>
      </c>
      <c r="Y1397">
        <f>主动技能!AF1400</f>
        <v>0</v>
      </c>
      <c r="Z1397">
        <f>主动技能!AG1400</f>
        <v>0</v>
      </c>
      <c r="AA1397" t="str">
        <f>主动技能!AH1400</f>
        <v>attack</v>
      </c>
      <c r="AB1397" t="str">
        <f>IF(主动技能!AI1400="","")</f>
        <v/>
      </c>
      <c r="AC1397">
        <f>主动技能!AJ1400</f>
        <v>14</v>
      </c>
    </row>
    <row r="1398" spans="1:29" x14ac:dyDescent="0.15">
      <c r="A1398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对敌方单体攻击，造成100%攻击力（+4532）点伤害。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 t="str">
        <f>主动技能!P1401</f>
        <v>eff_yixingguangquan|||</v>
      </c>
      <c r="K1398">
        <f>主动技能!Q1401</f>
        <v>1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 t="str">
        <f>IF(主动技能!V1401="","",主动技能!V1401)</f>
        <v>skill_32</v>
      </c>
      <c r="Q1398" t="str">
        <f>IF(主动技能!W1401="","")</f>
        <v/>
      </c>
      <c r="R1398" t="str">
        <f>IF(主动技能!X1401="","")</f>
        <v/>
      </c>
      <c r="S1398">
        <f>主动技能!Y1401</f>
        <v>0</v>
      </c>
      <c r="T1398">
        <f>主动技能!Z1401</f>
        <v>100</v>
      </c>
      <c r="U1398">
        <f>主动技能!AB1401</f>
        <v>4532</v>
      </c>
      <c r="V1398">
        <f>主动技能!AC1401</f>
        <v>0</v>
      </c>
      <c r="W1398">
        <f>主动技能!AD1401</f>
        <v>0</v>
      </c>
      <c r="X1398">
        <f>主动技能!AE1401</f>
        <v>0</v>
      </c>
      <c r="Y1398">
        <f>主动技能!AF1401</f>
        <v>0</v>
      </c>
      <c r="Z1398">
        <f>主动技能!AG1401</f>
        <v>0</v>
      </c>
      <c r="AA1398" t="str">
        <f>主动技能!AH1401</f>
        <v>attack</v>
      </c>
      <c r="AB1398" t="str">
        <f>IF(主动技能!AI1401="","")</f>
        <v/>
      </c>
      <c r="AC1398">
        <f>主动技能!AJ1401</f>
        <v>15</v>
      </c>
    </row>
    <row r="1399" spans="1:29" x14ac:dyDescent="0.15">
      <c r="A139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对敌方单体攻击，造成100%攻击力（+6411）点伤害。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 t="str">
        <f>主动技能!P1402</f>
        <v>eff_yixingguangquan|||</v>
      </c>
      <c r="K1399">
        <f>主动技能!Q1402</f>
        <v>1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 t="str">
        <f>IF(主动技能!V1402="","",主动技能!V1402)</f>
        <v>skill_32</v>
      </c>
      <c r="Q1399" t="str">
        <f>IF(主动技能!W1402="","")</f>
        <v/>
      </c>
      <c r="R1399" t="str">
        <f>IF(主动技能!X1402="","")</f>
        <v/>
      </c>
      <c r="S1399">
        <f>主动技能!Y1402</f>
        <v>0</v>
      </c>
      <c r="T1399">
        <f>主动技能!Z1402</f>
        <v>100</v>
      </c>
      <c r="U1399">
        <f>主动技能!AB1402</f>
        <v>6411</v>
      </c>
      <c r="V1399">
        <f>主动技能!AC1402</f>
        <v>0</v>
      </c>
      <c r="W1399">
        <f>主动技能!AD1402</f>
        <v>0</v>
      </c>
      <c r="X1399">
        <f>主动技能!AE1402</f>
        <v>0</v>
      </c>
      <c r="Y1399">
        <f>主动技能!AF1402</f>
        <v>0</v>
      </c>
      <c r="Z1399">
        <f>主动技能!AG1402</f>
        <v>0</v>
      </c>
      <c r="AA1399" t="str">
        <f>主动技能!AH1402</f>
        <v>attack</v>
      </c>
      <c r="AB1399" t="str">
        <f>IF(主动技能!AI1402="","")</f>
        <v/>
      </c>
      <c r="AC1399">
        <f>主动技能!AJ1402</f>
        <v>16</v>
      </c>
    </row>
    <row r="1400" spans="1:29" x14ac:dyDescent="0.15">
      <c r="A1400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对敌方单体攻击，造成100%攻击力（+9067）点伤害。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 t="str">
        <f>主动技能!P1403</f>
        <v>eff_yixingguangquan|||</v>
      </c>
      <c r="K1400">
        <f>主动技能!Q1403</f>
        <v>1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 t="str">
        <f>IF(主动技能!V1403="","",主动技能!V1403)</f>
        <v>skill_32</v>
      </c>
      <c r="Q1400" t="str">
        <f>IF(主动技能!W1403="","")</f>
        <v/>
      </c>
      <c r="R1400" t="str">
        <f>IF(主动技能!X1403="","")</f>
        <v/>
      </c>
      <c r="S1400">
        <f>主动技能!Y1403</f>
        <v>0</v>
      </c>
      <c r="T1400">
        <f>主动技能!Z1403</f>
        <v>100</v>
      </c>
      <c r="U1400">
        <f>主动技能!AB1403</f>
        <v>9067</v>
      </c>
      <c r="V1400">
        <f>主动技能!AC1403</f>
        <v>0</v>
      </c>
      <c r="W1400">
        <f>主动技能!AD1403</f>
        <v>0</v>
      </c>
      <c r="X1400">
        <f>主动技能!AE1403</f>
        <v>0</v>
      </c>
      <c r="Y1400">
        <f>主动技能!AF1403</f>
        <v>0</v>
      </c>
      <c r="Z1400">
        <f>主动技能!AG1403</f>
        <v>0</v>
      </c>
      <c r="AA1400" t="str">
        <f>主动技能!AH1403</f>
        <v>attack</v>
      </c>
      <c r="AB1400" t="str">
        <f>IF(主动技能!AI1403="","")</f>
        <v/>
      </c>
      <c r="AC1400">
        <f>主动技能!AJ1403</f>
        <v>17</v>
      </c>
    </row>
    <row r="1401" spans="1:29" x14ac:dyDescent="0.15">
      <c r="A1401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对敌方单体攻击，造成100%攻击力（+12825）点伤害。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 t="str">
        <f>主动技能!P1404</f>
        <v>eff_yixingguangquan|||</v>
      </c>
      <c r="K1401">
        <f>主动技能!Q1404</f>
        <v>1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 t="str">
        <f>IF(主动技能!V1404="","",主动技能!V1404)</f>
        <v>skill_32</v>
      </c>
      <c r="Q1401" t="str">
        <f>IF(主动技能!W1404="","")</f>
        <v/>
      </c>
      <c r="R1401" t="str">
        <f>IF(主动技能!X1404="","")</f>
        <v/>
      </c>
      <c r="S1401">
        <f>主动技能!Y1404</f>
        <v>0</v>
      </c>
      <c r="T1401">
        <f>主动技能!Z1404</f>
        <v>100</v>
      </c>
      <c r="U1401">
        <f>主动技能!AB1404</f>
        <v>12825</v>
      </c>
      <c r="V1401">
        <f>主动技能!AC1404</f>
        <v>0</v>
      </c>
      <c r="W1401">
        <f>主动技能!AD1404</f>
        <v>0</v>
      </c>
      <c r="X1401">
        <f>主动技能!AE1404</f>
        <v>0</v>
      </c>
      <c r="Y1401">
        <f>主动技能!AF1404</f>
        <v>0</v>
      </c>
      <c r="Z1401">
        <f>主动技能!AG1404</f>
        <v>0</v>
      </c>
      <c r="AA1401" t="str">
        <f>主动技能!AH1404</f>
        <v>attack</v>
      </c>
      <c r="AB1401" t="str">
        <f>IF(主动技能!AI1404="","")</f>
        <v/>
      </c>
      <c r="AC1401">
        <f>主动技能!AJ1404</f>
        <v>18</v>
      </c>
    </row>
    <row r="1402" spans="1:29" x14ac:dyDescent="0.15">
      <c r="A1402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对敌方单体攻击，造成100%攻击力（+18140）点伤害。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 t="str">
        <f>主动技能!P1405</f>
        <v>eff_yixingguangquan|||</v>
      </c>
      <c r="K1402">
        <f>主动技能!Q1405</f>
        <v>1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 t="str">
        <f>IF(主动技能!V1405="","",主动技能!V1405)</f>
        <v>skill_32</v>
      </c>
      <c r="Q1402" t="str">
        <f>IF(主动技能!W1405="","")</f>
        <v/>
      </c>
      <c r="R1402" t="str">
        <f>IF(主动技能!X1405="","")</f>
        <v/>
      </c>
      <c r="S1402">
        <f>主动技能!Y1405</f>
        <v>0</v>
      </c>
      <c r="T1402">
        <f>主动技能!Z1405</f>
        <v>100</v>
      </c>
      <c r="U1402">
        <f>主动技能!AB1405</f>
        <v>18140</v>
      </c>
      <c r="V1402">
        <f>主动技能!AC1405</f>
        <v>0</v>
      </c>
      <c r="W1402">
        <f>主动技能!AD1405</f>
        <v>0</v>
      </c>
      <c r="X1402">
        <f>主动技能!AE1405</f>
        <v>0</v>
      </c>
      <c r="Y1402">
        <f>主动技能!AF1405</f>
        <v>0</v>
      </c>
      <c r="Z1402">
        <f>主动技能!AG1405</f>
        <v>0</v>
      </c>
      <c r="AA1402" t="str">
        <f>主动技能!AH1405</f>
        <v>attack</v>
      </c>
      <c r="AB1402" t="str">
        <f>IF(主动技能!AI1405="","")</f>
        <v/>
      </c>
      <c r="AC1402">
        <f>主动技能!AJ1405</f>
        <v>19</v>
      </c>
    </row>
    <row r="1403" spans="1:29" x14ac:dyDescent="0.15">
      <c r="A1403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对敌方单体攻击，造成100%攻击力（+25657）点伤害。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 t="str">
        <f>主动技能!P1406</f>
        <v>eff_yixingguangquan|||</v>
      </c>
      <c r="K1403">
        <f>主动技能!Q1406</f>
        <v>1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 t="str">
        <f>IF(主动技能!V1406="","",主动技能!V1406)</f>
        <v>skill_32</v>
      </c>
      <c r="Q1403" t="str">
        <f>IF(主动技能!W1406="","")</f>
        <v/>
      </c>
      <c r="R1403" t="str">
        <f>IF(主动技能!X1406="","")</f>
        <v/>
      </c>
      <c r="S1403">
        <f>主动技能!Y1406</f>
        <v>0</v>
      </c>
      <c r="T1403">
        <f>主动技能!Z1406</f>
        <v>100</v>
      </c>
      <c r="U1403">
        <f>主动技能!AB1406</f>
        <v>25657</v>
      </c>
      <c r="V1403">
        <f>主动技能!AC1406</f>
        <v>0</v>
      </c>
      <c r="W1403">
        <f>主动技能!AD1406</f>
        <v>0</v>
      </c>
      <c r="X1403">
        <f>主动技能!AE1406</f>
        <v>0</v>
      </c>
      <c r="Y1403">
        <f>主动技能!AF1406</f>
        <v>0</v>
      </c>
      <c r="Z1403">
        <f>主动技能!AG1406</f>
        <v>0</v>
      </c>
      <c r="AA1403" t="str">
        <f>主动技能!AH1406</f>
        <v>attack</v>
      </c>
      <c r="AB1403" t="str">
        <f>IF(主动技能!AI1406="","")</f>
        <v/>
      </c>
      <c r="AC1403">
        <f>主动技能!AJ1406</f>
        <v>20</v>
      </c>
    </row>
    <row r="1404" spans="1:29" x14ac:dyDescent="0.15">
      <c r="A1404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对己方随机3个单位回复生命83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 t="str">
        <f>主动技能!P1407</f>
        <v>eff_erxingguangquan||eff_huichunshu|</v>
      </c>
      <c r="K1404">
        <f>主动技能!Q1407</f>
        <v>1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100092:100:3:3</v>
      </c>
      <c r="O1404" t="str">
        <f>IF(主动技能!U1407="","",主动技能!U1407)</f>
        <v/>
      </c>
      <c r="P1404" t="str">
        <f>IF(主动技能!V1407="","",主动技能!V1407)</f>
        <v>skill_19</v>
      </c>
      <c r="Q1404" t="str">
        <f>IF(主动技能!W1407="","")</f>
        <v/>
      </c>
      <c r="R1404" t="str">
        <f>IF(主动技能!X1407="","")</f>
        <v/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>
        <f>主动技能!AE1407</f>
        <v>1</v>
      </c>
      <c r="Y1404">
        <f>主动技能!AF1407</f>
        <v>2</v>
      </c>
      <c r="Z1404">
        <f>主动技能!AG1407</f>
        <v>1</v>
      </c>
      <c r="AA1404" t="str">
        <f>主动技能!AH1407</f>
        <v>attackex</v>
      </c>
      <c r="AB1404" t="str">
        <f>IF(主动技能!AI1407="","")</f>
        <v/>
      </c>
      <c r="AC1404">
        <f>主动技能!AJ1407</f>
        <v>1</v>
      </c>
    </row>
    <row r="1405" spans="1:29" x14ac:dyDescent="0.15">
      <c r="A1405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对己方随机3个单位回复生命102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 t="str">
        <f>主动技能!P1408</f>
        <v>eff_erxingguangquan||eff_huichunshu|</v>
      </c>
      <c r="K1405">
        <f>主动技能!Q1408</f>
        <v>1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100093:100:3:3</v>
      </c>
      <c r="O1405" t="str">
        <f>IF(主动技能!U1408="","",主动技能!U1408)</f>
        <v/>
      </c>
      <c r="P1405" t="str">
        <f>IF(主动技能!V1408="","",主动技能!V1408)</f>
        <v>skill_19</v>
      </c>
      <c r="Q1405" t="str">
        <f>IF(主动技能!W1408="","")</f>
        <v/>
      </c>
      <c r="R1405" t="str">
        <f>IF(主动技能!X1408="","")</f>
        <v/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>
        <f>主动技能!AE1408</f>
        <v>1</v>
      </c>
      <c r="Y1405">
        <f>主动技能!AF1408</f>
        <v>2</v>
      </c>
      <c r="Z1405">
        <f>主动技能!AG1408</f>
        <v>1</v>
      </c>
      <c r="AA1405" t="str">
        <f>主动技能!AH1408</f>
        <v>attackex</v>
      </c>
      <c r="AB1405" t="str">
        <f>IF(主动技能!AI1408="","")</f>
        <v/>
      </c>
      <c r="AC1405">
        <f>主动技能!AJ1408</f>
        <v>2</v>
      </c>
    </row>
    <row r="1406" spans="1:29" x14ac:dyDescent="0.15">
      <c r="A1406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对己方随机3个单位回复生命160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 t="str">
        <f>主动技能!P1409</f>
        <v>eff_erxingguangquan||eff_huichunshu|</v>
      </c>
      <c r="K1406">
        <f>主动技能!Q1409</f>
        <v>1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100094:100:3:3</v>
      </c>
      <c r="O1406" t="str">
        <f>IF(主动技能!U1409="","",主动技能!U1409)</f>
        <v/>
      </c>
      <c r="P1406" t="str">
        <f>IF(主动技能!V1409="","",主动技能!V1409)</f>
        <v>skill_19</v>
      </c>
      <c r="Q1406" t="str">
        <f>IF(主动技能!W1409="","")</f>
        <v/>
      </c>
      <c r="R1406" t="str">
        <f>IF(主动技能!X1409="","")</f>
        <v/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>
        <f>主动技能!AE1409</f>
        <v>1</v>
      </c>
      <c r="Y1406">
        <f>主动技能!AF1409</f>
        <v>2</v>
      </c>
      <c r="Z1406">
        <f>主动技能!AG1409</f>
        <v>1</v>
      </c>
      <c r="AA1406" t="str">
        <f>主动技能!AH1409</f>
        <v>attackex</v>
      </c>
      <c r="AB1406" t="str">
        <f>IF(主动技能!AI1409="","")</f>
        <v/>
      </c>
      <c r="AC1406">
        <f>主动技能!AJ1409</f>
        <v>3</v>
      </c>
    </row>
    <row r="1407" spans="1:29" x14ac:dyDescent="0.15">
      <c r="A1407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对己方随机3个单位回复生命256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 t="str">
        <f>主动技能!P1410</f>
        <v>eff_erxingguangquan||eff_huichunshu|</v>
      </c>
      <c r="K1407">
        <f>主动技能!Q1410</f>
        <v>1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100095:100:3:3</v>
      </c>
      <c r="O1407" t="str">
        <f>IF(主动技能!U1410="","",主动技能!U1410)</f>
        <v/>
      </c>
      <c r="P1407" t="str">
        <f>IF(主动技能!V1410="","",主动技能!V1410)</f>
        <v>skill_19</v>
      </c>
      <c r="Q1407" t="str">
        <f>IF(主动技能!W1410="","")</f>
        <v/>
      </c>
      <c r="R1407" t="str">
        <f>IF(主动技能!X1410="","")</f>
        <v/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>
        <f>主动技能!AE1410</f>
        <v>1</v>
      </c>
      <c r="Y1407">
        <f>主动技能!AF1410</f>
        <v>2</v>
      </c>
      <c r="Z1407">
        <f>主动技能!AG1410</f>
        <v>1</v>
      </c>
      <c r="AA1407" t="str">
        <f>主动技能!AH1410</f>
        <v>attackex</v>
      </c>
      <c r="AB1407" t="str">
        <f>IF(主动技能!AI1410="","")</f>
        <v/>
      </c>
      <c r="AC1407">
        <f>主动技能!AJ1410</f>
        <v>4</v>
      </c>
    </row>
    <row r="1408" spans="1:29" x14ac:dyDescent="0.15">
      <c r="A1408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 t="str">
        <f>主动技能!P1411</f>
        <v>eff_erxingguangquan||eff_huichunshu|</v>
      </c>
      <c r="K1408">
        <f>主动技能!Q1411</f>
        <v>1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100096:100:3:3</v>
      </c>
      <c r="O1408" t="str">
        <f>IF(主动技能!U1411="","",主动技能!U1411)</f>
        <v/>
      </c>
      <c r="P1408" t="str">
        <f>IF(主动技能!V1411="","",主动技能!V1411)</f>
        <v>skill_19</v>
      </c>
      <c r="Q1408" t="str">
        <f>IF(主动技能!W1411="","")</f>
        <v/>
      </c>
      <c r="R1408" t="str">
        <f>IF(主动技能!X1411="","")</f>
        <v/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>
        <f>主动技能!AE1411</f>
        <v>1</v>
      </c>
      <c r="Y1408">
        <f>主动技能!AF1411</f>
        <v>2</v>
      </c>
      <c r="Z1408">
        <f>主动技能!AG1411</f>
        <v>1</v>
      </c>
      <c r="AA1408" t="str">
        <f>主动技能!AH1411</f>
        <v>attackex</v>
      </c>
      <c r="AB1408" t="str">
        <f>IF(主动技能!AI1411="","")</f>
        <v/>
      </c>
      <c r="AC1408">
        <f>主动技能!AJ1411</f>
        <v>5</v>
      </c>
    </row>
    <row r="1409" spans="1:29" x14ac:dyDescent="0.15">
      <c r="A140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对己方随机3个单位回复生命512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 t="str">
        <f>主动技能!P1412</f>
        <v>eff_erxingguangquan||eff_huichunshu|</v>
      </c>
      <c r="K1409">
        <f>主动技能!Q1412</f>
        <v>1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100097:100:3:3</v>
      </c>
      <c r="O1409" t="str">
        <f>IF(主动技能!U1412="","",主动技能!U1412)</f>
        <v/>
      </c>
      <c r="P1409" t="str">
        <f>IF(主动技能!V1412="","",主动技能!V1412)</f>
        <v>skill_19</v>
      </c>
      <c r="Q1409" t="str">
        <f>IF(主动技能!W1412="","")</f>
        <v/>
      </c>
      <c r="R1409" t="str">
        <f>IF(主动技能!X1412="","")</f>
        <v/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>
        <f>主动技能!AE1412</f>
        <v>1</v>
      </c>
      <c r="Y1409">
        <f>主动技能!AF1412</f>
        <v>2</v>
      </c>
      <c r="Z1409">
        <f>主动技能!AG1412</f>
        <v>1</v>
      </c>
      <c r="AA1409" t="str">
        <f>主动技能!AH1412</f>
        <v>attackex</v>
      </c>
      <c r="AB1409" t="str">
        <f>IF(主动技能!AI1412="","")</f>
        <v/>
      </c>
      <c r="AC1409">
        <f>主动技能!AJ1412</f>
        <v>6</v>
      </c>
    </row>
    <row r="1410" spans="1:29" x14ac:dyDescent="0.15">
      <c r="A1410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对己方随机3个单位回复生命724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 t="str">
        <f>主动技能!P1413</f>
        <v>eff_erxingguangquan||eff_huichunshu|</v>
      </c>
      <c r="K1410">
        <f>主动技能!Q1413</f>
        <v>1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100098:100:3:3</v>
      </c>
      <c r="O1410" t="str">
        <f>IF(主动技能!U1413="","",主动技能!U1413)</f>
        <v/>
      </c>
      <c r="P1410" t="str">
        <f>IF(主动技能!V1413="","",主动技能!V1413)</f>
        <v>skill_19</v>
      </c>
      <c r="Q1410" t="str">
        <f>IF(主动技能!W1413="","")</f>
        <v/>
      </c>
      <c r="R1410" t="str">
        <f>IF(主动技能!X1413="","")</f>
        <v/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>
        <f>主动技能!AE1413</f>
        <v>1</v>
      </c>
      <c r="Y1410">
        <f>主动技能!AF1413</f>
        <v>2</v>
      </c>
      <c r="Z1410">
        <f>主动技能!AG1413</f>
        <v>1</v>
      </c>
      <c r="AA1410" t="str">
        <f>主动技能!AH1413</f>
        <v>attackex</v>
      </c>
      <c r="AB1410" t="str">
        <f>IF(主动技能!AI1413="","")</f>
        <v/>
      </c>
      <c r="AC1410">
        <f>主动技能!AJ1413</f>
        <v>7</v>
      </c>
    </row>
    <row r="1411" spans="1:29" x14ac:dyDescent="0.15">
      <c r="A1411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对己方随机3个单位回复生命1024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 t="str">
        <f>主动技能!P1414</f>
        <v>eff_erxingguangquan||eff_huichunshu|</v>
      </c>
      <c r="K1411">
        <f>主动技能!Q1414</f>
        <v>1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100099:100:3:3</v>
      </c>
      <c r="O1411" t="str">
        <f>IF(主动技能!U1414="","",主动技能!U1414)</f>
        <v/>
      </c>
      <c r="P1411" t="str">
        <f>IF(主动技能!V1414="","",主动技能!V1414)</f>
        <v>skill_19</v>
      </c>
      <c r="Q1411" t="str">
        <f>IF(主动技能!W1414="","")</f>
        <v/>
      </c>
      <c r="R1411" t="str">
        <f>IF(主动技能!X1414="","")</f>
        <v/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>
        <f>主动技能!AE1414</f>
        <v>1</v>
      </c>
      <c r="Y1411">
        <f>主动技能!AF1414</f>
        <v>2</v>
      </c>
      <c r="Z1411">
        <f>主动技能!AG1414</f>
        <v>1</v>
      </c>
      <c r="AA1411" t="str">
        <f>主动技能!AH1414</f>
        <v>attackex</v>
      </c>
      <c r="AB1411" t="str">
        <f>IF(主动技能!AI1414="","")</f>
        <v/>
      </c>
      <c r="AC1411">
        <f>主动技能!AJ1414</f>
        <v>8</v>
      </c>
    </row>
    <row r="1412" spans="1:29" x14ac:dyDescent="0.15">
      <c r="A1412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对己方随机3个单位回复生命1449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 t="str">
        <f>主动技能!P1415</f>
        <v>eff_erxingguangquan||eff_huichunshu|</v>
      </c>
      <c r="K1412">
        <f>主动技能!Q1415</f>
        <v>1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100100:100:3:3</v>
      </c>
      <c r="O1412" t="str">
        <f>IF(主动技能!U1415="","",主动技能!U1415)</f>
        <v/>
      </c>
      <c r="P1412" t="str">
        <f>IF(主动技能!V1415="","",主动技能!V1415)</f>
        <v>skill_19</v>
      </c>
      <c r="Q1412" t="str">
        <f>IF(主动技能!W1415="","")</f>
        <v/>
      </c>
      <c r="R1412" t="str">
        <f>IF(主动技能!X1415="","")</f>
        <v/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>
        <f>主动技能!AE1415</f>
        <v>1</v>
      </c>
      <c r="Y1412">
        <f>主动技能!AF1415</f>
        <v>2</v>
      </c>
      <c r="Z1412">
        <f>主动技能!AG1415</f>
        <v>1</v>
      </c>
      <c r="AA1412" t="str">
        <f>主动技能!AH1415</f>
        <v>attackex</v>
      </c>
      <c r="AB1412" t="str">
        <f>IF(主动技能!AI1415="","")</f>
        <v/>
      </c>
      <c r="AC1412">
        <f>主动技能!AJ1415</f>
        <v>9</v>
      </c>
    </row>
    <row r="1413" spans="1:29" x14ac:dyDescent="0.15">
      <c r="A1413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对己方随机3个单位回复生命2049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 t="str">
        <f>主动技能!P1416</f>
        <v>eff_erxingguangquan||eff_huichunshu|</v>
      </c>
      <c r="K1413">
        <f>主动技能!Q1416</f>
        <v>1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100101:100:3:3</v>
      </c>
      <c r="O1413" t="str">
        <f>IF(主动技能!U1416="","",主动技能!U1416)</f>
        <v/>
      </c>
      <c r="P1413" t="str">
        <f>IF(主动技能!V1416="","",主动技能!V1416)</f>
        <v>skill_19</v>
      </c>
      <c r="Q1413" t="str">
        <f>IF(主动技能!W1416="","")</f>
        <v/>
      </c>
      <c r="R1413" t="str">
        <f>IF(主动技能!X1416="","")</f>
        <v/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>
        <f>主动技能!AE1416</f>
        <v>1</v>
      </c>
      <c r="Y1413">
        <f>主动技能!AF1416</f>
        <v>2</v>
      </c>
      <c r="Z1413">
        <f>主动技能!AG1416</f>
        <v>1</v>
      </c>
      <c r="AA1413" t="str">
        <f>主动技能!AH1416</f>
        <v>attackex</v>
      </c>
      <c r="AB1413" t="str">
        <f>IF(主动技能!AI1416="","")</f>
        <v/>
      </c>
      <c r="AC1413">
        <f>主动技能!AJ1416</f>
        <v>10</v>
      </c>
    </row>
    <row r="1414" spans="1:29" x14ac:dyDescent="0.15">
      <c r="A1414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对己方随机3个单位回复生命2899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 t="str">
        <f>主动技能!P1417</f>
        <v>eff_erxingguangquan||eff_huichunshu|</v>
      </c>
      <c r="K1414">
        <f>主动技能!Q1417</f>
        <v>1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100102:100:3:3</v>
      </c>
      <c r="O1414" t="str">
        <f>IF(主动技能!U1417="","",主动技能!U1417)</f>
        <v/>
      </c>
      <c r="P1414" t="str">
        <f>IF(主动技能!V1417="","",主动技能!V1417)</f>
        <v>skill_19</v>
      </c>
      <c r="Q1414" t="str">
        <f>IF(主动技能!W1417="","")</f>
        <v/>
      </c>
      <c r="R1414" t="str">
        <f>IF(主动技能!X1417="","")</f>
        <v/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>
        <f>主动技能!AE1417</f>
        <v>1</v>
      </c>
      <c r="Y1414">
        <f>主动技能!AF1417</f>
        <v>2</v>
      </c>
      <c r="Z1414">
        <f>主动技能!AG1417</f>
        <v>1</v>
      </c>
      <c r="AA1414" t="str">
        <f>主动技能!AH1417</f>
        <v>attackex</v>
      </c>
      <c r="AB1414" t="str">
        <f>IF(主动技能!AI1417="","")</f>
        <v/>
      </c>
      <c r="AC1414">
        <f>主动技能!AJ1417</f>
        <v>11</v>
      </c>
    </row>
    <row r="1415" spans="1:29" x14ac:dyDescent="0.15">
      <c r="A1415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对己方随机3个单位回复生命4100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 t="str">
        <f>主动技能!P1418</f>
        <v>eff_erxingguangquan||eff_huichunshu|</v>
      </c>
      <c r="K1415">
        <f>主动技能!Q1418</f>
        <v>1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100103:100:3:3</v>
      </c>
      <c r="O1415" t="str">
        <f>IF(主动技能!U1418="","",主动技能!U1418)</f>
        <v/>
      </c>
      <c r="P1415" t="str">
        <f>IF(主动技能!V1418="","",主动技能!V1418)</f>
        <v>skill_19</v>
      </c>
      <c r="Q1415" t="str">
        <f>IF(主动技能!W1418="","")</f>
        <v/>
      </c>
      <c r="R1415" t="str">
        <f>IF(主动技能!X1418="","")</f>
        <v/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>
        <f>主动技能!AE1418</f>
        <v>1</v>
      </c>
      <c r="Y1415">
        <f>主动技能!AF1418</f>
        <v>2</v>
      </c>
      <c r="Z1415">
        <f>主动技能!AG1418</f>
        <v>1</v>
      </c>
      <c r="AA1415" t="str">
        <f>主动技能!AH1418</f>
        <v>attackex</v>
      </c>
      <c r="AB1415" t="str">
        <f>IF(主动技能!AI1418="","")</f>
        <v/>
      </c>
      <c r="AC1415">
        <f>主动技能!AJ1418</f>
        <v>12</v>
      </c>
    </row>
    <row r="1416" spans="1:29" x14ac:dyDescent="0.15">
      <c r="A1416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对己方随机3个单位回复生命5800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 t="str">
        <f>主动技能!P1419</f>
        <v>eff_erxingguangquan||eff_huichunshu|</v>
      </c>
      <c r="K1416">
        <f>主动技能!Q1419</f>
        <v>1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100104:100:3:3</v>
      </c>
      <c r="O1416" t="str">
        <f>IF(主动技能!U1419="","",主动技能!U1419)</f>
        <v/>
      </c>
      <c r="P1416" t="str">
        <f>IF(主动技能!V1419="","",主动技能!V1419)</f>
        <v>skill_19</v>
      </c>
      <c r="Q1416" t="str">
        <f>IF(主动技能!W1419="","")</f>
        <v/>
      </c>
      <c r="R1416" t="str">
        <f>IF(主动技能!X1419="","")</f>
        <v/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>
        <f>主动技能!AE1419</f>
        <v>1</v>
      </c>
      <c r="Y1416">
        <f>主动技能!AF1419</f>
        <v>2</v>
      </c>
      <c r="Z1416">
        <f>主动技能!AG1419</f>
        <v>1</v>
      </c>
      <c r="AA1416" t="str">
        <f>主动技能!AH1419</f>
        <v>attackex</v>
      </c>
      <c r="AB1416" t="str">
        <f>IF(主动技能!AI1419="","")</f>
        <v/>
      </c>
      <c r="AC1416">
        <f>主动技能!AJ1419</f>
        <v>13</v>
      </c>
    </row>
    <row r="1417" spans="1:29" x14ac:dyDescent="0.15">
      <c r="A1417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对己方随机3个单位回复生命8204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 t="str">
        <f>主动技能!P1420</f>
        <v>eff_erxingguangquan||eff_huichunshu|</v>
      </c>
      <c r="K1417">
        <f>主动技能!Q1420</f>
        <v>1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100105:100:3:3</v>
      </c>
      <c r="O1417" t="str">
        <f>IF(主动技能!U1420="","",主动技能!U1420)</f>
        <v/>
      </c>
      <c r="P1417" t="str">
        <f>IF(主动技能!V1420="","",主动技能!V1420)</f>
        <v>skill_19</v>
      </c>
      <c r="Q1417" t="str">
        <f>IF(主动技能!W1420="","")</f>
        <v/>
      </c>
      <c r="R1417" t="str">
        <f>IF(主动技能!X1420="","")</f>
        <v/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>
        <f>主动技能!AE1420</f>
        <v>1</v>
      </c>
      <c r="Y1417">
        <f>主动技能!AF1420</f>
        <v>2</v>
      </c>
      <c r="Z1417">
        <f>主动技能!AG1420</f>
        <v>1</v>
      </c>
      <c r="AA1417" t="str">
        <f>主动技能!AH1420</f>
        <v>attackex</v>
      </c>
      <c r="AB1417" t="str">
        <f>IF(主动技能!AI1420="","")</f>
        <v/>
      </c>
      <c r="AC1417">
        <f>主动技能!AJ1420</f>
        <v>14</v>
      </c>
    </row>
    <row r="1418" spans="1:29" x14ac:dyDescent="0.15">
      <c r="A1418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对己方随机3个单位回复生命11603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 t="str">
        <f>主动技能!P1421</f>
        <v>eff_erxingguangquan||eff_huichunshu|</v>
      </c>
      <c r="K1418">
        <f>主动技能!Q1421</f>
        <v>1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100106:100:3:3</v>
      </c>
      <c r="O1418" t="str">
        <f>IF(主动技能!U1421="","",主动技能!U1421)</f>
        <v/>
      </c>
      <c r="P1418" t="str">
        <f>IF(主动技能!V1421="","",主动技能!V1421)</f>
        <v>skill_19</v>
      </c>
      <c r="Q1418" t="str">
        <f>IF(主动技能!W1421="","")</f>
        <v/>
      </c>
      <c r="R1418" t="str">
        <f>IF(主动技能!X1421="","")</f>
        <v/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>
        <f>主动技能!AE1421</f>
        <v>1</v>
      </c>
      <c r="Y1418">
        <f>主动技能!AF1421</f>
        <v>2</v>
      </c>
      <c r="Z1418">
        <f>主动技能!AG1421</f>
        <v>1</v>
      </c>
      <c r="AA1418" t="str">
        <f>主动技能!AH1421</f>
        <v>attackex</v>
      </c>
      <c r="AB1418" t="str">
        <f>IF(主动技能!AI1421="","")</f>
        <v/>
      </c>
      <c r="AC1418">
        <f>主动技能!AJ1421</f>
        <v>15</v>
      </c>
    </row>
    <row r="1419" spans="1:29" x14ac:dyDescent="0.15">
      <c r="A141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对己方随机3个单位回复生命16412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 t="str">
        <f>主动技能!P1422</f>
        <v>eff_erxingguangquan||eff_huichunshu|</v>
      </c>
      <c r="K1419">
        <f>主动技能!Q1422</f>
        <v>1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100107:100:3:3</v>
      </c>
      <c r="O1419" t="str">
        <f>IF(主动技能!U1422="","",主动技能!U1422)</f>
        <v/>
      </c>
      <c r="P1419" t="str">
        <f>IF(主动技能!V1422="","",主动技能!V1422)</f>
        <v>skill_19</v>
      </c>
      <c r="Q1419" t="str">
        <f>IF(主动技能!W1422="","")</f>
        <v/>
      </c>
      <c r="R1419" t="str">
        <f>IF(主动技能!X1422="","")</f>
        <v/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>
        <f>主动技能!AE1422</f>
        <v>1</v>
      </c>
      <c r="Y1419">
        <f>主动技能!AF1422</f>
        <v>2</v>
      </c>
      <c r="Z1419">
        <f>主动技能!AG1422</f>
        <v>1</v>
      </c>
      <c r="AA1419" t="str">
        <f>主动技能!AH1422</f>
        <v>attackex</v>
      </c>
      <c r="AB1419" t="str">
        <f>IF(主动技能!AI1422="","")</f>
        <v/>
      </c>
      <c r="AC1419">
        <f>主动技能!AJ1422</f>
        <v>16</v>
      </c>
    </row>
    <row r="1420" spans="1:29" x14ac:dyDescent="0.15">
      <c r="A1420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对己方随机3个单位回复生命23213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 t="str">
        <f>主动技能!P1423</f>
        <v>eff_erxingguangquan||eff_huichunshu|</v>
      </c>
      <c r="K1420">
        <f>主动技能!Q1423</f>
        <v>1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100108:100:3:3</v>
      </c>
      <c r="O1420" t="str">
        <f>IF(主动技能!U1423="","",主动技能!U1423)</f>
        <v/>
      </c>
      <c r="P1420" t="str">
        <f>IF(主动技能!V1423="","",主动技能!V1423)</f>
        <v>skill_19</v>
      </c>
      <c r="Q1420" t="str">
        <f>IF(主动技能!W1423="","")</f>
        <v/>
      </c>
      <c r="R1420" t="str">
        <f>IF(主动技能!X1423="","")</f>
        <v/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>
        <f>主动技能!AE1423</f>
        <v>1</v>
      </c>
      <c r="Y1420">
        <f>主动技能!AF1423</f>
        <v>2</v>
      </c>
      <c r="Z1420">
        <f>主动技能!AG1423</f>
        <v>1</v>
      </c>
      <c r="AA1420" t="str">
        <f>主动技能!AH1423</f>
        <v>attackex</v>
      </c>
      <c r="AB1420" t="str">
        <f>IF(主动技能!AI1423="","")</f>
        <v/>
      </c>
      <c r="AC1420">
        <f>主动技能!AJ1423</f>
        <v>17</v>
      </c>
    </row>
    <row r="1421" spans="1:29" x14ac:dyDescent="0.15">
      <c r="A1421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对己方随机3个单位回复生命32832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 t="str">
        <f>主动技能!P1424</f>
        <v>eff_erxingguangquan||eff_huichunshu|</v>
      </c>
      <c r="K1421">
        <f>主动技能!Q1424</f>
        <v>1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100109:100:3:3</v>
      </c>
      <c r="O1421" t="str">
        <f>IF(主动技能!U1424="","",主动技能!U1424)</f>
        <v/>
      </c>
      <c r="P1421" t="str">
        <f>IF(主动技能!V1424="","",主动技能!V1424)</f>
        <v>skill_19</v>
      </c>
      <c r="Q1421" t="str">
        <f>IF(主动技能!W1424="","")</f>
        <v/>
      </c>
      <c r="R1421" t="str">
        <f>IF(主动技能!X1424="","")</f>
        <v/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>
        <f>主动技能!AE1424</f>
        <v>1</v>
      </c>
      <c r="Y1421">
        <f>主动技能!AF1424</f>
        <v>2</v>
      </c>
      <c r="Z1421">
        <f>主动技能!AG1424</f>
        <v>1</v>
      </c>
      <c r="AA1421" t="str">
        <f>主动技能!AH1424</f>
        <v>attackex</v>
      </c>
      <c r="AB1421" t="str">
        <f>IF(主动技能!AI1424="","")</f>
        <v/>
      </c>
      <c r="AC1421">
        <f>主动技能!AJ1424</f>
        <v>18</v>
      </c>
    </row>
    <row r="1422" spans="1:29" x14ac:dyDescent="0.15">
      <c r="A1422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对己方随机3个单位回复生命46438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 t="str">
        <f>主动技能!P1425</f>
        <v>eff_erxingguangquan||eff_huichunshu|</v>
      </c>
      <c r="K1422">
        <f>主动技能!Q1425</f>
        <v>1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100110:100:3:3</v>
      </c>
      <c r="O1422" t="str">
        <f>IF(主动技能!U1425="","",主动技能!U1425)</f>
        <v/>
      </c>
      <c r="P1422" t="str">
        <f>IF(主动技能!V1425="","",主动技能!V1425)</f>
        <v>skill_19</v>
      </c>
      <c r="Q1422" t="str">
        <f>IF(主动技能!W1425="","")</f>
        <v/>
      </c>
      <c r="R1422" t="str">
        <f>IF(主动技能!X1425="","")</f>
        <v/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>
        <f>主动技能!AE1425</f>
        <v>1</v>
      </c>
      <c r="Y1422">
        <f>主动技能!AF1425</f>
        <v>2</v>
      </c>
      <c r="Z1422">
        <f>主动技能!AG1425</f>
        <v>1</v>
      </c>
      <c r="AA1422" t="str">
        <f>主动技能!AH1425</f>
        <v>attackex</v>
      </c>
      <c r="AB1422" t="str">
        <f>IF(主动技能!AI1425="","")</f>
        <v/>
      </c>
      <c r="AC1422">
        <f>主动技能!AJ1425</f>
        <v>19</v>
      </c>
    </row>
    <row r="1423" spans="1:29" x14ac:dyDescent="0.15">
      <c r="A1423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对己方随机3个单位回复生命65681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 t="str">
        <f>主动技能!P1426</f>
        <v>eff_erxingguangquan||eff_huichunshu|</v>
      </c>
      <c r="K1423">
        <f>主动技能!Q1426</f>
        <v>1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100111:100:3:3</v>
      </c>
      <c r="O1423" t="str">
        <f>IF(主动技能!U1426="","",主动技能!U1426)</f>
        <v/>
      </c>
      <c r="P1423" t="str">
        <f>IF(主动技能!V1426="","",主动技能!V1426)</f>
        <v>skill_19</v>
      </c>
      <c r="Q1423" t="str">
        <f>IF(主动技能!W1426="","")</f>
        <v/>
      </c>
      <c r="R1423" t="str">
        <f>IF(主动技能!X1426="","")</f>
        <v/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>
        <f>主动技能!AE1426</f>
        <v>1</v>
      </c>
      <c r="Y1423">
        <f>主动技能!AF1426</f>
        <v>2</v>
      </c>
      <c r="Z1423">
        <f>主动技能!AG1426</f>
        <v>1</v>
      </c>
      <c r="AA1423" t="str">
        <f>主动技能!AH1426</f>
        <v>attackex</v>
      </c>
      <c r="AB1423" t="str">
        <f>IF(主动技能!AI1426="","")</f>
        <v/>
      </c>
      <c r="AC1423">
        <f>主动技能!AJ1426</f>
        <v>20</v>
      </c>
    </row>
    <row r="1424" spans="1:29" x14ac:dyDescent="0.15">
      <c r="A1424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对己方全体回复生命83,并每回合回复5%生命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 t="str">
        <f>主动技能!P1427</f>
        <v>eff_erxingguangquan||eff_zirankuizeng|</v>
      </c>
      <c r="K1424">
        <f>主动技能!Q1427</f>
        <v>3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100004:100:2:0|100112:100:2:0</v>
      </c>
      <c r="O1424" t="str">
        <f>IF(主动技能!U1427="","",主动技能!U1427)</f>
        <v/>
      </c>
      <c r="P1424" t="str">
        <f>IF(主动技能!V1427="","",主动技能!V1427)</f>
        <v>skill_29</v>
      </c>
      <c r="Q1424" t="str">
        <f>IF(主动技能!W1427="","")</f>
        <v/>
      </c>
      <c r="R1424" t="str">
        <f>IF(主动技能!X1427="","")</f>
        <v/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>
        <f>主动技能!AE1427</f>
        <v>1</v>
      </c>
      <c r="Y1424">
        <f>主动技能!AF1427</f>
        <v>3</v>
      </c>
      <c r="Z1424">
        <f>主动技能!AG1427</f>
        <v>2</v>
      </c>
      <c r="AA1424" t="str">
        <f>主动技能!AH1427</f>
        <v>attackex</v>
      </c>
      <c r="AB1424" t="str">
        <f>IF(主动技能!AI1427="","")</f>
        <v/>
      </c>
      <c r="AC1424">
        <f>主动技能!AJ1427</f>
        <v>1</v>
      </c>
    </row>
    <row r="1425" spans="1:29" x14ac:dyDescent="0.15">
      <c r="A1425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对己方全体回复生命102,并每回合回复5%生命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 t="str">
        <f>主动技能!P1428</f>
        <v>eff_erxingguangquan||eff_zirankuizeng|</v>
      </c>
      <c r="K1425">
        <f>主动技能!Q1428</f>
        <v>3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100005:100:2:0|100112:100:2:0</v>
      </c>
      <c r="O1425" t="str">
        <f>IF(主动技能!U1428="","",主动技能!U1428)</f>
        <v/>
      </c>
      <c r="P1425" t="str">
        <f>IF(主动技能!V1428="","",主动技能!V1428)</f>
        <v>skill_29</v>
      </c>
      <c r="Q1425" t="str">
        <f>IF(主动技能!W1428="","")</f>
        <v/>
      </c>
      <c r="R1425" t="str">
        <f>IF(主动技能!X1428="","")</f>
        <v/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>
        <f>主动技能!AE1428</f>
        <v>1</v>
      </c>
      <c r="Y1425">
        <f>主动技能!AF1428</f>
        <v>3</v>
      </c>
      <c r="Z1425">
        <f>主动技能!AG1428</f>
        <v>2</v>
      </c>
      <c r="AA1425" t="str">
        <f>主动技能!AH1428</f>
        <v>attackex</v>
      </c>
      <c r="AB1425" t="str">
        <f>IF(主动技能!AI1428="","")</f>
        <v/>
      </c>
      <c r="AC1425">
        <f>主动技能!AJ1428</f>
        <v>2</v>
      </c>
    </row>
    <row r="1426" spans="1:29" x14ac:dyDescent="0.15">
      <c r="A1426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对己方全体回复生命160,并每回合回复5%生命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 t="str">
        <f>主动技能!P1429</f>
        <v>eff_erxingguangquan||eff_zirankuizeng|</v>
      </c>
      <c r="K1426">
        <f>主动技能!Q1429</f>
        <v>3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100006:100:2:0|100112:100:2:0</v>
      </c>
      <c r="O1426" t="str">
        <f>IF(主动技能!U1429="","",主动技能!U1429)</f>
        <v/>
      </c>
      <c r="P1426" t="str">
        <f>IF(主动技能!V1429="","",主动技能!V1429)</f>
        <v>skill_29</v>
      </c>
      <c r="Q1426" t="str">
        <f>IF(主动技能!W1429="","")</f>
        <v/>
      </c>
      <c r="R1426" t="str">
        <f>IF(主动技能!X1429="","")</f>
        <v/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>
        <f>主动技能!AE1429</f>
        <v>1</v>
      </c>
      <c r="Y1426">
        <f>主动技能!AF1429</f>
        <v>3</v>
      </c>
      <c r="Z1426">
        <f>主动技能!AG1429</f>
        <v>2</v>
      </c>
      <c r="AA1426" t="str">
        <f>主动技能!AH1429</f>
        <v>attackex</v>
      </c>
      <c r="AB1426" t="str">
        <f>IF(主动技能!AI1429="","")</f>
        <v/>
      </c>
      <c r="AC1426">
        <f>主动技能!AJ1429</f>
        <v>3</v>
      </c>
    </row>
    <row r="1427" spans="1:29" x14ac:dyDescent="0.15">
      <c r="A1427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对己方全体回复生命256,并每回合回复5%生命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 t="str">
        <f>主动技能!P1430</f>
        <v>eff_erxingguangquan||eff_zirankuizeng|</v>
      </c>
      <c r="K1427">
        <f>主动技能!Q1430</f>
        <v>3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100007:100:2:0|100112:100:2:0</v>
      </c>
      <c r="O1427" t="str">
        <f>IF(主动技能!U1430="","",主动技能!U1430)</f>
        <v/>
      </c>
      <c r="P1427" t="str">
        <f>IF(主动技能!V1430="","",主动技能!V1430)</f>
        <v>skill_29</v>
      </c>
      <c r="Q1427" t="str">
        <f>IF(主动技能!W1430="","")</f>
        <v/>
      </c>
      <c r="R1427" t="str">
        <f>IF(主动技能!X1430="","")</f>
        <v/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>
        <f>主动技能!AE1430</f>
        <v>1</v>
      </c>
      <c r="Y1427">
        <f>主动技能!AF1430</f>
        <v>3</v>
      </c>
      <c r="Z1427">
        <f>主动技能!AG1430</f>
        <v>2</v>
      </c>
      <c r="AA1427" t="str">
        <f>主动技能!AH1430</f>
        <v>attackex</v>
      </c>
      <c r="AB1427" t="str">
        <f>IF(主动技能!AI1430="","")</f>
        <v/>
      </c>
      <c r="AC1427">
        <f>主动技能!AJ1430</f>
        <v>4</v>
      </c>
    </row>
    <row r="1428" spans="1:29" x14ac:dyDescent="0.15">
      <c r="A1428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 t="str">
        <f>主动技能!P1431</f>
        <v>eff_erxingguangquan||eff_zirankuizeng|</v>
      </c>
      <c r="K1428">
        <f>主动技能!Q1431</f>
        <v>3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100008:100:2:0|100112:100:2:0</v>
      </c>
      <c r="O1428" t="str">
        <f>IF(主动技能!U1431="","",主动技能!U1431)</f>
        <v/>
      </c>
      <c r="P1428" t="str">
        <f>IF(主动技能!V1431="","",主动技能!V1431)</f>
        <v>skill_29</v>
      </c>
      <c r="Q1428" t="str">
        <f>IF(主动技能!W1431="","")</f>
        <v/>
      </c>
      <c r="R1428" t="str">
        <f>IF(主动技能!X1431="","")</f>
        <v/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>
        <f>主动技能!AE1431</f>
        <v>1</v>
      </c>
      <c r="Y1428">
        <f>主动技能!AF1431</f>
        <v>3</v>
      </c>
      <c r="Z1428">
        <f>主动技能!AG1431</f>
        <v>2</v>
      </c>
      <c r="AA1428" t="str">
        <f>主动技能!AH1431</f>
        <v>attackex</v>
      </c>
      <c r="AB1428" t="str">
        <f>IF(主动技能!AI1431="","")</f>
        <v/>
      </c>
      <c r="AC1428">
        <f>主动技能!AJ1431</f>
        <v>5</v>
      </c>
    </row>
    <row r="1429" spans="1:29" x14ac:dyDescent="0.15">
      <c r="A142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对己方全体回复生命512,并每回合回复5%生命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 t="str">
        <f>主动技能!P1432</f>
        <v>eff_erxingguangquan||eff_zirankuizeng|</v>
      </c>
      <c r="K1429">
        <f>主动技能!Q1432</f>
        <v>3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100009:100:2:0|100112:100:2:0</v>
      </c>
      <c r="O1429" t="str">
        <f>IF(主动技能!U1432="","",主动技能!U1432)</f>
        <v/>
      </c>
      <c r="P1429" t="str">
        <f>IF(主动技能!V1432="","",主动技能!V1432)</f>
        <v>skill_29</v>
      </c>
      <c r="Q1429" t="str">
        <f>IF(主动技能!W1432="","")</f>
        <v/>
      </c>
      <c r="R1429" t="str">
        <f>IF(主动技能!X1432="","")</f>
        <v/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>
        <f>主动技能!AE1432</f>
        <v>1</v>
      </c>
      <c r="Y1429">
        <f>主动技能!AF1432</f>
        <v>3</v>
      </c>
      <c r="Z1429">
        <f>主动技能!AG1432</f>
        <v>2</v>
      </c>
      <c r="AA1429" t="str">
        <f>主动技能!AH1432</f>
        <v>attackex</v>
      </c>
      <c r="AB1429" t="str">
        <f>IF(主动技能!AI1432="","")</f>
        <v/>
      </c>
      <c r="AC1429">
        <f>主动技能!AJ1432</f>
        <v>6</v>
      </c>
    </row>
    <row r="1430" spans="1:29" x14ac:dyDescent="0.15">
      <c r="A1430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对己方全体回复生命724,并每回合回复5%生命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 t="str">
        <f>主动技能!P1433</f>
        <v>eff_erxingguangquan||eff_zirankuizeng|</v>
      </c>
      <c r="K1430">
        <f>主动技能!Q1433</f>
        <v>3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100010:100:2:0|100112:100:2:0</v>
      </c>
      <c r="O1430" t="str">
        <f>IF(主动技能!U1433="","",主动技能!U1433)</f>
        <v/>
      </c>
      <c r="P1430" t="str">
        <f>IF(主动技能!V1433="","",主动技能!V1433)</f>
        <v>skill_29</v>
      </c>
      <c r="Q1430" t="str">
        <f>IF(主动技能!W1433="","")</f>
        <v/>
      </c>
      <c r="R1430" t="str">
        <f>IF(主动技能!X1433="","")</f>
        <v/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>
        <f>主动技能!AE1433</f>
        <v>1</v>
      </c>
      <c r="Y1430">
        <f>主动技能!AF1433</f>
        <v>3</v>
      </c>
      <c r="Z1430">
        <f>主动技能!AG1433</f>
        <v>2</v>
      </c>
      <c r="AA1430" t="str">
        <f>主动技能!AH1433</f>
        <v>attackex</v>
      </c>
      <c r="AB1430" t="str">
        <f>IF(主动技能!AI1433="","")</f>
        <v/>
      </c>
      <c r="AC1430">
        <f>主动技能!AJ1433</f>
        <v>7</v>
      </c>
    </row>
    <row r="1431" spans="1:29" x14ac:dyDescent="0.15">
      <c r="A1431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对己方全体回复生命1024,并每回合回复5%生命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 t="str">
        <f>主动技能!P1434</f>
        <v>eff_erxingguangquan||eff_zirankuizeng|</v>
      </c>
      <c r="K1431">
        <f>主动技能!Q1434</f>
        <v>3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100011:100:2:0|100112:100:2:0</v>
      </c>
      <c r="O1431" t="str">
        <f>IF(主动技能!U1434="","",主动技能!U1434)</f>
        <v/>
      </c>
      <c r="P1431" t="str">
        <f>IF(主动技能!V1434="","",主动技能!V1434)</f>
        <v>skill_29</v>
      </c>
      <c r="Q1431" t="str">
        <f>IF(主动技能!W1434="","")</f>
        <v/>
      </c>
      <c r="R1431" t="str">
        <f>IF(主动技能!X1434="","")</f>
        <v/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>
        <f>主动技能!AE1434</f>
        <v>1</v>
      </c>
      <c r="Y1431">
        <f>主动技能!AF1434</f>
        <v>3</v>
      </c>
      <c r="Z1431">
        <f>主动技能!AG1434</f>
        <v>2</v>
      </c>
      <c r="AA1431" t="str">
        <f>主动技能!AH1434</f>
        <v>attackex</v>
      </c>
      <c r="AB1431" t="str">
        <f>IF(主动技能!AI1434="","")</f>
        <v/>
      </c>
      <c r="AC1431">
        <f>主动技能!AJ1434</f>
        <v>8</v>
      </c>
    </row>
    <row r="1432" spans="1:29" x14ac:dyDescent="0.15">
      <c r="A1432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对己方全体回复生命1449,并每回合回复5%生命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 t="str">
        <f>主动技能!P1435</f>
        <v>eff_erxingguangquan||eff_zirankuizeng|</v>
      </c>
      <c r="K1432">
        <f>主动技能!Q1435</f>
        <v>3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100012:100:2:0|100112:100:2:0</v>
      </c>
      <c r="O1432" t="str">
        <f>IF(主动技能!U1435="","",主动技能!U1435)</f>
        <v/>
      </c>
      <c r="P1432" t="str">
        <f>IF(主动技能!V1435="","",主动技能!V1435)</f>
        <v>skill_29</v>
      </c>
      <c r="Q1432" t="str">
        <f>IF(主动技能!W1435="","")</f>
        <v/>
      </c>
      <c r="R1432" t="str">
        <f>IF(主动技能!X1435="","")</f>
        <v/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>
        <f>主动技能!AE1435</f>
        <v>1</v>
      </c>
      <c r="Y1432">
        <f>主动技能!AF1435</f>
        <v>3</v>
      </c>
      <c r="Z1432">
        <f>主动技能!AG1435</f>
        <v>2</v>
      </c>
      <c r="AA1432" t="str">
        <f>主动技能!AH1435</f>
        <v>attackex</v>
      </c>
      <c r="AB1432" t="str">
        <f>IF(主动技能!AI1435="","")</f>
        <v/>
      </c>
      <c r="AC1432">
        <f>主动技能!AJ1435</f>
        <v>9</v>
      </c>
    </row>
    <row r="1433" spans="1:29" x14ac:dyDescent="0.15">
      <c r="A1433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对己方全体回复生命2049,并每回合回复5%生命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 t="str">
        <f>主动技能!P1436</f>
        <v>eff_erxingguangquan||eff_zirankuizeng|</v>
      </c>
      <c r="K1433">
        <f>主动技能!Q1436</f>
        <v>3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100013:100:2:0|100112:100:2:0</v>
      </c>
      <c r="O1433" t="str">
        <f>IF(主动技能!U1436="","",主动技能!U1436)</f>
        <v/>
      </c>
      <c r="P1433" t="str">
        <f>IF(主动技能!V1436="","",主动技能!V1436)</f>
        <v>skill_29</v>
      </c>
      <c r="Q1433" t="str">
        <f>IF(主动技能!W1436="","")</f>
        <v/>
      </c>
      <c r="R1433" t="str">
        <f>IF(主动技能!X1436="","")</f>
        <v/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>
        <f>主动技能!AE1436</f>
        <v>1</v>
      </c>
      <c r="Y1433">
        <f>主动技能!AF1436</f>
        <v>3</v>
      </c>
      <c r="Z1433">
        <f>主动技能!AG1436</f>
        <v>2</v>
      </c>
      <c r="AA1433" t="str">
        <f>主动技能!AH1436</f>
        <v>attackex</v>
      </c>
      <c r="AB1433" t="str">
        <f>IF(主动技能!AI1436="","")</f>
        <v/>
      </c>
      <c r="AC1433">
        <f>主动技能!AJ1436</f>
        <v>10</v>
      </c>
    </row>
    <row r="1434" spans="1:29" x14ac:dyDescent="0.15">
      <c r="A1434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对己方全体回复生命2899,并每回合回复5%生命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 t="str">
        <f>主动技能!P1437</f>
        <v>eff_erxingguangquan||eff_zirankuizeng|</v>
      </c>
      <c r="K1434">
        <f>主动技能!Q1437</f>
        <v>3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100014:100:2:0|100112:100:2:0</v>
      </c>
      <c r="O1434" t="str">
        <f>IF(主动技能!U1437="","",主动技能!U1437)</f>
        <v/>
      </c>
      <c r="P1434" t="str">
        <f>IF(主动技能!V1437="","",主动技能!V1437)</f>
        <v>skill_29</v>
      </c>
      <c r="Q1434" t="str">
        <f>IF(主动技能!W1437="","")</f>
        <v/>
      </c>
      <c r="R1434" t="str">
        <f>IF(主动技能!X1437="","")</f>
        <v/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>
        <f>主动技能!AE1437</f>
        <v>1</v>
      </c>
      <c r="Y1434">
        <f>主动技能!AF1437</f>
        <v>3</v>
      </c>
      <c r="Z1434">
        <f>主动技能!AG1437</f>
        <v>2</v>
      </c>
      <c r="AA1434" t="str">
        <f>主动技能!AH1437</f>
        <v>attackex</v>
      </c>
      <c r="AB1434" t="str">
        <f>IF(主动技能!AI1437="","")</f>
        <v/>
      </c>
      <c r="AC1434">
        <f>主动技能!AJ1437</f>
        <v>11</v>
      </c>
    </row>
    <row r="1435" spans="1:29" x14ac:dyDescent="0.15">
      <c r="A1435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对己方全体回复生命4100,并每回合回复5%生命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 t="str">
        <f>主动技能!P1438</f>
        <v>eff_erxingguangquan||eff_zirankuizeng|</v>
      </c>
      <c r="K1435">
        <f>主动技能!Q1438</f>
        <v>3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100015:100:2:0|100112:100:2:0</v>
      </c>
      <c r="O1435" t="str">
        <f>IF(主动技能!U1438="","",主动技能!U1438)</f>
        <v/>
      </c>
      <c r="P1435" t="str">
        <f>IF(主动技能!V1438="","",主动技能!V1438)</f>
        <v>skill_29</v>
      </c>
      <c r="Q1435" t="str">
        <f>IF(主动技能!W1438="","")</f>
        <v/>
      </c>
      <c r="R1435" t="str">
        <f>IF(主动技能!X1438="","")</f>
        <v/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>
        <f>主动技能!AE1438</f>
        <v>1</v>
      </c>
      <c r="Y1435">
        <f>主动技能!AF1438</f>
        <v>3</v>
      </c>
      <c r="Z1435">
        <f>主动技能!AG1438</f>
        <v>2</v>
      </c>
      <c r="AA1435" t="str">
        <f>主动技能!AH1438</f>
        <v>attackex</v>
      </c>
      <c r="AB1435" t="str">
        <f>IF(主动技能!AI1438="","")</f>
        <v/>
      </c>
      <c r="AC1435">
        <f>主动技能!AJ1438</f>
        <v>12</v>
      </c>
    </row>
    <row r="1436" spans="1:29" x14ac:dyDescent="0.15">
      <c r="A1436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对己方全体回复生命5800,并每回合回复5%生命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 t="str">
        <f>主动技能!P1439</f>
        <v>eff_erxingguangquan||eff_zirankuizeng|</v>
      </c>
      <c r="K1436">
        <f>主动技能!Q1439</f>
        <v>3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100016:100:2:0|100112:100:2:0</v>
      </c>
      <c r="O1436" t="str">
        <f>IF(主动技能!U1439="","",主动技能!U1439)</f>
        <v/>
      </c>
      <c r="P1436" t="str">
        <f>IF(主动技能!V1439="","",主动技能!V1439)</f>
        <v>skill_29</v>
      </c>
      <c r="Q1436" t="str">
        <f>IF(主动技能!W1439="","")</f>
        <v/>
      </c>
      <c r="R1436" t="str">
        <f>IF(主动技能!X1439="","")</f>
        <v/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>
        <f>主动技能!AE1439</f>
        <v>1</v>
      </c>
      <c r="Y1436">
        <f>主动技能!AF1439</f>
        <v>3</v>
      </c>
      <c r="Z1436">
        <f>主动技能!AG1439</f>
        <v>2</v>
      </c>
      <c r="AA1436" t="str">
        <f>主动技能!AH1439</f>
        <v>attackex</v>
      </c>
      <c r="AB1436" t="str">
        <f>IF(主动技能!AI1439="","")</f>
        <v/>
      </c>
      <c r="AC1436">
        <f>主动技能!AJ1439</f>
        <v>13</v>
      </c>
    </row>
    <row r="1437" spans="1:29" x14ac:dyDescent="0.15">
      <c r="A1437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对己方全体回复生命8204,并每回合回复5%生命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 t="str">
        <f>主动技能!P1440</f>
        <v>eff_erxingguangquan||eff_zirankuizeng|</v>
      </c>
      <c r="K1437">
        <f>主动技能!Q1440</f>
        <v>3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100017:100:2:0|100112:100:2:0</v>
      </c>
      <c r="O1437" t="str">
        <f>IF(主动技能!U1440="","",主动技能!U1440)</f>
        <v/>
      </c>
      <c r="P1437" t="str">
        <f>IF(主动技能!V1440="","",主动技能!V1440)</f>
        <v>skill_29</v>
      </c>
      <c r="Q1437" t="str">
        <f>IF(主动技能!W1440="","")</f>
        <v/>
      </c>
      <c r="R1437" t="str">
        <f>IF(主动技能!X1440="","")</f>
        <v/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>
        <f>主动技能!AE1440</f>
        <v>1</v>
      </c>
      <c r="Y1437">
        <f>主动技能!AF1440</f>
        <v>3</v>
      </c>
      <c r="Z1437">
        <f>主动技能!AG1440</f>
        <v>2</v>
      </c>
      <c r="AA1437" t="str">
        <f>主动技能!AH1440</f>
        <v>attackex</v>
      </c>
      <c r="AB1437" t="str">
        <f>IF(主动技能!AI1440="","")</f>
        <v/>
      </c>
      <c r="AC1437">
        <f>主动技能!AJ1440</f>
        <v>14</v>
      </c>
    </row>
    <row r="1438" spans="1:29" x14ac:dyDescent="0.15">
      <c r="A1438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对己方全体回复生命11603,并每回合回复5%生命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 t="str">
        <f>主动技能!P1441</f>
        <v>eff_erxingguangquan||eff_zirankuizeng|</v>
      </c>
      <c r="K1438">
        <f>主动技能!Q1441</f>
        <v>3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100018:100:2:0|100112:100:2:0</v>
      </c>
      <c r="O1438" t="str">
        <f>IF(主动技能!U1441="","",主动技能!U1441)</f>
        <v/>
      </c>
      <c r="P1438" t="str">
        <f>IF(主动技能!V1441="","",主动技能!V1441)</f>
        <v>skill_29</v>
      </c>
      <c r="Q1438" t="str">
        <f>IF(主动技能!W1441="","")</f>
        <v/>
      </c>
      <c r="R1438" t="str">
        <f>IF(主动技能!X1441="","")</f>
        <v/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>
        <f>主动技能!AE1441</f>
        <v>1</v>
      </c>
      <c r="Y1438">
        <f>主动技能!AF1441</f>
        <v>3</v>
      </c>
      <c r="Z1438">
        <f>主动技能!AG1441</f>
        <v>2</v>
      </c>
      <c r="AA1438" t="str">
        <f>主动技能!AH1441</f>
        <v>attackex</v>
      </c>
      <c r="AB1438" t="str">
        <f>IF(主动技能!AI1441="","")</f>
        <v/>
      </c>
      <c r="AC1438">
        <f>主动技能!AJ1441</f>
        <v>15</v>
      </c>
    </row>
    <row r="1439" spans="1:29" x14ac:dyDescent="0.15">
      <c r="A14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对己方全体回复生命16412,并每回合回复5%生命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 t="str">
        <f>主动技能!P1442</f>
        <v>eff_erxingguangquan||eff_zirankuizeng|</v>
      </c>
      <c r="K1439">
        <f>主动技能!Q1442</f>
        <v>3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100019:100:2:0|100112:100:2:0</v>
      </c>
      <c r="O1439" t="str">
        <f>IF(主动技能!U1442="","",主动技能!U1442)</f>
        <v/>
      </c>
      <c r="P1439" t="str">
        <f>IF(主动技能!V1442="","",主动技能!V1442)</f>
        <v>skill_29</v>
      </c>
      <c r="Q1439" t="str">
        <f>IF(主动技能!W1442="","")</f>
        <v/>
      </c>
      <c r="R1439" t="str">
        <f>IF(主动技能!X1442="","")</f>
        <v/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>
        <f>主动技能!AE1442</f>
        <v>1</v>
      </c>
      <c r="Y1439">
        <f>主动技能!AF1442</f>
        <v>3</v>
      </c>
      <c r="Z1439">
        <f>主动技能!AG1442</f>
        <v>2</v>
      </c>
      <c r="AA1439" t="str">
        <f>主动技能!AH1442</f>
        <v>attackex</v>
      </c>
      <c r="AB1439" t="str">
        <f>IF(主动技能!AI1442="","")</f>
        <v/>
      </c>
      <c r="AC1439">
        <f>主动技能!AJ1442</f>
        <v>16</v>
      </c>
    </row>
    <row r="1440" spans="1:29" x14ac:dyDescent="0.15">
      <c r="A1440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对己方全体回复生命23213,并每回合回复5%生命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 t="str">
        <f>主动技能!P1443</f>
        <v>eff_erxingguangquan||eff_zirankuizeng|</v>
      </c>
      <c r="K1440">
        <f>主动技能!Q1443</f>
        <v>3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100020:100:2:0|100112:100:2:0</v>
      </c>
      <c r="O1440" t="str">
        <f>IF(主动技能!U1443="","",主动技能!U1443)</f>
        <v/>
      </c>
      <c r="P1440" t="str">
        <f>IF(主动技能!V1443="","",主动技能!V1443)</f>
        <v>skill_29</v>
      </c>
      <c r="Q1440" t="str">
        <f>IF(主动技能!W1443="","")</f>
        <v/>
      </c>
      <c r="R1440" t="str">
        <f>IF(主动技能!X1443="","")</f>
        <v/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>
        <f>主动技能!AE1443</f>
        <v>1</v>
      </c>
      <c r="Y1440">
        <f>主动技能!AF1443</f>
        <v>3</v>
      </c>
      <c r="Z1440">
        <f>主动技能!AG1443</f>
        <v>2</v>
      </c>
      <c r="AA1440" t="str">
        <f>主动技能!AH1443</f>
        <v>attackex</v>
      </c>
      <c r="AB1440" t="str">
        <f>IF(主动技能!AI1443="","")</f>
        <v/>
      </c>
      <c r="AC1440">
        <f>主动技能!AJ1443</f>
        <v>17</v>
      </c>
    </row>
    <row r="1441" spans="1:29" x14ac:dyDescent="0.15">
      <c r="A1441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对己方全体回复生命32832,并每回合回复5%生命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 t="str">
        <f>主动技能!P1444</f>
        <v>eff_erxingguangquan||eff_zirankuizeng|</v>
      </c>
      <c r="K1441">
        <f>主动技能!Q1444</f>
        <v>3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100021:100:2:0|100112:100:2:0</v>
      </c>
      <c r="O1441" t="str">
        <f>IF(主动技能!U1444="","",主动技能!U1444)</f>
        <v/>
      </c>
      <c r="P1441" t="str">
        <f>IF(主动技能!V1444="","",主动技能!V1444)</f>
        <v>skill_29</v>
      </c>
      <c r="Q1441" t="str">
        <f>IF(主动技能!W1444="","")</f>
        <v/>
      </c>
      <c r="R1441" t="str">
        <f>IF(主动技能!X1444="","")</f>
        <v/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>
        <f>主动技能!AE1444</f>
        <v>1</v>
      </c>
      <c r="Y1441">
        <f>主动技能!AF1444</f>
        <v>3</v>
      </c>
      <c r="Z1441">
        <f>主动技能!AG1444</f>
        <v>2</v>
      </c>
      <c r="AA1441" t="str">
        <f>主动技能!AH1444</f>
        <v>attackex</v>
      </c>
      <c r="AB1441" t="str">
        <f>IF(主动技能!AI1444="","")</f>
        <v/>
      </c>
      <c r="AC1441">
        <f>主动技能!AJ1444</f>
        <v>18</v>
      </c>
    </row>
    <row r="1442" spans="1:29" x14ac:dyDescent="0.15">
      <c r="A1442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对己方全体回复生命46438,并每回合回复5%生命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 t="str">
        <f>主动技能!P1445</f>
        <v>eff_erxingguangquan||eff_zirankuizeng|</v>
      </c>
      <c r="K1442">
        <f>主动技能!Q1445</f>
        <v>3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100022:100:2:0|100112:100:2:0</v>
      </c>
      <c r="O1442" t="str">
        <f>IF(主动技能!U1445="","",主动技能!U1445)</f>
        <v/>
      </c>
      <c r="P1442" t="str">
        <f>IF(主动技能!V1445="","",主动技能!V1445)</f>
        <v>skill_29</v>
      </c>
      <c r="Q1442" t="str">
        <f>IF(主动技能!W1445="","")</f>
        <v/>
      </c>
      <c r="R1442" t="str">
        <f>IF(主动技能!X1445="","")</f>
        <v/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>
        <f>主动技能!AE1445</f>
        <v>1</v>
      </c>
      <c r="Y1442">
        <f>主动技能!AF1445</f>
        <v>3</v>
      </c>
      <c r="Z1442">
        <f>主动技能!AG1445</f>
        <v>2</v>
      </c>
      <c r="AA1442" t="str">
        <f>主动技能!AH1445</f>
        <v>attackex</v>
      </c>
      <c r="AB1442" t="str">
        <f>IF(主动技能!AI1445="","")</f>
        <v/>
      </c>
      <c r="AC1442">
        <f>主动技能!AJ1445</f>
        <v>19</v>
      </c>
    </row>
    <row r="1443" spans="1:29" x14ac:dyDescent="0.15">
      <c r="A1443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对己方全体回复生命65681,并每回合回复5%生命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 t="str">
        <f>主动技能!P1446</f>
        <v>eff_erxingguangquan||eff_zirankuizeng|</v>
      </c>
      <c r="K1443">
        <f>主动技能!Q1446</f>
        <v>3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100023:100:2:0|100112:100:2:0</v>
      </c>
      <c r="O1443" t="str">
        <f>IF(主动技能!U1446="","",主动技能!U1446)</f>
        <v/>
      </c>
      <c r="P1443" t="str">
        <f>IF(主动技能!V1446="","",主动技能!V1446)</f>
        <v>skill_29</v>
      </c>
      <c r="Q1443" t="str">
        <f>IF(主动技能!W1446="","")</f>
        <v/>
      </c>
      <c r="R1443" t="str">
        <f>IF(主动技能!X1446="","")</f>
        <v/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>
        <f>主动技能!AE1446</f>
        <v>1</v>
      </c>
      <c r="Y1443">
        <f>主动技能!AF1446</f>
        <v>3</v>
      </c>
      <c r="Z1443">
        <f>主动技能!AG1446</f>
        <v>2</v>
      </c>
      <c r="AA1443" t="str">
        <f>主动技能!AH1446</f>
        <v>attackex</v>
      </c>
      <c r="AB1443" t="str">
        <f>IF(主动技能!AI1446="","")</f>
        <v/>
      </c>
      <c r="AC1443">
        <f>主动技能!AJ1446</f>
        <v>20</v>
      </c>
    </row>
    <row r="1444" spans="1:29" x14ac:dyDescent="0.15">
      <c r="A1444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对敌方单体攻击，造成100%攻击力（+32）点伤害。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 t="str">
        <f>主动技能!P1447</f>
        <v>eff_yixingguangquan|||</v>
      </c>
      <c r="K1444">
        <f>主动技能!Q1447</f>
        <v>1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 t="str">
        <f>IF(主动技能!V1447="","",主动技能!V1447)</f>
        <v>skill_32</v>
      </c>
      <c r="Q1444" t="str">
        <f>IF(主动技能!W1447="","")</f>
        <v/>
      </c>
      <c r="R1444" t="str">
        <f>IF(主动技能!X1447="","")</f>
        <v/>
      </c>
      <c r="S1444">
        <f>主动技能!Y1447</f>
        <v>0</v>
      </c>
      <c r="T1444">
        <f>主动技能!Z1447</f>
        <v>100</v>
      </c>
      <c r="U1444">
        <f>主动技能!AB1447</f>
        <v>32</v>
      </c>
      <c r="V1444">
        <f>主动技能!AC1447</f>
        <v>0</v>
      </c>
      <c r="W1444">
        <f>主动技能!AD1447</f>
        <v>0</v>
      </c>
      <c r="X1444">
        <f>主动技能!AE1447</f>
        <v>0</v>
      </c>
      <c r="Y1444">
        <f>主动技能!AF1447</f>
        <v>0</v>
      </c>
      <c r="Z1444">
        <f>主动技能!AG1447</f>
        <v>0</v>
      </c>
      <c r="AA1444" t="str">
        <f>主动技能!AH1447</f>
        <v>attack</v>
      </c>
      <c r="AB1444" t="str">
        <f>IF(主动技能!AI1447="","")</f>
        <v/>
      </c>
      <c r="AC1444">
        <f>主动技能!AJ1447</f>
        <v>1</v>
      </c>
    </row>
    <row r="1445" spans="1:29" x14ac:dyDescent="0.15">
      <c r="A1445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对敌方单体攻击，造成100%攻击力（+40）点伤害。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 t="str">
        <f>主动技能!P1448</f>
        <v>eff_yixingguangquan|||</v>
      </c>
      <c r="K1445">
        <f>主动技能!Q1448</f>
        <v>1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 t="str">
        <f>IF(主动技能!V1448="","",主动技能!V1448)</f>
        <v>skill_32</v>
      </c>
      <c r="Q1445" t="str">
        <f>IF(主动技能!W1448="","")</f>
        <v/>
      </c>
      <c r="R1445" t="str">
        <f>IF(主动技能!X1448="","")</f>
        <v/>
      </c>
      <c r="S1445">
        <f>主动技能!Y1448</f>
        <v>0</v>
      </c>
      <c r="T1445">
        <f>主动技能!Z1448</f>
        <v>100</v>
      </c>
      <c r="U1445">
        <f>主动技能!AB1448</f>
        <v>40</v>
      </c>
      <c r="V1445">
        <f>主动技能!AC1448</f>
        <v>0</v>
      </c>
      <c r="W1445">
        <f>主动技能!AD1448</f>
        <v>0</v>
      </c>
      <c r="X1445">
        <f>主动技能!AE1448</f>
        <v>0</v>
      </c>
      <c r="Y1445">
        <f>主动技能!AF1448</f>
        <v>0</v>
      </c>
      <c r="Z1445">
        <f>主动技能!AG1448</f>
        <v>0</v>
      </c>
      <c r="AA1445" t="str">
        <f>主动技能!AH1448</f>
        <v>attack</v>
      </c>
      <c r="AB1445" t="str">
        <f>IF(主动技能!AI1448="","")</f>
        <v/>
      </c>
      <c r="AC1445">
        <f>主动技能!AJ1448</f>
        <v>2</v>
      </c>
    </row>
    <row r="1446" spans="1:29" x14ac:dyDescent="0.15">
      <c r="A1446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对敌方单体攻击，造成100%攻击力（+62）点伤害。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 t="str">
        <f>主动技能!P1449</f>
        <v>eff_yixingguangquan|||</v>
      </c>
      <c r="K1446">
        <f>主动技能!Q1449</f>
        <v>1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 t="str">
        <f>IF(主动技能!V1449="","",主动技能!V1449)</f>
        <v>skill_32</v>
      </c>
      <c r="Q1446" t="str">
        <f>IF(主动技能!W1449="","")</f>
        <v/>
      </c>
      <c r="R1446" t="str">
        <f>IF(主动技能!X1449="","")</f>
        <v/>
      </c>
      <c r="S1446">
        <f>主动技能!Y1449</f>
        <v>0</v>
      </c>
      <c r="T1446">
        <f>主动技能!Z1449</f>
        <v>100</v>
      </c>
      <c r="U1446">
        <f>主动技能!AB1449</f>
        <v>62</v>
      </c>
      <c r="V1446">
        <f>主动技能!AC1449</f>
        <v>0</v>
      </c>
      <c r="W1446">
        <f>主动技能!AD1449</f>
        <v>0</v>
      </c>
      <c r="X1446">
        <f>主动技能!AE1449</f>
        <v>0</v>
      </c>
      <c r="Y1446">
        <f>主动技能!AF1449</f>
        <v>0</v>
      </c>
      <c r="Z1446">
        <f>主动技能!AG1449</f>
        <v>0</v>
      </c>
      <c r="AA1446" t="str">
        <f>主动技能!AH1449</f>
        <v>attack</v>
      </c>
      <c r="AB1446" t="str">
        <f>IF(主动技能!AI1449="","")</f>
        <v/>
      </c>
      <c r="AC1446">
        <f>主动技能!AJ1449</f>
        <v>3</v>
      </c>
    </row>
    <row r="1447" spans="1:29" x14ac:dyDescent="0.15">
      <c r="A1447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对敌方单体攻击，造成100%攻击力（+100）点伤害。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 t="str">
        <f>主动技能!P1450</f>
        <v>eff_yixingguangquan|||</v>
      </c>
      <c r="K1447">
        <f>主动技能!Q1450</f>
        <v>1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 t="str">
        <f>IF(主动技能!V1450="","",主动技能!V1450)</f>
        <v>skill_32</v>
      </c>
      <c r="Q1447" t="str">
        <f>IF(主动技能!W1450="","")</f>
        <v/>
      </c>
      <c r="R1447" t="str">
        <f>IF(主动技能!X1450="","")</f>
        <v/>
      </c>
      <c r="S1447">
        <f>主动技能!Y1450</f>
        <v>0</v>
      </c>
      <c r="T1447">
        <f>主动技能!Z1450</f>
        <v>100</v>
      </c>
      <c r="U1447">
        <f>主动技能!AB1450</f>
        <v>100</v>
      </c>
      <c r="V1447">
        <f>主动技能!AC1450</f>
        <v>0</v>
      </c>
      <c r="W1447">
        <f>主动技能!AD1450</f>
        <v>0</v>
      </c>
      <c r="X1447">
        <f>主动技能!AE1450</f>
        <v>0</v>
      </c>
      <c r="Y1447">
        <f>主动技能!AF1450</f>
        <v>0</v>
      </c>
      <c r="Z1447">
        <f>主动技能!AG1450</f>
        <v>0</v>
      </c>
      <c r="AA1447" t="str">
        <f>主动技能!AH1450</f>
        <v>attack</v>
      </c>
      <c r="AB1447" t="str">
        <f>IF(主动技能!AI1450="","")</f>
        <v/>
      </c>
      <c r="AC1447">
        <f>主动技能!AJ1450</f>
        <v>4</v>
      </c>
    </row>
    <row r="1448" spans="1:29" x14ac:dyDescent="0.15">
      <c r="A1448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 t="str">
        <f>主动技能!P1451</f>
        <v>eff_yixingguangquan|||</v>
      </c>
      <c r="K1448">
        <f>主动技能!Q1451</f>
        <v>1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 t="str">
        <f>IF(主动技能!V1451="","",主动技能!V1451)</f>
        <v>skill_32</v>
      </c>
      <c r="Q1448" t="str">
        <f>IF(主动技能!W1451="","")</f>
        <v/>
      </c>
      <c r="R1448" t="str">
        <f>IF(主动技能!X1451="","")</f>
        <v/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>
        <f>主动技能!AE1451</f>
        <v>0</v>
      </c>
      <c r="Y1448">
        <f>主动技能!AF1451</f>
        <v>0</v>
      </c>
      <c r="Z1448">
        <f>主动技能!AG1451</f>
        <v>0</v>
      </c>
      <c r="AA1448" t="str">
        <f>主动技能!AH1451</f>
        <v>attack</v>
      </c>
      <c r="AB1448" t="str">
        <f>IF(主动技能!AI1451="","")</f>
        <v/>
      </c>
      <c r="AC1448">
        <f>主动技能!AJ1451</f>
        <v>5</v>
      </c>
    </row>
    <row r="1449" spans="1:29" x14ac:dyDescent="0.15">
      <c r="A144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对敌方单体攻击，造成100%攻击力（+200）点伤害。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 t="str">
        <f>主动技能!P1452</f>
        <v>eff_yixingguangquan|||</v>
      </c>
      <c r="K1449">
        <f>主动技能!Q1452</f>
        <v>1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 t="str">
        <f>IF(主动技能!V1452="","",主动技能!V1452)</f>
        <v>skill_32</v>
      </c>
      <c r="Q1449" t="str">
        <f>IF(主动技能!W1452="","")</f>
        <v/>
      </c>
      <c r="R1449" t="str">
        <f>IF(主动技能!X1452="","")</f>
        <v/>
      </c>
      <c r="S1449">
        <f>主动技能!Y1452</f>
        <v>0</v>
      </c>
      <c r="T1449">
        <f>主动技能!Z1452</f>
        <v>100</v>
      </c>
      <c r="U1449">
        <f>主动技能!AB1452</f>
        <v>200</v>
      </c>
      <c r="V1449">
        <f>主动技能!AC1452</f>
        <v>0</v>
      </c>
      <c r="W1449">
        <f>主动技能!AD1452</f>
        <v>0</v>
      </c>
      <c r="X1449">
        <f>主动技能!AE1452</f>
        <v>0</v>
      </c>
      <c r="Y1449">
        <f>主动技能!AF1452</f>
        <v>0</v>
      </c>
      <c r="Z1449">
        <f>主动技能!AG1452</f>
        <v>0</v>
      </c>
      <c r="AA1449" t="str">
        <f>主动技能!AH1452</f>
        <v>attack</v>
      </c>
      <c r="AB1449" t="str">
        <f>IF(主动技能!AI1452="","")</f>
        <v/>
      </c>
      <c r="AC1449">
        <f>主动技能!AJ1452</f>
        <v>6</v>
      </c>
    </row>
    <row r="1450" spans="1:29" x14ac:dyDescent="0.15">
      <c r="A1450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对敌方单体攻击，造成100%攻击力（+283）点伤害。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 t="str">
        <f>主动技能!P1453</f>
        <v>eff_yixingguangquan|||</v>
      </c>
      <c r="K1450">
        <f>主动技能!Q1453</f>
        <v>1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 t="str">
        <f>IF(主动技能!V1453="","",主动技能!V1453)</f>
        <v>skill_32</v>
      </c>
      <c r="Q1450" t="str">
        <f>IF(主动技能!W1453="","")</f>
        <v/>
      </c>
      <c r="R1450" t="str">
        <f>IF(主动技能!X1453="","")</f>
        <v/>
      </c>
      <c r="S1450">
        <f>主动技能!Y1453</f>
        <v>0</v>
      </c>
      <c r="T1450">
        <f>主动技能!Z1453</f>
        <v>100</v>
      </c>
      <c r="U1450">
        <f>主动技能!AB1453</f>
        <v>283</v>
      </c>
      <c r="V1450">
        <f>主动技能!AC1453</f>
        <v>0</v>
      </c>
      <c r="W1450">
        <f>主动技能!AD1453</f>
        <v>0</v>
      </c>
      <c r="X1450">
        <f>主动技能!AE1453</f>
        <v>0</v>
      </c>
      <c r="Y1450">
        <f>主动技能!AF1453</f>
        <v>0</v>
      </c>
      <c r="Z1450">
        <f>主动技能!AG1453</f>
        <v>0</v>
      </c>
      <c r="AA1450" t="str">
        <f>主动技能!AH1453</f>
        <v>attack</v>
      </c>
      <c r="AB1450" t="str">
        <f>IF(主动技能!AI1453="","")</f>
        <v/>
      </c>
      <c r="AC1450">
        <f>主动技能!AJ1453</f>
        <v>7</v>
      </c>
    </row>
    <row r="1451" spans="1:29" x14ac:dyDescent="0.15">
      <c r="A1451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对敌方单体攻击，造成100%攻击力（+400）点伤害。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 t="str">
        <f>主动技能!P1454</f>
        <v>eff_yixingguangquan|||</v>
      </c>
      <c r="K1451">
        <f>主动技能!Q1454</f>
        <v>1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 t="str">
        <f>IF(主动技能!V1454="","",主动技能!V1454)</f>
        <v>skill_32</v>
      </c>
      <c r="Q1451" t="str">
        <f>IF(主动技能!W1454="","")</f>
        <v/>
      </c>
      <c r="R1451" t="str">
        <f>IF(主动技能!X1454="","")</f>
        <v/>
      </c>
      <c r="S1451">
        <f>主动技能!Y1454</f>
        <v>0</v>
      </c>
      <c r="T1451">
        <f>主动技能!Z1454</f>
        <v>100</v>
      </c>
      <c r="U1451">
        <f>主动技能!AB1454</f>
        <v>400</v>
      </c>
      <c r="V1451">
        <f>主动技能!AC1454</f>
        <v>0</v>
      </c>
      <c r="W1451">
        <f>主动技能!AD1454</f>
        <v>0</v>
      </c>
      <c r="X1451">
        <f>主动技能!AE1454</f>
        <v>0</v>
      </c>
      <c r="Y1451">
        <f>主动技能!AF1454</f>
        <v>0</v>
      </c>
      <c r="Z1451">
        <f>主动技能!AG1454</f>
        <v>0</v>
      </c>
      <c r="AA1451" t="str">
        <f>主动技能!AH1454</f>
        <v>attack</v>
      </c>
      <c r="AB1451" t="str">
        <f>IF(主动技能!AI1454="","")</f>
        <v/>
      </c>
      <c r="AC1451">
        <f>主动技能!AJ1454</f>
        <v>8</v>
      </c>
    </row>
    <row r="1452" spans="1:29" x14ac:dyDescent="0.15">
      <c r="A1452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对敌方单体攻击，造成100%攻击力（+566）点伤害。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 t="str">
        <f>主动技能!P1455</f>
        <v>eff_yixingguangquan|||</v>
      </c>
      <c r="K1452">
        <f>主动技能!Q1455</f>
        <v>1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 t="str">
        <f>IF(主动技能!V1455="","",主动技能!V1455)</f>
        <v>skill_32</v>
      </c>
      <c r="Q1452" t="str">
        <f>IF(主动技能!W1455="","")</f>
        <v/>
      </c>
      <c r="R1452" t="str">
        <f>IF(主动技能!X1455="","")</f>
        <v/>
      </c>
      <c r="S1452">
        <f>主动技能!Y1455</f>
        <v>0</v>
      </c>
      <c r="T1452">
        <f>主动技能!Z1455</f>
        <v>100</v>
      </c>
      <c r="U1452">
        <f>主动技能!AB1455</f>
        <v>566</v>
      </c>
      <c r="V1452">
        <f>主动技能!AC1455</f>
        <v>0</v>
      </c>
      <c r="W1452">
        <f>主动技能!AD1455</f>
        <v>0</v>
      </c>
      <c r="X1452">
        <f>主动技能!AE1455</f>
        <v>0</v>
      </c>
      <c r="Y1452">
        <f>主动技能!AF1455</f>
        <v>0</v>
      </c>
      <c r="Z1452">
        <f>主动技能!AG1455</f>
        <v>0</v>
      </c>
      <c r="AA1452" t="str">
        <f>主动技能!AH1455</f>
        <v>attack</v>
      </c>
      <c r="AB1452" t="str">
        <f>IF(主动技能!AI1455="","")</f>
        <v/>
      </c>
      <c r="AC1452">
        <f>主动技能!AJ1455</f>
        <v>9</v>
      </c>
    </row>
    <row r="1453" spans="1:29" x14ac:dyDescent="0.15">
      <c r="A1453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对敌方单体攻击，造成100%攻击力（+800）点伤害。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 t="str">
        <f>主动技能!P1456</f>
        <v>eff_yixingguangquan|||</v>
      </c>
      <c r="K1453">
        <f>主动技能!Q1456</f>
        <v>1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 t="str">
        <f>IF(主动技能!V1456="","",主动技能!V1456)</f>
        <v>skill_32</v>
      </c>
      <c r="Q1453" t="str">
        <f>IF(主动技能!W1456="","")</f>
        <v/>
      </c>
      <c r="R1453" t="str">
        <f>IF(主动技能!X1456="","")</f>
        <v/>
      </c>
      <c r="S1453">
        <f>主动技能!Y1456</f>
        <v>0</v>
      </c>
      <c r="T1453">
        <f>主动技能!Z1456</f>
        <v>100</v>
      </c>
      <c r="U1453">
        <f>主动技能!AB1456</f>
        <v>800</v>
      </c>
      <c r="V1453">
        <f>主动技能!AC1456</f>
        <v>0</v>
      </c>
      <c r="W1453">
        <f>主动技能!AD1456</f>
        <v>0</v>
      </c>
      <c r="X1453">
        <f>主动技能!AE1456</f>
        <v>0</v>
      </c>
      <c r="Y1453">
        <f>主动技能!AF1456</f>
        <v>0</v>
      </c>
      <c r="Z1453">
        <f>主动技能!AG1456</f>
        <v>0</v>
      </c>
      <c r="AA1453" t="str">
        <f>主动技能!AH1456</f>
        <v>attack</v>
      </c>
      <c r="AB1453" t="str">
        <f>IF(主动技能!AI1456="","")</f>
        <v/>
      </c>
      <c r="AC1453">
        <f>主动技能!AJ1456</f>
        <v>10</v>
      </c>
    </row>
    <row r="1454" spans="1:29" x14ac:dyDescent="0.15">
      <c r="A1454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对敌方单体攻击，造成100%攻击力（+1132）点伤害。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 t="str">
        <f>主动技能!P1457</f>
        <v>eff_yixingguangquan|||</v>
      </c>
      <c r="K1454">
        <f>主动技能!Q1457</f>
        <v>1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 t="str">
        <f>IF(主动技能!V1457="","",主动技能!V1457)</f>
        <v>skill_32</v>
      </c>
      <c r="Q1454" t="str">
        <f>IF(主动技能!W1457="","")</f>
        <v/>
      </c>
      <c r="R1454" t="str">
        <f>IF(主动技能!X1457="","")</f>
        <v/>
      </c>
      <c r="S1454">
        <f>主动技能!Y1457</f>
        <v>0</v>
      </c>
      <c r="T1454">
        <f>主动技能!Z1457</f>
        <v>100</v>
      </c>
      <c r="U1454">
        <f>主动技能!AB1457</f>
        <v>1132</v>
      </c>
      <c r="V1454">
        <f>主动技能!AC1457</f>
        <v>0</v>
      </c>
      <c r="W1454">
        <f>主动技能!AD1457</f>
        <v>0</v>
      </c>
      <c r="X1454">
        <f>主动技能!AE1457</f>
        <v>0</v>
      </c>
      <c r="Y1454">
        <f>主动技能!AF1457</f>
        <v>0</v>
      </c>
      <c r="Z1454">
        <f>主动技能!AG1457</f>
        <v>0</v>
      </c>
      <c r="AA1454" t="str">
        <f>主动技能!AH1457</f>
        <v>attack</v>
      </c>
      <c r="AB1454" t="str">
        <f>IF(主动技能!AI1457="","")</f>
        <v/>
      </c>
      <c r="AC1454">
        <f>主动技能!AJ1457</f>
        <v>11</v>
      </c>
    </row>
    <row r="1455" spans="1:29" x14ac:dyDescent="0.15">
      <c r="A1455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对敌方单体攻击，造成100%攻击力（+1601）点伤害。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 t="str">
        <f>主动技能!P1458</f>
        <v>eff_yixingguangquan|||</v>
      </c>
      <c r="K1455">
        <f>主动技能!Q1458</f>
        <v>1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 t="str">
        <f>IF(主动技能!V1458="","",主动技能!V1458)</f>
        <v>skill_32</v>
      </c>
      <c r="Q1455" t="str">
        <f>IF(主动技能!W1458="","")</f>
        <v/>
      </c>
      <c r="R1455" t="str">
        <f>IF(主动技能!X1458="","")</f>
        <v/>
      </c>
      <c r="S1455">
        <f>主动技能!Y1458</f>
        <v>0</v>
      </c>
      <c r="T1455">
        <f>主动技能!Z1458</f>
        <v>100</v>
      </c>
      <c r="U1455">
        <f>主动技能!AB1458</f>
        <v>1601</v>
      </c>
      <c r="V1455">
        <f>主动技能!AC1458</f>
        <v>0</v>
      </c>
      <c r="W1455">
        <f>主动技能!AD1458</f>
        <v>0</v>
      </c>
      <c r="X1455">
        <f>主动技能!AE1458</f>
        <v>0</v>
      </c>
      <c r="Y1455">
        <f>主动技能!AF1458</f>
        <v>0</v>
      </c>
      <c r="Z1455">
        <f>主动技能!AG1458</f>
        <v>0</v>
      </c>
      <c r="AA1455" t="str">
        <f>主动技能!AH1458</f>
        <v>attack</v>
      </c>
      <c r="AB1455" t="str">
        <f>IF(主动技能!AI1458="","")</f>
        <v/>
      </c>
      <c r="AC1455">
        <f>主动技能!AJ1458</f>
        <v>12</v>
      </c>
    </row>
    <row r="1456" spans="1:29" x14ac:dyDescent="0.15">
      <c r="A1456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对敌方单体攻击，造成100%攻击力（+2265）点伤害。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 t="str">
        <f>主动技能!P1459</f>
        <v>eff_yixingguangquan|||</v>
      </c>
      <c r="K1456">
        <f>主动技能!Q1459</f>
        <v>1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 t="str">
        <f>IF(主动技能!V1459="","",主动技能!V1459)</f>
        <v>skill_32</v>
      </c>
      <c r="Q1456" t="str">
        <f>IF(主动技能!W1459="","")</f>
        <v/>
      </c>
      <c r="R1456" t="str">
        <f>IF(主动技能!X1459="","")</f>
        <v/>
      </c>
      <c r="S1456">
        <f>主动技能!Y1459</f>
        <v>0</v>
      </c>
      <c r="T1456">
        <f>主动技能!Z1459</f>
        <v>100</v>
      </c>
      <c r="U1456">
        <f>主动技能!AB1459</f>
        <v>2265</v>
      </c>
      <c r="V1456">
        <f>主动技能!AC1459</f>
        <v>0</v>
      </c>
      <c r="W1456">
        <f>主动技能!AD1459</f>
        <v>0</v>
      </c>
      <c r="X1456">
        <f>主动技能!AE1459</f>
        <v>0</v>
      </c>
      <c r="Y1456">
        <f>主动技能!AF1459</f>
        <v>0</v>
      </c>
      <c r="Z1456">
        <f>主动技能!AG1459</f>
        <v>0</v>
      </c>
      <c r="AA1456" t="str">
        <f>主动技能!AH1459</f>
        <v>attack</v>
      </c>
      <c r="AB1456" t="str">
        <f>IF(主动技能!AI1459="","")</f>
        <v/>
      </c>
      <c r="AC1456">
        <f>主动技能!AJ1459</f>
        <v>13</v>
      </c>
    </row>
    <row r="1457" spans="1:29" x14ac:dyDescent="0.15">
      <c r="A1457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对敌方单体攻击，造成100%攻击力（+3204）点伤害。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 t="str">
        <f>主动技能!P1460</f>
        <v>eff_yixingguangquan|||</v>
      </c>
      <c r="K1457">
        <f>主动技能!Q1460</f>
        <v>1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 t="str">
        <f>IF(主动技能!V1460="","",主动技能!V1460)</f>
        <v>skill_32</v>
      </c>
      <c r="Q1457" t="str">
        <f>IF(主动技能!W1460="","")</f>
        <v/>
      </c>
      <c r="R1457" t="str">
        <f>IF(主动技能!X1460="","")</f>
        <v/>
      </c>
      <c r="S1457">
        <f>主动技能!Y1460</f>
        <v>0</v>
      </c>
      <c r="T1457">
        <f>主动技能!Z1460</f>
        <v>100</v>
      </c>
      <c r="U1457">
        <f>主动技能!AB1460</f>
        <v>3204</v>
      </c>
      <c r="V1457">
        <f>主动技能!AC1460</f>
        <v>0</v>
      </c>
      <c r="W1457">
        <f>主动技能!AD1460</f>
        <v>0</v>
      </c>
      <c r="X1457">
        <f>主动技能!AE1460</f>
        <v>0</v>
      </c>
      <c r="Y1457">
        <f>主动技能!AF1460</f>
        <v>0</v>
      </c>
      <c r="Z1457">
        <f>主动技能!AG1460</f>
        <v>0</v>
      </c>
      <c r="AA1457" t="str">
        <f>主动技能!AH1460</f>
        <v>attack</v>
      </c>
      <c r="AB1457" t="str">
        <f>IF(主动技能!AI1460="","")</f>
        <v/>
      </c>
      <c r="AC1457">
        <f>主动技能!AJ1460</f>
        <v>14</v>
      </c>
    </row>
    <row r="1458" spans="1:29" x14ac:dyDescent="0.15">
      <c r="A1458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对敌方单体攻击，造成100%攻击力（+4532）点伤害。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 t="str">
        <f>主动技能!P1461</f>
        <v>eff_yixingguangquan|||</v>
      </c>
      <c r="K1458">
        <f>主动技能!Q1461</f>
        <v>1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 t="str">
        <f>IF(主动技能!V1461="","",主动技能!V1461)</f>
        <v>skill_32</v>
      </c>
      <c r="Q1458" t="str">
        <f>IF(主动技能!W1461="","")</f>
        <v/>
      </c>
      <c r="R1458" t="str">
        <f>IF(主动技能!X1461="","")</f>
        <v/>
      </c>
      <c r="S1458">
        <f>主动技能!Y1461</f>
        <v>0</v>
      </c>
      <c r="T1458">
        <f>主动技能!Z1461</f>
        <v>100</v>
      </c>
      <c r="U1458">
        <f>主动技能!AB1461</f>
        <v>4532</v>
      </c>
      <c r="V1458">
        <f>主动技能!AC1461</f>
        <v>0</v>
      </c>
      <c r="W1458">
        <f>主动技能!AD1461</f>
        <v>0</v>
      </c>
      <c r="X1458">
        <f>主动技能!AE1461</f>
        <v>0</v>
      </c>
      <c r="Y1458">
        <f>主动技能!AF1461</f>
        <v>0</v>
      </c>
      <c r="Z1458">
        <f>主动技能!AG1461</f>
        <v>0</v>
      </c>
      <c r="AA1458" t="str">
        <f>主动技能!AH1461</f>
        <v>attack</v>
      </c>
      <c r="AB1458" t="str">
        <f>IF(主动技能!AI1461="","")</f>
        <v/>
      </c>
      <c r="AC1458">
        <f>主动技能!AJ1461</f>
        <v>15</v>
      </c>
    </row>
    <row r="1459" spans="1:29" x14ac:dyDescent="0.15">
      <c r="A145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对敌方单体攻击，造成100%攻击力（+6411）点伤害。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 t="str">
        <f>主动技能!P1462</f>
        <v>eff_yixingguangquan|||</v>
      </c>
      <c r="K1459">
        <f>主动技能!Q1462</f>
        <v>1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 t="str">
        <f>IF(主动技能!V1462="","",主动技能!V1462)</f>
        <v>skill_32</v>
      </c>
      <c r="Q1459" t="str">
        <f>IF(主动技能!W1462="","")</f>
        <v/>
      </c>
      <c r="R1459" t="str">
        <f>IF(主动技能!X1462="","")</f>
        <v/>
      </c>
      <c r="S1459">
        <f>主动技能!Y1462</f>
        <v>0</v>
      </c>
      <c r="T1459">
        <f>主动技能!Z1462</f>
        <v>100</v>
      </c>
      <c r="U1459">
        <f>主动技能!AB1462</f>
        <v>6411</v>
      </c>
      <c r="V1459">
        <f>主动技能!AC1462</f>
        <v>0</v>
      </c>
      <c r="W1459">
        <f>主动技能!AD1462</f>
        <v>0</v>
      </c>
      <c r="X1459">
        <f>主动技能!AE1462</f>
        <v>0</v>
      </c>
      <c r="Y1459">
        <f>主动技能!AF1462</f>
        <v>0</v>
      </c>
      <c r="Z1459">
        <f>主动技能!AG1462</f>
        <v>0</v>
      </c>
      <c r="AA1459" t="str">
        <f>主动技能!AH1462</f>
        <v>attack</v>
      </c>
      <c r="AB1459" t="str">
        <f>IF(主动技能!AI1462="","")</f>
        <v/>
      </c>
      <c r="AC1459">
        <f>主动技能!AJ1462</f>
        <v>16</v>
      </c>
    </row>
    <row r="1460" spans="1:29" x14ac:dyDescent="0.15">
      <c r="A1460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对敌方单体攻击，造成100%攻击力（+9067）点伤害。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 t="str">
        <f>主动技能!P1463</f>
        <v>eff_yixingguangquan|||</v>
      </c>
      <c r="K1460">
        <f>主动技能!Q1463</f>
        <v>1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 t="str">
        <f>IF(主动技能!V1463="","",主动技能!V1463)</f>
        <v>skill_32</v>
      </c>
      <c r="Q1460" t="str">
        <f>IF(主动技能!W1463="","")</f>
        <v/>
      </c>
      <c r="R1460" t="str">
        <f>IF(主动技能!X1463="","")</f>
        <v/>
      </c>
      <c r="S1460">
        <f>主动技能!Y1463</f>
        <v>0</v>
      </c>
      <c r="T1460">
        <f>主动技能!Z1463</f>
        <v>100</v>
      </c>
      <c r="U1460">
        <f>主动技能!AB1463</f>
        <v>9067</v>
      </c>
      <c r="V1460">
        <f>主动技能!AC1463</f>
        <v>0</v>
      </c>
      <c r="W1460">
        <f>主动技能!AD1463</f>
        <v>0</v>
      </c>
      <c r="X1460">
        <f>主动技能!AE1463</f>
        <v>0</v>
      </c>
      <c r="Y1460">
        <f>主动技能!AF1463</f>
        <v>0</v>
      </c>
      <c r="Z1460">
        <f>主动技能!AG1463</f>
        <v>0</v>
      </c>
      <c r="AA1460" t="str">
        <f>主动技能!AH1463</f>
        <v>attack</v>
      </c>
      <c r="AB1460" t="str">
        <f>IF(主动技能!AI1463="","")</f>
        <v/>
      </c>
      <c r="AC1460">
        <f>主动技能!AJ1463</f>
        <v>17</v>
      </c>
    </row>
    <row r="1461" spans="1:29" x14ac:dyDescent="0.15">
      <c r="A1461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对敌方单体攻击，造成100%攻击力（+12825）点伤害。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 t="str">
        <f>主动技能!P1464</f>
        <v>eff_yixingguangquan|||</v>
      </c>
      <c r="K1461">
        <f>主动技能!Q1464</f>
        <v>1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 t="str">
        <f>IF(主动技能!V1464="","",主动技能!V1464)</f>
        <v>skill_32</v>
      </c>
      <c r="Q1461" t="str">
        <f>IF(主动技能!W1464="","")</f>
        <v/>
      </c>
      <c r="R1461" t="str">
        <f>IF(主动技能!X1464="","")</f>
        <v/>
      </c>
      <c r="S1461">
        <f>主动技能!Y1464</f>
        <v>0</v>
      </c>
      <c r="T1461">
        <f>主动技能!Z1464</f>
        <v>100</v>
      </c>
      <c r="U1461">
        <f>主动技能!AB1464</f>
        <v>12825</v>
      </c>
      <c r="V1461">
        <f>主动技能!AC1464</f>
        <v>0</v>
      </c>
      <c r="W1461">
        <f>主动技能!AD1464</f>
        <v>0</v>
      </c>
      <c r="X1461">
        <f>主动技能!AE1464</f>
        <v>0</v>
      </c>
      <c r="Y1461">
        <f>主动技能!AF1464</f>
        <v>0</v>
      </c>
      <c r="Z1461">
        <f>主动技能!AG1464</f>
        <v>0</v>
      </c>
      <c r="AA1461" t="str">
        <f>主动技能!AH1464</f>
        <v>attack</v>
      </c>
      <c r="AB1461" t="str">
        <f>IF(主动技能!AI1464="","")</f>
        <v/>
      </c>
      <c r="AC1461">
        <f>主动技能!AJ1464</f>
        <v>18</v>
      </c>
    </row>
    <row r="1462" spans="1:29" x14ac:dyDescent="0.15">
      <c r="A1462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对敌方单体攻击，造成100%攻击力（+18140）点伤害。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 t="str">
        <f>主动技能!P1465</f>
        <v>eff_yixingguangquan|||</v>
      </c>
      <c r="K1462">
        <f>主动技能!Q1465</f>
        <v>1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 t="str">
        <f>IF(主动技能!V1465="","",主动技能!V1465)</f>
        <v>skill_32</v>
      </c>
      <c r="Q1462" t="str">
        <f>IF(主动技能!W1465="","")</f>
        <v/>
      </c>
      <c r="R1462" t="str">
        <f>IF(主动技能!X1465="","")</f>
        <v/>
      </c>
      <c r="S1462">
        <f>主动技能!Y1465</f>
        <v>0</v>
      </c>
      <c r="T1462">
        <f>主动技能!Z1465</f>
        <v>100</v>
      </c>
      <c r="U1462">
        <f>主动技能!AB1465</f>
        <v>18140</v>
      </c>
      <c r="V1462">
        <f>主动技能!AC1465</f>
        <v>0</v>
      </c>
      <c r="W1462">
        <f>主动技能!AD1465</f>
        <v>0</v>
      </c>
      <c r="X1462">
        <f>主动技能!AE1465</f>
        <v>0</v>
      </c>
      <c r="Y1462">
        <f>主动技能!AF1465</f>
        <v>0</v>
      </c>
      <c r="Z1462">
        <f>主动技能!AG1465</f>
        <v>0</v>
      </c>
      <c r="AA1462" t="str">
        <f>主动技能!AH1465</f>
        <v>attack</v>
      </c>
      <c r="AB1462" t="str">
        <f>IF(主动技能!AI1465="","")</f>
        <v/>
      </c>
      <c r="AC1462">
        <f>主动技能!AJ1465</f>
        <v>19</v>
      </c>
    </row>
    <row r="1463" spans="1:29" x14ac:dyDescent="0.15">
      <c r="A1463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对敌方单体攻击，造成100%攻击力（+25657）点伤害。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 t="str">
        <f>主动技能!P1466</f>
        <v>eff_yixingguangquan|||</v>
      </c>
      <c r="K1463">
        <f>主动技能!Q1466</f>
        <v>1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 t="str">
        <f>IF(主动技能!V1466="","",主动技能!V1466)</f>
        <v>skill_32</v>
      </c>
      <c r="Q1463" t="str">
        <f>IF(主动技能!W1466="","")</f>
        <v/>
      </c>
      <c r="R1463" t="str">
        <f>IF(主动技能!X1466="","")</f>
        <v/>
      </c>
      <c r="S1463">
        <f>主动技能!Y1466</f>
        <v>0</v>
      </c>
      <c r="T1463">
        <f>主动技能!Z1466</f>
        <v>100</v>
      </c>
      <c r="U1463">
        <f>主动技能!AB1466</f>
        <v>25657</v>
      </c>
      <c r="V1463">
        <f>主动技能!AC1466</f>
        <v>0</v>
      </c>
      <c r="W1463">
        <f>主动技能!AD1466</f>
        <v>0</v>
      </c>
      <c r="X1463">
        <f>主动技能!AE1466</f>
        <v>0</v>
      </c>
      <c r="Y1463">
        <f>主动技能!AF1466</f>
        <v>0</v>
      </c>
      <c r="Z1463">
        <f>主动技能!AG1466</f>
        <v>0</v>
      </c>
      <c r="AA1463" t="str">
        <f>主动技能!AH1466</f>
        <v>attack</v>
      </c>
      <c r="AB1463" t="str">
        <f>IF(主动技能!AI1466="","")</f>
        <v/>
      </c>
      <c r="AC1463">
        <f>主动技能!AJ1466</f>
        <v>20</v>
      </c>
    </row>
    <row r="1464" spans="1:29" x14ac:dyDescent="0.15">
      <c r="A1464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对敌方全体速度-20%,防御-52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 t="str">
        <f>主动技能!P1467</f>
        <v>eff_sixingguangquan||eff_zuzhou|</v>
      </c>
      <c r="K1464">
        <f>主动技能!Q1467</f>
        <v>3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100113:100:2:0|100003:100:2:0</v>
      </c>
      <c r="O1464" t="str">
        <f>IF(主动技能!U1467="","",主动技能!U1467)</f>
        <v/>
      </c>
      <c r="P1464" t="str">
        <f>IF(主动技能!V1467="","",主动技能!V1467)</f>
        <v>skill_33</v>
      </c>
      <c r="Q1464" t="str">
        <f>IF(主动技能!W1467="","")</f>
        <v/>
      </c>
      <c r="R1464" t="str">
        <f>IF(主动技能!X1467="","")</f>
        <v/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>
        <f>主动技能!AE1467</f>
        <v>1</v>
      </c>
      <c r="Y1464">
        <f>主动技能!AF1467</f>
        <v>2</v>
      </c>
      <c r="Z1464">
        <f>主动技能!AG1467</f>
        <v>1</v>
      </c>
      <c r="AA1464" t="str">
        <f>主动技能!AH1467</f>
        <v>attackex</v>
      </c>
      <c r="AB1464" t="str">
        <f>IF(主动技能!AI1467="","")</f>
        <v/>
      </c>
      <c r="AC1464">
        <f>主动技能!AJ1467</f>
        <v>1</v>
      </c>
    </row>
    <row r="1465" spans="1:29" x14ac:dyDescent="0.15">
      <c r="A1465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对敌方全体速度-20%,防御-64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 t="str">
        <f>主动技能!P1468</f>
        <v>eff_sixingguangquan||eff_zuzhou|</v>
      </c>
      <c r="K1465">
        <f>主动技能!Q1468</f>
        <v>3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100114:100:2:0|100003:100:2:0</v>
      </c>
      <c r="O1465" t="str">
        <f>IF(主动技能!U1468="","",主动技能!U1468)</f>
        <v/>
      </c>
      <c r="P1465" t="str">
        <f>IF(主动技能!V1468="","",主动技能!V1468)</f>
        <v>skill_33</v>
      </c>
      <c r="Q1465" t="str">
        <f>IF(主动技能!W1468="","")</f>
        <v/>
      </c>
      <c r="R1465" t="str">
        <f>IF(主动技能!X1468="","")</f>
        <v/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>
        <f>主动技能!AE1468</f>
        <v>1</v>
      </c>
      <c r="Y1465">
        <f>主动技能!AF1468</f>
        <v>2</v>
      </c>
      <c r="Z1465">
        <f>主动技能!AG1468</f>
        <v>1</v>
      </c>
      <c r="AA1465" t="str">
        <f>主动技能!AH1468</f>
        <v>attackex</v>
      </c>
      <c r="AB1465" t="str">
        <f>IF(主动技能!AI1468="","")</f>
        <v/>
      </c>
      <c r="AC1465">
        <f>主动技能!AJ1468</f>
        <v>2</v>
      </c>
    </row>
    <row r="1466" spans="1:29" x14ac:dyDescent="0.15">
      <c r="A1466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对敌方全体速度-20%,防御-100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 t="str">
        <f>主动技能!P1469</f>
        <v>eff_sixingguangquan||eff_zuzhou|</v>
      </c>
      <c r="K1466">
        <f>主动技能!Q1469</f>
        <v>3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100115:100:2:0|100003:100:2:0</v>
      </c>
      <c r="O1466" t="str">
        <f>IF(主动技能!U1469="","",主动技能!U1469)</f>
        <v/>
      </c>
      <c r="P1466" t="str">
        <f>IF(主动技能!V1469="","",主动技能!V1469)</f>
        <v>skill_33</v>
      </c>
      <c r="Q1466" t="str">
        <f>IF(主动技能!W1469="","")</f>
        <v/>
      </c>
      <c r="R1466" t="str">
        <f>IF(主动技能!X1469="","")</f>
        <v/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>
        <f>主动技能!AE1469</f>
        <v>1</v>
      </c>
      <c r="Y1466">
        <f>主动技能!AF1469</f>
        <v>2</v>
      </c>
      <c r="Z1466">
        <f>主动技能!AG1469</f>
        <v>1</v>
      </c>
      <c r="AA1466" t="str">
        <f>主动技能!AH1469</f>
        <v>attackex</v>
      </c>
      <c r="AB1466" t="str">
        <f>IF(主动技能!AI1469="","")</f>
        <v/>
      </c>
      <c r="AC1466">
        <f>主动技能!AJ1469</f>
        <v>3</v>
      </c>
    </row>
    <row r="1467" spans="1:29" x14ac:dyDescent="0.15">
      <c r="A1467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对敌方全体速度-20%,防御-160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 t="str">
        <f>主动技能!P1470</f>
        <v>eff_sixingguangquan||eff_zuzhou|</v>
      </c>
      <c r="K1467">
        <f>主动技能!Q1470</f>
        <v>3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100116:100:2:0|100003:100:2:0</v>
      </c>
      <c r="O1467" t="str">
        <f>IF(主动技能!U1470="","",主动技能!U1470)</f>
        <v/>
      </c>
      <c r="P1467" t="str">
        <f>IF(主动技能!V1470="","",主动技能!V1470)</f>
        <v>skill_33</v>
      </c>
      <c r="Q1467" t="str">
        <f>IF(主动技能!W1470="","")</f>
        <v/>
      </c>
      <c r="R1467" t="str">
        <f>IF(主动技能!X1470="","")</f>
        <v/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>
        <f>主动技能!AE1470</f>
        <v>1</v>
      </c>
      <c r="Y1467">
        <f>主动技能!AF1470</f>
        <v>2</v>
      </c>
      <c r="Z1467">
        <f>主动技能!AG1470</f>
        <v>1</v>
      </c>
      <c r="AA1467" t="str">
        <f>主动技能!AH1470</f>
        <v>attackex</v>
      </c>
      <c r="AB1467" t="str">
        <f>IF(主动技能!AI1470="","")</f>
        <v/>
      </c>
      <c r="AC1467">
        <f>主动技能!AJ1470</f>
        <v>4</v>
      </c>
    </row>
    <row r="1468" spans="1:29" x14ac:dyDescent="0.15">
      <c r="A1468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 t="str">
        <f>主动技能!P1471</f>
        <v>eff_sixingguangquan||eff_zuzhou|</v>
      </c>
      <c r="K1468">
        <f>主动技能!Q1471</f>
        <v>3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100117:100:2:0|100003:100:2:0</v>
      </c>
      <c r="O1468" t="str">
        <f>IF(主动技能!U1471="","",主动技能!U1471)</f>
        <v/>
      </c>
      <c r="P1468" t="str">
        <f>IF(主动技能!V1471="","",主动技能!V1471)</f>
        <v>skill_33</v>
      </c>
      <c r="Q1468" t="str">
        <f>IF(主动技能!W1471="","")</f>
        <v/>
      </c>
      <c r="R1468" t="str">
        <f>IF(主动技能!X1471="","")</f>
        <v/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>
        <f>主动技能!AE1471</f>
        <v>1</v>
      </c>
      <c r="Y1468">
        <f>主动技能!AF1471</f>
        <v>2</v>
      </c>
      <c r="Z1468">
        <f>主动技能!AG1471</f>
        <v>1</v>
      </c>
      <c r="AA1468" t="str">
        <f>主动技能!AH1471</f>
        <v>attackex</v>
      </c>
      <c r="AB1468" t="str">
        <f>IF(主动技能!AI1471="","")</f>
        <v/>
      </c>
      <c r="AC1468">
        <f>主动技能!AJ1471</f>
        <v>5</v>
      </c>
    </row>
    <row r="1469" spans="1:29" x14ac:dyDescent="0.15">
      <c r="A146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对敌方全体速度-20%,防御-320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 t="str">
        <f>主动技能!P1472</f>
        <v>eff_sixingguangquan||eff_zuzhou|</v>
      </c>
      <c r="K1469">
        <f>主动技能!Q1472</f>
        <v>3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100118:100:2:0|100003:100:2:0</v>
      </c>
      <c r="O1469" t="str">
        <f>IF(主动技能!U1472="","",主动技能!U1472)</f>
        <v/>
      </c>
      <c r="P1469" t="str">
        <f>IF(主动技能!V1472="","",主动技能!V1472)</f>
        <v>skill_33</v>
      </c>
      <c r="Q1469" t="str">
        <f>IF(主动技能!W1472="","")</f>
        <v/>
      </c>
      <c r="R1469" t="str">
        <f>IF(主动技能!X1472="","")</f>
        <v/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>
        <f>主动技能!AE1472</f>
        <v>1</v>
      </c>
      <c r="Y1469">
        <f>主动技能!AF1472</f>
        <v>2</v>
      </c>
      <c r="Z1469">
        <f>主动技能!AG1472</f>
        <v>1</v>
      </c>
      <c r="AA1469" t="str">
        <f>主动技能!AH1472</f>
        <v>attackex</v>
      </c>
      <c r="AB1469" t="str">
        <f>IF(主动技能!AI1472="","")</f>
        <v/>
      </c>
      <c r="AC1469">
        <f>主动技能!AJ1472</f>
        <v>6</v>
      </c>
    </row>
    <row r="1470" spans="1:29" x14ac:dyDescent="0.15">
      <c r="A1470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对敌方全体速度-20%,防御-453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 t="str">
        <f>主动技能!P1473</f>
        <v>eff_sixingguangquan||eff_zuzhou|</v>
      </c>
      <c r="K1470">
        <f>主动技能!Q1473</f>
        <v>3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100119:100:2:0|100003:100:2:0</v>
      </c>
      <c r="O1470" t="str">
        <f>IF(主动技能!U1473="","",主动技能!U1473)</f>
        <v/>
      </c>
      <c r="P1470" t="str">
        <f>IF(主动技能!V1473="","",主动技能!V1473)</f>
        <v>skill_33</v>
      </c>
      <c r="Q1470" t="str">
        <f>IF(主动技能!W1473="","")</f>
        <v/>
      </c>
      <c r="R1470" t="str">
        <f>IF(主动技能!X1473="","")</f>
        <v/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>
        <f>主动技能!AE1473</f>
        <v>1</v>
      </c>
      <c r="Y1470">
        <f>主动技能!AF1473</f>
        <v>2</v>
      </c>
      <c r="Z1470">
        <f>主动技能!AG1473</f>
        <v>1</v>
      </c>
      <c r="AA1470" t="str">
        <f>主动技能!AH1473</f>
        <v>attackex</v>
      </c>
      <c r="AB1470" t="str">
        <f>IF(主动技能!AI1473="","")</f>
        <v/>
      </c>
      <c r="AC1470">
        <f>主动技能!AJ1473</f>
        <v>7</v>
      </c>
    </row>
    <row r="1471" spans="1:29" x14ac:dyDescent="0.15">
      <c r="A1471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对敌方全体速度-20%,防御-641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 t="str">
        <f>主动技能!P1474</f>
        <v>eff_sixingguangquan||eff_zuzhou|</v>
      </c>
      <c r="K1471">
        <f>主动技能!Q1474</f>
        <v>3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100120:100:2:0|100003:100:2:0</v>
      </c>
      <c r="O1471" t="str">
        <f>IF(主动技能!U1474="","",主动技能!U1474)</f>
        <v/>
      </c>
      <c r="P1471" t="str">
        <f>IF(主动技能!V1474="","",主动技能!V1474)</f>
        <v>skill_33</v>
      </c>
      <c r="Q1471" t="str">
        <f>IF(主动技能!W1474="","")</f>
        <v/>
      </c>
      <c r="R1471" t="str">
        <f>IF(主动技能!X1474="","")</f>
        <v/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>
        <f>主动技能!AE1474</f>
        <v>1</v>
      </c>
      <c r="Y1471">
        <f>主动技能!AF1474</f>
        <v>2</v>
      </c>
      <c r="Z1471">
        <f>主动技能!AG1474</f>
        <v>1</v>
      </c>
      <c r="AA1471" t="str">
        <f>主动技能!AH1474</f>
        <v>attackex</v>
      </c>
      <c r="AB1471" t="str">
        <f>IF(主动技能!AI1474="","")</f>
        <v/>
      </c>
      <c r="AC1471">
        <f>主动技能!AJ1474</f>
        <v>8</v>
      </c>
    </row>
    <row r="1472" spans="1:29" x14ac:dyDescent="0.15">
      <c r="A1472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对敌方全体速度-20%,防御-906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 t="str">
        <f>主动技能!P1475</f>
        <v>eff_sixingguangquan||eff_zuzhou|</v>
      </c>
      <c r="K1472">
        <f>主动技能!Q1475</f>
        <v>3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100121:100:2:0|100003:100:2:0</v>
      </c>
      <c r="O1472" t="str">
        <f>IF(主动技能!U1475="","",主动技能!U1475)</f>
        <v/>
      </c>
      <c r="P1472" t="str">
        <f>IF(主动技能!V1475="","",主动技能!V1475)</f>
        <v>skill_33</v>
      </c>
      <c r="Q1472" t="str">
        <f>IF(主动技能!W1475="","")</f>
        <v/>
      </c>
      <c r="R1472" t="str">
        <f>IF(主动技能!X1475="","")</f>
        <v/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>
        <f>主动技能!AE1475</f>
        <v>1</v>
      </c>
      <c r="Y1472">
        <f>主动技能!AF1475</f>
        <v>2</v>
      </c>
      <c r="Z1472">
        <f>主动技能!AG1475</f>
        <v>1</v>
      </c>
      <c r="AA1472" t="str">
        <f>主动技能!AH1475</f>
        <v>attackex</v>
      </c>
      <c r="AB1472" t="str">
        <f>IF(主动技能!AI1475="","")</f>
        <v/>
      </c>
      <c r="AC1472">
        <f>主动技能!AJ1475</f>
        <v>9</v>
      </c>
    </row>
    <row r="1473" spans="1:29" x14ac:dyDescent="0.15">
      <c r="A1473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对敌方全体速度-20%,防御-1282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 t="str">
        <f>主动技能!P1476</f>
        <v>eff_sixingguangquan||eff_zuzhou|</v>
      </c>
      <c r="K1473">
        <f>主动技能!Q1476</f>
        <v>3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100122:100:2:0|100003:100:2:0</v>
      </c>
      <c r="O1473" t="str">
        <f>IF(主动技能!U1476="","",主动技能!U1476)</f>
        <v/>
      </c>
      <c r="P1473" t="str">
        <f>IF(主动技能!V1476="","",主动技能!V1476)</f>
        <v>skill_33</v>
      </c>
      <c r="Q1473" t="str">
        <f>IF(主动技能!W1476="","")</f>
        <v/>
      </c>
      <c r="R1473" t="str">
        <f>IF(主动技能!X1476="","")</f>
        <v/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>
        <f>主动技能!AE1476</f>
        <v>1</v>
      </c>
      <c r="Y1473">
        <f>主动技能!AF1476</f>
        <v>2</v>
      </c>
      <c r="Z1473">
        <f>主动技能!AG1476</f>
        <v>1</v>
      </c>
      <c r="AA1473" t="str">
        <f>主动技能!AH1476</f>
        <v>attackex</v>
      </c>
      <c r="AB1473" t="str">
        <f>IF(主动技能!AI1476="","")</f>
        <v/>
      </c>
      <c r="AC1473">
        <f>主动技能!AJ1476</f>
        <v>10</v>
      </c>
    </row>
    <row r="1474" spans="1:29" x14ac:dyDescent="0.15">
      <c r="A1474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对敌方全体速度-20%,防御-1813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 t="str">
        <f>主动技能!P1477</f>
        <v>eff_sixingguangquan||eff_zuzhou|</v>
      </c>
      <c r="K1474">
        <f>主动技能!Q1477</f>
        <v>3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100123:100:2:0|100003:100:2:0</v>
      </c>
      <c r="O1474" t="str">
        <f>IF(主动技能!U1477="","",主动技能!U1477)</f>
        <v/>
      </c>
      <c r="P1474" t="str">
        <f>IF(主动技能!V1477="","",主动技能!V1477)</f>
        <v>skill_33</v>
      </c>
      <c r="Q1474" t="str">
        <f>IF(主动技能!W1477="","")</f>
        <v/>
      </c>
      <c r="R1474" t="str">
        <f>IF(主动技能!X1477="","")</f>
        <v/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>
        <f>主动技能!AE1477</f>
        <v>1</v>
      </c>
      <c r="Y1474">
        <f>主动技能!AF1477</f>
        <v>2</v>
      </c>
      <c r="Z1474">
        <f>主动技能!AG1477</f>
        <v>1</v>
      </c>
      <c r="AA1474" t="str">
        <f>主动技能!AH1477</f>
        <v>attackex</v>
      </c>
      <c r="AB1474" t="str">
        <f>IF(主动技能!AI1477="","")</f>
        <v/>
      </c>
      <c r="AC1474">
        <f>主动技能!AJ1477</f>
        <v>11</v>
      </c>
    </row>
    <row r="1475" spans="1:29" x14ac:dyDescent="0.15">
      <c r="A1475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对敌方全体速度-20%,防御-2563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 t="str">
        <f>主动技能!P1478</f>
        <v>eff_sixingguangquan||eff_zuzhou|</v>
      </c>
      <c r="K1475">
        <f>主动技能!Q1478</f>
        <v>3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100124:100:2:0|100003:100:2:0</v>
      </c>
      <c r="O1475" t="str">
        <f>IF(主动技能!U1478="","",主动技能!U1478)</f>
        <v/>
      </c>
      <c r="P1475" t="str">
        <f>IF(主动技能!V1478="","",主动技能!V1478)</f>
        <v>skill_33</v>
      </c>
      <c r="Q1475" t="str">
        <f>IF(主动技能!W1478="","")</f>
        <v/>
      </c>
      <c r="R1475" t="str">
        <f>IF(主动技能!X1478="","")</f>
        <v/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>
        <f>主动技能!AE1478</f>
        <v>1</v>
      </c>
      <c r="Y1475">
        <f>主动技能!AF1478</f>
        <v>2</v>
      </c>
      <c r="Z1475">
        <f>主动技能!AG1478</f>
        <v>1</v>
      </c>
      <c r="AA1475" t="str">
        <f>主动技能!AH1478</f>
        <v>attackex</v>
      </c>
      <c r="AB1475" t="str">
        <f>IF(主动技能!AI1478="","")</f>
        <v/>
      </c>
      <c r="AC1475">
        <f>主动技能!AJ1478</f>
        <v>12</v>
      </c>
    </row>
    <row r="1476" spans="1:29" x14ac:dyDescent="0.15">
      <c r="A1476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对敌方全体速度-20%,防御-3626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 t="str">
        <f>主动技能!P1479</f>
        <v>eff_sixingguangquan||eff_zuzhou|</v>
      </c>
      <c r="K1476">
        <f>主动技能!Q1479</f>
        <v>3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100125:100:2:0|100003:100:2:0</v>
      </c>
      <c r="O1476" t="str">
        <f>IF(主动技能!U1479="","",主动技能!U1479)</f>
        <v/>
      </c>
      <c r="P1476" t="str">
        <f>IF(主动技能!V1479="","",主动技能!V1479)</f>
        <v>skill_33</v>
      </c>
      <c r="Q1476" t="str">
        <f>IF(主动技能!W1479="","")</f>
        <v/>
      </c>
      <c r="R1476" t="str">
        <f>IF(主动技能!X1479="","")</f>
        <v/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>
        <f>主动技能!AE1479</f>
        <v>1</v>
      </c>
      <c r="Y1476">
        <f>主动技能!AF1479</f>
        <v>2</v>
      </c>
      <c r="Z1476">
        <f>主动技能!AG1479</f>
        <v>1</v>
      </c>
      <c r="AA1476" t="str">
        <f>主动技能!AH1479</f>
        <v>attackex</v>
      </c>
      <c r="AB1476" t="str">
        <f>IF(主动技能!AI1479="","")</f>
        <v/>
      </c>
      <c r="AC1476">
        <f>主动技能!AJ1479</f>
        <v>13</v>
      </c>
    </row>
    <row r="1477" spans="1:29" x14ac:dyDescent="0.15">
      <c r="A1477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对敌方全体速度-20%,防御-5128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 t="str">
        <f>主动技能!P1480</f>
        <v>eff_sixingguangquan||eff_zuzhou|</v>
      </c>
      <c r="K1477">
        <f>主动技能!Q1480</f>
        <v>3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100126:100:2:0|100003:100:2:0</v>
      </c>
      <c r="O1477" t="str">
        <f>IF(主动技能!U1480="","",主动技能!U1480)</f>
        <v/>
      </c>
      <c r="P1477" t="str">
        <f>IF(主动技能!V1480="","",主动技能!V1480)</f>
        <v>skill_33</v>
      </c>
      <c r="Q1477" t="str">
        <f>IF(主动技能!W1480="","")</f>
        <v/>
      </c>
      <c r="R1477" t="str">
        <f>IF(主动技能!X1480="","")</f>
        <v/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>
        <f>主动技能!AE1480</f>
        <v>1</v>
      </c>
      <c r="Y1477">
        <f>主动技能!AF1480</f>
        <v>2</v>
      </c>
      <c r="Z1477">
        <f>主动技能!AG1480</f>
        <v>1</v>
      </c>
      <c r="AA1477" t="str">
        <f>主动技能!AH1480</f>
        <v>attackex</v>
      </c>
      <c r="AB1477" t="str">
        <f>IF(主动技能!AI1480="","")</f>
        <v/>
      </c>
      <c r="AC1477">
        <f>主动技能!AJ1480</f>
        <v>14</v>
      </c>
    </row>
    <row r="1478" spans="1:29" x14ac:dyDescent="0.15">
      <c r="A1478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对敌方全体速度-20%,防御-7253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 t="str">
        <f>主动技能!P1481</f>
        <v>eff_sixingguangquan||eff_zuzhou|</v>
      </c>
      <c r="K1478">
        <f>主动技能!Q1481</f>
        <v>3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100127:100:2:0|100003:100:2:0</v>
      </c>
      <c r="O1478" t="str">
        <f>IF(主动技能!U1481="","",主动技能!U1481)</f>
        <v/>
      </c>
      <c r="P1478" t="str">
        <f>IF(主动技能!V1481="","",主动技能!V1481)</f>
        <v>skill_33</v>
      </c>
      <c r="Q1478" t="str">
        <f>IF(主动技能!W1481="","")</f>
        <v/>
      </c>
      <c r="R1478" t="str">
        <f>IF(主动技能!X1481="","")</f>
        <v/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>
        <f>主动技能!AE1481</f>
        <v>1</v>
      </c>
      <c r="Y1478">
        <f>主动技能!AF1481</f>
        <v>2</v>
      </c>
      <c r="Z1478">
        <f>主动技能!AG1481</f>
        <v>1</v>
      </c>
      <c r="AA1478" t="str">
        <f>主动技能!AH1481</f>
        <v>attackex</v>
      </c>
      <c r="AB1478" t="str">
        <f>IF(主动技能!AI1481="","")</f>
        <v/>
      </c>
      <c r="AC1478">
        <f>主动技能!AJ1481</f>
        <v>15</v>
      </c>
    </row>
    <row r="1479" spans="1:29" x14ac:dyDescent="0.15">
      <c r="A147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对敌方全体速度-20%,防御-10258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 t="str">
        <f>主动技能!P1482</f>
        <v>eff_sixingguangquan||eff_zuzhou|</v>
      </c>
      <c r="K1479">
        <f>主动技能!Q1482</f>
        <v>3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100128:100:2:0|100003:100:2:0</v>
      </c>
      <c r="O1479" t="str">
        <f>IF(主动技能!U1482="","",主动技能!U1482)</f>
        <v/>
      </c>
      <c r="P1479" t="str">
        <f>IF(主动技能!V1482="","",主动技能!V1482)</f>
        <v>skill_33</v>
      </c>
      <c r="Q1479" t="str">
        <f>IF(主动技能!W1482="","")</f>
        <v/>
      </c>
      <c r="R1479" t="str">
        <f>IF(主动技能!X1482="","")</f>
        <v/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>
        <f>主动技能!AE1482</f>
        <v>1</v>
      </c>
      <c r="Y1479">
        <f>主动技能!AF1482</f>
        <v>2</v>
      </c>
      <c r="Z1479">
        <f>主动技能!AG1482</f>
        <v>1</v>
      </c>
      <c r="AA1479" t="str">
        <f>主动技能!AH1482</f>
        <v>attackex</v>
      </c>
      <c r="AB1479" t="str">
        <f>IF(主动技能!AI1482="","")</f>
        <v/>
      </c>
      <c r="AC1479">
        <f>主动技能!AJ1482</f>
        <v>16</v>
      </c>
    </row>
    <row r="1480" spans="1:29" x14ac:dyDescent="0.15">
      <c r="A1480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对敌方全体速度-20%,防御-14509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 t="str">
        <f>主动技能!P1483</f>
        <v>eff_sixingguangquan||eff_zuzhou|</v>
      </c>
      <c r="K1480">
        <f>主动技能!Q1483</f>
        <v>3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100129:100:2:0|100003:100:2:0</v>
      </c>
      <c r="O1480" t="str">
        <f>IF(主动技能!U1483="","",主动技能!U1483)</f>
        <v/>
      </c>
      <c r="P1480" t="str">
        <f>IF(主动技能!V1483="","",主动技能!V1483)</f>
        <v>skill_33</v>
      </c>
      <c r="Q1480" t="str">
        <f>IF(主动技能!W1483="","")</f>
        <v/>
      </c>
      <c r="R1480" t="str">
        <f>IF(主动技能!X1483="","")</f>
        <v/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>
        <f>主动技能!AE1483</f>
        <v>1</v>
      </c>
      <c r="Y1480">
        <f>主动技能!AF1483</f>
        <v>2</v>
      </c>
      <c r="Z1480">
        <f>主动技能!AG1483</f>
        <v>1</v>
      </c>
      <c r="AA1480" t="str">
        <f>主动技能!AH1483</f>
        <v>attackex</v>
      </c>
      <c r="AB1480" t="str">
        <f>IF(主动技能!AI1483="","")</f>
        <v/>
      </c>
      <c r="AC1480">
        <f>主动技能!AJ1483</f>
        <v>17</v>
      </c>
    </row>
    <row r="1481" spans="1:29" x14ac:dyDescent="0.15">
      <c r="A1481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对敌方全体速度-20%,防御-20521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 t="str">
        <f>主动技能!P1484</f>
        <v>eff_sixingguangquan||eff_zuzhou|</v>
      </c>
      <c r="K1481">
        <f>主动技能!Q1484</f>
        <v>3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100130:100:2:0|100003:100:2:0</v>
      </c>
      <c r="O1481" t="str">
        <f>IF(主动技能!U1484="","",主动技能!U1484)</f>
        <v/>
      </c>
      <c r="P1481" t="str">
        <f>IF(主动技能!V1484="","",主动技能!V1484)</f>
        <v>skill_33</v>
      </c>
      <c r="Q1481" t="str">
        <f>IF(主动技能!W1484="","")</f>
        <v/>
      </c>
      <c r="R1481" t="str">
        <f>IF(主动技能!X1484="","")</f>
        <v/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>
        <f>主动技能!AE1484</f>
        <v>1</v>
      </c>
      <c r="Y1481">
        <f>主动技能!AF1484</f>
        <v>2</v>
      </c>
      <c r="Z1481">
        <f>主动技能!AG1484</f>
        <v>1</v>
      </c>
      <c r="AA1481" t="str">
        <f>主动技能!AH1484</f>
        <v>attackex</v>
      </c>
      <c r="AB1481" t="str">
        <f>IF(主动技能!AI1484="","")</f>
        <v/>
      </c>
      <c r="AC1481">
        <f>主动技能!AJ1484</f>
        <v>18</v>
      </c>
    </row>
    <row r="1482" spans="1:29" x14ac:dyDescent="0.15">
      <c r="A1482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对敌方全体速度-20%,防御-29024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 t="str">
        <f>主动技能!P1485</f>
        <v>eff_sixingguangquan||eff_zuzhou|</v>
      </c>
      <c r="K1482">
        <f>主动技能!Q1485</f>
        <v>3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100131:100:2:0|100003:100:2:0</v>
      </c>
      <c r="O1482" t="str">
        <f>IF(主动技能!U1485="","",主动技能!U1485)</f>
        <v/>
      </c>
      <c r="P1482" t="str">
        <f>IF(主动技能!V1485="","",主动技能!V1485)</f>
        <v>skill_33</v>
      </c>
      <c r="Q1482" t="str">
        <f>IF(主动技能!W1485="","")</f>
        <v/>
      </c>
      <c r="R1482" t="str">
        <f>IF(主动技能!X1485="","")</f>
        <v/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>
        <f>主动技能!AE1485</f>
        <v>1</v>
      </c>
      <c r="Y1482">
        <f>主动技能!AF1485</f>
        <v>2</v>
      </c>
      <c r="Z1482">
        <f>主动技能!AG1485</f>
        <v>1</v>
      </c>
      <c r="AA1482" t="str">
        <f>主动技能!AH1485</f>
        <v>attackex</v>
      </c>
      <c r="AB1482" t="str">
        <f>IF(主动技能!AI1485="","")</f>
        <v/>
      </c>
      <c r="AC1482">
        <f>主动技能!AJ1485</f>
        <v>19</v>
      </c>
    </row>
    <row r="1483" spans="1:29" x14ac:dyDescent="0.15">
      <c r="A1483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对敌方全体速度-20%,防御-41052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 t="str">
        <f>主动技能!P1486</f>
        <v>eff_sixingguangquan||eff_zuzhou|</v>
      </c>
      <c r="K1483">
        <f>主动技能!Q1486</f>
        <v>3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100132:100:2:0|100003:100:2:0</v>
      </c>
      <c r="O1483" t="str">
        <f>IF(主动技能!U1486="","",主动技能!U1486)</f>
        <v/>
      </c>
      <c r="P1483" t="str">
        <f>IF(主动技能!V1486="","",主动技能!V1486)</f>
        <v>skill_33</v>
      </c>
      <c r="Q1483" t="str">
        <f>IF(主动技能!W1486="","")</f>
        <v/>
      </c>
      <c r="R1483" t="str">
        <f>IF(主动技能!X1486="","")</f>
        <v/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>
        <f>主动技能!AE1486</f>
        <v>1</v>
      </c>
      <c r="Y1483">
        <f>主动技能!AF1486</f>
        <v>2</v>
      </c>
      <c r="Z1483">
        <f>主动技能!AG1486</f>
        <v>1</v>
      </c>
      <c r="AA1483" t="str">
        <f>主动技能!AH1486</f>
        <v>attackex</v>
      </c>
      <c r="AB1483" t="str">
        <f>IF(主动技能!AI1486="","")</f>
        <v/>
      </c>
      <c r="AC1483">
        <f>主动技能!AJ1486</f>
        <v>20</v>
      </c>
    </row>
    <row r="1484" spans="1:29" x14ac:dyDescent="0.15">
      <c r="A1484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对己方全体增加攻击20%防御52速度20%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 t="str">
        <f>主动技能!P1487</f>
        <v>eff_sixingguangquan||eff_shenlehuacai|</v>
      </c>
      <c r="K1484">
        <f>主动技能!Q1487</f>
        <v>3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100025:100:2:0|100090:100:2:0|100133:100:2:0</v>
      </c>
      <c r="O1484" t="str">
        <f>IF(主动技能!U1487="","",主动技能!U1487)</f>
        <v/>
      </c>
      <c r="P1484" t="str">
        <f>IF(主动技能!V1487="","",主动技能!V1487)</f>
        <v>skill_34</v>
      </c>
      <c r="Q1484" t="str">
        <f>IF(主动技能!W1487="","")</f>
        <v/>
      </c>
      <c r="R1484" t="str">
        <f>IF(主动技能!X1487="","")</f>
        <v/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>
        <f>主动技能!AE1487</f>
        <v>1</v>
      </c>
      <c r="Y1484">
        <f>主动技能!AF1487</f>
        <v>3</v>
      </c>
      <c r="Z1484">
        <f>主动技能!AG1487</f>
        <v>2</v>
      </c>
      <c r="AA1484" t="str">
        <f>主动技能!AH1487</f>
        <v>attackex</v>
      </c>
      <c r="AB1484" t="str">
        <f>IF(主动技能!AI1487="","")</f>
        <v/>
      </c>
      <c r="AC1484">
        <f>主动技能!AJ1487</f>
        <v>1</v>
      </c>
    </row>
    <row r="1485" spans="1:29" x14ac:dyDescent="0.15">
      <c r="A1485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对己方全体增加攻击20%防御64速度20%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 t="str">
        <f>主动技能!P1488</f>
        <v>eff_sixingguangquan||eff_shenlehuacai|</v>
      </c>
      <c r="K1485">
        <f>主动技能!Q1488</f>
        <v>3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100026:100:2:0|100090:100:2:0|100133:100:2:0</v>
      </c>
      <c r="O1485" t="str">
        <f>IF(主动技能!U1488="","",主动技能!U1488)</f>
        <v/>
      </c>
      <c r="P1485" t="str">
        <f>IF(主动技能!V1488="","",主动技能!V1488)</f>
        <v>skill_34</v>
      </c>
      <c r="Q1485" t="str">
        <f>IF(主动技能!W1488="","")</f>
        <v/>
      </c>
      <c r="R1485" t="str">
        <f>IF(主动技能!X1488="","")</f>
        <v/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>
        <f>主动技能!AE1488</f>
        <v>1</v>
      </c>
      <c r="Y1485">
        <f>主动技能!AF1488</f>
        <v>3</v>
      </c>
      <c r="Z1485">
        <f>主动技能!AG1488</f>
        <v>2</v>
      </c>
      <c r="AA1485" t="str">
        <f>主动技能!AH1488</f>
        <v>attackex</v>
      </c>
      <c r="AB1485" t="str">
        <f>IF(主动技能!AI1488="","")</f>
        <v/>
      </c>
      <c r="AC1485">
        <f>主动技能!AJ1488</f>
        <v>2</v>
      </c>
    </row>
    <row r="1486" spans="1:29" x14ac:dyDescent="0.15">
      <c r="A1486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对己方全体增加攻击20%防御100速度20%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 t="str">
        <f>主动技能!P1489</f>
        <v>eff_sixingguangquan||eff_shenlehuacai|</v>
      </c>
      <c r="K1486">
        <f>主动技能!Q1489</f>
        <v>3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100027:100:2:0|100090:100:2:0|100133:100:2:0</v>
      </c>
      <c r="O1486" t="str">
        <f>IF(主动技能!U1489="","",主动技能!U1489)</f>
        <v/>
      </c>
      <c r="P1486" t="str">
        <f>IF(主动技能!V1489="","",主动技能!V1489)</f>
        <v>skill_34</v>
      </c>
      <c r="Q1486" t="str">
        <f>IF(主动技能!W1489="","")</f>
        <v/>
      </c>
      <c r="R1486" t="str">
        <f>IF(主动技能!X1489="","")</f>
        <v/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>
        <f>主动技能!AE1489</f>
        <v>1</v>
      </c>
      <c r="Y1486">
        <f>主动技能!AF1489</f>
        <v>3</v>
      </c>
      <c r="Z1486">
        <f>主动技能!AG1489</f>
        <v>2</v>
      </c>
      <c r="AA1486" t="str">
        <f>主动技能!AH1489</f>
        <v>attackex</v>
      </c>
      <c r="AB1486" t="str">
        <f>IF(主动技能!AI1489="","")</f>
        <v/>
      </c>
      <c r="AC1486">
        <f>主动技能!AJ1489</f>
        <v>3</v>
      </c>
    </row>
    <row r="1487" spans="1:29" x14ac:dyDescent="0.15">
      <c r="A1487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对己方全体增加攻击20%防御160速度20%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 t="str">
        <f>主动技能!P1490</f>
        <v>eff_sixingguangquan||eff_shenlehuacai|</v>
      </c>
      <c r="K1487">
        <f>主动技能!Q1490</f>
        <v>3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100028:100:2:0|100090:100:2:0|100133:100:2:0</v>
      </c>
      <c r="O1487" t="str">
        <f>IF(主动技能!U1490="","",主动技能!U1490)</f>
        <v/>
      </c>
      <c r="P1487" t="str">
        <f>IF(主动技能!V1490="","",主动技能!V1490)</f>
        <v>skill_34</v>
      </c>
      <c r="Q1487" t="str">
        <f>IF(主动技能!W1490="","")</f>
        <v/>
      </c>
      <c r="R1487" t="str">
        <f>IF(主动技能!X1490="","")</f>
        <v/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>
        <f>主动技能!AE1490</f>
        <v>1</v>
      </c>
      <c r="Y1487">
        <f>主动技能!AF1490</f>
        <v>3</v>
      </c>
      <c r="Z1487">
        <f>主动技能!AG1490</f>
        <v>2</v>
      </c>
      <c r="AA1487" t="str">
        <f>主动技能!AH1490</f>
        <v>attackex</v>
      </c>
      <c r="AB1487" t="str">
        <f>IF(主动技能!AI1490="","")</f>
        <v/>
      </c>
      <c r="AC1487">
        <f>主动技能!AJ1490</f>
        <v>4</v>
      </c>
    </row>
    <row r="1488" spans="1:29" x14ac:dyDescent="0.15">
      <c r="A1488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 t="str">
        <f>主动技能!P1491</f>
        <v>eff_sixingguangquan||eff_shenlehuacai|</v>
      </c>
      <c r="K1488">
        <f>主动技能!Q1491</f>
        <v>3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100029:100:2:0|100090:100:2:0|100133:100:2:0</v>
      </c>
      <c r="O1488" t="str">
        <f>IF(主动技能!U1491="","",主动技能!U1491)</f>
        <v/>
      </c>
      <c r="P1488" t="str">
        <f>IF(主动技能!V1491="","",主动技能!V1491)</f>
        <v>skill_34</v>
      </c>
      <c r="Q1488" t="str">
        <f>IF(主动技能!W1491="","")</f>
        <v/>
      </c>
      <c r="R1488" t="str">
        <f>IF(主动技能!X1491="","")</f>
        <v/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>
        <f>主动技能!AE1491</f>
        <v>1</v>
      </c>
      <c r="Y1488">
        <f>主动技能!AF1491</f>
        <v>3</v>
      </c>
      <c r="Z1488">
        <f>主动技能!AG1491</f>
        <v>2</v>
      </c>
      <c r="AA1488" t="str">
        <f>主动技能!AH1491</f>
        <v>attackex</v>
      </c>
      <c r="AB1488" t="str">
        <f>IF(主动技能!AI1491="","")</f>
        <v/>
      </c>
      <c r="AC1488">
        <f>主动技能!AJ1491</f>
        <v>5</v>
      </c>
    </row>
    <row r="1489" spans="1:29" x14ac:dyDescent="0.15">
      <c r="A148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对己方全体增加攻击20%防御320速度20%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 t="str">
        <f>主动技能!P1492</f>
        <v>eff_sixingguangquan||eff_shenlehuacai|</v>
      </c>
      <c r="K1489">
        <f>主动技能!Q1492</f>
        <v>3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100030:100:2:0|100090:100:2:0|100133:100:2:0</v>
      </c>
      <c r="O1489" t="str">
        <f>IF(主动技能!U1492="","",主动技能!U1492)</f>
        <v/>
      </c>
      <c r="P1489" t="str">
        <f>IF(主动技能!V1492="","",主动技能!V1492)</f>
        <v>skill_34</v>
      </c>
      <c r="Q1489" t="str">
        <f>IF(主动技能!W1492="","")</f>
        <v/>
      </c>
      <c r="R1489" t="str">
        <f>IF(主动技能!X1492="","")</f>
        <v/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>
        <f>主动技能!AE1492</f>
        <v>1</v>
      </c>
      <c r="Y1489">
        <f>主动技能!AF1492</f>
        <v>3</v>
      </c>
      <c r="Z1489">
        <f>主动技能!AG1492</f>
        <v>2</v>
      </c>
      <c r="AA1489" t="str">
        <f>主动技能!AH1492</f>
        <v>attackex</v>
      </c>
      <c r="AB1489" t="str">
        <f>IF(主动技能!AI1492="","")</f>
        <v/>
      </c>
      <c r="AC1489">
        <f>主动技能!AJ1492</f>
        <v>6</v>
      </c>
    </row>
    <row r="1490" spans="1:29" x14ac:dyDescent="0.15">
      <c r="A1490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对己方全体增加攻击20%防御452速度20%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 t="str">
        <f>主动技能!P1493</f>
        <v>eff_sixingguangquan||eff_shenlehuacai|</v>
      </c>
      <c r="K1490">
        <f>主动技能!Q1493</f>
        <v>3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100031:100:2:0|100090:100:2:0|100133:100:2:0</v>
      </c>
      <c r="O1490" t="str">
        <f>IF(主动技能!U1493="","",主动技能!U1493)</f>
        <v/>
      </c>
      <c r="P1490" t="str">
        <f>IF(主动技能!V1493="","",主动技能!V1493)</f>
        <v>skill_34</v>
      </c>
      <c r="Q1490" t="str">
        <f>IF(主动技能!W1493="","")</f>
        <v/>
      </c>
      <c r="R1490" t="str">
        <f>IF(主动技能!X1493="","")</f>
        <v/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>
        <f>主动技能!AE1493</f>
        <v>1</v>
      </c>
      <c r="Y1490">
        <f>主动技能!AF1493</f>
        <v>3</v>
      </c>
      <c r="Z1490">
        <f>主动技能!AG1493</f>
        <v>2</v>
      </c>
      <c r="AA1490" t="str">
        <f>主动技能!AH1493</f>
        <v>attackex</v>
      </c>
      <c r="AB1490" t="str">
        <f>IF(主动技能!AI1493="","")</f>
        <v/>
      </c>
      <c r="AC1490">
        <f>主动技能!AJ1493</f>
        <v>7</v>
      </c>
    </row>
    <row r="1491" spans="1:29" x14ac:dyDescent="0.15">
      <c r="A1491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对己方全体增加攻击20%防御640速度20%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 t="str">
        <f>主动技能!P1494</f>
        <v>eff_sixingguangquan||eff_shenlehuacai|</v>
      </c>
      <c r="K1491">
        <f>主动技能!Q1494</f>
        <v>3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100032:100:2:0|100090:100:2:0|100133:100:2:0</v>
      </c>
      <c r="O1491" t="str">
        <f>IF(主动技能!U1494="","",主动技能!U1494)</f>
        <v/>
      </c>
      <c r="P1491" t="str">
        <f>IF(主动技能!V1494="","",主动技能!V1494)</f>
        <v>skill_34</v>
      </c>
      <c r="Q1491" t="str">
        <f>IF(主动技能!W1494="","")</f>
        <v/>
      </c>
      <c r="R1491" t="str">
        <f>IF(主动技能!X1494="","")</f>
        <v/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>
        <f>主动技能!AE1494</f>
        <v>1</v>
      </c>
      <c r="Y1491">
        <f>主动技能!AF1494</f>
        <v>3</v>
      </c>
      <c r="Z1491">
        <f>主动技能!AG1494</f>
        <v>2</v>
      </c>
      <c r="AA1491" t="str">
        <f>主动技能!AH1494</f>
        <v>attackex</v>
      </c>
      <c r="AB1491" t="str">
        <f>IF(主动技能!AI1494="","")</f>
        <v/>
      </c>
      <c r="AC1491">
        <f>主动技能!AJ1494</f>
        <v>8</v>
      </c>
    </row>
    <row r="1492" spans="1:29" x14ac:dyDescent="0.15">
      <c r="A1492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对己方全体增加攻击20%防御905速度20%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 t="str">
        <f>主动技能!P1495</f>
        <v>eff_sixingguangquan||eff_shenlehuacai|</v>
      </c>
      <c r="K1492">
        <f>主动技能!Q1495</f>
        <v>3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100033:100:2:0|100090:100:2:0|100133:100:2:0</v>
      </c>
      <c r="O1492" t="str">
        <f>IF(主动技能!U1495="","",主动技能!U1495)</f>
        <v/>
      </c>
      <c r="P1492" t="str">
        <f>IF(主动技能!V1495="","",主动技能!V1495)</f>
        <v>skill_34</v>
      </c>
      <c r="Q1492" t="str">
        <f>IF(主动技能!W1495="","")</f>
        <v/>
      </c>
      <c r="R1492" t="str">
        <f>IF(主动技能!X1495="","")</f>
        <v/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>
        <f>主动技能!AE1495</f>
        <v>1</v>
      </c>
      <c r="Y1492">
        <f>主动技能!AF1495</f>
        <v>3</v>
      </c>
      <c r="Z1492">
        <f>主动技能!AG1495</f>
        <v>2</v>
      </c>
      <c r="AA1492" t="str">
        <f>主动技能!AH1495</f>
        <v>attackex</v>
      </c>
      <c r="AB1492" t="str">
        <f>IF(主动技能!AI1495="","")</f>
        <v/>
      </c>
      <c r="AC1492">
        <f>主动技能!AJ1495</f>
        <v>9</v>
      </c>
    </row>
    <row r="1493" spans="1:29" x14ac:dyDescent="0.15">
      <c r="A1493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对己方全体增加攻击20%防御1281速度20%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 t="str">
        <f>主动技能!P1496</f>
        <v>eff_sixingguangquan||eff_shenlehuacai|</v>
      </c>
      <c r="K1493">
        <f>主动技能!Q1496</f>
        <v>3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100034:100:2:0|100090:100:2:0|100133:100:2:0</v>
      </c>
      <c r="O1493" t="str">
        <f>IF(主动技能!U1496="","",主动技能!U1496)</f>
        <v/>
      </c>
      <c r="P1493" t="str">
        <f>IF(主动技能!V1496="","",主动技能!V1496)</f>
        <v>skill_34</v>
      </c>
      <c r="Q1493" t="str">
        <f>IF(主动技能!W1496="","")</f>
        <v/>
      </c>
      <c r="R1493" t="str">
        <f>IF(主动技能!X1496="","")</f>
        <v/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>
        <f>主动技能!AE1496</f>
        <v>1</v>
      </c>
      <c r="Y1493">
        <f>主动技能!AF1496</f>
        <v>3</v>
      </c>
      <c r="Z1493">
        <f>主动技能!AG1496</f>
        <v>2</v>
      </c>
      <c r="AA1493" t="str">
        <f>主动技能!AH1496</f>
        <v>attackex</v>
      </c>
      <c r="AB1493" t="str">
        <f>IF(主动技能!AI1496="","")</f>
        <v/>
      </c>
      <c r="AC1493">
        <f>主动技能!AJ1496</f>
        <v>10</v>
      </c>
    </row>
    <row r="1494" spans="1:29" x14ac:dyDescent="0.15">
      <c r="A1494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对己方全体增加攻击20%防御1812速度20%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 t="str">
        <f>主动技能!P1497</f>
        <v>eff_sixingguangquan||eff_shenlehuacai|</v>
      </c>
      <c r="K1494">
        <f>主动技能!Q1497</f>
        <v>3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100035:100:2:0|100090:100:2:0|100133:100:2:0</v>
      </c>
      <c r="O1494" t="str">
        <f>IF(主动技能!U1497="","",主动技能!U1497)</f>
        <v/>
      </c>
      <c r="P1494" t="str">
        <f>IF(主动技能!V1497="","",主动技能!V1497)</f>
        <v>skill_34</v>
      </c>
      <c r="Q1494" t="str">
        <f>IF(主动技能!W1497="","")</f>
        <v/>
      </c>
      <c r="R1494" t="str">
        <f>IF(主动技能!X1497="","")</f>
        <v/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>
        <f>主动技能!AE1497</f>
        <v>1</v>
      </c>
      <c r="Y1494">
        <f>主动技能!AF1497</f>
        <v>3</v>
      </c>
      <c r="Z1494">
        <f>主动技能!AG1497</f>
        <v>2</v>
      </c>
      <c r="AA1494" t="str">
        <f>主动技能!AH1497</f>
        <v>attackex</v>
      </c>
      <c r="AB1494" t="str">
        <f>IF(主动技能!AI1497="","")</f>
        <v/>
      </c>
      <c r="AC1494">
        <f>主动技能!AJ1497</f>
        <v>11</v>
      </c>
    </row>
    <row r="1495" spans="1:29" x14ac:dyDescent="0.15">
      <c r="A1495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对己方全体增加攻击20%防御2563速度20%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 t="str">
        <f>主动技能!P1498</f>
        <v>eff_sixingguangquan||eff_shenlehuacai|</v>
      </c>
      <c r="K1495">
        <f>主动技能!Q1498</f>
        <v>3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100036:100:2:0|100090:100:2:0|100133:100:2:0</v>
      </c>
      <c r="O1495" t="str">
        <f>IF(主动技能!U1498="","",主动技能!U1498)</f>
        <v/>
      </c>
      <c r="P1495" t="str">
        <f>IF(主动技能!V1498="","",主动技能!V1498)</f>
        <v>skill_34</v>
      </c>
      <c r="Q1495" t="str">
        <f>IF(主动技能!W1498="","")</f>
        <v/>
      </c>
      <c r="R1495" t="str">
        <f>IF(主动技能!X1498="","")</f>
        <v/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>
        <f>主动技能!AE1498</f>
        <v>1</v>
      </c>
      <c r="Y1495">
        <f>主动技能!AF1498</f>
        <v>3</v>
      </c>
      <c r="Z1495">
        <f>主动技能!AG1498</f>
        <v>2</v>
      </c>
      <c r="AA1495" t="str">
        <f>主动技能!AH1498</f>
        <v>attackex</v>
      </c>
      <c r="AB1495" t="str">
        <f>IF(主动技能!AI1498="","")</f>
        <v/>
      </c>
      <c r="AC1495">
        <f>主动技能!AJ1498</f>
        <v>12</v>
      </c>
    </row>
    <row r="1496" spans="1:29" x14ac:dyDescent="0.15">
      <c r="A1496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对己方全体增加攻击20%防御3625速度20%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 t="str">
        <f>主动技能!P1499</f>
        <v>eff_sixingguangquan||eff_shenlehuacai|</v>
      </c>
      <c r="K1496">
        <f>主动技能!Q1499</f>
        <v>3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100037:100:2:0|100090:100:2:0|100133:100:2:0</v>
      </c>
      <c r="O1496" t="str">
        <f>IF(主动技能!U1499="","",主动技能!U1499)</f>
        <v/>
      </c>
      <c r="P1496" t="str">
        <f>IF(主动技能!V1499="","",主动技能!V1499)</f>
        <v>skill_34</v>
      </c>
      <c r="Q1496" t="str">
        <f>IF(主动技能!W1499="","")</f>
        <v/>
      </c>
      <c r="R1496" t="str">
        <f>IF(主动技能!X1499="","")</f>
        <v/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>
        <f>主动技能!AE1499</f>
        <v>1</v>
      </c>
      <c r="Y1496">
        <f>主动技能!AF1499</f>
        <v>3</v>
      </c>
      <c r="Z1496">
        <f>主动技能!AG1499</f>
        <v>2</v>
      </c>
      <c r="AA1496" t="str">
        <f>主动技能!AH1499</f>
        <v>attackex</v>
      </c>
      <c r="AB1496" t="str">
        <f>IF(主动技能!AI1499="","")</f>
        <v/>
      </c>
      <c r="AC1496">
        <f>主动技能!AJ1499</f>
        <v>13</v>
      </c>
    </row>
    <row r="1497" spans="1:29" x14ac:dyDescent="0.15">
      <c r="A1497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对己方全体增加攻击20%防御5127速度20%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 t="str">
        <f>主动技能!P1500</f>
        <v>eff_sixingguangquan||eff_shenlehuacai|</v>
      </c>
      <c r="K1497">
        <f>主动技能!Q1500</f>
        <v>3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100038:100:2:0|100090:100:2:0|100133:100:2:0</v>
      </c>
      <c r="O1497" t="str">
        <f>IF(主动技能!U1500="","",主动技能!U1500)</f>
        <v/>
      </c>
      <c r="P1497" t="str">
        <f>IF(主动技能!V1500="","",主动技能!V1500)</f>
        <v>skill_34</v>
      </c>
      <c r="Q1497" t="str">
        <f>IF(主动技能!W1500="","")</f>
        <v/>
      </c>
      <c r="R1497" t="str">
        <f>IF(主动技能!X1500="","")</f>
        <v/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>
        <f>主动技能!AE1500</f>
        <v>1</v>
      </c>
      <c r="Y1497">
        <f>主动技能!AF1500</f>
        <v>3</v>
      </c>
      <c r="Z1497">
        <f>主动技能!AG1500</f>
        <v>2</v>
      </c>
      <c r="AA1497" t="str">
        <f>主动技能!AH1500</f>
        <v>attackex</v>
      </c>
      <c r="AB1497" t="str">
        <f>IF(主动技能!AI1500="","")</f>
        <v/>
      </c>
      <c r="AC1497">
        <f>主动技能!AJ1500</f>
        <v>14</v>
      </c>
    </row>
    <row r="1498" spans="1:29" x14ac:dyDescent="0.15">
      <c r="A1498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对己方全体增加攻击20%防御7252速度20%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 t="str">
        <f>主动技能!P1501</f>
        <v>eff_sixingguangquan||eff_shenlehuacai|</v>
      </c>
      <c r="K1498">
        <f>主动技能!Q1501</f>
        <v>3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100039:100:2:0|100090:100:2:0|100133:100:2:0</v>
      </c>
      <c r="O1498" t="str">
        <f>IF(主动技能!U1501="","",主动技能!U1501)</f>
        <v/>
      </c>
      <c r="P1498" t="str">
        <f>IF(主动技能!V1501="","",主动技能!V1501)</f>
        <v>skill_34</v>
      </c>
      <c r="Q1498" t="str">
        <f>IF(主动技能!W1501="","")</f>
        <v/>
      </c>
      <c r="R1498" t="str">
        <f>IF(主动技能!X1501="","")</f>
        <v/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>
        <f>主动技能!AE1501</f>
        <v>1</v>
      </c>
      <c r="Y1498">
        <f>主动技能!AF1501</f>
        <v>3</v>
      </c>
      <c r="Z1498">
        <f>主动技能!AG1501</f>
        <v>2</v>
      </c>
      <c r="AA1498" t="str">
        <f>主动技能!AH1501</f>
        <v>attackex</v>
      </c>
      <c r="AB1498" t="str">
        <f>IF(主动技能!AI1501="","")</f>
        <v/>
      </c>
      <c r="AC1498">
        <f>主动技能!AJ1501</f>
        <v>15</v>
      </c>
    </row>
    <row r="1499" spans="1:29" x14ac:dyDescent="0.15">
      <c r="A149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对己方全体增加攻击20%防御10257速度20%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 t="str">
        <f>主动技能!P1502</f>
        <v>eff_sixingguangquan||eff_shenlehuacai|</v>
      </c>
      <c r="K1499">
        <f>主动技能!Q1502</f>
        <v>3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100040:100:2:0|100090:100:2:0|100133:100:2:0</v>
      </c>
      <c r="O1499" t="str">
        <f>IF(主动技能!U1502="","",主动技能!U1502)</f>
        <v/>
      </c>
      <c r="P1499" t="str">
        <f>IF(主动技能!V1502="","",主动技能!V1502)</f>
        <v>skill_34</v>
      </c>
      <c r="Q1499" t="str">
        <f>IF(主动技能!W1502="","")</f>
        <v/>
      </c>
      <c r="R1499" t="str">
        <f>IF(主动技能!X1502="","")</f>
        <v/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>
        <f>主动技能!AE1502</f>
        <v>1</v>
      </c>
      <c r="Y1499">
        <f>主动技能!AF1502</f>
        <v>3</v>
      </c>
      <c r="Z1499">
        <f>主动技能!AG1502</f>
        <v>2</v>
      </c>
      <c r="AA1499" t="str">
        <f>主动技能!AH1502</f>
        <v>attackex</v>
      </c>
      <c r="AB1499" t="str">
        <f>IF(主动技能!AI1502="","")</f>
        <v/>
      </c>
      <c r="AC1499">
        <f>主动技能!AJ1502</f>
        <v>16</v>
      </c>
    </row>
    <row r="1500" spans="1:29" x14ac:dyDescent="0.15">
      <c r="A1500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对己方全体增加攻击20%防御14508速度20%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 t="str">
        <f>主动技能!P1503</f>
        <v>eff_sixingguangquan||eff_shenlehuacai|</v>
      </c>
      <c r="K1500">
        <f>主动技能!Q1503</f>
        <v>3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100041:100:2:0|100090:100:2:0|100133:100:2:0</v>
      </c>
      <c r="O1500" t="str">
        <f>IF(主动技能!U1503="","",主动技能!U1503)</f>
        <v/>
      </c>
      <c r="P1500" t="str">
        <f>IF(主动技能!V1503="","",主动技能!V1503)</f>
        <v>skill_34</v>
      </c>
      <c r="Q1500" t="str">
        <f>IF(主动技能!W1503="","")</f>
        <v/>
      </c>
      <c r="R1500" t="str">
        <f>IF(主动技能!X1503="","")</f>
        <v/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>
        <f>主动技能!AE1503</f>
        <v>1</v>
      </c>
      <c r="Y1500">
        <f>主动技能!AF1503</f>
        <v>3</v>
      </c>
      <c r="Z1500">
        <f>主动技能!AG1503</f>
        <v>2</v>
      </c>
      <c r="AA1500" t="str">
        <f>主动技能!AH1503</f>
        <v>attackex</v>
      </c>
      <c r="AB1500" t="str">
        <f>IF(主动技能!AI1503="","")</f>
        <v/>
      </c>
      <c r="AC1500">
        <f>主动技能!AJ1503</f>
        <v>17</v>
      </c>
    </row>
    <row r="1501" spans="1:29" x14ac:dyDescent="0.15">
      <c r="A1501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对己方全体增加攻击20%防御20520速度20%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 t="str">
        <f>主动技能!P1504</f>
        <v>eff_sixingguangquan||eff_shenlehuacai|</v>
      </c>
      <c r="K1501">
        <f>主动技能!Q1504</f>
        <v>3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100042:100:2:0|100090:100:2:0|100133:100:2:0</v>
      </c>
      <c r="O1501" t="str">
        <f>IF(主动技能!U1504="","",主动技能!U1504)</f>
        <v/>
      </c>
      <c r="P1501" t="str">
        <f>IF(主动技能!V1504="","",主动技能!V1504)</f>
        <v>skill_34</v>
      </c>
      <c r="Q1501" t="str">
        <f>IF(主动技能!W1504="","")</f>
        <v/>
      </c>
      <c r="R1501" t="str">
        <f>IF(主动技能!X1504="","")</f>
        <v/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>
        <f>主动技能!AE1504</f>
        <v>1</v>
      </c>
      <c r="Y1501">
        <f>主动技能!AF1504</f>
        <v>3</v>
      </c>
      <c r="Z1501">
        <f>主动技能!AG1504</f>
        <v>2</v>
      </c>
      <c r="AA1501" t="str">
        <f>主动技能!AH1504</f>
        <v>attackex</v>
      </c>
      <c r="AB1501" t="str">
        <f>IF(主动技能!AI1504="","")</f>
        <v/>
      </c>
      <c r="AC1501">
        <f>主动技能!AJ1504</f>
        <v>18</v>
      </c>
    </row>
    <row r="1502" spans="1:29" x14ac:dyDescent="0.15">
      <c r="A1502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对己方全体增加攻击20%防御29024速度20%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 t="str">
        <f>主动技能!P1505</f>
        <v>eff_sixingguangquan||eff_shenlehuacai|</v>
      </c>
      <c r="K1502">
        <f>主动技能!Q1505</f>
        <v>3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100043:100:2:0|100090:100:2:0|100133:100:2:0</v>
      </c>
      <c r="O1502" t="str">
        <f>IF(主动技能!U1505="","",主动技能!U1505)</f>
        <v/>
      </c>
      <c r="P1502" t="str">
        <f>IF(主动技能!V1505="","",主动技能!V1505)</f>
        <v>skill_34</v>
      </c>
      <c r="Q1502" t="str">
        <f>IF(主动技能!W1505="","")</f>
        <v/>
      </c>
      <c r="R1502" t="str">
        <f>IF(主动技能!X1505="","")</f>
        <v/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>
        <f>主动技能!AE1505</f>
        <v>1</v>
      </c>
      <c r="Y1502">
        <f>主动技能!AF1505</f>
        <v>3</v>
      </c>
      <c r="Z1502">
        <f>主动技能!AG1505</f>
        <v>2</v>
      </c>
      <c r="AA1502" t="str">
        <f>主动技能!AH1505</f>
        <v>attackex</v>
      </c>
      <c r="AB1502" t="str">
        <f>IF(主动技能!AI1505="","")</f>
        <v/>
      </c>
      <c r="AC1502">
        <f>主动技能!AJ1505</f>
        <v>19</v>
      </c>
    </row>
    <row r="1503" spans="1:29" x14ac:dyDescent="0.15">
      <c r="A1503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对己方全体增加攻击20%防御41051速度20%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 t="str">
        <f>主动技能!P1506</f>
        <v>eff_sixingguangquan||eff_shenlehuacai|</v>
      </c>
      <c r="K1503">
        <f>主动技能!Q1506</f>
        <v>3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100044:100:2:0|100090:100:2:0|100133:100:2:0</v>
      </c>
      <c r="O1503" t="str">
        <f>IF(主动技能!U1506="","",主动技能!U1506)</f>
        <v/>
      </c>
      <c r="P1503" t="str">
        <f>IF(主动技能!V1506="","",主动技能!V1506)</f>
        <v>skill_34</v>
      </c>
      <c r="Q1503" t="str">
        <f>IF(主动技能!W1506="","")</f>
        <v/>
      </c>
      <c r="R1503" t="str">
        <f>IF(主动技能!X1506="","")</f>
        <v/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>
        <f>主动技能!AE1506</f>
        <v>1</v>
      </c>
      <c r="Y1503">
        <f>主动技能!AF1506</f>
        <v>3</v>
      </c>
      <c r="Z1503">
        <f>主动技能!AG1506</f>
        <v>2</v>
      </c>
      <c r="AA1503" t="str">
        <f>主动技能!AH1506</f>
        <v>attackex</v>
      </c>
      <c r="AB1503" t="str">
        <f>IF(主动技能!AI1506="","")</f>
        <v/>
      </c>
      <c r="AC1503">
        <f>主动技能!AJ1506</f>
        <v>20</v>
      </c>
    </row>
    <row r="1504" spans="1:29" x14ac:dyDescent="0.15">
      <c r="A1504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对敌方单体攻击，造成100%攻击力（+32）点伤害。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 t="str">
        <f>主动技能!P1507</f>
        <v>eff_yixingguangquan|||</v>
      </c>
      <c r="K1504">
        <f>主动技能!Q1507</f>
        <v>1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 t="str">
        <f>IF(主动技能!V1507="","",主动技能!V1507)</f>
        <v>skill_32</v>
      </c>
      <c r="Q1504" t="str">
        <f>IF(主动技能!W1507="","")</f>
        <v/>
      </c>
      <c r="R1504" t="str">
        <f>IF(主动技能!X1507="","")</f>
        <v/>
      </c>
      <c r="S1504">
        <f>主动技能!Y1507</f>
        <v>0</v>
      </c>
      <c r="T1504">
        <f>主动技能!Z1507</f>
        <v>100</v>
      </c>
      <c r="U1504">
        <f>主动技能!AB1507</f>
        <v>32</v>
      </c>
      <c r="V1504">
        <f>主动技能!AC1507</f>
        <v>0</v>
      </c>
      <c r="W1504">
        <f>主动技能!AD1507</f>
        <v>0</v>
      </c>
      <c r="X1504">
        <f>主动技能!AE1507</f>
        <v>0</v>
      </c>
      <c r="Y1504">
        <f>主动技能!AF1507</f>
        <v>0</v>
      </c>
      <c r="Z1504">
        <f>主动技能!AG1507</f>
        <v>0</v>
      </c>
      <c r="AA1504" t="str">
        <f>主动技能!AH1507</f>
        <v>attack</v>
      </c>
      <c r="AB1504" t="str">
        <f>IF(主动技能!AI1507="","")</f>
        <v/>
      </c>
      <c r="AC1504">
        <f>主动技能!AJ1507</f>
        <v>1</v>
      </c>
    </row>
    <row r="1505" spans="1:29" x14ac:dyDescent="0.15">
      <c r="A1505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对敌方单体攻击，造成100%攻击力（+40）点伤害。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 t="str">
        <f>主动技能!P1508</f>
        <v>eff_yixingguangquan|||</v>
      </c>
      <c r="K1505">
        <f>主动技能!Q1508</f>
        <v>1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 t="str">
        <f>IF(主动技能!V1508="","",主动技能!V1508)</f>
        <v>skill_32</v>
      </c>
      <c r="Q1505" t="str">
        <f>IF(主动技能!W1508="","")</f>
        <v/>
      </c>
      <c r="R1505" t="str">
        <f>IF(主动技能!X1508="","")</f>
        <v/>
      </c>
      <c r="S1505">
        <f>主动技能!Y1508</f>
        <v>0</v>
      </c>
      <c r="T1505">
        <f>主动技能!Z1508</f>
        <v>100</v>
      </c>
      <c r="U1505">
        <f>主动技能!AB1508</f>
        <v>40</v>
      </c>
      <c r="V1505">
        <f>主动技能!AC1508</f>
        <v>0</v>
      </c>
      <c r="W1505">
        <f>主动技能!AD1508</f>
        <v>0</v>
      </c>
      <c r="X1505">
        <f>主动技能!AE1508</f>
        <v>0</v>
      </c>
      <c r="Y1505">
        <f>主动技能!AF1508</f>
        <v>0</v>
      </c>
      <c r="Z1505">
        <f>主动技能!AG1508</f>
        <v>0</v>
      </c>
      <c r="AA1505" t="str">
        <f>主动技能!AH1508</f>
        <v>attack</v>
      </c>
      <c r="AB1505" t="str">
        <f>IF(主动技能!AI1508="","")</f>
        <v/>
      </c>
      <c r="AC1505">
        <f>主动技能!AJ1508</f>
        <v>2</v>
      </c>
    </row>
    <row r="1506" spans="1:29" x14ac:dyDescent="0.15">
      <c r="A1506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对敌方单体攻击，造成100%攻击力（+62）点伤害。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 t="str">
        <f>主动技能!P1509</f>
        <v>eff_yixingguangquan|||</v>
      </c>
      <c r="K1506">
        <f>主动技能!Q1509</f>
        <v>1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 t="str">
        <f>IF(主动技能!V1509="","",主动技能!V1509)</f>
        <v>skill_32</v>
      </c>
      <c r="Q1506" t="str">
        <f>IF(主动技能!W1509="","")</f>
        <v/>
      </c>
      <c r="R1506" t="str">
        <f>IF(主动技能!X1509="","")</f>
        <v/>
      </c>
      <c r="S1506">
        <f>主动技能!Y1509</f>
        <v>0</v>
      </c>
      <c r="T1506">
        <f>主动技能!Z1509</f>
        <v>100</v>
      </c>
      <c r="U1506">
        <f>主动技能!AB1509</f>
        <v>62</v>
      </c>
      <c r="V1506">
        <f>主动技能!AC1509</f>
        <v>0</v>
      </c>
      <c r="W1506">
        <f>主动技能!AD1509</f>
        <v>0</v>
      </c>
      <c r="X1506">
        <f>主动技能!AE1509</f>
        <v>0</v>
      </c>
      <c r="Y1506">
        <f>主动技能!AF1509</f>
        <v>0</v>
      </c>
      <c r="Z1506">
        <f>主动技能!AG1509</f>
        <v>0</v>
      </c>
      <c r="AA1506" t="str">
        <f>主动技能!AH1509</f>
        <v>attack</v>
      </c>
      <c r="AB1506" t="str">
        <f>IF(主动技能!AI1509="","")</f>
        <v/>
      </c>
      <c r="AC1506">
        <f>主动技能!AJ1509</f>
        <v>3</v>
      </c>
    </row>
    <row r="1507" spans="1:29" x14ac:dyDescent="0.15">
      <c r="A1507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对敌方单体攻击，造成100%攻击力（+100）点伤害。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 t="str">
        <f>主动技能!P1510</f>
        <v>eff_yixingguangquan|||</v>
      </c>
      <c r="K1507">
        <f>主动技能!Q1510</f>
        <v>1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 t="str">
        <f>IF(主动技能!V1510="","",主动技能!V1510)</f>
        <v>skill_32</v>
      </c>
      <c r="Q1507" t="str">
        <f>IF(主动技能!W1510="","")</f>
        <v/>
      </c>
      <c r="R1507" t="str">
        <f>IF(主动技能!X1510="","")</f>
        <v/>
      </c>
      <c r="S1507">
        <f>主动技能!Y1510</f>
        <v>0</v>
      </c>
      <c r="T1507">
        <f>主动技能!Z1510</f>
        <v>100</v>
      </c>
      <c r="U1507">
        <f>主动技能!AB1510</f>
        <v>100</v>
      </c>
      <c r="V1507">
        <f>主动技能!AC1510</f>
        <v>0</v>
      </c>
      <c r="W1507">
        <f>主动技能!AD1510</f>
        <v>0</v>
      </c>
      <c r="X1507">
        <f>主动技能!AE1510</f>
        <v>0</v>
      </c>
      <c r="Y1507">
        <f>主动技能!AF1510</f>
        <v>0</v>
      </c>
      <c r="Z1507">
        <f>主动技能!AG1510</f>
        <v>0</v>
      </c>
      <c r="AA1507" t="str">
        <f>主动技能!AH1510</f>
        <v>attack</v>
      </c>
      <c r="AB1507" t="str">
        <f>IF(主动技能!AI1510="","")</f>
        <v/>
      </c>
      <c r="AC1507">
        <f>主动技能!AJ1510</f>
        <v>4</v>
      </c>
    </row>
    <row r="1508" spans="1:29" x14ac:dyDescent="0.15">
      <c r="A1508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 t="str">
        <f>主动技能!P1511</f>
        <v>eff_yixingguangquan|||</v>
      </c>
      <c r="K1508">
        <f>主动技能!Q1511</f>
        <v>1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 t="str">
        <f>IF(主动技能!V1511="","",主动技能!V1511)</f>
        <v>skill_32</v>
      </c>
      <c r="Q1508" t="str">
        <f>IF(主动技能!W1511="","")</f>
        <v/>
      </c>
      <c r="R1508" t="str">
        <f>IF(主动技能!X1511="","")</f>
        <v/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>
        <f>主动技能!AE1511</f>
        <v>0</v>
      </c>
      <c r="Y1508">
        <f>主动技能!AF1511</f>
        <v>0</v>
      </c>
      <c r="Z1508">
        <f>主动技能!AG1511</f>
        <v>0</v>
      </c>
      <c r="AA1508" t="str">
        <f>主动技能!AH1511</f>
        <v>attack</v>
      </c>
      <c r="AB1508" t="str">
        <f>IF(主动技能!AI1511="","")</f>
        <v/>
      </c>
      <c r="AC1508">
        <f>主动技能!AJ1511</f>
        <v>5</v>
      </c>
    </row>
    <row r="1509" spans="1:29" x14ac:dyDescent="0.15">
      <c r="A150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对敌方单体攻击，造成100%攻击力（+200）点伤害。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 t="str">
        <f>主动技能!P1512</f>
        <v>eff_yixingguangquan|||</v>
      </c>
      <c r="K1509">
        <f>主动技能!Q1512</f>
        <v>1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 t="str">
        <f>IF(主动技能!V1512="","",主动技能!V1512)</f>
        <v>skill_32</v>
      </c>
      <c r="Q1509" t="str">
        <f>IF(主动技能!W1512="","")</f>
        <v/>
      </c>
      <c r="R1509" t="str">
        <f>IF(主动技能!X1512="","")</f>
        <v/>
      </c>
      <c r="S1509">
        <f>主动技能!Y1512</f>
        <v>0</v>
      </c>
      <c r="T1509">
        <f>主动技能!Z1512</f>
        <v>100</v>
      </c>
      <c r="U1509">
        <f>主动技能!AB1512</f>
        <v>200</v>
      </c>
      <c r="V1509">
        <f>主动技能!AC1512</f>
        <v>0</v>
      </c>
      <c r="W1509">
        <f>主动技能!AD1512</f>
        <v>0</v>
      </c>
      <c r="X1509">
        <f>主动技能!AE1512</f>
        <v>0</v>
      </c>
      <c r="Y1509">
        <f>主动技能!AF1512</f>
        <v>0</v>
      </c>
      <c r="Z1509">
        <f>主动技能!AG1512</f>
        <v>0</v>
      </c>
      <c r="AA1509" t="str">
        <f>主动技能!AH1512</f>
        <v>attack</v>
      </c>
      <c r="AB1509" t="str">
        <f>IF(主动技能!AI1512="","")</f>
        <v/>
      </c>
      <c r="AC1509">
        <f>主动技能!AJ1512</f>
        <v>6</v>
      </c>
    </row>
    <row r="1510" spans="1:29" x14ac:dyDescent="0.15">
      <c r="A1510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对敌方单体攻击，造成100%攻击力（+283）点伤害。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 t="str">
        <f>主动技能!P1513</f>
        <v>eff_yixingguangquan|||</v>
      </c>
      <c r="K1510">
        <f>主动技能!Q1513</f>
        <v>1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 t="str">
        <f>IF(主动技能!V1513="","",主动技能!V1513)</f>
        <v>skill_32</v>
      </c>
      <c r="Q1510" t="str">
        <f>IF(主动技能!W1513="","")</f>
        <v/>
      </c>
      <c r="R1510" t="str">
        <f>IF(主动技能!X1513="","")</f>
        <v/>
      </c>
      <c r="S1510">
        <f>主动技能!Y1513</f>
        <v>0</v>
      </c>
      <c r="T1510">
        <f>主动技能!Z1513</f>
        <v>100</v>
      </c>
      <c r="U1510">
        <f>主动技能!AB1513</f>
        <v>283</v>
      </c>
      <c r="V1510">
        <f>主动技能!AC1513</f>
        <v>0</v>
      </c>
      <c r="W1510">
        <f>主动技能!AD1513</f>
        <v>0</v>
      </c>
      <c r="X1510">
        <f>主动技能!AE1513</f>
        <v>0</v>
      </c>
      <c r="Y1510">
        <f>主动技能!AF1513</f>
        <v>0</v>
      </c>
      <c r="Z1510">
        <f>主动技能!AG1513</f>
        <v>0</v>
      </c>
      <c r="AA1510" t="str">
        <f>主动技能!AH1513</f>
        <v>attack</v>
      </c>
      <c r="AB1510" t="str">
        <f>IF(主动技能!AI1513="","")</f>
        <v/>
      </c>
      <c r="AC1510">
        <f>主动技能!AJ1513</f>
        <v>7</v>
      </c>
    </row>
    <row r="1511" spans="1:29" x14ac:dyDescent="0.15">
      <c r="A1511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对敌方单体攻击，造成100%攻击力（+400）点伤害。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 t="str">
        <f>主动技能!P1514</f>
        <v>eff_yixingguangquan|||</v>
      </c>
      <c r="K1511">
        <f>主动技能!Q1514</f>
        <v>1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 t="str">
        <f>IF(主动技能!V1514="","",主动技能!V1514)</f>
        <v>skill_32</v>
      </c>
      <c r="Q1511" t="str">
        <f>IF(主动技能!W1514="","")</f>
        <v/>
      </c>
      <c r="R1511" t="str">
        <f>IF(主动技能!X1514="","")</f>
        <v/>
      </c>
      <c r="S1511">
        <f>主动技能!Y1514</f>
        <v>0</v>
      </c>
      <c r="T1511">
        <f>主动技能!Z1514</f>
        <v>100</v>
      </c>
      <c r="U1511">
        <f>主动技能!AB1514</f>
        <v>400</v>
      </c>
      <c r="V1511">
        <f>主动技能!AC1514</f>
        <v>0</v>
      </c>
      <c r="W1511">
        <f>主动技能!AD1514</f>
        <v>0</v>
      </c>
      <c r="X1511">
        <f>主动技能!AE1514</f>
        <v>0</v>
      </c>
      <c r="Y1511">
        <f>主动技能!AF1514</f>
        <v>0</v>
      </c>
      <c r="Z1511">
        <f>主动技能!AG1514</f>
        <v>0</v>
      </c>
      <c r="AA1511" t="str">
        <f>主动技能!AH1514</f>
        <v>attack</v>
      </c>
      <c r="AB1511" t="str">
        <f>IF(主动技能!AI1514="","")</f>
        <v/>
      </c>
      <c r="AC1511">
        <f>主动技能!AJ1514</f>
        <v>8</v>
      </c>
    </row>
    <row r="1512" spans="1:29" x14ac:dyDescent="0.15">
      <c r="A1512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对敌方单体攻击，造成100%攻击力（+566）点伤害。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 t="str">
        <f>主动技能!P1515</f>
        <v>eff_yixingguangquan|||</v>
      </c>
      <c r="K1512">
        <f>主动技能!Q1515</f>
        <v>1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 t="str">
        <f>IF(主动技能!V1515="","",主动技能!V1515)</f>
        <v>skill_32</v>
      </c>
      <c r="Q1512" t="str">
        <f>IF(主动技能!W1515="","")</f>
        <v/>
      </c>
      <c r="R1512" t="str">
        <f>IF(主动技能!X1515="","")</f>
        <v/>
      </c>
      <c r="S1512">
        <f>主动技能!Y1515</f>
        <v>0</v>
      </c>
      <c r="T1512">
        <f>主动技能!Z1515</f>
        <v>100</v>
      </c>
      <c r="U1512">
        <f>主动技能!AB1515</f>
        <v>566</v>
      </c>
      <c r="V1512">
        <f>主动技能!AC1515</f>
        <v>0</v>
      </c>
      <c r="W1512">
        <f>主动技能!AD1515</f>
        <v>0</v>
      </c>
      <c r="X1512">
        <f>主动技能!AE1515</f>
        <v>0</v>
      </c>
      <c r="Y1512">
        <f>主动技能!AF1515</f>
        <v>0</v>
      </c>
      <c r="Z1512">
        <f>主动技能!AG1515</f>
        <v>0</v>
      </c>
      <c r="AA1512" t="str">
        <f>主动技能!AH1515</f>
        <v>attack</v>
      </c>
      <c r="AB1512" t="str">
        <f>IF(主动技能!AI1515="","")</f>
        <v/>
      </c>
      <c r="AC1512">
        <f>主动技能!AJ1515</f>
        <v>9</v>
      </c>
    </row>
    <row r="1513" spans="1:29" x14ac:dyDescent="0.15">
      <c r="A1513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对敌方单体进行横扫攻击，造成100%攻击力（+800）点伤害。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 t="str">
        <f>主动技能!P1516</f>
        <v>eff_yixingguangquan|||</v>
      </c>
      <c r="K1513">
        <f>主动技能!Q1516</f>
        <v>1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 t="str">
        <f>IF(主动技能!V1516="","",主动技能!V1516)</f>
        <v>skill_32</v>
      </c>
      <c r="Q1513" t="str">
        <f>IF(主动技能!W1516="","")</f>
        <v/>
      </c>
      <c r="R1513" t="str">
        <f>IF(主动技能!X1516="","")</f>
        <v/>
      </c>
      <c r="S1513">
        <f>主动技能!Y1516</f>
        <v>0</v>
      </c>
      <c r="T1513">
        <f>主动技能!Z1516</f>
        <v>100</v>
      </c>
      <c r="U1513">
        <f>主动技能!AB1516</f>
        <v>800</v>
      </c>
      <c r="V1513">
        <f>主动技能!AC1516</f>
        <v>0</v>
      </c>
      <c r="W1513">
        <f>主动技能!AD1516</f>
        <v>0</v>
      </c>
      <c r="X1513">
        <f>主动技能!AE1516</f>
        <v>0</v>
      </c>
      <c r="Y1513">
        <f>主动技能!AF1516</f>
        <v>0</v>
      </c>
      <c r="Z1513">
        <f>主动技能!AG1516</f>
        <v>0</v>
      </c>
      <c r="AA1513" t="str">
        <f>主动技能!AH1516</f>
        <v>attack</v>
      </c>
      <c r="AB1513" t="str">
        <f>IF(主动技能!AI1516="","")</f>
        <v/>
      </c>
      <c r="AC1513">
        <f>主动技能!AJ1516</f>
        <v>10</v>
      </c>
    </row>
    <row r="1514" spans="1:29" x14ac:dyDescent="0.15">
      <c r="A1514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对敌方单体进行横扫攻击，造成100%攻击力（+1132）点伤害。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 t="str">
        <f>主动技能!P1517</f>
        <v>eff_yixingguangquan|||</v>
      </c>
      <c r="K1514">
        <f>主动技能!Q1517</f>
        <v>1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 t="str">
        <f>IF(主动技能!V1517="","",主动技能!V1517)</f>
        <v>skill_32</v>
      </c>
      <c r="Q1514" t="str">
        <f>IF(主动技能!W1517="","")</f>
        <v/>
      </c>
      <c r="R1514" t="str">
        <f>IF(主动技能!X1517="","")</f>
        <v/>
      </c>
      <c r="S1514">
        <f>主动技能!Y1517</f>
        <v>0</v>
      </c>
      <c r="T1514">
        <f>主动技能!Z1517</f>
        <v>100</v>
      </c>
      <c r="U1514">
        <f>主动技能!AB1517</f>
        <v>1132</v>
      </c>
      <c r="V1514">
        <f>主动技能!AC1517</f>
        <v>0</v>
      </c>
      <c r="W1514">
        <f>主动技能!AD1517</f>
        <v>0</v>
      </c>
      <c r="X1514">
        <f>主动技能!AE1517</f>
        <v>0</v>
      </c>
      <c r="Y1514">
        <f>主动技能!AF1517</f>
        <v>0</v>
      </c>
      <c r="Z1514">
        <f>主动技能!AG1517</f>
        <v>0</v>
      </c>
      <c r="AA1514" t="str">
        <f>主动技能!AH1517</f>
        <v>attack</v>
      </c>
      <c r="AB1514" t="str">
        <f>IF(主动技能!AI1517="","")</f>
        <v/>
      </c>
      <c r="AC1514">
        <f>主动技能!AJ1517</f>
        <v>11</v>
      </c>
    </row>
    <row r="1515" spans="1:29" x14ac:dyDescent="0.15">
      <c r="A1515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对敌方单体进行横扫攻击，造成100%攻击力（+1601）点伤害。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 t="str">
        <f>主动技能!P1518</f>
        <v>eff_yixingguangquan|||</v>
      </c>
      <c r="K1515">
        <f>主动技能!Q1518</f>
        <v>1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 t="str">
        <f>IF(主动技能!V1518="","",主动技能!V1518)</f>
        <v>skill_32</v>
      </c>
      <c r="Q1515" t="str">
        <f>IF(主动技能!W1518="","")</f>
        <v/>
      </c>
      <c r="R1515" t="str">
        <f>IF(主动技能!X1518="","")</f>
        <v/>
      </c>
      <c r="S1515">
        <f>主动技能!Y1518</f>
        <v>0</v>
      </c>
      <c r="T1515">
        <f>主动技能!Z1518</f>
        <v>100</v>
      </c>
      <c r="U1515">
        <f>主动技能!AB1518</f>
        <v>1601</v>
      </c>
      <c r="V1515">
        <f>主动技能!AC1518</f>
        <v>0</v>
      </c>
      <c r="W1515">
        <f>主动技能!AD1518</f>
        <v>0</v>
      </c>
      <c r="X1515">
        <f>主动技能!AE1518</f>
        <v>0</v>
      </c>
      <c r="Y1515">
        <f>主动技能!AF1518</f>
        <v>0</v>
      </c>
      <c r="Z1515">
        <f>主动技能!AG1518</f>
        <v>0</v>
      </c>
      <c r="AA1515" t="str">
        <f>主动技能!AH1518</f>
        <v>attack</v>
      </c>
      <c r="AB1515" t="str">
        <f>IF(主动技能!AI1518="","")</f>
        <v/>
      </c>
      <c r="AC1515">
        <f>主动技能!AJ1518</f>
        <v>12</v>
      </c>
    </row>
    <row r="1516" spans="1:29" x14ac:dyDescent="0.15">
      <c r="A1516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对敌方单体进行横扫攻击，造成100%攻击力（+2265）点伤害。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 t="str">
        <f>主动技能!P1519</f>
        <v>eff_yixingguangquan|||</v>
      </c>
      <c r="K1516">
        <f>主动技能!Q1519</f>
        <v>1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 t="str">
        <f>IF(主动技能!V1519="","",主动技能!V1519)</f>
        <v>skill_32</v>
      </c>
      <c r="Q1516" t="str">
        <f>IF(主动技能!W1519="","")</f>
        <v/>
      </c>
      <c r="R1516" t="str">
        <f>IF(主动技能!X1519="","")</f>
        <v/>
      </c>
      <c r="S1516">
        <f>主动技能!Y1519</f>
        <v>0</v>
      </c>
      <c r="T1516">
        <f>主动技能!Z1519</f>
        <v>100</v>
      </c>
      <c r="U1516">
        <f>主动技能!AB1519</f>
        <v>2265</v>
      </c>
      <c r="V1516">
        <f>主动技能!AC1519</f>
        <v>0</v>
      </c>
      <c r="W1516">
        <f>主动技能!AD1519</f>
        <v>0</v>
      </c>
      <c r="X1516">
        <f>主动技能!AE1519</f>
        <v>0</v>
      </c>
      <c r="Y1516">
        <f>主动技能!AF1519</f>
        <v>0</v>
      </c>
      <c r="Z1516">
        <f>主动技能!AG1519</f>
        <v>0</v>
      </c>
      <c r="AA1516" t="str">
        <f>主动技能!AH1519</f>
        <v>attack</v>
      </c>
      <c r="AB1516" t="str">
        <f>IF(主动技能!AI1519="","")</f>
        <v/>
      </c>
      <c r="AC1516">
        <f>主动技能!AJ1519</f>
        <v>13</v>
      </c>
    </row>
    <row r="1517" spans="1:29" x14ac:dyDescent="0.15">
      <c r="A1517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对敌方单体进行横扫攻击，造成100%攻击力（+3204）点伤害。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 t="str">
        <f>主动技能!P1520</f>
        <v>eff_yixingguangquan|||</v>
      </c>
      <c r="K1517">
        <f>主动技能!Q1520</f>
        <v>1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 t="str">
        <f>IF(主动技能!V1520="","",主动技能!V1520)</f>
        <v>skill_32</v>
      </c>
      <c r="Q1517" t="str">
        <f>IF(主动技能!W1520="","")</f>
        <v/>
      </c>
      <c r="R1517" t="str">
        <f>IF(主动技能!X1520="","")</f>
        <v/>
      </c>
      <c r="S1517">
        <f>主动技能!Y1520</f>
        <v>0</v>
      </c>
      <c r="T1517">
        <f>主动技能!Z1520</f>
        <v>100</v>
      </c>
      <c r="U1517">
        <f>主动技能!AB1520</f>
        <v>3204</v>
      </c>
      <c r="V1517">
        <f>主动技能!AC1520</f>
        <v>0</v>
      </c>
      <c r="W1517">
        <f>主动技能!AD1520</f>
        <v>0</v>
      </c>
      <c r="X1517">
        <f>主动技能!AE1520</f>
        <v>0</v>
      </c>
      <c r="Y1517">
        <f>主动技能!AF1520</f>
        <v>0</v>
      </c>
      <c r="Z1517">
        <f>主动技能!AG1520</f>
        <v>0</v>
      </c>
      <c r="AA1517" t="str">
        <f>主动技能!AH1520</f>
        <v>attack</v>
      </c>
      <c r="AB1517" t="str">
        <f>IF(主动技能!AI1520="","")</f>
        <v/>
      </c>
      <c r="AC1517">
        <f>主动技能!AJ1520</f>
        <v>14</v>
      </c>
    </row>
    <row r="1518" spans="1:29" x14ac:dyDescent="0.15">
      <c r="A1518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对敌方单体进行横扫攻击，造成100%攻击力（+4532）点伤害。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 t="str">
        <f>主动技能!P1521</f>
        <v>eff_yixingguangquan|||</v>
      </c>
      <c r="K1518">
        <f>主动技能!Q1521</f>
        <v>1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 t="str">
        <f>IF(主动技能!V1521="","",主动技能!V1521)</f>
        <v>skill_32</v>
      </c>
      <c r="Q1518" t="str">
        <f>IF(主动技能!W1521="","")</f>
        <v/>
      </c>
      <c r="R1518" t="str">
        <f>IF(主动技能!X1521="","")</f>
        <v/>
      </c>
      <c r="S1518">
        <f>主动技能!Y1521</f>
        <v>0</v>
      </c>
      <c r="T1518">
        <f>主动技能!Z1521</f>
        <v>100</v>
      </c>
      <c r="U1518">
        <f>主动技能!AB1521</f>
        <v>4532</v>
      </c>
      <c r="V1518">
        <f>主动技能!AC1521</f>
        <v>0</v>
      </c>
      <c r="W1518">
        <f>主动技能!AD1521</f>
        <v>0</v>
      </c>
      <c r="X1518">
        <f>主动技能!AE1521</f>
        <v>0</v>
      </c>
      <c r="Y1518">
        <f>主动技能!AF1521</f>
        <v>0</v>
      </c>
      <c r="Z1518">
        <f>主动技能!AG1521</f>
        <v>0</v>
      </c>
      <c r="AA1518" t="str">
        <f>主动技能!AH1521</f>
        <v>attack</v>
      </c>
      <c r="AB1518" t="str">
        <f>IF(主动技能!AI1521="","")</f>
        <v/>
      </c>
      <c r="AC1518">
        <f>主动技能!AJ1521</f>
        <v>15</v>
      </c>
    </row>
    <row r="1519" spans="1:29" x14ac:dyDescent="0.15">
      <c r="A151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对敌方单体进行横扫攻击，造成100%攻击力（+6411）点伤害。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 t="str">
        <f>主动技能!P1522</f>
        <v>eff_yixingguangquan|||</v>
      </c>
      <c r="K1519">
        <f>主动技能!Q1522</f>
        <v>1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 t="str">
        <f>IF(主动技能!V1522="","",主动技能!V1522)</f>
        <v>skill_32</v>
      </c>
      <c r="Q1519" t="str">
        <f>IF(主动技能!W1522="","")</f>
        <v/>
      </c>
      <c r="R1519" t="str">
        <f>IF(主动技能!X1522="","")</f>
        <v/>
      </c>
      <c r="S1519">
        <f>主动技能!Y1522</f>
        <v>0</v>
      </c>
      <c r="T1519">
        <f>主动技能!Z1522</f>
        <v>100</v>
      </c>
      <c r="U1519">
        <f>主动技能!AB1522</f>
        <v>6411</v>
      </c>
      <c r="V1519">
        <f>主动技能!AC1522</f>
        <v>0</v>
      </c>
      <c r="W1519">
        <f>主动技能!AD1522</f>
        <v>0</v>
      </c>
      <c r="X1519">
        <f>主动技能!AE1522</f>
        <v>0</v>
      </c>
      <c r="Y1519">
        <f>主动技能!AF1522</f>
        <v>0</v>
      </c>
      <c r="Z1519">
        <f>主动技能!AG1522</f>
        <v>0</v>
      </c>
      <c r="AA1519" t="str">
        <f>主动技能!AH1522</f>
        <v>attack</v>
      </c>
      <c r="AB1519" t="str">
        <f>IF(主动技能!AI1522="","")</f>
        <v/>
      </c>
      <c r="AC1519">
        <f>主动技能!AJ1522</f>
        <v>16</v>
      </c>
    </row>
    <row r="1520" spans="1:29" x14ac:dyDescent="0.15">
      <c r="A1520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对敌方单体进行横扫攻击，造成100%攻击力（+9067）点伤害。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 t="str">
        <f>主动技能!P1523</f>
        <v>eff_yixingguangquan|||</v>
      </c>
      <c r="K1520">
        <f>主动技能!Q1523</f>
        <v>1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 t="str">
        <f>IF(主动技能!V1523="","",主动技能!V1523)</f>
        <v>skill_32</v>
      </c>
      <c r="Q1520" t="str">
        <f>IF(主动技能!W1523="","")</f>
        <v/>
      </c>
      <c r="R1520" t="str">
        <f>IF(主动技能!X1523="","")</f>
        <v/>
      </c>
      <c r="S1520">
        <f>主动技能!Y1523</f>
        <v>0</v>
      </c>
      <c r="T1520">
        <f>主动技能!Z1523</f>
        <v>100</v>
      </c>
      <c r="U1520">
        <f>主动技能!AB1523</f>
        <v>9067</v>
      </c>
      <c r="V1520">
        <f>主动技能!AC1523</f>
        <v>0</v>
      </c>
      <c r="W1520">
        <f>主动技能!AD1523</f>
        <v>0</v>
      </c>
      <c r="X1520">
        <f>主动技能!AE1523</f>
        <v>0</v>
      </c>
      <c r="Y1520">
        <f>主动技能!AF1523</f>
        <v>0</v>
      </c>
      <c r="Z1520">
        <f>主动技能!AG1523</f>
        <v>0</v>
      </c>
      <c r="AA1520" t="str">
        <f>主动技能!AH1523</f>
        <v>attack</v>
      </c>
      <c r="AB1520" t="str">
        <f>IF(主动技能!AI1523="","")</f>
        <v/>
      </c>
      <c r="AC1520">
        <f>主动技能!AJ1523</f>
        <v>17</v>
      </c>
    </row>
    <row r="1521" spans="1:29" x14ac:dyDescent="0.15">
      <c r="A1521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对敌方单体进行横扫攻击，造成100%攻击力（+12825）点伤害。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 t="str">
        <f>主动技能!P1524</f>
        <v>eff_yixingguangquan|||</v>
      </c>
      <c r="K1521">
        <f>主动技能!Q1524</f>
        <v>1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 t="str">
        <f>IF(主动技能!V1524="","",主动技能!V1524)</f>
        <v>skill_32</v>
      </c>
      <c r="Q1521" t="str">
        <f>IF(主动技能!W1524="","")</f>
        <v/>
      </c>
      <c r="R1521" t="str">
        <f>IF(主动技能!X1524="","")</f>
        <v/>
      </c>
      <c r="S1521">
        <f>主动技能!Y1524</f>
        <v>0</v>
      </c>
      <c r="T1521">
        <f>主动技能!Z1524</f>
        <v>100</v>
      </c>
      <c r="U1521">
        <f>主动技能!AB1524</f>
        <v>12825</v>
      </c>
      <c r="V1521">
        <f>主动技能!AC1524</f>
        <v>0</v>
      </c>
      <c r="W1521">
        <f>主动技能!AD1524</f>
        <v>0</v>
      </c>
      <c r="X1521">
        <f>主动技能!AE1524</f>
        <v>0</v>
      </c>
      <c r="Y1521">
        <f>主动技能!AF1524</f>
        <v>0</v>
      </c>
      <c r="Z1521">
        <f>主动技能!AG1524</f>
        <v>0</v>
      </c>
      <c r="AA1521" t="str">
        <f>主动技能!AH1524</f>
        <v>attack</v>
      </c>
      <c r="AB1521" t="str">
        <f>IF(主动技能!AI1524="","")</f>
        <v/>
      </c>
      <c r="AC1521">
        <f>主动技能!AJ1524</f>
        <v>18</v>
      </c>
    </row>
    <row r="1522" spans="1:29" x14ac:dyDescent="0.15">
      <c r="A1522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对敌方单体进行横扫攻击，造成100%攻击力（+18140）点伤害。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 t="str">
        <f>主动技能!P1525</f>
        <v>eff_yixingguangquan|||</v>
      </c>
      <c r="K1522">
        <f>主动技能!Q1525</f>
        <v>1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 t="str">
        <f>IF(主动技能!V1525="","",主动技能!V1525)</f>
        <v>skill_32</v>
      </c>
      <c r="Q1522" t="str">
        <f>IF(主动技能!W1525="","")</f>
        <v/>
      </c>
      <c r="R1522" t="str">
        <f>IF(主动技能!X1525="","")</f>
        <v/>
      </c>
      <c r="S1522">
        <f>主动技能!Y1525</f>
        <v>0</v>
      </c>
      <c r="T1522">
        <f>主动技能!Z1525</f>
        <v>100</v>
      </c>
      <c r="U1522">
        <f>主动技能!AB1525</f>
        <v>18140</v>
      </c>
      <c r="V1522">
        <f>主动技能!AC1525</f>
        <v>0</v>
      </c>
      <c r="W1522">
        <f>主动技能!AD1525</f>
        <v>0</v>
      </c>
      <c r="X1522">
        <f>主动技能!AE1525</f>
        <v>0</v>
      </c>
      <c r="Y1522">
        <f>主动技能!AF1525</f>
        <v>0</v>
      </c>
      <c r="Z1522">
        <f>主动技能!AG1525</f>
        <v>0</v>
      </c>
      <c r="AA1522" t="str">
        <f>主动技能!AH1525</f>
        <v>attack</v>
      </c>
      <c r="AB1522" t="str">
        <f>IF(主动技能!AI1525="","")</f>
        <v/>
      </c>
      <c r="AC1522">
        <f>主动技能!AJ1525</f>
        <v>19</v>
      </c>
    </row>
    <row r="1523" spans="1:29" x14ac:dyDescent="0.15">
      <c r="A1523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对敌方单体进行横扫攻击，造成100%攻击力（+25657）点伤害。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 t="str">
        <f>主动技能!P1526</f>
        <v>eff_yixingguangquan|||</v>
      </c>
      <c r="K1523">
        <f>主动技能!Q1526</f>
        <v>1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 t="str">
        <f>IF(主动技能!V1526="","",主动技能!V1526)</f>
        <v>skill_32</v>
      </c>
      <c r="Q1523" t="str">
        <f>IF(主动技能!W1526="","")</f>
        <v/>
      </c>
      <c r="R1523" t="str">
        <f>IF(主动技能!X1526="","")</f>
        <v/>
      </c>
      <c r="S1523">
        <f>主动技能!Y1526</f>
        <v>0</v>
      </c>
      <c r="T1523">
        <f>主动技能!Z1526</f>
        <v>100</v>
      </c>
      <c r="U1523">
        <f>主动技能!AB1526</f>
        <v>25657</v>
      </c>
      <c r="V1523">
        <f>主动技能!AC1526</f>
        <v>0</v>
      </c>
      <c r="W1523">
        <f>主动技能!AD1526</f>
        <v>0</v>
      </c>
      <c r="X1523">
        <f>主动技能!AE1526</f>
        <v>0</v>
      </c>
      <c r="Y1523">
        <f>主动技能!AF1526</f>
        <v>0</v>
      </c>
      <c r="Z1523">
        <f>主动技能!AG1526</f>
        <v>0</v>
      </c>
      <c r="AA1523" t="str">
        <f>主动技能!AH1526</f>
        <v>attack</v>
      </c>
      <c r="AB1523" t="str">
        <f>IF(主动技能!AI1526="","")</f>
        <v/>
      </c>
      <c r="AC1523">
        <f>主动技能!AJ1526</f>
        <v>20</v>
      </c>
    </row>
    <row r="1524" spans="1:29" x14ac:dyDescent="0.15">
      <c r="A1524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对敌方1排单位造成125%攻击力（+81）伤害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 t="str">
        <f>主动技能!P1527</f>
        <v>eff_sixingguangquan|eff_wanyuezhan_0|eff_wanyuezhan_1|</v>
      </c>
      <c r="K1524">
        <f>主动技能!Q1527</f>
        <v>2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 t="str">
        <f>IF(主动技能!V1527="","",主动技能!V1527)</f>
        <v>skill_20</v>
      </c>
      <c r="Q1524" t="str">
        <f>IF(主动技能!W1527="","")</f>
        <v/>
      </c>
      <c r="R1524" t="str">
        <f>IF(主动技能!X1527="","")</f>
        <v/>
      </c>
      <c r="S1524">
        <f>主动技能!Y1527</f>
        <v>50</v>
      </c>
      <c r="T1524">
        <f>主动技能!Z1527</f>
        <v>125</v>
      </c>
      <c r="U1524">
        <f>主动技能!AB1527</f>
        <v>81</v>
      </c>
      <c r="V1524">
        <f>主动技能!AC1527</f>
        <v>0</v>
      </c>
      <c r="W1524">
        <f>主动技能!AD1527</f>
        <v>0</v>
      </c>
      <c r="X1524">
        <f>主动技能!AE1527</f>
        <v>1</v>
      </c>
      <c r="Y1524">
        <f>主动技能!AF1527</f>
        <v>2</v>
      </c>
      <c r="Z1524">
        <f>主动技能!AG1527</f>
        <v>1</v>
      </c>
      <c r="AA1524" t="str">
        <f>主动技能!AH1527</f>
        <v>attackex</v>
      </c>
      <c r="AB1524" t="str">
        <f>IF(主动技能!AI1527="","")</f>
        <v/>
      </c>
      <c r="AC1524">
        <f>主动技能!AJ1527</f>
        <v>1</v>
      </c>
    </row>
    <row r="1525" spans="1:29" x14ac:dyDescent="0.15">
      <c r="A1525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对敌方1排单位造成125%攻击力（+100）伤害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 t="str">
        <f>主动技能!P1528</f>
        <v>eff_sixingguangquan|eff_wanyuezhan_0|eff_wanyuezhan_1|</v>
      </c>
      <c r="K1525">
        <f>主动技能!Q1528</f>
        <v>2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 t="str">
        <f>IF(主动技能!V1528="","",主动技能!V1528)</f>
        <v>skill_20</v>
      </c>
      <c r="Q1525" t="str">
        <f>IF(主动技能!W1528="","")</f>
        <v/>
      </c>
      <c r="R1525" t="str">
        <f>IF(主动技能!X1528="","")</f>
        <v/>
      </c>
      <c r="S1525">
        <f>主动技能!Y1528</f>
        <v>50</v>
      </c>
      <c r="T1525">
        <f>主动技能!Z1528</f>
        <v>125</v>
      </c>
      <c r="U1525">
        <f>主动技能!AB1528</f>
        <v>100</v>
      </c>
      <c r="V1525">
        <f>主动技能!AC1528</f>
        <v>0</v>
      </c>
      <c r="W1525">
        <f>主动技能!AD1528</f>
        <v>0</v>
      </c>
      <c r="X1525">
        <f>主动技能!AE1528</f>
        <v>1</v>
      </c>
      <c r="Y1525">
        <f>主动技能!AF1528</f>
        <v>2</v>
      </c>
      <c r="Z1525">
        <f>主动技能!AG1528</f>
        <v>1</v>
      </c>
      <c r="AA1525" t="str">
        <f>主动技能!AH1528</f>
        <v>attackex</v>
      </c>
      <c r="AB1525" t="str">
        <f>IF(主动技能!AI1528="","")</f>
        <v/>
      </c>
      <c r="AC1525">
        <f>主动技能!AJ1528</f>
        <v>2</v>
      </c>
    </row>
    <row r="1526" spans="1:29" x14ac:dyDescent="0.15">
      <c r="A1526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对敌方1排单位造成125%攻击力（+156）伤害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 t="str">
        <f>主动技能!P1529</f>
        <v>eff_sixingguangquan|eff_wanyuezhan_0|eff_wanyuezhan_1|</v>
      </c>
      <c r="K1526">
        <f>主动技能!Q1529</f>
        <v>2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 t="str">
        <f>IF(主动技能!V1529="","",主动技能!V1529)</f>
        <v>skill_20</v>
      </c>
      <c r="Q1526" t="str">
        <f>IF(主动技能!W1529="","")</f>
        <v/>
      </c>
      <c r="R1526" t="str">
        <f>IF(主动技能!X1529="","")</f>
        <v/>
      </c>
      <c r="S1526">
        <f>主动技能!Y1529</f>
        <v>50</v>
      </c>
      <c r="T1526">
        <f>主动技能!Z1529</f>
        <v>125</v>
      </c>
      <c r="U1526">
        <f>主动技能!AB1529</f>
        <v>156</v>
      </c>
      <c r="V1526">
        <f>主动技能!AC1529</f>
        <v>0</v>
      </c>
      <c r="W1526">
        <f>主动技能!AD1529</f>
        <v>0</v>
      </c>
      <c r="X1526">
        <f>主动技能!AE1529</f>
        <v>1</v>
      </c>
      <c r="Y1526">
        <f>主动技能!AF1529</f>
        <v>2</v>
      </c>
      <c r="Z1526">
        <f>主动技能!AG1529</f>
        <v>1</v>
      </c>
      <c r="AA1526" t="str">
        <f>主动技能!AH1529</f>
        <v>attackex</v>
      </c>
      <c r="AB1526" t="str">
        <f>IF(主动技能!AI1529="","")</f>
        <v/>
      </c>
      <c r="AC1526">
        <f>主动技能!AJ1529</f>
        <v>3</v>
      </c>
    </row>
    <row r="1527" spans="1:29" x14ac:dyDescent="0.15">
      <c r="A1527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对敌方1排单位造成125%攻击力（+250）伤害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 t="str">
        <f>主动技能!P1530</f>
        <v>eff_sixingguangquan|eff_wanyuezhan_0|eff_wanyuezhan_1|</v>
      </c>
      <c r="K1527">
        <f>主动技能!Q1530</f>
        <v>2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 t="str">
        <f>IF(主动技能!V1530="","",主动技能!V1530)</f>
        <v>skill_20</v>
      </c>
      <c r="Q1527" t="str">
        <f>IF(主动技能!W1530="","")</f>
        <v/>
      </c>
      <c r="R1527" t="str">
        <f>IF(主动技能!X1530="","")</f>
        <v/>
      </c>
      <c r="S1527">
        <f>主动技能!Y1530</f>
        <v>50</v>
      </c>
      <c r="T1527">
        <f>主动技能!Z1530</f>
        <v>125</v>
      </c>
      <c r="U1527">
        <f>主动技能!AB1530</f>
        <v>250</v>
      </c>
      <c r="V1527">
        <f>主动技能!AC1530</f>
        <v>0</v>
      </c>
      <c r="W1527">
        <f>主动技能!AD1530</f>
        <v>0</v>
      </c>
      <c r="X1527">
        <f>主动技能!AE1530</f>
        <v>1</v>
      </c>
      <c r="Y1527">
        <f>主动技能!AF1530</f>
        <v>2</v>
      </c>
      <c r="Z1527">
        <f>主动技能!AG1530</f>
        <v>1</v>
      </c>
      <c r="AA1527" t="str">
        <f>主动技能!AH1530</f>
        <v>attackex</v>
      </c>
      <c r="AB1527" t="str">
        <f>IF(主动技能!AI1530="","")</f>
        <v/>
      </c>
      <c r="AC1527">
        <f>主动技能!AJ1530</f>
        <v>4</v>
      </c>
    </row>
    <row r="1528" spans="1:29" x14ac:dyDescent="0.15">
      <c r="A1528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 t="str">
        <f>主动技能!P1531</f>
        <v>eff_sixingguangquan|eff_wanyuezhan_0|eff_wanyuezhan_1|</v>
      </c>
      <c r="K1528">
        <f>主动技能!Q1531</f>
        <v>2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 t="str">
        <f>IF(主动技能!V1531="","",主动技能!V1531)</f>
        <v>skill_20</v>
      </c>
      <c r="Q1528" t="str">
        <f>IF(主动技能!W1531="","")</f>
        <v/>
      </c>
      <c r="R1528" t="str">
        <f>IF(主动技能!X1531="","")</f>
        <v/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>
        <f>主动技能!AE1531</f>
        <v>1</v>
      </c>
      <c r="Y1528">
        <f>主动技能!AF1531</f>
        <v>2</v>
      </c>
      <c r="Z1528">
        <f>主动技能!AG1531</f>
        <v>1</v>
      </c>
      <c r="AA1528" t="str">
        <f>主动技能!AH1531</f>
        <v>attackex</v>
      </c>
      <c r="AB1528" t="str">
        <f>IF(主动技能!AI1531="","")</f>
        <v/>
      </c>
      <c r="AC1528">
        <f>主动技能!AJ1531</f>
        <v>5</v>
      </c>
    </row>
    <row r="1529" spans="1:29" x14ac:dyDescent="0.15">
      <c r="A152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对敌方1排单位造成125%攻击力（+500）伤害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 t="str">
        <f>主动技能!P1532</f>
        <v>eff_sixingguangquan|eff_wanyuezhan_0|eff_wanyuezhan_1|</v>
      </c>
      <c r="K1529">
        <f>主动技能!Q1532</f>
        <v>2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 t="str">
        <f>IF(主动技能!V1532="","",主动技能!V1532)</f>
        <v>skill_20</v>
      </c>
      <c r="Q1529" t="str">
        <f>IF(主动技能!W1532="","")</f>
        <v/>
      </c>
      <c r="R1529" t="str">
        <f>IF(主动技能!X1532="","")</f>
        <v/>
      </c>
      <c r="S1529">
        <f>主动技能!Y1532</f>
        <v>50</v>
      </c>
      <c r="T1529">
        <f>主动技能!Z1532</f>
        <v>125</v>
      </c>
      <c r="U1529">
        <f>主动技能!AB1532</f>
        <v>500</v>
      </c>
      <c r="V1529">
        <f>主动技能!AC1532</f>
        <v>0</v>
      </c>
      <c r="W1529">
        <f>主动技能!AD1532</f>
        <v>0</v>
      </c>
      <c r="X1529">
        <f>主动技能!AE1532</f>
        <v>1</v>
      </c>
      <c r="Y1529">
        <f>主动技能!AF1532</f>
        <v>2</v>
      </c>
      <c r="Z1529">
        <f>主动技能!AG1532</f>
        <v>1</v>
      </c>
      <c r="AA1529" t="str">
        <f>主动技能!AH1532</f>
        <v>attackex</v>
      </c>
      <c r="AB1529" t="str">
        <f>IF(主动技能!AI1532="","")</f>
        <v/>
      </c>
      <c r="AC1529">
        <f>主动技能!AJ1532</f>
        <v>6</v>
      </c>
    </row>
    <row r="1530" spans="1:29" x14ac:dyDescent="0.15">
      <c r="A1530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对敌方1排单位造成125%攻击力（+707）伤害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 t="str">
        <f>主动技能!P1533</f>
        <v>eff_sixingguangquan|eff_wanyuezhan_0|eff_wanyuezhan_1|</v>
      </c>
      <c r="K1530">
        <f>主动技能!Q1533</f>
        <v>2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 t="str">
        <f>IF(主动技能!V1533="","",主动技能!V1533)</f>
        <v>skill_20</v>
      </c>
      <c r="Q1530" t="str">
        <f>IF(主动技能!W1533="","")</f>
        <v/>
      </c>
      <c r="R1530" t="str">
        <f>IF(主动技能!X1533="","")</f>
        <v/>
      </c>
      <c r="S1530">
        <f>主动技能!Y1533</f>
        <v>50</v>
      </c>
      <c r="T1530">
        <f>主动技能!Z1533</f>
        <v>125</v>
      </c>
      <c r="U1530">
        <f>主动技能!AB1533</f>
        <v>707</v>
      </c>
      <c r="V1530">
        <f>主动技能!AC1533</f>
        <v>0</v>
      </c>
      <c r="W1530">
        <f>主动技能!AD1533</f>
        <v>0</v>
      </c>
      <c r="X1530">
        <f>主动技能!AE1533</f>
        <v>1</v>
      </c>
      <c r="Y1530">
        <f>主动技能!AF1533</f>
        <v>2</v>
      </c>
      <c r="Z1530">
        <f>主动技能!AG1533</f>
        <v>1</v>
      </c>
      <c r="AA1530" t="str">
        <f>主动技能!AH1533</f>
        <v>attackex</v>
      </c>
      <c r="AB1530" t="str">
        <f>IF(主动技能!AI1533="","")</f>
        <v/>
      </c>
      <c r="AC1530">
        <f>主动技能!AJ1533</f>
        <v>7</v>
      </c>
    </row>
    <row r="1531" spans="1:29" x14ac:dyDescent="0.15">
      <c r="A1531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对敌方1排单位造成125%攻击力（+1000）伤害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 t="str">
        <f>主动技能!P1534</f>
        <v>eff_sixingguangquan|eff_wanyuezhan_0|eff_wanyuezhan_1|</v>
      </c>
      <c r="K1531">
        <f>主动技能!Q1534</f>
        <v>2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 t="str">
        <f>IF(主动技能!V1534="","",主动技能!V1534)</f>
        <v>skill_20</v>
      </c>
      <c r="Q1531" t="str">
        <f>IF(主动技能!W1534="","")</f>
        <v/>
      </c>
      <c r="R1531" t="str">
        <f>IF(主动技能!X1534="","")</f>
        <v/>
      </c>
      <c r="S1531">
        <f>主动技能!Y1534</f>
        <v>50</v>
      </c>
      <c r="T1531">
        <f>主动技能!Z1534</f>
        <v>125</v>
      </c>
      <c r="U1531">
        <f>主动技能!AB1534</f>
        <v>1000</v>
      </c>
      <c r="V1531">
        <f>主动技能!AC1534</f>
        <v>0</v>
      </c>
      <c r="W1531">
        <f>主动技能!AD1534</f>
        <v>0</v>
      </c>
      <c r="X1531">
        <f>主动技能!AE1534</f>
        <v>1</v>
      </c>
      <c r="Y1531">
        <f>主动技能!AF1534</f>
        <v>2</v>
      </c>
      <c r="Z1531">
        <f>主动技能!AG1534</f>
        <v>1</v>
      </c>
      <c r="AA1531" t="str">
        <f>主动技能!AH1534</f>
        <v>attackex</v>
      </c>
      <c r="AB1531" t="str">
        <f>IF(主动技能!AI1534="","")</f>
        <v/>
      </c>
      <c r="AC1531">
        <f>主动技能!AJ1534</f>
        <v>8</v>
      </c>
    </row>
    <row r="1532" spans="1:29" x14ac:dyDescent="0.15">
      <c r="A1532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对敌方1排单位造成125%攻击力（+1415）伤害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 t="str">
        <f>主动技能!P1535</f>
        <v>eff_sixingguangquan|eff_wanyuezhan_0|eff_wanyuezhan_1|</v>
      </c>
      <c r="K1532">
        <f>主动技能!Q1535</f>
        <v>2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 t="str">
        <f>IF(主动技能!V1535="","",主动技能!V1535)</f>
        <v>skill_20</v>
      </c>
      <c r="Q1532" t="str">
        <f>IF(主动技能!W1535="","")</f>
        <v/>
      </c>
      <c r="R1532" t="str">
        <f>IF(主动技能!X1535="","")</f>
        <v/>
      </c>
      <c r="S1532">
        <f>主动技能!Y1535</f>
        <v>50</v>
      </c>
      <c r="T1532">
        <f>主动技能!Z1535</f>
        <v>125</v>
      </c>
      <c r="U1532">
        <f>主动技能!AB1535</f>
        <v>1415</v>
      </c>
      <c r="V1532">
        <f>主动技能!AC1535</f>
        <v>0</v>
      </c>
      <c r="W1532">
        <f>主动技能!AD1535</f>
        <v>0</v>
      </c>
      <c r="X1532">
        <f>主动技能!AE1535</f>
        <v>1</v>
      </c>
      <c r="Y1532">
        <f>主动技能!AF1535</f>
        <v>2</v>
      </c>
      <c r="Z1532">
        <f>主动技能!AG1535</f>
        <v>1</v>
      </c>
      <c r="AA1532" t="str">
        <f>主动技能!AH1535</f>
        <v>attackex</v>
      </c>
      <c r="AB1532" t="str">
        <f>IF(主动技能!AI1535="","")</f>
        <v/>
      </c>
      <c r="AC1532">
        <f>主动技能!AJ1535</f>
        <v>9</v>
      </c>
    </row>
    <row r="1533" spans="1:29" x14ac:dyDescent="0.15">
      <c r="A1533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对敌方1排单位造成125%攻击力（+2001）伤害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 t="str">
        <f>主动技能!P1536</f>
        <v>eff_sixingguangquan|eff_wanyuezhan_0|eff_wanyuezhan_1|</v>
      </c>
      <c r="K1533">
        <f>主动技能!Q1536</f>
        <v>2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 t="str">
        <f>IF(主动技能!V1536="","",主动技能!V1536)</f>
        <v>skill_20</v>
      </c>
      <c r="Q1533" t="str">
        <f>IF(主动技能!W1536="","")</f>
        <v/>
      </c>
      <c r="R1533" t="str">
        <f>IF(主动技能!X1536="","")</f>
        <v/>
      </c>
      <c r="S1533">
        <f>主动技能!Y1536</f>
        <v>50</v>
      </c>
      <c r="T1533">
        <f>主动技能!Z1536</f>
        <v>125</v>
      </c>
      <c r="U1533">
        <f>主动技能!AB1536</f>
        <v>2001</v>
      </c>
      <c r="V1533">
        <f>主动技能!AC1536</f>
        <v>0</v>
      </c>
      <c r="W1533">
        <f>主动技能!AD1536</f>
        <v>0</v>
      </c>
      <c r="X1533">
        <f>主动技能!AE1536</f>
        <v>1</v>
      </c>
      <c r="Y1533">
        <f>主动技能!AF1536</f>
        <v>2</v>
      </c>
      <c r="Z1533">
        <f>主动技能!AG1536</f>
        <v>1</v>
      </c>
      <c r="AA1533" t="str">
        <f>主动技能!AH1536</f>
        <v>attackex</v>
      </c>
      <c r="AB1533" t="str">
        <f>IF(主动技能!AI1536="","")</f>
        <v/>
      </c>
      <c r="AC1533">
        <f>主动技能!AJ1536</f>
        <v>10</v>
      </c>
    </row>
    <row r="1534" spans="1:29" x14ac:dyDescent="0.15">
      <c r="A1534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对敌方1排单位造成125%攻击力（+2831）伤害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 t="str">
        <f>主动技能!P1537</f>
        <v>eff_sixingguangquan|eff_wanyuezhan_0|eff_wanyuezhan_1|</v>
      </c>
      <c r="K1534">
        <f>主动技能!Q1537</f>
        <v>2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 t="str">
        <f>IF(主动技能!V1537="","",主动技能!V1537)</f>
        <v>skill_20</v>
      </c>
      <c r="Q1534" t="str">
        <f>IF(主动技能!W1537="","")</f>
        <v/>
      </c>
      <c r="R1534" t="str">
        <f>IF(主动技能!X1537="","")</f>
        <v/>
      </c>
      <c r="S1534">
        <f>主动技能!Y1537</f>
        <v>50</v>
      </c>
      <c r="T1534">
        <f>主动技能!Z1537</f>
        <v>125</v>
      </c>
      <c r="U1534">
        <f>主动技能!AB1537</f>
        <v>2831</v>
      </c>
      <c r="V1534">
        <f>主动技能!AC1537</f>
        <v>0</v>
      </c>
      <c r="W1534">
        <f>主动技能!AD1537</f>
        <v>0</v>
      </c>
      <c r="X1534">
        <f>主动技能!AE1537</f>
        <v>1</v>
      </c>
      <c r="Y1534">
        <f>主动技能!AF1537</f>
        <v>2</v>
      </c>
      <c r="Z1534">
        <f>主动技能!AG1537</f>
        <v>1</v>
      </c>
      <c r="AA1534" t="str">
        <f>主动技能!AH1537</f>
        <v>attackex</v>
      </c>
      <c r="AB1534" t="str">
        <f>IF(主动技能!AI1537="","")</f>
        <v/>
      </c>
      <c r="AC1534">
        <f>主动技能!AJ1537</f>
        <v>11</v>
      </c>
    </row>
    <row r="1535" spans="1:29" x14ac:dyDescent="0.15">
      <c r="A1535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对敌方1排单位造成125%攻击力（+4004）伤害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 t="str">
        <f>主动技能!P1538</f>
        <v>eff_sixingguangquan|eff_wanyuezhan_0|eff_wanyuezhan_1|</v>
      </c>
      <c r="K1535">
        <f>主动技能!Q1538</f>
        <v>2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 t="str">
        <f>IF(主动技能!V1538="","",主动技能!V1538)</f>
        <v>skill_20</v>
      </c>
      <c r="Q1535" t="str">
        <f>IF(主动技能!W1538="","")</f>
        <v/>
      </c>
      <c r="R1535" t="str">
        <f>IF(主动技能!X1538="","")</f>
        <v/>
      </c>
      <c r="S1535">
        <f>主动技能!Y1538</f>
        <v>50</v>
      </c>
      <c r="T1535">
        <f>主动技能!Z1538</f>
        <v>125</v>
      </c>
      <c r="U1535">
        <f>主动技能!AB1538</f>
        <v>4004</v>
      </c>
      <c r="V1535">
        <f>主动技能!AC1538</f>
        <v>0</v>
      </c>
      <c r="W1535">
        <f>主动技能!AD1538</f>
        <v>0</v>
      </c>
      <c r="X1535">
        <f>主动技能!AE1538</f>
        <v>1</v>
      </c>
      <c r="Y1535">
        <f>主动技能!AF1538</f>
        <v>2</v>
      </c>
      <c r="Z1535">
        <f>主动技能!AG1538</f>
        <v>1</v>
      </c>
      <c r="AA1535" t="str">
        <f>主动技能!AH1538</f>
        <v>attackex</v>
      </c>
      <c r="AB1535" t="str">
        <f>IF(主动技能!AI1538="","")</f>
        <v/>
      </c>
      <c r="AC1535">
        <f>主动技能!AJ1538</f>
        <v>12</v>
      </c>
    </row>
    <row r="1536" spans="1:29" x14ac:dyDescent="0.15">
      <c r="A1536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对敌方1排单位造成125%攻击力（+5664）伤害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 t="str">
        <f>主动技能!P1539</f>
        <v>eff_sixingguangquan|eff_wanyuezhan_0|eff_wanyuezhan_1|</v>
      </c>
      <c r="K1536">
        <f>主动技能!Q1539</f>
        <v>2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 t="str">
        <f>IF(主动技能!V1539="","",主动技能!V1539)</f>
        <v>skill_20</v>
      </c>
      <c r="Q1536" t="str">
        <f>IF(主动技能!W1539="","")</f>
        <v/>
      </c>
      <c r="R1536" t="str">
        <f>IF(主动技能!X1539="","")</f>
        <v/>
      </c>
      <c r="S1536">
        <f>主动技能!Y1539</f>
        <v>50</v>
      </c>
      <c r="T1536">
        <f>主动技能!Z1539</f>
        <v>125</v>
      </c>
      <c r="U1536">
        <f>主动技能!AB1539</f>
        <v>5664</v>
      </c>
      <c r="V1536">
        <f>主动技能!AC1539</f>
        <v>0</v>
      </c>
      <c r="W1536">
        <f>主动技能!AD1539</f>
        <v>0</v>
      </c>
      <c r="X1536">
        <f>主动技能!AE1539</f>
        <v>1</v>
      </c>
      <c r="Y1536">
        <f>主动技能!AF1539</f>
        <v>2</v>
      </c>
      <c r="Z1536">
        <f>主动技能!AG1539</f>
        <v>1</v>
      </c>
      <c r="AA1536" t="str">
        <f>主动技能!AH1539</f>
        <v>attackex</v>
      </c>
      <c r="AB1536" t="str">
        <f>IF(主动技能!AI1539="","")</f>
        <v/>
      </c>
      <c r="AC1536">
        <f>主动技能!AJ1539</f>
        <v>13</v>
      </c>
    </row>
    <row r="1537" spans="1:29" x14ac:dyDescent="0.15">
      <c r="A1537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对敌方1排单位造成125%攻击力（+8011）伤害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 t="str">
        <f>主动技能!P1540</f>
        <v>eff_sixingguangquan|eff_wanyuezhan_0|eff_wanyuezhan_1|</v>
      </c>
      <c r="K1537">
        <f>主动技能!Q1540</f>
        <v>2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 t="str">
        <f>IF(主动技能!V1540="","",主动技能!V1540)</f>
        <v>skill_20</v>
      </c>
      <c r="Q1537" t="str">
        <f>IF(主动技能!W1540="","")</f>
        <v/>
      </c>
      <c r="R1537" t="str">
        <f>IF(主动技能!X1540="","")</f>
        <v/>
      </c>
      <c r="S1537">
        <f>主动技能!Y1540</f>
        <v>50</v>
      </c>
      <c r="T1537">
        <f>主动技能!Z1540</f>
        <v>125</v>
      </c>
      <c r="U1537">
        <f>主动技能!AB1540</f>
        <v>8011</v>
      </c>
      <c r="V1537">
        <f>主动技能!AC1540</f>
        <v>0</v>
      </c>
      <c r="W1537">
        <f>主动技能!AD1540</f>
        <v>0</v>
      </c>
      <c r="X1537">
        <f>主动技能!AE1540</f>
        <v>1</v>
      </c>
      <c r="Y1537">
        <f>主动技能!AF1540</f>
        <v>2</v>
      </c>
      <c r="Z1537">
        <f>主动技能!AG1540</f>
        <v>1</v>
      </c>
      <c r="AA1537" t="str">
        <f>主动技能!AH1540</f>
        <v>attackex</v>
      </c>
      <c r="AB1537" t="str">
        <f>IF(主动技能!AI1540="","")</f>
        <v/>
      </c>
      <c r="AC1537">
        <f>主动技能!AJ1540</f>
        <v>14</v>
      </c>
    </row>
    <row r="1538" spans="1:29" x14ac:dyDescent="0.15">
      <c r="A1538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对敌方1排单位造成125%攻击力（+11331）伤害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 t="str">
        <f>主动技能!P1541</f>
        <v>eff_sixingguangquan|eff_wanyuezhan_0|eff_wanyuezhan_1|</v>
      </c>
      <c r="K1538">
        <f>主动技能!Q1541</f>
        <v>2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 t="str">
        <f>IF(主动技能!V1541="","",主动技能!V1541)</f>
        <v>skill_20</v>
      </c>
      <c r="Q1538" t="str">
        <f>IF(主动技能!W1541="","")</f>
        <v/>
      </c>
      <c r="R1538" t="str">
        <f>IF(主动技能!X1541="","")</f>
        <v/>
      </c>
      <c r="S1538">
        <f>主动技能!Y1541</f>
        <v>50</v>
      </c>
      <c r="T1538">
        <f>主动技能!Z1541</f>
        <v>125</v>
      </c>
      <c r="U1538">
        <f>主动技能!AB1541</f>
        <v>11331</v>
      </c>
      <c r="V1538">
        <f>主动技能!AC1541</f>
        <v>0</v>
      </c>
      <c r="W1538">
        <f>主动技能!AD1541</f>
        <v>0</v>
      </c>
      <c r="X1538">
        <f>主动技能!AE1541</f>
        <v>1</v>
      </c>
      <c r="Y1538">
        <f>主动技能!AF1541</f>
        <v>2</v>
      </c>
      <c r="Z1538">
        <f>主动技能!AG1541</f>
        <v>1</v>
      </c>
      <c r="AA1538" t="str">
        <f>主动技能!AH1541</f>
        <v>attackex</v>
      </c>
      <c r="AB1538" t="str">
        <f>IF(主动技能!AI1541="","")</f>
        <v/>
      </c>
      <c r="AC1538">
        <f>主动技能!AJ1541</f>
        <v>15</v>
      </c>
    </row>
    <row r="1539" spans="1:29" x14ac:dyDescent="0.15">
      <c r="A15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对敌方1排单位造成125%攻击力（+16027）伤害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 t="str">
        <f>主动技能!P1542</f>
        <v>eff_sixingguangquan|eff_wanyuezhan_0|eff_wanyuezhan_1|</v>
      </c>
      <c r="K1539">
        <f>主动技能!Q1542</f>
        <v>2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 t="str">
        <f>IF(主动技能!V1542="","",主动技能!V1542)</f>
        <v>skill_20</v>
      </c>
      <c r="Q1539" t="str">
        <f>IF(主动技能!W1542="","")</f>
        <v/>
      </c>
      <c r="R1539" t="str">
        <f>IF(主动技能!X1542="","")</f>
        <v/>
      </c>
      <c r="S1539">
        <f>主动技能!Y1542</f>
        <v>50</v>
      </c>
      <c r="T1539">
        <f>主动技能!Z1542</f>
        <v>125</v>
      </c>
      <c r="U1539">
        <f>主动技能!AB1542</f>
        <v>16027</v>
      </c>
      <c r="V1539">
        <f>主动技能!AC1542</f>
        <v>0</v>
      </c>
      <c r="W1539">
        <f>主动技能!AD1542</f>
        <v>0</v>
      </c>
      <c r="X1539">
        <f>主动技能!AE1542</f>
        <v>1</v>
      </c>
      <c r="Y1539">
        <f>主动技能!AF1542</f>
        <v>2</v>
      </c>
      <c r="Z1539">
        <f>主动技能!AG1542</f>
        <v>1</v>
      </c>
      <c r="AA1539" t="str">
        <f>主动技能!AH1542</f>
        <v>attackex</v>
      </c>
      <c r="AB1539" t="str">
        <f>IF(主动技能!AI1542="","")</f>
        <v/>
      </c>
      <c r="AC1539">
        <f>主动技能!AJ1542</f>
        <v>16</v>
      </c>
    </row>
    <row r="1540" spans="1:29" x14ac:dyDescent="0.15">
      <c r="A1540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对敌方1排单位造成125%攻击力（+22669）伤害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 t="str">
        <f>主动技能!P1543</f>
        <v>eff_sixingguangquan|eff_wanyuezhan_0|eff_wanyuezhan_1|</v>
      </c>
      <c r="K1540">
        <f>主动技能!Q1543</f>
        <v>2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 t="str">
        <f>IF(主动技能!V1543="","",主动技能!V1543)</f>
        <v>skill_20</v>
      </c>
      <c r="Q1540" t="str">
        <f>IF(主动技能!W1543="","")</f>
        <v/>
      </c>
      <c r="R1540" t="str">
        <f>IF(主动技能!X1543="","")</f>
        <v/>
      </c>
      <c r="S1540">
        <f>主动技能!Y1543</f>
        <v>50</v>
      </c>
      <c r="T1540">
        <f>主动技能!Z1543</f>
        <v>125</v>
      </c>
      <c r="U1540">
        <f>主动技能!AB1543</f>
        <v>22669</v>
      </c>
      <c r="V1540">
        <f>主动技能!AC1543</f>
        <v>0</v>
      </c>
      <c r="W1540">
        <f>主动技能!AD1543</f>
        <v>0</v>
      </c>
      <c r="X1540">
        <f>主动技能!AE1543</f>
        <v>1</v>
      </c>
      <c r="Y1540">
        <f>主动技能!AF1543</f>
        <v>2</v>
      </c>
      <c r="Z1540">
        <f>主动技能!AG1543</f>
        <v>1</v>
      </c>
      <c r="AA1540" t="str">
        <f>主动技能!AH1543</f>
        <v>attackex</v>
      </c>
      <c r="AB1540" t="str">
        <f>IF(主动技能!AI1543="","")</f>
        <v/>
      </c>
      <c r="AC1540">
        <f>主动技能!AJ1543</f>
        <v>17</v>
      </c>
    </row>
    <row r="1541" spans="1:29" x14ac:dyDescent="0.15">
      <c r="A1541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对敌方1排单位造成125%攻击力（+32063）伤害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 t="str">
        <f>主动技能!P1544</f>
        <v>eff_sixingguangquan|eff_wanyuezhan_0|eff_wanyuezhan_1|</v>
      </c>
      <c r="K1541">
        <f>主动技能!Q1544</f>
        <v>2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 t="str">
        <f>IF(主动技能!V1544="","",主动技能!V1544)</f>
        <v>skill_20</v>
      </c>
      <c r="Q1541" t="str">
        <f>IF(主动技能!W1544="","")</f>
        <v/>
      </c>
      <c r="R1541" t="str">
        <f>IF(主动技能!X1544="","")</f>
        <v/>
      </c>
      <c r="S1541">
        <f>主动技能!Y1544</f>
        <v>50</v>
      </c>
      <c r="T1541">
        <f>主动技能!Z1544</f>
        <v>125</v>
      </c>
      <c r="U1541">
        <f>主动技能!AB1544</f>
        <v>32063</v>
      </c>
      <c r="V1541">
        <f>主动技能!AC1544</f>
        <v>0</v>
      </c>
      <c r="W1541">
        <f>主动技能!AD1544</f>
        <v>0</v>
      </c>
      <c r="X1541">
        <f>主动技能!AE1544</f>
        <v>1</v>
      </c>
      <c r="Y1541">
        <f>主动技能!AF1544</f>
        <v>2</v>
      </c>
      <c r="Z1541">
        <f>主动技能!AG1544</f>
        <v>1</v>
      </c>
      <c r="AA1541" t="str">
        <f>主动技能!AH1544</f>
        <v>attackex</v>
      </c>
      <c r="AB1541" t="str">
        <f>IF(主动技能!AI1544="","")</f>
        <v/>
      </c>
      <c r="AC1541">
        <f>主动技能!AJ1544</f>
        <v>18</v>
      </c>
    </row>
    <row r="1542" spans="1:29" x14ac:dyDescent="0.15">
      <c r="A1542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对敌方1排单位造成125%攻击力（+45350）伤害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 t="str">
        <f>主动技能!P1545</f>
        <v>eff_sixingguangquan|eff_wanyuezhan_0|eff_wanyuezhan_1|</v>
      </c>
      <c r="K1542">
        <f>主动技能!Q1545</f>
        <v>2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 t="str">
        <f>IF(主动技能!V1545="","",主动技能!V1545)</f>
        <v>skill_20</v>
      </c>
      <c r="Q1542" t="str">
        <f>IF(主动技能!W1545="","")</f>
        <v/>
      </c>
      <c r="R1542" t="str">
        <f>IF(主动技能!X1545="","")</f>
        <v/>
      </c>
      <c r="S1542">
        <f>主动技能!Y1545</f>
        <v>50</v>
      </c>
      <c r="T1542">
        <f>主动技能!Z1545</f>
        <v>125</v>
      </c>
      <c r="U1542">
        <f>主动技能!AB1545</f>
        <v>45350</v>
      </c>
      <c r="V1542">
        <f>主动技能!AC1545</f>
        <v>0</v>
      </c>
      <c r="W1542">
        <f>主动技能!AD1545</f>
        <v>0</v>
      </c>
      <c r="X1542">
        <f>主动技能!AE1545</f>
        <v>1</v>
      </c>
      <c r="Y1542">
        <f>主动技能!AF1545</f>
        <v>2</v>
      </c>
      <c r="Z1542">
        <f>主动技能!AG1545</f>
        <v>1</v>
      </c>
      <c r="AA1542" t="str">
        <f>主动技能!AH1545</f>
        <v>attackex</v>
      </c>
      <c r="AB1542" t="str">
        <f>IF(主动技能!AI1545="","")</f>
        <v/>
      </c>
      <c r="AC1542">
        <f>主动技能!AJ1545</f>
        <v>19</v>
      </c>
    </row>
    <row r="1543" spans="1:29" x14ac:dyDescent="0.15">
      <c r="A1543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对敌方1排单位造成125%攻击力（+64142）伤害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 t="str">
        <f>主动技能!P1546</f>
        <v>eff_sixingguangquan|eff_wanyuezhan_0|eff_wanyuezhan_1|</v>
      </c>
      <c r="K1543">
        <f>主动技能!Q1546</f>
        <v>2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 t="str">
        <f>IF(主动技能!V1546="","",主动技能!V1546)</f>
        <v>skill_20</v>
      </c>
      <c r="Q1543" t="str">
        <f>IF(主动技能!W1546="","")</f>
        <v/>
      </c>
      <c r="R1543" t="str">
        <f>IF(主动技能!X1546="","")</f>
        <v/>
      </c>
      <c r="S1543">
        <f>主动技能!Y1546</f>
        <v>50</v>
      </c>
      <c r="T1543">
        <f>主动技能!Z1546</f>
        <v>125</v>
      </c>
      <c r="U1543">
        <f>主动技能!AB1546</f>
        <v>64142</v>
      </c>
      <c r="V1543">
        <f>主动技能!AC1546</f>
        <v>0</v>
      </c>
      <c r="W1543">
        <f>主动技能!AD1546</f>
        <v>0</v>
      </c>
      <c r="X1543">
        <f>主动技能!AE1546</f>
        <v>1</v>
      </c>
      <c r="Y1543">
        <f>主动技能!AF1546</f>
        <v>2</v>
      </c>
      <c r="Z1543">
        <f>主动技能!AG1546</f>
        <v>1</v>
      </c>
      <c r="AA1543" t="str">
        <f>主动技能!AH1546</f>
        <v>attackex</v>
      </c>
      <c r="AB1543" t="str">
        <f>IF(主动技能!AI1546="","")</f>
        <v/>
      </c>
      <c r="AC1543">
        <f>主动技能!AJ1546</f>
        <v>20</v>
      </c>
    </row>
    <row r="1544" spans="1:29" x14ac:dyDescent="0.15">
      <c r="A1544">
        <f>主动技能!B1547</f>
        <v>10260301</v>
      </c>
      <c r="B1544" s="4" t="str">
        <f>主动技能!H1547</f>
        <v>狂龙刺</v>
      </c>
      <c r="C1544" s="4" t="str">
        <f>主动技能!I1547</f>
        <v>对敌方造成125%（+81）贯穿伤害并概率混乱。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 t="str">
        <f>主动技能!P1547</f>
        <v>eff_sixingguangquan|eff_kuanglongci||</v>
      </c>
      <c r="K1544">
        <f>主动技能!Q1547</f>
        <v>2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100087:30:2:0</v>
      </c>
      <c r="P1544" t="str">
        <f>IF(主动技能!V1547="","",主动技能!V1547)</f>
        <v>skill_31</v>
      </c>
      <c r="Q1544" t="str">
        <f>IF(主动技能!W1547="","")</f>
        <v/>
      </c>
      <c r="R1544" t="str">
        <f>IF(主动技能!X1547="","")</f>
        <v/>
      </c>
      <c r="S1544">
        <f>主动技能!Y1547</f>
        <v>100</v>
      </c>
      <c r="T1544">
        <f>主动技能!Z1547</f>
        <v>125</v>
      </c>
      <c r="U1544">
        <f>主动技能!AB1547</f>
        <v>81</v>
      </c>
      <c r="V1544">
        <f>主动技能!AC1547</f>
        <v>0</v>
      </c>
      <c r="W1544">
        <f>主动技能!AD1547</f>
        <v>0</v>
      </c>
      <c r="X1544">
        <f>主动技能!AE1547</f>
        <v>1</v>
      </c>
      <c r="Y1544">
        <f>主动技能!AF1547</f>
        <v>3</v>
      </c>
      <c r="Z1544">
        <f>主动技能!AG1547</f>
        <v>2</v>
      </c>
      <c r="AA1544" t="str">
        <f>主动技能!AH1547</f>
        <v>attackex</v>
      </c>
      <c r="AB1544" t="str">
        <f>IF(主动技能!AI1547="","")</f>
        <v/>
      </c>
      <c r="AC1544">
        <f>主动技能!AJ1547</f>
        <v>1</v>
      </c>
    </row>
    <row r="1545" spans="1:29" x14ac:dyDescent="0.15">
      <c r="A1545">
        <f>主动技能!B1548</f>
        <v>10260302</v>
      </c>
      <c r="B1545" s="4" t="str">
        <f>主动技能!H1548</f>
        <v>狂龙刺</v>
      </c>
      <c r="C1545" s="4" t="str">
        <f>主动技能!I1548</f>
        <v>对敌方造成125%（+100）贯穿伤害并概率混乱。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 t="str">
        <f>主动技能!P1548</f>
        <v>eff_sixingguangquan|eff_kuanglongci||</v>
      </c>
      <c r="K1545">
        <f>主动技能!Q1548</f>
        <v>2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100087:30:2:0</v>
      </c>
      <c r="P1545" t="str">
        <f>IF(主动技能!V1548="","",主动技能!V1548)</f>
        <v>skill_31</v>
      </c>
      <c r="Q1545" t="str">
        <f>IF(主动技能!W1548="","")</f>
        <v/>
      </c>
      <c r="R1545" t="str">
        <f>IF(主动技能!X1548="","")</f>
        <v/>
      </c>
      <c r="S1545">
        <f>主动技能!Y1548</f>
        <v>100</v>
      </c>
      <c r="T1545">
        <f>主动技能!Z1548</f>
        <v>125</v>
      </c>
      <c r="U1545">
        <f>主动技能!AB1548</f>
        <v>100</v>
      </c>
      <c r="V1545">
        <f>主动技能!AC1548</f>
        <v>0</v>
      </c>
      <c r="W1545">
        <f>主动技能!AD1548</f>
        <v>0</v>
      </c>
      <c r="X1545">
        <f>主动技能!AE1548</f>
        <v>1</v>
      </c>
      <c r="Y1545">
        <f>主动技能!AF1548</f>
        <v>3</v>
      </c>
      <c r="Z1545">
        <f>主动技能!AG1548</f>
        <v>2</v>
      </c>
      <c r="AA1545" t="str">
        <f>主动技能!AH1548</f>
        <v>attackex</v>
      </c>
      <c r="AB1545" t="str">
        <f>IF(主动技能!AI1548="","")</f>
        <v/>
      </c>
      <c r="AC1545">
        <f>主动技能!AJ1548</f>
        <v>2</v>
      </c>
    </row>
    <row r="1546" spans="1:29" x14ac:dyDescent="0.15">
      <c r="A1546">
        <f>主动技能!B1549</f>
        <v>10260303</v>
      </c>
      <c r="B1546" s="4" t="str">
        <f>主动技能!H1549</f>
        <v>狂龙刺</v>
      </c>
      <c r="C1546" s="4" t="str">
        <f>主动技能!I1549</f>
        <v>对敌方造成125%（+156）贯穿伤害并概率混乱。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 t="str">
        <f>主动技能!P1549</f>
        <v>eff_sixingguangquan|eff_kuanglongci||</v>
      </c>
      <c r="K1546">
        <f>主动技能!Q1549</f>
        <v>2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100087:30:2:0</v>
      </c>
      <c r="P1546" t="str">
        <f>IF(主动技能!V1549="","",主动技能!V1549)</f>
        <v>skill_31</v>
      </c>
      <c r="Q1546" t="str">
        <f>IF(主动技能!W1549="","")</f>
        <v/>
      </c>
      <c r="R1546" t="str">
        <f>IF(主动技能!X1549="","")</f>
        <v/>
      </c>
      <c r="S1546">
        <f>主动技能!Y1549</f>
        <v>100</v>
      </c>
      <c r="T1546">
        <f>主动技能!Z1549</f>
        <v>125</v>
      </c>
      <c r="U1546">
        <f>主动技能!AB1549</f>
        <v>156</v>
      </c>
      <c r="V1546">
        <f>主动技能!AC1549</f>
        <v>0</v>
      </c>
      <c r="W1546">
        <f>主动技能!AD1549</f>
        <v>0</v>
      </c>
      <c r="X1546">
        <f>主动技能!AE1549</f>
        <v>1</v>
      </c>
      <c r="Y1546">
        <f>主动技能!AF1549</f>
        <v>3</v>
      </c>
      <c r="Z1546">
        <f>主动技能!AG1549</f>
        <v>2</v>
      </c>
      <c r="AA1546" t="str">
        <f>主动技能!AH1549</f>
        <v>attackex</v>
      </c>
      <c r="AB1546" t="str">
        <f>IF(主动技能!AI1549="","")</f>
        <v/>
      </c>
      <c r="AC1546">
        <f>主动技能!AJ1549</f>
        <v>3</v>
      </c>
    </row>
    <row r="1547" spans="1:29" x14ac:dyDescent="0.15">
      <c r="A1547">
        <f>主动技能!B1550</f>
        <v>10260304</v>
      </c>
      <c r="B1547" s="4" t="str">
        <f>主动技能!H1550</f>
        <v>狂龙刺</v>
      </c>
      <c r="C1547" s="4" t="str">
        <f>主动技能!I1550</f>
        <v>对敌方造成125%（+250）贯穿伤害并概率混乱。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 t="str">
        <f>主动技能!P1550</f>
        <v>eff_sixingguangquan|eff_kuanglongci||</v>
      </c>
      <c r="K1547">
        <f>主动技能!Q1550</f>
        <v>2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100087:30:2:0</v>
      </c>
      <c r="P1547" t="str">
        <f>IF(主动技能!V1550="","",主动技能!V1550)</f>
        <v>skill_31</v>
      </c>
      <c r="Q1547" t="str">
        <f>IF(主动技能!W1550="","")</f>
        <v/>
      </c>
      <c r="R1547" t="str">
        <f>IF(主动技能!X1550="","")</f>
        <v/>
      </c>
      <c r="S1547">
        <f>主动技能!Y1550</f>
        <v>100</v>
      </c>
      <c r="T1547">
        <f>主动技能!Z1550</f>
        <v>125</v>
      </c>
      <c r="U1547">
        <f>主动技能!AB1550</f>
        <v>250</v>
      </c>
      <c r="V1547">
        <f>主动技能!AC1550</f>
        <v>0</v>
      </c>
      <c r="W1547">
        <f>主动技能!AD1550</f>
        <v>0</v>
      </c>
      <c r="X1547">
        <f>主动技能!AE1550</f>
        <v>1</v>
      </c>
      <c r="Y1547">
        <f>主动技能!AF1550</f>
        <v>3</v>
      </c>
      <c r="Z1547">
        <f>主动技能!AG1550</f>
        <v>2</v>
      </c>
      <c r="AA1547" t="str">
        <f>主动技能!AH1550</f>
        <v>attackex</v>
      </c>
      <c r="AB1547" t="str">
        <f>IF(主动技能!AI1550="","")</f>
        <v/>
      </c>
      <c r="AC1547">
        <f>主动技能!AJ1550</f>
        <v>4</v>
      </c>
    </row>
    <row r="1548" spans="1:29" x14ac:dyDescent="0.15">
      <c r="A1548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 t="str">
        <f>主动技能!P1551</f>
        <v>eff_sixingguangquan|eff_kuanglongci||</v>
      </c>
      <c r="K1548">
        <f>主动技能!Q1551</f>
        <v>2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100087:30:2:0</v>
      </c>
      <c r="P1548" t="str">
        <f>IF(主动技能!V1551="","",主动技能!V1551)</f>
        <v>skill_31</v>
      </c>
      <c r="Q1548" t="str">
        <f>IF(主动技能!W1551="","")</f>
        <v/>
      </c>
      <c r="R1548" t="str">
        <f>IF(主动技能!X1551="","")</f>
        <v/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>
        <f>主动技能!AE1551</f>
        <v>1</v>
      </c>
      <c r="Y1548">
        <f>主动技能!AF1551</f>
        <v>3</v>
      </c>
      <c r="Z1548">
        <f>主动技能!AG1551</f>
        <v>2</v>
      </c>
      <c r="AA1548" t="str">
        <f>主动技能!AH1551</f>
        <v>attackex</v>
      </c>
      <c r="AB1548" t="str">
        <f>IF(主动技能!AI1551="","")</f>
        <v/>
      </c>
      <c r="AC1548">
        <f>主动技能!AJ1551</f>
        <v>5</v>
      </c>
    </row>
    <row r="1549" spans="1:29" x14ac:dyDescent="0.15">
      <c r="A1549">
        <f>主动技能!B1552</f>
        <v>10260306</v>
      </c>
      <c r="B1549" s="4" t="str">
        <f>主动技能!H1552</f>
        <v>狂龙刺</v>
      </c>
      <c r="C1549" s="4" t="str">
        <f>主动技能!I1552</f>
        <v>对敌方造成125%（+500）贯穿伤害并概率混乱。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 t="str">
        <f>主动技能!P1552</f>
        <v>eff_sixingguangquan|eff_kuanglongci||</v>
      </c>
      <c r="K1549">
        <f>主动技能!Q1552</f>
        <v>2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100087:30:2:0</v>
      </c>
      <c r="P1549" t="str">
        <f>IF(主动技能!V1552="","",主动技能!V1552)</f>
        <v>skill_31</v>
      </c>
      <c r="Q1549" t="str">
        <f>IF(主动技能!W1552="","")</f>
        <v/>
      </c>
      <c r="R1549" t="str">
        <f>IF(主动技能!X1552="","")</f>
        <v/>
      </c>
      <c r="S1549">
        <f>主动技能!Y1552</f>
        <v>100</v>
      </c>
      <c r="T1549">
        <f>主动技能!Z1552</f>
        <v>125</v>
      </c>
      <c r="U1549">
        <f>主动技能!AB1552</f>
        <v>500</v>
      </c>
      <c r="V1549">
        <f>主动技能!AC1552</f>
        <v>0</v>
      </c>
      <c r="W1549">
        <f>主动技能!AD1552</f>
        <v>0</v>
      </c>
      <c r="X1549">
        <f>主动技能!AE1552</f>
        <v>1</v>
      </c>
      <c r="Y1549">
        <f>主动技能!AF1552</f>
        <v>3</v>
      </c>
      <c r="Z1549">
        <f>主动技能!AG1552</f>
        <v>2</v>
      </c>
      <c r="AA1549" t="str">
        <f>主动技能!AH1552</f>
        <v>attackex</v>
      </c>
      <c r="AB1549" t="str">
        <f>IF(主动技能!AI1552="","")</f>
        <v/>
      </c>
      <c r="AC1549">
        <f>主动技能!AJ1552</f>
        <v>6</v>
      </c>
    </row>
    <row r="1550" spans="1:29" x14ac:dyDescent="0.15">
      <c r="A1550">
        <f>主动技能!B1553</f>
        <v>10260307</v>
      </c>
      <c r="B1550" s="4" t="str">
        <f>主动技能!H1553</f>
        <v>狂龙刺</v>
      </c>
      <c r="C1550" s="4" t="str">
        <f>主动技能!I1553</f>
        <v>对敌方造成125%（+707）贯穿伤害并概率混乱。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 t="str">
        <f>主动技能!P1553</f>
        <v>eff_sixingguangquan|eff_kuanglongci||</v>
      </c>
      <c r="K1550">
        <f>主动技能!Q1553</f>
        <v>2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100087:30:2:0</v>
      </c>
      <c r="P1550" t="str">
        <f>IF(主动技能!V1553="","",主动技能!V1553)</f>
        <v>skill_31</v>
      </c>
      <c r="Q1550" t="str">
        <f>IF(主动技能!W1553="","")</f>
        <v/>
      </c>
      <c r="R1550" t="str">
        <f>IF(主动技能!X1553="","")</f>
        <v/>
      </c>
      <c r="S1550">
        <f>主动技能!Y1553</f>
        <v>100</v>
      </c>
      <c r="T1550">
        <f>主动技能!Z1553</f>
        <v>125</v>
      </c>
      <c r="U1550">
        <f>主动技能!AB1553</f>
        <v>707</v>
      </c>
      <c r="V1550">
        <f>主动技能!AC1553</f>
        <v>0</v>
      </c>
      <c r="W1550">
        <f>主动技能!AD1553</f>
        <v>0</v>
      </c>
      <c r="X1550">
        <f>主动技能!AE1553</f>
        <v>1</v>
      </c>
      <c r="Y1550">
        <f>主动技能!AF1553</f>
        <v>3</v>
      </c>
      <c r="Z1550">
        <f>主动技能!AG1553</f>
        <v>2</v>
      </c>
      <c r="AA1550" t="str">
        <f>主动技能!AH1553</f>
        <v>attackex</v>
      </c>
      <c r="AB1550" t="str">
        <f>IF(主动技能!AI1553="","")</f>
        <v/>
      </c>
      <c r="AC1550">
        <f>主动技能!AJ1553</f>
        <v>7</v>
      </c>
    </row>
    <row r="1551" spans="1:29" x14ac:dyDescent="0.15">
      <c r="A1551">
        <f>主动技能!B1554</f>
        <v>10260308</v>
      </c>
      <c r="B1551" s="4" t="str">
        <f>主动技能!H1554</f>
        <v>狂龙刺</v>
      </c>
      <c r="C1551" s="4" t="str">
        <f>主动技能!I1554</f>
        <v>对敌方造成125%（+1000）贯穿伤害并概率混乱。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 t="str">
        <f>主动技能!P1554</f>
        <v>eff_sixingguangquan|eff_kuanglongci||</v>
      </c>
      <c r="K1551">
        <f>主动技能!Q1554</f>
        <v>2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100087:30:2:0</v>
      </c>
      <c r="P1551" t="str">
        <f>IF(主动技能!V1554="","",主动技能!V1554)</f>
        <v>skill_31</v>
      </c>
      <c r="Q1551" t="str">
        <f>IF(主动技能!W1554="","")</f>
        <v/>
      </c>
      <c r="R1551" t="str">
        <f>IF(主动技能!X1554="","")</f>
        <v/>
      </c>
      <c r="S1551">
        <f>主动技能!Y1554</f>
        <v>100</v>
      </c>
      <c r="T1551">
        <f>主动技能!Z1554</f>
        <v>125</v>
      </c>
      <c r="U1551">
        <f>主动技能!AB1554</f>
        <v>1000</v>
      </c>
      <c r="V1551">
        <f>主动技能!AC1554</f>
        <v>0</v>
      </c>
      <c r="W1551">
        <f>主动技能!AD1554</f>
        <v>0</v>
      </c>
      <c r="X1551">
        <f>主动技能!AE1554</f>
        <v>1</v>
      </c>
      <c r="Y1551">
        <f>主动技能!AF1554</f>
        <v>3</v>
      </c>
      <c r="Z1551">
        <f>主动技能!AG1554</f>
        <v>2</v>
      </c>
      <c r="AA1551" t="str">
        <f>主动技能!AH1554</f>
        <v>attackex</v>
      </c>
      <c r="AB1551" t="str">
        <f>IF(主动技能!AI1554="","")</f>
        <v/>
      </c>
      <c r="AC1551">
        <f>主动技能!AJ1554</f>
        <v>8</v>
      </c>
    </row>
    <row r="1552" spans="1:29" x14ac:dyDescent="0.15">
      <c r="A1552">
        <f>主动技能!B1555</f>
        <v>10260309</v>
      </c>
      <c r="B1552" s="4" t="str">
        <f>主动技能!H1555</f>
        <v>狂龙刺</v>
      </c>
      <c r="C1552" s="4" t="str">
        <f>主动技能!I1555</f>
        <v>对敌方造成125%（+1415）贯穿伤害并概率混乱。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 t="str">
        <f>主动技能!P1555</f>
        <v>eff_sixingguangquan|eff_kuanglongci||</v>
      </c>
      <c r="K1552">
        <f>主动技能!Q1555</f>
        <v>2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100087:30:2:0</v>
      </c>
      <c r="P1552" t="str">
        <f>IF(主动技能!V1555="","",主动技能!V1555)</f>
        <v>skill_31</v>
      </c>
      <c r="Q1552" t="str">
        <f>IF(主动技能!W1555="","")</f>
        <v/>
      </c>
      <c r="R1552" t="str">
        <f>IF(主动技能!X1555="","")</f>
        <v/>
      </c>
      <c r="S1552">
        <f>主动技能!Y1555</f>
        <v>100</v>
      </c>
      <c r="T1552">
        <f>主动技能!Z1555</f>
        <v>125</v>
      </c>
      <c r="U1552">
        <f>主动技能!AB1555</f>
        <v>1415</v>
      </c>
      <c r="V1552">
        <f>主动技能!AC1555</f>
        <v>0</v>
      </c>
      <c r="W1552">
        <f>主动技能!AD1555</f>
        <v>0</v>
      </c>
      <c r="X1552">
        <f>主动技能!AE1555</f>
        <v>1</v>
      </c>
      <c r="Y1552">
        <f>主动技能!AF1555</f>
        <v>3</v>
      </c>
      <c r="Z1552">
        <f>主动技能!AG1555</f>
        <v>2</v>
      </c>
      <c r="AA1552" t="str">
        <f>主动技能!AH1555</f>
        <v>attackex</v>
      </c>
      <c r="AB1552" t="str">
        <f>IF(主动技能!AI1555="","")</f>
        <v/>
      </c>
      <c r="AC1552">
        <f>主动技能!AJ1555</f>
        <v>9</v>
      </c>
    </row>
    <row r="1553" spans="1:29" x14ac:dyDescent="0.15">
      <c r="A1553">
        <f>主动技能!B1556</f>
        <v>10260310</v>
      </c>
      <c r="B1553" s="4" t="str">
        <f>主动技能!H1556</f>
        <v>狂龙刺</v>
      </c>
      <c r="C1553" s="4" t="str">
        <f>主动技能!I1556</f>
        <v>对敌方造成125%（+2001）贯穿伤害并概率混乱。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 t="str">
        <f>主动技能!P1556</f>
        <v>eff_sixingguangquan|eff_kuanglongci||</v>
      </c>
      <c r="K1553">
        <f>主动技能!Q1556</f>
        <v>2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100087:30:2:0</v>
      </c>
      <c r="P1553" t="str">
        <f>IF(主动技能!V1556="","",主动技能!V1556)</f>
        <v>skill_31</v>
      </c>
      <c r="Q1553" t="str">
        <f>IF(主动技能!W1556="","")</f>
        <v/>
      </c>
      <c r="R1553" t="str">
        <f>IF(主动技能!X1556="","")</f>
        <v/>
      </c>
      <c r="S1553">
        <f>主动技能!Y1556</f>
        <v>100</v>
      </c>
      <c r="T1553">
        <f>主动技能!Z1556</f>
        <v>125</v>
      </c>
      <c r="U1553">
        <f>主动技能!AB1556</f>
        <v>2001</v>
      </c>
      <c r="V1553">
        <f>主动技能!AC1556</f>
        <v>0</v>
      </c>
      <c r="W1553">
        <f>主动技能!AD1556</f>
        <v>0</v>
      </c>
      <c r="X1553">
        <f>主动技能!AE1556</f>
        <v>1</v>
      </c>
      <c r="Y1553">
        <f>主动技能!AF1556</f>
        <v>3</v>
      </c>
      <c r="Z1553">
        <f>主动技能!AG1556</f>
        <v>2</v>
      </c>
      <c r="AA1553" t="str">
        <f>主动技能!AH1556</f>
        <v>attackex</v>
      </c>
      <c r="AB1553" t="str">
        <f>IF(主动技能!AI1556="","")</f>
        <v/>
      </c>
      <c r="AC1553">
        <f>主动技能!AJ1556</f>
        <v>10</v>
      </c>
    </row>
    <row r="1554" spans="1:29" x14ac:dyDescent="0.15">
      <c r="A1554">
        <f>主动技能!B1557</f>
        <v>10260311</v>
      </c>
      <c r="B1554" s="4" t="str">
        <f>主动技能!H1557</f>
        <v>狂龙刺</v>
      </c>
      <c r="C1554" s="4" t="str">
        <f>主动技能!I1557</f>
        <v>对敌方造成125%（+2831）贯穿伤害并概率混乱。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 t="str">
        <f>主动技能!P1557</f>
        <v>eff_sixingguangquan|eff_kuanglongci||</v>
      </c>
      <c r="K1554">
        <f>主动技能!Q1557</f>
        <v>2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100087:30:2:0</v>
      </c>
      <c r="P1554" t="str">
        <f>IF(主动技能!V1557="","",主动技能!V1557)</f>
        <v>skill_31</v>
      </c>
      <c r="Q1554" t="str">
        <f>IF(主动技能!W1557="","")</f>
        <v/>
      </c>
      <c r="R1554" t="str">
        <f>IF(主动技能!X1557="","")</f>
        <v/>
      </c>
      <c r="S1554">
        <f>主动技能!Y1557</f>
        <v>100</v>
      </c>
      <c r="T1554">
        <f>主动技能!Z1557</f>
        <v>125</v>
      </c>
      <c r="U1554">
        <f>主动技能!AB1557</f>
        <v>2831</v>
      </c>
      <c r="V1554">
        <f>主动技能!AC1557</f>
        <v>0</v>
      </c>
      <c r="W1554">
        <f>主动技能!AD1557</f>
        <v>0</v>
      </c>
      <c r="X1554">
        <f>主动技能!AE1557</f>
        <v>1</v>
      </c>
      <c r="Y1554">
        <f>主动技能!AF1557</f>
        <v>3</v>
      </c>
      <c r="Z1554">
        <f>主动技能!AG1557</f>
        <v>2</v>
      </c>
      <c r="AA1554" t="str">
        <f>主动技能!AH1557</f>
        <v>attackex</v>
      </c>
      <c r="AB1554" t="str">
        <f>IF(主动技能!AI1557="","")</f>
        <v/>
      </c>
      <c r="AC1554">
        <f>主动技能!AJ1557</f>
        <v>11</v>
      </c>
    </row>
    <row r="1555" spans="1:29" x14ac:dyDescent="0.15">
      <c r="A1555">
        <f>主动技能!B1558</f>
        <v>10260312</v>
      </c>
      <c r="B1555" s="4" t="str">
        <f>主动技能!H1558</f>
        <v>狂龙刺</v>
      </c>
      <c r="C1555" s="4" t="str">
        <f>主动技能!I1558</f>
        <v>对敌方造成125%（+4004）贯穿伤害并概率混乱。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 t="str">
        <f>主动技能!P1558</f>
        <v>eff_sixingguangquan|eff_kuanglongci||</v>
      </c>
      <c r="K1555">
        <f>主动技能!Q1558</f>
        <v>2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100087:30:2:0</v>
      </c>
      <c r="P1555" t="str">
        <f>IF(主动技能!V1558="","",主动技能!V1558)</f>
        <v>skill_31</v>
      </c>
      <c r="Q1555" t="str">
        <f>IF(主动技能!W1558="","")</f>
        <v/>
      </c>
      <c r="R1555" t="str">
        <f>IF(主动技能!X1558="","")</f>
        <v/>
      </c>
      <c r="S1555">
        <f>主动技能!Y1558</f>
        <v>100</v>
      </c>
      <c r="T1555">
        <f>主动技能!Z1558</f>
        <v>125</v>
      </c>
      <c r="U1555">
        <f>主动技能!AB1558</f>
        <v>4004</v>
      </c>
      <c r="V1555">
        <f>主动技能!AC1558</f>
        <v>0</v>
      </c>
      <c r="W1555">
        <f>主动技能!AD1558</f>
        <v>0</v>
      </c>
      <c r="X1555">
        <f>主动技能!AE1558</f>
        <v>1</v>
      </c>
      <c r="Y1555">
        <f>主动技能!AF1558</f>
        <v>3</v>
      </c>
      <c r="Z1555">
        <f>主动技能!AG1558</f>
        <v>2</v>
      </c>
      <c r="AA1555" t="str">
        <f>主动技能!AH1558</f>
        <v>attackex</v>
      </c>
      <c r="AB1555" t="str">
        <f>IF(主动技能!AI1558="","")</f>
        <v/>
      </c>
      <c r="AC1555">
        <f>主动技能!AJ1558</f>
        <v>12</v>
      </c>
    </row>
    <row r="1556" spans="1:29" x14ac:dyDescent="0.15">
      <c r="A1556">
        <f>主动技能!B1559</f>
        <v>10260313</v>
      </c>
      <c r="B1556" s="4" t="str">
        <f>主动技能!H1559</f>
        <v>狂龙刺</v>
      </c>
      <c r="C1556" s="4" t="str">
        <f>主动技能!I1559</f>
        <v>对敌方造成125%（+5664）贯穿伤害并概率混乱。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 t="str">
        <f>主动技能!P1559</f>
        <v>eff_sixingguangquan|eff_kuanglongci||</v>
      </c>
      <c r="K1556">
        <f>主动技能!Q1559</f>
        <v>2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100087:30:2:0</v>
      </c>
      <c r="P1556" t="str">
        <f>IF(主动技能!V1559="","",主动技能!V1559)</f>
        <v>skill_31</v>
      </c>
      <c r="Q1556" t="str">
        <f>IF(主动技能!W1559="","")</f>
        <v/>
      </c>
      <c r="R1556" t="str">
        <f>IF(主动技能!X1559="","")</f>
        <v/>
      </c>
      <c r="S1556">
        <f>主动技能!Y1559</f>
        <v>100</v>
      </c>
      <c r="T1556">
        <f>主动技能!Z1559</f>
        <v>125</v>
      </c>
      <c r="U1556">
        <f>主动技能!AB1559</f>
        <v>5664</v>
      </c>
      <c r="V1556">
        <f>主动技能!AC1559</f>
        <v>0</v>
      </c>
      <c r="W1556">
        <f>主动技能!AD1559</f>
        <v>0</v>
      </c>
      <c r="X1556">
        <f>主动技能!AE1559</f>
        <v>1</v>
      </c>
      <c r="Y1556">
        <f>主动技能!AF1559</f>
        <v>3</v>
      </c>
      <c r="Z1556">
        <f>主动技能!AG1559</f>
        <v>2</v>
      </c>
      <c r="AA1556" t="str">
        <f>主动技能!AH1559</f>
        <v>attackex</v>
      </c>
      <c r="AB1556" t="str">
        <f>IF(主动技能!AI1559="","")</f>
        <v/>
      </c>
      <c r="AC1556">
        <f>主动技能!AJ1559</f>
        <v>13</v>
      </c>
    </row>
    <row r="1557" spans="1:29" x14ac:dyDescent="0.15">
      <c r="A1557">
        <f>主动技能!B1560</f>
        <v>10260314</v>
      </c>
      <c r="B1557" s="4" t="str">
        <f>主动技能!H1560</f>
        <v>狂龙刺</v>
      </c>
      <c r="C1557" s="4" t="str">
        <f>主动技能!I1560</f>
        <v>对敌方造成125%（+8011）贯穿伤害并概率混乱。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 t="str">
        <f>主动技能!P1560</f>
        <v>eff_sixingguangquan|eff_kuanglongci||</v>
      </c>
      <c r="K1557">
        <f>主动技能!Q1560</f>
        <v>2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100087:30:2:0</v>
      </c>
      <c r="P1557" t="str">
        <f>IF(主动技能!V1560="","",主动技能!V1560)</f>
        <v>skill_31</v>
      </c>
      <c r="Q1557" t="str">
        <f>IF(主动技能!W1560="","")</f>
        <v/>
      </c>
      <c r="R1557" t="str">
        <f>IF(主动技能!X1560="","")</f>
        <v/>
      </c>
      <c r="S1557">
        <f>主动技能!Y1560</f>
        <v>100</v>
      </c>
      <c r="T1557">
        <f>主动技能!Z1560</f>
        <v>125</v>
      </c>
      <c r="U1557">
        <f>主动技能!AB1560</f>
        <v>8011</v>
      </c>
      <c r="V1557">
        <f>主动技能!AC1560</f>
        <v>0</v>
      </c>
      <c r="W1557">
        <f>主动技能!AD1560</f>
        <v>0</v>
      </c>
      <c r="X1557">
        <f>主动技能!AE1560</f>
        <v>1</v>
      </c>
      <c r="Y1557">
        <f>主动技能!AF1560</f>
        <v>3</v>
      </c>
      <c r="Z1557">
        <f>主动技能!AG1560</f>
        <v>2</v>
      </c>
      <c r="AA1557" t="str">
        <f>主动技能!AH1560</f>
        <v>attackex</v>
      </c>
      <c r="AB1557" t="str">
        <f>IF(主动技能!AI1560="","")</f>
        <v/>
      </c>
      <c r="AC1557">
        <f>主动技能!AJ1560</f>
        <v>14</v>
      </c>
    </row>
    <row r="1558" spans="1:29" x14ac:dyDescent="0.15">
      <c r="A1558">
        <f>主动技能!B1561</f>
        <v>10260315</v>
      </c>
      <c r="B1558" s="4" t="str">
        <f>主动技能!H1561</f>
        <v>狂龙刺</v>
      </c>
      <c r="C1558" s="4" t="str">
        <f>主动技能!I1561</f>
        <v>对敌方造成125%（+11331）贯穿伤害并概率混乱。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 t="str">
        <f>主动技能!P1561</f>
        <v>eff_sixingguangquan|eff_kuanglongci||</v>
      </c>
      <c r="K1558">
        <f>主动技能!Q1561</f>
        <v>2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100087:30:2:0</v>
      </c>
      <c r="P1558" t="str">
        <f>IF(主动技能!V1561="","",主动技能!V1561)</f>
        <v>skill_31</v>
      </c>
      <c r="Q1558" t="str">
        <f>IF(主动技能!W1561="","")</f>
        <v/>
      </c>
      <c r="R1558" t="str">
        <f>IF(主动技能!X1561="","")</f>
        <v/>
      </c>
      <c r="S1558">
        <f>主动技能!Y1561</f>
        <v>100</v>
      </c>
      <c r="T1558">
        <f>主动技能!Z1561</f>
        <v>125</v>
      </c>
      <c r="U1558">
        <f>主动技能!AB1561</f>
        <v>11331</v>
      </c>
      <c r="V1558">
        <f>主动技能!AC1561</f>
        <v>0</v>
      </c>
      <c r="W1558">
        <f>主动技能!AD1561</f>
        <v>0</v>
      </c>
      <c r="X1558">
        <f>主动技能!AE1561</f>
        <v>1</v>
      </c>
      <c r="Y1558">
        <f>主动技能!AF1561</f>
        <v>3</v>
      </c>
      <c r="Z1558">
        <f>主动技能!AG1561</f>
        <v>2</v>
      </c>
      <c r="AA1558" t="str">
        <f>主动技能!AH1561</f>
        <v>attackex</v>
      </c>
      <c r="AB1558" t="str">
        <f>IF(主动技能!AI1561="","")</f>
        <v/>
      </c>
      <c r="AC1558">
        <f>主动技能!AJ1561</f>
        <v>15</v>
      </c>
    </row>
    <row r="1559" spans="1:29" x14ac:dyDescent="0.15">
      <c r="A1559">
        <f>主动技能!B1562</f>
        <v>10260316</v>
      </c>
      <c r="B1559" s="4" t="str">
        <f>主动技能!H1562</f>
        <v>狂龙刺</v>
      </c>
      <c r="C1559" s="4" t="str">
        <f>主动技能!I1562</f>
        <v>对敌方造成125%（+16027）贯穿伤害并概率混乱。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 t="str">
        <f>主动技能!P1562</f>
        <v>eff_sixingguangquan|eff_kuanglongci||</v>
      </c>
      <c r="K1559">
        <f>主动技能!Q1562</f>
        <v>2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100087:30:2:0</v>
      </c>
      <c r="P1559" t="str">
        <f>IF(主动技能!V1562="","",主动技能!V1562)</f>
        <v>skill_31</v>
      </c>
      <c r="Q1559" t="str">
        <f>IF(主动技能!W1562="","")</f>
        <v/>
      </c>
      <c r="R1559" t="str">
        <f>IF(主动技能!X1562="","")</f>
        <v/>
      </c>
      <c r="S1559">
        <f>主动技能!Y1562</f>
        <v>100</v>
      </c>
      <c r="T1559">
        <f>主动技能!Z1562</f>
        <v>125</v>
      </c>
      <c r="U1559">
        <f>主动技能!AB1562</f>
        <v>16027</v>
      </c>
      <c r="V1559">
        <f>主动技能!AC1562</f>
        <v>0</v>
      </c>
      <c r="W1559">
        <f>主动技能!AD1562</f>
        <v>0</v>
      </c>
      <c r="X1559">
        <f>主动技能!AE1562</f>
        <v>1</v>
      </c>
      <c r="Y1559">
        <f>主动技能!AF1562</f>
        <v>3</v>
      </c>
      <c r="Z1559">
        <f>主动技能!AG1562</f>
        <v>2</v>
      </c>
      <c r="AA1559" t="str">
        <f>主动技能!AH1562</f>
        <v>attackex</v>
      </c>
      <c r="AB1559" t="str">
        <f>IF(主动技能!AI1562="","")</f>
        <v/>
      </c>
      <c r="AC1559">
        <f>主动技能!AJ1562</f>
        <v>16</v>
      </c>
    </row>
    <row r="1560" spans="1:29" x14ac:dyDescent="0.15">
      <c r="A1560">
        <f>主动技能!B1563</f>
        <v>10260317</v>
      </c>
      <c r="B1560" s="4" t="str">
        <f>主动技能!H1563</f>
        <v>狂龙刺</v>
      </c>
      <c r="C1560" s="4" t="str">
        <f>主动技能!I1563</f>
        <v>对敌方造成125%（+22669）贯穿伤害并概率混乱。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 t="str">
        <f>主动技能!P1563</f>
        <v>eff_sixingguangquan|eff_kuanglongci||</v>
      </c>
      <c r="K1560">
        <f>主动技能!Q1563</f>
        <v>2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100087:30:2:0</v>
      </c>
      <c r="P1560" t="str">
        <f>IF(主动技能!V1563="","",主动技能!V1563)</f>
        <v>skill_31</v>
      </c>
      <c r="Q1560" t="str">
        <f>IF(主动技能!W1563="","")</f>
        <v/>
      </c>
      <c r="R1560" t="str">
        <f>IF(主动技能!X1563="","")</f>
        <v/>
      </c>
      <c r="S1560">
        <f>主动技能!Y1563</f>
        <v>100</v>
      </c>
      <c r="T1560">
        <f>主动技能!Z1563</f>
        <v>125</v>
      </c>
      <c r="U1560">
        <f>主动技能!AB1563</f>
        <v>22669</v>
      </c>
      <c r="V1560">
        <f>主动技能!AC1563</f>
        <v>0</v>
      </c>
      <c r="W1560">
        <f>主动技能!AD1563</f>
        <v>0</v>
      </c>
      <c r="X1560">
        <f>主动技能!AE1563</f>
        <v>1</v>
      </c>
      <c r="Y1560">
        <f>主动技能!AF1563</f>
        <v>3</v>
      </c>
      <c r="Z1560">
        <f>主动技能!AG1563</f>
        <v>2</v>
      </c>
      <c r="AA1560" t="str">
        <f>主动技能!AH1563</f>
        <v>attackex</v>
      </c>
      <c r="AB1560" t="str">
        <f>IF(主动技能!AI1563="","")</f>
        <v/>
      </c>
      <c r="AC1560">
        <f>主动技能!AJ1563</f>
        <v>17</v>
      </c>
    </row>
    <row r="1561" spans="1:29" x14ac:dyDescent="0.15">
      <c r="A1561">
        <f>主动技能!B1564</f>
        <v>10260318</v>
      </c>
      <c r="B1561" s="4" t="str">
        <f>主动技能!H1564</f>
        <v>狂龙刺</v>
      </c>
      <c r="C1561" s="4" t="str">
        <f>主动技能!I1564</f>
        <v>对敌方造成125%（+32063）贯穿伤害并概率混乱。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 t="str">
        <f>主动技能!P1564</f>
        <v>eff_sixingguangquan|eff_kuanglongci||</v>
      </c>
      <c r="K1561">
        <f>主动技能!Q1564</f>
        <v>2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100087:30:2:0</v>
      </c>
      <c r="P1561" t="str">
        <f>IF(主动技能!V1564="","",主动技能!V1564)</f>
        <v>skill_31</v>
      </c>
      <c r="Q1561" t="str">
        <f>IF(主动技能!W1564="","")</f>
        <v/>
      </c>
      <c r="R1561" t="str">
        <f>IF(主动技能!X1564="","")</f>
        <v/>
      </c>
      <c r="S1561">
        <f>主动技能!Y1564</f>
        <v>100</v>
      </c>
      <c r="T1561">
        <f>主动技能!Z1564</f>
        <v>125</v>
      </c>
      <c r="U1561">
        <f>主动技能!AB1564</f>
        <v>32063</v>
      </c>
      <c r="V1561">
        <f>主动技能!AC1564</f>
        <v>0</v>
      </c>
      <c r="W1561">
        <f>主动技能!AD1564</f>
        <v>0</v>
      </c>
      <c r="X1561">
        <f>主动技能!AE1564</f>
        <v>1</v>
      </c>
      <c r="Y1561">
        <f>主动技能!AF1564</f>
        <v>3</v>
      </c>
      <c r="Z1561">
        <f>主动技能!AG1564</f>
        <v>2</v>
      </c>
      <c r="AA1561" t="str">
        <f>主动技能!AH1564</f>
        <v>attackex</v>
      </c>
      <c r="AB1561" t="str">
        <f>IF(主动技能!AI1564="","")</f>
        <v/>
      </c>
      <c r="AC1561">
        <f>主动技能!AJ1564</f>
        <v>18</v>
      </c>
    </row>
    <row r="1562" spans="1:29" x14ac:dyDescent="0.15">
      <c r="A1562">
        <f>主动技能!B1565</f>
        <v>10260319</v>
      </c>
      <c r="B1562" s="4" t="str">
        <f>主动技能!H1565</f>
        <v>狂龙刺</v>
      </c>
      <c r="C1562" s="4" t="str">
        <f>主动技能!I1565</f>
        <v>对敌方造成125%（+45350）贯穿伤害并概率混乱。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 t="str">
        <f>主动技能!P1565</f>
        <v>eff_sixingguangquan|eff_kuanglongci||</v>
      </c>
      <c r="K1562">
        <f>主动技能!Q1565</f>
        <v>2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100087:30:2:0</v>
      </c>
      <c r="P1562" t="str">
        <f>IF(主动技能!V1565="","",主动技能!V1565)</f>
        <v>skill_31</v>
      </c>
      <c r="Q1562" t="str">
        <f>IF(主动技能!W1565="","")</f>
        <v/>
      </c>
      <c r="R1562" t="str">
        <f>IF(主动技能!X1565="","")</f>
        <v/>
      </c>
      <c r="S1562">
        <f>主动技能!Y1565</f>
        <v>100</v>
      </c>
      <c r="T1562">
        <f>主动技能!Z1565</f>
        <v>125</v>
      </c>
      <c r="U1562">
        <f>主动技能!AB1565</f>
        <v>45350</v>
      </c>
      <c r="V1562">
        <f>主动技能!AC1565</f>
        <v>0</v>
      </c>
      <c r="W1562">
        <f>主动技能!AD1565</f>
        <v>0</v>
      </c>
      <c r="X1562">
        <f>主动技能!AE1565</f>
        <v>1</v>
      </c>
      <c r="Y1562">
        <f>主动技能!AF1565</f>
        <v>3</v>
      </c>
      <c r="Z1562">
        <f>主动技能!AG1565</f>
        <v>2</v>
      </c>
      <c r="AA1562" t="str">
        <f>主动技能!AH1565</f>
        <v>attackex</v>
      </c>
      <c r="AB1562" t="str">
        <f>IF(主动技能!AI1565="","")</f>
        <v/>
      </c>
      <c r="AC1562">
        <f>主动技能!AJ1565</f>
        <v>19</v>
      </c>
    </row>
    <row r="1563" spans="1:29" x14ac:dyDescent="0.15">
      <c r="A1563">
        <f>主动技能!B1566</f>
        <v>10260320</v>
      </c>
      <c r="B1563" s="4" t="str">
        <f>主动技能!H1566</f>
        <v>狂龙刺</v>
      </c>
      <c r="C1563" s="4" t="str">
        <f>主动技能!I1566</f>
        <v>对敌方造成125%（+64142）贯穿伤害并概率混乱。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 t="str">
        <f>主动技能!P1566</f>
        <v>eff_sixingguangquan|eff_kuanglongci||</v>
      </c>
      <c r="K1563">
        <f>主动技能!Q1566</f>
        <v>2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100087:30:2:0</v>
      </c>
      <c r="P1563" t="str">
        <f>IF(主动技能!V1566="","",主动技能!V1566)</f>
        <v>skill_31</v>
      </c>
      <c r="Q1563" t="str">
        <f>IF(主动技能!W1566="","")</f>
        <v/>
      </c>
      <c r="R1563" t="str">
        <f>IF(主动技能!X1566="","")</f>
        <v/>
      </c>
      <c r="S1563">
        <f>主动技能!Y1566</f>
        <v>100</v>
      </c>
      <c r="T1563">
        <f>主动技能!Z1566</f>
        <v>125</v>
      </c>
      <c r="U1563">
        <f>主动技能!AB1566</f>
        <v>64142</v>
      </c>
      <c r="V1563">
        <f>主动技能!AC1566</f>
        <v>0</v>
      </c>
      <c r="W1563">
        <f>主动技能!AD1566</f>
        <v>0</v>
      </c>
      <c r="X1563">
        <f>主动技能!AE1566</f>
        <v>1</v>
      </c>
      <c r="Y1563">
        <f>主动技能!AF1566</f>
        <v>3</v>
      </c>
      <c r="Z1563">
        <f>主动技能!AG1566</f>
        <v>2</v>
      </c>
      <c r="AA1563" t="str">
        <f>主动技能!AH1566</f>
        <v>attackex</v>
      </c>
      <c r="AB1563" t="str">
        <f>IF(主动技能!AI1566="","")</f>
        <v/>
      </c>
      <c r="AC1563">
        <f>主动技能!AJ1566</f>
        <v>20</v>
      </c>
    </row>
    <row r="1564" spans="1:29" x14ac:dyDescent="0.15">
      <c r="A1564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对敌方单体攻击，造成100%攻击力（+32）点伤害。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 t="str">
        <f>主动技能!P1567</f>
        <v>eff_yixingguangquan|||</v>
      </c>
      <c r="K1564">
        <f>主动技能!Q1567</f>
        <v>1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 t="str">
        <f>IF(主动技能!V1567="","",主动技能!V1567)</f>
        <v>skill_32</v>
      </c>
      <c r="Q1564" t="str">
        <f>IF(主动技能!W1567="","")</f>
        <v/>
      </c>
      <c r="R1564" t="str">
        <f>IF(主动技能!X1567="","")</f>
        <v/>
      </c>
      <c r="S1564">
        <f>主动技能!Y1567</f>
        <v>0</v>
      </c>
      <c r="T1564">
        <f>主动技能!Z1567</f>
        <v>100</v>
      </c>
      <c r="U1564">
        <f>主动技能!AB1567</f>
        <v>32</v>
      </c>
      <c r="V1564">
        <f>主动技能!AC1567</f>
        <v>0</v>
      </c>
      <c r="W1564">
        <f>主动技能!AD1567</f>
        <v>0</v>
      </c>
      <c r="X1564">
        <f>主动技能!AE1567</f>
        <v>0</v>
      </c>
      <c r="Y1564">
        <f>主动技能!AF1567</f>
        <v>0</v>
      </c>
      <c r="Z1564">
        <f>主动技能!AG1567</f>
        <v>0</v>
      </c>
      <c r="AA1564" t="str">
        <f>主动技能!AH1567</f>
        <v>attack</v>
      </c>
      <c r="AB1564" t="str">
        <f>IF(主动技能!AI1567="","")</f>
        <v/>
      </c>
      <c r="AC1564">
        <f>主动技能!AJ1567</f>
        <v>1</v>
      </c>
    </row>
    <row r="1565" spans="1:29" x14ac:dyDescent="0.15">
      <c r="A1565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对敌方单体攻击，造成100%攻击力（+40）点伤害。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 t="str">
        <f>主动技能!P1568</f>
        <v>eff_yixingguangquan|||</v>
      </c>
      <c r="K1565">
        <f>主动技能!Q1568</f>
        <v>1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 t="str">
        <f>IF(主动技能!V1568="","",主动技能!V1568)</f>
        <v>skill_32</v>
      </c>
      <c r="Q1565" t="str">
        <f>IF(主动技能!W1568="","")</f>
        <v/>
      </c>
      <c r="R1565" t="str">
        <f>IF(主动技能!X1568="","")</f>
        <v/>
      </c>
      <c r="S1565">
        <f>主动技能!Y1568</f>
        <v>0</v>
      </c>
      <c r="T1565">
        <f>主动技能!Z1568</f>
        <v>100</v>
      </c>
      <c r="U1565">
        <f>主动技能!AB1568</f>
        <v>40</v>
      </c>
      <c r="V1565">
        <f>主动技能!AC1568</f>
        <v>0</v>
      </c>
      <c r="W1565">
        <f>主动技能!AD1568</f>
        <v>0</v>
      </c>
      <c r="X1565">
        <f>主动技能!AE1568</f>
        <v>0</v>
      </c>
      <c r="Y1565">
        <f>主动技能!AF1568</f>
        <v>0</v>
      </c>
      <c r="Z1565">
        <f>主动技能!AG1568</f>
        <v>0</v>
      </c>
      <c r="AA1565" t="str">
        <f>主动技能!AH1568</f>
        <v>attack</v>
      </c>
      <c r="AB1565" t="str">
        <f>IF(主动技能!AI1568="","")</f>
        <v/>
      </c>
      <c r="AC1565">
        <f>主动技能!AJ1568</f>
        <v>2</v>
      </c>
    </row>
    <row r="1566" spans="1:29" x14ac:dyDescent="0.15">
      <c r="A1566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对敌方单体攻击，造成100%攻击力（+62）点伤害。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 t="str">
        <f>主动技能!P1569</f>
        <v>eff_yixingguangquan|||</v>
      </c>
      <c r="K1566">
        <f>主动技能!Q1569</f>
        <v>1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 t="str">
        <f>IF(主动技能!V1569="","",主动技能!V1569)</f>
        <v>skill_32</v>
      </c>
      <c r="Q1566" t="str">
        <f>IF(主动技能!W1569="","")</f>
        <v/>
      </c>
      <c r="R1566" t="str">
        <f>IF(主动技能!X1569="","")</f>
        <v/>
      </c>
      <c r="S1566">
        <f>主动技能!Y1569</f>
        <v>0</v>
      </c>
      <c r="T1566">
        <f>主动技能!Z1569</f>
        <v>100</v>
      </c>
      <c r="U1566">
        <f>主动技能!AB1569</f>
        <v>62</v>
      </c>
      <c r="V1566">
        <f>主动技能!AC1569</f>
        <v>0</v>
      </c>
      <c r="W1566">
        <f>主动技能!AD1569</f>
        <v>0</v>
      </c>
      <c r="X1566">
        <f>主动技能!AE1569</f>
        <v>0</v>
      </c>
      <c r="Y1566">
        <f>主动技能!AF1569</f>
        <v>0</v>
      </c>
      <c r="Z1566">
        <f>主动技能!AG1569</f>
        <v>0</v>
      </c>
      <c r="AA1566" t="str">
        <f>主动技能!AH1569</f>
        <v>attack</v>
      </c>
      <c r="AB1566" t="str">
        <f>IF(主动技能!AI1569="","")</f>
        <v/>
      </c>
      <c r="AC1566">
        <f>主动技能!AJ1569</f>
        <v>3</v>
      </c>
    </row>
    <row r="1567" spans="1:29" x14ac:dyDescent="0.15">
      <c r="A1567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对敌方单体攻击，造成100%攻击力（+100）点伤害。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 t="str">
        <f>主动技能!P1570</f>
        <v>eff_yixingguangquan|||</v>
      </c>
      <c r="K1567">
        <f>主动技能!Q1570</f>
        <v>1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 t="str">
        <f>IF(主动技能!V1570="","",主动技能!V1570)</f>
        <v>skill_32</v>
      </c>
      <c r="Q1567" t="str">
        <f>IF(主动技能!W1570="","")</f>
        <v/>
      </c>
      <c r="R1567" t="str">
        <f>IF(主动技能!X1570="","")</f>
        <v/>
      </c>
      <c r="S1567">
        <f>主动技能!Y1570</f>
        <v>0</v>
      </c>
      <c r="T1567">
        <f>主动技能!Z1570</f>
        <v>100</v>
      </c>
      <c r="U1567">
        <f>主动技能!AB1570</f>
        <v>100</v>
      </c>
      <c r="V1567">
        <f>主动技能!AC1570</f>
        <v>0</v>
      </c>
      <c r="W1567">
        <f>主动技能!AD1570</f>
        <v>0</v>
      </c>
      <c r="X1567">
        <f>主动技能!AE1570</f>
        <v>0</v>
      </c>
      <c r="Y1567">
        <f>主动技能!AF1570</f>
        <v>0</v>
      </c>
      <c r="Z1567">
        <f>主动技能!AG1570</f>
        <v>0</v>
      </c>
      <c r="AA1567" t="str">
        <f>主动技能!AH1570</f>
        <v>attack</v>
      </c>
      <c r="AB1567" t="str">
        <f>IF(主动技能!AI1570="","")</f>
        <v/>
      </c>
      <c r="AC1567">
        <f>主动技能!AJ1570</f>
        <v>4</v>
      </c>
    </row>
    <row r="1568" spans="1:29" x14ac:dyDescent="0.15">
      <c r="A1568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 t="str">
        <f>主动技能!P1571</f>
        <v>eff_yixingguangquan|||</v>
      </c>
      <c r="K1568">
        <f>主动技能!Q1571</f>
        <v>1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 t="str">
        <f>IF(主动技能!V1571="","",主动技能!V1571)</f>
        <v>skill_32</v>
      </c>
      <c r="Q1568" t="str">
        <f>IF(主动技能!W1571="","")</f>
        <v/>
      </c>
      <c r="R1568" t="str">
        <f>IF(主动技能!X1571="","")</f>
        <v/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>
        <f>主动技能!AE1571</f>
        <v>0</v>
      </c>
      <c r="Y1568">
        <f>主动技能!AF1571</f>
        <v>0</v>
      </c>
      <c r="Z1568">
        <f>主动技能!AG1571</f>
        <v>0</v>
      </c>
      <c r="AA1568" t="str">
        <f>主动技能!AH1571</f>
        <v>attack</v>
      </c>
      <c r="AB1568" t="str">
        <f>IF(主动技能!AI1571="","")</f>
        <v/>
      </c>
      <c r="AC1568">
        <f>主动技能!AJ1571</f>
        <v>5</v>
      </c>
    </row>
    <row r="1569" spans="1:29" x14ac:dyDescent="0.15">
      <c r="A156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对敌方单体攻击，造成100%攻击力（+200）点伤害。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 t="str">
        <f>主动技能!P1572</f>
        <v>eff_yixingguangquan|||</v>
      </c>
      <c r="K1569">
        <f>主动技能!Q1572</f>
        <v>1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 t="str">
        <f>IF(主动技能!V1572="","",主动技能!V1572)</f>
        <v>skill_32</v>
      </c>
      <c r="Q1569" t="str">
        <f>IF(主动技能!W1572="","")</f>
        <v/>
      </c>
      <c r="R1569" t="str">
        <f>IF(主动技能!X1572="","")</f>
        <v/>
      </c>
      <c r="S1569">
        <f>主动技能!Y1572</f>
        <v>0</v>
      </c>
      <c r="T1569">
        <f>主动技能!Z1572</f>
        <v>100</v>
      </c>
      <c r="U1569">
        <f>主动技能!AB1572</f>
        <v>200</v>
      </c>
      <c r="V1569">
        <f>主动技能!AC1572</f>
        <v>0</v>
      </c>
      <c r="W1569">
        <f>主动技能!AD1572</f>
        <v>0</v>
      </c>
      <c r="X1569">
        <f>主动技能!AE1572</f>
        <v>0</v>
      </c>
      <c r="Y1569">
        <f>主动技能!AF1572</f>
        <v>0</v>
      </c>
      <c r="Z1569">
        <f>主动技能!AG1572</f>
        <v>0</v>
      </c>
      <c r="AA1569" t="str">
        <f>主动技能!AH1572</f>
        <v>attack</v>
      </c>
      <c r="AB1569" t="str">
        <f>IF(主动技能!AI1572="","")</f>
        <v/>
      </c>
      <c r="AC1569">
        <f>主动技能!AJ1572</f>
        <v>6</v>
      </c>
    </row>
    <row r="1570" spans="1:29" x14ac:dyDescent="0.15">
      <c r="A1570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对敌方单体攻击，造成100%攻击力（+283）点伤害。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 t="str">
        <f>主动技能!P1573</f>
        <v>eff_yixingguangquan|||</v>
      </c>
      <c r="K1570">
        <f>主动技能!Q1573</f>
        <v>1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 t="str">
        <f>IF(主动技能!V1573="","",主动技能!V1573)</f>
        <v>skill_32</v>
      </c>
      <c r="Q1570" t="str">
        <f>IF(主动技能!W1573="","")</f>
        <v/>
      </c>
      <c r="R1570" t="str">
        <f>IF(主动技能!X1573="","")</f>
        <v/>
      </c>
      <c r="S1570">
        <f>主动技能!Y1573</f>
        <v>0</v>
      </c>
      <c r="T1570">
        <f>主动技能!Z1573</f>
        <v>100</v>
      </c>
      <c r="U1570">
        <f>主动技能!AB1573</f>
        <v>283</v>
      </c>
      <c r="V1570">
        <f>主动技能!AC1573</f>
        <v>0</v>
      </c>
      <c r="W1570">
        <f>主动技能!AD1573</f>
        <v>0</v>
      </c>
      <c r="X1570">
        <f>主动技能!AE1573</f>
        <v>0</v>
      </c>
      <c r="Y1570">
        <f>主动技能!AF1573</f>
        <v>0</v>
      </c>
      <c r="Z1570">
        <f>主动技能!AG1573</f>
        <v>0</v>
      </c>
      <c r="AA1570" t="str">
        <f>主动技能!AH1573</f>
        <v>attack</v>
      </c>
      <c r="AB1570" t="str">
        <f>IF(主动技能!AI1573="","")</f>
        <v/>
      </c>
      <c r="AC1570">
        <f>主动技能!AJ1573</f>
        <v>7</v>
      </c>
    </row>
    <row r="1571" spans="1:29" x14ac:dyDescent="0.15">
      <c r="A1571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对敌方单体攻击，造成100%攻击力（+400）点伤害。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 t="str">
        <f>主动技能!P1574</f>
        <v>eff_yixingguangquan|||</v>
      </c>
      <c r="K1571">
        <f>主动技能!Q1574</f>
        <v>1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 t="str">
        <f>IF(主动技能!V1574="","",主动技能!V1574)</f>
        <v>skill_32</v>
      </c>
      <c r="Q1571" t="str">
        <f>IF(主动技能!W1574="","")</f>
        <v/>
      </c>
      <c r="R1571" t="str">
        <f>IF(主动技能!X1574="","")</f>
        <v/>
      </c>
      <c r="S1571">
        <f>主动技能!Y1574</f>
        <v>0</v>
      </c>
      <c r="T1571">
        <f>主动技能!Z1574</f>
        <v>100</v>
      </c>
      <c r="U1571">
        <f>主动技能!AB1574</f>
        <v>400</v>
      </c>
      <c r="V1571">
        <f>主动技能!AC1574</f>
        <v>0</v>
      </c>
      <c r="W1571">
        <f>主动技能!AD1574</f>
        <v>0</v>
      </c>
      <c r="X1571">
        <f>主动技能!AE1574</f>
        <v>0</v>
      </c>
      <c r="Y1571">
        <f>主动技能!AF1574</f>
        <v>0</v>
      </c>
      <c r="Z1571">
        <f>主动技能!AG1574</f>
        <v>0</v>
      </c>
      <c r="AA1571" t="str">
        <f>主动技能!AH1574</f>
        <v>attack</v>
      </c>
      <c r="AB1571" t="str">
        <f>IF(主动技能!AI1574="","")</f>
        <v/>
      </c>
      <c r="AC1571">
        <f>主动技能!AJ1574</f>
        <v>8</v>
      </c>
    </row>
    <row r="1572" spans="1:29" x14ac:dyDescent="0.15">
      <c r="A1572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对敌方单体攻击，造成100%攻击力（+566）点伤害。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 t="str">
        <f>主动技能!P1575</f>
        <v>eff_yixingguangquan|||</v>
      </c>
      <c r="K1572">
        <f>主动技能!Q1575</f>
        <v>1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 t="str">
        <f>IF(主动技能!V1575="","",主动技能!V1575)</f>
        <v>skill_32</v>
      </c>
      <c r="Q1572" t="str">
        <f>IF(主动技能!W1575="","")</f>
        <v/>
      </c>
      <c r="R1572" t="str">
        <f>IF(主动技能!X1575="","")</f>
        <v/>
      </c>
      <c r="S1572">
        <f>主动技能!Y1575</f>
        <v>0</v>
      </c>
      <c r="T1572">
        <f>主动技能!Z1575</f>
        <v>100</v>
      </c>
      <c r="U1572">
        <f>主动技能!AB1575</f>
        <v>566</v>
      </c>
      <c r="V1572">
        <f>主动技能!AC1575</f>
        <v>0</v>
      </c>
      <c r="W1572">
        <f>主动技能!AD1575</f>
        <v>0</v>
      </c>
      <c r="X1572">
        <f>主动技能!AE1575</f>
        <v>0</v>
      </c>
      <c r="Y1572">
        <f>主动技能!AF1575</f>
        <v>0</v>
      </c>
      <c r="Z1572">
        <f>主动技能!AG1575</f>
        <v>0</v>
      </c>
      <c r="AA1572" t="str">
        <f>主动技能!AH1575</f>
        <v>attack</v>
      </c>
      <c r="AB1572" t="str">
        <f>IF(主动技能!AI1575="","")</f>
        <v/>
      </c>
      <c r="AC1572">
        <f>主动技能!AJ1575</f>
        <v>9</v>
      </c>
    </row>
    <row r="1573" spans="1:29" x14ac:dyDescent="0.15">
      <c r="A1573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对敌方任意单体攻击，造成100%攻击力（+800）点伤害。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 t="str">
        <f>主动技能!P1576</f>
        <v>eff_yixingguangquan|||</v>
      </c>
      <c r="K1573">
        <f>主动技能!Q1576</f>
        <v>1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 t="str">
        <f>IF(主动技能!V1576="","",主动技能!V1576)</f>
        <v>skill_32</v>
      </c>
      <c r="Q1573" t="str">
        <f>IF(主动技能!W1576="","")</f>
        <v/>
      </c>
      <c r="R1573" t="str">
        <f>IF(主动技能!X1576="","")</f>
        <v/>
      </c>
      <c r="S1573">
        <f>主动技能!Y1576</f>
        <v>0</v>
      </c>
      <c r="T1573">
        <f>主动技能!Z1576</f>
        <v>100</v>
      </c>
      <c r="U1573">
        <f>主动技能!AB1576</f>
        <v>800</v>
      </c>
      <c r="V1573">
        <f>主动技能!AC1576</f>
        <v>0</v>
      </c>
      <c r="W1573">
        <f>主动技能!AD1576</f>
        <v>0</v>
      </c>
      <c r="X1573">
        <f>主动技能!AE1576</f>
        <v>0</v>
      </c>
      <c r="Y1573">
        <f>主动技能!AF1576</f>
        <v>0</v>
      </c>
      <c r="Z1573">
        <f>主动技能!AG1576</f>
        <v>0</v>
      </c>
      <c r="AA1573" t="str">
        <f>主动技能!AH1576</f>
        <v>attack</v>
      </c>
      <c r="AB1573" t="str">
        <f>IF(主动技能!AI1576="","")</f>
        <v/>
      </c>
      <c r="AC1573">
        <f>主动技能!AJ1576</f>
        <v>10</v>
      </c>
    </row>
    <row r="1574" spans="1:29" x14ac:dyDescent="0.15">
      <c r="A1574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对敌方任意单体攻击，造成100%攻击力（+1132）点伤害。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 t="str">
        <f>主动技能!P1577</f>
        <v>eff_yixingguangquan|||</v>
      </c>
      <c r="K1574">
        <f>主动技能!Q1577</f>
        <v>1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 t="str">
        <f>IF(主动技能!V1577="","",主动技能!V1577)</f>
        <v>skill_32</v>
      </c>
      <c r="Q1574" t="str">
        <f>IF(主动技能!W1577="","")</f>
        <v/>
      </c>
      <c r="R1574" t="str">
        <f>IF(主动技能!X1577="","")</f>
        <v/>
      </c>
      <c r="S1574">
        <f>主动技能!Y1577</f>
        <v>0</v>
      </c>
      <c r="T1574">
        <f>主动技能!Z1577</f>
        <v>100</v>
      </c>
      <c r="U1574">
        <f>主动技能!AB1577</f>
        <v>1132</v>
      </c>
      <c r="V1574">
        <f>主动技能!AC1577</f>
        <v>0</v>
      </c>
      <c r="W1574">
        <f>主动技能!AD1577</f>
        <v>0</v>
      </c>
      <c r="X1574">
        <f>主动技能!AE1577</f>
        <v>0</v>
      </c>
      <c r="Y1574">
        <f>主动技能!AF1577</f>
        <v>0</v>
      </c>
      <c r="Z1574">
        <f>主动技能!AG1577</f>
        <v>0</v>
      </c>
      <c r="AA1574" t="str">
        <f>主动技能!AH1577</f>
        <v>attack</v>
      </c>
      <c r="AB1574" t="str">
        <f>IF(主动技能!AI1577="","")</f>
        <v/>
      </c>
      <c r="AC1574">
        <f>主动技能!AJ1577</f>
        <v>11</v>
      </c>
    </row>
    <row r="1575" spans="1:29" x14ac:dyDescent="0.15">
      <c r="A1575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对敌方任意单体攻击，造成100%攻击力（+1601）点伤害。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 t="str">
        <f>主动技能!P1578</f>
        <v>eff_yixingguangquan|||</v>
      </c>
      <c r="K1575">
        <f>主动技能!Q1578</f>
        <v>1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 t="str">
        <f>IF(主动技能!V1578="","",主动技能!V1578)</f>
        <v>skill_32</v>
      </c>
      <c r="Q1575" t="str">
        <f>IF(主动技能!W1578="","")</f>
        <v/>
      </c>
      <c r="R1575" t="str">
        <f>IF(主动技能!X1578="","")</f>
        <v/>
      </c>
      <c r="S1575">
        <f>主动技能!Y1578</f>
        <v>0</v>
      </c>
      <c r="T1575">
        <f>主动技能!Z1578</f>
        <v>100</v>
      </c>
      <c r="U1575">
        <f>主动技能!AB1578</f>
        <v>1601</v>
      </c>
      <c r="V1575">
        <f>主动技能!AC1578</f>
        <v>0</v>
      </c>
      <c r="W1575">
        <f>主动技能!AD1578</f>
        <v>0</v>
      </c>
      <c r="X1575">
        <f>主动技能!AE1578</f>
        <v>0</v>
      </c>
      <c r="Y1575">
        <f>主动技能!AF1578</f>
        <v>0</v>
      </c>
      <c r="Z1575">
        <f>主动技能!AG1578</f>
        <v>0</v>
      </c>
      <c r="AA1575" t="str">
        <f>主动技能!AH1578</f>
        <v>attack</v>
      </c>
      <c r="AB1575" t="str">
        <f>IF(主动技能!AI1578="","")</f>
        <v/>
      </c>
      <c r="AC1575">
        <f>主动技能!AJ1578</f>
        <v>12</v>
      </c>
    </row>
    <row r="1576" spans="1:29" x14ac:dyDescent="0.15">
      <c r="A1576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对敌方任意单体攻击，造成100%攻击力（+2265）点伤害。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 t="str">
        <f>主动技能!P1579</f>
        <v>eff_yixingguangquan|||</v>
      </c>
      <c r="K1576">
        <f>主动技能!Q1579</f>
        <v>1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 t="str">
        <f>IF(主动技能!V1579="","",主动技能!V1579)</f>
        <v>skill_32</v>
      </c>
      <c r="Q1576" t="str">
        <f>IF(主动技能!W1579="","")</f>
        <v/>
      </c>
      <c r="R1576" t="str">
        <f>IF(主动技能!X1579="","")</f>
        <v/>
      </c>
      <c r="S1576">
        <f>主动技能!Y1579</f>
        <v>0</v>
      </c>
      <c r="T1576">
        <f>主动技能!Z1579</f>
        <v>100</v>
      </c>
      <c r="U1576">
        <f>主动技能!AB1579</f>
        <v>2265</v>
      </c>
      <c r="V1576">
        <f>主动技能!AC1579</f>
        <v>0</v>
      </c>
      <c r="W1576">
        <f>主动技能!AD1579</f>
        <v>0</v>
      </c>
      <c r="X1576">
        <f>主动技能!AE1579</f>
        <v>0</v>
      </c>
      <c r="Y1576">
        <f>主动技能!AF1579</f>
        <v>0</v>
      </c>
      <c r="Z1576">
        <f>主动技能!AG1579</f>
        <v>0</v>
      </c>
      <c r="AA1576" t="str">
        <f>主动技能!AH1579</f>
        <v>attack</v>
      </c>
      <c r="AB1576" t="str">
        <f>IF(主动技能!AI1579="","")</f>
        <v/>
      </c>
      <c r="AC1576">
        <f>主动技能!AJ1579</f>
        <v>13</v>
      </c>
    </row>
    <row r="1577" spans="1:29" x14ac:dyDescent="0.15">
      <c r="A1577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对敌方任意单体攻击，造成100%攻击力（+3204）点伤害。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 t="str">
        <f>主动技能!P1580</f>
        <v>eff_yixingguangquan|||</v>
      </c>
      <c r="K1577">
        <f>主动技能!Q1580</f>
        <v>1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 t="str">
        <f>IF(主动技能!V1580="","",主动技能!V1580)</f>
        <v>skill_32</v>
      </c>
      <c r="Q1577" t="str">
        <f>IF(主动技能!W1580="","")</f>
        <v/>
      </c>
      <c r="R1577" t="str">
        <f>IF(主动技能!X1580="","")</f>
        <v/>
      </c>
      <c r="S1577">
        <f>主动技能!Y1580</f>
        <v>0</v>
      </c>
      <c r="T1577">
        <f>主动技能!Z1580</f>
        <v>100</v>
      </c>
      <c r="U1577">
        <f>主动技能!AB1580</f>
        <v>3204</v>
      </c>
      <c r="V1577">
        <f>主动技能!AC1580</f>
        <v>0</v>
      </c>
      <c r="W1577">
        <f>主动技能!AD1580</f>
        <v>0</v>
      </c>
      <c r="X1577">
        <f>主动技能!AE1580</f>
        <v>0</v>
      </c>
      <c r="Y1577">
        <f>主动技能!AF1580</f>
        <v>0</v>
      </c>
      <c r="Z1577">
        <f>主动技能!AG1580</f>
        <v>0</v>
      </c>
      <c r="AA1577" t="str">
        <f>主动技能!AH1580</f>
        <v>attack</v>
      </c>
      <c r="AB1577" t="str">
        <f>IF(主动技能!AI1580="","")</f>
        <v/>
      </c>
      <c r="AC1577">
        <f>主动技能!AJ1580</f>
        <v>14</v>
      </c>
    </row>
    <row r="1578" spans="1:29" x14ac:dyDescent="0.15">
      <c r="A1578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对敌方任意单体攻击，造成100%攻击力（+4532）点伤害。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 t="str">
        <f>主动技能!P1581</f>
        <v>eff_yixingguangquan|||</v>
      </c>
      <c r="K1578">
        <f>主动技能!Q1581</f>
        <v>1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 t="str">
        <f>IF(主动技能!V1581="","",主动技能!V1581)</f>
        <v>skill_32</v>
      </c>
      <c r="Q1578" t="str">
        <f>IF(主动技能!W1581="","")</f>
        <v/>
      </c>
      <c r="R1578" t="str">
        <f>IF(主动技能!X1581="","")</f>
        <v/>
      </c>
      <c r="S1578">
        <f>主动技能!Y1581</f>
        <v>0</v>
      </c>
      <c r="T1578">
        <f>主动技能!Z1581</f>
        <v>100</v>
      </c>
      <c r="U1578">
        <f>主动技能!AB1581</f>
        <v>4532</v>
      </c>
      <c r="V1578">
        <f>主动技能!AC1581</f>
        <v>0</v>
      </c>
      <c r="W1578">
        <f>主动技能!AD1581</f>
        <v>0</v>
      </c>
      <c r="X1578">
        <f>主动技能!AE1581</f>
        <v>0</v>
      </c>
      <c r="Y1578">
        <f>主动技能!AF1581</f>
        <v>0</v>
      </c>
      <c r="Z1578">
        <f>主动技能!AG1581</f>
        <v>0</v>
      </c>
      <c r="AA1578" t="str">
        <f>主动技能!AH1581</f>
        <v>attack</v>
      </c>
      <c r="AB1578" t="str">
        <f>IF(主动技能!AI1581="","")</f>
        <v/>
      </c>
      <c r="AC1578">
        <f>主动技能!AJ1581</f>
        <v>15</v>
      </c>
    </row>
    <row r="1579" spans="1:29" x14ac:dyDescent="0.15">
      <c r="A157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对敌方任意单体攻击，造成100%攻击力（+6411）点伤害。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 t="str">
        <f>主动技能!P1582</f>
        <v>eff_yixingguangquan|||</v>
      </c>
      <c r="K1579">
        <f>主动技能!Q1582</f>
        <v>1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 t="str">
        <f>IF(主动技能!V1582="","",主动技能!V1582)</f>
        <v>skill_32</v>
      </c>
      <c r="Q1579" t="str">
        <f>IF(主动技能!W1582="","")</f>
        <v/>
      </c>
      <c r="R1579" t="str">
        <f>IF(主动技能!X1582="","")</f>
        <v/>
      </c>
      <c r="S1579">
        <f>主动技能!Y1582</f>
        <v>0</v>
      </c>
      <c r="T1579">
        <f>主动技能!Z1582</f>
        <v>100</v>
      </c>
      <c r="U1579">
        <f>主动技能!AB1582</f>
        <v>6411</v>
      </c>
      <c r="V1579">
        <f>主动技能!AC1582</f>
        <v>0</v>
      </c>
      <c r="W1579">
        <f>主动技能!AD1582</f>
        <v>0</v>
      </c>
      <c r="X1579">
        <f>主动技能!AE1582</f>
        <v>0</v>
      </c>
      <c r="Y1579">
        <f>主动技能!AF1582</f>
        <v>0</v>
      </c>
      <c r="Z1579">
        <f>主动技能!AG1582</f>
        <v>0</v>
      </c>
      <c r="AA1579" t="str">
        <f>主动技能!AH1582</f>
        <v>attack</v>
      </c>
      <c r="AB1579" t="str">
        <f>IF(主动技能!AI1582="","")</f>
        <v/>
      </c>
      <c r="AC1579">
        <f>主动技能!AJ1582</f>
        <v>16</v>
      </c>
    </row>
    <row r="1580" spans="1:29" x14ac:dyDescent="0.15">
      <c r="A1580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对敌方任意单体攻击，造成100%攻击力（+9067）点伤害。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 t="str">
        <f>主动技能!P1583</f>
        <v>eff_yixingguangquan|||</v>
      </c>
      <c r="K1580">
        <f>主动技能!Q1583</f>
        <v>1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 t="str">
        <f>IF(主动技能!V1583="","",主动技能!V1583)</f>
        <v>skill_32</v>
      </c>
      <c r="Q1580" t="str">
        <f>IF(主动技能!W1583="","")</f>
        <v/>
      </c>
      <c r="R1580" t="str">
        <f>IF(主动技能!X1583="","")</f>
        <v/>
      </c>
      <c r="S1580">
        <f>主动技能!Y1583</f>
        <v>0</v>
      </c>
      <c r="T1580">
        <f>主动技能!Z1583</f>
        <v>100</v>
      </c>
      <c r="U1580">
        <f>主动技能!AB1583</f>
        <v>9067</v>
      </c>
      <c r="V1580">
        <f>主动技能!AC1583</f>
        <v>0</v>
      </c>
      <c r="W1580">
        <f>主动技能!AD1583</f>
        <v>0</v>
      </c>
      <c r="X1580">
        <f>主动技能!AE1583</f>
        <v>0</v>
      </c>
      <c r="Y1580">
        <f>主动技能!AF1583</f>
        <v>0</v>
      </c>
      <c r="Z1580">
        <f>主动技能!AG1583</f>
        <v>0</v>
      </c>
      <c r="AA1580" t="str">
        <f>主动技能!AH1583</f>
        <v>attack</v>
      </c>
      <c r="AB1580" t="str">
        <f>IF(主动技能!AI1583="","")</f>
        <v/>
      </c>
      <c r="AC1580">
        <f>主动技能!AJ1583</f>
        <v>17</v>
      </c>
    </row>
    <row r="1581" spans="1:29" x14ac:dyDescent="0.15">
      <c r="A1581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对敌方任意单体攻击，造成100%攻击力（+12825）点伤害。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 t="str">
        <f>主动技能!P1584</f>
        <v>eff_yixingguangquan|||</v>
      </c>
      <c r="K1581">
        <f>主动技能!Q1584</f>
        <v>1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 t="str">
        <f>IF(主动技能!V1584="","",主动技能!V1584)</f>
        <v>skill_32</v>
      </c>
      <c r="Q1581" t="str">
        <f>IF(主动技能!W1584="","")</f>
        <v/>
      </c>
      <c r="R1581" t="str">
        <f>IF(主动技能!X1584="","")</f>
        <v/>
      </c>
      <c r="S1581">
        <f>主动技能!Y1584</f>
        <v>0</v>
      </c>
      <c r="T1581">
        <f>主动技能!Z1584</f>
        <v>100</v>
      </c>
      <c r="U1581">
        <f>主动技能!AB1584</f>
        <v>12825</v>
      </c>
      <c r="V1581">
        <f>主动技能!AC1584</f>
        <v>0</v>
      </c>
      <c r="W1581">
        <f>主动技能!AD1584</f>
        <v>0</v>
      </c>
      <c r="X1581">
        <f>主动技能!AE1584</f>
        <v>0</v>
      </c>
      <c r="Y1581">
        <f>主动技能!AF1584</f>
        <v>0</v>
      </c>
      <c r="Z1581">
        <f>主动技能!AG1584</f>
        <v>0</v>
      </c>
      <c r="AA1581" t="str">
        <f>主动技能!AH1584</f>
        <v>attack</v>
      </c>
      <c r="AB1581" t="str">
        <f>IF(主动技能!AI1584="","")</f>
        <v/>
      </c>
      <c r="AC1581">
        <f>主动技能!AJ1584</f>
        <v>18</v>
      </c>
    </row>
    <row r="1582" spans="1:29" x14ac:dyDescent="0.15">
      <c r="A1582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对敌方任意单体攻击，造成100%攻击力（+18140）点伤害。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 t="str">
        <f>主动技能!P1585</f>
        <v>eff_yixingguangquan|||</v>
      </c>
      <c r="K1582">
        <f>主动技能!Q1585</f>
        <v>1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 t="str">
        <f>IF(主动技能!V1585="","",主动技能!V1585)</f>
        <v>skill_32</v>
      </c>
      <c r="Q1582" t="str">
        <f>IF(主动技能!W1585="","")</f>
        <v/>
      </c>
      <c r="R1582" t="str">
        <f>IF(主动技能!X1585="","")</f>
        <v/>
      </c>
      <c r="S1582">
        <f>主动技能!Y1585</f>
        <v>0</v>
      </c>
      <c r="T1582">
        <f>主动技能!Z1585</f>
        <v>100</v>
      </c>
      <c r="U1582">
        <f>主动技能!AB1585</f>
        <v>18140</v>
      </c>
      <c r="V1582">
        <f>主动技能!AC1585</f>
        <v>0</v>
      </c>
      <c r="W1582">
        <f>主动技能!AD1585</f>
        <v>0</v>
      </c>
      <c r="X1582">
        <f>主动技能!AE1585</f>
        <v>0</v>
      </c>
      <c r="Y1582">
        <f>主动技能!AF1585</f>
        <v>0</v>
      </c>
      <c r="Z1582">
        <f>主动技能!AG1585</f>
        <v>0</v>
      </c>
      <c r="AA1582" t="str">
        <f>主动技能!AH1585</f>
        <v>attack</v>
      </c>
      <c r="AB1582" t="str">
        <f>IF(主动技能!AI1585="","")</f>
        <v/>
      </c>
      <c r="AC1582">
        <f>主动技能!AJ1585</f>
        <v>19</v>
      </c>
    </row>
    <row r="1583" spans="1:29" x14ac:dyDescent="0.15">
      <c r="A1583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对敌方任意单体攻击，造成100%攻击力（+25657）点伤害。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 t="str">
        <f>主动技能!P1586</f>
        <v>eff_yixingguangquan|||</v>
      </c>
      <c r="K1583">
        <f>主动技能!Q1586</f>
        <v>1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 t="str">
        <f>IF(主动技能!V1586="","",主动技能!V1586)</f>
        <v>skill_32</v>
      </c>
      <c r="Q1583" t="str">
        <f>IF(主动技能!W1586="","")</f>
        <v/>
      </c>
      <c r="R1583" t="str">
        <f>IF(主动技能!X1586="","")</f>
        <v/>
      </c>
      <c r="S1583">
        <f>主动技能!Y1586</f>
        <v>0</v>
      </c>
      <c r="T1583">
        <f>主动技能!Z1586</f>
        <v>100</v>
      </c>
      <c r="U1583">
        <f>主动技能!AB1586</f>
        <v>25657</v>
      </c>
      <c r="V1583">
        <f>主动技能!AC1586</f>
        <v>0</v>
      </c>
      <c r="W1583">
        <f>主动技能!AD1586</f>
        <v>0</v>
      </c>
      <c r="X1583">
        <f>主动技能!AE1586</f>
        <v>0</v>
      </c>
      <c r="Y1583">
        <f>主动技能!AF1586</f>
        <v>0</v>
      </c>
      <c r="Z1583">
        <f>主动技能!AG1586</f>
        <v>0</v>
      </c>
      <c r="AA1583" t="str">
        <f>主动技能!AH1586</f>
        <v>attack</v>
      </c>
      <c r="AB1583" t="str">
        <f>IF(主动技能!AI1586="","")</f>
        <v/>
      </c>
      <c r="AC1583">
        <f>主动技能!AJ1586</f>
        <v>20</v>
      </c>
    </row>
    <row r="1584" spans="1:29" x14ac:dyDescent="0.15">
      <c r="A1584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对敌方全体造成100%攻击力（+81）点伤害。并附带流血。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 t="str">
        <f>主动技能!P1587</f>
        <v>eff_sixingguangquan||eff_jihanbingbao|</v>
      </c>
      <c r="K1584">
        <f>主动技能!Q1587</f>
        <v>1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100001:100:2:0</v>
      </c>
      <c r="O1584" t="str">
        <f>IF(主动技能!U1587="","",主动技能!U1587)</f>
        <v/>
      </c>
      <c r="P1584" t="str">
        <f>IF(主动技能!V1587="","",主动技能!V1587)</f>
        <v>skill_30</v>
      </c>
      <c r="Q1584" t="str">
        <f>IF(主动技能!W1587="","")</f>
        <v/>
      </c>
      <c r="R1584" t="str">
        <f>IF(主动技能!X1587="","")</f>
        <v/>
      </c>
      <c r="S1584">
        <f>主动技能!Y1587</f>
        <v>50</v>
      </c>
      <c r="T1584">
        <f>主动技能!Z1587</f>
        <v>100</v>
      </c>
      <c r="U1584">
        <f>主动技能!AB1587</f>
        <v>81</v>
      </c>
      <c r="V1584">
        <f>主动技能!AC1587</f>
        <v>0</v>
      </c>
      <c r="W1584">
        <f>主动技能!AD1587</f>
        <v>0</v>
      </c>
      <c r="X1584">
        <f>主动技能!AE1587</f>
        <v>1</v>
      </c>
      <c r="Y1584">
        <f>主动技能!AF1587</f>
        <v>2</v>
      </c>
      <c r="Z1584">
        <f>主动技能!AG1587</f>
        <v>1</v>
      </c>
      <c r="AA1584" t="str">
        <f>主动技能!AH1587</f>
        <v>attackex</v>
      </c>
      <c r="AB1584" t="str">
        <f>IF(主动技能!AI1587="","")</f>
        <v/>
      </c>
      <c r="AC1584">
        <f>主动技能!AJ1587</f>
        <v>1</v>
      </c>
    </row>
    <row r="1585" spans="1:29" x14ac:dyDescent="0.15">
      <c r="A1585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对敌方全体造成100%攻击力（+100）点伤害。并附带流血。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 t="str">
        <f>主动技能!P1588</f>
        <v>eff_sixingguangquan||eff_jihanbingbao|</v>
      </c>
      <c r="K1585">
        <f>主动技能!Q1588</f>
        <v>1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100001:100:2:0</v>
      </c>
      <c r="O1585" t="str">
        <f>IF(主动技能!U1588="","",主动技能!U1588)</f>
        <v/>
      </c>
      <c r="P1585" t="str">
        <f>IF(主动技能!V1588="","",主动技能!V1588)</f>
        <v>skill_30</v>
      </c>
      <c r="Q1585" t="str">
        <f>IF(主动技能!W1588="","")</f>
        <v/>
      </c>
      <c r="R1585" t="str">
        <f>IF(主动技能!X1588="","")</f>
        <v/>
      </c>
      <c r="S1585">
        <f>主动技能!Y1588</f>
        <v>50</v>
      </c>
      <c r="T1585">
        <f>主动技能!Z1588</f>
        <v>100</v>
      </c>
      <c r="U1585">
        <f>主动技能!AB1588</f>
        <v>100</v>
      </c>
      <c r="V1585">
        <f>主动技能!AC1588</f>
        <v>0</v>
      </c>
      <c r="W1585">
        <f>主动技能!AD1588</f>
        <v>0</v>
      </c>
      <c r="X1585">
        <f>主动技能!AE1588</f>
        <v>1</v>
      </c>
      <c r="Y1585">
        <f>主动技能!AF1588</f>
        <v>2</v>
      </c>
      <c r="Z1585">
        <f>主动技能!AG1588</f>
        <v>1</v>
      </c>
      <c r="AA1585" t="str">
        <f>主动技能!AH1588</f>
        <v>attackex</v>
      </c>
      <c r="AB1585" t="str">
        <f>IF(主动技能!AI1588="","")</f>
        <v/>
      </c>
      <c r="AC1585">
        <f>主动技能!AJ1588</f>
        <v>2</v>
      </c>
    </row>
    <row r="1586" spans="1:29" x14ac:dyDescent="0.15">
      <c r="A1586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对敌方全体造成100%攻击力（+156）点伤害。并附带流血。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 t="str">
        <f>主动技能!P1589</f>
        <v>eff_sixingguangquan||eff_jihanbingbao|</v>
      </c>
      <c r="K1586">
        <f>主动技能!Q1589</f>
        <v>1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100001:100:2:0</v>
      </c>
      <c r="O1586" t="str">
        <f>IF(主动技能!U1589="","",主动技能!U1589)</f>
        <v/>
      </c>
      <c r="P1586" t="str">
        <f>IF(主动技能!V1589="","",主动技能!V1589)</f>
        <v>skill_30</v>
      </c>
      <c r="Q1586" t="str">
        <f>IF(主动技能!W1589="","")</f>
        <v/>
      </c>
      <c r="R1586" t="str">
        <f>IF(主动技能!X1589="","")</f>
        <v/>
      </c>
      <c r="S1586">
        <f>主动技能!Y1589</f>
        <v>50</v>
      </c>
      <c r="T1586">
        <f>主动技能!Z1589</f>
        <v>100</v>
      </c>
      <c r="U1586">
        <f>主动技能!AB1589</f>
        <v>156</v>
      </c>
      <c r="V1586">
        <f>主动技能!AC1589</f>
        <v>0</v>
      </c>
      <c r="W1586">
        <f>主动技能!AD1589</f>
        <v>0</v>
      </c>
      <c r="X1586">
        <f>主动技能!AE1589</f>
        <v>1</v>
      </c>
      <c r="Y1586">
        <f>主动技能!AF1589</f>
        <v>2</v>
      </c>
      <c r="Z1586">
        <f>主动技能!AG1589</f>
        <v>1</v>
      </c>
      <c r="AA1586" t="str">
        <f>主动技能!AH1589</f>
        <v>attackex</v>
      </c>
      <c r="AB1586" t="str">
        <f>IF(主动技能!AI1589="","")</f>
        <v/>
      </c>
      <c r="AC1586">
        <f>主动技能!AJ1589</f>
        <v>3</v>
      </c>
    </row>
    <row r="1587" spans="1:29" x14ac:dyDescent="0.15">
      <c r="A1587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对敌方全体造成100%攻击力（+250）点伤害。并附带流血。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 t="str">
        <f>主动技能!P1590</f>
        <v>eff_sixingguangquan||eff_jihanbingbao|</v>
      </c>
      <c r="K1587">
        <f>主动技能!Q1590</f>
        <v>1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100001:100:2:0</v>
      </c>
      <c r="O1587" t="str">
        <f>IF(主动技能!U1590="","",主动技能!U1590)</f>
        <v/>
      </c>
      <c r="P1587" t="str">
        <f>IF(主动技能!V1590="","",主动技能!V1590)</f>
        <v>skill_30</v>
      </c>
      <c r="Q1587" t="str">
        <f>IF(主动技能!W1590="","")</f>
        <v/>
      </c>
      <c r="R1587" t="str">
        <f>IF(主动技能!X1590="","")</f>
        <v/>
      </c>
      <c r="S1587">
        <f>主动技能!Y1590</f>
        <v>50</v>
      </c>
      <c r="T1587">
        <f>主动技能!Z1590</f>
        <v>100</v>
      </c>
      <c r="U1587">
        <f>主动技能!AB1590</f>
        <v>250</v>
      </c>
      <c r="V1587">
        <f>主动技能!AC1590</f>
        <v>0</v>
      </c>
      <c r="W1587">
        <f>主动技能!AD1590</f>
        <v>0</v>
      </c>
      <c r="X1587">
        <f>主动技能!AE1590</f>
        <v>1</v>
      </c>
      <c r="Y1587">
        <f>主动技能!AF1590</f>
        <v>2</v>
      </c>
      <c r="Z1587">
        <f>主动技能!AG1590</f>
        <v>1</v>
      </c>
      <c r="AA1587" t="str">
        <f>主动技能!AH1590</f>
        <v>attackex</v>
      </c>
      <c r="AB1587" t="str">
        <f>IF(主动技能!AI1590="","")</f>
        <v/>
      </c>
      <c r="AC1587">
        <f>主动技能!AJ1590</f>
        <v>4</v>
      </c>
    </row>
    <row r="1588" spans="1:29" x14ac:dyDescent="0.15">
      <c r="A1588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 t="str">
        <f>主动技能!P1591</f>
        <v>eff_sixingguangquan||eff_jihanbingbao|</v>
      </c>
      <c r="K1588">
        <f>主动技能!Q1591</f>
        <v>1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100001:100:2:0</v>
      </c>
      <c r="O1588" t="str">
        <f>IF(主动技能!U1591="","",主动技能!U1591)</f>
        <v/>
      </c>
      <c r="P1588" t="str">
        <f>IF(主动技能!V1591="","",主动技能!V1591)</f>
        <v>skill_30</v>
      </c>
      <c r="Q1588" t="str">
        <f>IF(主动技能!W1591="","")</f>
        <v/>
      </c>
      <c r="R1588" t="str">
        <f>IF(主动技能!X1591="","")</f>
        <v/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>
        <f>主动技能!AE1591</f>
        <v>1</v>
      </c>
      <c r="Y1588">
        <f>主动技能!AF1591</f>
        <v>2</v>
      </c>
      <c r="Z1588">
        <f>主动技能!AG1591</f>
        <v>1</v>
      </c>
      <c r="AA1588" t="str">
        <f>主动技能!AH1591</f>
        <v>attackex</v>
      </c>
      <c r="AB1588" t="str">
        <f>IF(主动技能!AI1591="","")</f>
        <v/>
      </c>
      <c r="AC1588">
        <f>主动技能!AJ1591</f>
        <v>5</v>
      </c>
    </row>
    <row r="1589" spans="1:29" x14ac:dyDescent="0.15">
      <c r="A158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对敌方全体造成100%攻击力（+500）点伤害。并附带流血。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 t="str">
        <f>主动技能!P1592</f>
        <v>eff_sixingguangquan||eff_jihanbingbao|</v>
      </c>
      <c r="K1589">
        <f>主动技能!Q1592</f>
        <v>1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100001:100:2:0</v>
      </c>
      <c r="O1589" t="str">
        <f>IF(主动技能!U1592="","",主动技能!U1592)</f>
        <v/>
      </c>
      <c r="P1589" t="str">
        <f>IF(主动技能!V1592="","",主动技能!V1592)</f>
        <v>skill_30</v>
      </c>
      <c r="Q1589" t="str">
        <f>IF(主动技能!W1592="","")</f>
        <v/>
      </c>
      <c r="R1589" t="str">
        <f>IF(主动技能!X1592="","")</f>
        <v/>
      </c>
      <c r="S1589">
        <f>主动技能!Y1592</f>
        <v>50</v>
      </c>
      <c r="T1589">
        <f>主动技能!Z1592</f>
        <v>100</v>
      </c>
      <c r="U1589">
        <f>主动技能!AB1592</f>
        <v>500</v>
      </c>
      <c r="V1589">
        <f>主动技能!AC1592</f>
        <v>0</v>
      </c>
      <c r="W1589">
        <f>主动技能!AD1592</f>
        <v>0</v>
      </c>
      <c r="X1589">
        <f>主动技能!AE1592</f>
        <v>1</v>
      </c>
      <c r="Y1589">
        <f>主动技能!AF1592</f>
        <v>2</v>
      </c>
      <c r="Z1589">
        <f>主动技能!AG1592</f>
        <v>1</v>
      </c>
      <c r="AA1589" t="str">
        <f>主动技能!AH1592</f>
        <v>attackex</v>
      </c>
      <c r="AB1589" t="str">
        <f>IF(主动技能!AI1592="","")</f>
        <v/>
      </c>
      <c r="AC1589">
        <f>主动技能!AJ1592</f>
        <v>6</v>
      </c>
    </row>
    <row r="1590" spans="1:29" x14ac:dyDescent="0.15">
      <c r="A1590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对敌方全体造成100%攻击力（+707）点伤害。并附带流血。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 t="str">
        <f>主动技能!P1593</f>
        <v>eff_sixingguangquan||eff_jihanbingbao|</v>
      </c>
      <c r="K1590">
        <f>主动技能!Q1593</f>
        <v>1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100001:100:2:0</v>
      </c>
      <c r="O1590" t="str">
        <f>IF(主动技能!U1593="","",主动技能!U1593)</f>
        <v/>
      </c>
      <c r="P1590" t="str">
        <f>IF(主动技能!V1593="","",主动技能!V1593)</f>
        <v>skill_30</v>
      </c>
      <c r="Q1590" t="str">
        <f>IF(主动技能!W1593="","")</f>
        <v/>
      </c>
      <c r="R1590" t="str">
        <f>IF(主动技能!X1593="","")</f>
        <v/>
      </c>
      <c r="S1590">
        <f>主动技能!Y1593</f>
        <v>50</v>
      </c>
      <c r="T1590">
        <f>主动技能!Z1593</f>
        <v>100</v>
      </c>
      <c r="U1590">
        <f>主动技能!AB1593</f>
        <v>707</v>
      </c>
      <c r="V1590">
        <f>主动技能!AC1593</f>
        <v>0</v>
      </c>
      <c r="W1590">
        <f>主动技能!AD1593</f>
        <v>0</v>
      </c>
      <c r="X1590">
        <f>主动技能!AE1593</f>
        <v>1</v>
      </c>
      <c r="Y1590">
        <f>主动技能!AF1593</f>
        <v>2</v>
      </c>
      <c r="Z1590">
        <f>主动技能!AG1593</f>
        <v>1</v>
      </c>
      <c r="AA1590" t="str">
        <f>主动技能!AH1593</f>
        <v>attackex</v>
      </c>
      <c r="AB1590" t="str">
        <f>IF(主动技能!AI1593="","")</f>
        <v/>
      </c>
      <c r="AC1590">
        <f>主动技能!AJ1593</f>
        <v>7</v>
      </c>
    </row>
    <row r="1591" spans="1:29" x14ac:dyDescent="0.15">
      <c r="A1591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对敌方全体造成100%攻击力（+1000）点伤害。并附带流血。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 t="str">
        <f>主动技能!P1594</f>
        <v>eff_sixingguangquan||eff_jihanbingbao|</v>
      </c>
      <c r="K1591">
        <f>主动技能!Q1594</f>
        <v>1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100001:100:2:0</v>
      </c>
      <c r="O1591" t="str">
        <f>IF(主动技能!U1594="","",主动技能!U1594)</f>
        <v/>
      </c>
      <c r="P1591" t="str">
        <f>IF(主动技能!V1594="","",主动技能!V1594)</f>
        <v>skill_30</v>
      </c>
      <c r="Q1591" t="str">
        <f>IF(主动技能!W1594="","")</f>
        <v/>
      </c>
      <c r="R1591" t="str">
        <f>IF(主动技能!X1594="","")</f>
        <v/>
      </c>
      <c r="S1591">
        <f>主动技能!Y1594</f>
        <v>50</v>
      </c>
      <c r="T1591">
        <f>主动技能!Z1594</f>
        <v>100</v>
      </c>
      <c r="U1591">
        <f>主动技能!AB1594</f>
        <v>1000</v>
      </c>
      <c r="V1591">
        <f>主动技能!AC1594</f>
        <v>0</v>
      </c>
      <c r="W1591">
        <f>主动技能!AD1594</f>
        <v>0</v>
      </c>
      <c r="X1591">
        <f>主动技能!AE1594</f>
        <v>1</v>
      </c>
      <c r="Y1591">
        <f>主动技能!AF1594</f>
        <v>2</v>
      </c>
      <c r="Z1591">
        <f>主动技能!AG1594</f>
        <v>1</v>
      </c>
      <c r="AA1591" t="str">
        <f>主动技能!AH1594</f>
        <v>attackex</v>
      </c>
      <c r="AB1591" t="str">
        <f>IF(主动技能!AI1594="","")</f>
        <v/>
      </c>
      <c r="AC1591">
        <f>主动技能!AJ1594</f>
        <v>8</v>
      </c>
    </row>
    <row r="1592" spans="1:29" x14ac:dyDescent="0.15">
      <c r="A1592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对敌方全体造成100%攻击力（+1415）点伤害。并附带流血。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 t="str">
        <f>主动技能!P1595</f>
        <v>eff_sixingguangquan||eff_jihanbingbao|</v>
      </c>
      <c r="K1592">
        <f>主动技能!Q1595</f>
        <v>1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100001:100:2:0</v>
      </c>
      <c r="O1592" t="str">
        <f>IF(主动技能!U1595="","",主动技能!U1595)</f>
        <v/>
      </c>
      <c r="P1592" t="str">
        <f>IF(主动技能!V1595="","",主动技能!V1595)</f>
        <v>skill_30</v>
      </c>
      <c r="Q1592" t="str">
        <f>IF(主动技能!W1595="","")</f>
        <v/>
      </c>
      <c r="R1592" t="str">
        <f>IF(主动技能!X1595="","")</f>
        <v/>
      </c>
      <c r="S1592">
        <f>主动技能!Y1595</f>
        <v>50</v>
      </c>
      <c r="T1592">
        <f>主动技能!Z1595</f>
        <v>100</v>
      </c>
      <c r="U1592">
        <f>主动技能!AB1595</f>
        <v>1415</v>
      </c>
      <c r="V1592">
        <f>主动技能!AC1595</f>
        <v>0</v>
      </c>
      <c r="W1592">
        <f>主动技能!AD1595</f>
        <v>0</v>
      </c>
      <c r="X1592">
        <f>主动技能!AE1595</f>
        <v>1</v>
      </c>
      <c r="Y1592">
        <f>主动技能!AF1595</f>
        <v>2</v>
      </c>
      <c r="Z1592">
        <f>主动技能!AG1595</f>
        <v>1</v>
      </c>
      <c r="AA1592" t="str">
        <f>主动技能!AH1595</f>
        <v>attackex</v>
      </c>
      <c r="AB1592" t="str">
        <f>IF(主动技能!AI1595="","")</f>
        <v/>
      </c>
      <c r="AC1592">
        <f>主动技能!AJ1595</f>
        <v>9</v>
      </c>
    </row>
    <row r="1593" spans="1:29" x14ac:dyDescent="0.15">
      <c r="A1593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对敌方全体造成100%攻击力（+2001）点伤害。并附带流血。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 t="str">
        <f>主动技能!P1596</f>
        <v>eff_sixingguangquan||eff_jihanbingbao|</v>
      </c>
      <c r="K1593">
        <f>主动技能!Q1596</f>
        <v>1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100001:100:2:0</v>
      </c>
      <c r="O1593" t="str">
        <f>IF(主动技能!U1596="","",主动技能!U1596)</f>
        <v/>
      </c>
      <c r="P1593" t="str">
        <f>IF(主动技能!V1596="","",主动技能!V1596)</f>
        <v>skill_30</v>
      </c>
      <c r="Q1593" t="str">
        <f>IF(主动技能!W1596="","")</f>
        <v/>
      </c>
      <c r="R1593" t="str">
        <f>IF(主动技能!X1596="","")</f>
        <v/>
      </c>
      <c r="S1593">
        <f>主动技能!Y1596</f>
        <v>50</v>
      </c>
      <c r="T1593">
        <f>主动技能!Z1596</f>
        <v>100</v>
      </c>
      <c r="U1593">
        <f>主动技能!AB1596</f>
        <v>2001</v>
      </c>
      <c r="V1593">
        <f>主动技能!AC1596</f>
        <v>0</v>
      </c>
      <c r="W1593">
        <f>主动技能!AD1596</f>
        <v>0</v>
      </c>
      <c r="X1593">
        <f>主动技能!AE1596</f>
        <v>1</v>
      </c>
      <c r="Y1593">
        <f>主动技能!AF1596</f>
        <v>2</v>
      </c>
      <c r="Z1593">
        <f>主动技能!AG1596</f>
        <v>1</v>
      </c>
      <c r="AA1593" t="str">
        <f>主动技能!AH1596</f>
        <v>attackex</v>
      </c>
      <c r="AB1593" t="str">
        <f>IF(主动技能!AI1596="","")</f>
        <v/>
      </c>
      <c r="AC1593">
        <f>主动技能!AJ1596</f>
        <v>10</v>
      </c>
    </row>
    <row r="1594" spans="1:29" x14ac:dyDescent="0.15">
      <c r="A1594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对敌方全体造成100%攻击力（+2831）点伤害。并附带流血。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 t="str">
        <f>主动技能!P1597</f>
        <v>eff_sixingguangquan||eff_jihanbingbao|</v>
      </c>
      <c r="K1594">
        <f>主动技能!Q1597</f>
        <v>1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100001:100:2:0</v>
      </c>
      <c r="O1594" t="str">
        <f>IF(主动技能!U1597="","",主动技能!U1597)</f>
        <v/>
      </c>
      <c r="P1594" t="str">
        <f>IF(主动技能!V1597="","",主动技能!V1597)</f>
        <v>skill_30</v>
      </c>
      <c r="Q1594" t="str">
        <f>IF(主动技能!W1597="","")</f>
        <v/>
      </c>
      <c r="R1594" t="str">
        <f>IF(主动技能!X1597="","")</f>
        <v/>
      </c>
      <c r="S1594">
        <f>主动技能!Y1597</f>
        <v>50</v>
      </c>
      <c r="T1594">
        <f>主动技能!Z1597</f>
        <v>100</v>
      </c>
      <c r="U1594">
        <f>主动技能!AB1597</f>
        <v>2831</v>
      </c>
      <c r="V1594">
        <f>主动技能!AC1597</f>
        <v>0</v>
      </c>
      <c r="W1594">
        <f>主动技能!AD1597</f>
        <v>0</v>
      </c>
      <c r="X1594">
        <f>主动技能!AE1597</f>
        <v>1</v>
      </c>
      <c r="Y1594">
        <f>主动技能!AF1597</f>
        <v>2</v>
      </c>
      <c r="Z1594">
        <f>主动技能!AG1597</f>
        <v>1</v>
      </c>
      <c r="AA1594" t="str">
        <f>主动技能!AH1597</f>
        <v>attackex</v>
      </c>
      <c r="AB1594" t="str">
        <f>IF(主动技能!AI1597="","")</f>
        <v/>
      </c>
      <c r="AC1594">
        <f>主动技能!AJ1597</f>
        <v>11</v>
      </c>
    </row>
    <row r="1595" spans="1:29" x14ac:dyDescent="0.15">
      <c r="A1595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对敌方全体造成100%攻击力（+4004）点伤害。并附带流血。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 t="str">
        <f>主动技能!P1598</f>
        <v>eff_sixingguangquan||eff_jihanbingbao|</v>
      </c>
      <c r="K1595">
        <f>主动技能!Q1598</f>
        <v>1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100001:100:2:0</v>
      </c>
      <c r="O1595" t="str">
        <f>IF(主动技能!U1598="","",主动技能!U1598)</f>
        <v/>
      </c>
      <c r="P1595" t="str">
        <f>IF(主动技能!V1598="","",主动技能!V1598)</f>
        <v>skill_30</v>
      </c>
      <c r="Q1595" t="str">
        <f>IF(主动技能!W1598="","")</f>
        <v/>
      </c>
      <c r="R1595" t="str">
        <f>IF(主动技能!X1598="","")</f>
        <v/>
      </c>
      <c r="S1595">
        <f>主动技能!Y1598</f>
        <v>50</v>
      </c>
      <c r="T1595">
        <f>主动技能!Z1598</f>
        <v>100</v>
      </c>
      <c r="U1595">
        <f>主动技能!AB1598</f>
        <v>4004</v>
      </c>
      <c r="V1595">
        <f>主动技能!AC1598</f>
        <v>0</v>
      </c>
      <c r="W1595">
        <f>主动技能!AD1598</f>
        <v>0</v>
      </c>
      <c r="X1595">
        <f>主动技能!AE1598</f>
        <v>1</v>
      </c>
      <c r="Y1595">
        <f>主动技能!AF1598</f>
        <v>2</v>
      </c>
      <c r="Z1595">
        <f>主动技能!AG1598</f>
        <v>1</v>
      </c>
      <c r="AA1595" t="str">
        <f>主动技能!AH1598</f>
        <v>attackex</v>
      </c>
      <c r="AB1595" t="str">
        <f>IF(主动技能!AI1598="","")</f>
        <v/>
      </c>
      <c r="AC1595">
        <f>主动技能!AJ1598</f>
        <v>12</v>
      </c>
    </row>
    <row r="1596" spans="1:29" x14ac:dyDescent="0.15">
      <c r="A1596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对敌方全体造成100%攻击力（+5664）点伤害。并附带流血。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 t="str">
        <f>主动技能!P1599</f>
        <v>eff_sixingguangquan||eff_jihanbingbao|</v>
      </c>
      <c r="K1596">
        <f>主动技能!Q1599</f>
        <v>1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100001:100:2:0</v>
      </c>
      <c r="O1596" t="str">
        <f>IF(主动技能!U1599="","",主动技能!U1599)</f>
        <v/>
      </c>
      <c r="P1596" t="str">
        <f>IF(主动技能!V1599="","",主动技能!V1599)</f>
        <v>skill_30</v>
      </c>
      <c r="Q1596" t="str">
        <f>IF(主动技能!W1599="","")</f>
        <v/>
      </c>
      <c r="R1596" t="str">
        <f>IF(主动技能!X1599="","")</f>
        <v/>
      </c>
      <c r="S1596">
        <f>主动技能!Y1599</f>
        <v>50</v>
      </c>
      <c r="T1596">
        <f>主动技能!Z1599</f>
        <v>100</v>
      </c>
      <c r="U1596">
        <f>主动技能!AB1599</f>
        <v>5664</v>
      </c>
      <c r="V1596">
        <f>主动技能!AC1599</f>
        <v>0</v>
      </c>
      <c r="W1596">
        <f>主动技能!AD1599</f>
        <v>0</v>
      </c>
      <c r="X1596">
        <f>主动技能!AE1599</f>
        <v>1</v>
      </c>
      <c r="Y1596">
        <f>主动技能!AF1599</f>
        <v>2</v>
      </c>
      <c r="Z1596">
        <f>主动技能!AG1599</f>
        <v>1</v>
      </c>
      <c r="AA1596" t="str">
        <f>主动技能!AH1599</f>
        <v>attackex</v>
      </c>
      <c r="AB1596" t="str">
        <f>IF(主动技能!AI1599="","")</f>
        <v/>
      </c>
      <c r="AC1596">
        <f>主动技能!AJ1599</f>
        <v>13</v>
      </c>
    </row>
    <row r="1597" spans="1:29" x14ac:dyDescent="0.15">
      <c r="A1597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对敌方全体造成100%攻击力（+8011）点伤害。并附带流血。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 t="str">
        <f>主动技能!P1600</f>
        <v>eff_sixingguangquan||eff_jihanbingbao|</v>
      </c>
      <c r="K1597">
        <f>主动技能!Q1600</f>
        <v>1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100001:100:2:0</v>
      </c>
      <c r="O1597" t="str">
        <f>IF(主动技能!U1600="","",主动技能!U1600)</f>
        <v/>
      </c>
      <c r="P1597" t="str">
        <f>IF(主动技能!V1600="","",主动技能!V1600)</f>
        <v>skill_30</v>
      </c>
      <c r="Q1597" t="str">
        <f>IF(主动技能!W1600="","")</f>
        <v/>
      </c>
      <c r="R1597" t="str">
        <f>IF(主动技能!X1600="","")</f>
        <v/>
      </c>
      <c r="S1597">
        <f>主动技能!Y1600</f>
        <v>50</v>
      </c>
      <c r="T1597">
        <f>主动技能!Z1600</f>
        <v>100</v>
      </c>
      <c r="U1597">
        <f>主动技能!AB1600</f>
        <v>8011</v>
      </c>
      <c r="V1597">
        <f>主动技能!AC1600</f>
        <v>0</v>
      </c>
      <c r="W1597">
        <f>主动技能!AD1600</f>
        <v>0</v>
      </c>
      <c r="X1597">
        <f>主动技能!AE1600</f>
        <v>1</v>
      </c>
      <c r="Y1597">
        <f>主动技能!AF1600</f>
        <v>2</v>
      </c>
      <c r="Z1597">
        <f>主动技能!AG1600</f>
        <v>1</v>
      </c>
      <c r="AA1597" t="str">
        <f>主动技能!AH1600</f>
        <v>attackex</v>
      </c>
      <c r="AB1597" t="str">
        <f>IF(主动技能!AI1600="","")</f>
        <v/>
      </c>
      <c r="AC1597">
        <f>主动技能!AJ1600</f>
        <v>14</v>
      </c>
    </row>
    <row r="1598" spans="1:29" x14ac:dyDescent="0.15">
      <c r="A1598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对敌方全体造成100%攻击力（+11331）点伤害。并附带流血。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 t="str">
        <f>主动技能!P1601</f>
        <v>eff_sixingguangquan||eff_jihanbingbao|</v>
      </c>
      <c r="K1598">
        <f>主动技能!Q1601</f>
        <v>1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100001:100:2:0</v>
      </c>
      <c r="O1598" t="str">
        <f>IF(主动技能!U1601="","",主动技能!U1601)</f>
        <v/>
      </c>
      <c r="P1598" t="str">
        <f>IF(主动技能!V1601="","",主动技能!V1601)</f>
        <v>skill_30</v>
      </c>
      <c r="Q1598" t="str">
        <f>IF(主动技能!W1601="","")</f>
        <v/>
      </c>
      <c r="R1598" t="str">
        <f>IF(主动技能!X1601="","")</f>
        <v/>
      </c>
      <c r="S1598">
        <f>主动技能!Y1601</f>
        <v>50</v>
      </c>
      <c r="T1598">
        <f>主动技能!Z1601</f>
        <v>100</v>
      </c>
      <c r="U1598">
        <f>主动技能!AB1601</f>
        <v>11331</v>
      </c>
      <c r="V1598">
        <f>主动技能!AC1601</f>
        <v>0</v>
      </c>
      <c r="W1598">
        <f>主动技能!AD1601</f>
        <v>0</v>
      </c>
      <c r="X1598">
        <f>主动技能!AE1601</f>
        <v>1</v>
      </c>
      <c r="Y1598">
        <f>主动技能!AF1601</f>
        <v>2</v>
      </c>
      <c r="Z1598">
        <f>主动技能!AG1601</f>
        <v>1</v>
      </c>
      <c r="AA1598" t="str">
        <f>主动技能!AH1601</f>
        <v>attackex</v>
      </c>
      <c r="AB1598" t="str">
        <f>IF(主动技能!AI1601="","")</f>
        <v/>
      </c>
      <c r="AC1598">
        <f>主动技能!AJ1601</f>
        <v>15</v>
      </c>
    </row>
    <row r="1599" spans="1:29" x14ac:dyDescent="0.15">
      <c r="A159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对敌方全体造成100%攻击力（+16027）点伤害。并附带流血。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 t="str">
        <f>主动技能!P1602</f>
        <v>eff_sixingguangquan||eff_jihanbingbao|</v>
      </c>
      <c r="K1599">
        <f>主动技能!Q1602</f>
        <v>1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100001:100:2:0</v>
      </c>
      <c r="O1599" t="str">
        <f>IF(主动技能!U1602="","",主动技能!U1602)</f>
        <v/>
      </c>
      <c r="P1599" t="str">
        <f>IF(主动技能!V1602="","",主动技能!V1602)</f>
        <v>skill_30</v>
      </c>
      <c r="Q1599" t="str">
        <f>IF(主动技能!W1602="","")</f>
        <v/>
      </c>
      <c r="R1599" t="str">
        <f>IF(主动技能!X1602="","")</f>
        <v/>
      </c>
      <c r="S1599">
        <f>主动技能!Y1602</f>
        <v>50</v>
      </c>
      <c r="T1599">
        <f>主动技能!Z1602</f>
        <v>100</v>
      </c>
      <c r="U1599">
        <f>主动技能!AB1602</f>
        <v>16027</v>
      </c>
      <c r="V1599">
        <f>主动技能!AC1602</f>
        <v>0</v>
      </c>
      <c r="W1599">
        <f>主动技能!AD1602</f>
        <v>0</v>
      </c>
      <c r="X1599">
        <f>主动技能!AE1602</f>
        <v>1</v>
      </c>
      <c r="Y1599">
        <f>主动技能!AF1602</f>
        <v>2</v>
      </c>
      <c r="Z1599">
        <f>主动技能!AG1602</f>
        <v>1</v>
      </c>
      <c r="AA1599" t="str">
        <f>主动技能!AH1602</f>
        <v>attackex</v>
      </c>
      <c r="AB1599" t="str">
        <f>IF(主动技能!AI1602="","")</f>
        <v/>
      </c>
      <c r="AC1599">
        <f>主动技能!AJ1602</f>
        <v>16</v>
      </c>
    </row>
    <row r="1600" spans="1:29" x14ac:dyDescent="0.15">
      <c r="A1600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对敌方全体造成100%攻击力（+22669）点伤害。并附带流血。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 t="str">
        <f>主动技能!P1603</f>
        <v>eff_sixingguangquan||eff_jihanbingbao|</v>
      </c>
      <c r="K1600">
        <f>主动技能!Q1603</f>
        <v>1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100001:100:2:0</v>
      </c>
      <c r="O1600" t="str">
        <f>IF(主动技能!U1603="","",主动技能!U1603)</f>
        <v/>
      </c>
      <c r="P1600" t="str">
        <f>IF(主动技能!V1603="","",主动技能!V1603)</f>
        <v>skill_30</v>
      </c>
      <c r="Q1600" t="str">
        <f>IF(主动技能!W1603="","")</f>
        <v/>
      </c>
      <c r="R1600" t="str">
        <f>IF(主动技能!X1603="","")</f>
        <v/>
      </c>
      <c r="S1600">
        <f>主动技能!Y1603</f>
        <v>50</v>
      </c>
      <c r="T1600">
        <f>主动技能!Z1603</f>
        <v>100</v>
      </c>
      <c r="U1600">
        <f>主动技能!AB1603</f>
        <v>22669</v>
      </c>
      <c r="V1600">
        <f>主动技能!AC1603</f>
        <v>0</v>
      </c>
      <c r="W1600">
        <f>主动技能!AD1603</f>
        <v>0</v>
      </c>
      <c r="X1600">
        <f>主动技能!AE1603</f>
        <v>1</v>
      </c>
      <c r="Y1600">
        <f>主动技能!AF1603</f>
        <v>2</v>
      </c>
      <c r="Z1600">
        <f>主动技能!AG1603</f>
        <v>1</v>
      </c>
      <c r="AA1600" t="str">
        <f>主动技能!AH1603</f>
        <v>attackex</v>
      </c>
      <c r="AB1600" t="str">
        <f>IF(主动技能!AI1603="","")</f>
        <v/>
      </c>
      <c r="AC1600">
        <f>主动技能!AJ1603</f>
        <v>17</v>
      </c>
    </row>
    <row r="1601" spans="1:29" x14ac:dyDescent="0.15">
      <c r="A1601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对敌方全体造成100%攻击力（+32063）点伤害。并附带流血。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 t="str">
        <f>主动技能!P1604</f>
        <v>eff_sixingguangquan||eff_jihanbingbao|</v>
      </c>
      <c r="K1601">
        <f>主动技能!Q1604</f>
        <v>1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100001:100:2:0</v>
      </c>
      <c r="O1601" t="str">
        <f>IF(主动技能!U1604="","",主动技能!U1604)</f>
        <v/>
      </c>
      <c r="P1601" t="str">
        <f>IF(主动技能!V1604="","",主动技能!V1604)</f>
        <v>skill_30</v>
      </c>
      <c r="Q1601" t="str">
        <f>IF(主动技能!W1604="","")</f>
        <v/>
      </c>
      <c r="R1601" t="str">
        <f>IF(主动技能!X1604="","")</f>
        <v/>
      </c>
      <c r="S1601">
        <f>主动技能!Y1604</f>
        <v>50</v>
      </c>
      <c r="T1601">
        <f>主动技能!Z1604</f>
        <v>100</v>
      </c>
      <c r="U1601">
        <f>主动技能!AB1604</f>
        <v>32063</v>
      </c>
      <c r="V1601">
        <f>主动技能!AC1604</f>
        <v>0</v>
      </c>
      <c r="W1601">
        <f>主动技能!AD1604</f>
        <v>0</v>
      </c>
      <c r="X1601">
        <f>主动技能!AE1604</f>
        <v>1</v>
      </c>
      <c r="Y1601">
        <f>主动技能!AF1604</f>
        <v>2</v>
      </c>
      <c r="Z1601">
        <f>主动技能!AG1604</f>
        <v>1</v>
      </c>
      <c r="AA1601" t="str">
        <f>主动技能!AH1604</f>
        <v>attackex</v>
      </c>
      <c r="AB1601" t="str">
        <f>IF(主动技能!AI1604="","")</f>
        <v/>
      </c>
      <c r="AC1601">
        <f>主动技能!AJ1604</f>
        <v>18</v>
      </c>
    </row>
    <row r="1602" spans="1:29" x14ac:dyDescent="0.15">
      <c r="A1602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对敌方全体造成100%攻击力（+45350）点伤害。并附带流血。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 t="str">
        <f>主动技能!P1605</f>
        <v>eff_sixingguangquan||eff_jihanbingbao|</v>
      </c>
      <c r="K1602">
        <f>主动技能!Q1605</f>
        <v>1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100001:100:2:0</v>
      </c>
      <c r="O1602" t="str">
        <f>IF(主动技能!U1605="","",主动技能!U1605)</f>
        <v/>
      </c>
      <c r="P1602" t="str">
        <f>IF(主动技能!V1605="","",主动技能!V1605)</f>
        <v>skill_30</v>
      </c>
      <c r="Q1602" t="str">
        <f>IF(主动技能!W1605="","")</f>
        <v/>
      </c>
      <c r="R1602" t="str">
        <f>IF(主动技能!X1605="","")</f>
        <v/>
      </c>
      <c r="S1602">
        <f>主动技能!Y1605</f>
        <v>50</v>
      </c>
      <c r="T1602">
        <f>主动技能!Z1605</f>
        <v>100</v>
      </c>
      <c r="U1602">
        <f>主动技能!AB1605</f>
        <v>45350</v>
      </c>
      <c r="V1602">
        <f>主动技能!AC1605</f>
        <v>0</v>
      </c>
      <c r="W1602">
        <f>主动技能!AD1605</f>
        <v>0</v>
      </c>
      <c r="X1602">
        <f>主动技能!AE1605</f>
        <v>1</v>
      </c>
      <c r="Y1602">
        <f>主动技能!AF1605</f>
        <v>2</v>
      </c>
      <c r="Z1602">
        <f>主动技能!AG1605</f>
        <v>1</v>
      </c>
      <c r="AA1602" t="str">
        <f>主动技能!AH1605</f>
        <v>attackex</v>
      </c>
      <c r="AB1602" t="str">
        <f>IF(主动技能!AI1605="","")</f>
        <v/>
      </c>
      <c r="AC1602">
        <f>主动技能!AJ1605</f>
        <v>19</v>
      </c>
    </row>
    <row r="1603" spans="1:29" x14ac:dyDescent="0.15">
      <c r="A1603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对敌方全体造成100%攻击力（+64142）点伤害。并附带流血。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 t="str">
        <f>主动技能!P1606</f>
        <v>eff_sixingguangquan||eff_jihanbingbao|</v>
      </c>
      <c r="K1603">
        <f>主动技能!Q1606</f>
        <v>1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100001:100:2:0</v>
      </c>
      <c r="O1603" t="str">
        <f>IF(主动技能!U1606="","",主动技能!U1606)</f>
        <v/>
      </c>
      <c r="P1603" t="str">
        <f>IF(主动技能!V1606="","",主动技能!V1606)</f>
        <v>skill_30</v>
      </c>
      <c r="Q1603" t="str">
        <f>IF(主动技能!W1606="","")</f>
        <v/>
      </c>
      <c r="R1603" t="str">
        <f>IF(主动技能!X1606="","")</f>
        <v/>
      </c>
      <c r="S1603">
        <f>主动技能!Y1606</f>
        <v>50</v>
      </c>
      <c r="T1603">
        <f>主动技能!Z1606</f>
        <v>100</v>
      </c>
      <c r="U1603">
        <f>主动技能!AB1606</f>
        <v>64142</v>
      </c>
      <c r="V1603">
        <f>主动技能!AC1606</f>
        <v>0</v>
      </c>
      <c r="W1603">
        <f>主动技能!AD1606</f>
        <v>0</v>
      </c>
      <c r="X1603">
        <f>主动技能!AE1606</f>
        <v>1</v>
      </c>
      <c r="Y1603">
        <f>主动技能!AF1606</f>
        <v>2</v>
      </c>
      <c r="Z1603">
        <f>主动技能!AG1606</f>
        <v>1</v>
      </c>
      <c r="AA1603" t="str">
        <f>主动技能!AH1606</f>
        <v>attackex</v>
      </c>
      <c r="AB1603" t="str">
        <f>IF(主动技能!AI1606="","")</f>
        <v/>
      </c>
      <c r="AC1603">
        <f>主动技能!AJ1606</f>
        <v>20</v>
      </c>
    </row>
    <row r="1604" spans="1:29" x14ac:dyDescent="0.15">
      <c r="A1604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对敌方十字单体造成125%攻击伤害（+81)并概率眩晕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 t="str">
        <f>主动技能!P1607</f>
        <v>eff_sixingguangquan||eff_xuanshuijulang|</v>
      </c>
      <c r="K1604">
        <f>主动技能!Q1607</f>
        <v>2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100134:50:2:0</v>
      </c>
      <c r="P1604" t="str">
        <f>IF(主动技能!V1607="","",主动技能!V1607)</f>
        <v>skill_10</v>
      </c>
      <c r="Q1604" t="str">
        <f>IF(主动技能!W1607="","")</f>
        <v/>
      </c>
      <c r="R1604" t="str">
        <f>IF(主动技能!X1607="","")</f>
        <v/>
      </c>
      <c r="S1604">
        <f>主动技能!Y1607</f>
        <v>100</v>
      </c>
      <c r="T1604">
        <f>主动技能!Z1607</f>
        <v>125</v>
      </c>
      <c r="U1604">
        <f>主动技能!AB1607</f>
        <v>81</v>
      </c>
      <c r="V1604">
        <f>主动技能!AC1607</f>
        <v>0</v>
      </c>
      <c r="W1604">
        <f>主动技能!AD1607</f>
        <v>0</v>
      </c>
      <c r="X1604">
        <f>主动技能!AE1607</f>
        <v>1</v>
      </c>
      <c r="Y1604">
        <f>主动技能!AF1607</f>
        <v>3</v>
      </c>
      <c r="Z1604">
        <f>主动技能!AG1607</f>
        <v>2</v>
      </c>
      <c r="AA1604" t="str">
        <f>主动技能!AH1607</f>
        <v>attackex</v>
      </c>
      <c r="AB1604" t="str">
        <f>IF(主动技能!AI1607="","")</f>
        <v/>
      </c>
      <c r="AC1604">
        <f>主动技能!AJ1607</f>
        <v>1</v>
      </c>
    </row>
    <row r="1605" spans="1:29" x14ac:dyDescent="0.15">
      <c r="A1605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对敌方十字单体造成125%攻击伤害（+100)并概率眩晕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 t="str">
        <f>主动技能!P1608</f>
        <v>eff_sixingguangquan||eff_xuanshuijulang|</v>
      </c>
      <c r="K1605">
        <f>主动技能!Q1608</f>
        <v>2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100134:50:2:0</v>
      </c>
      <c r="P1605" t="str">
        <f>IF(主动技能!V1608="","",主动技能!V1608)</f>
        <v>skill_10</v>
      </c>
      <c r="Q1605" t="str">
        <f>IF(主动技能!W1608="","")</f>
        <v/>
      </c>
      <c r="R1605" t="str">
        <f>IF(主动技能!X1608="","")</f>
        <v/>
      </c>
      <c r="S1605">
        <f>主动技能!Y1608</f>
        <v>100</v>
      </c>
      <c r="T1605">
        <f>主动技能!Z1608</f>
        <v>125</v>
      </c>
      <c r="U1605">
        <f>主动技能!AB1608</f>
        <v>100</v>
      </c>
      <c r="V1605">
        <f>主动技能!AC1608</f>
        <v>0</v>
      </c>
      <c r="W1605">
        <f>主动技能!AD1608</f>
        <v>0</v>
      </c>
      <c r="X1605">
        <f>主动技能!AE1608</f>
        <v>1</v>
      </c>
      <c r="Y1605">
        <f>主动技能!AF1608</f>
        <v>3</v>
      </c>
      <c r="Z1605">
        <f>主动技能!AG1608</f>
        <v>2</v>
      </c>
      <c r="AA1605" t="str">
        <f>主动技能!AH1608</f>
        <v>attackex</v>
      </c>
      <c r="AB1605" t="str">
        <f>IF(主动技能!AI1608="","")</f>
        <v/>
      </c>
      <c r="AC1605">
        <f>主动技能!AJ1608</f>
        <v>2</v>
      </c>
    </row>
    <row r="1606" spans="1:29" x14ac:dyDescent="0.15">
      <c r="A1606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对敌方十字单体造成125%攻击伤害（+156)并概率眩晕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 t="str">
        <f>主动技能!P1609</f>
        <v>eff_sixingguangquan||eff_xuanshuijulang|</v>
      </c>
      <c r="K1606">
        <f>主动技能!Q1609</f>
        <v>2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100134:50:2:0</v>
      </c>
      <c r="P1606" t="str">
        <f>IF(主动技能!V1609="","",主动技能!V1609)</f>
        <v>skill_10</v>
      </c>
      <c r="Q1606" t="str">
        <f>IF(主动技能!W1609="","")</f>
        <v/>
      </c>
      <c r="R1606" t="str">
        <f>IF(主动技能!X1609="","")</f>
        <v/>
      </c>
      <c r="S1606">
        <f>主动技能!Y1609</f>
        <v>100</v>
      </c>
      <c r="T1606">
        <f>主动技能!Z1609</f>
        <v>125</v>
      </c>
      <c r="U1606">
        <f>主动技能!AB1609</f>
        <v>156</v>
      </c>
      <c r="V1606">
        <f>主动技能!AC1609</f>
        <v>0</v>
      </c>
      <c r="W1606">
        <f>主动技能!AD1609</f>
        <v>0</v>
      </c>
      <c r="X1606">
        <f>主动技能!AE1609</f>
        <v>1</v>
      </c>
      <c r="Y1606">
        <f>主动技能!AF1609</f>
        <v>3</v>
      </c>
      <c r="Z1606">
        <f>主动技能!AG1609</f>
        <v>2</v>
      </c>
      <c r="AA1606" t="str">
        <f>主动技能!AH1609</f>
        <v>attackex</v>
      </c>
      <c r="AB1606" t="str">
        <f>IF(主动技能!AI1609="","")</f>
        <v/>
      </c>
      <c r="AC1606">
        <f>主动技能!AJ1609</f>
        <v>3</v>
      </c>
    </row>
    <row r="1607" spans="1:29" x14ac:dyDescent="0.15">
      <c r="A1607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对敌方十字单体造成125%攻击伤害（+250)并概率眩晕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 t="str">
        <f>主动技能!P1610</f>
        <v>eff_sixingguangquan||eff_xuanshuijulang|</v>
      </c>
      <c r="K1607">
        <f>主动技能!Q1610</f>
        <v>2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100134:50:2:0</v>
      </c>
      <c r="P1607" t="str">
        <f>IF(主动技能!V1610="","",主动技能!V1610)</f>
        <v>skill_10</v>
      </c>
      <c r="Q1607" t="str">
        <f>IF(主动技能!W1610="","")</f>
        <v/>
      </c>
      <c r="R1607" t="str">
        <f>IF(主动技能!X1610="","")</f>
        <v/>
      </c>
      <c r="S1607">
        <f>主动技能!Y1610</f>
        <v>100</v>
      </c>
      <c r="T1607">
        <f>主动技能!Z1610</f>
        <v>125</v>
      </c>
      <c r="U1607">
        <f>主动技能!AB1610</f>
        <v>250</v>
      </c>
      <c r="V1607">
        <f>主动技能!AC1610</f>
        <v>0</v>
      </c>
      <c r="W1607">
        <f>主动技能!AD1610</f>
        <v>0</v>
      </c>
      <c r="X1607">
        <f>主动技能!AE1610</f>
        <v>1</v>
      </c>
      <c r="Y1607">
        <f>主动技能!AF1610</f>
        <v>3</v>
      </c>
      <c r="Z1607">
        <f>主动技能!AG1610</f>
        <v>2</v>
      </c>
      <c r="AA1607" t="str">
        <f>主动技能!AH1610</f>
        <v>attackex</v>
      </c>
      <c r="AB1607" t="str">
        <f>IF(主动技能!AI1610="","")</f>
        <v/>
      </c>
      <c r="AC1607">
        <f>主动技能!AJ1610</f>
        <v>4</v>
      </c>
    </row>
    <row r="1608" spans="1:29" x14ac:dyDescent="0.15">
      <c r="A1608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 t="str">
        <f>主动技能!P1611</f>
        <v>eff_sixingguangquan||eff_xuanshuijulang|</v>
      </c>
      <c r="K1608">
        <f>主动技能!Q1611</f>
        <v>2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100134:50:2:0</v>
      </c>
      <c r="P1608" t="str">
        <f>IF(主动技能!V1611="","",主动技能!V1611)</f>
        <v>skill_10</v>
      </c>
      <c r="Q1608" t="str">
        <f>IF(主动技能!W1611="","")</f>
        <v/>
      </c>
      <c r="R1608" t="str">
        <f>IF(主动技能!X1611="","")</f>
        <v/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>
        <f>主动技能!AE1611</f>
        <v>1</v>
      </c>
      <c r="Y1608">
        <f>主动技能!AF1611</f>
        <v>3</v>
      </c>
      <c r="Z1608">
        <f>主动技能!AG1611</f>
        <v>2</v>
      </c>
      <c r="AA1608" t="str">
        <f>主动技能!AH1611</f>
        <v>attackex</v>
      </c>
      <c r="AB1608" t="str">
        <f>IF(主动技能!AI1611="","")</f>
        <v/>
      </c>
      <c r="AC1608">
        <f>主动技能!AJ1611</f>
        <v>5</v>
      </c>
    </row>
    <row r="1609" spans="1:29" x14ac:dyDescent="0.15">
      <c r="A160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对敌方十字单体造成125%攻击伤害（+500)并概率眩晕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 t="str">
        <f>主动技能!P1612</f>
        <v>eff_sixingguangquan||eff_xuanshuijulang|</v>
      </c>
      <c r="K1609">
        <f>主动技能!Q1612</f>
        <v>2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100134:50:2:0</v>
      </c>
      <c r="P1609" t="str">
        <f>IF(主动技能!V1612="","",主动技能!V1612)</f>
        <v>skill_10</v>
      </c>
      <c r="Q1609" t="str">
        <f>IF(主动技能!W1612="","")</f>
        <v/>
      </c>
      <c r="R1609" t="str">
        <f>IF(主动技能!X1612="","")</f>
        <v/>
      </c>
      <c r="S1609">
        <f>主动技能!Y1612</f>
        <v>100</v>
      </c>
      <c r="T1609">
        <f>主动技能!Z1612</f>
        <v>125</v>
      </c>
      <c r="U1609">
        <f>主动技能!AB1612</f>
        <v>500</v>
      </c>
      <c r="V1609">
        <f>主动技能!AC1612</f>
        <v>0</v>
      </c>
      <c r="W1609">
        <f>主动技能!AD1612</f>
        <v>0</v>
      </c>
      <c r="X1609">
        <f>主动技能!AE1612</f>
        <v>1</v>
      </c>
      <c r="Y1609">
        <f>主动技能!AF1612</f>
        <v>3</v>
      </c>
      <c r="Z1609">
        <f>主动技能!AG1612</f>
        <v>2</v>
      </c>
      <c r="AA1609" t="str">
        <f>主动技能!AH1612</f>
        <v>attackex</v>
      </c>
      <c r="AB1609" t="str">
        <f>IF(主动技能!AI1612="","")</f>
        <v/>
      </c>
      <c r="AC1609">
        <f>主动技能!AJ1612</f>
        <v>6</v>
      </c>
    </row>
    <row r="1610" spans="1:29" x14ac:dyDescent="0.15">
      <c r="A1610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对敌方十字单体造成125%攻击伤害（+707)并概率眩晕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 t="str">
        <f>主动技能!P1613</f>
        <v>eff_sixingguangquan||eff_xuanshuijulang|</v>
      </c>
      <c r="K1610">
        <f>主动技能!Q1613</f>
        <v>2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100134:50:2:0</v>
      </c>
      <c r="P1610" t="str">
        <f>IF(主动技能!V1613="","",主动技能!V1613)</f>
        <v>skill_10</v>
      </c>
      <c r="Q1610" t="str">
        <f>IF(主动技能!W1613="","")</f>
        <v/>
      </c>
      <c r="R1610" t="str">
        <f>IF(主动技能!X1613="","")</f>
        <v/>
      </c>
      <c r="S1610">
        <f>主动技能!Y1613</f>
        <v>100</v>
      </c>
      <c r="T1610">
        <f>主动技能!Z1613</f>
        <v>125</v>
      </c>
      <c r="U1610">
        <f>主动技能!AB1613</f>
        <v>707</v>
      </c>
      <c r="V1610">
        <f>主动技能!AC1613</f>
        <v>0</v>
      </c>
      <c r="W1610">
        <f>主动技能!AD1613</f>
        <v>0</v>
      </c>
      <c r="X1610">
        <f>主动技能!AE1613</f>
        <v>1</v>
      </c>
      <c r="Y1610">
        <f>主动技能!AF1613</f>
        <v>3</v>
      </c>
      <c r="Z1610">
        <f>主动技能!AG1613</f>
        <v>2</v>
      </c>
      <c r="AA1610" t="str">
        <f>主动技能!AH1613</f>
        <v>attackex</v>
      </c>
      <c r="AB1610" t="str">
        <f>IF(主动技能!AI1613="","")</f>
        <v/>
      </c>
      <c r="AC1610">
        <f>主动技能!AJ1613</f>
        <v>7</v>
      </c>
    </row>
    <row r="1611" spans="1:29" x14ac:dyDescent="0.15">
      <c r="A1611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对敌方十字单体造成125%攻击伤害（+1000)并概率眩晕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 t="str">
        <f>主动技能!P1614</f>
        <v>eff_sixingguangquan||eff_xuanshuijulang|</v>
      </c>
      <c r="K1611">
        <f>主动技能!Q1614</f>
        <v>2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100134:50:2:0</v>
      </c>
      <c r="P1611" t="str">
        <f>IF(主动技能!V1614="","",主动技能!V1614)</f>
        <v>skill_10</v>
      </c>
      <c r="Q1611" t="str">
        <f>IF(主动技能!W1614="","")</f>
        <v/>
      </c>
      <c r="R1611" t="str">
        <f>IF(主动技能!X1614="","")</f>
        <v/>
      </c>
      <c r="S1611">
        <f>主动技能!Y1614</f>
        <v>100</v>
      </c>
      <c r="T1611">
        <f>主动技能!Z1614</f>
        <v>125</v>
      </c>
      <c r="U1611">
        <f>主动技能!AB1614</f>
        <v>1000</v>
      </c>
      <c r="V1611">
        <f>主动技能!AC1614</f>
        <v>0</v>
      </c>
      <c r="W1611">
        <f>主动技能!AD1614</f>
        <v>0</v>
      </c>
      <c r="X1611">
        <f>主动技能!AE1614</f>
        <v>1</v>
      </c>
      <c r="Y1611">
        <f>主动技能!AF1614</f>
        <v>3</v>
      </c>
      <c r="Z1611">
        <f>主动技能!AG1614</f>
        <v>2</v>
      </c>
      <c r="AA1611" t="str">
        <f>主动技能!AH1614</f>
        <v>attackex</v>
      </c>
      <c r="AB1611" t="str">
        <f>IF(主动技能!AI1614="","")</f>
        <v/>
      </c>
      <c r="AC1611">
        <f>主动技能!AJ1614</f>
        <v>8</v>
      </c>
    </row>
    <row r="1612" spans="1:29" x14ac:dyDescent="0.15">
      <c r="A1612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对敌方十字单体造成125%攻击伤害（+1415)并概率眩晕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 t="str">
        <f>主动技能!P1615</f>
        <v>eff_sixingguangquan||eff_xuanshuijulang|</v>
      </c>
      <c r="K1612">
        <f>主动技能!Q1615</f>
        <v>2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100134:50:2:0</v>
      </c>
      <c r="P1612" t="str">
        <f>IF(主动技能!V1615="","",主动技能!V1615)</f>
        <v>skill_10</v>
      </c>
      <c r="Q1612" t="str">
        <f>IF(主动技能!W1615="","")</f>
        <v/>
      </c>
      <c r="R1612" t="str">
        <f>IF(主动技能!X1615="","")</f>
        <v/>
      </c>
      <c r="S1612">
        <f>主动技能!Y1615</f>
        <v>100</v>
      </c>
      <c r="T1612">
        <f>主动技能!Z1615</f>
        <v>125</v>
      </c>
      <c r="U1612">
        <f>主动技能!AB1615</f>
        <v>1415</v>
      </c>
      <c r="V1612">
        <f>主动技能!AC1615</f>
        <v>0</v>
      </c>
      <c r="W1612">
        <f>主动技能!AD1615</f>
        <v>0</v>
      </c>
      <c r="X1612">
        <f>主动技能!AE1615</f>
        <v>1</v>
      </c>
      <c r="Y1612">
        <f>主动技能!AF1615</f>
        <v>3</v>
      </c>
      <c r="Z1612">
        <f>主动技能!AG1615</f>
        <v>2</v>
      </c>
      <c r="AA1612" t="str">
        <f>主动技能!AH1615</f>
        <v>attackex</v>
      </c>
      <c r="AB1612" t="str">
        <f>IF(主动技能!AI1615="","")</f>
        <v/>
      </c>
      <c r="AC1612">
        <f>主动技能!AJ1615</f>
        <v>9</v>
      </c>
    </row>
    <row r="1613" spans="1:29" x14ac:dyDescent="0.15">
      <c r="A1613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对敌方十字单体造成125%攻击伤害（+2001)并概率眩晕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 t="str">
        <f>主动技能!P1616</f>
        <v>eff_sixingguangquan||eff_xuanshuijulang|</v>
      </c>
      <c r="K1613">
        <f>主动技能!Q1616</f>
        <v>2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100134:50:2:0</v>
      </c>
      <c r="P1613" t="str">
        <f>IF(主动技能!V1616="","",主动技能!V1616)</f>
        <v>skill_10</v>
      </c>
      <c r="Q1613" t="str">
        <f>IF(主动技能!W1616="","")</f>
        <v/>
      </c>
      <c r="R1613" t="str">
        <f>IF(主动技能!X1616="","")</f>
        <v/>
      </c>
      <c r="S1613">
        <f>主动技能!Y1616</f>
        <v>100</v>
      </c>
      <c r="T1613">
        <f>主动技能!Z1616</f>
        <v>125</v>
      </c>
      <c r="U1613">
        <f>主动技能!AB1616</f>
        <v>2001</v>
      </c>
      <c r="V1613">
        <f>主动技能!AC1616</f>
        <v>0</v>
      </c>
      <c r="W1613">
        <f>主动技能!AD1616</f>
        <v>0</v>
      </c>
      <c r="X1613">
        <f>主动技能!AE1616</f>
        <v>1</v>
      </c>
      <c r="Y1613">
        <f>主动技能!AF1616</f>
        <v>3</v>
      </c>
      <c r="Z1613">
        <f>主动技能!AG1616</f>
        <v>2</v>
      </c>
      <c r="AA1613" t="str">
        <f>主动技能!AH1616</f>
        <v>attackex</v>
      </c>
      <c r="AB1613" t="str">
        <f>IF(主动技能!AI1616="","")</f>
        <v/>
      </c>
      <c r="AC1613">
        <f>主动技能!AJ1616</f>
        <v>10</v>
      </c>
    </row>
    <row r="1614" spans="1:29" x14ac:dyDescent="0.15">
      <c r="A1614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对敌方十字单体造成125%攻击伤害（+2831)并概率眩晕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 t="str">
        <f>主动技能!P1617</f>
        <v>eff_sixingguangquan||eff_xuanshuijulang|</v>
      </c>
      <c r="K1614">
        <f>主动技能!Q1617</f>
        <v>2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100134:50:2:0</v>
      </c>
      <c r="P1614" t="str">
        <f>IF(主动技能!V1617="","",主动技能!V1617)</f>
        <v>skill_10</v>
      </c>
      <c r="Q1614" t="str">
        <f>IF(主动技能!W1617="","")</f>
        <v/>
      </c>
      <c r="R1614" t="str">
        <f>IF(主动技能!X1617="","")</f>
        <v/>
      </c>
      <c r="S1614">
        <f>主动技能!Y1617</f>
        <v>100</v>
      </c>
      <c r="T1614">
        <f>主动技能!Z1617</f>
        <v>125</v>
      </c>
      <c r="U1614">
        <f>主动技能!AB1617</f>
        <v>2831</v>
      </c>
      <c r="V1614">
        <f>主动技能!AC1617</f>
        <v>0</v>
      </c>
      <c r="W1614">
        <f>主动技能!AD1617</f>
        <v>0</v>
      </c>
      <c r="X1614">
        <f>主动技能!AE1617</f>
        <v>1</v>
      </c>
      <c r="Y1614">
        <f>主动技能!AF1617</f>
        <v>3</v>
      </c>
      <c r="Z1614">
        <f>主动技能!AG1617</f>
        <v>2</v>
      </c>
      <c r="AA1614" t="str">
        <f>主动技能!AH1617</f>
        <v>attackex</v>
      </c>
      <c r="AB1614" t="str">
        <f>IF(主动技能!AI1617="","")</f>
        <v/>
      </c>
      <c r="AC1614">
        <f>主动技能!AJ1617</f>
        <v>11</v>
      </c>
    </row>
    <row r="1615" spans="1:29" x14ac:dyDescent="0.15">
      <c r="A1615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对敌方十字单体造成125%攻击伤害（+4004)并概率眩晕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 t="str">
        <f>主动技能!P1618</f>
        <v>eff_sixingguangquan||eff_xuanshuijulang|</v>
      </c>
      <c r="K1615">
        <f>主动技能!Q1618</f>
        <v>2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100134:50:2:0</v>
      </c>
      <c r="P1615" t="str">
        <f>IF(主动技能!V1618="","",主动技能!V1618)</f>
        <v>skill_10</v>
      </c>
      <c r="Q1615" t="str">
        <f>IF(主动技能!W1618="","")</f>
        <v/>
      </c>
      <c r="R1615" t="str">
        <f>IF(主动技能!X1618="","")</f>
        <v/>
      </c>
      <c r="S1615">
        <f>主动技能!Y1618</f>
        <v>100</v>
      </c>
      <c r="T1615">
        <f>主动技能!Z1618</f>
        <v>125</v>
      </c>
      <c r="U1615">
        <f>主动技能!AB1618</f>
        <v>4004</v>
      </c>
      <c r="V1615">
        <f>主动技能!AC1618</f>
        <v>0</v>
      </c>
      <c r="W1615">
        <f>主动技能!AD1618</f>
        <v>0</v>
      </c>
      <c r="X1615">
        <f>主动技能!AE1618</f>
        <v>1</v>
      </c>
      <c r="Y1615">
        <f>主动技能!AF1618</f>
        <v>3</v>
      </c>
      <c r="Z1615">
        <f>主动技能!AG1618</f>
        <v>2</v>
      </c>
      <c r="AA1615" t="str">
        <f>主动技能!AH1618</f>
        <v>attackex</v>
      </c>
      <c r="AB1615" t="str">
        <f>IF(主动技能!AI1618="","")</f>
        <v/>
      </c>
      <c r="AC1615">
        <f>主动技能!AJ1618</f>
        <v>12</v>
      </c>
    </row>
    <row r="1616" spans="1:29" x14ac:dyDescent="0.15">
      <c r="A1616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对敌方十字单体造成125%攻击伤害（+5664)并概率眩晕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 t="str">
        <f>主动技能!P1619</f>
        <v>eff_sixingguangquan||eff_xuanshuijulang|</v>
      </c>
      <c r="K1616">
        <f>主动技能!Q1619</f>
        <v>2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100134:50:2:0</v>
      </c>
      <c r="P1616" t="str">
        <f>IF(主动技能!V1619="","",主动技能!V1619)</f>
        <v>skill_10</v>
      </c>
      <c r="Q1616" t="str">
        <f>IF(主动技能!W1619="","")</f>
        <v/>
      </c>
      <c r="R1616" t="str">
        <f>IF(主动技能!X1619="","")</f>
        <v/>
      </c>
      <c r="S1616">
        <f>主动技能!Y1619</f>
        <v>100</v>
      </c>
      <c r="T1616">
        <f>主动技能!Z1619</f>
        <v>125</v>
      </c>
      <c r="U1616">
        <f>主动技能!AB1619</f>
        <v>5664</v>
      </c>
      <c r="V1616">
        <f>主动技能!AC1619</f>
        <v>0</v>
      </c>
      <c r="W1616">
        <f>主动技能!AD1619</f>
        <v>0</v>
      </c>
      <c r="X1616">
        <f>主动技能!AE1619</f>
        <v>1</v>
      </c>
      <c r="Y1616">
        <f>主动技能!AF1619</f>
        <v>3</v>
      </c>
      <c r="Z1616">
        <f>主动技能!AG1619</f>
        <v>2</v>
      </c>
      <c r="AA1616" t="str">
        <f>主动技能!AH1619</f>
        <v>attackex</v>
      </c>
      <c r="AB1616" t="str">
        <f>IF(主动技能!AI1619="","")</f>
        <v/>
      </c>
      <c r="AC1616">
        <f>主动技能!AJ1619</f>
        <v>13</v>
      </c>
    </row>
    <row r="1617" spans="1:29" x14ac:dyDescent="0.15">
      <c r="A1617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对敌方十字单体造成125%攻击伤害（+8011)并概率眩晕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 t="str">
        <f>主动技能!P1620</f>
        <v>eff_sixingguangquan||eff_xuanshuijulang|</v>
      </c>
      <c r="K1617">
        <f>主动技能!Q1620</f>
        <v>2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100134:50:2:0</v>
      </c>
      <c r="P1617" t="str">
        <f>IF(主动技能!V1620="","",主动技能!V1620)</f>
        <v>skill_10</v>
      </c>
      <c r="Q1617" t="str">
        <f>IF(主动技能!W1620="","")</f>
        <v/>
      </c>
      <c r="R1617" t="str">
        <f>IF(主动技能!X1620="","")</f>
        <v/>
      </c>
      <c r="S1617">
        <f>主动技能!Y1620</f>
        <v>100</v>
      </c>
      <c r="T1617">
        <f>主动技能!Z1620</f>
        <v>125</v>
      </c>
      <c r="U1617">
        <f>主动技能!AB1620</f>
        <v>8011</v>
      </c>
      <c r="V1617">
        <f>主动技能!AC1620</f>
        <v>0</v>
      </c>
      <c r="W1617">
        <f>主动技能!AD1620</f>
        <v>0</v>
      </c>
      <c r="X1617">
        <f>主动技能!AE1620</f>
        <v>1</v>
      </c>
      <c r="Y1617">
        <f>主动技能!AF1620</f>
        <v>3</v>
      </c>
      <c r="Z1617">
        <f>主动技能!AG1620</f>
        <v>2</v>
      </c>
      <c r="AA1617" t="str">
        <f>主动技能!AH1620</f>
        <v>attackex</v>
      </c>
      <c r="AB1617" t="str">
        <f>IF(主动技能!AI1620="","")</f>
        <v/>
      </c>
      <c r="AC1617">
        <f>主动技能!AJ1620</f>
        <v>14</v>
      </c>
    </row>
    <row r="1618" spans="1:29" x14ac:dyDescent="0.15">
      <c r="A1618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对敌方十字单体造成125%攻击伤害（+11331)并概率眩晕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 t="str">
        <f>主动技能!P1621</f>
        <v>eff_sixingguangquan||eff_xuanshuijulang|</v>
      </c>
      <c r="K1618">
        <f>主动技能!Q1621</f>
        <v>2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100134:50:2:0</v>
      </c>
      <c r="P1618" t="str">
        <f>IF(主动技能!V1621="","",主动技能!V1621)</f>
        <v>skill_10</v>
      </c>
      <c r="Q1618" t="str">
        <f>IF(主动技能!W1621="","")</f>
        <v/>
      </c>
      <c r="R1618" t="str">
        <f>IF(主动技能!X1621="","")</f>
        <v/>
      </c>
      <c r="S1618">
        <f>主动技能!Y1621</f>
        <v>100</v>
      </c>
      <c r="T1618">
        <f>主动技能!Z1621</f>
        <v>125</v>
      </c>
      <c r="U1618">
        <f>主动技能!AB1621</f>
        <v>11331</v>
      </c>
      <c r="V1618">
        <f>主动技能!AC1621</f>
        <v>0</v>
      </c>
      <c r="W1618">
        <f>主动技能!AD1621</f>
        <v>0</v>
      </c>
      <c r="X1618">
        <f>主动技能!AE1621</f>
        <v>1</v>
      </c>
      <c r="Y1618">
        <f>主动技能!AF1621</f>
        <v>3</v>
      </c>
      <c r="Z1618">
        <f>主动技能!AG1621</f>
        <v>2</v>
      </c>
      <c r="AA1618" t="str">
        <f>主动技能!AH1621</f>
        <v>attackex</v>
      </c>
      <c r="AB1618" t="str">
        <f>IF(主动技能!AI1621="","")</f>
        <v/>
      </c>
      <c r="AC1618">
        <f>主动技能!AJ1621</f>
        <v>15</v>
      </c>
    </row>
    <row r="1619" spans="1:29" x14ac:dyDescent="0.15">
      <c r="A161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对敌方十字单体造成125%攻击伤害（+16027)并概率眩晕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 t="str">
        <f>主动技能!P1622</f>
        <v>eff_sixingguangquan||eff_xuanshuijulang|</v>
      </c>
      <c r="K1619">
        <f>主动技能!Q1622</f>
        <v>2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100134:50:2:0</v>
      </c>
      <c r="P1619" t="str">
        <f>IF(主动技能!V1622="","",主动技能!V1622)</f>
        <v>skill_10</v>
      </c>
      <c r="Q1619" t="str">
        <f>IF(主动技能!W1622="","")</f>
        <v/>
      </c>
      <c r="R1619" t="str">
        <f>IF(主动技能!X1622="","")</f>
        <v/>
      </c>
      <c r="S1619">
        <f>主动技能!Y1622</f>
        <v>100</v>
      </c>
      <c r="T1619">
        <f>主动技能!Z1622</f>
        <v>125</v>
      </c>
      <c r="U1619">
        <f>主动技能!AB1622</f>
        <v>16027</v>
      </c>
      <c r="V1619">
        <f>主动技能!AC1622</f>
        <v>0</v>
      </c>
      <c r="W1619">
        <f>主动技能!AD1622</f>
        <v>0</v>
      </c>
      <c r="X1619">
        <f>主动技能!AE1622</f>
        <v>1</v>
      </c>
      <c r="Y1619">
        <f>主动技能!AF1622</f>
        <v>3</v>
      </c>
      <c r="Z1619">
        <f>主动技能!AG1622</f>
        <v>2</v>
      </c>
      <c r="AA1619" t="str">
        <f>主动技能!AH1622</f>
        <v>attackex</v>
      </c>
      <c r="AB1619" t="str">
        <f>IF(主动技能!AI1622="","")</f>
        <v/>
      </c>
      <c r="AC1619">
        <f>主动技能!AJ1622</f>
        <v>16</v>
      </c>
    </row>
    <row r="1620" spans="1:29" x14ac:dyDescent="0.15">
      <c r="A1620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对敌方十字单体造成125%攻击伤害（+22669)并概率眩晕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 t="str">
        <f>主动技能!P1623</f>
        <v>eff_sixingguangquan||eff_xuanshuijulang|</v>
      </c>
      <c r="K1620">
        <f>主动技能!Q1623</f>
        <v>2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100134:50:2:0</v>
      </c>
      <c r="P1620" t="str">
        <f>IF(主动技能!V1623="","",主动技能!V1623)</f>
        <v>skill_10</v>
      </c>
      <c r="Q1620" t="str">
        <f>IF(主动技能!W1623="","")</f>
        <v/>
      </c>
      <c r="R1620" t="str">
        <f>IF(主动技能!X1623="","")</f>
        <v/>
      </c>
      <c r="S1620">
        <f>主动技能!Y1623</f>
        <v>100</v>
      </c>
      <c r="T1620">
        <f>主动技能!Z1623</f>
        <v>125</v>
      </c>
      <c r="U1620">
        <f>主动技能!AB1623</f>
        <v>22669</v>
      </c>
      <c r="V1620">
        <f>主动技能!AC1623</f>
        <v>0</v>
      </c>
      <c r="W1620">
        <f>主动技能!AD1623</f>
        <v>0</v>
      </c>
      <c r="X1620">
        <f>主动技能!AE1623</f>
        <v>1</v>
      </c>
      <c r="Y1620">
        <f>主动技能!AF1623</f>
        <v>3</v>
      </c>
      <c r="Z1620">
        <f>主动技能!AG1623</f>
        <v>2</v>
      </c>
      <c r="AA1620" t="str">
        <f>主动技能!AH1623</f>
        <v>attackex</v>
      </c>
      <c r="AB1620" t="str">
        <f>IF(主动技能!AI1623="","")</f>
        <v/>
      </c>
      <c r="AC1620">
        <f>主动技能!AJ1623</f>
        <v>17</v>
      </c>
    </row>
    <row r="1621" spans="1:29" x14ac:dyDescent="0.15">
      <c r="A1621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对敌方十字单体造成125%攻击伤害（+32063)并概率眩晕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 t="str">
        <f>主动技能!P1624</f>
        <v>eff_sixingguangquan||eff_xuanshuijulang|</v>
      </c>
      <c r="K1621">
        <f>主动技能!Q1624</f>
        <v>2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100134:50:2:0</v>
      </c>
      <c r="P1621" t="str">
        <f>IF(主动技能!V1624="","",主动技能!V1624)</f>
        <v>skill_10</v>
      </c>
      <c r="Q1621" t="str">
        <f>IF(主动技能!W1624="","")</f>
        <v/>
      </c>
      <c r="R1621" t="str">
        <f>IF(主动技能!X1624="","")</f>
        <v/>
      </c>
      <c r="S1621">
        <f>主动技能!Y1624</f>
        <v>100</v>
      </c>
      <c r="T1621">
        <f>主动技能!Z1624</f>
        <v>125</v>
      </c>
      <c r="U1621">
        <f>主动技能!AB1624</f>
        <v>32063</v>
      </c>
      <c r="V1621">
        <f>主动技能!AC1624</f>
        <v>0</v>
      </c>
      <c r="W1621">
        <f>主动技能!AD1624</f>
        <v>0</v>
      </c>
      <c r="X1621">
        <f>主动技能!AE1624</f>
        <v>1</v>
      </c>
      <c r="Y1621">
        <f>主动技能!AF1624</f>
        <v>3</v>
      </c>
      <c r="Z1621">
        <f>主动技能!AG1624</f>
        <v>2</v>
      </c>
      <c r="AA1621" t="str">
        <f>主动技能!AH1624</f>
        <v>attackex</v>
      </c>
      <c r="AB1621" t="str">
        <f>IF(主动技能!AI1624="","")</f>
        <v/>
      </c>
      <c r="AC1621">
        <f>主动技能!AJ1624</f>
        <v>18</v>
      </c>
    </row>
    <row r="1622" spans="1:29" x14ac:dyDescent="0.15">
      <c r="A1622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对敌方十字单体造成125%攻击伤害（+45350)并概率眩晕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 t="str">
        <f>主动技能!P1625</f>
        <v>eff_sixingguangquan||eff_xuanshuijulang|</v>
      </c>
      <c r="K1622">
        <f>主动技能!Q1625</f>
        <v>2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100134:50:2:0</v>
      </c>
      <c r="P1622" t="str">
        <f>IF(主动技能!V1625="","",主动技能!V1625)</f>
        <v>skill_10</v>
      </c>
      <c r="Q1622" t="str">
        <f>IF(主动技能!W1625="","")</f>
        <v/>
      </c>
      <c r="R1622" t="str">
        <f>IF(主动技能!X1625="","")</f>
        <v/>
      </c>
      <c r="S1622">
        <f>主动技能!Y1625</f>
        <v>100</v>
      </c>
      <c r="T1622">
        <f>主动技能!Z1625</f>
        <v>125</v>
      </c>
      <c r="U1622">
        <f>主动技能!AB1625</f>
        <v>45350</v>
      </c>
      <c r="V1622">
        <f>主动技能!AC1625</f>
        <v>0</v>
      </c>
      <c r="W1622">
        <f>主动技能!AD1625</f>
        <v>0</v>
      </c>
      <c r="X1622">
        <f>主动技能!AE1625</f>
        <v>1</v>
      </c>
      <c r="Y1622">
        <f>主动技能!AF1625</f>
        <v>3</v>
      </c>
      <c r="Z1622">
        <f>主动技能!AG1625</f>
        <v>2</v>
      </c>
      <c r="AA1622" t="str">
        <f>主动技能!AH1625</f>
        <v>attackex</v>
      </c>
      <c r="AB1622" t="str">
        <f>IF(主动技能!AI1625="","")</f>
        <v/>
      </c>
      <c r="AC1622">
        <f>主动技能!AJ1625</f>
        <v>19</v>
      </c>
    </row>
    <row r="1623" spans="1:29" x14ac:dyDescent="0.15">
      <c r="A1623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对敌方十字单体造成125%攻击伤害（+64142)并概率眩晕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 t="str">
        <f>主动技能!P1626</f>
        <v>eff_sixingguangquan||eff_xuanshuijulang|</v>
      </c>
      <c r="K1623">
        <f>主动技能!Q1626</f>
        <v>2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100134:50:2:0</v>
      </c>
      <c r="P1623" t="str">
        <f>IF(主动技能!V1626="","",主动技能!V1626)</f>
        <v>skill_10</v>
      </c>
      <c r="Q1623" t="str">
        <f>IF(主动技能!W1626="","")</f>
        <v/>
      </c>
      <c r="R1623" t="str">
        <f>IF(主动技能!X1626="","")</f>
        <v/>
      </c>
      <c r="S1623">
        <f>主动技能!Y1626</f>
        <v>100</v>
      </c>
      <c r="T1623">
        <f>主动技能!Z1626</f>
        <v>125</v>
      </c>
      <c r="U1623">
        <f>主动技能!AB1626</f>
        <v>64142</v>
      </c>
      <c r="V1623">
        <f>主动技能!AC1626</f>
        <v>0</v>
      </c>
      <c r="W1623">
        <f>主动技能!AD1626</f>
        <v>0</v>
      </c>
      <c r="X1623">
        <f>主动技能!AE1626</f>
        <v>1</v>
      </c>
      <c r="Y1623">
        <f>主动技能!AF1626</f>
        <v>3</v>
      </c>
      <c r="Z1623">
        <f>主动技能!AG1626</f>
        <v>2</v>
      </c>
      <c r="AA1623" t="str">
        <f>主动技能!AH1626</f>
        <v>attackex</v>
      </c>
      <c r="AB1623" t="str">
        <f>IF(主动技能!AI1626="","")</f>
        <v/>
      </c>
      <c r="AC1623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3"/>
  <sheetViews>
    <sheetView tabSelected="1" workbookViewId="0">
      <selection activeCell="J12" sqref="J12"/>
    </sheetView>
  </sheetViews>
  <sheetFormatPr baseColWidth="10" defaultRowHeight="15" x14ac:dyDescent="0.15"/>
  <cols>
    <col min="2" max="3" width="24.83203125" bestFit="1" customWidth="1"/>
  </cols>
  <sheetData>
    <row r="1" spans="1:7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1827</v>
      </c>
      <c r="G1" s="3" t="s">
        <v>17</v>
      </c>
    </row>
    <row r="2" spans="1:7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26</v>
      </c>
    </row>
    <row r="3" spans="1:7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1830</v>
      </c>
      <c r="G3" s="1" t="s">
        <v>44</v>
      </c>
    </row>
    <row r="4" spans="1:7" x14ac:dyDescent="0.15">
      <c r="A4">
        <f>被动技能!G6</f>
        <v>100001</v>
      </c>
      <c r="B4" t="str">
        <f>被动技能!H6</f>
        <v>攻击小</v>
      </c>
      <c r="C4" t="str">
        <f>被动技能!I6</f>
        <v>提升自身攻击力39。</v>
      </c>
      <c r="D4">
        <f>VLOOKUP(被动技能!J6,对应表!R:S,2,FALSE)</f>
        <v>1</v>
      </c>
      <c r="E4" t="str">
        <f>被动技能!K6</f>
        <v>200001:100:1:0</v>
      </c>
      <c r="F4">
        <f>被动技能!L6</f>
        <v>1</v>
      </c>
      <c r="G4" t="str">
        <f>被动技能!M6</f>
        <v>skill_27</v>
      </c>
    </row>
    <row r="5" spans="1:7" x14ac:dyDescent="0.15">
      <c r="A5">
        <f>被动技能!G7</f>
        <v>100002</v>
      </c>
      <c r="B5" t="str">
        <f>被动技能!H7</f>
        <v>攻击小</v>
      </c>
      <c r="C5" t="str">
        <f>被动技能!I7</f>
        <v>提升自身攻击力48。</v>
      </c>
      <c r="D5">
        <f>VLOOKUP(被动技能!J7,对应表!R:S,2,FALSE)</f>
        <v>1</v>
      </c>
      <c r="E5" t="str">
        <f>被动技能!K7</f>
        <v>200002:100:1:0</v>
      </c>
      <c r="F5">
        <f>被动技能!L7</f>
        <v>2</v>
      </c>
      <c r="G5" t="str">
        <f>被动技能!M7</f>
        <v>skill_27</v>
      </c>
    </row>
    <row r="6" spans="1:7" x14ac:dyDescent="0.15">
      <c r="A6">
        <f>被动技能!G8</f>
        <v>100003</v>
      </c>
      <c r="B6" t="str">
        <f>被动技能!H8</f>
        <v>攻击小</v>
      </c>
      <c r="C6" t="str">
        <f>被动技能!I8</f>
        <v>提升自身攻击力75。</v>
      </c>
      <c r="D6">
        <f>VLOOKUP(被动技能!J8,对应表!R:S,2,FALSE)</f>
        <v>1</v>
      </c>
      <c r="E6" t="str">
        <f>被动技能!K8</f>
        <v>200003:100:1:0</v>
      </c>
      <c r="F6">
        <f>被动技能!L8</f>
        <v>3</v>
      </c>
      <c r="G6" t="str">
        <f>被动技能!M8</f>
        <v>skill_27</v>
      </c>
    </row>
    <row r="7" spans="1:7" x14ac:dyDescent="0.15">
      <c r="A7">
        <f>被动技能!G9</f>
        <v>100004</v>
      </c>
      <c r="B7" t="str">
        <f>被动技能!H9</f>
        <v>攻击小</v>
      </c>
      <c r="C7" t="str">
        <f>被动技能!I9</f>
        <v>提升自身攻击力120。</v>
      </c>
      <c r="D7">
        <f>VLOOKUP(被动技能!J9,对应表!R:S,2,FALSE)</f>
        <v>1</v>
      </c>
      <c r="E7" t="str">
        <f>被动技能!K9</f>
        <v>200004:100:1:0</v>
      </c>
      <c r="F7">
        <f>被动技能!L9</f>
        <v>4</v>
      </c>
      <c r="G7" t="str">
        <f>被动技能!M9</f>
        <v>skill_27</v>
      </c>
    </row>
    <row r="8" spans="1:7" x14ac:dyDescent="0.15">
      <c r="A8">
        <f>被动技能!G10</f>
        <v>100005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200005:100:1:0</v>
      </c>
      <c r="F8">
        <f>被动技能!L10</f>
        <v>5</v>
      </c>
      <c r="G8" t="str">
        <f>被动技能!M10</f>
        <v>skill_27</v>
      </c>
    </row>
    <row r="9" spans="1:7" x14ac:dyDescent="0.15">
      <c r="A9">
        <f>被动技能!G11</f>
        <v>100006</v>
      </c>
      <c r="B9" t="str">
        <f>被动技能!H11</f>
        <v>攻击小</v>
      </c>
      <c r="C9" t="str">
        <f>被动技能!I11</f>
        <v>提升自身攻击力240。</v>
      </c>
      <c r="D9">
        <f>VLOOKUP(被动技能!J11,对应表!R:S,2,FALSE)</f>
        <v>1</v>
      </c>
      <c r="E9" t="str">
        <f>被动技能!K11</f>
        <v>200006:100:1:0</v>
      </c>
      <c r="F9">
        <f>被动技能!L11</f>
        <v>6</v>
      </c>
      <c r="G9" t="str">
        <f>被动技能!M11</f>
        <v>skill_27</v>
      </c>
    </row>
    <row r="10" spans="1:7" x14ac:dyDescent="0.15">
      <c r="A10">
        <f>被动技能!G12</f>
        <v>100007</v>
      </c>
      <c r="B10" t="str">
        <f>被动技能!H12</f>
        <v>攻击小</v>
      </c>
      <c r="C10" t="str">
        <f>被动技能!I12</f>
        <v>提升自身攻击力339。</v>
      </c>
      <c r="D10">
        <f>VLOOKUP(被动技能!J12,对应表!R:S,2,FALSE)</f>
        <v>1</v>
      </c>
      <c r="E10" t="str">
        <f>被动技能!K12</f>
        <v>200007:100:1:0</v>
      </c>
      <c r="F10">
        <f>被动技能!L12</f>
        <v>7</v>
      </c>
      <c r="G10" t="str">
        <f>被动技能!M12</f>
        <v>skill_27</v>
      </c>
    </row>
    <row r="11" spans="1:7" x14ac:dyDescent="0.15">
      <c r="A11">
        <f>被动技能!G13</f>
        <v>100008</v>
      </c>
      <c r="B11" t="str">
        <f>被动技能!H13</f>
        <v>攻击小</v>
      </c>
      <c r="C11" t="str">
        <f>被动技能!I13</f>
        <v>提升自身攻击力480。</v>
      </c>
      <c r="D11">
        <f>VLOOKUP(被动技能!J13,对应表!R:S,2,FALSE)</f>
        <v>1</v>
      </c>
      <c r="E11" t="str">
        <f>被动技能!K13</f>
        <v>200008:100:1:0</v>
      </c>
      <c r="F11">
        <f>被动技能!L13</f>
        <v>8</v>
      </c>
      <c r="G11" t="str">
        <f>被动技能!M13</f>
        <v>skill_27</v>
      </c>
    </row>
    <row r="12" spans="1:7" x14ac:dyDescent="0.15">
      <c r="A12">
        <f>被动技能!G14</f>
        <v>100009</v>
      </c>
      <c r="B12" t="str">
        <f>被动技能!H14</f>
        <v>攻击小</v>
      </c>
      <c r="C12" t="str">
        <f>被动技能!I14</f>
        <v>提升自身攻击力679。</v>
      </c>
      <c r="D12">
        <f>VLOOKUP(被动技能!J14,对应表!R:S,2,FALSE)</f>
        <v>1</v>
      </c>
      <c r="E12" t="str">
        <f>被动技能!K14</f>
        <v>200009:100:1:0</v>
      </c>
      <c r="F12">
        <f>被动技能!L14</f>
        <v>9</v>
      </c>
      <c r="G12" t="str">
        <f>被动技能!M14</f>
        <v>skill_27</v>
      </c>
    </row>
    <row r="13" spans="1:7" x14ac:dyDescent="0.15">
      <c r="A13">
        <f>被动技能!G15</f>
        <v>100010</v>
      </c>
      <c r="B13" t="str">
        <f>被动技能!H15</f>
        <v>攻击小</v>
      </c>
      <c r="C13" t="str">
        <f>被动技能!I15</f>
        <v>提升自身攻击力960。</v>
      </c>
      <c r="D13">
        <f>VLOOKUP(被动技能!J15,对应表!R:S,2,FALSE)</f>
        <v>1</v>
      </c>
      <c r="E13" t="str">
        <f>被动技能!K15</f>
        <v>200010:100:1:0</v>
      </c>
      <c r="F13">
        <f>被动技能!L15</f>
        <v>10</v>
      </c>
      <c r="G13" t="str">
        <f>被动技能!M15</f>
        <v>skill_27</v>
      </c>
    </row>
    <row r="14" spans="1:7" x14ac:dyDescent="0.15">
      <c r="A14">
        <f>被动技能!G16</f>
        <v>100011</v>
      </c>
      <c r="B14" t="str">
        <f>被动技能!H16</f>
        <v>攻击小</v>
      </c>
      <c r="C14" t="str">
        <f>被动技能!I16</f>
        <v>提升自身攻击力1359。</v>
      </c>
      <c r="D14">
        <f>VLOOKUP(被动技能!J16,对应表!R:S,2,FALSE)</f>
        <v>1</v>
      </c>
      <c r="E14" t="str">
        <f>被动技能!K16</f>
        <v>200011:100:1:0</v>
      </c>
      <c r="F14">
        <f>被动技能!L16</f>
        <v>11</v>
      </c>
      <c r="G14" t="str">
        <f>被动技能!M16</f>
        <v>skill_27</v>
      </c>
    </row>
    <row r="15" spans="1:7" x14ac:dyDescent="0.15">
      <c r="A15">
        <f>被动技能!G17</f>
        <v>100012</v>
      </c>
      <c r="B15" t="str">
        <f>被动技能!H17</f>
        <v>攻击小</v>
      </c>
      <c r="C15" t="str">
        <f>被动技能!I17</f>
        <v>提升自身攻击力1922。</v>
      </c>
      <c r="D15">
        <f>VLOOKUP(被动技能!J17,对应表!R:S,2,FALSE)</f>
        <v>1</v>
      </c>
      <c r="E15" t="str">
        <f>被动技能!K17</f>
        <v>200012:100:1:0</v>
      </c>
      <c r="F15">
        <f>被动技能!L17</f>
        <v>12</v>
      </c>
      <c r="G15" t="str">
        <f>被动技能!M17</f>
        <v>skill_27</v>
      </c>
    </row>
    <row r="16" spans="1:7" x14ac:dyDescent="0.15">
      <c r="A16">
        <f>被动技能!G18</f>
        <v>100013</v>
      </c>
      <c r="B16" t="str">
        <f>被动技能!H18</f>
        <v>攻击小</v>
      </c>
      <c r="C16" t="str">
        <f>被动技能!I18</f>
        <v>提升自身攻击力2718。</v>
      </c>
      <c r="D16">
        <f>VLOOKUP(被动技能!J18,对应表!R:S,2,FALSE)</f>
        <v>1</v>
      </c>
      <c r="E16" t="str">
        <f>被动技能!K18</f>
        <v>200013:100:1:0</v>
      </c>
      <c r="F16">
        <f>被动技能!L18</f>
        <v>13</v>
      </c>
      <c r="G16" t="str">
        <f>被动技能!M18</f>
        <v>skill_27</v>
      </c>
    </row>
    <row r="17" spans="1:7" x14ac:dyDescent="0.15">
      <c r="A17">
        <f>被动技能!G19</f>
        <v>100014</v>
      </c>
      <c r="B17" t="str">
        <f>被动技能!H19</f>
        <v>攻击小</v>
      </c>
      <c r="C17" t="str">
        <f>被动技能!I19</f>
        <v>提升自身攻击力3845。</v>
      </c>
      <c r="D17">
        <f>VLOOKUP(被动技能!J19,对应表!R:S,2,FALSE)</f>
        <v>1</v>
      </c>
      <c r="E17" t="str">
        <f>被动技能!K19</f>
        <v>200014:100:1:0</v>
      </c>
      <c r="F17">
        <f>被动技能!L19</f>
        <v>14</v>
      </c>
      <c r="G17" t="str">
        <f>被动技能!M19</f>
        <v>skill_27</v>
      </c>
    </row>
    <row r="18" spans="1:7" x14ac:dyDescent="0.15">
      <c r="A18">
        <f>被动技能!G20</f>
        <v>100015</v>
      </c>
      <c r="B18" t="str">
        <f>被动技能!H20</f>
        <v>攻击小</v>
      </c>
      <c r="C18" t="str">
        <f>被动技能!I20</f>
        <v>提升自身攻击力5439。</v>
      </c>
      <c r="D18">
        <f>VLOOKUP(被动技能!J20,对应表!R:S,2,FALSE)</f>
        <v>1</v>
      </c>
      <c r="E18" t="str">
        <f>被动技能!K20</f>
        <v>200015:100:1:0</v>
      </c>
      <c r="F18">
        <f>被动技能!L20</f>
        <v>15</v>
      </c>
      <c r="G18" t="str">
        <f>被动技能!M20</f>
        <v>skill_27</v>
      </c>
    </row>
    <row r="19" spans="1:7" x14ac:dyDescent="0.15">
      <c r="A19">
        <f>被动技能!G21</f>
        <v>100016</v>
      </c>
      <c r="B19" t="str">
        <f>被动技能!H21</f>
        <v>攻击小</v>
      </c>
      <c r="C19" t="str">
        <f>被动技能!I21</f>
        <v>提升自身攻击力7693。</v>
      </c>
      <c r="D19">
        <f>VLOOKUP(被动技能!J21,对应表!R:S,2,FALSE)</f>
        <v>1</v>
      </c>
      <c r="E19" t="str">
        <f>被动技能!K21</f>
        <v>200016:100:1:0</v>
      </c>
      <c r="F19">
        <f>被动技能!L21</f>
        <v>16</v>
      </c>
      <c r="G19" t="str">
        <f>被动技能!M21</f>
        <v>skill_27</v>
      </c>
    </row>
    <row r="20" spans="1:7" x14ac:dyDescent="0.15">
      <c r="A20">
        <f>被动技能!G22</f>
        <v>100017</v>
      </c>
      <c r="B20" t="str">
        <f>被动技能!H22</f>
        <v>攻击小</v>
      </c>
      <c r="C20" t="str">
        <f>被动技能!I22</f>
        <v>提升自身攻击力10881。</v>
      </c>
      <c r="D20">
        <f>VLOOKUP(被动技能!J22,对应表!R:S,2,FALSE)</f>
        <v>1</v>
      </c>
      <c r="E20" t="str">
        <f>被动技能!K22</f>
        <v>200017:100:1:0</v>
      </c>
      <c r="F20">
        <f>被动技能!L22</f>
        <v>17</v>
      </c>
      <c r="G20" t="str">
        <f>被动技能!M22</f>
        <v>skill_27</v>
      </c>
    </row>
    <row r="21" spans="1:7" x14ac:dyDescent="0.15">
      <c r="A21">
        <f>被动技能!G23</f>
        <v>100018</v>
      </c>
      <c r="B21" t="str">
        <f>被动技能!H23</f>
        <v>攻击小</v>
      </c>
      <c r="C21" t="str">
        <f>被动技能!I23</f>
        <v>提升自身攻击力15390。</v>
      </c>
      <c r="D21">
        <f>VLOOKUP(被动技能!J23,对应表!R:S,2,FALSE)</f>
        <v>1</v>
      </c>
      <c r="E21" t="str">
        <f>被动技能!K23</f>
        <v>200018:100:1:0</v>
      </c>
      <c r="F21">
        <f>被动技能!L23</f>
        <v>18</v>
      </c>
      <c r="G21" t="str">
        <f>被动技能!M23</f>
        <v>skill_27</v>
      </c>
    </row>
    <row r="22" spans="1:7" x14ac:dyDescent="0.15">
      <c r="A22">
        <f>被动技能!G24</f>
        <v>100019</v>
      </c>
      <c r="B22" t="str">
        <f>被动技能!H24</f>
        <v>攻击小</v>
      </c>
      <c r="C22" t="str">
        <f>被动技能!I24</f>
        <v>提升自身攻击力21768。</v>
      </c>
      <c r="D22">
        <f>VLOOKUP(被动技能!J24,对应表!R:S,2,FALSE)</f>
        <v>1</v>
      </c>
      <c r="E22" t="str">
        <f>被动技能!K24</f>
        <v>200019:100:1:0</v>
      </c>
      <c r="F22">
        <f>被动技能!L24</f>
        <v>19</v>
      </c>
      <c r="G22" t="str">
        <f>被动技能!M24</f>
        <v>skill_27</v>
      </c>
    </row>
    <row r="23" spans="1:7" x14ac:dyDescent="0.15">
      <c r="A23">
        <f>被动技能!G25</f>
        <v>100020</v>
      </c>
      <c r="B23" t="str">
        <f>被动技能!H25</f>
        <v>攻击小</v>
      </c>
      <c r="C23" t="str">
        <f>被动技能!I25</f>
        <v>提升自身攻击力30788。</v>
      </c>
      <c r="D23">
        <f>VLOOKUP(被动技能!J25,对应表!R:S,2,FALSE)</f>
        <v>1</v>
      </c>
      <c r="E23" t="str">
        <f>被动技能!K25</f>
        <v>200020:100:1:0</v>
      </c>
      <c r="F23">
        <f>被动技能!L25</f>
        <v>20</v>
      </c>
      <c r="G23" t="str">
        <f>被动技能!M25</f>
        <v>skill_27</v>
      </c>
    </row>
    <row r="24" spans="1:7" x14ac:dyDescent="0.15">
      <c r="A24">
        <f>被动技能!G26</f>
        <v>100021</v>
      </c>
      <c r="B24" t="str">
        <f>被动技能!H26</f>
        <v>攻击中</v>
      </c>
      <c r="C24" t="str">
        <f>被动技能!I26</f>
        <v>提升自身攻击力52。</v>
      </c>
      <c r="D24">
        <f>VLOOKUP(被动技能!J26,对应表!R:S,2,FALSE)</f>
        <v>1</v>
      </c>
      <c r="E24" t="str">
        <f>被动技能!K26</f>
        <v>200021:100:1:0</v>
      </c>
      <c r="F24">
        <f>被动技能!L26</f>
        <v>1</v>
      </c>
      <c r="G24" t="str">
        <f>被动技能!M26</f>
        <v>skill_27</v>
      </c>
    </row>
    <row r="25" spans="1:7" x14ac:dyDescent="0.15">
      <c r="A25">
        <f>被动技能!G27</f>
        <v>100022</v>
      </c>
      <c r="B25" t="str">
        <f>被动技能!H27</f>
        <v>攻击中</v>
      </c>
      <c r="C25" t="str">
        <f>被动技能!I27</f>
        <v>提升自身攻击力64。</v>
      </c>
      <c r="D25">
        <f>VLOOKUP(被动技能!J27,对应表!R:S,2,FALSE)</f>
        <v>1</v>
      </c>
      <c r="E25" t="str">
        <f>被动技能!K27</f>
        <v>200022:100:1:0</v>
      </c>
      <c r="F25">
        <f>被动技能!L27</f>
        <v>2</v>
      </c>
      <c r="G25" t="str">
        <f>被动技能!M27</f>
        <v>skill_27</v>
      </c>
    </row>
    <row r="26" spans="1:7" x14ac:dyDescent="0.15">
      <c r="A26">
        <f>被动技能!G28</f>
        <v>100023</v>
      </c>
      <c r="B26" t="str">
        <f>被动技能!H28</f>
        <v>攻击中</v>
      </c>
      <c r="C26" t="str">
        <f>被动技能!I28</f>
        <v>提升自身攻击力100。</v>
      </c>
      <c r="D26">
        <f>VLOOKUP(被动技能!J28,对应表!R:S,2,FALSE)</f>
        <v>1</v>
      </c>
      <c r="E26" t="str">
        <f>被动技能!K28</f>
        <v>200023:100:1:0</v>
      </c>
      <c r="F26">
        <f>被动技能!L28</f>
        <v>3</v>
      </c>
      <c r="G26" t="str">
        <f>被动技能!M28</f>
        <v>skill_27</v>
      </c>
    </row>
    <row r="27" spans="1:7" x14ac:dyDescent="0.15">
      <c r="A27">
        <f>被动技能!G29</f>
        <v>100024</v>
      </c>
      <c r="B27" t="str">
        <f>被动技能!H29</f>
        <v>攻击中</v>
      </c>
      <c r="C27" t="str">
        <f>被动技能!I29</f>
        <v>提升自身攻击力160。</v>
      </c>
      <c r="D27">
        <f>VLOOKUP(被动技能!J29,对应表!R:S,2,FALSE)</f>
        <v>1</v>
      </c>
      <c r="E27" t="str">
        <f>被动技能!K29</f>
        <v>200024:100:1:0</v>
      </c>
      <c r="F27">
        <f>被动技能!L29</f>
        <v>4</v>
      </c>
      <c r="G27" t="str">
        <f>被动技能!M29</f>
        <v>skill_27</v>
      </c>
    </row>
    <row r="28" spans="1:7" x14ac:dyDescent="0.15">
      <c r="A28">
        <f>被动技能!G30</f>
        <v>100025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200025:100:1:0</v>
      </c>
      <c r="F28">
        <f>被动技能!L30</f>
        <v>5</v>
      </c>
      <c r="G28" t="str">
        <f>被动技能!M30</f>
        <v>skill_27</v>
      </c>
    </row>
    <row r="29" spans="1:7" x14ac:dyDescent="0.15">
      <c r="A29">
        <f>被动技能!G31</f>
        <v>100026</v>
      </c>
      <c r="B29" t="str">
        <f>被动技能!H31</f>
        <v>攻击中</v>
      </c>
      <c r="C29" t="str">
        <f>被动技能!I31</f>
        <v>提升自身攻击力320。</v>
      </c>
      <c r="D29">
        <f>VLOOKUP(被动技能!J31,对应表!R:S,2,FALSE)</f>
        <v>1</v>
      </c>
      <c r="E29" t="str">
        <f>被动技能!K31</f>
        <v>200026:100:1:0</v>
      </c>
      <c r="F29">
        <f>被动技能!L31</f>
        <v>6</v>
      </c>
      <c r="G29" t="str">
        <f>被动技能!M31</f>
        <v>skill_27</v>
      </c>
    </row>
    <row r="30" spans="1:7" x14ac:dyDescent="0.15">
      <c r="A30">
        <f>被动技能!G32</f>
        <v>100027</v>
      </c>
      <c r="B30" t="str">
        <f>被动技能!H32</f>
        <v>攻击中</v>
      </c>
      <c r="C30" t="str">
        <f>被动技能!I32</f>
        <v>提升自身攻击力452。</v>
      </c>
      <c r="D30">
        <f>VLOOKUP(被动技能!J32,对应表!R:S,2,FALSE)</f>
        <v>1</v>
      </c>
      <c r="E30" t="str">
        <f>被动技能!K32</f>
        <v>200027:100:1:0</v>
      </c>
      <c r="F30">
        <f>被动技能!L32</f>
        <v>7</v>
      </c>
      <c r="G30" t="str">
        <f>被动技能!M32</f>
        <v>skill_27</v>
      </c>
    </row>
    <row r="31" spans="1:7" x14ac:dyDescent="0.15">
      <c r="A31">
        <f>被动技能!G33</f>
        <v>100028</v>
      </c>
      <c r="B31" t="str">
        <f>被动技能!H33</f>
        <v>攻击中</v>
      </c>
      <c r="C31" t="str">
        <f>被动技能!I33</f>
        <v>提升自身攻击力640。</v>
      </c>
      <c r="D31">
        <f>VLOOKUP(被动技能!J33,对应表!R:S,2,FALSE)</f>
        <v>1</v>
      </c>
      <c r="E31" t="str">
        <f>被动技能!K33</f>
        <v>200028:100:1:0</v>
      </c>
      <c r="F31">
        <f>被动技能!L33</f>
        <v>8</v>
      </c>
      <c r="G31" t="str">
        <f>被动技能!M33</f>
        <v>skill_27</v>
      </c>
    </row>
    <row r="32" spans="1:7" x14ac:dyDescent="0.15">
      <c r="A32">
        <f>被动技能!G34</f>
        <v>100029</v>
      </c>
      <c r="B32" t="str">
        <f>被动技能!H34</f>
        <v>攻击中</v>
      </c>
      <c r="C32" t="str">
        <f>被动技能!I34</f>
        <v>提升自身攻击力905。</v>
      </c>
      <c r="D32">
        <f>VLOOKUP(被动技能!J34,对应表!R:S,2,FALSE)</f>
        <v>1</v>
      </c>
      <c r="E32" t="str">
        <f>被动技能!K34</f>
        <v>200029:100:1:0</v>
      </c>
      <c r="F32">
        <f>被动技能!L34</f>
        <v>9</v>
      </c>
      <c r="G32" t="str">
        <f>被动技能!M34</f>
        <v>skill_27</v>
      </c>
    </row>
    <row r="33" spans="1:7" x14ac:dyDescent="0.15">
      <c r="A33">
        <f>被动技能!G35</f>
        <v>100030</v>
      </c>
      <c r="B33" t="str">
        <f>被动技能!H35</f>
        <v>攻击中</v>
      </c>
      <c r="C33" t="str">
        <f>被动技能!I35</f>
        <v>提升自身攻击力1281。</v>
      </c>
      <c r="D33">
        <f>VLOOKUP(被动技能!J35,对应表!R:S,2,FALSE)</f>
        <v>1</v>
      </c>
      <c r="E33" t="str">
        <f>被动技能!K35</f>
        <v>200030:100:1:0</v>
      </c>
      <c r="F33">
        <f>被动技能!L35</f>
        <v>10</v>
      </c>
      <c r="G33" t="str">
        <f>被动技能!M35</f>
        <v>skill_27</v>
      </c>
    </row>
    <row r="34" spans="1:7" x14ac:dyDescent="0.15">
      <c r="A34">
        <f>被动技能!G36</f>
        <v>100031</v>
      </c>
      <c r="B34" t="str">
        <f>被动技能!H36</f>
        <v>攻击中</v>
      </c>
      <c r="C34" t="str">
        <f>被动技能!I36</f>
        <v>提升自身攻击力1812。</v>
      </c>
      <c r="D34">
        <f>VLOOKUP(被动技能!J36,对应表!R:S,2,FALSE)</f>
        <v>1</v>
      </c>
      <c r="E34" t="str">
        <f>被动技能!K36</f>
        <v>200031:100:1:0</v>
      </c>
      <c r="F34">
        <f>被动技能!L36</f>
        <v>11</v>
      </c>
      <c r="G34" t="str">
        <f>被动技能!M36</f>
        <v>skill_27</v>
      </c>
    </row>
    <row r="35" spans="1:7" x14ac:dyDescent="0.15">
      <c r="A35">
        <f>被动技能!G37</f>
        <v>100032</v>
      </c>
      <c r="B35" t="str">
        <f>被动技能!H37</f>
        <v>攻击中</v>
      </c>
      <c r="C35" t="str">
        <f>被动技能!I37</f>
        <v>提升自身攻击力2563。</v>
      </c>
      <c r="D35">
        <f>VLOOKUP(被动技能!J37,对应表!R:S,2,FALSE)</f>
        <v>1</v>
      </c>
      <c r="E35" t="str">
        <f>被动技能!K37</f>
        <v>200032:100:1:0</v>
      </c>
      <c r="F35">
        <f>被动技能!L37</f>
        <v>12</v>
      </c>
      <c r="G35" t="str">
        <f>被动技能!M37</f>
        <v>skill_27</v>
      </c>
    </row>
    <row r="36" spans="1:7" x14ac:dyDescent="0.15">
      <c r="A36">
        <f>被动技能!G38</f>
        <v>100033</v>
      </c>
      <c r="B36" t="str">
        <f>被动技能!H38</f>
        <v>攻击中</v>
      </c>
      <c r="C36" t="str">
        <f>被动技能!I38</f>
        <v>提升自身攻击力3625。</v>
      </c>
      <c r="D36">
        <f>VLOOKUP(被动技能!J38,对应表!R:S,2,FALSE)</f>
        <v>1</v>
      </c>
      <c r="E36" t="str">
        <f>被动技能!K38</f>
        <v>200033:100:1:0</v>
      </c>
      <c r="F36">
        <f>被动技能!L38</f>
        <v>13</v>
      </c>
      <c r="G36" t="str">
        <f>被动技能!M38</f>
        <v>skill_27</v>
      </c>
    </row>
    <row r="37" spans="1:7" x14ac:dyDescent="0.15">
      <c r="A37">
        <f>被动技能!G39</f>
        <v>100034</v>
      </c>
      <c r="B37" t="str">
        <f>被动技能!H39</f>
        <v>攻击中</v>
      </c>
      <c r="C37" t="str">
        <f>被动技能!I39</f>
        <v>提升自身攻击力5127。</v>
      </c>
      <c r="D37">
        <f>VLOOKUP(被动技能!J39,对应表!R:S,2,FALSE)</f>
        <v>1</v>
      </c>
      <c r="E37" t="str">
        <f>被动技能!K39</f>
        <v>200034:100:1:0</v>
      </c>
      <c r="F37">
        <f>被动技能!L39</f>
        <v>14</v>
      </c>
      <c r="G37" t="str">
        <f>被动技能!M39</f>
        <v>skill_27</v>
      </c>
    </row>
    <row r="38" spans="1:7" x14ac:dyDescent="0.15">
      <c r="A38">
        <f>被动技能!G40</f>
        <v>100035</v>
      </c>
      <c r="B38" t="str">
        <f>被动技能!H40</f>
        <v>攻击中</v>
      </c>
      <c r="C38" t="str">
        <f>被动技能!I40</f>
        <v>提升自身攻击力7252。</v>
      </c>
      <c r="D38">
        <f>VLOOKUP(被动技能!J40,对应表!R:S,2,FALSE)</f>
        <v>1</v>
      </c>
      <c r="E38" t="str">
        <f>被动技能!K40</f>
        <v>200035:100:1:0</v>
      </c>
      <c r="F38">
        <f>被动技能!L40</f>
        <v>15</v>
      </c>
      <c r="G38" t="str">
        <f>被动技能!M40</f>
        <v>skill_27</v>
      </c>
    </row>
    <row r="39" spans="1:7" x14ac:dyDescent="0.15">
      <c r="A39">
        <f>被动技能!G41</f>
        <v>100036</v>
      </c>
      <c r="B39" t="str">
        <f>被动技能!H41</f>
        <v>攻击中</v>
      </c>
      <c r="C39" t="str">
        <f>被动技能!I41</f>
        <v>提升自身攻击力10257。</v>
      </c>
      <c r="D39">
        <f>VLOOKUP(被动技能!J41,对应表!R:S,2,FALSE)</f>
        <v>1</v>
      </c>
      <c r="E39" t="str">
        <f>被动技能!K41</f>
        <v>200036:100:1:0</v>
      </c>
      <c r="F39">
        <f>被动技能!L41</f>
        <v>16</v>
      </c>
      <c r="G39" t="str">
        <f>被动技能!M41</f>
        <v>skill_27</v>
      </c>
    </row>
    <row r="40" spans="1:7" x14ac:dyDescent="0.15">
      <c r="A40">
        <f>被动技能!G42</f>
        <v>100037</v>
      </c>
      <c r="B40" t="str">
        <f>被动技能!H42</f>
        <v>攻击中</v>
      </c>
      <c r="C40" t="str">
        <f>被动技能!I42</f>
        <v>提升自身攻击力14508。</v>
      </c>
      <c r="D40">
        <f>VLOOKUP(被动技能!J42,对应表!R:S,2,FALSE)</f>
        <v>1</v>
      </c>
      <c r="E40" t="str">
        <f>被动技能!K42</f>
        <v>200037:100:1:0</v>
      </c>
      <c r="F40">
        <f>被动技能!L42</f>
        <v>17</v>
      </c>
      <c r="G40" t="str">
        <f>被动技能!M42</f>
        <v>skill_27</v>
      </c>
    </row>
    <row r="41" spans="1:7" x14ac:dyDescent="0.15">
      <c r="A41">
        <f>被动技能!G43</f>
        <v>100038</v>
      </c>
      <c r="B41" t="str">
        <f>被动技能!H43</f>
        <v>攻击中</v>
      </c>
      <c r="C41" t="str">
        <f>被动技能!I43</f>
        <v>提升自身攻击力20520。</v>
      </c>
      <c r="D41">
        <f>VLOOKUP(被动技能!J43,对应表!R:S,2,FALSE)</f>
        <v>1</v>
      </c>
      <c r="E41" t="str">
        <f>被动技能!K43</f>
        <v>200038:100:1:0</v>
      </c>
      <c r="F41">
        <f>被动技能!L43</f>
        <v>18</v>
      </c>
      <c r="G41" t="str">
        <f>被动技能!M43</f>
        <v>skill_27</v>
      </c>
    </row>
    <row r="42" spans="1:7" x14ac:dyDescent="0.15">
      <c r="A42">
        <f>被动技能!G44</f>
        <v>100039</v>
      </c>
      <c r="B42" t="str">
        <f>被动技能!H44</f>
        <v>攻击中</v>
      </c>
      <c r="C42" t="str">
        <f>被动技能!I44</f>
        <v>提升自身攻击力29024。</v>
      </c>
      <c r="D42">
        <f>VLOOKUP(被动技能!J44,对应表!R:S,2,FALSE)</f>
        <v>1</v>
      </c>
      <c r="E42" t="str">
        <f>被动技能!K44</f>
        <v>200039:100:1:0</v>
      </c>
      <c r="F42">
        <f>被动技能!L44</f>
        <v>19</v>
      </c>
      <c r="G42" t="str">
        <f>被动技能!M44</f>
        <v>skill_27</v>
      </c>
    </row>
    <row r="43" spans="1:7" x14ac:dyDescent="0.15">
      <c r="A43">
        <f>被动技能!G45</f>
        <v>100040</v>
      </c>
      <c r="B43" t="str">
        <f>被动技能!H45</f>
        <v>攻击中</v>
      </c>
      <c r="C43" t="str">
        <f>被动技能!I45</f>
        <v>提升自身攻击力41051。</v>
      </c>
      <c r="D43">
        <f>VLOOKUP(被动技能!J45,对应表!R:S,2,FALSE)</f>
        <v>1</v>
      </c>
      <c r="E43" t="str">
        <f>被动技能!K45</f>
        <v>200040:100:1:0</v>
      </c>
      <c r="F43">
        <f>被动技能!L45</f>
        <v>20</v>
      </c>
      <c r="G43" t="str">
        <f>被动技能!M45</f>
        <v>skill_27</v>
      </c>
    </row>
    <row r="44" spans="1:7" x14ac:dyDescent="0.15">
      <c r="A44">
        <f>被动技能!G46</f>
        <v>100041</v>
      </c>
      <c r="B44" t="str">
        <f>被动技能!H46</f>
        <v>攻击大</v>
      </c>
      <c r="C44" t="str">
        <f>被动技能!I46</f>
        <v>提升自身攻击力65。</v>
      </c>
      <c r="D44">
        <f>VLOOKUP(被动技能!J46,对应表!R:S,2,FALSE)</f>
        <v>1</v>
      </c>
      <c r="E44" t="str">
        <f>被动技能!K46</f>
        <v>200041:100:1:0</v>
      </c>
      <c r="F44">
        <f>被动技能!L46</f>
        <v>1</v>
      </c>
      <c r="G44" t="str">
        <f>被动技能!M46</f>
        <v>skill_27</v>
      </c>
    </row>
    <row r="45" spans="1:7" x14ac:dyDescent="0.15">
      <c r="A45">
        <f>被动技能!G47</f>
        <v>100042</v>
      </c>
      <c r="B45" t="str">
        <f>被动技能!H47</f>
        <v>攻击大</v>
      </c>
      <c r="C45" t="str">
        <f>被动技能!I47</f>
        <v>提升自身攻击力80。</v>
      </c>
      <c r="D45">
        <f>VLOOKUP(被动技能!J47,对应表!R:S,2,FALSE)</f>
        <v>1</v>
      </c>
      <c r="E45" t="str">
        <f>被动技能!K47</f>
        <v>200042:100:1:0</v>
      </c>
      <c r="F45">
        <f>被动技能!L47</f>
        <v>2</v>
      </c>
      <c r="G45" t="str">
        <f>被动技能!M47</f>
        <v>skill_27</v>
      </c>
    </row>
    <row r="46" spans="1:7" x14ac:dyDescent="0.15">
      <c r="A46">
        <f>被动技能!G48</f>
        <v>100043</v>
      </c>
      <c r="B46" t="str">
        <f>被动技能!H48</f>
        <v>攻击大</v>
      </c>
      <c r="C46" t="str">
        <f>被动技能!I48</f>
        <v>提升自身攻击力125。</v>
      </c>
      <c r="D46">
        <f>VLOOKUP(被动技能!J48,对应表!R:S,2,FALSE)</f>
        <v>1</v>
      </c>
      <c r="E46" t="str">
        <f>被动技能!K48</f>
        <v>200043:100:1:0</v>
      </c>
      <c r="F46">
        <f>被动技能!L48</f>
        <v>3</v>
      </c>
      <c r="G46" t="str">
        <f>被动技能!M48</f>
        <v>skill_27</v>
      </c>
    </row>
    <row r="47" spans="1:7" x14ac:dyDescent="0.15">
      <c r="A47">
        <f>被动技能!G49</f>
        <v>100044</v>
      </c>
      <c r="B47" t="str">
        <f>被动技能!H49</f>
        <v>攻击大</v>
      </c>
      <c r="C47" t="str">
        <f>被动技能!I49</f>
        <v>提升自身攻击力200。</v>
      </c>
      <c r="D47">
        <f>VLOOKUP(被动技能!J49,对应表!R:S,2,FALSE)</f>
        <v>1</v>
      </c>
      <c r="E47" t="str">
        <f>被动技能!K49</f>
        <v>200044:100:1:0</v>
      </c>
      <c r="F47">
        <f>被动技能!L49</f>
        <v>4</v>
      </c>
      <c r="G47" t="str">
        <f>被动技能!M49</f>
        <v>skill_27</v>
      </c>
    </row>
    <row r="48" spans="1:7" x14ac:dyDescent="0.15">
      <c r="A48">
        <f>被动技能!G50</f>
        <v>100045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200045:100:1:0</v>
      </c>
      <c r="F48">
        <f>被动技能!L50</f>
        <v>5</v>
      </c>
      <c r="G48" t="str">
        <f>被动技能!M50</f>
        <v>skill_27</v>
      </c>
    </row>
    <row r="49" spans="1:7" x14ac:dyDescent="0.15">
      <c r="A49">
        <f>被动技能!G51</f>
        <v>100046</v>
      </c>
      <c r="B49" t="str">
        <f>被动技能!H51</f>
        <v>攻击大</v>
      </c>
      <c r="C49" t="str">
        <f>被动技能!I51</f>
        <v>提升自身攻击力400。</v>
      </c>
      <c r="D49">
        <f>VLOOKUP(被动技能!J51,对应表!R:S,2,FALSE)</f>
        <v>1</v>
      </c>
      <c r="E49" t="str">
        <f>被动技能!K51</f>
        <v>200046:100:1:0</v>
      </c>
      <c r="F49">
        <f>被动技能!L51</f>
        <v>6</v>
      </c>
      <c r="G49" t="str">
        <f>被动技能!M51</f>
        <v>skill_27</v>
      </c>
    </row>
    <row r="50" spans="1:7" x14ac:dyDescent="0.15">
      <c r="A50">
        <f>被动技能!G52</f>
        <v>100047</v>
      </c>
      <c r="B50" t="str">
        <f>被动技能!H52</f>
        <v>攻击大</v>
      </c>
      <c r="C50" t="str">
        <f>被动技能!I52</f>
        <v>提升自身攻击力566。</v>
      </c>
      <c r="D50">
        <f>VLOOKUP(被动技能!J52,对应表!R:S,2,FALSE)</f>
        <v>1</v>
      </c>
      <c r="E50" t="str">
        <f>被动技能!K52</f>
        <v>200047:100:1:0</v>
      </c>
      <c r="F50">
        <f>被动技能!L52</f>
        <v>7</v>
      </c>
      <c r="G50" t="str">
        <f>被动技能!M52</f>
        <v>skill_27</v>
      </c>
    </row>
    <row r="51" spans="1:7" x14ac:dyDescent="0.15">
      <c r="A51">
        <f>被动技能!G53</f>
        <v>100048</v>
      </c>
      <c r="B51" t="str">
        <f>被动技能!H53</f>
        <v>攻击大</v>
      </c>
      <c r="C51" t="str">
        <f>被动技能!I53</f>
        <v>提升自身攻击力800。</v>
      </c>
      <c r="D51">
        <f>VLOOKUP(被动技能!J53,对应表!R:S,2,FALSE)</f>
        <v>1</v>
      </c>
      <c r="E51" t="str">
        <f>被动技能!K53</f>
        <v>200048:100:1:0</v>
      </c>
      <c r="F51">
        <f>被动技能!L53</f>
        <v>8</v>
      </c>
      <c r="G51" t="str">
        <f>被动技能!M53</f>
        <v>skill_27</v>
      </c>
    </row>
    <row r="52" spans="1:7" x14ac:dyDescent="0.15">
      <c r="A52">
        <f>被动技能!G54</f>
        <v>100049</v>
      </c>
      <c r="B52" t="str">
        <f>被动技能!H54</f>
        <v>攻击大</v>
      </c>
      <c r="C52" t="str">
        <f>被动技能!I54</f>
        <v>提升自身攻击力1132。</v>
      </c>
      <c r="D52">
        <f>VLOOKUP(被动技能!J54,对应表!R:S,2,FALSE)</f>
        <v>1</v>
      </c>
      <c r="E52" t="str">
        <f>被动技能!K54</f>
        <v>200049:100:1:0</v>
      </c>
      <c r="F52">
        <f>被动技能!L54</f>
        <v>9</v>
      </c>
      <c r="G52" t="str">
        <f>被动技能!M54</f>
        <v>skill_27</v>
      </c>
    </row>
    <row r="53" spans="1:7" x14ac:dyDescent="0.15">
      <c r="A53">
        <f>被动技能!G55</f>
        <v>100050</v>
      </c>
      <c r="B53" t="str">
        <f>被动技能!H55</f>
        <v>攻击大</v>
      </c>
      <c r="C53" t="str">
        <f>被动技能!I55</f>
        <v>提升自身攻击力1601。</v>
      </c>
      <c r="D53">
        <f>VLOOKUP(被动技能!J55,对应表!R:S,2,FALSE)</f>
        <v>1</v>
      </c>
      <c r="E53" t="str">
        <f>被动技能!K55</f>
        <v>200050:100:1:0</v>
      </c>
      <c r="F53">
        <f>被动技能!L55</f>
        <v>10</v>
      </c>
      <c r="G53" t="str">
        <f>被动技能!M55</f>
        <v>skill_27</v>
      </c>
    </row>
    <row r="54" spans="1:7" x14ac:dyDescent="0.15">
      <c r="A54">
        <f>被动技能!G56</f>
        <v>100051</v>
      </c>
      <c r="B54" t="str">
        <f>被动技能!H56</f>
        <v>攻击大</v>
      </c>
      <c r="C54" t="str">
        <f>被动技能!I56</f>
        <v>提升自身攻击力2265。</v>
      </c>
      <c r="D54">
        <f>VLOOKUP(被动技能!J56,对应表!R:S,2,FALSE)</f>
        <v>1</v>
      </c>
      <c r="E54" t="str">
        <f>被动技能!K56</f>
        <v>200051:100:1:0</v>
      </c>
      <c r="F54">
        <f>被动技能!L56</f>
        <v>11</v>
      </c>
      <c r="G54" t="str">
        <f>被动技能!M56</f>
        <v>skill_27</v>
      </c>
    </row>
    <row r="55" spans="1:7" x14ac:dyDescent="0.15">
      <c r="A55">
        <f>被动技能!G57</f>
        <v>100052</v>
      </c>
      <c r="B55" t="str">
        <f>被动技能!H57</f>
        <v>攻击大</v>
      </c>
      <c r="C55" t="str">
        <f>被动技能!I57</f>
        <v>提升自身攻击力3203。</v>
      </c>
      <c r="D55">
        <f>VLOOKUP(被动技能!J57,对应表!R:S,2,FALSE)</f>
        <v>1</v>
      </c>
      <c r="E55" t="str">
        <f>被动技能!K57</f>
        <v>200052:100:1:0</v>
      </c>
      <c r="F55">
        <f>被动技能!L57</f>
        <v>12</v>
      </c>
      <c r="G55" t="str">
        <f>被动技能!M57</f>
        <v>skill_27</v>
      </c>
    </row>
    <row r="56" spans="1:7" x14ac:dyDescent="0.15">
      <c r="A56">
        <f>被动技能!G58</f>
        <v>100053</v>
      </c>
      <c r="B56" t="str">
        <f>被动技能!H58</f>
        <v>攻击大</v>
      </c>
      <c r="C56" t="str">
        <f>被动技能!I58</f>
        <v>提升自身攻击力4531。</v>
      </c>
      <c r="D56">
        <f>VLOOKUP(被动技能!J58,对应表!R:S,2,FALSE)</f>
        <v>1</v>
      </c>
      <c r="E56" t="str">
        <f>被动技能!K58</f>
        <v>200053:100:1:0</v>
      </c>
      <c r="F56">
        <f>被动技能!L58</f>
        <v>13</v>
      </c>
      <c r="G56" t="str">
        <f>被动技能!M58</f>
        <v>skill_27</v>
      </c>
    </row>
    <row r="57" spans="1:7" x14ac:dyDescent="0.15">
      <c r="A57">
        <f>被动技能!G59</f>
        <v>100054</v>
      </c>
      <c r="B57" t="str">
        <f>被动技能!H59</f>
        <v>攻击大</v>
      </c>
      <c r="C57" t="str">
        <f>被动技能!I59</f>
        <v>提升自身攻击力6409。</v>
      </c>
      <c r="D57">
        <f>VLOOKUP(被动技能!J59,对应表!R:S,2,FALSE)</f>
        <v>1</v>
      </c>
      <c r="E57" t="str">
        <f>被动技能!K59</f>
        <v>200054:100:1:0</v>
      </c>
      <c r="F57">
        <f>被动技能!L59</f>
        <v>14</v>
      </c>
      <c r="G57" t="str">
        <f>被动技能!M59</f>
        <v>skill_27</v>
      </c>
    </row>
    <row r="58" spans="1:7" x14ac:dyDescent="0.15">
      <c r="A58">
        <f>被动技能!G60</f>
        <v>100055</v>
      </c>
      <c r="B58" t="str">
        <f>被动技能!H60</f>
        <v>攻击大</v>
      </c>
      <c r="C58" t="str">
        <f>被动技能!I60</f>
        <v>提升自身攻击力9065。</v>
      </c>
      <c r="D58">
        <f>VLOOKUP(被动技能!J60,对应表!R:S,2,FALSE)</f>
        <v>1</v>
      </c>
      <c r="E58" t="str">
        <f>被动技能!K60</f>
        <v>200055:100:1:0</v>
      </c>
      <c r="F58">
        <f>被动技能!L60</f>
        <v>15</v>
      </c>
      <c r="G58" t="str">
        <f>被动技能!M60</f>
        <v>skill_27</v>
      </c>
    </row>
    <row r="59" spans="1:7" x14ac:dyDescent="0.15">
      <c r="A59">
        <f>被动技能!G61</f>
        <v>100056</v>
      </c>
      <c r="B59" t="str">
        <f>被动技能!H61</f>
        <v>攻击大</v>
      </c>
      <c r="C59" t="str">
        <f>被动技能!I61</f>
        <v>提升自身攻击力12822。</v>
      </c>
      <c r="D59">
        <f>VLOOKUP(被动技能!J61,对应表!R:S,2,FALSE)</f>
        <v>1</v>
      </c>
      <c r="E59" t="str">
        <f>被动技能!K61</f>
        <v>200056:100:1:0</v>
      </c>
      <c r="F59">
        <f>被动技能!L61</f>
        <v>16</v>
      </c>
      <c r="G59" t="str">
        <f>被动技能!M61</f>
        <v>skill_27</v>
      </c>
    </row>
    <row r="60" spans="1:7" x14ac:dyDescent="0.15">
      <c r="A60">
        <f>被动技能!G62</f>
        <v>100057</v>
      </c>
      <c r="B60" t="str">
        <f>被动技能!H62</f>
        <v>攻击大</v>
      </c>
      <c r="C60" t="str">
        <f>被动技能!I62</f>
        <v>提升自身攻击力18135。</v>
      </c>
      <c r="D60">
        <f>VLOOKUP(被动技能!J62,对应表!R:S,2,FALSE)</f>
        <v>1</v>
      </c>
      <c r="E60" t="str">
        <f>被动技能!K62</f>
        <v>200057:100:1:0</v>
      </c>
      <c r="F60">
        <f>被动技能!L62</f>
        <v>17</v>
      </c>
      <c r="G60" t="str">
        <f>被动技能!M62</f>
        <v>skill_27</v>
      </c>
    </row>
    <row r="61" spans="1:7" x14ac:dyDescent="0.15">
      <c r="A61">
        <f>被动技能!G63</f>
        <v>100058</v>
      </c>
      <c r="B61" t="str">
        <f>被动技能!H63</f>
        <v>攻击大</v>
      </c>
      <c r="C61" t="str">
        <f>被动技能!I63</f>
        <v>提升自身攻击力25650。</v>
      </c>
      <c r="D61">
        <f>VLOOKUP(被动技能!J63,对应表!R:S,2,FALSE)</f>
        <v>1</v>
      </c>
      <c r="E61" t="str">
        <f>被动技能!K63</f>
        <v>200058:100:1:0</v>
      </c>
      <c r="F61">
        <f>被动技能!L63</f>
        <v>18</v>
      </c>
      <c r="G61" t="str">
        <f>被动技能!M63</f>
        <v>skill_27</v>
      </c>
    </row>
    <row r="62" spans="1:7" x14ac:dyDescent="0.15">
      <c r="A62">
        <f>被动技能!G64</f>
        <v>100059</v>
      </c>
      <c r="B62" t="str">
        <f>被动技能!H64</f>
        <v>攻击大</v>
      </c>
      <c r="C62" t="str">
        <f>被动技能!I64</f>
        <v>提升自身攻击力36280。</v>
      </c>
      <c r="D62">
        <f>VLOOKUP(被动技能!J64,对应表!R:S,2,FALSE)</f>
        <v>1</v>
      </c>
      <c r="E62" t="str">
        <f>被动技能!K64</f>
        <v>200059:100:1:0</v>
      </c>
      <c r="F62">
        <f>被动技能!L64</f>
        <v>19</v>
      </c>
      <c r="G62" t="str">
        <f>被动技能!M64</f>
        <v>skill_27</v>
      </c>
    </row>
    <row r="63" spans="1:7" x14ac:dyDescent="0.15">
      <c r="A63">
        <f>被动技能!G65</f>
        <v>100060</v>
      </c>
      <c r="B63" t="str">
        <f>被动技能!H65</f>
        <v>攻击大</v>
      </c>
      <c r="C63" t="str">
        <f>被动技能!I65</f>
        <v>提升自身攻击力51314。</v>
      </c>
      <c r="D63">
        <f>VLOOKUP(被动技能!J65,对应表!R:S,2,FALSE)</f>
        <v>1</v>
      </c>
      <c r="E63" t="str">
        <f>被动技能!K65</f>
        <v>200060:100:1:0</v>
      </c>
      <c r="F63">
        <f>被动技能!L65</f>
        <v>20</v>
      </c>
      <c r="G63" t="str">
        <f>被动技能!M65</f>
        <v>skill_27</v>
      </c>
    </row>
    <row r="64" spans="1:7" x14ac:dyDescent="0.15">
      <c r="A64">
        <f>被动技能!G66</f>
        <v>100061</v>
      </c>
      <c r="B64" t="str">
        <f>被动技能!H66</f>
        <v>防御小</v>
      </c>
      <c r="C64" t="str">
        <f>被动技能!I66</f>
        <v>自身防御力提升39</v>
      </c>
      <c r="D64">
        <f>VLOOKUP(被动技能!J66,对应表!R:S,2,FALSE)</f>
        <v>1</v>
      </c>
      <c r="E64" t="str">
        <f>被动技能!K66</f>
        <v>200061:100:1:0</v>
      </c>
      <c r="F64">
        <f>被动技能!L66</f>
        <v>1</v>
      </c>
      <c r="G64" t="str">
        <f>被动技能!M66</f>
        <v>skill_27</v>
      </c>
    </row>
    <row r="65" spans="1:7" x14ac:dyDescent="0.15">
      <c r="A65">
        <f>被动技能!G67</f>
        <v>100062</v>
      </c>
      <c r="B65" t="str">
        <f>被动技能!H67</f>
        <v>防御小</v>
      </c>
      <c r="C65" t="str">
        <f>被动技能!I67</f>
        <v>自身防御力提升48</v>
      </c>
      <c r="D65">
        <f>VLOOKUP(被动技能!J67,对应表!R:S,2,FALSE)</f>
        <v>1</v>
      </c>
      <c r="E65" t="str">
        <f>被动技能!K67</f>
        <v>200062:100:1:0</v>
      </c>
      <c r="F65">
        <f>被动技能!L67</f>
        <v>2</v>
      </c>
      <c r="G65" t="str">
        <f>被动技能!M67</f>
        <v>skill_27</v>
      </c>
    </row>
    <row r="66" spans="1:7" x14ac:dyDescent="0.15">
      <c r="A66">
        <f>被动技能!G68</f>
        <v>100063</v>
      </c>
      <c r="B66" t="str">
        <f>被动技能!H68</f>
        <v>防御小</v>
      </c>
      <c r="C66" t="str">
        <f>被动技能!I68</f>
        <v>自身防御力提升75</v>
      </c>
      <c r="D66">
        <f>VLOOKUP(被动技能!J68,对应表!R:S,2,FALSE)</f>
        <v>1</v>
      </c>
      <c r="E66" t="str">
        <f>被动技能!K68</f>
        <v>200063:100:1:0</v>
      </c>
      <c r="F66">
        <f>被动技能!L68</f>
        <v>3</v>
      </c>
      <c r="G66" t="str">
        <f>被动技能!M68</f>
        <v>skill_27</v>
      </c>
    </row>
    <row r="67" spans="1:7" x14ac:dyDescent="0.15">
      <c r="A67">
        <f>被动技能!G69</f>
        <v>100064</v>
      </c>
      <c r="B67" t="str">
        <f>被动技能!H69</f>
        <v>防御小</v>
      </c>
      <c r="C67" t="str">
        <f>被动技能!I69</f>
        <v>自身防御力提升120</v>
      </c>
      <c r="D67">
        <f>VLOOKUP(被动技能!J69,对应表!R:S,2,FALSE)</f>
        <v>1</v>
      </c>
      <c r="E67" t="str">
        <f>被动技能!K69</f>
        <v>200064:100:1:0</v>
      </c>
      <c r="F67">
        <f>被动技能!L69</f>
        <v>4</v>
      </c>
      <c r="G67" t="str">
        <f>被动技能!M69</f>
        <v>skill_27</v>
      </c>
    </row>
    <row r="68" spans="1:7" x14ac:dyDescent="0.15">
      <c r="A68">
        <f>被动技能!G70</f>
        <v>100065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200065:100:1:0</v>
      </c>
      <c r="F68">
        <f>被动技能!L70</f>
        <v>5</v>
      </c>
      <c r="G68" t="str">
        <f>被动技能!M70</f>
        <v>skill_27</v>
      </c>
    </row>
    <row r="69" spans="1:7" x14ac:dyDescent="0.15">
      <c r="A69">
        <f>被动技能!G71</f>
        <v>100066</v>
      </c>
      <c r="B69" t="str">
        <f>被动技能!H71</f>
        <v>防御小</v>
      </c>
      <c r="C69" t="str">
        <f>被动技能!I71</f>
        <v>自身防御力提升240</v>
      </c>
      <c r="D69">
        <f>VLOOKUP(被动技能!J71,对应表!R:S,2,FALSE)</f>
        <v>1</v>
      </c>
      <c r="E69" t="str">
        <f>被动技能!K71</f>
        <v>200066:100:1:0</v>
      </c>
      <c r="F69">
        <f>被动技能!L71</f>
        <v>6</v>
      </c>
      <c r="G69" t="str">
        <f>被动技能!M71</f>
        <v>skill_27</v>
      </c>
    </row>
    <row r="70" spans="1:7" x14ac:dyDescent="0.15">
      <c r="A70">
        <f>被动技能!G72</f>
        <v>100067</v>
      </c>
      <c r="B70" t="str">
        <f>被动技能!H72</f>
        <v>防御小</v>
      </c>
      <c r="C70" t="str">
        <f>被动技能!I72</f>
        <v>自身防御力提升339</v>
      </c>
      <c r="D70">
        <f>VLOOKUP(被动技能!J72,对应表!R:S,2,FALSE)</f>
        <v>1</v>
      </c>
      <c r="E70" t="str">
        <f>被动技能!K72</f>
        <v>200067:100:1:0</v>
      </c>
      <c r="F70">
        <f>被动技能!L72</f>
        <v>7</v>
      </c>
      <c r="G70" t="str">
        <f>被动技能!M72</f>
        <v>skill_27</v>
      </c>
    </row>
    <row r="71" spans="1:7" x14ac:dyDescent="0.15">
      <c r="A71">
        <f>被动技能!G73</f>
        <v>100068</v>
      </c>
      <c r="B71" t="str">
        <f>被动技能!H73</f>
        <v>防御小</v>
      </c>
      <c r="C71" t="str">
        <f>被动技能!I73</f>
        <v>自身防御力提升480</v>
      </c>
      <c r="D71">
        <f>VLOOKUP(被动技能!J73,对应表!R:S,2,FALSE)</f>
        <v>1</v>
      </c>
      <c r="E71" t="str">
        <f>被动技能!K73</f>
        <v>200068:100:1:0</v>
      </c>
      <c r="F71">
        <f>被动技能!L73</f>
        <v>8</v>
      </c>
      <c r="G71" t="str">
        <f>被动技能!M73</f>
        <v>skill_27</v>
      </c>
    </row>
    <row r="72" spans="1:7" x14ac:dyDescent="0.15">
      <c r="A72">
        <f>被动技能!G74</f>
        <v>100069</v>
      </c>
      <c r="B72" t="str">
        <f>被动技能!H74</f>
        <v>防御小</v>
      </c>
      <c r="C72" t="str">
        <f>被动技能!I74</f>
        <v>自身防御力提升679</v>
      </c>
      <c r="D72">
        <f>VLOOKUP(被动技能!J74,对应表!R:S,2,FALSE)</f>
        <v>1</v>
      </c>
      <c r="E72" t="str">
        <f>被动技能!K74</f>
        <v>200069:100:1:0</v>
      </c>
      <c r="F72">
        <f>被动技能!L74</f>
        <v>9</v>
      </c>
      <c r="G72" t="str">
        <f>被动技能!M74</f>
        <v>skill_27</v>
      </c>
    </row>
    <row r="73" spans="1:7" x14ac:dyDescent="0.15">
      <c r="A73">
        <f>被动技能!G75</f>
        <v>100070</v>
      </c>
      <c r="B73" t="str">
        <f>被动技能!H75</f>
        <v>防御小</v>
      </c>
      <c r="C73" t="str">
        <f>被动技能!I75</f>
        <v>自身防御力提升960</v>
      </c>
      <c r="D73">
        <f>VLOOKUP(被动技能!J75,对应表!R:S,2,FALSE)</f>
        <v>1</v>
      </c>
      <c r="E73" t="str">
        <f>被动技能!K75</f>
        <v>200070:100:1:0</v>
      </c>
      <c r="F73">
        <f>被动技能!L75</f>
        <v>10</v>
      </c>
      <c r="G73" t="str">
        <f>被动技能!M75</f>
        <v>skill_27</v>
      </c>
    </row>
    <row r="74" spans="1:7" x14ac:dyDescent="0.15">
      <c r="A74">
        <f>被动技能!G76</f>
        <v>100071</v>
      </c>
      <c r="B74" t="str">
        <f>被动技能!H76</f>
        <v>防御小</v>
      </c>
      <c r="C74" t="str">
        <f>被动技能!I76</f>
        <v>自身防御力提升1359</v>
      </c>
      <c r="D74">
        <f>VLOOKUP(被动技能!J76,对应表!R:S,2,FALSE)</f>
        <v>1</v>
      </c>
      <c r="E74" t="str">
        <f>被动技能!K76</f>
        <v>200071:100:1:0</v>
      </c>
      <c r="F74">
        <f>被动技能!L76</f>
        <v>11</v>
      </c>
      <c r="G74" t="str">
        <f>被动技能!M76</f>
        <v>skill_27</v>
      </c>
    </row>
    <row r="75" spans="1:7" x14ac:dyDescent="0.15">
      <c r="A75">
        <f>被动技能!G77</f>
        <v>100072</v>
      </c>
      <c r="B75" t="str">
        <f>被动技能!H77</f>
        <v>防御小</v>
      </c>
      <c r="C75" t="str">
        <f>被动技能!I77</f>
        <v>自身防御力提升1922</v>
      </c>
      <c r="D75">
        <f>VLOOKUP(被动技能!J77,对应表!R:S,2,FALSE)</f>
        <v>1</v>
      </c>
      <c r="E75" t="str">
        <f>被动技能!K77</f>
        <v>200072:100:1:0</v>
      </c>
      <c r="F75">
        <f>被动技能!L77</f>
        <v>12</v>
      </c>
      <c r="G75" t="str">
        <f>被动技能!M77</f>
        <v>skill_27</v>
      </c>
    </row>
    <row r="76" spans="1:7" x14ac:dyDescent="0.15">
      <c r="A76">
        <f>被动技能!G78</f>
        <v>100073</v>
      </c>
      <c r="B76" t="str">
        <f>被动技能!H78</f>
        <v>防御小</v>
      </c>
      <c r="C76" t="str">
        <f>被动技能!I78</f>
        <v>自身防御力提升2718</v>
      </c>
      <c r="D76">
        <f>VLOOKUP(被动技能!J78,对应表!R:S,2,FALSE)</f>
        <v>1</v>
      </c>
      <c r="E76" t="str">
        <f>被动技能!K78</f>
        <v>200073:100:1:0</v>
      </c>
      <c r="F76">
        <f>被动技能!L78</f>
        <v>13</v>
      </c>
      <c r="G76" t="str">
        <f>被动技能!M78</f>
        <v>skill_27</v>
      </c>
    </row>
    <row r="77" spans="1:7" x14ac:dyDescent="0.15">
      <c r="A77">
        <f>被动技能!G79</f>
        <v>100074</v>
      </c>
      <c r="B77" t="str">
        <f>被动技能!H79</f>
        <v>防御小</v>
      </c>
      <c r="C77" t="str">
        <f>被动技能!I79</f>
        <v>自身防御力提升3845</v>
      </c>
      <c r="D77">
        <f>VLOOKUP(被动技能!J79,对应表!R:S,2,FALSE)</f>
        <v>1</v>
      </c>
      <c r="E77" t="str">
        <f>被动技能!K79</f>
        <v>200074:100:1:0</v>
      </c>
      <c r="F77">
        <f>被动技能!L79</f>
        <v>14</v>
      </c>
      <c r="G77" t="str">
        <f>被动技能!M79</f>
        <v>skill_27</v>
      </c>
    </row>
    <row r="78" spans="1:7" x14ac:dyDescent="0.15">
      <c r="A78">
        <f>被动技能!G80</f>
        <v>100075</v>
      </c>
      <c r="B78" t="str">
        <f>被动技能!H80</f>
        <v>防御小</v>
      </c>
      <c r="C78" t="str">
        <f>被动技能!I80</f>
        <v>自身防御力提升5439</v>
      </c>
      <c r="D78">
        <f>VLOOKUP(被动技能!J80,对应表!R:S,2,FALSE)</f>
        <v>1</v>
      </c>
      <c r="E78" t="str">
        <f>被动技能!K80</f>
        <v>200075:100:1:0</v>
      </c>
      <c r="F78">
        <f>被动技能!L80</f>
        <v>15</v>
      </c>
      <c r="G78" t="str">
        <f>被动技能!M80</f>
        <v>skill_27</v>
      </c>
    </row>
    <row r="79" spans="1:7" x14ac:dyDescent="0.15">
      <c r="A79">
        <f>被动技能!G81</f>
        <v>100076</v>
      </c>
      <c r="B79" t="str">
        <f>被动技能!H81</f>
        <v>防御小</v>
      </c>
      <c r="C79" t="str">
        <f>被动技能!I81</f>
        <v>自身防御力提升7693</v>
      </c>
      <c r="D79">
        <f>VLOOKUP(被动技能!J81,对应表!R:S,2,FALSE)</f>
        <v>1</v>
      </c>
      <c r="E79" t="str">
        <f>被动技能!K81</f>
        <v>200076:100:1:0</v>
      </c>
      <c r="F79">
        <f>被动技能!L81</f>
        <v>16</v>
      </c>
      <c r="G79" t="str">
        <f>被动技能!M81</f>
        <v>skill_27</v>
      </c>
    </row>
    <row r="80" spans="1:7" x14ac:dyDescent="0.15">
      <c r="A80">
        <f>被动技能!G82</f>
        <v>100077</v>
      </c>
      <c r="B80" t="str">
        <f>被动技能!H82</f>
        <v>防御小</v>
      </c>
      <c r="C80" t="str">
        <f>被动技能!I82</f>
        <v>自身防御力提升10881</v>
      </c>
      <c r="D80">
        <f>VLOOKUP(被动技能!J82,对应表!R:S,2,FALSE)</f>
        <v>1</v>
      </c>
      <c r="E80" t="str">
        <f>被动技能!K82</f>
        <v>200077:100:1:0</v>
      </c>
      <c r="F80">
        <f>被动技能!L82</f>
        <v>17</v>
      </c>
      <c r="G80" t="str">
        <f>被动技能!M82</f>
        <v>skill_27</v>
      </c>
    </row>
    <row r="81" spans="1:7" x14ac:dyDescent="0.15">
      <c r="A81">
        <f>被动技能!G83</f>
        <v>100078</v>
      </c>
      <c r="B81" t="str">
        <f>被动技能!H83</f>
        <v>防御小</v>
      </c>
      <c r="C81" t="str">
        <f>被动技能!I83</f>
        <v>自身防御力提升15390</v>
      </c>
      <c r="D81">
        <f>VLOOKUP(被动技能!J83,对应表!R:S,2,FALSE)</f>
        <v>1</v>
      </c>
      <c r="E81" t="str">
        <f>被动技能!K83</f>
        <v>200078:100:1:0</v>
      </c>
      <c r="F81">
        <f>被动技能!L83</f>
        <v>18</v>
      </c>
      <c r="G81" t="str">
        <f>被动技能!M83</f>
        <v>skill_27</v>
      </c>
    </row>
    <row r="82" spans="1:7" x14ac:dyDescent="0.15">
      <c r="A82">
        <f>被动技能!G84</f>
        <v>100079</v>
      </c>
      <c r="B82" t="str">
        <f>被动技能!H84</f>
        <v>防御小</v>
      </c>
      <c r="C82" t="str">
        <f>被动技能!I84</f>
        <v>自身防御力提升21768</v>
      </c>
      <c r="D82">
        <f>VLOOKUP(被动技能!J84,对应表!R:S,2,FALSE)</f>
        <v>1</v>
      </c>
      <c r="E82" t="str">
        <f>被动技能!K84</f>
        <v>200079:100:1:0</v>
      </c>
      <c r="F82">
        <f>被动技能!L84</f>
        <v>19</v>
      </c>
      <c r="G82" t="str">
        <f>被动技能!M84</f>
        <v>skill_27</v>
      </c>
    </row>
    <row r="83" spans="1:7" x14ac:dyDescent="0.15">
      <c r="A83">
        <f>被动技能!G85</f>
        <v>100080</v>
      </c>
      <c r="B83" t="str">
        <f>被动技能!H85</f>
        <v>防御小</v>
      </c>
      <c r="C83" t="str">
        <f>被动技能!I85</f>
        <v>自身防御力提升30788</v>
      </c>
      <c r="D83">
        <f>VLOOKUP(被动技能!J85,对应表!R:S,2,FALSE)</f>
        <v>1</v>
      </c>
      <c r="E83" t="str">
        <f>被动技能!K85</f>
        <v>200080:100:1:0</v>
      </c>
      <c r="F83">
        <f>被动技能!L85</f>
        <v>20</v>
      </c>
      <c r="G83" t="str">
        <f>被动技能!M85</f>
        <v>skill_27</v>
      </c>
    </row>
    <row r="84" spans="1:7" x14ac:dyDescent="0.15">
      <c r="A84">
        <f>被动技能!G86</f>
        <v>100081</v>
      </c>
      <c r="B84" t="str">
        <f>被动技能!H86</f>
        <v>防御中</v>
      </c>
      <c r="C84" t="str">
        <f>被动技能!I86</f>
        <v>自身防御力提升52</v>
      </c>
      <c r="D84">
        <f>VLOOKUP(被动技能!J86,对应表!R:S,2,FALSE)</f>
        <v>1</v>
      </c>
      <c r="E84" t="str">
        <f>被动技能!K86</f>
        <v>200081:100:1:0</v>
      </c>
      <c r="F84">
        <f>被动技能!L86</f>
        <v>1</v>
      </c>
      <c r="G84" t="str">
        <f>被动技能!M86</f>
        <v>skill_27</v>
      </c>
    </row>
    <row r="85" spans="1:7" x14ac:dyDescent="0.15">
      <c r="A85">
        <f>被动技能!G87</f>
        <v>100082</v>
      </c>
      <c r="B85" t="str">
        <f>被动技能!H87</f>
        <v>防御中</v>
      </c>
      <c r="C85" t="str">
        <f>被动技能!I87</f>
        <v>自身防御力提升64</v>
      </c>
      <c r="D85">
        <f>VLOOKUP(被动技能!J87,对应表!R:S,2,FALSE)</f>
        <v>1</v>
      </c>
      <c r="E85" t="str">
        <f>被动技能!K87</f>
        <v>200082:100:1:0</v>
      </c>
      <c r="F85">
        <f>被动技能!L87</f>
        <v>2</v>
      </c>
      <c r="G85" t="str">
        <f>被动技能!M87</f>
        <v>skill_27</v>
      </c>
    </row>
    <row r="86" spans="1:7" x14ac:dyDescent="0.15">
      <c r="A86">
        <f>被动技能!G88</f>
        <v>100083</v>
      </c>
      <c r="B86" t="str">
        <f>被动技能!H88</f>
        <v>防御中</v>
      </c>
      <c r="C86" t="str">
        <f>被动技能!I88</f>
        <v>自身防御力提升100</v>
      </c>
      <c r="D86">
        <f>VLOOKUP(被动技能!J88,对应表!R:S,2,FALSE)</f>
        <v>1</v>
      </c>
      <c r="E86" t="str">
        <f>被动技能!K88</f>
        <v>200083:100:1:0</v>
      </c>
      <c r="F86">
        <f>被动技能!L88</f>
        <v>3</v>
      </c>
      <c r="G86" t="str">
        <f>被动技能!M88</f>
        <v>skill_27</v>
      </c>
    </row>
    <row r="87" spans="1:7" x14ac:dyDescent="0.15">
      <c r="A87">
        <f>被动技能!G89</f>
        <v>100084</v>
      </c>
      <c r="B87" t="str">
        <f>被动技能!H89</f>
        <v>防御中</v>
      </c>
      <c r="C87" t="str">
        <f>被动技能!I89</f>
        <v>自身防御力提升160</v>
      </c>
      <c r="D87">
        <f>VLOOKUP(被动技能!J89,对应表!R:S,2,FALSE)</f>
        <v>1</v>
      </c>
      <c r="E87" t="str">
        <f>被动技能!K89</f>
        <v>200084:100:1:0</v>
      </c>
      <c r="F87">
        <f>被动技能!L89</f>
        <v>4</v>
      </c>
      <c r="G87" t="str">
        <f>被动技能!M89</f>
        <v>skill_27</v>
      </c>
    </row>
    <row r="88" spans="1:7" x14ac:dyDescent="0.15">
      <c r="A88">
        <f>被动技能!G90</f>
        <v>100085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200085:100:1:0</v>
      </c>
      <c r="F88">
        <f>被动技能!L90</f>
        <v>5</v>
      </c>
      <c r="G88" t="str">
        <f>被动技能!M90</f>
        <v>skill_27</v>
      </c>
    </row>
    <row r="89" spans="1:7" x14ac:dyDescent="0.15">
      <c r="A89">
        <f>被动技能!G91</f>
        <v>100086</v>
      </c>
      <c r="B89" t="str">
        <f>被动技能!H91</f>
        <v>防御中</v>
      </c>
      <c r="C89" t="str">
        <f>被动技能!I91</f>
        <v>自身防御力提升320</v>
      </c>
      <c r="D89">
        <f>VLOOKUP(被动技能!J91,对应表!R:S,2,FALSE)</f>
        <v>1</v>
      </c>
      <c r="E89" t="str">
        <f>被动技能!K91</f>
        <v>200086:100:1:0</v>
      </c>
      <c r="F89">
        <f>被动技能!L91</f>
        <v>6</v>
      </c>
      <c r="G89" t="str">
        <f>被动技能!M91</f>
        <v>skill_27</v>
      </c>
    </row>
    <row r="90" spans="1:7" x14ac:dyDescent="0.15">
      <c r="A90">
        <f>被动技能!G92</f>
        <v>100087</v>
      </c>
      <c r="B90" t="str">
        <f>被动技能!H92</f>
        <v>防御中</v>
      </c>
      <c r="C90" t="str">
        <f>被动技能!I92</f>
        <v>自身防御力提升452</v>
      </c>
      <c r="D90">
        <f>VLOOKUP(被动技能!J92,对应表!R:S,2,FALSE)</f>
        <v>1</v>
      </c>
      <c r="E90" t="str">
        <f>被动技能!K92</f>
        <v>200087:100:1:0</v>
      </c>
      <c r="F90">
        <f>被动技能!L92</f>
        <v>7</v>
      </c>
      <c r="G90" t="str">
        <f>被动技能!M92</f>
        <v>skill_27</v>
      </c>
    </row>
    <row r="91" spans="1:7" x14ac:dyDescent="0.15">
      <c r="A91">
        <f>被动技能!G93</f>
        <v>100088</v>
      </c>
      <c r="B91" t="str">
        <f>被动技能!H93</f>
        <v>防御中</v>
      </c>
      <c r="C91" t="str">
        <f>被动技能!I93</f>
        <v>自身防御力提升640</v>
      </c>
      <c r="D91">
        <f>VLOOKUP(被动技能!J93,对应表!R:S,2,FALSE)</f>
        <v>1</v>
      </c>
      <c r="E91" t="str">
        <f>被动技能!K93</f>
        <v>200088:100:1:0</v>
      </c>
      <c r="F91">
        <f>被动技能!L93</f>
        <v>8</v>
      </c>
      <c r="G91" t="str">
        <f>被动技能!M93</f>
        <v>skill_27</v>
      </c>
    </row>
    <row r="92" spans="1:7" x14ac:dyDescent="0.15">
      <c r="A92">
        <f>被动技能!G94</f>
        <v>100089</v>
      </c>
      <c r="B92" t="str">
        <f>被动技能!H94</f>
        <v>防御中</v>
      </c>
      <c r="C92" t="str">
        <f>被动技能!I94</f>
        <v>自身防御力提升905</v>
      </c>
      <c r="D92">
        <f>VLOOKUP(被动技能!J94,对应表!R:S,2,FALSE)</f>
        <v>1</v>
      </c>
      <c r="E92" t="str">
        <f>被动技能!K94</f>
        <v>200089:100:1:0</v>
      </c>
      <c r="F92">
        <f>被动技能!L94</f>
        <v>9</v>
      </c>
      <c r="G92" t="str">
        <f>被动技能!M94</f>
        <v>skill_27</v>
      </c>
    </row>
    <row r="93" spans="1:7" x14ac:dyDescent="0.15">
      <c r="A93">
        <f>被动技能!G95</f>
        <v>100090</v>
      </c>
      <c r="B93" t="str">
        <f>被动技能!H95</f>
        <v>防御中</v>
      </c>
      <c r="C93" t="str">
        <f>被动技能!I95</f>
        <v>自身防御力提升1281</v>
      </c>
      <c r="D93">
        <f>VLOOKUP(被动技能!J95,对应表!R:S,2,FALSE)</f>
        <v>1</v>
      </c>
      <c r="E93" t="str">
        <f>被动技能!K95</f>
        <v>200090:100:1:0</v>
      </c>
      <c r="F93">
        <f>被动技能!L95</f>
        <v>10</v>
      </c>
      <c r="G93" t="str">
        <f>被动技能!M95</f>
        <v>skill_27</v>
      </c>
    </row>
    <row r="94" spans="1:7" x14ac:dyDescent="0.15">
      <c r="A94">
        <f>被动技能!G96</f>
        <v>100091</v>
      </c>
      <c r="B94" t="str">
        <f>被动技能!H96</f>
        <v>防御中</v>
      </c>
      <c r="C94" t="str">
        <f>被动技能!I96</f>
        <v>自身防御力提升1812</v>
      </c>
      <c r="D94">
        <f>VLOOKUP(被动技能!J96,对应表!R:S,2,FALSE)</f>
        <v>1</v>
      </c>
      <c r="E94" t="str">
        <f>被动技能!K96</f>
        <v>200091:100:1:0</v>
      </c>
      <c r="F94">
        <f>被动技能!L96</f>
        <v>11</v>
      </c>
      <c r="G94" t="str">
        <f>被动技能!M96</f>
        <v>skill_27</v>
      </c>
    </row>
    <row r="95" spans="1:7" x14ac:dyDescent="0.15">
      <c r="A95">
        <f>被动技能!G97</f>
        <v>100092</v>
      </c>
      <c r="B95" t="str">
        <f>被动技能!H97</f>
        <v>防御中</v>
      </c>
      <c r="C95" t="str">
        <f>被动技能!I97</f>
        <v>自身防御力提升2563</v>
      </c>
      <c r="D95">
        <f>VLOOKUP(被动技能!J97,对应表!R:S,2,FALSE)</f>
        <v>1</v>
      </c>
      <c r="E95" t="str">
        <f>被动技能!K97</f>
        <v>200092:100:1:0</v>
      </c>
      <c r="F95">
        <f>被动技能!L97</f>
        <v>12</v>
      </c>
      <c r="G95" t="str">
        <f>被动技能!M97</f>
        <v>skill_27</v>
      </c>
    </row>
    <row r="96" spans="1:7" x14ac:dyDescent="0.15">
      <c r="A96">
        <f>被动技能!G98</f>
        <v>100093</v>
      </c>
      <c r="B96" t="str">
        <f>被动技能!H98</f>
        <v>防御中</v>
      </c>
      <c r="C96" t="str">
        <f>被动技能!I98</f>
        <v>自身防御力提升3625</v>
      </c>
      <c r="D96">
        <f>VLOOKUP(被动技能!J98,对应表!R:S,2,FALSE)</f>
        <v>1</v>
      </c>
      <c r="E96" t="str">
        <f>被动技能!K98</f>
        <v>200093:100:1:0</v>
      </c>
      <c r="F96">
        <f>被动技能!L98</f>
        <v>13</v>
      </c>
      <c r="G96" t="str">
        <f>被动技能!M98</f>
        <v>skill_27</v>
      </c>
    </row>
    <row r="97" spans="1:7" x14ac:dyDescent="0.15">
      <c r="A97">
        <f>被动技能!G99</f>
        <v>100094</v>
      </c>
      <c r="B97" t="str">
        <f>被动技能!H99</f>
        <v>防御中</v>
      </c>
      <c r="C97" t="str">
        <f>被动技能!I99</f>
        <v>自身防御力提升5127</v>
      </c>
      <c r="D97">
        <f>VLOOKUP(被动技能!J99,对应表!R:S,2,FALSE)</f>
        <v>1</v>
      </c>
      <c r="E97" t="str">
        <f>被动技能!K99</f>
        <v>200094:100:1:0</v>
      </c>
      <c r="F97">
        <f>被动技能!L99</f>
        <v>14</v>
      </c>
      <c r="G97" t="str">
        <f>被动技能!M99</f>
        <v>skill_27</v>
      </c>
    </row>
    <row r="98" spans="1:7" x14ac:dyDescent="0.15">
      <c r="A98">
        <f>被动技能!G100</f>
        <v>100095</v>
      </c>
      <c r="B98" t="str">
        <f>被动技能!H100</f>
        <v>防御中</v>
      </c>
      <c r="C98" t="str">
        <f>被动技能!I100</f>
        <v>自身防御力提升7252</v>
      </c>
      <c r="D98">
        <f>VLOOKUP(被动技能!J100,对应表!R:S,2,FALSE)</f>
        <v>1</v>
      </c>
      <c r="E98" t="str">
        <f>被动技能!K100</f>
        <v>200095:100:1:0</v>
      </c>
      <c r="F98">
        <f>被动技能!L100</f>
        <v>15</v>
      </c>
      <c r="G98" t="str">
        <f>被动技能!M100</f>
        <v>skill_27</v>
      </c>
    </row>
    <row r="99" spans="1:7" x14ac:dyDescent="0.15">
      <c r="A99">
        <f>被动技能!G101</f>
        <v>100096</v>
      </c>
      <c r="B99" t="str">
        <f>被动技能!H101</f>
        <v>防御中</v>
      </c>
      <c r="C99" t="str">
        <f>被动技能!I101</f>
        <v>自身防御力提升10257</v>
      </c>
      <c r="D99">
        <f>VLOOKUP(被动技能!J101,对应表!R:S,2,FALSE)</f>
        <v>1</v>
      </c>
      <c r="E99" t="str">
        <f>被动技能!K101</f>
        <v>200096:100:1:0</v>
      </c>
      <c r="F99">
        <f>被动技能!L101</f>
        <v>16</v>
      </c>
      <c r="G99" t="str">
        <f>被动技能!M101</f>
        <v>skill_27</v>
      </c>
    </row>
    <row r="100" spans="1:7" x14ac:dyDescent="0.15">
      <c r="A100">
        <f>被动技能!G102</f>
        <v>100097</v>
      </c>
      <c r="B100" t="str">
        <f>被动技能!H102</f>
        <v>防御中</v>
      </c>
      <c r="C100" t="str">
        <f>被动技能!I102</f>
        <v>自身防御力提升14508</v>
      </c>
      <c r="D100">
        <f>VLOOKUP(被动技能!J102,对应表!R:S,2,FALSE)</f>
        <v>1</v>
      </c>
      <c r="E100" t="str">
        <f>被动技能!K102</f>
        <v>200097:100:1:0</v>
      </c>
      <c r="F100">
        <f>被动技能!L102</f>
        <v>17</v>
      </c>
      <c r="G100" t="str">
        <f>被动技能!M102</f>
        <v>skill_27</v>
      </c>
    </row>
    <row r="101" spans="1:7" x14ac:dyDescent="0.15">
      <c r="A101">
        <f>被动技能!G103</f>
        <v>100098</v>
      </c>
      <c r="B101" t="str">
        <f>被动技能!H103</f>
        <v>防御中</v>
      </c>
      <c r="C101" t="str">
        <f>被动技能!I103</f>
        <v>自身防御力提升20520</v>
      </c>
      <c r="D101">
        <f>VLOOKUP(被动技能!J103,对应表!R:S,2,FALSE)</f>
        <v>1</v>
      </c>
      <c r="E101" t="str">
        <f>被动技能!K103</f>
        <v>200098:100:1:0</v>
      </c>
      <c r="F101">
        <f>被动技能!L103</f>
        <v>18</v>
      </c>
      <c r="G101" t="str">
        <f>被动技能!M103</f>
        <v>skill_27</v>
      </c>
    </row>
    <row r="102" spans="1:7" x14ac:dyDescent="0.15">
      <c r="A102">
        <f>被动技能!G104</f>
        <v>100099</v>
      </c>
      <c r="B102" t="str">
        <f>被动技能!H104</f>
        <v>防御中</v>
      </c>
      <c r="C102" t="str">
        <f>被动技能!I104</f>
        <v>自身防御力提升29024</v>
      </c>
      <c r="D102">
        <f>VLOOKUP(被动技能!J104,对应表!R:S,2,FALSE)</f>
        <v>1</v>
      </c>
      <c r="E102" t="str">
        <f>被动技能!K104</f>
        <v>200099:100:1:0</v>
      </c>
      <c r="F102">
        <f>被动技能!L104</f>
        <v>19</v>
      </c>
      <c r="G102" t="str">
        <f>被动技能!M104</f>
        <v>skill_27</v>
      </c>
    </row>
    <row r="103" spans="1:7" x14ac:dyDescent="0.15">
      <c r="A103">
        <f>被动技能!G105</f>
        <v>100100</v>
      </c>
      <c r="B103" t="str">
        <f>被动技能!H105</f>
        <v>防御中</v>
      </c>
      <c r="C103" t="str">
        <f>被动技能!I105</f>
        <v>自身防御力提升41051</v>
      </c>
      <c r="D103">
        <f>VLOOKUP(被动技能!J105,对应表!R:S,2,FALSE)</f>
        <v>1</v>
      </c>
      <c r="E103" t="str">
        <f>被动技能!K105</f>
        <v>200100:100:1:0</v>
      </c>
      <c r="F103">
        <f>被动技能!L105</f>
        <v>20</v>
      </c>
      <c r="G103" t="str">
        <f>被动技能!M105</f>
        <v>skill_27</v>
      </c>
    </row>
    <row r="104" spans="1:7" x14ac:dyDescent="0.15">
      <c r="A104">
        <f>被动技能!G106</f>
        <v>100101</v>
      </c>
      <c r="B104" t="str">
        <f>被动技能!H106</f>
        <v>防御大</v>
      </c>
      <c r="C104" t="str">
        <f>被动技能!I106</f>
        <v>自身防御力提升65</v>
      </c>
      <c r="D104">
        <f>VLOOKUP(被动技能!J106,对应表!R:S,2,FALSE)</f>
        <v>1</v>
      </c>
      <c r="E104" t="str">
        <f>被动技能!K106</f>
        <v>200101:100:1:0</v>
      </c>
      <c r="F104">
        <f>被动技能!L106</f>
        <v>1</v>
      </c>
      <c r="G104" t="str">
        <f>被动技能!M106</f>
        <v>skill_27</v>
      </c>
    </row>
    <row r="105" spans="1:7" x14ac:dyDescent="0.15">
      <c r="A105">
        <f>被动技能!G107</f>
        <v>100102</v>
      </c>
      <c r="B105" t="str">
        <f>被动技能!H107</f>
        <v>防御大</v>
      </c>
      <c r="C105" t="str">
        <f>被动技能!I107</f>
        <v>自身防御力提升80</v>
      </c>
      <c r="D105">
        <f>VLOOKUP(被动技能!J107,对应表!R:S,2,FALSE)</f>
        <v>1</v>
      </c>
      <c r="E105" t="str">
        <f>被动技能!K107</f>
        <v>200102:100:1:0</v>
      </c>
      <c r="F105">
        <f>被动技能!L107</f>
        <v>2</v>
      </c>
      <c r="G105" t="str">
        <f>被动技能!M107</f>
        <v>skill_27</v>
      </c>
    </row>
    <row r="106" spans="1:7" x14ac:dyDescent="0.15">
      <c r="A106">
        <f>被动技能!G108</f>
        <v>100103</v>
      </c>
      <c r="B106" t="str">
        <f>被动技能!H108</f>
        <v>防御大</v>
      </c>
      <c r="C106" t="str">
        <f>被动技能!I108</f>
        <v>自身防御力提升125</v>
      </c>
      <c r="D106">
        <f>VLOOKUP(被动技能!J108,对应表!R:S,2,FALSE)</f>
        <v>1</v>
      </c>
      <c r="E106" t="str">
        <f>被动技能!K108</f>
        <v>200103:100:1:0</v>
      </c>
      <c r="F106">
        <f>被动技能!L108</f>
        <v>3</v>
      </c>
      <c r="G106" t="str">
        <f>被动技能!M108</f>
        <v>skill_27</v>
      </c>
    </row>
    <row r="107" spans="1:7" x14ac:dyDescent="0.15">
      <c r="A107">
        <f>被动技能!G109</f>
        <v>100104</v>
      </c>
      <c r="B107" t="str">
        <f>被动技能!H109</f>
        <v>防御大</v>
      </c>
      <c r="C107" t="str">
        <f>被动技能!I109</f>
        <v>自身防御力提升200</v>
      </c>
      <c r="D107">
        <f>VLOOKUP(被动技能!J109,对应表!R:S,2,FALSE)</f>
        <v>1</v>
      </c>
      <c r="E107" t="str">
        <f>被动技能!K109</f>
        <v>200104:100:1:0</v>
      </c>
      <c r="F107">
        <f>被动技能!L109</f>
        <v>4</v>
      </c>
      <c r="G107" t="str">
        <f>被动技能!M109</f>
        <v>skill_27</v>
      </c>
    </row>
    <row r="108" spans="1:7" x14ac:dyDescent="0.15">
      <c r="A108">
        <f>被动技能!G110</f>
        <v>100105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200105:100:1:0</v>
      </c>
      <c r="F108">
        <f>被动技能!L110</f>
        <v>5</v>
      </c>
      <c r="G108" t="str">
        <f>被动技能!M110</f>
        <v>skill_27</v>
      </c>
    </row>
    <row r="109" spans="1:7" x14ac:dyDescent="0.15">
      <c r="A109">
        <f>被动技能!G111</f>
        <v>100106</v>
      </c>
      <c r="B109" t="str">
        <f>被动技能!H111</f>
        <v>防御大</v>
      </c>
      <c r="C109" t="str">
        <f>被动技能!I111</f>
        <v>自身防御力提升400</v>
      </c>
      <c r="D109">
        <f>VLOOKUP(被动技能!J111,对应表!R:S,2,FALSE)</f>
        <v>1</v>
      </c>
      <c r="E109" t="str">
        <f>被动技能!K111</f>
        <v>200106:100:1:0</v>
      </c>
      <c r="F109">
        <f>被动技能!L111</f>
        <v>6</v>
      </c>
      <c r="G109" t="str">
        <f>被动技能!M111</f>
        <v>skill_27</v>
      </c>
    </row>
    <row r="110" spans="1:7" x14ac:dyDescent="0.15">
      <c r="A110">
        <f>被动技能!G112</f>
        <v>100107</v>
      </c>
      <c r="B110" t="str">
        <f>被动技能!H112</f>
        <v>防御大</v>
      </c>
      <c r="C110" t="str">
        <f>被动技能!I112</f>
        <v>自身防御力提升566</v>
      </c>
      <c r="D110">
        <f>VLOOKUP(被动技能!J112,对应表!R:S,2,FALSE)</f>
        <v>1</v>
      </c>
      <c r="E110" t="str">
        <f>被动技能!K112</f>
        <v>200107:100:1:0</v>
      </c>
      <c r="F110">
        <f>被动技能!L112</f>
        <v>7</v>
      </c>
      <c r="G110" t="str">
        <f>被动技能!M112</f>
        <v>skill_27</v>
      </c>
    </row>
    <row r="111" spans="1:7" x14ac:dyDescent="0.15">
      <c r="A111">
        <f>被动技能!G113</f>
        <v>100108</v>
      </c>
      <c r="B111" t="str">
        <f>被动技能!H113</f>
        <v>防御大</v>
      </c>
      <c r="C111" t="str">
        <f>被动技能!I113</f>
        <v>自身防御力提升800</v>
      </c>
      <c r="D111">
        <f>VLOOKUP(被动技能!J113,对应表!R:S,2,FALSE)</f>
        <v>1</v>
      </c>
      <c r="E111" t="str">
        <f>被动技能!K113</f>
        <v>200108:100:1:0</v>
      </c>
      <c r="F111">
        <f>被动技能!L113</f>
        <v>8</v>
      </c>
      <c r="G111" t="str">
        <f>被动技能!M113</f>
        <v>skill_27</v>
      </c>
    </row>
    <row r="112" spans="1:7" x14ac:dyDescent="0.15">
      <c r="A112">
        <f>被动技能!G114</f>
        <v>100109</v>
      </c>
      <c r="B112" t="str">
        <f>被动技能!H114</f>
        <v>防御大</v>
      </c>
      <c r="C112" t="str">
        <f>被动技能!I114</f>
        <v>自身防御力提升1132</v>
      </c>
      <c r="D112">
        <f>VLOOKUP(被动技能!J114,对应表!R:S,2,FALSE)</f>
        <v>1</v>
      </c>
      <c r="E112" t="str">
        <f>被动技能!K114</f>
        <v>200109:100:1:0</v>
      </c>
      <c r="F112">
        <f>被动技能!L114</f>
        <v>9</v>
      </c>
      <c r="G112" t="str">
        <f>被动技能!M114</f>
        <v>skill_27</v>
      </c>
    </row>
    <row r="113" spans="1:7" x14ac:dyDescent="0.15">
      <c r="A113">
        <f>被动技能!G115</f>
        <v>100110</v>
      </c>
      <c r="B113" t="str">
        <f>被动技能!H115</f>
        <v>防御大</v>
      </c>
      <c r="C113" t="str">
        <f>被动技能!I115</f>
        <v>自身防御力提升1601</v>
      </c>
      <c r="D113">
        <f>VLOOKUP(被动技能!J115,对应表!R:S,2,FALSE)</f>
        <v>1</v>
      </c>
      <c r="E113" t="str">
        <f>被动技能!K115</f>
        <v>200110:100:1:0</v>
      </c>
      <c r="F113">
        <f>被动技能!L115</f>
        <v>10</v>
      </c>
      <c r="G113" t="str">
        <f>被动技能!M115</f>
        <v>skill_27</v>
      </c>
    </row>
    <row r="114" spans="1:7" x14ac:dyDescent="0.15">
      <c r="A114">
        <f>被动技能!G116</f>
        <v>100111</v>
      </c>
      <c r="B114" t="str">
        <f>被动技能!H116</f>
        <v>防御大</v>
      </c>
      <c r="C114" t="str">
        <f>被动技能!I116</f>
        <v>自身防御力提升2265</v>
      </c>
      <c r="D114">
        <f>VLOOKUP(被动技能!J116,对应表!R:S,2,FALSE)</f>
        <v>1</v>
      </c>
      <c r="E114" t="str">
        <f>被动技能!K116</f>
        <v>200111:100:1:0</v>
      </c>
      <c r="F114">
        <f>被动技能!L116</f>
        <v>11</v>
      </c>
      <c r="G114" t="str">
        <f>被动技能!M116</f>
        <v>skill_27</v>
      </c>
    </row>
    <row r="115" spans="1:7" x14ac:dyDescent="0.15">
      <c r="A115">
        <f>被动技能!G117</f>
        <v>100112</v>
      </c>
      <c r="B115" t="str">
        <f>被动技能!H117</f>
        <v>防御大</v>
      </c>
      <c r="C115" t="str">
        <f>被动技能!I117</f>
        <v>自身防御力提升3203</v>
      </c>
      <c r="D115">
        <f>VLOOKUP(被动技能!J117,对应表!R:S,2,FALSE)</f>
        <v>1</v>
      </c>
      <c r="E115" t="str">
        <f>被动技能!K117</f>
        <v>200112:100:1:0</v>
      </c>
      <c r="F115">
        <f>被动技能!L117</f>
        <v>12</v>
      </c>
      <c r="G115" t="str">
        <f>被动技能!M117</f>
        <v>skill_27</v>
      </c>
    </row>
    <row r="116" spans="1:7" x14ac:dyDescent="0.15">
      <c r="A116">
        <f>被动技能!G118</f>
        <v>100113</v>
      </c>
      <c r="B116" t="str">
        <f>被动技能!H118</f>
        <v>防御大</v>
      </c>
      <c r="C116" t="str">
        <f>被动技能!I118</f>
        <v>自身防御力提升4531</v>
      </c>
      <c r="D116">
        <f>VLOOKUP(被动技能!J118,对应表!R:S,2,FALSE)</f>
        <v>1</v>
      </c>
      <c r="E116" t="str">
        <f>被动技能!K118</f>
        <v>200113:100:1:0</v>
      </c>
      <c r="F116">
        <f>被动技能!L118</f>
        <v>13</v>
      </c>
      <c r="G116" t="str">
        <f>被动技能!M118</f>
        <v>skill_27</v>
      </c>
    </row>
    <row r="117" spans="1:7" x14ac:dyDescent="0.15">
      <c r="A117">
        <f>被动技能!G119</f>
        <v>100114</v>
      </c>
      <c r="B117" t="str">
        <f>被动技能!H119</f>
        <v>防御大</v>
      </c>
      <c r="C117" t="str">
        <f>被动技能!I119</f>
        <v>自身防御力提升6409</v>
      </c>
      <c r="D117">
        <f>VLOOKUP(被动技能!J119,对应表!R:S,2,FALSE)</f>
        <v>1</v>
      </c>
      <c r="E117" t="str">
        <f>被动技能!K119</f>
        <v>200114:100:1:0</v>
      </c>
      <c r="F117">
        <f>被动技能!L119</f>
        <v>14</v>
      </c>
      <c r="G117" t="str">
        <f>被动技能!M119</f>
        <v>skill_27</v>
      </c>
    </row>
    <row r="118" spans="1:7" x14ac:dyDescent="0.15">
      <c r="A118">
        <f>被动技能!G120</f>
        <v>100115</v>
      </c>
      <c r="B118" t="str">
        <f>被动技能!H120</f>
        <v>防御大</v>
      </c>
      <c r="C118" t="str">
        <f>被动技能!I120</f>
        <v>自身防御力提升9065</v>
      </c>
      <c r="D118">
        <f>VLOOKUP(被动技能!J120,对应表!R:S,2,FALSE)</f>
        <v>1</v>
      </c>
      <c r="E118" t="str">
        <f>被动技能!K120</f>
        <v>200115:100:1:0</v>
      </c>
      <c r="F118">
        <f>被动技能!L120</f>
        <v>15</v>
      </c>
      <c r="G118" t="str">
        <f>被动技能!M120</f>
        <v>skill_27</v>
      </c>
    </row>
    <row r="119" spans="1:7" x14ac:dyDescent="0.15">
      <c r="A119">
        <f>被动技能!G121</f>
        <v>100116</v>
      </c>
      <c r="B119" t="str">
        <f>被动技能!H121</f>
        <v>防御大</v>
      </c>
      <c r="C119" t="str">
        <f>被动技能!I121</f>
        <v>自身防御力提升12822</v>
      </c>
      <c r="D119">
        <f>VLOOKUP(被动技能!J121,对应表!R:S,2,FALSE)</f>
        <v>1</v>
      </c>
      <c r="E119" t="str">
        <f>被动技能!K121</f>
        <v>200116:100:1:0</v>
      </c>
      <c r="F119">
        <f>被动技能!L121</f>
        <v>16</v>
      </c>
      <c r="G119" t="str">
        <f>被动技能!M121</f>
        <v>skill_27</v>
      </c>
    </row>
    <row r="120" spans="1:7" x14ac:dyDescent="0.15">
      <c r="A120">
        <f>被动技能!G122</f>
        <v>100117</v>
      </c>
      <c r="B120" t="str">
        <f>被动技能!H122</f>
        <v>防御大</v>
      </c>
      <c r="C120" t="str">
        <f>被动技能!I122</f>
        <v>自身防御力提升18135</v>
      </c>
      <c r="D120">
        <f>VLOOKUP(被动技能!J122,对应表!R:S,2,FALSE)</f>
        <v>1</v>
      </c>
      <c r="E120" t="str">
        <f>被动技能!K122</f>
        <v>200117:100:1:0</v>
      </c>
      <c r="F120">
        <f>被动技能!L122</f>
        <v>17</v>
      </c>
      <c r="G120" t="str">
        <f>被动技能!M122</f>
        <v>skill_27</v>
      </c>
    </row>
    <row r="121" spans="1:7" x14ac:dyDescent="0.15">
      <c r="A121">
        <f>被动技能!G123</f>
        <v>100118</v>
      </c>
      <c r="B121" t="str">
        <f>被动技能!H123</f>
        <v>防御大</v>
      </c>
      <c r="C121" t="str">
        <f>被动技能!I123</f>
        <v>自身防御力提升25650</v>
      </c>
      <c r="D121">
        <f>VLOOKUP(被动技能!J123,对应表!R:S,2,FALSE)</f>
        <v>1</v>
      </c>
      <c r="E121" t="str">
        <f>被动技能!K123</f>
        <v>200118:100:1:0</v>
      </c>
      <c r="F121">
        <f>被动技能!L123</f>
        <v>18</v>
      </c>
      <c r="G121" t="str">
        <f>被动技能!M123</f>
        <v>skill_27</v>
      </c>
    </row>
    <row r="122" spans="1:7" x14ac:dyDescent="0.15">
      <c r="A122">
        <f>被动技能!G124</f>
        <v>100119</v>
      </c>
      <c r="B122" t="str">
        <f>被动技能!H124</f>
        <v>防御大</v>
      </c>
      <c r="C122" t="str">
        <f>被动技能!I124</f>
        <v>自身防御力提升36280</v>
      </c>
      <c r="D122">
        <f>VLOOKUP(被动技能!J124,对应表!R:S,2,FALSE)</f>
        <v>1</v>
      </c>
      <c r="E122" t="str">
        <f>被动技能!K124</f>
        <v>200119:100:1:0</v>
      </c>
      <c r="F122">
        <f>被动技能!L124</f>
        <v>19</v>
      </c>
      <c r="G122" t="str">
        <f>被动技能!M124</f>
        <v>skill_27</v>
      </c>
    </row>
    <row r="123" spans="1:7" x14ac:dyDescent="0.15">
      <c r="A123">
        <f>被动技能!G125</f>
        <v>100120</v>
      </c>
      <c r="B123" t="str">
        <f>被动技能!H125</f>
        <v>防御大</v>
      </c>
      <c r="C123" t="str">
        <f>被动技能!I125</f>
        <v>自身防御力提升51314</v>
      </c>
      <c r="D123">
        <f>VLOOKUP(被动技能!J125,对应表!R:S,2,FALSE)</f>
        <v>1</v>
      </c>
      <c r="E123" t="str">
        <f>被动技能!K125</f>
        <v>200120:100:1:0</v>
      </c>
      <c r="F123">
        <f>被动技能!L125</f>
        <v>20</v>
      </c>
      <c r="G123" t="str">
        <f>被动技能!M125</f>
        <v>skill_27</v>
      </c>
    </row>
    <row r="124" spans="1:7" x14ac:dyDescent="0.15">
      <c r="A124">
        <f>被动技能!G126</f>
        <v>100121</v>
      </c>
      <c r="B124" t="str">
        <f>被动技能!H126</f>
        <v>生命小</v>
      </c>
      <c r="C124" t="str">
        <f>被动技能!I126</f>
        <v>提升自身生命值62</v>
      </c>
      <c r="D124">
        <f>VLOOKUP(被动技能!J126,对应表!R:S,2,FALSE)</f>
        <v>1</v>
      </c>
      <c r="E124" t="str">
        <f>被动技能!K126</f>
        <v>200121:100:1:0</v>
      </c>
      <c r="F124">
        <f>被动技能!L126</f>
        <v>1</v>
      </c>
      <c r="G124" t="str">
        <f>被动技能!M126</f>
        <v>skill_27</v>
      </c>
    </row>
    <row r="125" spans="1:7" x14ac:dyDescent="0.15">
      <c r="A125">
        <f>被动技能!G127</f>
        <v>100122</v>
      </c>
      <c r="B125" t="str">
        <f>被动技能!H127</f>
        <v>生命小</v>
      </c>
      <c r="C125" t="str">
        <f>被动技能!I127</f>
        <v>提升自身生命值76</v>
      </c>
      <c r="D125">
        <f>VLOOKUP(被动技能!J127,对应表!R:S,2,FALSE)</f>
        <v>1</v>
      </c>
      <c r="E125" t="str">
        <f>被动技能!K127</f>
        <v>200122:100:1:0</v>
      </c>
      <c r="F125">
        <f>被动技能!L127</f>
        <v>2</v>
      </c>
      <c r="G125" t="str">
        <f>被动技能!M127</f>
        <v>skill_27</v>
      </c>
    </row>
    <row r="126" spans="1:7" x14ac:dyDescent="0.15">
      <c r="A126">
        <f>被动技能!G128</f>
        <v>100123</v>
      </c>
      <c r="B126" t="str">
        <f>被动技能!H128</f>
        <v>生命小</v>
      </c>
      <c r="C126" t="str">
        <f>被动技能!I128</f>
        <v>提升自身生命值120</v>
      </c>
      <c r="D126">
        <f>VLOOKUP(被动技能!J128,对应表!R:S,2,FALSE)</f>
        <v>1</v>
      </c>
      <c r="E126" t="str">
        <f>被动技能!K128</f>
        <v>200123:100:1:0</v>
      </c>
      <c r="F126">
        <f>被动技能!L128</f>
        <v>3</v>
      </c>
      <c r="G126" t="str">
        <f>被动技能!M128</f>
        <v>skill_27</v>
      </c>
    </row>
    <row r="127" spans="1:7" x14ac:dyDescent="0.15">
      <c r="A127">
        <f>被动技能!G129</f>
        <v>100124</v>
      </c>
      <c r="B127" t="str">
        <f>被动技能!H129</f>
        <v>生命小</v>
      </c>
      <c r="C127" t="str">
        <f>被动技能!I129</f>
        <v>提升自身生命值192</v>
      </c>
      <c r="D127">
        <f>VLOOKUP(被动技能!J129,对应表!R:S,2,FALSE)</f>
        <v>1</v>
      </c>
      <c r="E127" t="str">
        <f>被动技能!K129</f>
        <v>200124:100:1:0</v>
      </c>
      <c r="F127">
        <f>被动技能!L129</f>
        <v>4</v>
      </c>
      <c r="G127" t="str">
        <f>被动技能!M129</f>
        <v>skill_27</v>
      </c>
    </row>
    <row r="128" spans="1:7" x14ac:dyDescent="0.15">
      <c r="A128">
        <f>被动技能!G130</f>
        <v>100125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200125:100:1:0</v>
      </c>
      <c r="F128">
        <f>被动技能!L130</f>
        <v>5</v>
      </c>
      <c r="G128" t="str">
        <f>被动技能!M130</f>
        <v>skill_27</v>
      </c>
    </row>
    <row r="129" spans="1:7" x14ac:dyDescent="0.15">
      <c r="A129">
        <f>被动技能!G131</f>
        <v>100126</v>
      </c>
      <c r="B129" t="str">
        <f>被动技能!H131</f>
        <v>生命小</v>
      </c>
      <c r="C129" t="str">
        <f>被动技能!I131</f>
        <v>提升自身生命值384</v>
      </c>
      <c r="D129">
        <f>VLOOKUP(被动技能!J131,对应表!R:S,2,FALSE)</f>
        <v>1</v>
      </c>
      <c r="E129" t="str">
        <f>被动技能!K131</f>
        <v>200126:100:1:0</v>
      </c>
      <c r="F129">
        <f>被动技能!L131</f>
        <v>6</v>
      </c>
      <c r="G129" t="str">
        <f>被动技能!M131</f>
        <v>skill_27</v>
      </c>
    </row>
    <row r="130" spans="1:7" x14ac:dyDescent="0.15">
      <c r="A130">
        <f>被动技能!G132</f>
        <v>100127</v>
      </c>
      <c r="B130" t="str">
        <f>被动技能!H132</f>
        <v>生命小</v>
      </c>
      <c r="C130" t="str">
        <f>被动技能!I132</f>
        <v>提升自身生命值543</v>
      </c>
      <c r="D130">
        <f>VLOOKUP(被动技能!J132,对应表!R:S,2,FALSE)</f>
        <v>1</v>
      </c>
      <c r="E130" t="str">
        <f>被动技能!K132</f>
        <v>200127:100:1:0</v>
      </c>
      <c r="F130">
        <f>被动技能!L132</f>
        <v>7</v>
      </c>
      <c r="G130" t="str">
        <f>被动技能!M132</f>
        <v>skill_27</v>
      </c>
    </row>
    <row r="131" spans="1:7" x14ac:dyDescent="0.15">
      <c r="A131">
        <f>被动技能!G133</f>
        <v>100128</v>
      </c>
      <c r="B131" t="str">
        <f>被动技能!H133</f>
        <v>生命小</v>
      </c>
      <c r="C131" t="str">
        <f>被动技能!I133</f>
        <v>提升自身生命值768</v>
      </c>
      <c r="D131">
        <f>VLOOKUP(被动技能!J133,对应表!R:S,2,FALSE)</f>
        <v>1</v>
      </c>
      <c r="E131" t="str">
        <f>被动技能!K133</f>
        <v>200128:100:1:0</v>
      </c>
      <c r="F131">
        <f>被动技能!L133</f>
        <v>8</v>
      </c>
      <c r="G131" t="str">
        <f>被动技能!M133</f>
        <v>skill_27</v>
      </c>
    </row>
    <row r="132" spans="1:7" x14ac:dyDescent="0.15">
      <c r="A132">
        <f>被动技能!G134</f>
        <v>100129</v>
      </c>
      <c r="B132" t="str">
        <f>被动技能!H134</f>
        <v>生命小</v>
      </c>
      <c r="C132" t="str">
        <f>被动技能!I134</f>
        <v>提升自身生命值1086</v>
      </c>
      <c r="D132">
        <f>VLOOKUP(被动技能!J134,对应表!R:S,2,FALSE)</f>
        <v>1</v>
      </c>
      <c r="E132" t="str">
        <f>被动技能!K134</f>
        <v>200129:100:1:0</v>
      </c>
      <c r="F132">
        <f>被动技能!L134</f>
        <v>9</v>
      </c>
      <c r="G132" t="str">
        <f>被动技能!M134</f>
        <v>skill_27</v>
      </c>
    </row>
    <row r="133" spans="1:7" x14ac:dyDescent="0.15">
      <c r="A133">
        <f>被动技能!G135</f>
        <v>100130</v>
      </c>
      <c r="B133" t="str">
        <f>被动技能!H135</f>
        <v>生命小</v>
      </c>
      <c r="C133" t="str">
        <f>被动技能!I135</f>
        <v>提升自身生命值1537</v>
      </c>
      <c r="D133">
        <f>VLOOKUP(被动技能!J135,对应表!R:S,2,FALSE)</f>
        <v>1</v>
      </c>
      <c r="E133" t="str">
        <f>被动技能!K135</f>
        <v>200130:100:1:0</v>
      </c>
      <c r="F133">
        <f>被动技能!L135</f>
        <v>10</v>
      </c>
      <c r="G133" t="str">
        <f>被动技能!M135</f>
        <v>skill_27</v>
      </c>
    </row>
    <row r="134" spans="1:7" x14ac:dyDescent="0.15">
      <c r="A134">
        <f>被动技能!G136</f>
        <v>100131</v>
      </c>
      <c r="B134" t="str">
        <f>被动技能!H136</f>
        <v>生命小</v>
      </c>
      <c r="C134" t="str">
        <f>被动技能!I136</f>
        <v>提升自身生命值2174</v>
      </c>
      <c r="D134">
        <f>VLOOKUP(被动技能!J136,对应表!R:S,2,FALSE)</f>
        <v>1</v>
      </c>
      <c r="E134" t="str">
        <f>被动技能!K136</f>
        <v>200131:100:1:0</v>
      </c>
      <c r="F134">
        <f>被动技能!L136</f>
        <v>11</v>
      </c>
      <c r="G134" t="str">
        <f>被动技能!M136</f>
        <v>skill_27</v>
      </c>
    </row>
    <row r="135" spans="1:7" x14ac:dyDescent="0.15">
      <c r="A135">
        <f>被动技能!G137</f>
        <v>100132</v>
      </c>
      <c r="B135" t="str">
        <f>被动技能!H137</f>
        <v>生命小</v>
      </c>
      <c r="C135" t="str">
        <f>被动技能!I137</f>
        <v>提升自身生命值3075</v>
      </c>
      <c r="D135">
        <f>VLOOKUP(被动技能!J137,对应表!R:S,2,FALSE)</f>
        <v>1</v>
      </c>
      <c r="E135" t="str">
        <f>被动技能!K137</f>
        <v>200132:100:1:0</v>
      </c>
      <c r="F135">
        <f>被动技能!L137</f>
        <v>12</v>
      </c>
      <c r="G135" t="str">
        <f>被动技能!M137</f>
        <v>skill_27</v>
      </c>
    </row>
    <row r="136" spans="1:7" x14ac:dyDescent="0.15">
      <c r="A136">
        <f>被动技能!G138</f>
        <v>100133</v>
      </c>
      <c r="B136" t="str">
        <f>被动技能!H138</f>
        <v>生命小</v>
      </c>
      <c r="C136" t="str">
        <f>被动技能!I138</f>
        <v>提升自身生命值4350</v>
      </c>
      <c r="D136">
        <f>VLOOKUP(被动技能!J138,对应表!R:S,2,FALSE)</f>
        <v>1</v>
      </c>
      <c r="E136" t="str">
        <f>被动技能!K138</f>
        <v>200133:100:1:0</v>
      </c>
      <c r="F136">
        <f>被动技能!L138</f>
        <v>13</v>
      </c>
      <c r="G136" t="str">
        <f>被动技能!M138</f>
        <v>skill_27</v>
      </c>
    </row>
    <row r="137" spans="1:7" x14ac:dyDescent="0.15">
      <c r="A137">
        <f>被动技能!G139</f>
        <v>100134</v>
      </c>
      <c r="B137" t="str">
        <f>被动技能!H139</f>
        <v>生命小</v>
      </c>
      <c r="C137" t="str">
        <f>被动技能!I139</f>
        <v>提升自身生命值6153</v>
      </c>
      <c r="D137">
        <f>VLOOKUP(被动技能!J139,对应表!R:S,2,FALSE)</f>
        <v>1</v>
      </c>
      <c r="E137" t="str">
        <f>被动技能!K139</f>
        <v>200134:100:1:0</v>
      </c>
      <c r="F137">
        <f>被动技能!L139</f>
        <v>14</v>
      </c>
      <c r="G137" t="str">
        <f>被动技能!M139</f>
        <v>skill_27</v>
      </c>
    </row>
    <row r="138" spans="1:7" x14ac:dyDescent="0.15">
      <c r="A138">
        <f>被动技能!G140</f>
        <v>100135</v>
      </c>
      <c r="B138" t="str">
        <f>被动技能!H140</f>
        <v>生命小</v>
      </c>
      <c r="C138" t="str">
        <f>被动技能!I140</f>
        <v>提升自身生命值8702</v>
      </c>
      <c r="D138">
        <f>VLOOKUP(被动技能!J140,对应表!R:S,2,FALSE)</f>
        <v>1</v>
      </c>
      <c r="E138" t="str">
        <f>被动技能!K140</f>
        <v>200135:100:1:0</v>
      </c>
      <c r="F138">
        <f>被动技能!L140</f>
        <v>15</v>
      </c>
      <c r="G138" t="str">
        <f>被动技能!M140</f>
        <v>skill_27</v>
      </c>
    </row>
    <row r="139" spans="1:7" x14ac:dyDescent="0.15">
      <c r="A139">
        <f>被动技能!G141</f>
        <v>100136</v>
      </c>
      <c r="B139" t="str">
        <f>被动技能!H141</f>
        <v>生命小</v>
      </c>
      <c r="C139" t="str">
        <f>被动技能!I141</f>
        <v>提升自身生命值12309</v>
      </c>
      <c r="D139">
        <f>VLOOKUP(被动技能!J141,对应表!R:S,2,FALSE)</f>
        <v>1</v>
      </c>
      <c r="E139" t="str">
        <f>被动技能!K141</f>
        <v>200136:100:1:0</v>
      </c>
      <c r="F139">
        <f>被动技能!L141</f>
        <v>16</v>
      </c>
      <c r="G139" t="str">
        <f>被动技能!M141</f>
        <v>skill_27</v>
      </c>
    </row>
    <row r="140" spans="1:7" x14ac:dyDescent="0.15">
      <c r="A140">
        <f>被动技能!G142</f>
        <v>100137</v>
      </c>
      <c r="B140" t="str">
        <f>被动技能!H142</f>
        <v>生命小</v>
      </c>
      <c r="C140" t="str">
        <f>被动技能!I142</f>
        <v>提升自身生命值17410</v>
      </c>
      <c r="D140">
        <f>VLOOKUP(被动技能!J142,对应表!R:S,2,FALSE)</f>
        <v>1</v>
      </c>
      <c r="E140" t="str">
        <f>被动技能!K142</f>
        <v>200137:100:1:0</v>
      </c>
      <c r="F140">
        <f>被动技能!L142</f>
        <v>17</v>
      </c>
      <c r="G140" t="str">
        <f>被动技能!M142</f>
        <v>skill_27</v>
      </c>
    </row>
    <row r="141" spans="1:7" x14ac:dyDescent="0.15">
      <c r="A141">
        <f>被动技能!G143</f>
        <v>100138</v>
      </c>
      <c r="B141" t="str">
        <f>被动技能!H143</f>
        <v>生命小</v>
      </c>
      <c r="C141" t="str">
        <f>被动技能!I143</f>
        <v>提升自身生命值24624</v>
      </c>
      <c r="D141">
        <f>VLOOKUP(被动技能!J143,对应表!R:S,2,FALSE)</f>
        <v>1</v>
      </c>
      <c r="E141" t="str">
        <f>被动技能!K143</f>
        <v>200138:100:1:0</v>
      </c>
      <c r="F141">
        <f>被动技能!L143</f>
        <v>18</v>
      </c>
      <c r="G141" t="str">
        <f>被动技能!M143</f>
        <v>skill_27</v>
      </c>
    </row>
    <row r="142" spans="1:7" x14ac:dyDescent="0.15">
      <c r="A142">
        <f>被动技能!G144</f>
        <v>100139</v>
      </c>
      <c r="B142" t="str">
        <f>被动技能!H144</f>
        <v>生命小</v>
      </c>
      <c r="C142" t="str">
        <f>被动技能!I144</f>
        <v>提升自身生命值34828</v>
      </c>
      <c r="D142">
        <f>VLOOKUP(被动技能!J144,对应表!R:S,2,FALSE)</f>
        <v>1</v>
      </c>
      <c r="E142" t="str">
        <f>被动技能!K144</f>
        <v>200139:100:1:0</v>
      </c>
      <c r="F142">
        <f>被动技能!L144</f>
        <v>19</v>
      </c>
      <c r="G142" t="str">
        <f>被动技能!M144</f>
        <v>skill_27</v>
      </c>
    </row>
    <row r="143" spans="1:7" x14ac:dyDescent="0.15">
      <c r="A143">
        <f>被动技能!G145</f>
        <v>100140</v>
      </c>
      <c r="B143" t="str">
        <f>被动技能!H145</f>
        <v>生命小</v>
      </c>
      <c r="C143" t="str">
        <f>被动技能!I145</f>
        <v>提升自身生命值49261</v>
      </c>
      <c r="D143">
        <f>VLOOKUP(被动技能!J145,对应表!R:S,2,FALSE)</f>
        <v>1</v>
      </c>
      <c r="E143" t="str">
        <f>被动技能!K145</f>
        <v>200140:100:1:0</v>
      </c>
      <c r="F143">
        <f>被动技能!L145</f>
        <v>20</v>
      </c>
      <c r="G143" t="str">
        <f>被动技能!M145</f>
        <v>skill_27</v>
      </c>
    </row>
    <row r="144" spans="1:7" x14ac:dyDescent="0.15">
      <c r="A144">
        <f>被动技能!G146</f>
        <v>100141</v>
      </c>
      <c r="B144" t="str">
        <f>被动技能!H146</f>
        <v>生命中</v>
      </c>
      <c r="C144" t="str">
        <f>被动技能!I146</f>
        <v>提升自身生命值83</v>
      </c>
      <c r="D144">
        <f>VLOOKUP(被动技能!J146,对应表!R:S,2,FALSE)</f>
        <v>1</v>
      </c>
      <c r="E144" t="str">
        <f>被动技能!K146</f>
        <v>200141:100:1:0</v>
      </c>
      <c r="F144">
        <f>被动技能!L146</f>
        <v>1</v>
      </c>
      <c r="G144" t="str">
        <f>被动技能!M146</f>
        <v>skill_27</v>
      </c>
    </row>
    <row r="145" spans="1:7" x14ac:dyDescent="0.15">
      <c r="A145">
        <f>被动技能!G147</f>
        <v>100142</v>
      </c>
      <c r="B145" t="str">
        <f>被动技能!H147</f>
        <v>生命中</v>
      </c>
      <c r="C145" t="str">
        <f>被动技能!I147</f>
        <v>提升自身生命值102</v>
      </c>
      <c r="D145">
        <f>VLOOKUP(被动技能!J147,对应表!R:S,2,FALSE)</f>
        <v>1</v>
      </c>
      <c r="E145" t="str">
        <f>被动技能!K147</f>
        <v>200142:100:1:0</v>
      </c>
      <c r="F145">
        <f>被动技能!L147</f>
        <v>2</v>
      </c>
      <c r="G145" t="str">
        <f>被动技能!M147</f>
        <v>skill_27</v>
      </c>
    </row>
    <row r="146" spans="1:7" x14ac:dyDescent="0.15">
      <c r="A146">
        <f>被动技能!G148</f>
        <v>100143</v>
      </c>
      <c r="B146" t="str">
        <f>被动技能!H148</f>
        <v>生命中</v>
      </c>
      <c r="C146" t="str">
        <f>被动技能!I148</f>
        <v>提升自身生命值160</v>
      </c>
      <c r="D146">
        <f>VLOOKUP(被动技能!J148,对应表!R:S,2,FALSE)</f>
        <v>1</v>
      </c>
      <c r="E146" t="str">
        <f>被动技能!K148</f>
        <v>200143:100:1:0</v>
      </c>
      <c r="F146">
        <f>被动技能!L148</f>
        <v>3</v>
      </c>
      <c r="G146" t="str">
        <f>被动技能!M148</f>
        <v>skill_27</v>
      </c>
    </row>
    <row r="147" spans="1:7" x14ac:dyDescent="0.15">
      <c r="A147">
        <f>被动技能!G149</f>
        <v>100144</v>
      </c>
      <c r="B147" t="str">
        <f>被动技能!H149</f>
        <v>生命中</v>
      </c>
      <c r="C147" t="str">
        <f>被动技能!I149</f>
        <v>提升自身生命值256</v>
      </c>
      <c r="D147">
        <f>VLOOKUP(被动技能!J149,对应表!R:S,2,FALSE)</f>
        <v>1</v>
      </c>
      <c r="E147" t="str">
        <f>被动技能!K149</f>
        <v>200144:100:1:0</v>
      </c>
      <c r="F147">
        <f>被动技能!L149</f>
        <v>4</v>
      </c>
      <c r="G147" t="str">
        <f>被动技能!M149</f>
        <v>skill_27</v>
      </c>
    </row>
    <row r="148" spans="1:7" x14ac:dyDescent="0.15">
      <c r="A148">
        <f>被动技能!G150</f>
        <v>100145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200145:100:1:0</v>
      </c>
      <c r="F148">
        <f>被动技能!L150</f>
        <v>5</v>
      </c>
      <c r="G148" t="str">
        <f>被动技能!M150</f>
        <v>skill_27</v>
      </c>
    </row>
    <row r="149" spans="1:7" x14ac:dyDescent="0.15">
      <c r="A149">
        <f>被动技能!G151</f>
        <v>100146</v>
      </c>
      <c r="B149" t="str">
        <f>被动技能!H151</f>
        <v>生命中</v>
      </c>
      <c r="C149" t="str">
        <f>被动技能!I151</f>
        <v>提升自身生命值512</v>
      </c>
      <c r="D149">
        <f>VLOOKUP(被动技能!J151,对应表!R:S,2,FALSE)</f>
        <v>1</v>
      </c>
      <c r="E149" t="str">
        <f>被动技能!K151</f>
        <v>200146:100:1:0</v>
      </c>
      <c r="F149">
        <f>被动技能!L151</f>
        <v>6</v>
      </c>
      <c r="G149" t="str">
        <f>被动技能!M151</f>
        <v>skill_27</v>
      </c>
    </row>
    <row r="150" spans="1:7" x14ac:dyDescent="0.15">
      <c r="A150">
        <f>被动技能!G152</f>
        <v>100147</v>
      </c>
      <c r="B150" t="str">
        <f>被动技能!H152</f>
        <v>生命中</v>
      </c>
      <c r="C150" t="str">
        <f>被动技能!I152</f>
        <v>提升自身生命值724</v>
      </c>
      <c r="D150">
        <f>VLOOKUP(被动技能!J152,对应表!R:S,2,FALSE)</f>
        <v>1</v>
      </c>
      <c r="E150" t="str">
        <f>被动技能!K152</f>
        <v>200147:100:1:0</v>
      </c>
      <c r="F150">
        <f>被动技能!L152</f>
        <v>7</v>
      </c>
      <c r="G150" t="str">
        <f>被动技能!M152</f>
        <v>skill_27</v>
      </c>
    </row>
    <row r="151" spans="1:7" x14ac:dyDescent="0.15">
      <c r="A151">
        <f>被动技能!G153</f>
        <v>100148</v>
      </c>
      <c r="B151" t="str">
        <f>被动技能!H153</f>
        <v>生命中</v>
      </c>
      <c r="C151" t="str">
        <f>被动技能!I153</f>
        <v>提升自身生命值1024</v>
      </c>
      <c r="D151">
        <f>VLOOKUP(被动技能!J153,对应表!R:S,2,FALSE)</f>
        <v>1</v>
      </c>
      <c r="E151" t="str">
        <f>被动技能!K153</f>
        <v>200148:100:1:0</v>
      </c>
      <c r="F151">
        <f>被动技能!L153</f>
        <v>8</v>
      </c>
      <c r="G151" t="str">
        <f>被动技能!M153</f>
        <v>skill_27</v>
      </c>
    </row>
    <row r="152" spans="1:7" x14ac:dyDescent="0.15">
      <c r="A152">
        <f>被动技能!G154</f>
        <v>100149</v>
      </c>
      <c r="B152" t="str">
        <f>被动技能!H154</f>
        <v>生命中</v>
      </c>
      <c r="C152" t="str">
        <f>被动技能!I154</f>
        <v>提升自身生命值1449</v>
      </c>
      <c r="D152">
        <f>VLOOKUP(被动技能!J154,对应表!R:S,2,FALSE)</f>
        <v>1</v>
      </c>
      <c r="E152" t="str">
        <f>被动技能!K154</f>
        <v>200149:100:1:0</v>
      </c>
      <c r="F152">
        <f>被动技能!L154</f>
        <v>9</v>
      </c>
      <c r="G152" t="str">
        <f>被动技能!M154</f>
        <v>skill_27</v>
      </c>
    </row>
    <row r="153" spans="1:7" x14ac:dyDescent="0.15">
      <c r="A153">
        <f>被动技能!G155</f>
        <v>100150</v>
      </c>
      <c r="B153" t="str">
        <f>被动技能!H155</f>
        <v>生命中</v>
      </c>
      <c r="C153" t="str">
        <f>被动技能!I155</f>
        <v>提升自身生命值2049</v>
      </c>
      <c r="D153">
        <f>VLOOKUP(被动技能!J155,对应表!R:S,2,FALSE)</f>
        <v>1</v>
      </c>
      <c r="E153" t="str">
        <f>被动技能!K155</f>
        <v>200150:100:1:0</v>
      </c>
      <c r="F153">
        <f>被动技能!L155</f>
        <v>10</v>
      </c>
      <c r="G153" t="str">
        <f>被动技能!M155</f>
        <v>skill_27</v>
      </c>
    </row>
    <row r="154" spans="1:7" x14ac:dyDescent="0.15">
      <c r="A154">
        <f>被动技能!G156</f>
        <v>100151</v>
      </c>
      <c r="B154" t="str">
        <f>被动技能!H156</f>
        <v>生命中</v>
      </c>
      <c r="C154" t="str">
        <f>被动技能!I156</f>
        <v>提升自身生命值2899</v>
      </c>
      <c r="D154">
        <f>VLOOKUP(被动技能!J156,对应表!R:S,2,FALSE)</f>
        <v>1</v>
      </c>
      <c r="E154" t="str">
        <f>被动技能!K156</f>
        <v>200151:100:1:0</v>
      </c>
      <c r="F154">
        <f>被动技能!L156</f>
        <v>11</v>
      </c>
      <c r="G154" t="str">
        <f>被动技能!M156</f>
        <v>skill_27</v>
      </c>
    </row>
    <row r="155" spans="1:7" x14ac:dyDescent="0.15">
      <c r="A155">
        <f>被动技能!G157</f>
        <v>100152</v>
      </c>
      <c r="B155" t="str">
        <f>被动技能!H157</f>
        <v>生命中</v>
      </c>
      <c r="C155" t="str">
        <f>被动技能!I157</f>
        <v>提升自身生命值4100</v>
      </c>
      <c r="D155">
        <f>VLOOKUP(被动技能!J157,对应表!R:S,2,FALSE)</f>
        <v>1</v>
      </c>
      <c r="E155" t="str">
        <f>被动技能!K157</f>
        <v>200152:100:1:0</v>
      </c>
      <c r="F155">
        <f>被动技能!L157</f>
        <v>12</v>
      </c>
      <c r="G155" t="str">
        <f>被动技能!M157</f>
        <v>skill_27</v>
      </c>
    </row>
    <row r="156" spans="1:7" x14ac:dyDescent="0.15">
      <c r="A156">
        <f>被动技能!G158</f>
        <v>100153</v>
      </c>
      <c r="B156" t="str">
        <f>被动技能!H158</f>
        <v>生命中</v>
      </c>
      <c r="C156" t="str">
        <f>被动技能!I158</f>
        <v>提升自身生命值5800</v>
      </c>
      <c r="D156">
        <f>VLOOKUP(被动技能!J158,对应表!R:S,2,FALSE)</f>
        <v>1</v>
      </c>
      <c r="E156" t="str">
        <f>被动技能!K158</f>
        <v>200153:100:1:0</v>
      </c>
      <c r="F156">
        <f>被动技能!L158</f>
        <v>13</v>
      </c>
      <c r="G156" t="str">
        <f>被动技能!M158</f>
        <v>skill_27</v>
      </c>
    </row>
    <row r="157" spans="1:7" x14ac:dyDescent="0.15">
      <c r="A157">
        <f>被动技能!G159</f>
        <v>100154</v>
      </c>
      <c r="B157" t="str">
        <f>被动技能!H159</f>
        <v>生命中</v>
      </c>
      <c r="C157" t="str">
        <f>被动技能!I159</f>
        <v>提升自身生命值8204</v>
      </c>
      <c r="D157">
        <f>VLOOKUP(被动技能!J159,对应表!R:S,2,FALSE)</f>
        <v>1</v>
      </c>
      <c r="E157" t="str">
        <f>被动技能!K159</f>
        <v>200154:100:1:0</v>
      </c>
      <c r="F157">
        <f>被动技能!L159</f>
        <v>14</v>
      </c>
      <c r="G157" t="str">
        <f>被动技能!M159</f>
        <v>skill_27</v>
      </c>
    </row>
    <row r="158" spans="1:7" x14ac:dyDescent="0.15">
      <c r="A158">
        <f>被动技能!G160</f>
        <v>100155</v>
      </c>
      <c r="B158" t="str">
        <f>被动技能!H160</f>
        <v>生命中</v>
      </c>
      <c r="C158" t="str">
        <f>被动技能!I160</f>
        <v>提升自身生命值11603</v>
      </c>
      <c r="D158">
        <f>VLOOKUP(被动技能!J160,对应表!R:S,2,FALSE)</f>
        <v>1</v>
      </c>
      <c r="E158" t="str">
        <f>被动技能!K160</f>
        <v>200155:100:1:0</v>
      </c>
      <c r="F158">
        <f>被动技能!L160</f>
        <v>15</v>
      </c>
      <c r="G158" t="str">
        <f>被动技能!M160</f>
        <v>skill_27</v>
      </c>
    </row>
    <row r="159" spans="1:7" x14ac:dyDescent="0.15">
      <c r="A159">
        <f>被动技能!G161</f>
        <v>100156</v>
      </c>
      <c r="B159" t="str">
        <f>被动技能!H161</f>
        <v>生命中</v>
      </c>
      <c r="C159" t="str">
        <f>被动技能!I161</f>
        <v>提升自身生命值16412</v>
      </c>
      <c r="D159">
        <f>VLOOKUP(被动技能!J161,对应表!R:S,2,FALSE)</f>
        <v>1</v>
      </c>
      <c r="E159" t="str">
        <f>被动技能!K161</f>
        <v>200156:100:1:0</v>
      </c>
      <c r="F159">
        <f>被动技能!L161</f>
        <v>16</v>
      </c>
      <c r="G159" t="str">
        <f>被动技能!M161</f>
        <v>skill_27</v>
      </c>
    </row>
    <row r="160" spans="1:7" x14ac:dyDescent="0.15">
      <c r="A160">
        <f>被动技能!G162</f>
        <v>100157</v>
      </c>
      <c r="B160" t="str">
        <f>被动技能!H162</f>
        <v>生命中</v>
      </c>
      <c r="C160" t="str">
        <f>被动技能!I162</f>
        <v>提升自身生命值23213</v>
      </c>
      <c r="D160">
        <f>VLOOKUP(被动技能!J162,对应表!R:S,2,FALSE)</f>
        <v>1</v>
      </c>
      <c r="E160" t="str">
        <f>被动技能!K162</f>
        <v>200157:100:1:0</v>
      </c>
      <c r="F160">
        <f>被动技能!L162</f>
        <v>17</v>
      </c>
      <c r="G160" t="str">
        <f>被动技能!M162</f>
        <v>skill_27</v>
      </c>
    </row>
    <row r="161" spans="1:7" x14ac:dyDescent="0.15">
      <c r="A161">
        <f>被动技能!G163</f>
        <v>100158</v>
      </c>
      <c r="B161" t="str">
        <f>被动技能!H163</f>
        <v>生命中</v>
      </c>
      <c r="C161" t="str">
        <f>被动技能!I163</f>
        <v>提升自身生命值32832</v>
      </c>
      <c r="D161">
        <f>VLOOKUP(被动技能!J163,对应表!R:S,2,FALSE)</f>
        <v>1</v>
      </c>
      <c r="E161" t="str">
        <f>被动技能!K163</f>
        <v>200158:100:1:0</v>
      </c>
      <c r="F161">
        <f>被动技能!L163</f>
        <v>18</v>
      </c>
      <c r="G161" t="str">
        <f>被动技能!M163</f>
        <v>skill_27</v>
      </c>
    </row>
    <row r="162" spans="1:7" x14ac:dyDescent="0.15">
      <c r="A162">
        <f>被动技能!G164</f>
        <v>100159</v>
      </c>
      <c r="B162" t="str">
        <f>被动技能!H164</f>
        <v>生命中</v>
      </c>
      <c r="C162" t="str">
        <f>被动技能!I164</f>
        <v>提升自身生命值46438</v>
      </c>
      <c r="D162">
        <f>VLOOKUP(被动技能!J164,对应表!R:S,2,FALSE)</f>
        <v>1</v>
      </c>
      <c r="E162" t="str">
        <f>被动技能!K164</f>
        <v>200159:100:1:0</v>
      </c>
      <c r="F162">
        <f>被动技能!L164</f>
        <v>19</v>
      </c>
      <c r="G162" t="str">
        <f>被动技能!M164</f>
        <v>skill_27</v>
      </c>
    </row>
    <row r="163" spans="1:7" x14ac:dyDescent="0.15">
      <c r="A163">
        <f>被动技能!G165</f>
        <v>100160</v>
      </c>
      <c r="B163" t="str">
        <f>被动技能!H165</f>
        <v>生命中</v>
      </c>
      <c r="C163" t="str">
        <f>被动技能!I165</f>
        <v>提升自身生命值65681</v>
      </c>
      <c r="D163">
        <f>VLOOKUP(被动技能!J165,对应表!R:S,2,FALSE)</f>
        <v>1</v>
      </c>
      <c r="E163" t="str">
        <f>被动技能!K165</f>
        <v>200160:100:1:0</v>
      </c>
      <c r="F163">
        <f>被动技能!L165</f>
        <v>20</v>
      </c>
      <c r="G163" t="str">
        <f>被动技能!M165</f>
        <v>skill_27</v>
      </c>
    </row>
    <row r="164" spans="1:7" x14ac:dyDescent="0.15">
      <c r="A164">
        <f>被动技能!G166</f>
        <v>100161</v>
      </c>
      <c r="B164" t="str">
        <f>被动技能!H166</f>
        <v>生命大</v>
      </c>
      <c r="C164" t="str">
        <f>被动技能!I166</f>
        <v>提升自身生命值104</v>
      </c>
      <c r="D164">
        <f>VLOOKUP(被动技能!J166,对应表!R:S,2,FALSE)</f>
        <v>1</v>
      </c>
      <c r="E164" t="str">
        <f>被动技能!K166</f>
        <v>200161:100:1:0</v>
      </c>
      <c r="F164">
        <f>被动技能!L166</f>
        <v>1</v>
      </c>
      <c r="G164" t="str">
        <f>被动技能!M166</f>
        <v>skill_27</v>
      </c>
    </row>
    <row r="165" spans="1:7" x14ac:dyDescent="0.15">
      <c r="A165">
        <f>被动技能!G167</f>
        <v>100162</v>
      </c>
      <c r="B165" t="str">
        <f>被动技能!H167</f>
        <v>生命大</v>
      </c>
      <c r="C165" t="str">
        <f>被动技能!I167</f>
        <v>提升自身生命值128</v>
      </c>
      <c r="D165">
        <f>VLOOKUP(被动技能!J167,对应表!R:S,2,FALSE)</f>
        <v>1</v>
      </c>
      <c r="E165" t="str">
        <f>被动技能!K167</f>
        <v>200162:100:1:0</v>
      </c>
      <c r="F165">
        <f>被动技能!L167</f>
        <v>2</v>
      </c>
      <c r="G165" t="str">
        <f>被动技能!M167</f>
        <v>skill_27</v>
      </c>
    </row>
    <row r="166" spans="1:7" x14ac:dyDescent="0.15">
      <c r="A166">
        <f>被动技能!G168</f>
        <v>100163</v>
      </c>
      <c r="B166" t="str">
        <f>被动技能!H168</f>
        <v>生命大</v>
      </c>
      <c r="C166" t="str">
        <f>被动技能!I168</f>
        <v>提升自身生命值200</v>
      </c>
      <c r="D166">
        <f>VLOOKUP(被动技能!J168,对应表!R:S,2,FALSE)</f>
        <v>1</v>
      </c>
      <c r="E166" t="str">
        <f>被动技能!K168</f>
        <v>200163:100:1:0</v>
      </c>
      <c r="F166">
        <f>被动技能!L168</f>
        <v>3</v>
      </c>
      <c r="G166" t="str">
        <f>被动技能!M168</f>
        <v>skill_27</v>
      </c>
    </row>
    <row r="167" spans="1:7" x14ac:dyDescent="0.15">
      <c r="A167">
        <f>被动技能!G169</f>
        <v>100164</v>
      </c>
      <c r="B167" t="str">
        <f>被动技能!H169</f>
        <v>生命大</v>
      </c>
      <c r="C167" t="str">
        <f>被动技能!I169</f>
        <v>提升自身生命值320</v>
      </c>
      <c r="D167">
        <f>VLOOKUP(被动技能!J169,对应表!R:S,2,FALSE)</f>
        <v>1</v>
      </c>
      <c r="E167" t="str">
        <f>被动技能!K169</f>
        <v>200164:100:1:0</v>
      </c>
      <c r="F167">
        <f>被动技能!L169</f>
        <v>4</v>
      </c>
      <c r="G167" t="str">
        <f>被动技能!M169</f>
        <v>skill_27</v>
      </c>
    </row>
    <row r="168" spans="1:7" x14ac:dyDescent="0.15">
      <c r="A168">
        <f>被动技能!G170</f>
        <v>100165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200165:100:1:0</v>
      </c>
      <c r="F168">
        <f>被动技能!L170</f>
        <v>5</v>
      </c>
      <c r="G168" t="str">
        <f>被动技能!M170</f>
        <v>skill_27</v>
      </c>
    </row>
    <row r="169" spans="1:7" x14ac:dyDescent="0.15">
      <c r="A169">
        <f>被动技能!G171</f>
        <v>100166</v>
      </c>
      <c r="B169" t="str">
        <f>被动技能!H171</f>
        <v>生命大</v>
      </c>
      <c r="C169" t="str">
        <f>被动技能!I171</f>
        <v>提升自身生命值640</v>
      </c>
      <c r="D169">
        <f>VLOOKUP(被动技能!J171,对应表!R:S,2,FALSE)</f>
        <v>1</v>
      </c>
      <c r="E169" t="str">
        <f>被动技能!K171</f>
        <v>200166:100:1:0</v>
      </c>
      <c r="F169">
        <f>被动技能!L171</f>
        <v>6</v>
      </c>
      <c r="G169" t="str">
        <f>被动技能!M171</f>
        <v>skill_27</v>
      </c>
    </row>
    <row r="170" spans="1:7" x14ac:dyDescent="0.15">
      <c r="A170">
        <f>被动技能!G172</f>
        <v>100167</v>
      </c>
      <c r="B170" t="str">
        <f>被动技能!H172</f>
        <v>生命大</v>
      </c>
      <c r="C170" t="str">
        <f>被动技能!I172</f>
        <v>提升自身生命值905</v>
      </c>
      <c r="D170">
        <f>VLOOKUP(被动技能!J172,对应表!R:S,2,FALSE)</f>
        <v>1</v>
      </c>
      <c r="E170" t="str">
        <f>被动技能!K172</f>
        <v>200167:100:1:0</v>
      </c>
      <c r="F170">
        <f>被动技能!L172</f>
        <v>7</v>
      </c>
      <c r="G170" t="str">
        <f>被动技能!M172</f>
        <v>skill_27</v>
      </c>
    </row>
    <row r="171" spans="1:7" x14ac:dyDescent="0.15">
      <c r="A171">
        <f>被动技能!G173</f>
        <v>100168</v>
      </c>
      <c r="B171" t="str">
        <f>被动技能!H173</f>
        <v>生命大</v>
      </c>
      <c r="C171" t="str">
        <f>被动技能!I173</f>
        <v>提升自身生命值1280</v>
      </c>
      <c r="D171">
        <f>VLOOKUP(被动技能!J173,对应表!R:S,2,FALSE)</f>
        <v>1</v>
      </c>
      <c r="E171" t="str">
        <f>被动技能!K173</f>
        <v>200168:100:1:0</v>
      </c>
      <c r="F171">
        <f>被动技能!L173</f>
        <v>8</v>
      </c>
      <c r="G171" t="str">
        <f>被动技能!M173</f>
        <v>skill_27</v>
      </c>
    </row>
    <row r="172" spans="1:7" x14ac:dyDescent="0.15">
      <c r="A172">
        <f>被动技能!G174</f>
        <v>100169</v>
      </c>
      <c r="B172" t="str">
        <f>被动技能!H174</f>
        <v>生命大</v>
      </c>
      <c r="C172" t="str">
        <f>被动技能!I174</f>
        <v>提升自身生命值1811</v>
      </c>
      <c r="D172">
        <f>VLOOKUP(被动技能!J174,对应表!R:S,2,FALSE)</f>
        <v>1</v>
      </c>
      <c r="E172" t="str">
        <f>被动技能!K174</f>
        <v>200169:100:1:0</v>
      </c>
      <c r="F172">
        <f>被动技能!L174</f>
        <v>9</v>
      </c>
      <c r="G172" t="str">
        <f>被动技能!M174</f>
        <v>skill_27</v>
      </c>
    </row>
    <row r="173" spans="1:7" x14ac:dyDescent="0.15">
      <c r="A173">
        <f>被动技能!G175</f>
        <v>100170</v>
      </c>
      <c r="B173" t="str">
        <f>被动技能!H175</f>
        <v>生命大</v>
      </c>
      <c r="C173" t="str">
        <f>被动技能!I175</f>
        <v>提升自身生命值2562</v>
      </c>
      <c r="D173">
        <f>VLOOKUP(被动技能!J175,对应表!R:S,2,FALSE)</f>
        <v>1</v>
      </c>
      <c r="E173" t="str">
        <f>被动技能!K175</f>
        <v>200170:100:1:0</v>
      </c>
      <c r="F173">
        <f>被动技能!L175</f>
        <v>10</v>
      </c>
      <c r="G173" t="str">
        <f>被动技能!M175</f>
        <v>skill_27</v>
      </c>
    </row>
    <row r="174" spans="1:7" x14ac:dyDescent="0.15">
      <c r="A174">
        <f>被动技能!G176</f>
        <v>100171</v>
      </c>
      <c r="B174" t="str">
        <f>被动技能!H176</f>
        <v>生命大</v>
      </c>
      <c r="C174" t="str">
        <f>被动技能!I176</f>
        <v>提升自身生命值3624</v>
      </c>
      <c r="D174">
        <f>VLOOKUP(被动技能!J176,对应表!R:S,2,FALSE)</f>
        <v>1</v>
      </c>
      <c r="E174" t="str">
        <f>被动技能!K176</f>
        <v>200171:100:1:0</v>
      </c>
      <c r="F174">
        <f>被动技能!L176</f>
        <v>11</v>
      </c>
      <c r="G174" t="str">
        <f>被动技能!M176</f>
        <v>skill_27</v>
      </c>
    </row>
    <row r="175" spans="1:7" x14ac:dyDescent="0.15">
      <c r="A175">
        <f>被动技能!G177</f>
        <v>100172</v>
      </c>
      <c r="B175" t="str">
        <f>被动技能!H177</f>
        <v>生命大</v>
      </c>
      <c r="C175" t="str">
        <f>被动技能!I177</f>
        <v>提升自身生命值5126</v>
      </c>
      <c r="D175">
        <f>VLOOKUP(被动技能!J177,对应表!R:S,2,FALSE)</f>
        <v>1</v>
      </c>
      <c r="E175" t="str">
        <f>被动技能!K177</f>
        <v>200172:100:1:0</v>
      </c>
      <c r="F175">
        <f>被动技能!L177</f>
        <v>12</v>
      </c>
      <c r="G175" t="str">
        <f>被动技能!M177</f>
        <v>skill_27</v>
      </c>
    </row>
    <row r="176" spans="1:7" x14ac:dyDescent="0.15">
      <c r="A176">
        <f>被动技能!G178</f>
        <v>100173</v>
      </c>
      <c r="B176" t="str">
        <f>被动技能!H178</f>
        <v>生命大</v>
      </c>
      <c r="C176" t="str">
        <f>被动技能!I178</f>
        <v>提升自身生命值7250</v>
      </c>
      <c r="D176">
        <f>VLOOKUP(被动技能!J178,对应表!R:S,2,FALSE)</f>
        <v>1</v>
      </c>
      <c r="E176" t="str">
        <f>被动技能!K178</f>
        <v>200173:100:1:0</v>
      </c>
      <c r="F176">
        <f>被动技能!L178</f>
        <v>13</v>
      </c>
      <c r="G176" t="str">
        <f>被动技能!M178</f>
        <v>skill_27</v>
      </c>
    </row>
    <row r="177" spans="1:7" x14ac:dyDescent="0.15">
      <c r="A177">
        <f>被动技能!G179</f>
        <v>100174</v>
      </c>
      <c r="B177" t="str">
        <f>被动技能!H179</f>
        <v>生命大</v>
      </c>
      <c r="C177" t="str">
        <f>被动技能!I179</f>
        <v>提升自身生命值10255</v>
      </c>
      <c r="D177">
        <f>VLOOKUP(被动技能!J179,对应表!R:S,2,FALSE)</f>
        <v>1</v>
      </c>
      <c r="E177" t="str">
        <f>被动技能!K179</f>
        <v>200174:100:1:0</v>
      </c>
      <c r="F177">
        <f>被动技能!L179</f>
        <v>14</v>
      </c>
      <c r="G177" t="str">
        <f>被动技能!M179</f>
        <v>skill_27</v>
      </c>
    </row>
    <row r="178" spans="1:7" x14ac:dyDescent="0.15">
      <c r="A178">
        <f>被动技能!G180</f>
        <v>100175</v>
      </c>
      <c r="B178" t="str">
        <f>被动技能!H180</f>
        <v>生命大</v>
      </c>
      <c r="C178" t="str">
        <f>被动技能!I180</f>
        <v>提升自身生命值14504</v>
      </c>
      <c r="D178">
        <f>VLOOKUP(被动技能!J180,对应表!R:S,2,FALSE)</f>
        <v>1</v>
      </c>
      <c r="E178" t="str">
        <f>被动技能!K180</f>
        <v>200175:100:1:0</v>
      </c>
      <c r="F178">
        <f>被动技能!L180</f>
        <v>15</v>
      </c>
      <c r="G178" t="str">
        <f>被动技能!M180</f>
        <v>skill_27</v>
      </c>
    </row>
    <row r="179" spans="1:7" x14ac:dyDescent="0.15">
      <c r="A179">
        <f>被动技能!G181</f>
        <v>100176</v>
      </c>
      <c r="B179" t="str">
        <f>被动技能!H181</f>
        <v>生命大</v>
      </c>
      <c r="C179" t="str">
        <f>被动技能!I181</f>
        <v>提升自身生命值20515</v>
      </c>
      <c r="D179">
        <f>VLOOKUP(被动技能!J181,对应表!R:S,2,FALSE)</f>
        <v>1</v>
      </c>
      <c r="E179" t="str">
        <f>被动技能!K181</f>
        <v>200176:100:1:0</v>
      </c>
      <c r="F179">
        <f>被动技能!L181</f>
        <v>16</v>
      </c>
      <c r="G179" t="str">
        <f>被动技能!M181</f>
        <v>skill_27</v>
      </c>
    </row>
    <row r="180" spans="1:7" x14ac:dyDescent="0.15">
      <c r="A180">
        <f>被动技能!G182</f>
        <v>100177</v>
      </c>
      <c r="B180" t="str">
        <f>被动技能!H182</f>
        <v>生命大</v>
      </c>
      <c r="C180" t="str">
        <f>被动技能!I182</f>
        <v>提升自身生命值29016</v>
      </c>
      <c r="D180">
        <f>VLOOKUP(被动技能!J182,对应表!R:S,2,FALSE)</f>
        <v>1</v>
      </c>
      <c r="E180" t="str">
        <f>被动技能!K182</f>
        <v>200177:100:1:0</v>
      </c>
      <c r="F180">
        <f>被动技能!L182</f>
        <v>17</v>
      </c>
      <c r="G180" t="str">
        <f>被动技能!M182</f>
        <v>skill_27</v>
      </c>
    </row>
    <row r="181" spans="1:7" x14ac:dyDescent="0.15">
      <c r="A181">
        <f>被动技能!G183</f>
        <v>100178</v>
      </c>
      <c r="B181" t="str">
        <f>被动技能!H183</f>
        <v>生命大</v>
      </c>
      <c r="C181" t="str">
        <f>被动技能!I183</f>
        <v>提升自身生命值41041</v>
      </c>
      <c r="D181">
        <f>VLOOKUP(被动技能!J183,对应表!R:S,2,FALSE)</f>
        <v>1</v>
      </c>
      <c r="E181" t="str">
        <f>被动技能!K183</f>
        <v>200178:100:1:0</v>
      </c>
      <c r="F181">
        <f>被动技能!L183</f>
        <v>18</v>
      </c>
      <c r="G181" t="str">
        <f>被动技能!M183</f>
        <v>skill_27</v>
      </c>
    </row>
    <row r="182" spans="1:7" x14ac:dyDescent="0.15">
      <c r="A182">
        <f>被动技能!G184</f>
        <v>100179</v>
      </c>
      <c r="B182" t="str">
        <f>被动技能!H184</f>
        <v>生命大</v>
      </c>
      <c r="C182" t="str">
        <f>被动技能!I184</f>
        <v>提升自身生命值58048</v>
      </c>
      <c r="D182">
        <f>VLOOKUP(被动技能!J184,对应表!R:S,2,FALSE)</f>
        <v>1</v>
      </c>
      <c r="E182" t="str">
        <f>被动技能!K184</f>
        <v>200179:100:1:0</v>
      </c>
      <c r="F182">
        <f>被动技能!L184</f>
        <v>19</v>
      </c>
      <c r="G182" t="str">
        <f>被动技能!M184</f>
        <v>skill_27</v>
      </c>
    </row>
    <row r="183" spans="1:7" x14ac:dyDescent="0.15">
      <c r="A183">
        <f>被动技能!G185</f>
        <v>100180</v>
      </c>
      <c r="B183" t="str">
        <f>被动技能!H185</f>
        <v>生命大</v>
      </c>
      <c r="C183" t="str">
        <f>被动技能!I185</f>
        <v>提升自身生命值82102</v>
      </c>
      <c r="D183">
        <f>VLOOKUP(被动技能!J185,对应表!R:S,2,FALSE)</f>
        <v>1</v>
      </c>
      <c r="E183" t="str">
        <f>被动技能!K185</f>
        <v>200180:100:1:0</v>
      </c>
      <c r="F183">
        <f>被动技能!L185</f>
        <v>20</v>
      </c>
      <c r="G183" t="str">
        <f>被动技能!M185</f>
        <v>skill_27</v>
      </c>
    </row>
    <row r="184" spans="1:7" x14ac:dyDescent="0.15">
      <c r="A184">
        <f>被动技能!G186</f>
        <v>100181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200181:100:1:0</v>
      </c>
      <c r="F184">
        <f>被动技能!L186</f>
        <v>1</v>
      </c>
      <c r="G184" t="str">
        <f>被动技能!M186</f>
        <v>skill_23</v>
      </c>
    </row>
    <row r="185" spans="1:7" x14ac:dyDescent="0.15">
      <c r="A185">
        <f>被动技能!G187</f>
        <v>100182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200182:100:1:0</v>
      </c>
      <c r="F185">
        <f>被动技能!L187</f>
        <v>2</v>
      </c>
      <c r="G185" t="str">
        <f>被动技能!M187</f>
        <v>skill_23</v>
      </c>
    </row>
    <row r="186" spans="1:7" x14ac:dyDescent="0.15">
      <c r="A186">
        <f>被动技能!G188</f>
        <v>100183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200183:100:1:0</v>
      </c>
      <c r="F186">
        <f>被动技能!L188</f>
        <v>3</v>
      </c>
      <c r="G186" t="str">
        <f>被动技能!M188</f>
        <v>skill_23</v>
      </c>
    </row>
    <row r="187" spans="1:7" x14ac:dyDescent="0.15">
      <c r="A187">
        <f>被动技能!G189</f>
        <v>100184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200184:100:1:0</v>
      </c>
      <c r="F187">
        <f>被动技能!L189</f>
        <v>4</v>
      </c>
      <c r="G187" t="str">
        <f>被动技能!M189</f>
        <v>skill_23</v>
      </c>
    </row>
    <row r="188" spans="1:7" x14ac:dyDescent="0.15">
      <c r="A188">
        <f>被动技能!G190</f>
        <v>100185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200185:100:1:0</v>
      </c>
      <c r="F188">
        <f>被动技能!L190</f>
        <v>5</v>
      </c>
      <c r="G188" t="str">
        <f>被动技能!M190</f>
        <v>skill_23</v>
      </c>
    </row>
    <row r="189" spans="1:7" x14ac:dyDescent="0.15">
      <c r="A189">
        <f>被动技能!G191</f>
        <v>100186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200186:100:1:0</v>
      </c>
      <c r="F189">
        <f>被动技能!L191</f>
        <v>6</v>
      </c>
      <c r="G189" t="str">
        <f>被动技能!M191</f>
        <v>skill_23</v>
      </c>
    </row>
    <row r="190" spans="1:7" x14ac:dyDescent="0.15">
      <c r="A190">
        <f>被动技能!G192</f>
        <v>100187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200187:100:1:0</v>
      </c>
      <c r="F190">
        <f>被动技能!L192</f>
        <v>7</v>
      </c>
      <c r="G190" t="str">
        <f>被动技能!M192</f>
        <v>skill_23</v>
      </c>
    </row>
    <row r="191" spans="1:7" x14ac:dyDescent="0.15">
      <c r="A191">
        <f>被动技能!G193</f>
        <v>100188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200188:100:1:0</v>
      </c>
      <c r="F191">
        <f>被动技能!L193</f>
        <v>8</v>
      </c>
      <c r="G191" t="str">
        <f>被动技能!M193</f>
        <v>skill_23</v>
      </c>
    </row>
    <row r="192" spans="1:7" x14ac:dyDescent="0.15">
      <c r="A192">
        <f>被动技能!G194</f>
        <v>100189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200189:100:1:0</v>
      </c>
      <c r="F192">
        <f>被动技能!L194</f>
        <v>9</v>
      </c>
      <c r="G192" t="str">
        <f>被动技能!M194</f>
        <v>skill_23</v>
      </c>
    </row>
    <row r="193" spans="1:7" x14ac:dyDescent="0.15">
      <c r="A193">
        <f>被动技能!G195</f>
        <v>100190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200190:100:1:0</v>
      </c>
      <c r="F193">
        <f>被动技能!L195</f>
        <v>10</v>
      </c>
      <c r="G193" t="str">
        <f>被动技能!M195</f>
        <v>skill_23</v>
      </c>
    </row>
    <row r="194" spans="1:7" x14ac:dyDescent="0.15">
      <c r="A194">
        <f>被动技能!G196</f>
        <v>100191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200191:100:1:0</v>
      </c>
      <c r="F194">
        <f>被动技能!L196</f>
        <v>11</v>
      </c>
      <c r="G194" t="str">
        <f>被动技能!M196</f>
        <v>skill_23</v>
      </c>
    </row>
    <row r="195" spans="1:7" x14ac:dyDescent="0.15">
      <c r="A195">
        <f>被动技能!G197</f>
        <v>100192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200192:100:1:0</v>
      </c>
      <c r="F195">
        <f>被动技能!L197</f>
        <v>12</v>
      </c>
      <c r="G195" t="str">
        <f>被动技能!M197</f>
        <v>skill_23</v>
      </c>
    </row>
    <row r="196" spans="1:7" x14ac:dyDescent="0.15">
      <c r="A196">
        <f>被动技能!G198</f>
        <v>100193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200193:100:1:0</v>
      </c>
      <c r="F196">
        <f>被动技能!L198</f>
        <v>13</v>
      </c>
      <c r="G196" t="str">
        <f>被动技能!M198</f>
        <v>skill_23</v>
      </c>
    </row>
    <row r="197" spans="1:7" x14ac:dyDescent="0.15">
      <c r="A197">
        <f>被动技能!G199</f>
        <v>100194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200194:100:1:0</v>
      </c>
      <c r="F197">
        <f>被动技能!L199</f>
        <v>14</v>
      </c>
      <c r="G197" t="str">
        <f>被动技能!M199</f>
        <v>skill_23</v>
      </c>
    </row>
    <row r="198" spans="1:7" x14ac:dyDescent="0.15">
      <c r="A198">
        <f>被动技能!G200</f>
        <v>100195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200195:100:1:0</v>
      </c>
      <c r="F198">
        <f>被动技能!L200</f>
        <v>15</v>
      </c>
      <c r="G198" t="str">
        <f>被动技能!M200</f>
        <v>skill_23</v>
      </c>
    </row>
    <row r="199" spans="1:7" x14ac:dyDescent="0.15">
      <c r="A199">
        <f>被动技能!G201</f>
        <v>100196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200196:100:1:0</v>
      </c>
      <c r="F199">
        <f>被动技能!L201</f>
        <v>16</v>
      </c>
      <c r="G199" t="str">
        <f>被动技能!M201</f>
        <v>skill_23</v>
      </c>
    </row>
    <row r="200" spans="1:7" x14ac:dyDescent="0.15">
      <c r="A200">
        <f>被动技能!G202</f>
        <v>100197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200197:100:1:0</v>
      </c>
      <c r="F200">
        <f>被动技能!L202</f>
        <v>17</v>
      </c>
      <c r="G200" t="str">
        <f>被动技能!M202</f>
        <v>skill_23</v>
      </c>
    </row>
    <row r="201" spans="1:7" x14ac:dyDescent="0.15">
      <c r="A201">
        <f>被动技能!G203</f>
        <v>100198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200198:100:1:0</v>
      </c>
      <c r="F201">
        <f>被动技能!L203</f>
        <v>18</v>
      </c>
      <c r="G201" t="str">
        <f>被动技能!M203</f>
        <v>skill_23</v>
      </c>
    </row>
    <row r="202" spans="1:7" x14ac:dyDescent="0.15">
      <c r="A202">
        <f>被动技能!G204</f>
        <v>100199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200199:100:1:0</v>
      </c>
      <c r="F202">
        <f>被动技能!L204</f>
        <v>19</v>
      </c>
      <c r="G202" t="str">
        <f>被动技能!M204</f>
        <v>skill_23</v>
      </c>
    </row>
    <row r="203" spans="1:7" x14ac:dyDescent="0.15">
      <c r="A203">
        <f>被动技能!G205</f>
        <v>100200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200200:100:1:0</v>
      </c>
      <c r="F203">
        <f>被动技能!L205</f>
        <v>20</v>
      </c>
      <c r="G203" t="str">
        <f>被动技能!M205</f>
        <v>skill_23</v>
      </c>
    </row>
    <row r="204" spans="1:7" x14ac:dyDescent="0.15">
      <c r="A204">
        <f>被动技能!G206</f>
        <v>100201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200201:100:1:0</v>
      </c>
      <c r="F204">
        <f>被动技能!L206</f>
        <v>1</v>
      </c>
      <c r="G204" t="str">
        <f>被动技能!M206</f>
        <v>skill_21</v>
      </c>
    </row>
    <row r="205" spans="1:7" x14ac:dyDescent="0.15">
      <c r="A205">
        <f>被动技能!G207</f>
        <v>100202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200202:100:1:0</v>
      </c>
      <c r="F205">
        <f>被动技能!L207</f>
        <v>2</v>
      </c>
      <c r="G205" t="str">
        <f>被动技能!M207</f>
        <v>skill_21</v>
      </c>
    </row>
    <row r="206" spans="1:7" x14ac:dyDescent="0.15">
      <c r="A206">
        <f>被动技能!G208</f>
        <v>100203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200203:100:1:0</v>
      </c>
      <c r="F206">
        <f>被动技能!L208</f>
        <v>3</v>
      </c>
      <c r="G206" t="str">
        <f>被动技能!M208</f>
        <v>skill_21</v>
      </c>
    </row>
    <row r="207" spans="1:7" x14ac:dyDescent="0.15">
      <c r="A207">
        <f>被动技能!G209</f>
        <v>100204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200204:100:1:0</v>
      </c>
      <c r="F207">
        <f>被动技能!L209</f>
        <v>4</v>
      </c>
      <c r="G207" t="str">
        <f>被动技能!M209</f>
        <v>skill_21</v>
      </c>
    </row>
    <row r="208" spans="1:7" x14ac:dyDescent="0.15">
      <c r="A208">
        <f>被动技能!G210</f>
        <v>100205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200205:100:1:0</v>
      </c>
      <c r="F208">
        <f>被动技能!L210</f>
        <v>5</v>
      </c>
      <c r="G208" t="str">
        <f>被动技能!M210</f>
        <v>skill_21</v>
      </c>
    </row>
    <row r="209" spans="1:7" x14ac:dyDescent="0.15">
      <c r="A209">
        <f>被动技能!G211</f>
        <v>100206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200206:100:1:0</v>
      </c>
      <c r="F209">
        <f>被动技能!L211</f>
        <v>6</v>
      </c>
      <c r="G209" t="str">
        <f>被动技能!M211</f>
        <v>skill_21</v>
      </c>
    </row>
    <row r="210" spans="1:7" x14ac:dyDescent="0.15">
      <c r="A210">
        <f>被动技能!G212</f>
        <v>100207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200207:100:1:0</v>
      </c>
      <c r="F210">
        <f>被动技能!L212</f>
        <v>7</v>
      </c>
      <c r="G210" t="str">
        <f>被动技能!M212</f>
        <v>skill_21</v>
      </c>
    </row>
    <row r="211" spans="1:7" x14ac:dyDescent="0.15">
      <c r="A211">
        <f>被动技能!G213</f>
        <v>100208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200208:100:1:0</v>
      </c>
      <c r="F211">
        <f>被动技能!L213</f>
        <v>8</v>
      </c>
      <c r="G211" t="str">
        <f>被动技能!M213</f>
        <v>skill_21</v>
      </c>
    </row>
    <row r="212" spans="1:7" x14ac:dyDescent="0.15">
      <c r="A212">
        <f>被动技能!G214</f>
        <v>100209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200209:100:1:0</v>
      </c>
      <c r="F212">
        <f>被动技能!L214</f>
        <v>9</v>
      </c>
      <c r="G212" t="str">
        <f>被动技能!M214</f>
        <v>skill_21</v>
      </c>
    </row>
    <row r="213" spans="1:7" x14ac:dyDescent="0.15">
      <c r="A213">
        <f>被动技能!G215</f>
        <v>100210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200210:100:1:0</v>
      </c>
      <c r="F213">
        <f>被动技能!L215</f>
        <v>10</v>
      </c>
      <c r="G213" t="str">
        <f>被动技能!M215</f>
        <v>skill_21</v>
      </c>
    </row>
    <row r="214" spans="1:7" x14ac:dyDescent="0.15">
      <c r="A214">
        <f>被动技能!G216</f>
        <v>100211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200211:100:1:0</v>
      </c>
      <c r="F214">
        <f>被动技能!L216</f>
        <v>11</v>
      </c>
      <c r="G214" t="str">
        <f>被动技能!M216</f>
        <v>skill_21</v>
      </c>
    </row>
    <row r="215" spans="1:7" x14ac:dyDescent="0.15">
      <c r="A215">
        <f>被动技能!G217</f>
        <v>100212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200212:100:1:0</v>
      </c>
      <c r="F215">
        <f>被动技能!L217</f>
        <v>12</v>
      </c>
      <c r="G215" t="str">
        <f>被动技能!M217</f>
        <v>skill_21</v>
      </c>
    </row>
    <row r="216" spans="1:7" x14ac:dyDescent="0.15">
      <c r="A216">
        <f>被动技能!G218</f>
        <v>100213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200213:100:1:0</v>
      </c>
      <c r="F216">
        <f>被动技能!L218</f>
        <v>13</v>
      </c>
      <c r="G216" t="str">
        <f>被动技能!M218</f>
        <v>skill_21</v>
      </c>
    </row>
    <row r="217" spans="1:7" x14ac:dyDescent="0.15">
      <c r="A217">
        <f>被动技能!G219</f>
        <v>100214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200214:100:1:0</v>
      </c>
      <c r="F217">
        <f>被动技能!L219</f>
        <v>14</v>
      </c>
      <c r="G217" t="str">
        <f>被动技能!M219</f>
        <v>skill_21</v>
      </c>
    </row>
    <row r="218" spans="1:7" x14ac:dyDescent="0.15">
      <c r="A218">
        <f>被动技能!G220</f>
        <v>100215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200215:100:1:0</v>
      </c>
      <c r="F218">
        <f>被动技能!L220</f>
        <v>15</v>
      </c>
      <c r="G218" t="str">
        <f>被动技能!M220</f>
        <v>skill_21</v>
      </c>
    </row>
    <row r="219" spans="1:7" x14ac:dyDescent="0.15">
      <c r="A219">
        <f>被动技能!G221</f>
        <v>100216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200216:100:1:0</v>
      </c>
      <c r="F219">
        <f>被动技能!L221</f>
        <v>16</v>
      </c>
      <c r="G219" t="str">
        <f>被动技能!M221</f>
        <v>skill_21</v>
      </c>
    </row>
    <row r="220" spans="1:7" x14ac:dyDescent="0.15">
      <c r="A220">
        <f>被动技能!G222</f>
        <v>100217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200217:100:1:0</v>
      </c>
      <c r="F220">
        <f>被动技能!L222</f>
        <v>17</v>
      </c>
      <c r="G220" t="str">
        <f>被动技能!M222</f>
        <v>skill_21</v>
      </c>
    </row>
    <row r="221" spans="1:7" x14ac:dyDescent="0.15">
      <c r="A221">
        <f>被动技能!G223</f>
        <v>100218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200218:100:1:0</v>
      </c>
      <c r="F221">
        <f>被动技能!L223</f>
        <v>18</v>
      </c>
      <c r="G221" t="str">
        <f>被动技能!M223</f>
        <v>skill_21</v>
      </c>
    </row>
    <row r="222" spans="1:7" x14ac:dyDescent="0.15">
      <c r="A222">
        <f>被动技能!G224</f>
        <v>100219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200219:100:1:0</v>
      </c>
      <c r="F222">
        <f>被动技能!L224</f>
        <v>19</v>
      </c>
      <c r="G222" t="str">
        <f>被动技能!M224</f>
        <v>skill_21</v>
      </c>
    </row>
    <row r="223" spans="1:7" x14ac:dyDescent="0.15">
      <c r="A223">
        <f>被动技能!G225</f>
        <v>100220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200220:100:1:0</v>
      </c>
      <c r="F223">
        <f>被动技能!L225</f>
        <v>20</v>
      </c>
      <c r="G223" t="str">
        <f>被动技能!M225</f>
        <v>skill_21</v>
      </c>
    </row>
    <row r="224" spans="1:7" x14ac:dyDescent="0.15">
      <c r="A224">
        <f>被动技能!G226</f>
        <v>100221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200221:100:1:0</v>
      </c>
      <c r="F224">
        <f>被动技能!L226</f>
        <v>1</v>
      </c>
      <c r="G224" t="str">
        <f>被动技能!M226</f>
        <v>skill_35</v>
      </c>
    </row>
    <row r="225" spans="1:7" x14ac:dyDescent="0.15">
      <c r="A225">
        <f>被动技能!G227</f>
        <v>100222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200222:100:1:0</v>
      </c>
      <c r="F225">
        <f>被动技能!L227</f>
        <v>2</v>
      </c>
      <c r="G225" t="str">
        <f>被动技能!M227</f>
        <v>skill_35</v>
      </c>
    </row>
    <row r="226" spans="1:7" x14ac:dyDescent="0.15">
      <c r="A226">
        <f>被动技能!G228</f>
        <v>100223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200223:100:1:0</v>
      </c>
      <c r="F226">
        <f>被动技能!L228</f>
        <v>3</v>
      </c>
      <c r="G226" t="str">
        <f>被动技能!M228</f>
        <v>skill_35</v>
      </c>
    </row>
    <row r="227" spans="1:7" x14ac:dyDescent="0.15">
      <c r="A227">
        <f>被动技能!G229</f>
        <v>100224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200224:100:1:0</v>
      </c>
      <c r="F227">
        <f>被动技能!L229</f>
        <v>4</v>
      </c>
      <c r="G227" t="str">
        <f>被动技能!M229</f>
        <v>skill_35</v>
      </c>
    </row>
    <row r="228" spans="1:7" x14ac:dyDescent="0.15">
      <c r="A228">
        <f>被动技能!G230</f>
        <v>100225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200225:100:1:0</v>
      </c>
      <c r="F228">
        <f>被动技能!L230</f>
        <v>5</v>
      </c>
      <c r="G228" t="str">
        <f>被动技能!M230</f>
        <v>skill_35</v>
      </c>
    </row>
    <row r="229" spans="1:7" x14ac:dyDescent="0.15">
      <c r="A229">
        <f>被动技能!G231</f>
        <v>100226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200226:100:1:0</v>
      </c>
      <c r="F229">
        <f>被动技能!L231</f>
        <v>6</v>
      </c>
      <c r="G229" t="str">
        <f>被动技能!M231</f>
        <v>skill_35</v>
      </c>
    </row>
    <row r="230" spans="1:7" x14ac:dyDescent="0.15">
      <c r="A230">
        <f>被动技能!G232</f>
        <v>100227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200227:100:1:0</v>
      </c>
      <c r="F230">
        <f>被动技能!L232</f>
        <v>7</v>
      </c>
      <c r="G230" t="str">
        <f>被动技能!M232</f>
        <v>skill_35</v>
      </c>
    </row>
    <row r="231" spans="1:7" x14ac:dyDescent="0.15">
      <c r="A231">
        <f>被动技能!G233</f>
        <v>100228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200228:100:1:0</v>
      </c>
      <c r="F231">
        <f>被动技能!L233</f>
        <v>8</v>
      </c>
      <c r="G231" t="str">
        <f>被动技能!M233</f>
        <v>skill_35</v>
      </c>
    </row>
    <row r="232" spans="1:7" x14ac:dyDescent="0.15">
      <c r="A232">
        <f>被动技能!G234</f>
        <v>100229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200229:100:1:0</v>
      </c>
      <c r="F232">
        <f>被动技能!L234</f>
        <v>9</v>
      </c>
      <c r="G232" t="str">
        <f>被动技能!M234</f>
        <v>skill_35</v>
      </c>
    </row>
    <row r="233" spans="1:7" x14ac:dyDescent="0.15">
      <c r="A233">
        <f>被动技能!G235</f>
        <v>100230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200230:100:1:0</v>
      </c>
      <c r="F233">
        <f>被动技能!L235</f>
        <v>10</v>
      </c>
      <c r="G233" t="str">
        <f>被动技能!M235</f>
        <v>skill_35</v>
      </c>
    </row>
    <row r="234" spans="1:7" x14ac:dyDescent="0.15">
      <c r="A234">
        <f>被动技能!G236</f>
        <v>100231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200231:100:1:0</v>
      </c>
      <c r="F234">
        <f>被动技能!L236</f>
        <v>11</v>
      </c>
      <c r="G234" t="str">
        <f>被动技能!M236</f>
        <v>skill_35</v>
      </c>
    </row>
    <row r="235" spans="1:7" x14ac:dyDescent="0.15">
      <c r="A235">
        <f>被动技能!G237</f>
        <v>100232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200232:100:1:0</v>
      </c>
      <c r="F235">
        <f>被动技能!L237</f>
        <v>12</v>
      </c>
      <c r="G235" t="str">
        <f>被动技能!M237</f>
        <v>skill_35</v>
      </c>
    </row>
    <row r="236" spans="1:7" x14ac:dyDescent="0.15">
      <c r="A236">
        <f>被动技能!G238</f>
        <v>100233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200233:100:1:0</v>
      </c>
      <c r="F236">
        <f>被动技能!L238</f>
        <v>13</v>
      </c>
      <c r="G236" t="str">
        <f>被动技能!M238</f>
        <v>skill_35</v>
      </c>
    </row>
    <row r="237" spans="1:7" x14ac:dyDescent="0.15">
      <c r="A237">
        <f>被动技能!G239</f>
        <v>100234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200234:100:1:0</v>
      </c>
      <c r="F237">
        <f>被动技能!L239</f>
        <v>14</v>
      </c>
      <c r="G237" t="str">
        <f>被动技能!M239</f>
        <v>skill_35</v>
      </c>
    </row>
    <row r="238" spans="1:7" x14ac:dyDescent="0.15">
      <c r="A238">
        <f>被动技能!G240</f>
        <v>100235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200235:100:1:0</v>
      </c>
      <c r="F238">
        <f>被动技能!L240</f>
        <v>15</v>
      </c>
      <c r="G238" t="str">
        <f>被动技能!M240</f>
        <v>skill_35</v>
      </c>
    </row>
    <row r="239" spans="1:7" x14ac:dyDescent="0.15">
      <c r="A239">
        <f>被动技能!G241</f>
        <v>100236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200236:100:1:0</v>
      </c>
      <c r="F239">
        <f>被动技能!L241</f>
        <v>16</v>
      </c>
      <c r="G239" t="str">
        <f>被动技能!M241</f>
        <v>skill_35</v>
      </c>
    </row>
    <row r="240" spans="1:7" x14ac:dyDescent="0.15">
      <c r="A240">
        <f>被动技能!G242</f>
        <v>100237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200237:100:1:0</v>
      </c>
      <c r="F240">
        <f>被动技能!L242</f>
        <v>17</v>
      </c>
      <c r="G240" t="str">
        <f>被动技能!M242</f>
        <v>skill_35</v>
      </c>
    </row>
    <row r="241" spans="1:7" x14ac:dyDescent="0.15">
      <c r="A241">
        <f>被动技能!G243</f>
        <v>100238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200238:100:1:0</v>
      </c>
      <c r="F241">
        <f>被动技能!L243</f>
        <v>18</v>
      </c>
      <c r="G241" t="str">
        <f>被动技能!M243</f>
        <v>skill_35</v>
      </c>
    </row>
    <row r="242" spans="1:7" x14ac:dyDescent="0.15">
      <c r="A242">
        <f>被动技能!G244</f>
        <v>100239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200239:100:1:0</v>
      </c>
      <c r="F242">
        <f>被动技能!L244</f>
        <v>19</v>
      </c>
      <c r="G242" t="str">
        <f>被动技能!M244</f>
        <v>skill_35</v>
      </c>
    </row>
    <row r="243" spans="1:7" x14ac:dyDescent="0.15">
      <c r="A243">
        <f>被动技能!G245</f>
        <v>100240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200240:100:1:0</v>
      </c>
      <c r="F243">
        <f>被动技能!L245</f>
        <v>20</v>
      </c>
      <c r="G243" t="str">
        <f>被动技能!M245</f>
        <v>skill_35</v>
      </c>
    </row>
    <row r="244" spans="1:7" x14ac:dyDescent="0.15">
      <c r="A244">
        <f>被动技能!G246</f>
        <v>100241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200241:100:1:0</v>
      </c>
      <c r="F244">
        <f>被动技能!L246</f>
        <v>1</v>
      </c>
      <c r="G244" t="str">
        <f>被动技能!M246</f>
        <v>skill_27</v>
      </c>
    </row>
    <row r="245" spans="1:7" x14ac:dyDescent="0.15">
      <c r="A245">
        <f>被动技能!G247</f>
        <v>100242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200242:100:1:0</v>
      </c>
      <c r="F245">
        <f>被动技能!L247</f>
        <v>2</v>
      </c>
      <c r="G245" t="str">
        <f>被动技能!M247</f>
        <v>skill_27</v>
      </c>
    </row>
    <row r="246" spans="1:7" x14ac:dyDescent="0.15">
      <c r="A246">
        <f>被动技能!G248</f>
        <v>100243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200243:100:1:0</v>
      </c>
      <c r="F246">
        <f>被动技能!L248</f>
        <v>3</v>
      </c>
      <c r="G246" t="str">
        <f>被动技能!M248</f>
        <v>skill_27</v>
      </c>
    </row>
    <row r="247" spans="1:7" x14ac:dyDescent="0.15">
      <c r="A247">
        <f>被动技能!G249</f>
        <v>100244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200244:100:1:0</v>
      </c>
      <c r="F247">
        <f>被动技能!L249</f>
        <v>4</v>
      </c>
      <c r="G247" t="str">
        <f>被动技能!M249</f>
        <v>skill_27</v>
      </c>
    </row>
    <row r="248" spans="1:7" x14ac:dyDescent="0.15">
      <c r="A248">
        <f>被动技能!G250</f>
        <v>100245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200245:100:1:0</v>
      </c>
      <c r="F248">
        <f>被动技能!L250</f>
        <v>5</v>
      </c>
      <c r="G248" t="str">
        <f>被动技能!M250</f>
        <v>skill_27</v>
      </c>
    </row>
    <row r="249" spans="1:7" x14ac:dyDescent="0.15">
      <c r="A249">
        <f>被动技能!G251</f>
        <v>100246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200246:100:1:0</v>
      </c>
      <c r="F249">
        <f>被动技能!L251</f>
        <v>6</v>
      </c>
      <c r="G249" t="str">
        <f>被动技能!M251</f>
        <v>skill_27</v>
      </c>
    </row>
    <row r="250" spans="1:7" x14ac:dyDescent="0.15">
      <c r="A250">
        <f>被动技能!G252</f>
        <v>100247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200247:100:1:0</v>
      </c>
      <c r="F250">
        <f>被动技能!L252</f>
        <v>7</v>
      </c>
      <c r="G250" t="str">
        <f>被动技能!M252</f>
        <v>skill_27</v>
      </c>
    </row>
    <row r="251" spans="1:7" x14ac:dyDescent="0.15">
      <c r="A251">
        <f>被动技能!G253</f>
        <v>100248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200248:100:1:0</v>
      </c>
      <c r="F251">
        <f>被动技能!L253</f>
        <v>8</v>
      </c>
      <c r="G251" t="str">
        <f>被动技能!M253</f>
        <v>skill_27</v>
      </c>
    </row>
    <row r="252" spans="1:7" x14ac:dyDescent="0.15">
      <c r="A252">
        <f>被动技能!G254</f>
        <v>100249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200249:100:1:0</v>
      </c>
      <c r="F252">
        <f>被动技能!L254</f>
        <v>9</v>
      </c>
      <c r="G252" t="str">
        <f>被动技能!M254</f>
        <v>skill_27</v>
      </c>
    </row>
    <row r="253" spans="1:7" x14ac:dyDescent="0.15">
      <c r="A253">
        <f>被动技能!G255</f>
        <v>100250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200250:100:1:0</v>
      </c>
      <c r="F253">
        <f>被动技能!L255</f>
        <v>10</v>
      </c>
      <c r="G253" t="str">
        <f>被动技能!M255</f>
        <v>skill_27</v>
      </c>
    </row>
    <row r="254" spans="1:7" x14ac:dyDescent="0.15">
      <c r="A254">
        <f>被动技能!G256</f>
        <v>100251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200251:100:1:0</v>
      </c>
      <c r="F254">
        <f>被动技能!L256</f>
        <v>11</v>
      </c>
      <c r="G254" t="str">
        <f>被动技能!M256</f>
        <v>skill_27</v>
      </c>
    </row>
    <row r="255" spans="1:7" x14ac:dyDescent="0.15">
      <c r="A255">
        <f>被动技能!G257</f>
        <v>100252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200252:100:1:0</v>
      </c>
      <c r="F255">
        <f>被动技能!L257</f>
        <v>12</v>
      </c>
      <c r="G255" t="str">
        <f>被动技能!M257</f>
        <v>skill_27</v>
      </c>
    </row>
    <row r="256" spans="1:7" x14ac:dyDescent="0.15">
      <c r="A256">
        <f>被动技能!G258</f>
        <v>100253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200253:100:1:0</v>
      </c>
      <c r="F256">
        <f>被动技能!L258</f>
        <v>13</v>
      </c>
      <c r="G256" t="str">
        <f>被动技能!M258</f>
        <v>skill_27</v>
      </c>
    </row>
    <row r="257" spans="1:7" x14ac:dyDescent="0.15">
      <c r="A257">
        <f>被动技能!G259</f>
        <v>100254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200254:100:1:0</v>
      </c>
      <c r="F257">
        <f>被动技能!L259</f>
        <v>14</v>
      </c>
      <c r="G257" t="str">
        <f>被动技能!M259</f>
        <v>skill_27</v>
      </c>
    </row>
    <row r="258" spans="1:7" x14ac:dyDescent="0.15">
      <c r="A258">
        <f>被动技能!G260</f>
        <v>100255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200255:100:1:0</v>
      </c>
      <c r="F258">
        <f>被动技能!L260</f>
        <v>15</v>
      </c>
      <c r="G258" t="str">
        <f>被动技能!M260</f>
        <v>skill_27</v>
      </c>
    </row>
    <row r="259" spans="1:7" x14ac:dyDescent="0.15">
      <c r="A259">
        <f>被动技能!G261</f>
        <v>100256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200256:100:1:0</v>
      </c>
      <c r="F259">
        <f>被动技能!L261</f>
        <v>16</v>
      </c>
      <c r="G259" t="str">
        <f>被动技能!M261</f>
        <v>skill_27</v>
      </c>
    </row>
    <row r="260" spans="1:7" x14ac:dyDescent="0.15">
      <c r="A260">
        <f>被动技能!G262</f>
        <v>100257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200257:100:1:0</v>
      </c>
      <c r="F260">
        <f>被动技能!L262</f>
        <v>17</v>
      </c>
      <c r="G260" t="str">
        <f>被动技能!M262</f>
        <v>skill_27</v>
      </c>
    </row>
    <row r="261" spans="1:7" x14ac:dyDescent="0.15">
      <c r="A261">
        <f>被动技能!G263</f>
        <v>100258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200258:100:1:0</v>
      </c>
      <c r="F261">
        <f>被动技能!L263</f>
        <v>18</v>
      </c>
      <c r="G261" t="str">
        <f>被动技能!M263</f>
        <v>skill_27</v>
      </c>
    </row>
    <row r="262" spans="1:7" x14ac:dyDescent="0.15">
      <c r="A262">
        <f>被动技能!G264</f>
        <v>100259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200259:100:1:0</v>
      </c>
      <c r="F262">
        <f>被动技能!L264</f>
        <v>19</v>
      </c>
      <c r="G262" t="str">
        <f>被动技能!M264</f>
        <v>skill_27</v>
      </c>
    </row>
    <row r="263" spans="1:7" x14ac:dyDescent="0.15">
      <c r="A263">
        <f>被动技能!G265</f>
        <v>100260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200260:100:1:0</v>
      </c>
      <c r="F263">
        <f>被动技能!L265</f>
        <v>20</v>
      </c>
      <c r="G263" t="str">
        <f>被动技能!M265</f>
        <v>skill_27</v>
      </c>
    </row>
    <row r="264" spans="1:7" x14ac:dyDescent="0.15">
      <c r="A264">
        <f>被动技能!G266</f>
        <v>100261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200261:100:1:0</v>
      </c>
      <c r="F264">
        <f>被动技能!L266</f>
        <v>1</v>
      </c>
      <c r="G264" t="str">
        <f>被动技能!M266</f>
        <v>skill_27</v>
      </c>
    </row>
    <row r="265" spans="1:7" x14ac:dyDescent="0.15">
      <c r="A265">
        <f>被动技能!G267</f>
        <v>100262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200262:100:1:0</v>
      </c>
      <c r="F265">
        <f>被动技能!L267</f>
        <v>2</v>
      </c>
      <c r="G265" t="str">
        <f>被动技能!M267</f>
        <v>skill_27</v>
      </c>
    </row>
    <row r="266" spans="1:7" x14ac:dyDescent="0.15">
      <c r="A266">
        <f>被动技能!G268</f>
        <v>100263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200263:100:1:0</v>
      </c>
      <c r="F266">
        <f>被动技能!L268</f>
        <v>3</v>
      </c>
      <c r="G266" t="str">
        <f>被动技能!M268</f>
        <v>skill_27</v>
      </c>
    </row>
    <row r="267" spans="1:7" x14ac:dyDescent="0.15">
      <c r="A267">
        <f>被动技能!G269</f>
        <v>100264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200264:100:1:0</v>
      </c>
      <c r="F267">
        <f>被动技能!L269</f>
        <v>4</v>
      </c>
      <c r="G267" t="str">
        <f>被动技能!M269</f>
        <v>skill_27</v>
      </c>
    </row>
    <row r="268" spans="1:7" x14ac:dyDescent="0.15">
      <c r="A268">
        <f>被动技能!G270</f>
        <v>100265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200265:100:1:0</v>
      </c>
      <c r="F268">
        <f>被动技能!L270</f>
        <v>5</v>
      </c>
      <c r="G268" t="str">
        <f>被动技能!M270</f>
        <v>skill_27</v>
      </c>
    </row>
    <row r="269" spans="1:7" x14ac:dyDescent="0.15">
      <c r="A269">
        <f>被动技能!G271</f>
        <v>100266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200266:100:1:0</v>
      </c>
      <c r="F269">
        <f>被动技能!L271</f>
        <v>6</v>
      </c>
      <c r="G269" t="str">
        <f>被动技能!M271</f>
        <v>skill_27</v>
      </c>
    </row>
    <row r="270" spans="1:7" x14ac:dyDescent="0.15">
      <c r="A270">
        <f>被动技能!G272</f>
        <v>100267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200267:100:1:0</v>
      </c>
      <c r="F270">
        <f>被动技能!L272</f>
        <v>7</v>
      </c>
      <c r="G270" t="str">
        <f>被动技能!M272</f>
        <v>skill_27</v>
      </c>
    </row>
    <row r="271" spans="1:7" x14ac:dyDescent="0.15">
      <c r="A271">
        <f>被动技能!G273</f>
        <v>100268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200268:100:1:0</v>
      </c>
      <c r="F271">
        <f>被动技能!L273</f>
        <v>8</v>
      </c>
      <c r="G271" t="str">
        <f>被动技能!M273</f>
        <v>skill_27</v>
      </c>
    </row>
    <row r="272" spans="1:7" x14ac:dyDescent="0.15">
      <c r="A272">
        <f>被动技能!G274</f>
        <v>100269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200269:100:1:0</v>
      </c>
      <c r="F272">
        <f>被动技能!L274</f>
        <v>9</v>
      </c>
      <c r="G272" t="str">
        <f>被动技能!M274</f>
        <v>skill_27</v>
      </c>
    </row>
    <row r="273" spans="1:7" x14ac:dyDescent="0.15">
      <c r="A273">
        <f>被动技能!G275</f>
        <v>100270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200270:100:1:0</v>
      </c>
      <c r="F273">
        <f>被动技能!L275</f>
        <v>10</v>
      </c>
      <c r="G273" t="str">
        <f>被动技能!M275</f>
        <v>skill_27</v>
      </c>
    </row>
    <row r="274" spans="1:7" x14ac:dyDescent="0.15">
      <c r="A274">
        <f>被动技能!G276</f>
        <v>100271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200271:100:1:0</v>
      </c>
      <c r="F274">
        <f>被动技能!L276</f>
        <v>11</v>
      </c>
      <c r="G274" t="str">
        <f>被动技能!M276</f>
        <v>skill_27</v>
      </c>
    </row>
    <row r="275" spans="1:7" x14ac:dyDescent="0.15">
      <c r="A275">
        <f>被动技能!G277</f>
        <v>100272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200272:100:1:0</v>
      </c>
      <c r="F275">
        <f>被动技能!L277</f>
        <v>12</v>
      </c>
      <c r="G275" t="str">
        <f>被动技能!M277</f>
        <v>skill_27</v>
      </c>
    </row>
    <row r="276" spans="1:7" x14ac:dyDescent="0.15">
      <c r="A276">
        <f>被动技能!G278</f>
        <v>100273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200273:100:1:0</v>
      </c>
      <c r="F276">
        <f>被动技能!L278</f>
        <v>13</v>
      </c>
      <c r="G276" t="str">
        <f>被动技能!M278</f>
        <v>skill_27</v>
      </c>
    </row>
    <row r="277" spans="1:7" x14ac:dyDescent="0.15">
      <c r="A277">
        <f>被动技能!G279</f>
        <v>100274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200274:100:1:0</v>
      </c>
      <c r="F277">
        <f>被动技能!L279</f>
        <v>14</v>
      </c>
      <c r="G277" t="str">
        <f>被动技能!M279</f>
        <v>skill_27</v>
      </c>
    </row>
    <row r="278" spans="1:7" x14ac:dyDescent="0.15">
      <c r="A278">
        <f>被动技能!G280</f>
        <v>100275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200275:100:1:0</v>
      </c>
      <c r="F278">
        <f>被动技能!L280</f>
        <v>15</v>
      </c>
      <c r="G278" t="str">
        <f>被动技能!M280</f>
        <v>skill_27</v>
      </c>
    </row>
    <row r="279" spans="1:7" x14ac:dyDescent="0.15">
      <c r="A279">
        <f>被动技能!G281</f>
        <v>100276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200276:100:1:0</v>
      </c>
      <c r="F279">
        <f>被动技能!L281</f>
        <v>16</v>
      </c>
      <c r="G279" t="str">
        <f>被动技能!M281</f>
        <v>skill_27</v>
      </c>
    </row>
    <row r="280" spans="1:7" x14ac:dyDescent="0.15">
      <c r="A280">
        <f>被动技能!G282</f>
        <v>100277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200277:100:1:0</v>
      </c>
      <c r="F280">
        <f>被动技能!L282</f>
        <v>17</v>
      </c>
      <c r="G280" t="str">
        <f>被动技能!M282</f>
        <v>skill_27</v>
      </c>
    </row>
    <row r="281" spans="1:7" x14ac:dyDescent="0.15">
      <c r="A281">
        <f>被动技能!G283</f>
        <v>100278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200278:100:1:0</v>
      </c>
      <c r="F281">
        <f>被动技能!L283</f>
        <v>18</v>
      </c>
      <c r="G281" t="str">
        <f>被动技能!M283</f>
        <v>skill_27</v>
      </c>
    </row>
    <row r="282" spans="1:7" x14ac:dyDescent="0.15">
      <c r="A282">
        <f>被动技能!G284</f>
        <v>100279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200279:100:1:0</v>
      </c>
      <c r="F282">
        <f>被动技能!L284</f>
        <v>19</v>
      </c>
      <c r="G282" t="str">
        <f>被动技能!M284</f>
        <v>skill_27</v>
      </c>
    </row>
    <row r="283" spans="1:7" x14ac:dyDescent="0.15">
      <c r="A283">
        <f>被动技能!G285</f>
        <v>100280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200280:100:1:0</v>
      </c>
      <c r="F283">
        <f>被动技能!L285</f>
        <v>20</v>
      </c>
      <c r="G283" t="str">
        <f>被动技能!M285</f>
        <v>skill_27</v>
      </c>
    </row>
    <row r="284" spans="1:7" x14ac:dyDescent="0.15">
      <c r="A284">
        <f>被动技能!G286</f>
        <v>100281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200281:100:1:0</v>
      </c>
      <c r="F284">
        <f>被动技能!L286</f>
        <v>1</v>
      </c>
      <c r="G284" t="str">
        <f>被动技能!M286</f>
        <v>skill_27</v>
      </c>
    </row>
    <row r="285" spans="1:7" x14ac:dyDescent="0.15">
      <c r="A285">
        <f>被动技能!G287</f>
        <v>100282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200282:100:1:0</v>
      </c>
      <c r="F285">
        <f>被动技能!L287</f>
        <v>2</v>
      </c>
      <c r="G285" t="str">
        <f>被动技能!M287</f>
        <v>skill_27</v>
      </c>
    </row>
    <row r="286" spans="1:7" x14ac:dyDescent="0.15">
      <c r="A286">
        <f>被动技能!G288</f>
        <v>100283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200283:100:1:0</v>
      </c>
      <c r="F286">
        <f>被动技能!L288</f>
        <v>3</v>
      </c>
      <c r="G286" t="str">
        <f>被动技能!M288</f>
        <v>skill_27</v>
      </c>
    </row>
    <row r="287" spans="1:7" x14ac:dyDescent="0.15">
      <c r="A287">
        <f>被动技能!G289</f>
        <v>100284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200284:100:1:0</v>
      </c>
      <c r="F287">
        <f>被动技能!L289</f>
        <v>4</v>
      </c>
      <c r="G287" t="str">
        <f>被动技能!M289</f>
        <v>skill_27</v>
      </c>
    </row>
    <row r="288" spans="1:7" x14ac:dyDescent="0.15">
      <c r="A288">
        <f>被动技能!G290</f>
        <v>100285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200285:100:1:0</v>
      </c>
      <c r="F288">
        <f>被动技能!L290</f>
        <v>5</v>
      </c>
      <c r="G288" t="str">
        <f>被动技能!M290</f>
        <v>skill_27</v>
      </c>
    </row>
    <row r="289" spans="1:7" x14ac:dyDescent="0.15">
      <c r="A289">
        <f>被动技能!G291</f>
        <v>100286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200286:100:1:0</v>
      </c>
      <c r="F289">
        <f>被动技能!L291</f>
        <v>6</v>
      </c>
      <c r="G289" t="str">
        <f>被动技能!M291</f>
        <v>skill_27</v>
      </c>
    </row>
    <row r="290" spans="1:7" x14ac:dyDescent="0.15">
      <c r="A290">
        <f>被动技能!G292</f>
        <v>100287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200287:100:1:0</v>
      </c>
      <c r="F290">
        <f>被动技能!L292</f>
        <v>7</v>
      </c>
      <c r="G290" t="str">
        <f>被动技能!M292</f>
        <v>skill_27</v>
      </c>
    </row>
    <row r="291" spans="1:7" x14ac:dyDescent="0.15">
      <c r="A291">
        <f>被动技能!G293</f>
        <v>100288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200288:100:1:0</v>
      </c>
      <c r="F291">
        <f>被动技能!L293</f>
        <v>8</v>
      </c>
      <c r="G291" t="str">
        <f>被动技能!M293</f>
        <v>skill_27</v>
      </c>
    </row>
    <row r="292" spans="1:7" x14ac:dyDescent="0.15">
      <c r="A292">
        <f>被动技能!G294</f>
        <v>100289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200289:100:1:0</v>
      </c>
      <c r="F292">
        <f>被动技能!L294</f>
        <v>9</v>
      </c>
      <c r="G292" t="str">
        <f>被动技能!M294</f>
        <v>skill_27</v>
      </c>
    </row>
    <row r="293" spans="1:7" x14ac:dyDescent="0.15">
      <c r="A293">
        <f>被动技能!G295</f>
        <v>100290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200290:100:1:0</v>
      </c>
      <c r="F293">
        <f>被动技能!L295</f>
        <v>10</v>
      </c>
      <c r="G293" t="str">
        <f>被动技能!M295</f>
        <v>skill_27</v>
      </c>
    </row>
    <row r="294" spans="1:7" x14ac:dyDescent="0.15">
      <c r="A294">
        <f>被动技能!G296</f>
        <v>100291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200291:100:1:0</v>
      </c>
      <c r="F294">
        <f>被动技能!L296</f>
        <v>11</v>
      </c>
      <c r="G294" t="str">
        <f>被动技能!M296</f>
        <v>skill_27</v>
      </c>
    </row>
    <row r="295" spans="1:7" x14ac:dyDescent="0.15">
      <c r="A295">
        <f>被动技能!G297</f>
        <v>100292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200292:100:1:0</v>
      </c>
      <c r="F295">
        <f>被动技能!L297</f>
        <v>12</v>
      </c>
      <c r="G295" t="str">
        <f>被动技能!M297</f>
        <v>skill_27</v>
      </c>
    </row>
    <row r="296" spans="1:7" x14ac:dyDescent="0.15">
      <c r="A296">
        <f>被动技能!G298</f>
        <v>100293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200293:100:1:0</v>
      </c>
      <c r="F296">
        <f>被动技能!L298</f>
        <v>13</v>
      </c>
      <c r="G296" t="str">
        <f>被动技能!M298</f>
        <v>skill_27</v>
      </c>
    </row>
    <row r="297" spans="1:7" x14ac:dyDescent="0.15">
      <c r="A297">
        <f>被动技能!G299</f>
        <v>100294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200294:100:1:0</v>
      </c>
      <c r="F297">
        <f>被动技能!L299</f>
        <v>14</v>
      </c>
      <c r="G297" t="str">
        <f>被动技能!M299</f>
        <v>skill_27</v>
      </c>
    </row>
    <row r="298" spans="1:7" x14ac:dyDescent="0.15">
      <c r="A298">
        <f>被动技能!G300</f>
        <v>100295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200295:100:1:0</v>
      </c>
      <c r="F298">
        <f>被动技能!L300</f>
        <v>15</v>
      </c>
      <c r="G298" t="str">
        <f>被动技能!M300</f>
        <v>skill_27</v>
      </c>
    </row>
    <row r="299" spans="1:7" x14ac:dyDescent="0.15">
      <c r="A299">
        <f>被动技能!G301</f>
        <v>100296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200296:100:1:0</v>
      </c>
      <c r="F299">
        <f>被动技能!L301</f>
        <v>16</v>
      </c>
      <c r="G299" t="str">
        <f>被动技能!M301</f>
        <v>skill_27</v>
      </c>
    </row>
    <row r="300" spans="1:7" x14ac:dyDescent="0.15">
      <c r="A300">
        <f>被动技能!G302</f>
        <v>100297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200297:100:1:0</v>
      </c>
      <c r="F300">
        <f>被动技能!L302</f>
        <v>17</v>
      </c>
      <c r="G300" t="str">
        <f>被动技能!M302</f>
        <v>skill_27</v>
      </c>
    </row>
    <row r="301" spans="1:7" x14ac:dyDescent="0.15">
      <c r="A301">
        <f>被动技能!G303</f>
        <v>100298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200298:100:1:0</v>
      </c>
      <c r="F301">
        <f>被动技能!L303</f>
        <v>18</v>
      </c>
      <c r="G301" t="str">
        <f>被动技能!M303</f>
        <v>skill_27</v>
      </c>
    </row>
    <row r="302" spans="1:7" x14ac:dyDescent="0.15">
      <c r="A302">
        <f>被动技能!G304</f>
        <v>100299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200299:100:1:0</v>
      </c>
      <c r="F302">
        <f>被动技能!L304</f>
        <v>19</v>
      </c>
      <c r="G302" t="str">
        <f>被动技能!M304</f>
        <v>skill_27</v>
      </c>
    </row>
    <row r="303" spans="1:7" x14ac:dyDescent="0.15">
      <c r="A303">
        <f>被动技能!G305</f>
        <v>100300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200300:100:1:0</v>
      </c>
      <c r="F303">
        <f>被动技能!L305</f>
        <v>20</v>
      </c>
      <c r="G303" t="str">
        <f>被动技能!M305</f>
        <v>skill_27</v>
      </c>
    </row>
    <row r="304" spans="1:7" x14ac:dyDescent="0.15">
      <c r="A304">
        <f>被动技能!G306</f>
        <v>100301</v>
      </c>
      <c r="B304" t="str">
        <f>被动技能!H306</f>
        <v>祝福小</v>
      </c>
      <c r="C304" t="str">
        <f>被动技能!I306</f>
        <v>己方全体增加血量最大值33</v>
      </c>
      <c r="D304">
        <f>VLOOKUP(被动技能!J306,对应表!R:S,2,FALSE)</f>
        <v>1</v>
      </c>
      <c r="E304" t="str">
        <f>被动技能!K306</f>
        <v>200301:100:3:9</v>
      </c>
      <c r="F304">
        <f>被动技能!L306</f>
        <v>1</v>
      </c>
      <c r="G304" t="str">
        <f>被动技能!M306</f>
        <v>skill_27</v>
      </c>
    </row>
    <row r="305" spans="1:7" x14ac:dyDescent="0.15">
      <c r="A305">
        <f>被动技能!G307</f>
        <v>100302</v>
      </c>
      <c r="B305" t="str">
        <f>被动技能!H307</f>
        <v>祝福小</v>
      </c>
      <c r="C305" t="str">
        <f>被动技能!I307</f>
        <v>己方全体增加血量最大值40</v>
      </c>
      <c r="D305">
        <f>VLOOKUP(被动技能!J307,对应表!R:S,2,FALSE)</f>
        <v>1</v>
      </c>
      <c r="E305" t="str">
        <f>被动技能!K307</f>
        <v>200302:100:3:9</v>
      </c>
      <c r="F305">
        <f>被动技能!L307</f>
        <v>2</v>
      </c>
      <c r="G305" t="str">
        <f>被动技能!M307</f>
        <v>skill_27</v>
      </c>
    </row>
    <row r="306" spans="1:7" x14ac:dyDescent="0.15">
      <c r="A306">
        <f>被动技能!G308</f>
        <v>100303</v>
      </c>
      <c r="B306" t="str">
        <f>被动技能!H308</f>
        <v>祝福小</v>
      </c>
      <c r="C306" t="str">
        <f>被动技能!I308</f>
        <v>己方全体增加血量最大值64</v>
      </c>
      <c r="D306">
        <f>VLOOKUP(被动技能!J308,对应表!R:S,2,FALSE)</f>
        <v>1</v>
      </c>
      <c r="E306" t="str">
        <f>被动技能!K308</f>
        <v>200303:100:3:9</v>
      </c>
      <c r="F306">
        <f>被动技能!L308</f>
        <v>3</v>
      </c>
      <c r="G306" t="str">
        <f>被动技能!M308</f>
        <v>skill_27</v>
      </c>
    </row>
    <row r="307" spans="1:7" x14ac:dyDescent="0.15">
      <c r="A307">
        <f>被动技能!G309</f>
        <v>100304</v>
      </c>
      <c r="B307" t="str">
        <f>被动技能!H309</f>
        <v>祝福小</v>
      </c>
      <c r="C307" t="str">
        <f>被动技能!I309</f>
        <v>己方全体增加血量最大值102</v>
      </c>
      <c r="D307">
        <f>VLOOKUP(被动技能!J309,对应表!R:S,2,FALSE)</f>
        <v>1</v>
      </c>
      <c r="E307" t="str">
        <f>被动技能!K309</f>
        <v>200304:100:3:9</v>
      </c>
      <c r="F307">
        <f>被动技能!L309</f>
        <v>4</v>
      </c>
      <c r="G307" t="str">
        <f>被动技能!M309</f>
        <v>skill_27</v>
      </c>
    </row>
    <row r="308" spans="1:7" x14ac:dyDescent="0.15">
      <c r="A308">
        <f>被动技能!G310</f>
        <v>100305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200305:100:3:9</v>
      </c>
      <c r="F308">
        <f>被动技能!L310</f>
        <v>5</v>
      </c>
      <c r="G308" t="str">
        <f>被动技能!M310</f>
        <v>skill_27</v>
      </c>
    </row>
    <row r="309" spans="1:7" x14ac:dyDescent="0.15">
      <c r="A309">
        <f>被动技能!G311</f>
        <v>100306</v>
      </c>
      <c r="B309" t="str">
        <f>被动技能!H311</f>
        <v>祝福小</v>
      </c>
      <c r="C309" t="str">
        <f>被动技能!I311</f>
        <v>己方全体增加血量最大值204</v>
      </c>
      <c r="D309">
        <f>VLOOKUP(被动技能!J311,对应表!R:S,2,FALSE)</f>
        <v>1</v>
      </c>
      <c r="E309" t="str">
        <f>被动技能!K311</f>
        <v>200306:100:3:9</v>
      </c>
      <c r="F309">
        <f>被动技能!L311</f>
        <v>6</v>
      </c>
      <c r="G309" t="str">
        <f>被动技能!M311</f>
        <v>skill_27</v>
      </c>
    </row>
    <row r="310" spans="1:7" x14ac:dyDescent="0.15">
      <c r="A310">
        <f>被动技能!G312</f>
        <v>100307</v>
      </c>
      <c r="B310" t="str">
        <f>被动技能!H312</f>
        <v>祝福小</v>
      </c>
      <c r="C310" t="str">
        <f>被动技能!I312</f>
        <v>己方全体增加血量最大值289</v>
      </c>
      <c r="D310">
        <f>VLOOKUP(被动技能!J312,对应表!R:S,2,FALSE)</f>
        <v>1</v>
      </c>
      <c r="E310" t="str">
        <f>被动技能!K312</f>
        <v>200307:100:3:9</v>
      </c>
      <c r="F310">
        <f>被动技能!L312</f>
        <v>7</v>
      </c>
      <c r="G310" t="str">
        <f>被动技能!M312</f>
        <v>skill_27</v>
      </c>
    </row>
    <row r="311" spans="1:7" x14ac:dyDescent="0.15">
      <c r="A311">
        <f>被动技能!G313</f>
        <v>100308</v>
      </c>
      <c r="B311" t="str">
        <f>被动技能!H313</f>
        <v>祝福小</v>
      </c>
      <c r="C311" t="str">
        <f>被动技能!I313</f>
        <v>己方全体增加血量最大值409</v>
      </c>
      <c r="D311">
        <f>VLOOKUP(被动技能!J313,对应表!R:S,2,FALSE)</f>
        <v>1</v>
      </c>
      <c r="E311" t="str">
        <f>被动技能!K313</f>
        <v>200308:100:3:9</v>
      </c>
      <c r="F311">
        <f>被动技能!L313</f>
        <v>8</v>
      </c>
      <c r="G311" t="str">
        <f>被动技能!M313</f>
        <v>skill_27</v>
      </c>
    </row>
    <row r="312" spans="1:7" x14ac:dyDescent="0.15">
      <c r="A312">
        <f>被动技能!G314</f>
        <v>100309</v>
      </c>
      <c r="B312" t="str">
        <f>被动技能!H314</f>
        <v>祝福小</v>
      </c>
      <c r="C312" t="str">
        <f>被动技能!I314</f>
        <v>己方全体增加血量最大值579</v>
      </c>
      <c r="D312">
        <f>VLOOKUP(被动技能!J314,对应表!R:S,2,FALSE)</f>
        <v>1</v>
      </c>
      <c r="E312" t="str">
        <f>被动技能!K314</f>
        <v>200309:100:3:9</v>
      </c>
      <c r="F312">
        <f>被动技能!L314</f>
        <v>9</v>
      </c>
      <c r="G312" t="str">
        <f>被动技能!M314</f>
        <v>skill_27</v>
      </c>
    </row>
    <row r="313" spans="1:7" x14ac:dyDescent="0.15">
      <c r="A313">
        <f>被动技能!G315</f>
        <v>100310</v>
      </c>
      <c r="B313" t="str">
        <f>被动技能!H315</f>
        <v>祝福小</v>
      </c>
      <c r="C313" t="str">
        <f>被动技能!I315</f>
        <v>己方全体增加血量最大值819</v>
      </c>
      <c r="D313">
        <f>VLOOKUP(被动技能!J315,对应表!R:S,2,FALSE)</f>
        <v>1</v>
      </c>
      <c r="E313" t="str">
        <f>被动技能!K315</f>
        <v>200310:100:3:9</v>
      </c>
      <c r="F313">
        <f>被动技能!L315</f>
        <v>10</v>
      </c>
      <c r="G313" t="str">
        <f>被动技能!M315</f>
        <v>skill_27</v>
      </c>
    </row>
    <row r="314" spans="1:7" x14ac:dyDescent="0.15">
      <c r="A314">
        <f>被动技能!G316</f>
        <v>100311</v>
      </c>
      <c r="B314" t="str">
        <f>被动技能!H316</f>
        <v>祝福小</v>
      </c>
      <c r="C314" t="str">
        <f>被动技能!I316</f>
        <v>己方全体增加血量最大值1159</v>
      </c>
      <c r="D314">
        <f>VLOOKUP(被动技能!J316,对应表!R:S,2,FALSE)</f>
        <v>1</v>
      </c>
      <c r="E314" t="str">
        <f>被动技能!K316</f>
        <v>200311:100:3:9</v>
      </c>
      <c r="F314">
        <f>被动技能!L316</f>
        <v>11</v>
      </c>
      <c r="G314" t="str">
        <f>被动技能!M316</f>
        <v>skill_27</v>
      </c>
    </row>
    <row r="315" spans="1:7" x14ac:dyDescent="0.15">
      <c r="A315">
        <f>被动技能!G317</f>
        <v>100312</v>
      </c>
      <c r="B315" t="str">
        <f>被动技能!H317</f>
        <v>祝福小</v>
      </c>
      <c r="C315" t="str">
        <f>被动技能!I317</f>
        <v>己方全体增加血量最大值1640</v>
      </c>
      <c r="D315">
        <f>VLOOKUP(被动技能!J317,对应表!R:S,2,FALSE)</f>
        <v>1</v>
      </c>
      <c r="E315" t="str">
        <f>被动技能!K317</f>
        <v>200312:100:3:9</v>
      </c>
      <c r="F315">
        <f>被动技能!L317</f>
        <v>12</v>
      </c>
      <c r="G315" t="str">
        <f>被动技能!M317</f>
        <v>skill_27</v>
      </c>
    </row>
    <row r="316" spans="1:7" x14ac:dyDescent="0.15">
      <c r="A316">
        <f>被动技能!G318</f>
        <v>100313</v>
      </c>
      <c r="B316" t="str">
        <f>被动技能!H318</f>
        <v>祝福小</v>
      </c>
      <c r="C316" t="str">
        <f>被动技能!I318</f>
        <v>己方全体增加血量最大值2320</v>
      </c>
      <c r="D316">
        <f>VLOOKUP(被动技能!J318,对应表!R:S,2,FALSE)</f>
        <v>1</v>
      </c>
      <c r="E316" t="str">
        <f>被动技能!K318</f>
        <v>200313:100:3:9</v>
      </c>
      <c r="F316">
        <f>被动技能!L318</f>
        <v>13</v>
      </c>
      <c r="G316" t="str">
        <f>被动技能!M318</f>
        <v>skill_27</v>
      </c>
    </row>
    <row r="317" spans="1:7" x14ac:dyDescent="0.15">
      <c r="A317">
        <f>被动技能!G319</f>
        <v>100314</v>
      </c>
      <c r="B317" t="str">
        <f>被动技能!H319</f>
        <v>祝福小</v>
      </c>
      <c r="C317" t="str">
        <f>被动技能!I319</f>
        <v>己方全体增加血量最大值3281</v>
      </c>
      <c r="D317">
        <f>VLOOKUP(被动技能!J319,对应表!R:S,2,FALSE)</f>
        <v>1</v>
      </c>
      <c r="E317" t="str">
        <f>被动技能!K319</f>
        <v>200314:100:3:9</v>
      </c>
      <c r="F317">
        <f>被动技能!L319</f>
        <v>14</v>
      </c>
      <c r="G317" t="str">
        <f>被动技能!M319</f>
        <v>skill_27</v>
      </c>
    </row>
    <row r="318" spans="1:7" x14ac:dyDescent="0.15">
      <c r="A318">
        <f>被动技能!G320</f>
        <v>100315</v>
      </c>
      <c r="B318" t="str">
        <f>被动技能!H320</f>
        <v>祝福小</v>
      </c>
      <c r="C318" t="str">
        <f>被动技能!I320</f>
        <v>己方全体增加血量最大值4641</v>
      </c>
      <c r="D318">
        <f>VLOOKUP(被动技能!J320,对应表!R:S,2,FALSE)</f>
        <v>1</v>
      </c>
      <c r="E318" t="str">
        <f>被动技能!K320</f>
        <v>200315:100:3:9</v>
      </c>
      <c r="F318">
        <f>被动技能!L320</f>
        <v>15</v>
      </c>
      <c r="G318" t="str">
        <f>被动技能!M320</f>
        <v>skill_27</v>
      </c>
    </row>
    <row r="319" spans="1:7" x14ac:dyDescent="0.15">
      <c r="A319">
        <f>被动技能!G321</f>
        <v>100316</v>
      </c>
      <c r="B319" t="str">
        <f>被动技能!H321</f>
        <v>祝福小</v>
      </c>
      <c r="C319" t="str">
        <f>被动技能!I321</f>
        <v>己方全体增加血量最大值6564</v>
      </c>
      <c r="D319">
        <f>VLOOKUP(被动技能!J321,对应表!R:S,2,FALSE)</f>
        <v>1</v>
      </c>
      <c r="E319" t="str">
        <f>被动技能!K321</f>
        <v>200316:100:3:9</v>
      </c>
      <c r="F319">
        <f>被动技能!L321</f>
        <v>16</v>
      </c>
      <c r="G319" t="str">
        <f>被动技能!M321</f>
        <v>skill_27</v>
      </c>
    </row>
    <row r="320" spans="1:7" x14ac:dyDescent="0.15">
      <c r="A320">
        <f>被动技能!G322</f>
        <v>100317</v>
      </c>
      <c r="B320" t="str">
        <f>被动技能!H322</f>
        <v>祝福小</v>
      </c>
      <c r="C320" t="str">
        <f>被动技能!I322</f>
        <v>己方全体增加血量最大值9285</v>
      </c>
      <c r="D320">
        <f>VLOOKUP(被动技能!J322,对应表!R:S,2,FALSE)</f>
        <v>1</v>
      </c>
      <c r="E320" t="str">
        <f>被动技能!K322</f>
        <v>200317:100:3:9</v>
      </c>
      <c r="F320">
        <f>被动技能!L322</f>
        <v>17</v>
      </c>
      <c r="G320" t="str">
        <f>被动技能!M322</f>
        <v>skill_27</v>
      </c>
    </row>
    <row r="321" spans="1:7" x14ac:dyDescent="0.15">
      <c r="A321">
        <f>被动技能!G323</f>
        <v>100318</v>
      </c>
      <c r="B321" t="str">
        <f>被动技能!H323</f>
        <v>祝福小</v>
      </c>
      <c r="C321" t="str">
        <f>被动技能!I323</f>
        <v>己方全体增加血量最大值13133</v>
      </c>
      <c r="D321">
        <f>VLOOKUP(被动技能!J323,对应表!R:S,2,FALSE)</f>
        <v>1</v>
      </c>
      <c r="E321" t="str">
        <f>被动技能!K323</f>
        <v>200318:100:3:9</v>
      </c>
      <c r="F321">
        <f>被动技能!L323</f>
        <v>18</v>
      </c>
      <c r="G321" t="str">
        <f>被动技能!M323</f>
        <v>skill_27</v>
      </c>
    </row>
    <row r="322" spans="1:7" x14ac:dyDescent="0.15">
      <c r="A322">
        <f>被动技能!G324</f>
        <v>100319</v>
      </c>
      <c r="B322" t="str">
        <f>被动技能!H324</f>
        <v>祝福小</v>
      </c>
      <c r="C322" t="str">
        <f>被动技能!I324</f>
        <v>己方全体增加血量最大值18575</v>
      </c>
      <c r="D322">
        <f>VLOOKUP(被动技能!J324,对应表!R:S,2,FALSE)</f>
        <v>1</v>
      </c>
      <c r="E322" t="str">
        <f>被动技能!K324</f>
        <v>200319:100:3:9</v>
      </c>
      <c r="F322">
        <f>被动技能!L324</f>
        <v>19</v>
      </c>
      <c r="G322" t="str">
        <f>被动技能!M324</f>
        <v>skill_27</v>
      </c>
    </row>
    <row r="323" spans="1:7" x14ac:dyDescent="0.15">
      <c r="A323">
        <f>被动技能!G325</f>
        <v>100320</v>
      </c>
      <c r="B323" t="str">
        <f>被动技能!H325</f>
        <v>祝福小</v>
      </c>
      <c r="C323" t="str">
        <f>被动技能!I325</f>
        <v>己方全体增加血量最大值26272</v>
      </c>
      <c r="D323">
        <f>VLOOKUP(被动技能!J325,对应表!R:S,2,FALSE)</f>
        <v>1</v>
      </c>
      <c r="E323" t="str">
        <f>被动技能!K325</f>
        <v>200320:100:3:9</v>
      </c>
      <c r="F323">
        <f>被动技能!L325</f>
        <v>20</v>
      </c>
      <c r="G323" t="str">
        <f>被动技能!M325</f>
        <v>skill_27</v>
      </c>
    </row>
    <row r="324" spans="1:7" x14ac:dyDescent="0.15">
      <c r="A324">
        <f>被动技能!G326</f>
        <v>100321</v>
      </c>
      <c r="B324" t="str">
        <f>被动技能!H326</f>
        <v>祝福中</v>
      </c>
      <c r="C324" t="str">
        <f>被动技能!I326</f>
        <v>己方全体增加血量最大值41</v>
      </c>
      <c r="D324">
        <f>VLOOKUP(被动技能!J326,对应表!R:S,2,FALSE)</f>
        <v>1</v>
      </c>
      <c r="E324" t="str">
        <f>被动技能!K326</f>
        <v>200321:100:3:9</v>
      </c>
      <c r="F324">
        <f>被动技能!L326</f>
        <v>1</v>
      </c>
      <c r="G324" t="str">
        <f>被动技能!M326</f>
        <v>skill_16</v>
      </c>
    </row>
    <row r="325" spans="1:7" x14ac:dyDescent="0.15">
      <c r="A325">
        <f>被动技能!G327</f>
        <v>100322</v>
      </c>
      <c r="B325" t="str">
        <f>被动技能!H327</f>
        <v>祝福中</v>
      </c>
      <c r="C325" t="str">
        <f>被动技能!I327</f>
        <v>己方全体增加血量最大值51</v>
      </c>
      <c r="D325">
        <f>VLOOKUP(被动技能!J327,对应表!R:S,2,FALSE)</f>
        <v>1</v>
      </c>
      <c r="E325" t="str">
        <f>被动技能!K327</f>
        <v>200322:100:3:9</v>
      </c>
      <c r="F325">
        <f>被动技能!L327</f>
        <v>2</v>
      </c>
      <c r="G325" t="str">
        <f>被动技能!M327</f>
        <v>skill_16</v>
      </c>
    </row>
    <row r="326" spans="1:7" x14ac:dyDescent="0.15">
      <c r="A326">
        <f>被动技能!G328</f>
        <v>100323</v>
      </c>
      <c r="B326" t="str">
        <f>被动技能!H328</f>
        <v>祝福中</v>
      </c>
      <c r="C326" t="str">
        <f>被动技能!I328</f>
        <v>己方全体增加血量最大值80</v>
      </c>
      <c r="D326">
        <f>VLOOKUP(被动技能!J328,对应表!R:S,2,FALSE)</f>
        <v>1</v>
      </c>
      <c r="E326" t="str">
        <f>被动技能!K328</f>
        <v>200323:100:3:9</v>
      </c>
      <c r="F326">
        <f>被动技能!L328</f>
        <v>3</v>
      </c>
      <c r="G326" t="str">
        <f>被动技能!M328</f>
        <v>skill_16</v>
      </c>
    </row>
    <row r="327" spans="1:7" x14ac:dyDescent="0.15">
      <c r="A327">
        <f>被动技能!G329</f>
        <v>100324</v>
      </c>
      <c r="B327" t="str">
        <f>被动技能!H329</f>
        <v>祝福中</v>
      </c>
      <c r="C327" t="str">
        <f>被动技能!I329</f>
        <v>己方全体增加血量最大值128</v>
      </c>
      <c r="D327">
        <f>VLOOKUP(被动技能!J329,对应表!R:S,2,FALSE)</f>
        <v>1</v>
      </c>
      <c r="E327" t="str">
        <f>被动技能!K329</f>
        <v>200324:100:3:9</v>
      </c>
      <c r="F327">
        <f>被动技能!L329</f>
        <v>4</v>
      </c>
      <c r="G327" t="str">
        <f>被动技能!M329</f>
        <v>skill_16</v>
      </c>
    </row>
    <row r="328" spans="1:7" x14ac:dyDescent="0.15">
      <c r="A328">
        <f>被动技能!G330</f>
        <v>100325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200325:100:3:9</v>
      </c>
      <c r="F328">
        <f>被动技能!L330</f>
        <v>5</v>
      </c>
      <c r="G328" t="str">
        <f>被动技能!M330</f>
        <v>skill_16</v>
      </c>
    </row>
    <row r="329" spans="1:7" x14ac:dyDescent="0.15">
      <c r="A329">
        <f>被动技能!G331</f>
        <v>100326</v>
      </c>
      <c r="B329" t="str">
        <f>被动技能!H331</f>
        <v>祝福中</v>
      </c>
      <c r="C329" t="str">
        <f>被动技能!I331</f>
        <v>己方全体增加血量最大值256</v>
      </c>
      <c r="D329">
        <f>VLOOKUP(被动技能!J331,对应表!R:S,2,FALSE)</f>
        <v>1</v>
      </c>
      <c r="E329" t="str">
        <f>被动技能!K331</f>
        <v>200326:100:3:9</v>
      </c>
      <c r="F329">
        <f>被动技能!L331</f>
        <v>6</v>
      </c>
      <c r="G329" t="str">
        <f>被动技能!M331</f>
        <v>skill_16</v>
      </c>
    </row>
    <row r="330" spans="1:7" x14ac:dyDescent="0.15">
      <c r="A330">
        <f>被动技能!G332</f>
        <v>100327</v>
      </c>
      <c r="B330" t="str">
        <f>被动技能!H332</f>
        <v>祝福中</v>
      </c>
      <c r="C330" t="str">
        <f>被动技能!I332</f>
        <v>己方全体增加血量最大值362</v>
      </c>
      <c r="D330">
        <f>VLOOKUP(被动技能!J332,对应表!R:S,2,FALSE)</f>
        <v>1</v>
      </c>
      <c r="E330" t="str">
        <f>被动技能!K332</f>
        <v>200327:100:3:9</v>
      </c>
      <c r="F330">
        <f>被动技能!L332</f>
        <v>7</v>
      </c>
      <c r="G330" t="str">
        <f>被动技能!M332</f>
        <v>skill_16</v>
      </c>
    </row>
    <row r="331" spans="1:7" x14ac:dyDescent="0.15">
      <c r="A331">
        <f>被动技能!G333</f>
        <v>100328</v>
      </c>
      <c r="B331" t="str">
        <f>被动技能!H333</f>
        <v>祝福中</v>
      </c>
      <c r="C331" t="str">
        <f>被动技能!I333</f>
        <v>己方全体增加血量最大值512</v>
      </c>
      <c r="D331">
        <f>VLOOKUP(被动技能!J333,对应表!R:S,2,FALSE)</f>
        <v>1</v>
      </c>
      <c r="E331" t="str">
        <f>被动技能!K333</f>
        <v>200328:100:3:9</v>
      </c>
      <c r="F331">
        <f>被动技能!L333</f>
        <v>8</v>
      </c>
      <c r="G331" t="str">
        <f>被动技能!M333</f>
        <v>skill_16</v>
      </c>
    </row>
    <row r="332" spans="1:7" x14ac:dyDescent="0.15">
      <c r="A332">
        <f>被动技能!G334</f>
        <v>100329</v>
      </c>
      <c r="B332" t="str">
        <f>被动技能!H334</f>
        <v>祝福中</v>
      </c>
      <c r="C332" t="str">
        <f>被动技能!I334</f>
        <v>己方全体增加血量最大值724</v>
      </c>
      <c r="D332">
        <f>VLOOKUP(被动技能!J334,对应表!R:S,2,FALSE)</f>
        <v>1</v>
      </c>
      <c r="E332" t="str">
        <f>被动技能!K334</f>
        <v>200329:100:3:9</v>
      </c>
      <c r="F332">
        <f>被动技能!L334</f>
        <v>9</v>
      </c>
      <c r="G332" t="str">
        <f>被动技能!M334</f>
        <v>skill_16</v>
      </c>
    </row>
    <row r="333" spans="1:7" x14ac:dyDescent="0.15">
      <c r="A333">
        <f>被动技能!G335</f>
        <v>100330</v>
      </c>
      <c r="B333" t="str">
        <f>被动技能!H335</f>
        <v>祝福中</v>
      </c>
      <c r="C333" t="str">
        <f>被动技能!I335</f>
        <v>己方全体增加血量最大值1024</v>
      </c>
      <c r="D333">
        <f>VLOOKUP(被动技能!J335,对应表!R:S,2,FALSE)</f>
        <v>1</v>
      </c>
      <c r="E333" t="str">
        <f>被动技能!K335</f>
        <v>200330:100:3:9</v>
      </c>
      <c r="F333">
        <f>被动技能!L335</f>
        <v>10</v>
      </c>
      <c r="G333" t="str">
        <f>被动技能!M335</f>
        <v>skill_16</v>
      </c>
    </row>
    <row r="334" spans="1:7" x14ac:dyDescent="0.15">
      <c r="A334">
        <f>被动技能!G336</f>
        <v>100331</v>
      </c>
      <c r="B334" t="str">
        <f>被动技能!H336</f>
        <v>祝福中</v>
      </c>
      <c r="C334" t="str">
        <f>被动技能!I336</f>
        <v>己方全体增加血量最大值1449</v>
      </c>
      <c r="D334">
        <f>VLOOKUP(被动技能!J336,对应表!R:S,2,FALSE)</f>
        <v>1</v>
      </c>
      <c r="E334" t="str">
        <f>被动技能!K336</f>
        <v>200331:100:3:9</v>
      </c>
      <c r="F334">
        <f>被动技能!L336</f>
        <v>11</v>
      </c>
      <c r="G334" t="str">
        <f>被动技能!M336</f>
        <v>skill_16</v>
      </c>
    </row>
    <row r="335" spans="1:7" x14ac:dyDescent="0.15">
      <c r="A335">
        <f>被动技能!G337</f>
        <v>100332</v>
      </c>
      <c r="B335" t="str">
        <f>被动技能!H337</f>
        <v>祝福中</v>
      </c>
      <c r="C335" t="str">
        <f>被动技能!I337</f>
        <v>己方全体增加血量最大值2050</v>
      </c>
      <c r="D335">
        <f>VLOOKUP(被动技能!J337,对应表!R:S,2,FALSE)</f>
        <v>1</v>
      </c>
      <c r="E335" t="str">
        <f>被动技能!K337</f>
        <v>200332:100:3:9</v>
      </c>
      <c r="F335">
        <f>被动技能!L337</f>
        <v>12</v>
      </c>
      <c r="G335" t="str">
        <f>被动技能!M337</f>
        <v>skill_16</v>
      </c>
    </row>
    <row r="336" spans="1:7" x14ac:dyDescent="0.15">
      <c r="A336">
        <f>被动技能!G338</f>
        <v>100333</v>
      </c>
      <c r="B336" t="str">
        <f>被动技能!H338</f>
        <v>祝福中</v>
      </c>
      <c r="C336" t="str">
        <f>被动技能!I338</f>
        <v>己方全体增加血量最大值2900</v>
      </c>
      <c r="D336">
        <f>VLOOKUP(被动技能!J338,对应表!R:S,2,FALSE)</f>
        <v>1</v>
      </c>
      <c r="E336" t="str">
        <f>被动技能!K338</f>
        <v>200333:100:3:9</v>
      </c>
      <c r="F336">
        <f>被动技能!L338</f>
        <v>13</v>
      </c>
      <c r="G336" t="str">
        <f>被动技能!M338</f>
        <v>skill_16</v>
      </c>
    </row>
    <row r="337" spans="1:7" x14ac:dyDescent="0.15">
      <c r="A337">
        <f>被动技能!G339</f>
        <v>100334</v>
      </c>
      <c r="B337" t="str">
        <f>被动技能!H339</f>
        <v>祝福中</v>
      </c>
      <c r="C337" t="str">
        <f>被动技能!I339</f>
        <v>己方全体增加血量最大值4102</v>
      </c>
      <c r="D337">
        <f>VLOOKUP(被动技能!J339,对应表!R:S,2,FALSE)</f>
        <v>1</v>
      </c>
      <c r="E337" t="str">
        <f>被动技能!K339</f>
        <v>200334:100:3:9</v>
      </c>
      <c r="F337">
        <f>被动技能!L339</f>
        <v>14</v>
      </c>
      <c r="G337" t="str">
        <f>被动技能!M339</f>
        <v>skill_16</v>
      </c>
    </row>
    <row r="338" spans="1:7" x14ac:dyDescent="0.15">
      <c r="A338">
        <f>被动技能!G340</f>
        <v>100335</v>
      </c>
      <c r="B338" t="str">
        <f>被动技能!H340</f>
        <v>祝福中</v>
      </c>
      <c r="C338" t="str">
        <f>被动技能!I340</f>
        <v>己方全体增加血量最大值5801</v>
      </c>
      <c r="D338">
        <f>VLOOKUP(被动技能!J340,对应表!R:S,2,FALSE)</f>
        <v>1</v>
      </c>
      <c r="E338" t="str">
        <f>被动技能!K340</f>
        <v>200335:100:3:9</v>
      </c>
      <c r="F338">
        <f>被动技能!L340</f>
        <v>15</v>
      </c>
      <c r="G338" t="str">
        <f>被动技能!M340</f>
        <v>skill_16</v>
      </c>
    </row>
    <row r="339" spans="1:7" x14ac:dyDescent="0.15">
      <c r="A339">
        <f>被动技能!G341</f>
        <v>100336</v>
      </c>
      <c r="B339" t="str">
        <f>被动技能!H341</f>
        <v>祝福中</v>
      </c>
      <c r="C339" t="str">
        <f>被动技能!I341</f>
        <v>己方全体增加血量最大值8206</v>
      </c>
      <c r="D339">
        <f>VLOOKUP(被动技能!J341,对应表!R:S,2,FALSE)</f>
        <v>1</v>
      </c>
      <c r="E339" t="str">
        <f>被动技能!K341</f>
        <v>200336:100:3:9</v>
      </c>
      <c r="F339">
        <f>被动技能!L341</f>
        <v>16</v>
      </c>
      <c r="G339" t="str">
        <f>被动技能!M341</f>
        <v>skill_16</v>
      </c>
    </row>
    <row r="340" spans="1:7" x14ac:dyDescent="0.15">
      <c r="A340">
        <f>被动技能!G342</f>
        <v>100337</v>
      </c>
      <c r="B340" t="str">
        <f>被动技能!H342</f>
        <v>祝福中</v>
      </c>
      <c r="C340" t="str">
        <f>被动技能!I342</f>
        <v>己方全体增加血量最大值11606</v>
      </c>
      <c r="D340">
        <f>VLOOKUP(被动技能!J342,对应表!R:S,2,FALSE)</f>
        <v>1</v>
      </c>
      <c r="E340" t="str">
        <f>被动技能!K342</f>
        <v>200337:100:3:9</v>
      </c>
      <c r="F340">
        <f>被动技能!L342</f>
        <v>17</v>
      </c>
      <c r="G340" t="str">
        <f>被动技能!M342</f>
        <v>skill_16</v>
      </c>
    </row>
    <row r="341" spans="1:7" x14ac:dyDescent="0.15">
      <c r="A341">
        <f>被动技能!G343</f>
        <v>100338</v>
      </c>
      <c r="B341" t="str">
        <f>被动技能!H343</f>
        <v>祝福中</v>
      </c>
      <c r="C341" t="str">
        <f>被动技能!I343</f>
        <v>己方全体增加血量最大值16416</v>
      </c>
      <c r="D341">
        <f>VLOOKUP(被动技能!J343,对应表!R:S,2,FALSE)</f>
        <v>1</v>
      </c>
      <c r="E341" t="str">
        <f>被动技能!K343</f>
        <v>200338:100:3:9</v>
      </c>
      <c r="F341">
        <f>被动技能!L343</f>
        <v>18</v>
      </c>
      <c r="G341" t="str">
        <f>被动技能!M343</f>
        <v>skill_16</v>
      </c>
    </row>
    <row r="342" spans="1:7" x14ac:dyDescent="0.15">
      <c r="A342">
        <f>被动技能!G344</f>
        <v>100339</v>
      </c>
      <c r="B342" t="str">
        <f>被动技能!H344</f>
        <v>祝福中</v>
      </c>
      <c r="C342" t="str">
        <f>被动技能!I344</f>
        <v>己方全体增加血量最大值23219</v>
      </c>
      <c r="D342">
        <f>VLOOKUP(被动技能!J344,对应表!R:S,2,FALSE)</f>
        <v>1</v>
      </c>
      <c r="E342" t="str">
        <f>被动技能!K344</f>
        <v>200339:100:3:9</v>
      </c>
      <c r="F342">
        <f>被动技能!L344</f>
        <v>19</v>
      </c>
      <c r="G342" t="str">
        <f>被动技能!M344</f>
        <v>skill_16</v>
      </c>
    </row>
    <row r="343" spans="1:7" x14ac:dyDescent="0.15">
      <c r="A343">
        <f>被动技能!G345</f>
        <v>100340</v>
      </c>
      <c r="B343" t="str">
        <f>被动技能!H345</f>
        <v>祝福中</v>
      </c>
      <c r="C343" t="str">
        <f>被动技能!I345</f>
        <v>己方全体增加血量最大值32840</v>
      </c>
      <c r="D343">
        <f>VLOOKUP(被动技能!J345,对应表!R:S,2,FALSE)</f>
        <v>1</v>
      </c>
      <c r="E343" t="str">
        <f>被动技能!K345</f>
        <v>200340:100:3:9</v>
      </c>
      <c r="F343">
        <f>被动技能!L345</f>
        <v>20</v>
      </c>
      <c r="G343" t="str">
        <f>被动技能!M345</f>
        <v>skill_16</v>
      </c>
    </row>
    <row r="344" spans="1:7" x14ac:dyDescent="0.15">
      <c r="A344">
        <f>被动技能!G346</f>
        <v>100341</v>
      </c>
      <c r="B344" t="str">
        <f>被动技能!H346</f>
        <v>祝福大</v>
      </c>
      <c r="C344" t="str">
        <f>被动技能!I346</f>
        <v>己方全体增加血量最大值52</v>
      </c>
      <c r="D344">
        <f>VLOOKUP(被动技能!J346,对应表!R:S,2,FALSE)</f>
        <v>1</v>
      </c>
      <c r="E344" t="str">
        <f>被动技能!K346</f>
        <v>200341:100:3:9</v>
      </c>
      <c r="F344">
        <f>被动技能!L346</f>
        <v>1</v>
      </c>
      <c r="G344" t="str">
        <f>被动技能!M346</f>
        <v>skill_16</v>
      </c>
    </row>
    <row r="345" spans="1:7" x14ac:dyDescent="0.15">
      <c r="A345">
        <f>被动技能!G347</f>
        <v>100342</v>
      </c>
      <c r="B345" t="str">
        <f>被动技能!H347</f>
        <v>祝福大</v>
      </c>
      <c r="C345" t="str">
        <f>被动技能!I347</f>
        <v>己方全体增加血量最大值64</v>
      </c>
      <c r="D345">
        <f>VLOOKUP(被动技能!J347,对应表!R:S,2,FALSE)</f>
        <v>1</v>
      </c>
      <c r="E345" t="str">
        <f>被动技能!K347</f>
        <v>200342:100:3:9</v>
      </c>
      <c r="F345">
        <f>被动技能!L347</f>
        <v>2</v>
      </c>
      <c r="G345" t="str">
        <f>被动技能!M347</f>
        <v>skill_16</v>
      </c>
    </row>
    <row r="346" spans="1:7" x14ac:dyDescent="0.15">
      <c r="A346">
        <f>被动技能!G348</f>
        <v>100343</v>
      </c>
      <c r="B346" t="str">
        <f>被动技能!H348</f>
        <v>祝福大</v>
      </c>
      <c r="C346" t="str">
        <f>被动技能!I348</f>
        <v>己方全体增加血量最大值100</v>
      </c>
      <c r="D346">
        <f>VLOOKUP(被动技能!J348,对应表!R:S,2,FALSE)</f>
        <v>1</v>
      </c>
      <c r="E346" t="str">
        <f>被动技能!K348</f>
        <v>200343:100:3:9</v>
      </c>
      <c r="F346">
        <f>被动技能!L348</f>
        <v>3</v>
      </c>
      <c r="G346" t="str">
        <f>被动技能!M348</f>
        <v>skill_16</v>
      </c>
    </row>
    <row r="347" spans="1:7" x14ac:dyDescent="0.15">
      <c r="A347">
        <f>被动技能!G349</f>
        <v>100344</v>
      </c>
      <c r="B347" t="str">
        <f>被动技能!H349</f>
        <v>祝福大</v>
      </c>
      <c r="C347" t="str">
        <f>被动技能!I349</f>
        <v>己方全体增加血量最大值160</v>
      </c>
      <c r="D347">
        <f>VLOOKUP(被动技能!J349,对应表!R:S,2,FALSE)</f>
        <v>1</v>
      </c>
      <c r="E347" t="str">
        <f>被动技能!K349</f>
        <v>200344:100:3:9</v>
      </c>
      <c r="F347">
        <f>被动技能!L349</f>
        <v>4</v>
      </c>
      <c r="G347" t="str">
        <f>被动技能!M349</f>
        <v>skill_16</v>
      </c>
    </row>
    <row r="348" spans="1:7" x14ac:dyDescent="0.15">
      <c r="A348">
        <f>被动技能!G350</f>
        <v>100345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200345:100:3:9</v>
      </c>
      <c r="F348">
        <f>被动技能!L350</f>
        <v>5</v>
      </c>
      <c r="G348" t="str">
        <f>被动技能!M350</f>
        <v>skill_16</v>
      </c>
    </row>
    <row r="349" spans="1:7" x14ac:dyDescent="0.15">
      <c r="A349">
        <f>被动技能!G351</f>
        <v>100346</v>
      </c>
      <c r="B349" t="str">
        <f>被动技能!H351</f>
        <v>祝福大</v>
      </c>
      <c r="C349" t="str">
        <f>被动技能!I351</f>
        <v>己方全体增加血量最大值320</v>
      </c>
      <c r="D349">
        <f>VLOOKUP(被动技能!J351,对应表!R:S,2,FALSE)</f>
        <v>1</v>
      </c>
      <c r="E349" t="str">
        <f>被动技能!K351</f>
        <v>200346:100:3:9</v>
      </c>
      <c r="F349">
        <f>被动技能!L351</f>
        <v>6</v>
      </c>
      <c r="G349" t="str">
        <f>被动技能!M351</f>
        <v>skill_16</v>
      </c>
    </row>
    <row r="350" spans="1:7" x14ac:dyDescent="0.15">
      <c r="A350">
        <f>被动技能!G352</f>
        <v>100347</v>
      </c>
      <c r="B350" t="str">
        <f>被动技能!H352</f>
        <v>祝福大</v>
      </c>
      <c r="C350" t="str">
        <f>被动技能!I352</f>
        <v>己方全体增加血量最大值452</v>
      </c>
      <c r="D350">
        <f>VLOOKUP(被动技能!J352,对应表!R:S,2,FALSE)</f>
        <v>1</v>
      </c>
      <c r="E350" t="str">
        <f>被动技能!K352</f>
        <v>200347:100:3:9</v>
      </c>
      <c r="F350">
        <f>被动技能!L352</f>
        <v>7</v>
      </c>
      <c r="G350" t="str">
        <f>被动技能!M352</f>
        <v>skill_16</v>
      </c>
    </row>
    <row r="351" spans="1:7" x14ac:dyDescent="0.15">
      <c r="A351">
        <f>被动技能!G353</f>
        <v>100348</v>
      </c>
      <c r="B351" t="str">
        <f>被动技能!H353</f>
        <v>祝福大</v>
      </c>
      <c r="C351" t="str">
        <f>被动技能!I353</f>
        <v>己方全体增加血量最大值640</v>
      </c>
      <c r="D351">
        <f>VLOOKUP(被动技能!J353,对应表!R:S,2,FALSE)</f>
        <v>1</v>
      </c>
      <c r="E351" t="str">
        <f>被动技能!K353</f>
        <v>200348:100:3:9</v>
      </c>
      <c r="F351">
        <f>被动技能!L353</f>
        <v>8</v>
      </c>
      <c r="G351" t="str">
        <f>被动技能!M353</f>
        <v>skill_16</v>
      </c>
    </row>
    <row r="352" spans="1:7" x14ac:dyDescent="0.15">
      <c r="A352">
        <f>被动技能!G354</f>
        <v>100349</v>
      </c>
      <c r="B352" t="str">
        <f>被动技能!H354</f>
        <v>祝福大</v>
      </c>
      <c r="C352" t="str">
        <f>被动技能!I354</f>
        <v>己方全体增加血量最大值905</v>
      </c>
      <c r="D352">
        <f>VLOOKUP(被动技能!J354,对应表!R:S,2,FALSE)</f>
        <v>1</v>
      </c>
      <c r="E352" t="str">
        <f>被动技能!K354</f>
        <v>200349:100:3:9</v>
      </c>
      <c r="F352">
        <f>被动技能!L354</f>
        <v>9</v>
      </c>
      <c r="G352" t="str">
        <f>被动技能!M354</f>
        <v>skill_16</v>
      </c>
    </row>
    <row r="353" spans="1:7" x14ac:dyDescent="0.15">
      <c r="A353">
        <f>被动技能!G355</f>
        <v>100350</v>
      </c>
      <c r="B353" t="str">
        <f>被动技能!H355</f>
        <v>祝福大</v>
      </c>
      <c r="C353" t="str">
        <f>被动技能!I355</f>
        <v>己方全体增加血量最大值1281</v>
      </c>
      <c r="D353">
        <f>VLOOKUP(被动技能!J355,对应表!R:S,2,FALSE)</f>
        <v>1</v>
      </c>
      <c r="E353" t="str">
        <f>被动技能!K355</f>
        <v>200350:100:3:9</v>
      </c>
      <c r="F353">
        <f>被动技能!L355</f>
        <v>10</v>
      </c>
      <c r="G353" t="str">
        <f>被动技能!M355</f>
        <v>skill_16</v>
      </c>
    </row>
    <row r="354" spans="1:7" x14ac:dyDescent="0.15">
      <c r="A354">
        <f>被动技能!G356</f>
        <v>100351</v>
      </c>
      <c r="B354" t="str">
        <f>被动技能!H356</f>
        <v>祝福大</v>
      </c>
      <c r="C354" t="str">
        <f>被动技能!I356</f>
        <v>己方全体增加血量最大值1812</v>
      </c>
      <c r="D354">
        <f>VLOOKUP(被动技能!J356,对应表!R:S,2,FALSE)</f>
        <v>1</v>
      </c>
      <c r="E354" t="str">
        <f>被动技能!K356</f>
        <v>200351:100:3:9</v>
      </c>
      <c r="F354">
        <f>被动技能!L356</f>
        <v>11</v>
      </c>
      <c r="G354" t="str">
        <f>被动技能!M356</f>
        <v>skill_16</v>
      </c>
    </row>
    <row r="355" spans="1:7" x14ac:dyDescent="0.15">
      <c r="A355">
        <f>被动技能!G357</f>
        <v>100352</v>
      </c>
      <c r="B355" t="str">
        <f>被动技能!H357</f>
        <v>祝福大</v>
      </c>
      <c r="C355" t="str">
        <f>被动技能!I357</f>
        <v>己方全体增加血量最大值2563</v>
      </c>
      <c r="D355">
        <f>VLOOKUP(被动技能!J357,对应表!R:S,2,FALSE)</f>
        <v>1</v>
      </c>
      <c r="E355" t="str">
        <f>被动技能!K357</f>
        <v>200352:100:3:9</v>
      </c>
      <c r="F355">
        <f>被动技能!L357</f>
        <v>12</v>
      </c>
      <c r="G355" t="str">
        <f>被动技能!M357</f>
        <v>skill_16</v>
      </c>
    </row>
    <row r="356" spans="1:7" x14ac:dyDescent="0.15">
      <c r="A356">
        <f>被动技能!G358</f>
        <v>100353</v>
      </c>
      <c r="B356" t="str">
        <f>被动技能!H358</f>
        <v>祝福大</v>
      </c>
      <c r="C356" t="str">
        <f>被动技能!I358</f>
        <v>己方全体增加血量最大值3625</v>
      </c>
      <c r="D356">
        <f>VLOOKUP(被动技能!J358,对应表!R:S,2,FALSE)</f>
        <v>1</v>
      </c>
      <c r="E356" t="str">
        <f>被动技能!K358</f>
        <v>200353:100:3:9</v>
      </c>
      <c r="F356">
        <f>被动技能!L358</f>
        <v>13</v>
      </c>
      <c r="G356" t="str">
        <f>被动技能!M358</f>
        <v>skill_16</v>
      </c>
    </row>
    <row r="357" spans="1:7" x14ac:dyDescent="0.15">
      <c r="A357">
        <f>被动技能!G359</f>
        <v>100354</v>
      </c>
      <c r="B357" t="str">
        <f>被动技能!H359</f>
        <v>祝福大</v>
      </c>
      <c r="C357" t="str">
        <f>被动技能!I359</f>
        <v>己方全体增加血量最大值5127</v>
      </c>
      <c r="D357">
        <f>VLOOKUP(被动技能!J359,对应表!R:S,2,FALSE)</f>
        <v>1</v>
      </c>
      <c r="E357" t="str">
        <f>被动技能!K359</f>
        <v>200354:100:3:9</v>
      </c>
      <c r="F357">
        <f>被动技能!L359</f>
        <v>14</v>
      </c>
      <c r="G357" t="str">
        <f>被动技能!M359</f>
        <v>skill_16</v>
      </c>
    </row>
    <row r="358" spans="1:7" x14ac:dyDescent="0.15">
      <c r="A358">
        <f>被动技能!G360</f>
        <v>100355</v>
      </c>
      <c r="B358" t="str">
        <f>被动技能!H360</f>
        <v>祝福大</v>
      </c>
      <c r="C358" t="str">
        <f>被动技能!I360</f>
        <v>己方全体增加血量最大值7252</v>
      </c>
      <c r="D358">
        <f>VLOOKUP(被动技能!J360,对应表!R:S,2,FALSE)</f>
        <v>1</v>
      </c>
      <c r="E358" t="str">
        <f>被动技能!K360</f>
        <v>200355:100:3:9</v>
      </c>
      <c r="F358">
        <f>被动技能!L360</f>
        <v>15</v>
      </c>
      <c r="G358" t="str">
        <f>被动技能!M360</f>
        <v>skill_16</v>
      </c>
    </row>
    <row r="359" spans="1:7" x14ac:dyDescent="0.15">
      <c r="A359">
        <f>被动技能!G361</f>
        <v>100356</v>
      </c>
      <c r="B359" t="str">
        <f>被动技能!H361</f>
        <v>祝福大</v>
      </c>
      <c r="C359" t="str">
        <f>被动技能!I361</f>
        <v>己方全体增加血量最大值10257</v>
      </c>
      <c r="D359">
        <f>VLOOKUP(被动技能!J361,对应表!R:S,2,FALSE)</f>
        <v>1</v>
      </c>
      <c r="E359" t="str">
        <f>被动技能!K361</f>
        <v>200356:100:3:9</v>
      </c>
      <c r="F359">
        <f>被动技能!L361</f>
        <v>16</v>
      </c>
      <c r="G359" t="str">
        <f>被动技能!M361</f>
        <v>skill_16</v>
      </c>
    </row>
    <row r="360" spans="1:7" x14ac:dyDescent="0.15">
      <c r="A360">
        <f>被动技能!G362</f>
        <v>100357</v>
      </c>
      <c r="B360" t="str">
        <f>被动技能!H362</f>
        <v>祝福大</v>
      </c>
      <c r="C360" t="str">
        <f>被动技能!I362</f>
        <v>己方全体增加血量最大值14508</v>
      </c>
      <c r="D360">
        <f>VLOOKUP(被动技能!J362,对应表!R:S,2,FALSE)</f>
        <v>1</v>
      </c>
      <c r="E360" t="str">
        <f>被动技能!K362</f>
        <v>200357:100:3:9</v>
      </c>
      <c r="F360">
        <f>被动技能!L362</f>
        <v>17</v>
      </c>
      <c r="G360" t="str">
        <f>被动技能!M362</f>
        <v>skill_16</v>
      </c>
    </row>
    <row r="361" spans="1:7" x14ac:dyDescent="0.15">
      <c r="A361">
        <f>被动技能!G363</f>
        <v>100358</v>
      </c>
      <c r="B361" t="str">
        <f>被动技能!H363</f>
        <v>祝福大</v>
      </c>
      <c r="C361" t="str">
        <f>被动技能!I363</f>
        <v>己方全体增加血量最大值20520</v>
      </c>
      <c r="D361">
        <f>VLOOKUP(被动技能!J363,对应表!R:S,2,FALSE)</f>
        <v>1</v>
      </c>
      <c r="E361" t="str">
        <f>被动技能!K363</f>
        <v>200358:100:3:9</v>
      </c>
      <c r="F361">
        <f>被动技能!L363</f>
        <v>18</v>
      </c>
      <c r="G361" t="str">
        <f>被动技能!M363</f>
        <v>skill_16</v>
      </c>
    </row>
    <row r="362" spans="1:7" x14ac:dyDescent="0.15">
      <c r="A362">
        <f>被动技能!G364</f>
        <v>100359</v>
      </c>
      <c r="B362" t="str">
        <f>被动技能!H364</f>
        <v>祝福大</v>
      </c>
      <c r="C362" t="str">
        <f>被动技能!I364</f>
        <v>己方全体增加血量最大值29024</v>
      </c>
      <c r="D362">
        <f>VLOOKUP(被动技能!J364,对应表!R:S,2,FALSE)</f>
        <v>1</v>
      </c>
      <c r="E362" t="str">
        <f>被动技能!K364</f>
        <v>200359:100:3:9</v>
      </c>
      <c r="F362">
        <f>被动技能!L364</f>
        <v>19</v>
      </c>
      <c r="G362" t="str">
        <f>被动技能!M364</f>
        <v>skill_16</v>
      </c>
    </row>
    <row r="363" spans="1:7" x14ac:dyDescent="0.15">
      <c r="A363">
        <f>被动技能!G365</f>
        <v>100360</v>
      </c>
      <c r="B363" t="str">
        <f>被动技能!H365</f>
        <v>祝福大</v>
      </c>
      <c r="C363" t="str">
        <f>被动技能!I365</f>
        <v>己方全体增加血量最大值41051</v>
      </c>
      <c r="D363">
        <f>VLOOKUP(被动技能!J365,对应表!R:S,2,FALSE)</f>
        <v>1</v>
      </c>
      <c r="E363" t="str">
        <f>被动技能!K365</f>
        <v>200360:100:3:9</v>
      </c>
      <c r="F363">
        <f>被动技能!L365</f>
        <v>20</v>
      </c>
      <c r="G363" t="str">
        <f>被动技能!M365</f>
        <v>skill_16</v>
      </c>
    </row>
    <row r="364" spans="1:7" x14ac:dyDescent="0.15">
      <c r="A364">
        <f>被动技能!G366</f>
        <v>100361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200361:100:1:0</v>
      </c>
      <c r="F364">
        <f>被动技能!L366</f>
        <v>1</v>
      </c>
      <c r="G364" t="str">
        <f>被动技能!M366</f>
        <v>skill_27</v>
      </c>
    </row>
    <row r="365" spans="1:7" x14ac:dyDescent="0.15">
      <c r="A365">
        <f>被动技能!G367</f>
        <v>100362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200362:100:1:0</v>
      </c>
      <c r="F365">
        <f>被动技能!L367</f>
        <v>2</v>
      </c>
      <c r="G365" t="str">
        <f>被动技能!M367</f>
        <v>skill_27</v>
      </c>
    </row>
    <row r="366" spans="1:7" x14ac:dyDescent="0.15">
      <c r="A366">
        <f>被动技能!G368</f>
        <v>100363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200363:100:1:0</v>
      </c>
      <c r="F366">
        <f>被动技能!L368</f>
        <v>3</v>
      </c>
      <c r="G366" t="str">
        <f>被动技能!M368</f>
        <v>skill_27</v>
      </c>
    </row>
    <row r="367" spans="1:7" x14ac:dyDescent="0.15">
      <c r="A367">
        <f>被动技能!G369</f>
        <v>100364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200364:100:1:0</v>
      </c>
      <c r="F367">
        <f>被动技能!L369</f>
        <v>4</v>
      </c>
      <c r="G367" t="str">
        <f>被动技能!M369</f>
        <v>skill_27</v>
      </c>
    </row>
    <row r="368" spans="1:7" x14ac:dyDescent="0.15">
      <c r="A368">
        <f>被动技能!G370</f>
        <v>100365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200365:100:1:0</v>
      </c>
      <c r="F368">
        <f>被动技能!L370</f>
        <v>5</v>
      </c>
      <c r="G368" t="str">
        <f>被动技能!M370</f>
        <v>skill_27</v>
      </c>
    </row>
    <row r="369" spans="1:7" x14ac:dyDescent="0.15">
      <c r="A369">
        <f>被动技能!G371</f>
        <v>100366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200366:100:1:0</v>
      </c>
      <c r="F369">
        <f>被动技能!L371</f>
        <v>6</v>
      </c>
      <c r="G369" t="str">
        <f>被动技能!M371</f>
        <v>skill_27</v>
      </c>
    </row>
    <row r="370" spans="1:7" x14ac:dyDescent="0.15">
      <c r="A370">
        <f>被动技能!G372</f>
        <v>100367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200367:100:1:0</v>
      </c>
      <c r="F370">
        <f>被动技能!L372</f>
        <v>7</v>
      </c>
      <c r="G370" t="str">
        <f>被动技能!M372</f>
        <v>skill_27</v>
      </c>
    </row>
    <row r="371" spans="1:7" x14ac:dyDescent="0.15">
      <c r="A371">
        <f>被动技能!G373</f>
        <v>100368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200368:100:1:0</v>
      </c>
      <c r="F371">
        <f>被动技能!L373</f>
        <v>8</v>
      </c>
      <c r="G371" t="str">
        <f>被动技能!M373</f>
        <v>skill_27</v>
      </c>
    </row>
    <row r="372" spans="1:7" x14ac:dyDescent="0.15">
      <c r="A372">
        <f>被动技能!G374</f>
        <v>100369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200369:100:1:0</v>
      </c>
      <c r="F372">
        <f>被动技能!L374</f>
        <v>9</v>
      </c>
      <c r="G372" t="str">
        <f>被动技能!M374</f>
        <v>skill_27</v>
      </c>
    </row>
    <row r="373" spans="1:7" x14ac:dyDescent="0.15">
      <c r="A373">
        <f>被动技能!G375</f>
        <v>100370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200370:100:1:0</v>
      </c>
      <c r="F373">
        <f>被动技能!L375</f>
        <v>10</v>
      </c>
      <c r="G373" t="str">
        <f>被动技能!M375</f>
        <v>skill_27</v>
      </c>
    </row>
    <row r="374" spans="1:7" x14ac:dyDescent="0.15">
      <c r="A374">
        <f>被动技能!G376</f>
        <v>100371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200371:100:1:0</v>
      </c>
      <c r="F374">
        <f>被动技能!L376</f>
        <v>11</v>
      </c>
      <c r="G374" t="str">
        <f>被动技能!M376</f>
        <v>skill_27</v>
      </c>
    </row>
    <row r="375" spans="1:7" x14ac:dyDescent="0.15">
      <c r="A375">
        <f>被动技能!G377</f>
        <v>100372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200372:100:1:0</v>
      </c>
      <c r="F375">
        <f>被动技能!L377</f>
        <v>12</v>
      </c>
      <c r="G375" t="str">
        <f>被动技能!M377</f>
        <v>skill_27</v>
      </c>
    </row>
    <row r="376" spans="1:7" x14ac:dyDescent="0.15">
      <c r="A376">
        <f>被动技能!G378</f>
        <v>100373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200373:100:1:0</v>
      </c>
      <c r="F376">
        <f>被动技能!L378</f>
        <v>13</v>
      </c>
      <c r="G376" t="str">
        <f>被动技能!M378</f>
        <v>skill_27</v>
      </c>
    </row>
    <row r="377" spans="1:7" x14ac:dyDescent="0.15">
      <c r="A377">
        <f>被动技能!G379</f>
        <v>100374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200374:100:1:0</v>
      </c>
      <c r="F377">
        <f>被动技能!L379</f>
        <v>14</v>
      </c>
      <c r="G377" t="str">
        <f>被动技能!M379</f>
        <v>skill_27</v>
      </c>
    </row>
    <row r="378" spans="1:7" x14ac:dyDescent="0.15">
      <c r="A378">
        <f>被动技能!G380</f>
        <v>100375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200375:100:1:0</v>
      </c>
      <c r="F378">
        <f>被动技能!L380</f>
        <v>15</v>
      </c>
      <c r="G378" t="str">
        <f>被动技能!M380</f>
        <v>skill_27</v>
      </c>
    </row>
    <row r="379" spans="1:7" x14ac:dyDescent="0.15">
      <c r="A379">
        <f>被动技能!G381</f>
        <v>100376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200376:100:1:0</v>
      </c>
      <c r="F379">
        <f>被动技能!L381</f>
        <v>16</v>
      </c>
      <c r="G379" t="str">
        <f>被动技能!M381</f>
        <v>skill_27</v>
      </c>
    </row>
    <row r="380" spans="1:7" x14ac:dyDescent="0.15">
      <c r="A380">
        <f>被动技能!G382</f>
        <v>100377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200377:100:1:0</v>
      </c>
      <c r="F380">
        <f>被动技能!L382</f>
        <v>17</v>
      </c>
      <c r="G380" t="str">
        <f>被动技能!M382</f>
        <v>skill_27</v>
      </c>
    </row>
    <row r="381" spans="1:7" x14ac:dyDescent="0.15">
      <c r="A381">
        <f>被动技能!G383</f>
        <v>100378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200378:100:1:0</v>
      </c>
      <c r="F381">
        <f>被动技能!L383</f>
        <v>18</v>
      </c>
      <c r="G381" t="str">
        <f>被动技能!M383</f>
        <v>skill_27</v>
      </c>
    </row>
    <row r="382" spans="1:7" x14ac:dyDescent="0.15">
      <c r="A382">
        <f>被动技能!G384</f>
        <v>100379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200379:100:1:0</v>
      </c>
      <c r="F382">
        <f>被动技能!L384</f>
        <v>19</v>
      </c>
      <c r="G382" t="str">
        <f>被动技能!M384</f>
        <v>skill_27</v>
      </c>
    </row>
    <row r="383" spans="1:7" x14ac:dyDescent="0.15">
      <c r="A383">
        <f>被动技能!G385</f>
        <v>100380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200380:100:1:0</v>
      </c>
      <c r="F383">
        <f>被动技能!L385</f>
        <v>20</v>
      </c>
      <c r="G383" t="str">
        <f>被动技能!M385</f>
        <v>skill_27</v>
      </c>
    </row>
    <row r="384" spans="1:7" x14ac:dyDescent="0.15">
      <c r="A384">
        <f>被动技能!G386</f>
        <v>100381</v>
      </c>
      <c r="B384" t="str">
        <f>被动技能!H386</f>
        <v>守护</v>
      </c>
      <c r="C384" t="str">
        <f>被动技能!I386</f>
        <v>提升自身防御力32,并提升免伤率5%</v>
      </c>
      <c r="D384">
        <f>VLOOKUP(被动技能!J386,对应表!R:S,2,FALSE)</f>
        <v>1</v>
      </c>
      <c r="E384" t="str">
        <f>被动技能!K386</f>
        <v>200381:100:1:0</v>
      </c>
      <c r="F384">
        <f>被动技能!L386</f>
        <v>1</v>
      </c>
      <c r="G384" t="str">
        <f>被动技能!M386</f>
        <v>skill_27</v>
      </c>
    </row>
    <row r="385" spans="1:7" x14ac:dyDescent="0.15">
      <c r="A385">
        <f>被动技能!G387</f>
        <v>100382</v>
      </c>
      <c r="B385" t="str">
        <f>被动技能!H387</f>
        <v>守护</v>
      </c>
      <c r="C385" t="str">
        <f>被动技能!I387</f>
        <v>提升自身防御力38,并提升免伤率5%</v>
      </c>
      <c r="D385">
        <f>VLOOKUP(被动技能!J387,对应表!R:S,2,FALSE)</f>
        <v>1</v>
      </c>
      <c r="E385" t="str">
        <f>被动技能!K387</f>
        <v>200382:100:1:0</v>
      </c>
      <c r="F385">
        <f>被动技能!L387</f>
        <v>2</v>
      </c>
      <c r="G385" t="str">
        <f>被动技能!M387</f>
        <v>skill_27</v>
      </c>
    </row>
    <row r="386" spans="1:7" x14ac:dyDescent="0.15">
      <c r="A386">
        <f>被动技能!G388</f>
        <v>100383</v>
      </c>
      <c r="B386" t="str">
        <f>被动技能!H388</f>
        <v>守护</v>
      </c>
      <c r="C386" t="str">
        <f>被动技能!I388</f>
        <v>提升自身防御力57,并提升免伤率6%</v>
      </c>
      <c r="D386">
        <f>VLOOKUP(被动技能!J388,对应表!R:S,2,FALSE)</f>
        <v>1</v>
      </c>
      <c r="E386" t="str">
        <f>被动技能!K388</f>
        <v>200383:100:1:0</v>
      </c>
      <c r="F386">
        <f>被动技能!L388</f>
        <v>3</v>
      </c>
      <c r="G386" t="str">
        <f>被动技能!M388</f>
        <v>skill_27</v>
      </c>
    </row>
    <row r="387" spans="1:7" x14ac:dyDescent="0.15">
      <c r="A387">
        <f>被动技能!G389</f>
        <v>100384</v>
      </c>
      <c r="B387" t="str">
        <f>被动技能!H389</f>
        <v>守护</v>
      </c>
      <c r="C387" t="str">
        <f>被动技能!I389</f>
        <v>提升自身防御力88,并提升免伤率6%</v>
      </c>
      <c r="D387">
        <f>VLOOKUP(被动技能!J389,对应表!R:S,2,FALSE)</f>
        <v>1</v>
      </c>
      <c r="E387" t="str">
        <f>被动技能!K389</f>
        <v>200384:100:1:0</v>
      </c>
      <c r="F387">
        <f>被动技能!L389</f>
        <v>4</v>
      </c>
      <c r="G387" t="str">
        <f>被动技能!M389</f>
        <v>skill_27</v>
      </c>
    </row>
    <row r="388" spans="1:7" x14ac:dyDescent="0.15">
      <c r="A388">
        <f>被动技能!G390</f>
        <v>100385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200385:100:1:0</v>
      </c>
      <c r="F388">
        <f>被动技能!L390</f>
        <v>5</v>
      </c>
      <c r="G388" t="str">
        <f>被动技能!M390</f>
        <v>skill_27</v>
      </c>
    </row>
    <row r="389" spans="1:7" x14ac:dyDescent="0.15">
      <c r="A389">
        <f>被动技能!G391</f>
        <v>100386</v>
      </c>
      <c r="B389" t="str">
        <f>被动技能!H391</f>
        <v>守护</v>
      </c>
      <c r="C389" t="str">
        <f>被动技能!I391</f>
        <v>提升自身防御力160,并提升免伤率7%</v>
      </c>
      <c r="D389">
        <f>VLOOKUP(被动技能!J391,对应表!R:S,2,FALSE)</f>
        <v>1</v>
      </c>
      <c r="E389" t="str">
        <f>被动技能!K391</f>
        <v>200386:100:1:0</v>
      </c>
      <c r="F389">
        <f>被动技能!L391</f>
        <v>6</v>
      </c>
      <c r="G389" t="str">
        <f>被动技能!M391</f>
        <v>skill_27</v>
      </c>
    </row>
    <row r="390" spans="1:7" x14ac:dyDescent="0.15">
      <c r="A390">
        <f>被动技能!G392</f>
        <v>100387</v>
      </c>
      <c r="B390" t="str">
        <f>被动技能!H392</f>
        <v>守护</v>
      </c>
      <c r="C390" t="str">
        <f>被动技能!I392</f>
        <v>提升自身防御力226,并提升免伤率8%</v>
      </c>
      <c r="D390">
        <f>VLOOKUP(被动技能!J392,对应表!R:S,2,FALSE)</f>
        <v>1</v>
      </c>
      <c r="E390" t="str">
        <f>被动技能!K392</f>
        <v>200387:100:1:0</v>
      </c>
      <c r="F390">
        <f>被动技能!L392</f>
        <v>7</v>
      </c>
      <c r="G390" t="str">
        <f>被动技能!M392</f>
        <v>skill_27</v>
      </c>
    </row>
    <row r="391" spans="1:7" x14ac:dyDescent="0.15">
      <c r="A391">
        <f>被动技能!G393</f>
        <v>100388</v>
      </c>
      <c r="B391" t="str">
        <f>被动技能!H393</f>
        <v>守护</v>
      </c>
      <c r="C391" t="str">
        <f>被动技能!I393</f>
        <v>提升自身防御力320,并提升免伤率8%</v>
      </c>
      <c r="D391">
        <f>VLOOKUP(被动技能!J393,对应表!R:S,2,FALSE)</f>
        <v>1</v>
      </c>
      <c r="E391" t="str">
        <f>被动技能!K393</f>
        <v>200388:100:1:0</v>
      </c>
      <c r="F391">
        <f>被动技能!L393</f>
        <v>8</v>
      </c>
      <c r="G391" t="str">
        <f>被动技能!M393</f>
        <v>skill_27</v>
      </c>
    </row>
    <row r="392" spans="1:7" x14ac:dyDescent="0.15">
      <c r="A392">
        <f>被动技能!G394</f>
        <v>100389</v>
      </c>
      <c r="B392" t="str">
        <f>被动技能!H394</f>
        <v>守护</v>
      </c>
      <c r="C392" t="str">
        <f>被动技能!I394</f>
        <v>提升自身防御力452,并提升免伤率9%</v>
      </c>
      <c r="D392">
        <f>VLOOKUP(被动技能!J394,对应表!R:S,2,FALSE)</f>
        <v>1</v>
      </c>
      <c r="E392" t="str">
        <f>被动技能!K394</f>
        <v>200389:100:1:0</v>
      </c>
      <c r="F392">
        <f>被动技能!L394</f>
        <v>9</v>
      </c>
      <c r="G392" t="str">
        <f>被动技能!M394</f>
        <v>skill_27</v>
      </c>
    </row>
    <row r="393" spans="1:7" x14ac:dyDescent="0.15">
      <c r="A393">
        <f>被动技能!G395</f>
        <v>100390</v>
      </c>
      <c r="B393" t="str">
        <f>被动技能!H395</f>
        <v>守护</v>
      </c>
      <c r="C393" t="str">
        <f>被动技能!I395</f>
        <v>提升自身防御力640,并提升免伤率9%</v>
      </c>
      <c r="D393">
        <f>VLOOKUP(被动技能!J395,对应表!R:S,2,FALSE)</f>
        <v>1</v>
      </c>
      <c r="E393" t="str">
        <f>被动技能!K395</f>
        <v>200390:100:1:0</v>
      </c>
      <c r="F393">
        <f>被动技能!L395</f>
        <v>10</v>
      </c>
      <c r="G393" t="str">
        <f>被动技能!M395</f>
        <v>skill_27</v>
      </c>
    </row>
    <row r="394" spans="1:7" x14ac:dyDescent="0.15">
      <c r="A394">
        <f>被动技能!G396</f>
        <v>100391</v>
      </c>
      <c r="B394" t="str">
        <f>被动技能!H396</f>
        <v>守护</v>
      </c>
      <c r="C394" t="str">
        <f>被动技能!I396</f>
        <v>提升自身防御力906,并提升免伤率10%</v>
      </c>
      <c r="D394">
        <f>VLOOKUP(被动技能!J396,对应表!R:S,2,FALSE)</f>
        <v>1</v>
      </c>
      <c r="E394" t="str">
        <f>被动技能!K396</f>
        <v>200391:100:1:0</v>
      </c>
      <c r="F394">
        <f>被动技能!L396</f>
        <v>11</v>
      </c>
      <c r="G394" t="str">
        <f>被动技能!M396</f>
        <v>skill_27</v>
      </c>
    </row>
    <row r="395" spans="1:7" x14ac:dyDescent="0.15">
      <c r="A395">
        <f>被动技能!G397</f>
        <v>100392</v>
      </c>
      <c r="B395" t="str">
        <f>被动技能!H397</f>
        <v>守护</v>
      </c>
      <c r="C395" t="str">
        <f>被动技能!I397</f>
        <v>提升自身防御力1281,并提升免伤率10%</v>
      </c>
      <c r="D395">
        <f>VLOOKUP(被动技能!J397,对应表!R:S,2,FALSE)</f>
        <v>1</v>
      </c>
      <c r="E395" t="str">
        <f>被动技能!K397</f>
        <v>200392:100:1:0</v>
      </c>
      <c r="F395">
        <f>被动技能!L397</f>
        <v>12</v>
      </c>
      <c r="G395" t="str">
        <f>被动技能!M397</f>
        <v>skill_27</v>
      </c>
    </row>
    <row r="396" spans="1:7" x14ac:dyDescent="0.15">
      <c r="A396">
        <f>被动技能!G398</f>
        <v>100393</v>
      </c>
      <c r="B396" t="str">
        <f>被动技能!H398</f>
        <v>守护</v>
      </c>
      <c r="C396" t="str">
        <f>被动技能!I398</f>
        <v>提升自身防御力1812,并提升免伤率11%</v>
      </c>
      <c r="D396">
        <f>VLOOKUP(被动技能!J398,对应表!R:S,2,FALSE)</f>
        <v>1</v>
      </c>
      <c r="E396" t="str">
        <f>被动技能!K398</f>
        <v>200393:100:1:0</v>
      </c>
      <c r="F396">
        <f>被动技能!L398</f>
        <v>13</v>
      </c>
      <c r="G396" t="str">
        <f>被动技能!M398</f>
        <v>skill_27</v>
      </c>
    </row>
    <row r="397" spans="1:7" x14ac:dyDescent="0.15">
      <c r="A397">
        <f>被动技能!G399</f>
        <v>100394</v>
      </c>
      <c r="B397" t="str">
        <f>被动技能!H399</f>
        <v>守护</v>
      </c>
      <c r="C397" t="str">
        <f>被动技能!I399</f>
        <v>提升自身防御力2563,并提升免伤率11%</v>
      </c>
      <c r="D397">
        <f>VLOOKUP(被动技能!J399,对应表!R:S,2,FALSE)</f>
        <v>1</v>
      </c>
      <c r="E397" t="str">
        <f>被动技能!K399</f>
        <v>200394:100:1:0</v>
      </c>
      <c r="F397">
        <f>被动技能!L399</f>
        <v>14</v>
      </c>
      <c r="G397" t="str">
        <f>被动技能!M399</f>
        <v>skill_27</v>
      </c>
    </row>
    <row r="398" spans="1:7" x14ac:dyDescent="0.15">
      <c r="A398">
        <f>被动技能!G400</f>
        <v>100395</v>
      </c>
      <c r="B398" t="str">
        <f>被动技能!H400</f>
        <v>守护</v>
      </c>
      <c r="C398" t="str">
        <f>被动技能!I400</f>
        <v>提升自身防御力3626,并提升免伤率12%</v>
      </c>
      <c r="D398">
        <f>VLOOKUP(被动技能!J400,对应表!R:S,2,FALSE)</f>
        <v>1</v>
      </c>
      <c r="E398" t="str">
        <f>被动技能!K400</f>
        <v>200395:100:1:0</v>
      </c>
      <c r="F398">
        <f>被动技能!L400</f>
        <v>15</v>
      </c>
      <c r="G398" t="str">
        <f>被动技能!M400</f>
        <v>skill_27</v>
      </c>
    </row>
    <row r="399" spans="1:7" x14ac:dyDescent="0.15">
      <c r="A399">
        <f>被动技能!G401</f>
        <v>100396</v>
      </c>
      <c r="B399" t="str">
        <f>被动技能!H401</f>
        <v>守护</v>
      </c>
      <c r="C399" t="str">
        <f>被动技能!I401</f>
        <v>提升自身防御力5128,并提升免伤率12%</v>
      </c>
      <c r="D399">
        <f>VLOOKUP(被动技能!J401,对应表!R:S,2,FALSE)</f>
        <v>1</v>
      </c>
      <c r="E399" t="str">
        <f>被动技能!K401</f>
        <v>200396:100:1:0</v>
      </c>
      <c r="F399">
        <f>被动技能!L401</f>
        <v>16</v>
      </c>
      <c r="G399" t="str">
        <f>被动技能!M401</f>
        <v>skill_27</v>
      </c>
    </row>
    <row r="400" spans="1:7" x14ac:dyDescent="0.15">
      <c r="A400">
        <f>被动技能!G402</f>
        <v>100397</v>
      </c>
      <c r="B400" t="str">
        <f>被动技能!H402</f>
        <v>守护</v>
      </c>
      <c r="C400" t="str">
        <f>被动技能!I402</f>
        <v>提升自身防御力7254,并提升免伤率13%</v>
      </c>
      <c r="D400">
        <f>VLOOKUP(被动技能!J402,对应表!R:S,2,FALSE)</f>
        <v>1</v>
      </c>
      <c r="E400" t="str">
        <f>被动技能!K402</f>
        <v>200397:100:1:0</v>
      </c>
      <c r="F400">
        <f>被动技能!L402</f>
        <v>17</v>
      </c>
      <c r="G400" t="str">
        <f>被动技能!M402</f>
        <v>skill_27</v>
      </c>
    </row>
    <row r="401" spans="1:7" x14ac:dyDescent="0.15">
      <c r="A401">
        <f>被动技能!G403</f>
        <v>100398</v>
      </c>
      <c r="B401" t="str">
        <f>被动技能!H403</f>
        <v>守护</v>
      </c>
      <c r="C401" t="str">
        <f>被动技能!I403</f>
        <v>提升自身防御力10260,并提升免伤率13%</v>
      </c>
      <c r="D401">
        <f>VLOOKUP(被动技能!J403,对应表!R:S,2,FALSE)</f>
        <v>1</v>
      </c>
      <c r="E401" t="str">
        <f>被动技能!K403</f>
        <v>200398:100:1:0</v>
      </c>
      <c r="F401">
        <f>被动技能!L403</f>
        <v>18</v>
      </c>
      <c r="G401" t="str">
        <f>被动技能!M403</f>
        <v>skill_27</v>
      </c>
    </row>
    <row r="402" spans="1:7" x14ac:dyDescent="0.15">
      <c r="A402">
        <f>被动技能!G404</f>
        <v>100399</v>
      </c>
      <c r="B402" t="str">
        <f>被动技能!H404</f>
        <v>守护</v>
      </c>
      <c r="C402" t="str">
        <f>被动技能!I404</f>
        <v>提升自身防御力14512,并提升免伤率14%</v>
      </c>
      <c r="D402">
        <f>VLOOKUP(被动技能!J404,对应表!R:S,2,FALSE)</f>
        <v>1</v>
      </c>
      <c r="E402" t="str">
        <f>被动技能!K404</f>
        <v>200399:100:1:0</v>
      </c>
      <c r="F402">
        <f>被动技能!L404</f>
        <v>19</v>
      </c>
      <c r="G402" t="str">
        <f>被动技能!M404</f>
        <v>skill_27</v>
      </c>
    </row>
    <row r="403" spans="1:7" x14ac:dyDescent="0.15">
      <c r="A403">
        <f>被动技能!G405</f>
        <v>100400</v>
      </c>
      <c r="B403" t="str">
        <f>被动技能!H405</f>
        <v>守护</v>
      </c>
      <c r="C403" t="str">
        <f>被动技能!I405</f>
        <v>提升自身防御力20525,并提升免伤率14%</v>
      </c>
      <c r="D403">
        <f>VLOOKUP(被动技能!J405,对应表!R:S,2,FALSE)</f>
        <v>1</v>
      </c>
      <c r="E403" t="str">
        <f>被动技能!K405</f>
        <v>200400:100:1:0</v>
      </c>
      <c r="F403">
        <f>被动技能!L405</f>
        <v>20</v>
      </c>
      <c r="G403" t="str">
        <f>被动技能!M405</f>
        <v>skill_27</v>
      </c>
    </row>
    <row r="404" spans="1:7" x14ac:dyDescent="0.15">
      <c r="A404">
        <f>被动技能!G406</f>
        <v>100401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200401:100:1:0</v>
      </c>
      <c r="F404">
        <f>被动技能!L406</f>
        <v>1</v>
      </c>
      <c r="G404" t="str">
        <f>被动技能!M406</f>
        <v>skill_27</v>
      </c>
    </row>
    <row r="405" spans="1:7" x14ac:dyDescent="0.15">
      <c r="A405">
        <f>被动技能!G407</f>
        <v>100402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200402:100:1:0</v>
      </c>
      <c r="F405">
        <f>被动技能!L407</f>
        <v>2</v>
      </c>
      <c r="G405" t="str">
        <f>被动技能!M407</f>
        <v>skill_27</v>
      </c>
    </row>
    <row r="406" spans="1:7" x14ac:dyDescent="0.15">
      <c r="A406">
        <f>被动技能!G408</f>
        <v>100403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200403:100:1:0</v>
      </c>
      <c r="F406">
        <f>被动技能!L408</f>
        <v>3</v>
      </c>
      <c r="G406" t="str">
        <f>被动技能!M408</f>
        <v>skill_27</v>
      </c>
    </row>
    <row r="407" spans="1:7" x14ac:dyDescent="0.15">
      <c r="A407">
        <f>被动技能!G409</f>
        <v>100404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200404:100:1:0</v>
      </c>
      <c r="F407">
        <f>被动技能!L409</f>
        <v>4</v>
      </c>
      <c r="G407" t="str">
        <f>被动技能!M409</f>
        <v>skill_27</v>
      </c>
    </row>
    <row r="408" spans="1:7" x14ac:dyDescent="0.15">
      <c r="A408">
        <f>被动技能!G410</f>
        <v>100405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200405:100:1:0</v>
      </c>
      <c r="F408">
        <f>被动技能!L410</f>
        <v>5</v>
      </c>
      <c r="G408" t="str">
        <f>被动技能!M410</f>
        <v>skill_27</v>
      </c>
    </row>
    <row r="409" spans="1:7" x14ac:dyDescent="0.15">
      <c r="A409">
        <f>被动技能!G411</f>
        <v>100406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200406:100:1:0</v>
      </c>
      <c r="F409">
        <f>被动技能!L411</f>
        <v>6</v>
      </c>
      <c r="G409" t="str">
        <f>被动技能!M411</f>
        <v>skill_27</v>
      </c>
    </row>
    <row r="410" spans="1:7" x14ac:dyDescent="0.15">
      <c r="A410">
        <f>被动技能!G412</f>
        <v>100407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200407:100:1:0</v>
      </c>
      <c r="F410">
        <f>被动技能!L412</f>
        <v>7</v>
      </c>
      <c r="G410" t="str">
        <f>被动技能!M412</f>
        <v>skill_27</v>
      </c>
    </row>
    <row r="411" spans="1:7" x14ac:dyDescent="0.15">
      <c r="A411">
        <f>被动技能!G413</f>
        <v>100408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200408:100:1:0</v>
      </c>
      <c r="F411">
        <f>被动技能!L413</f>
        <v>8</v>
      </c>
      <c r="G411" t="str">
        <f>被动技能!M413</f>
        <v>skill_27</v>
      </c>
    </row>
    <row r="412" spans="1:7" x14ac:dyDescent="0.15">
      <c r="A412">
        <f>被动技能!G414</f>
        <v>100409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200409:100:1:0</v>
      </c>
      <c r="F412">
        <f>被动技能!L414</f>
        <v>9</v>
      </c>
      <c r="G412" t="str">
        <f>被动技能!M414</f>
        <v>skill_27</v>
      </c>
    </row>
    <row r="413" spans="1:7" x14ac:dyDescent="0.15">
      <c r="A413">
        <f>被动技能!G415</f>
        <v>100410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200410:100:1:0</v>
      </c>
      <c r="F413">
        <f>被动技能!L415</f>
        <v>10</v>
      </c>
      <c r="G413" t="str">
        <f>被动技能!M415</f>
        <v>skill_27</v>
      </c>
    </row>
    <row r="414" spans="1:7" x14ac:dyDescent="0.15">
      <c r="A414">
        <f>被动技能!G416</f>
        <v>100411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200411:100:1:0</v>
      </c>
      <c r="F414">
        <f>被动技能!L416</f>
        <v>11</v>
      </c>
      <c r="G414" t="str">
        <f>被动技能!M416</f>
        <v>skill_27</v>
      </c>
    </row>
    <row r="415" spans="1:7" x14ac:dyDescent="0.15">
      <c r="A415">
        <f>被动技能!G417</f>
        <v>100412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200412:100:1:0</v>
      </c>
      <c r="F415">
        <f>被动技能!L417</f>
        <v>12</v>
      </c>
      <c r="G415" t="str">
        <f>被动技能!M417</f>
        <v>skill_27</v>
      </c>
    </row>
    <row r="416" spans="1:7" x14ac:dyDescent="0.15">
      <c r="A416">
        <f>被动技能!G418</f>
        <v>100413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200413:100:1:0</v>
      </c>
      <c r="F416">
        <f>被动技能!L418</f>
        <v>13</v>
      </c>
      <c r="G416" t="str">
        <f>被动技能!M418</f>
        <v>skill_27</v>
      </c>
    </row>
    <row r="417" spans="1:7" x14ac:dyDescent="0.15">
      <c r="A417">
        <f>被动技能!G419</f>
        <v>100414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200414:100:1:0</v>
      </c>
      <c r="F417">
        <f>被动技能!L419</f>
        <v>14</v>
      </c>
      <c r="G417" t="str">
        <f>被动技能!M419</f>
        <v>skill_27</v>
      </c>
    </row>
    <row r="418" spans="1:7" x14ac:dyDescent="0.15">
      <c r="A418">
        <f>被动技能!G420</f>
        <v>100415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200415:100:1:0</v>
      </c>
      <c r="F418">
        <f>被动技能!L420</f>
        <v>15</v>
      </c>
      <c r="G418" t="str">
        <f>被动技能!M420</f>
        <v>skill_27</v>
      </c>
    </row>
    <row r="419" spans="1:7" x14ac:dyDescent="0.15">
      <c r="A419">
        <f>被动技能!G421</f>
        <v>100416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200416:100:1:0</v>
      </c>
      <c r="F419">
        <f>被动技能!L421</f>
        <v>16</v>
      </c>
      <c r="G419" t="str">
        <f>被动技能!M421</f>
        <v>skill_27</v>
      </c>
    </row>
    <row r="420" spans="1:7" x14ac:dyDescent="0.15">
      <c r="A420">
        <f>被动技能!G422</f>
        <v>100417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200417:100:1:0</v>
      </c>
      <c r="F420">
        <f>被动技能!L422</f>
        <v>17</v>
      </c>
      <c r="G420" t="str">
        <f>被动技能!M422</f>
        <v>skill_27</v>
      </c>
    </row>
    <row r="421" spans="1:7" x14ac:dyDescent="0.15">
      <c r="A421">
        <f>被动技能!G423</f>
        <v>100418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200418:100:1:0</v>
      </c>
      <c r="F421">
        <f>被动技能!L423</f>
        <v>18</v>
      </c>
      <c r="G421" t="str">
        <f>被动技能!M423</f>
        <v>skill_27</v>
      </c>
    </row>
    <row r="422" spans="1:7" x14ac:dyDescent="0.15">
      <c r="A422">
        <f>被动技能!G424</f>
        <v>100419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200419:100:1:0</v>
      </c>
      <c r="F422">
        <f>被动技能!L424</f>
        <v>19</v>
      </c>
      <c r="G422" t="str">
        <f>被动技能!M424</f>
        <v>skill_27</v>
      </c>
    </row>
    <row r="423" spans="1:7" x14ac:dyDescent="0.15">
      <c r="A423">
        <f>被动技能!G425</f>
        <v>100420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200420:100:1:0</v>
      </c>
      <c r="F423">
        <f>被动技能!L425</f>
        <v>20</v>
      </c>
      <c r="G423" t="str">
        <f>被动技能!M425</f>
        <v>skill_27</v>
      </c>
    </row>
    <row r="424" spans="1:7" x14ac:dyDescent="0.15">
      <c r="A424">
        <f>被动技能!G426</f>
        <v>100421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200421:100:1:0</v>
      </c>
      <c r="F424">
        <f>被动技能!L426</f>
        <v>1</v>
      </c>
      <c r="G424" t="str">
        <f>被动技能!M426</f>
        <v>skill_27</v>
      </c>
    </row>
    <row r="425" spans="1:7" x14ac:dyDescent="0.15">
      <c r="A425">
        <f>被动技能!G427</f>
        <v>100422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200422:100:1:0</v>
      </c>
      <c r="F425">
        <f>被动技能!L427</f>
        <v>2</v>
      </c>
      <c r="G425" t="str">
        <f>被动技能!M427</f>
        <v>skill_27</v>
      </c>
    </row>
    <row r="426" spans="1:7" x14ac:dyDescent="0.15">
      <c r="A426">
        <f>被动技能!G428</f>
        <v>100423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200423:100:1:0</v>
      </c>
      <c r="F426">
        <f>被动技能!L428</f>
        <v>3</v>
      </c>
      <c r="G426" t="str">
        <f>被动技能!M428</f>
        <v>skill_27</v>
      </c>
    </row>
    <row r="427" spans="1:7" x14ac:dyDescent="0.15">
      <c r="A427">
        <f>被动技能!G429</f>
        <v>100424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200424:100:1:0</v>
      </c>
      <c r="F427">
        <f>被动技能!L429</f>
        <v>4</v>
      </c>
      <c r="G427" t="str">
        <f>被动技能!M429</f>
        <v>skill_27</v>
      </c>
    </row>
    <row r="428" spans="1:7" x14ac:dyDescent="0.15">
      <c r="A428">
        <f>被动技能!G430</f>
        <v>100425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200425:100:1:0</v>
      </c>
      <c r="F428">
        <f>被动技能!L430</f>
        <v>5</v>
      </c>
      <c r="G428" t="str">
        <f>被动技能!M430</f>
        <v>skill_27</v>
      </c>
    </row>
    <row r="429" spans="1:7" x14ac:dyDescent="0.15">
      <c r="A429">
        <f>被动技能!G431</f>
        <v>100426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200426:100:1:0</v>
      </c>
      <c r="F429">
        <f>被动技能!L431</f>
        <v>6</v>
      </c>
      <c r="G429" t="str">
        <f>被动技能!M431</f>
        <v>skill_27</v>
      </c>
    </row>
    <row r="430" spans="1:7" x14ac:dyDescent="0.15">
      <c r="A430">
        <f>被动技能!G432</f>
        <v>100427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200427:100:1:0</v>
      </c>
      <c r="F430">
        <f>被动技能!L432</f>
        <v>7</v>
      </c>
      <c r="G430" t="str">
        <f>被动技能!M432</f>
        <v>skill_27</v>
      </c>
    </row>
    <row r="431" spans="1:7" x14ac:dyDescent="0.15">
      <c r="A431">
        <f>被动技能!G433</f>
        <v>100428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200428:100:1:0</v>
      </c>
      <c r="F431">
        <f>被动技能!L433</f>
        <v>8</v>
      </c>
      <c r="G431" t="str">
        <f>被动技能!M433</f>
        <v>skill_27</v>
      </c>
    </row>
    <row r="432" spans="1:7" x14ac:dyDescent="0.15">
      <c r="A432">
        <f>被动技能!G434</f>
        <v>100429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200429:100:1:0</v>
      </c>
      <c r="F432">
        <f>被动技能!L434</f>
        <v>9</v>
      </c>
      <c r="G432" t="str">
        <f>被动技能!M434</f>
        <v>skill_27</v>
      </c>
    </row>
    <row r="433" spans="1:7" x14ac:dyDescent="0.15">
      <c r="A433">
        <f>被动技能!G435</f>
        <v>100430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200430:100:1:0</v>
      </c>
      <c r="F433">
        <f>被动技能!L435</f>
        <v>10</v>
      </c>
      <c r="G433" t="str">
        <f>被动技能!M435</f>
        <v>skill_27</v>
      </c>
    </row>
    <row r="434" spans="1:7" x14ac:dyDescent="0.15">
      <c r="A434">
        <f>被动技能!G436</f>
        <v>100431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200431:100:1:0</v>
      </c>
      <c r="F434">
        <f>被动技能!L436</f>
        <v>11</v>
      </c>
      <c r="G434" t="str">
        <f>被动技能!M436</f>
        <v>skill_27</v>
      </c>
    </row>
    <row r="435" spans="1:7" x14ac:dyDescent="0.15">
      <c r="A435">
        <f>被动技能!G437</f>
        <v>100432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200432:100:1:0</v>
      </c>
      <c r="F435">
        <f>被动技能!L437</f>
        <v>12</v>
      </c>
      <c r="G435" t="str">
        <f>被动技能!M437</f>
        <v>skill_27</v>
      </c>
    </row>
    <row r="436" spans="1:7" x14ac:dyDescent="0.15">
      <c r="A436">
        <f>被动技能!G438</f>
        <v>100433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200433:100:1:0</v>
      </c>
      <c r="F436">
        <f>被动技能!L438</f>
        <v>13</v>
      </c>
      <c r="G436" t="str">
        <f>被动技能!M438</f>
        <v>skill_27</v>
      </c>
    </row>
    <row r="437" spans="1:7" x14ac:dyDescent="0.15">
      <c r="A437">
        <f>被动技能!G439</f>
        <v>100434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200434:100:1:0</v>
      </c>
      <c r="F437">
        <f>被动技能!L439</f>
        <v>14</v>
      </c>
      <c r="G437" t="str">
        <f>被动技能!M439</f>
        <v>skill_27</v>
      </c>
    </row>
    <row r="438" spans="1:7" x14ac:dyDescent="0.15">
      <c r="A438">
        <f>被动技能!G440</f>
        <v>100435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200435:100:1:0</v>
      </c>
      <c r="F438">
        <f>被动技能!L440</f>
        <v>15</v>
      </c>
      <c r="G438" t="str">
        <f>被动技能!M440</f>
        <v>skill_27</v>
      </c>
    </row>
    <row r="439" spans="1:7" x14ac:dyDescent="0.15">
      <c r="A439">
        <f>被动技能!G441</f>
        <v>100436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200436:100:1:0</v>
      </c>
      <c r="F439">
        <f>被动技能!L441</f>
        <v>16</v>
      </c>
      <c r="G439" t="str">
        <f>被动技能!M441</f>
        <v>skill_27</v>
      </c>
    </row>
    <row r="440" spans="1:7" x14ac:dyDescent="0.15">
      <c r="A440">
        <f>被动技能!G442</f>
        <v>100437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200437:100:1:0</v>
      </c>
      <c r="F440">
        <f>被动技能!L442</f>
        <v>17</v>
      </c>
      <c r="G440" t="str">
        <f>被动技能!M442</f>
        <v>skill_27</v>
      </c>
    </row>
    <row r="441" spans="1:7" x14ac:dyDescent="0.15">
      <c r="A441">
        <f>被动技能!G443</f>
        <v>100438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200438:100:1:0</v>
      </c>
      <c r="F441">
        <f>被动技能!L443</f>
        <v>18</v>
      </c>
      <c r="G441" t="str">
        <f>被动技能!M443</f>
        <v>skill_27</v>
      </c>
    </row>
    <row r="442" spans="1:7" x14ac:dyDescent="0.15">
      <c r="A442">
        <f>被动技能!G444</f>
        <v>100439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200439:100:1:0</v>
      </c>
      <c r="F442">
        <f>被动技能!L444</f>
        <v>19</v>
      </c>
      <c r="G442" t="str">
        <f>被动技能!M444</f>
        <v>skill_27</v>
      </c>
    </row>
    <row r="443" spans="1:7" x14ac:dyDescent="0.15">
      <c r="A443">
        <f>被动技能!G445</f>
        <v>100440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200440:100:1:0</v>
      </c>
      <c r="F443">
        <f>被动技能!L445</f>
        <v>20</v>
      </c>
      <c r="G443" t="str">
        <f>被动技能!M445</f>
        <v>skill_27</v>
      </c>
    </row>
    <row r="444" spans="1:7" x14ac:dyDescent="0.15">
      <c r="A444">
        <f>被动技能!G446</f>
        <v>100441</v>
      </c>
      <c r="B444" t="str">
        <f>被动技能!H446</f>
        <v>腐蚀</v>
      </c>
      <c r="C444" t="str">
        <f>被动技能!I446</f>
        <v>降低敌方全体防御-78</v>
      </c>
      <c r="D444">
        <f>VLOOKUP(被动技能!J446,对应表!R:S,2,FALSE)</f>
        <v>1</v>
      </c>
      <c r="E444" t="str">
        <f>被动技能!K446</f>
        <v>200441:100:4:9</v>
      </c>
      <c r="F444">
        <f>被动技能!L446</f>
        <v>1</v>
      </c>
      <c r="G444" t="str">
        <f>被动技能!M446</f>
        <v>skill_02</v>
      </c>
    </row>
    <row r="445" spans="1:7" x14ac:dyDescent="0.15">
      <c r="A445">
        <f>被动技能!G447</f>
        <v>100442</v>
      </c>
      <c r="B445" t="str">
        <f>被动技能!H447</f>
        <v>腐蚀</v>
      </c>
      <c r="C445" t="str">
        <f>被动技能!I447</f>
        <v>降低敌方全体防御-96</v>
      </c>
      <c r="D445">
        <f>VLOOKUP(被动技能!J447,对应表!R:S,2,FALSE)</f>
        <v>1</v>
      </c>
      <c r="E445" t="str">
        <f>被动技能!K447</f>
        <v>200442:100:4:9</v>
      </c>
      <c r="F445">
        <f>被动技能!L447</f>
        <v>2</v>
      </c>
      <c r="G445" t="str">
        <f>被动技能!M447</f>
        <v>skill_02</v>
      </c>
    </row>
    <row r="446" spans="1:7" x14ac:dyDescent="0.15">
      <c r="A446">
        <f>被动技能!G448</f>
        <v>100443</v>
      </c>
      <c r="B446" t="str">
        <f>被动技能!H448</f>
        <v>腐蚀</v>
      </c>
      <c r="C446" t="str">
        <f>被动技能!I448</f>
        <v>降低敌方全体防御-150</v>
      </c>
      <c r="D446">
        <f>VLOOKUP(被动技能!J448,对应表!R:S,2,FALSE)</f>
        <v>1</v>
      </c>
      <c r="E446" t="str">
        <f>被动技能!K448</f>
        <v>200443:100:4:9</v>
      </c>
      <c r="F446">
        <f>被动技能!L448</f>
        <v>3</v>
      </c>
      <c r="G446" t="str">
        <f>被动技能!M448</f>
        <v>skill_02</v>
      </c>
    </row>
    <row r="447" spans="1:7" x14ac:dyDescent="0.15">
      <c r="A447">
        <f>被动技能!G449</f>
        <v>100444</v>
      </c>
      <c r="B447" t="str">
        <f>被动技能!H449</f>
        <v>腐蚀</v>
      </c>
      <c r="C447" t="str">
        <f>被动技能!I449</f>
        <v>降低敌方全体防御-240</v>
      </c>
      <c r="D447">
        <f>VLOOKUP(被动技能!J449,对应表!R:S,2,FALSE)</f>
        <v>1</v>
      </c>
      <c r="E447" t="str">
        <f>被动技能!K449</f>
        <v>200444:100:4:9</v>
      </c>
      <c r="F447">
        <f>被动技能!L449</f>
        <v>4</v>
      </c>
      <c r="G447" t="str">
        <f>被动技能!M449</f>
        <v>skill_02</v>
      </c>
    </row>
    <row r="448" spans="1:7" x14ac:dyDescent="0.15">
      <c r="A448">
        <f>被动技能!G450</f>
        <v>100445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200445:100:4:9</v>
      </c>
      <c r="F448">
        <f>被动技能!L450</f>
        <v>5</v>
      </c>
      <c r="G448" t="str">
        <f>被动技能!M450</f>
        <v>skill_02</v>
      </c>
    </row>
    <row r="449" spans="1:7" x14ac:dyDescent="0.15">
      <c r="A449">
        <f>被动技能!G451</f>
        <v>100446</v>
      </c>
      <c r="B449" t="str">
        <f>被动技能!H451</f>
        <v>腐蚀</v>
      </c>
      <c r="C449" t="str">
        <f>被动技能!I451</f>
        <v>降低敌方全体防御-480</v>
      </c>
      <c r="D449">
        <f>VLOOKUP(被动技能!J451,对应表!R:S,2,FALSE)</f>
        <v>1</v>
      </c>
      <c r="E449" t="str">
        <f>被动技能!K451</f>
        <v>200446:100:4:9</v>
      </c>
      <c r="F449">
        <f>被动技能!L451</f>
        <v>6</v>
      </c>
      <c r="G449" t="str">
        <f>被动技能!M451</f>
        <v>skill_02</v>
      </c>
    </row>
    <row r="450" spans="1:7" x14ac:dyDescent="0.15">
      <c r="A450">
        <f>被动技能!G452</f>
        <v>100447</v>
      </c>
      <c r="B450" t="str">
        <f>被动技能!H452</f>
        <v>腐蚀</v>
      </c>
      <c r="C450" t="str">
        <f>被动技能!I452</f>
        <v>降低敌方全体防御-680</v>
      </c>
      <c r="D450">
        <f>VLOOKUP(被动技能!J452,对应表!R:S,2,FALSE)</f>
        <v>1</v>
      </c>
      <c r="E450" t="str">
        <f>被动技能!K452</f>
        <v>200447:100:4:9</v>
      </c>
      <c r="F450">
        <f>被动技能!L452</f>
        <v>7</v>
      </c>
      <c r="G450" t="str">
        <f>被动技能!M452</f>
        <v>skill_02</v>
      </c>
    </row>
    <row r="451" spans="1:7" x14ac:dyDescent="0.15">
      <c r="A451">
        <f>被动技能!G453</f>
        <v>100448</v>
      </c>
      <c r="B451" t="str">
        <f>被动技能!H453</f>
        <v>腐蚀</v>
      </c>
      <c r="C451" t="str">
        <f>被动技能!I453</f>
        <v>降低敌方全体防御-961</v>
      </c>
      <c r="D451">
        <f>VLOOKUP(被动技能!J453,对应表!R:S,2,FALSE)</f>
        <v>1</v>
      </c>
      <c r="E451" t="str">
        <f>被动技能!K453</f>
        <v>200448:100:4:9</v>
      </c>
      <c r="F451">
        <f>被动技能!L453</f>
        <v>8</v>
      </c>
      <c r="G451" t="str">
        <f>被动技能!M453</f>
        <v>skill_02</v>
      </c>
    </row>
    <row r="452" spans="1:7" x14ac:dyDescent="0.15">
      <c r="A452">
        <f>被动技能!G454</f>
        <v>100449</v>
      </c>
      <c r="B452" t="str">
        <f>被动技能!H454</f>
        <v>腐蚀</v>
      </c>
      <c r="C452" t="str">
        <f>被动技能!I454</f>
        <v>降低敌方全体防御-1359</v>
      </c>
      <c r="D452">
        <f>VLOOKUP(被动技能!J454,对应表!R:S,2,FALSE)</f>
        <v>1</v>
      </c>
      <c r="E452" t="str">
        <f>被动技能!K454</f>
        <v>200449:100:4:9</v>
      </c>
      <c r="F452">
        <f>被动技能!L454</f>
        <v>9</v>
      </c>
      <c r="G452" t="str">
        <f>被动技能!M454</f>
        <v>skill_02</v>
      </c>
    </row>
    <row r="453" spans="1:7" x14ac:dyDescent="0.15">
      <c r="A453">
        <f>被动技能!G455</f>
        <v>100450</v>
      </c>
      <c r="B453" t="str">
        <f>被动技能!H455</f>
        <v>腐蚀</v>
      </c>
      <c r="C453" t="str">
        <f>被动技能!I455</f>
        <v>降低敌方全体防御-1922</v>
      </c>
      <c r="D453">
        <f>VLOOKUP(被动技能!J455,对应表!R:S,2,FALSE)</f>
        <v>1</v>
      </c>
      <c r="E453" t="str">
        <f>被动技能!K455</f>
        <v>200450:100:4:9</v>
      </c>
      <c r="F453">
        <f>被动技能!L455</f>
        <v>10</v>
      </c>
      <c r="G453" t="str">
        <f>被动技能!M455</f>
        <v>skill_02</v>
      </c>
    </row>
    <row r="454" spans="1:7" x14ac:dyDescent="0.15">
      <c r="A454">
        <f>被动技能!G456</f>
        <v>100451</v>
      </c>
      <c r="B454" t="str">
        <f>被动技能!H456</f>
        <v>腐蚀</v>
      </c>
      <c r="C454" t="str">
        <f>被动技能!I456</f>
        <v>降低敌方全体防御-2719</v>
      </c>
      <c r="D454">
        <f>VLOOKUP(被动技能!J456,对应表!R:S,2,FALSE)</f>
        <v>1</v>
      </c>
      <c r="E454" t="str">
        <f>被动技能!K456</f>
        <v>200451:100:4:9</v>
      </c>
      <c r="F454">
        <f>被动技能!L456</f>
        <v>11</v>
      </c>
      <c r="G454" t="str">
        <f>被动技能!M456</f>
        <v>skill_02</v>
      </c>
    </row>
    <row r="455" spans="1:7" x14ac:dyDescent="0.15">
      <c r="A455">
        <f>被动技能!G457</f>
        <v>100452</v>
      </c>
      <c r="B455" t="str">
        <f>被动技能!H457</f>
        <v>腐蚀</v>
      </c>
      <c r="C455" t="str">
        <f>被动技能!I457</f>
        <v>降低敌方全体防御-3845</v>
      </c>
      <c r="D455">
        <f>VLOOKUP(被动技能!J457,对应表!R:S,2,FALSE)</f>
        <v>1</v>
      </c>
      <c r="E455" t="str">
        <f>被动技能!K457</f>
        <v>200452:100:4:9</v>
      </c>
      <c r="F455">
        <f>被动技能!L457</f>
        <v>12</v>
      </c>
      <c r="G455" t="str">
        <f>被动技能!M457</f>
        <v>skill_02</v>
      </c>
    </row>
    <row r="456" spans="1:7" x14ac:dyDescent="0.15">
      <c r="A456">
        <f>被动技能!G458</f>
        <v>100453</v>
      </c>
      <c r="B456" t="str">
        <f>被动技能!H458</f>
        <v>腐蚀</v>
      </c>
      <c r="C456" t="str">
        <f>被动技能!I458</f>
        <v>降低敌方全体防御-5438</v>
      </c>
      <c r="D456">
        <f>VLOOKUP(被动技能!J458,对应表!R:S,2,FALSE)</f>
        <v>1</v>
      </c>
      <c r="E456" t="str">
        <f>被动技能!K458</f>
        <v>200453:100:4:9</v>
      </c>
      <c r="F456">
        <f>被动技能!L458</f>
        <v>13</v>
      </c>
      <c r="G456" t="str">
        <f>被动技能!M458</f>
        <v>skill_02</v>
      </c>
    </row>
    <row r="457" spans="1:7" x14ac:dyDescent="0.15">
      <c r="A457">
        <f>被动技能!G459</f>
        <v>100454</v>
      </c>
      <c r="B457" t="str">
        <f>被动技能!H459</f>
        <v>腐蚀</v>
      </c>
      <c r="C457" t="str">
        <f>被动技能!I459</f>
        <v>降低敌方全体防御-7692</v>
      </c>
      <c r="D457">
        <f>VLOOKUP(被动技能!J459,对应表!R:S,2,FALSE)</f>
        <v>1</v>
      </c>
      <c r="E457" t="str">
        <f>被动技能!K459</f>
        <v>200454:100:4:9</v>
      </c>
      <c r="F457">
        <f>被动技能!L459</f>
        <v>14</v>
      </c>
      <c r="G457" t="str">
        <f>被动技能!M459</f>
        <v>skill_02</v>
      </c>
    </row>
    <row r="458" spans="1:7" x14ac:dyDescent="0.15">
      <c r="A458">
        <f>被动技能!G460</f>
        <v>100455</v>
      </c>
      <c r="B458" t="str">
        <f>被动技能!H460</f>
        <v>腐蚀</v>
      </c>
      <c r="C458" t="str">
        <f>被动技能!I460</f>
        <v>降低敌方全体防御-10879</v>
      </c>
      <c r="D458">
        <f>VLOOKUP(被动技能!J460,对应表!R:S,2,FALSE)</f>
        <v>1</v>
      </c>
      <c r="E458" t="str">
        <f>被动技能!K460</f>
        <v>200455:100:4:9</v>
      </c>
      <c r="F458">
        <f>被动技能!L460</f>
        <v>15</v>
      </c>
      <c r="G458" t="str">
        <f>被动技能!M460</f>
        <v>skill_02</v>
      </c>
    </row>
    <row r="459" spans="1:7" x14ac:dyDescent="0.15">
      <c r="A459">
        <f>被动技能!G461</f>
        <v>100456</v>
      </c>
      <c r="B459" t="str">
        <f>被动技能!H461</f>
        <v>腐蚀</v>
      </c>
      <c r="C459" t="str">
        <f>被动技能!I461</f>
        <v>降低敌方全体防御-15387</v>
      </c>
      <c r="D459">
        <f>VLOOKUP(被动技能!J461,对应表!R:S,2,FALSE)</f>
        <v>1</v>
      </c>
      <c r="E459" t="str">
        <f>被动技能!K461</f>
        <v>200456:100:4:9</v>
      </c>
      <c r="F459">
        <f>被动技能!L461</f>
        <v>16</v>
      </c>
      <c r="G459" t="str">
        <f>被动技能!M461</f>
        <v>skill_02</v>
      </c>
    </row>
    <row r="460" spans="1:7" x14ac:dyDescent="0.15">
      <c r="A460">
        <f>被动技能!G462</f>
        <v>100457</v>
      </c>
      <c r="B460" t="str">
        <f>被动技能!H462</f>
        <v>腐蚀</v>
      </c>
      <c r="C460" t="str">
        <f>被动技能!I462</f>
        <v>降低敌方全体防御-21763</v>
      </c>
      <c r="D460">
        <f>VLOOKUP(被动技能!J462,对应表!R:S,2,FALSE)</f>
        <v>1</v>
      </c>
      <c r="E460" t="str">
        <f>被动技能!K462</f>
        <v>200457:100:4:9</v>
      </c>
      <c r="F460">
        <f>被动技能!L462</f>
        <v>17</v>
      </c>
      <c r="G460" t="str">
        <f>被动技能!M462</f>
        <v>skill_02</v>
      </c>
    </row>
    <row r="461" spans="1:7" x14ac:dyDescent="0.15">
      <c r="A461">
        <f>被动技能!G463</f>
        <v>100458</v>
      </c>
      <c r="B461" t="str">
        <f>被动技能!H463</f>
        <v>腐蚀</v>
      </c>
      <c r="C461" t="str">
        <f>被动技能!I463</f>
        <v>降低敌方全体防御-30781</v>
      </c>
      <c r="D461">
        <f>VLOOKUP(被动技能!J463,对应表!R:S,2,FALSE)</f>
        <v>1</v>
      </c>
      <c r="E461" t="str">
        <f>被动技能!K463</f>
        <v>200458:100:4:9</v>
      </c>
      <c r="F461">
        <f>被动技能!L463</f>
        <v>18</v>
      </c>
      <c r="G461" t="str">
        <f>被动技能!M463</f>
        <v>skill_02</v>
      </c>
    </row>
    <row r="462" spans="1:7" x14ac:dyDescent="0.15">
      <c r="A462">
        <f>被动技能!G464</f>
        <v>100459</v>
      </c>
      <c r="B462" t="str">
        <f>被动技能!H464</f>
        <v>腐蚀</v>
      </c>
      <c r="C462" t="str">
        <f>被动技能!I464</f>
        <v>降低敌方全体防御-43536</v>
      </c>
      <c r="D462">
        <f>VLOOKUP(被动技能!J464,对应表!R:S,2,FALSE)</f>
        <v>1</v>
      </c>
      <c r="E462" t="str">
        <f>被动技能!K464</f>
        <v>200459:100:4:9</v>
      </c>
      <c r="F462">
        <f>被动技能!L464</f>
        <v>19</v>
      </c>
      <c r="G462" t="str">
        <f>被动技能!M464</f>
        <v>skill_02</v>
      </c>
    </row>
    <row r="463" spans="1:7" x14ac:dyDescent="0.15">
      <c r="A463">
        <f>被动技能!G465</f>
        <v>100460</v>
      </c>
      <c r="B463" t="str">
        <f>被动技能!H465</f>
        <v>腐蚀</v>
      </c>
      <c r="C463" t="str">
        <f>被动技能!I465</f>
        <v>降低敌方全体防御-61577</v>
      </c>
      <c r="D463">
        <f>VLOOKUP(被动技能!J465,对应表!R:S,2,FALSE)</f>
        <v>1</v>
      </c>
      <c r="E463" t="str">
        <f>被动技能!K465</f>
        <v>200460:100:4:9</v>
      </c>
      <c r="F463">
        <f>被动技能!L465</f>
        <v>20</v>
      </c>
      <c r="G463" t="str">
        <f>被动技能!M465</f>
        <v>skill_02</v>
      </c>
    </row>
    <row r="464" spans="1:7" x14ac:dyDescent="0.15">
      <c r="A464">
        <f>被动技能!G466</f>
        <v>100461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200461:100:1:0</v>
      </c>
      <c r="F464">
        <f>被动技能!L466</f>
        <v>1</v>
      </c>
      <c r="G464" t="str">
        <f>被动技能!M466</f>
        <v>skill_27</v>
      </c>
    </row>
    <row r="465" spans="1:7" x14ac:dyDescent="0.15">
      <c r="A465">
        <f>被动技能!G467</f>
        <v>100462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200462:100:1:0</v>
      </c>
      <c r="F465">
        <f>被动技能!L467</f>
        <v>2</v>
      </c>
      <c r="G465" t="str">
        <f>被动技能!M467</f>
        <v>skill_27</v>
      </c>
    </row>
    <row r="466" spans="1:7" x14ac:dyDescent="0.15">
      <c r="A466">
        <f>被动技能!G468</f>
        <v>100463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200463:100:1:0</v>
      </c>
      <c r="F466">
        <f>被动技能!L468</f>
        <v>3</v>
      </c>
      <c r="G466" t="str">
        <f>被动技能!M468</f>
        <v>skill_27</v>
      </c>
    </row>
    <row r="467" spans="1:7" x14ac:dyDescent="0.15">
      <c r="A467">
        <f>被动技能!G469</f>
        <v>100464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200464:100:1:0</v>
      </c>
      <c r="F467">
        <f>被动技能!L469</f>
        <v>4</v>
      </c>
      <c r="G467" t="str">
        <f>被动技能!M469</f>
        <v>skill_27</v>
      </c>
    </row>
    <row r="468" spans="1:7" x14ac:dyDescent="0.15">
      <c r="A468">
        <f>被动技能!G470</f>
        <v>100465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200465:100:1:0</v>
      </c>
      <c r="F468">
        <f>被动技能!L470</f>
        <v>5</v>
      </c>
      <c r="G468" t="str">
        <f>被动技能!M470</f>
        <v>skill_27</v>
      </c>
    </row>
    <row r="469" spans="1:7" x14ac:dyDescent="0.15">
      <c r="A469">
        <f>被动技能!G471</f>
        <v>100466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200466:100:1:0</v>
      </c>
      <c r="F469">
        <f>被动技能!L471</f>
        <v>6</v>
      </c>
      <c r="G469" t="str">
        <f>被动技能!M471</f>
        <v>skill_27</v>
      </c>
    </row>
    <row r="470" spans="1:7" x14ac:dyDescent="0.15">
      <c r="A470">
        <f>被动技能!G472</f>
        <v>100467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200467:100:1:0</v>
      </c>
      <c r="F470">
        <f>被动技能!L472</f>
        <v>7</v>
      </c>
      <c r="G470" t="str">
        <f>被动技能!M472</f>
        <v>skill_27</v>
      </c>
    </row>
    <row r="471" spans="1:7" x14ac:dyDescent="0.15">
      <c r="A471">
        <f>被动技能!G473</f>
        <v>100468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200468:100:1:0</v>
      </c>
      <c r="F471">
        <f>被动技能!L473</f>
        <v>8</v>
      </c>
      <c r="G471" t="str">
        <f>被动技能!M473</f>
        <v>skill_27</v>
      </c>
    </row>
    <row r="472" spans="1:7" x14ac:dyDescent="0.15">
      <c r="A472">
        <f>被动技能!G474</f>
        <v>100469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200469:100:1:0</v>
      </c>
      <c r="F472">
        <f>被动技能!L474</f>
        <v>9</v>
      </c>
      <c r="G472" t="str">
        <f>被动技能!M474</f>
        <v>skill_27</v>
      </c>
    </row>
    <row r="473" spans="1:7" x14ac:dyDescent="0.15">
      <c r="A473">
        <f>被动技能!G475</f>
        <v>100470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200470:100:1:0</v>
      </c>
      <c r="F473">
        <f>被动技能!L475</f>
        <v>10</v>
      </c>
      <c r="G473" t="str">
        <f>被动技能!M475</f>
        <v>skill_27</v>
      </c>
    </row>
    <row r="474" spans="1:7" x14ac:dyDescent="0.15">
      <c r="A474">
        <f>被动技能!G476</f>
        <v>100471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200471:100:1:0</v>
      </c>
      <c r="F474">
        <f>被动技能!L476</f>
        <v>11</v>
      </c>
      <c r="G474" t="str">
        <f>被动技能!M476</f>
        <v>skill_27</v>
      </c>
    </row>
    <row r="475" spans="1:7" x14ac:dyDescent="0.15">
      <c r="A475">
        <f>被动技能!G477</f>
        <v>100472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200472:100:1:0</v>
      </c>
      <c r="F475">
        <f>被动技能!L477</f>
        <v>12</v>
      </c>
      <c r="G475" t="str">
        <f>被动技能!M477</f>
        <v>skill_27</v>
      </c>
    </row>
    <row r="476" spans="1:7" x14ac:dyDescent="0.15">
      <c r="A476">
        <f>被动技能!G478</f>
        <v>100473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200473:100:1:0</v>
      </c>
      <c r="F476">
        <f>被动技能!L478</f>
        <v>13</v>
      </c>
      <c r="G476" t="str">
        <f>被动技能!M478</f>
        <v>skill_27</v>
      </c>
    </row>
    <row r="477" spans="1:7" x14ac:dyDescent="0.15">
      <c r="A477">
        <f>被动技能!G479</f>
        <v>100474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200474:100:1:0</v>
      </c>
      <c r="F477">
        <f>被动技能!L479</f>
        <v>14</v>
      </c>
      <c r="G477" t="str">
        <f>被动技能!M479</f>
        <v>skill_27</v>
      </c>
    </row>
    <row r="478" spans="1:7" x14ac:dyDescent="0.15">
      <c r="A478">
        <f>被动技能!G480</f>
        <v>100475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200475:100:1:0</v>
      </c>
      <c r="F478">
        <f>被动技能!L480</f>
        <v>15</v>
      </c>
      <c r="G478" t="str">
        <f>被动技能!M480</f>
        <v>skill_27</v>
      </c>
    </row>
    <row r="479" spans="1:7" x14ac:dyDescent="0.15">
      <c r="A479">
        <f>被动技能!G481</f>
        <v>100476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200476:100:1:0</v>
      </c>
      <c r="F479">
        <f>被动技能!L481</f>
        <v>16</v>
      </c>
      <c r="G479" t="str">
        <f>被动技能!M481</f>
        <v>skill_27</v>
      </c>
    </row>
    <row r="480" spans="1:7" x14ac:dyDescent="0.15">
      <c r="A480">
        <f>被动技能!G482</f>
        <v>100477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200477:100:1:0</v>
      </c>
      <c r="F480">
        <f>被动技能!L482</f>
        <v>17</v>
      </c>
      <c r="G480" t="str">
        <f>被动技能!M482</f>
        <v>skill_27</v>
      </c>
    </row>
    <row r="481" spans="1:7" x14ac:dyDescent="0.15">
      <c r="A481">
        <f>被动技能!G483</f>
        <v>100478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200478:100:1:0</v>
      </c>
      <c r="F481">
        <f>被动技能!L483</f>
        <v>18</v>
      </c>
      <c r="G481" t="str">
        <f>被动技能!M483</f>
        <v>skill_27</v>
      </c>
    </row>
    <row r="482" spans="1:7" x14ac:dyDescent="0.15">
      <c r="A482">
        <f>被动技能!G484</f>
        <v>100479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200479:100:1:0</v>
      </c>
      <c r="F482">
        <f>被动技能!L484</f>
        <v>19</v>
      </c>
      <c r="G482" t="str">
        <f>被动技能!M484</f>
        <v>skill_27</v>
      </c>
    </row>
    <row r="483" spans="1:7" x14ac:dyDescent="0.15">
      <c r="A483">
        <f>被动技能!G485</f>
        <v>100480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200480:100:1:0</v>
      </c>
      <c r="F483">
        <f>被动技能!L485</f>
        <v>20</v>
      </c>
      <c r="G483" t="str">
        <f>被动技能!M485</f>
        <v>skill_27</v>
      </c>
    </row>
    <row r="484" spans="1:7" x14ac:dyDescent="0.15">
      <c r="A484">
        <f>被动技能!G486</f>
        <v>100481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200481:100:1:0</v>
      </c>
      <c r="F484">
        <f>被动技能!L486</f>
        <v>1</v>
      </c>
      <c r="G484" t="str">
        <f>被动技能!M486</f>
        <v>skill_27</v>
      </c>
    </row>
    <row r="485" spans="1:7" x14ac:dyDescent="0.15">
      <c r="A485">
        <f>被动技能!G487</f>
        <v>100482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200482:100:1:0</v>
      </c>
      <c r="F485">
        <f>被动技能!L487</f>
        <v>2</v>
      </c>
      <c r="G485" t="str">
        <f>被动技能!M487</f>
        <v>skill_27</v>
      </c>
    </row>
    <row r="486" spans="1:7" x14ac:dyDescent="0.15">
      <c r="A486">
        <f>被动技能!G488</f>
        <v>100483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200483:100:1:0</v>
      </c>
      <c r="F486">
        <f>被动技能!L488</f>
        <v>3</v>
      </c>
      <c r="G486" t="str">
        <f>被动技能!M488</f>
        <v>skill_27</v>
      </c>
    </row>
    <row r="487" spans="1:7" x14ac:dyDescent="0.15">
      <c r="A487">
        <f>被动技能!G489</f>
        <v>100484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200484:100:1:0</v>
      </c>
      <c r="F487">
        <f>被动技能!L489</f>
        <v>4</v>
      </c>
      <c r="G487" t="str">
        <f>被动技能!M489</f>
        <v>skill_27</v>
      </c>
    </row>
    <row r="488" spans="1:7" x14ac:dyDescent="0.15">
      <c r="A488">
        <f>被动技能!G490</f>
        <v>100485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200485:100:1:0</v>
      </c>
      <c r="F488">
        <f>被动技能!L490</f>
        <v>5</v>
      </c>
      <c r="G488" t="str">
        <f>被动技能!M490</f>
        <v>skill_27</v>
      </c>
    </row>
    <row r="489" spans="1:7" x14ac:dyDescent="0.15">
      <c r="A489">
        <f>被动技能!G491</f>
        <v>100486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200486:100:1:0</v>
      </c>
      <c r="F489">
        <f>被动技能!L491</f>
        <v>6</v>
      </c>
      <c r="G489" t="str">
        <f>被动技能!M491</f>
        <v>skill_27</v>
      </c>
    </row>
    <row r="490" spans="1:7" x14ac:dyDescent="0.15">
      <c r="A490">
        <f>被动技能!G492</f>
        <v>100487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200487:100:1:0</v>
      </c>
      <c r="F490">
        <f>被动技能!L492</f>
        <v>7</v>
      </c>
      <c r="G490" t="str">
        <f>被动技能!M492</f>
        <v>skill_27</v>
      </c>
    </row>
    <row r="491" spans="1:7" x14ac:dyDescent="0.15">
      <c r="A491">
        <f>被动技能!G493</f>
        <v>100488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200488:100:1:0</v>
      </c>
      <c r="F491">
        <f>被动技能!L493</f>
        <v>8</v>
      </c>
      <c r="G491" t="str">
        <f>被动技能!M493</f>
        <v>skill_27</v>
      </c>
    </row>
    <row r="492" spans="1:7" x14ac:dyDescent="0.15">
      <c r="A492">
        <f>被动技能!G494</f>
        <v>100489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200489:100:1:0</v>
      </c>
      <c r="F492">
        <f>被动技能!L494</f>
        <v>9</v>
      </c>
      <c r="G492" t="str">
        <f>被动技能!M494</f>
        <v>skill_27</v>
      </c>
    </row>
    <row r="493" spans="1:7" x14ac:dyDescent="0.15">
      <c r="A493">
        <f>被动技能!G495</f>
        <v>100490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200490:100:1:0</v>
      </c>
      <c r="F493">
        <f>被动技能!L495</f>
        <v>10</v>
      </c>
      <c r="G493" t="str">
        <f>被动技能!M495</f>
        <v>skill_27</v>
      </c>
    </row>
    <row r="494" spans="1:7" x14ac:dyDescent="0.15">
      <c r="A494">
        <f>被动技能!G496</f>
        <v>100491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200491:100:1:0</v>
      </c>
      <c r="F494">
        <f>被动技能!L496</f>
        <v>11</v>
      </c>
      <c r="G494" t="str">
        <f>被动技能!M496</f>
        <v>skill_27</v>
      </c>
    </row>
    <row r="495" spans="1:7" x14ac:dyDescent="0.15">
      <c r="A495">
        <f>被动技能!G497</f>
        <v>100492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200492:100:1:0</v>
      </c>
      <c r="F495">
        <f>被动技能!L497</f>
        <v>12</v>
      </c>
      <c r="G495" t="str">
        <f>被动技能!M497</f>
        <v>skill_27</v>
      </c>
    </row>
    <row r="496" spans="1:7" x14ac:dyDescent="0.15">
      <c r="A496">
        <f>被动技能!G498</f>
        <v>100493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200493:100:1:0</v>
      </c>
      <c r="F496">
        <f>被动技能!L498</f>
        <v>13</v>
      </c>
      <c r="G496" t="str">
        <f>被动技能!M498</f>
        <v>skill_27</v>
      </c>
    </row>
    <row r="497" spans="1:7" x14ac:dyDescent="0.15">
      <c r="A497">
        <f>被动技能!G499</f>
        <v>100494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200494:100:1:0</v>
      </c>
      <c r="F497">
        <f>被动技能!L499</f>
        <v>14</v>
      </c>
      <c r="G497" t="str">
        <f>被动技能!M499</f>
        <v>skill_27</v>
      </c>
    </row>
    <row r="498" spans="1:7" x14ac:dyDescent="0.15">
      <c r="A498">
        <f>被动技能!G500</f>
        <v>100495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200495:100:1:0</v>
      </c>
      <c r="F498">
        <f>被动技能!L500</f>
        <v>15</v>
      </c>
      <c r="G498" t="str">
        <f>被动技能!M500</f>
        <v>skill_27</v>
      </c>
    </row>
    <row r="499" spans="1:7" x14ac:dyDescent="0.15">
      <c r="A499">
        <f>被动技能!G501</f>
        <v>100496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200496:100:1:0</v>
      </c>
      <c r="F499">
        <f>被动技能!L501</f>
        <v>16</v>
      </c>
      <c r="G499" t="str">
        <f>被动技能!M501</f>
        <v>skill_27</v>
      </c>
    </row>
    <row r="500" spans="1:7" x14ac:dyDescent="0.15">
      <c r="A500">
        <f>被动技能!G502</f>
        <v>100497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200497:100:1:0</v>
      </c>
      <c r="F500">
        <f>被动技能!L502</f>
        <v>17</v>
      </c>
      <c r="G500" t="str">
        <f>被动技能!M502</f>
        <v>skill_27</v>
      </c>
    </row>
    <row r="501" spans="1:7" x14ac:dyDescent="0.15">
      <c r="A501">
        <f>被动技能!G503</f>
        <v>100498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200498:100:1:0</v>
      </c>
      <c r="F501">
        <f>被动技能!L503</f>
        <v>18</v>
      </c>
      <c r="G501" t="str">
        <f>被动技能!M503</f>
        <v>skill_27</v>
      </c>
    </row>
    <row r="502" spans="1:7" x14ac:dyDescent="0.15">
      <c r="A502">
        <f>被动技能!G504</f>
        <v>100499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200499:100:1:0</v>
      </c>
      <c r="F502">
        <f>被动技能!L504</f>
        <v>19</v>
      </c>
      <c r="G502" t="str">
        <f>被动技能!M504</f>
        <v>skill_27</v>
      </c>
    </row>
    <row r="503" spans="1:7" x14ac:dyDescent="0.15">
      <c r="A503">
        <f>被动技能!G505</f>
        <v>100500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200500:100:1:0</v>
      </c>
      <c r="F503">
        <f>被动技能!L505</f>
        <v>20</v>
      </c>
      <c r="G503" t="str">
        <f>被动技能!M505</f>
        <v>skill_27</v>
      </c>
    </row>
    <row r="504" spans="1:7" x14ac:dyDescent="0.15">
      <c r="A504">
        <f>被动技能!G506</f>
        <v>100501</v>
      </c>
      <c r="B504" t="str">
        <f>被动技能!H506</f>
        <v>风之子</v>
      </c>
      <c r="C504" t="str">
        <f>被动技能!I506</f>
        <v>提升己方全体速度26</v>
      </c>
      <c r="D504">
        <f>VLOOKUP(被动技能!J506,对应表!R:S,2,FALSE)</f>
        <v>1</v>
      </c>
      <c r="E504" t="str">
        <f>被动技能!K506</f>
        <v>200501:100:3:9</v>
      </c>
      <c r="F504">
        <f>被动技能!L506</f>
        <v>1</v>
      </c>
      <c r="G504" t="str">
        <f>被动技能!M506</f>
        <v>skill_27</v>
      </c>
    </row>
    <row r="505" spans="1:7" x14ac:dyDescent="0.15">
      <c r="A505">
        <f>被动技能!G507</f>
        <v>100502</v>
      </c>
      <c r="B505" t="str">
        <f>被动技能!H507</f>
        <v>风之子</v>
      </c>
      <c r="C505" t="str">
        <f>被动技能!I507</f>
        <v>提升己方全体速度32</v>
      </c>
      <c r="D505">
        <f>VLOOKUP(被动技能!J507,对应表!R:S,2,FALSE)</f>
        <v>1</v>
      </c>
      <c r="E505" t="str">
        <f>被动技能!K507</f>
        <v>200502:100:3:9</v>
      </c>
      <c r="F505">
        <f>被动技能!L507</f>
        <v>2</v>
      </c>
      <c r="G505" t="str">
        <f>被动技能!M507</f>
        <v>skill_27</v>
      </c>
    </row>
    <row r="506" spans="1:7" x14ac:dyDescent="0.15">
      <c r="A506">
        <f>被动技能!G508</f>
        <v>100503</v>
      </c>
      <c r="B506" t="str">
        <f>被动技能!H508</f>
        <v>风之子</v>
      </c>
      <c r="C506" t="str">
        <f>被动技能!I508</f>
        <v>提升己方全体速度50</v>
      </c>
      <c r="D506">
        <f>VLOOKUP(被动技能!J508,对应表!R:S,2,FALSE)</f>
        <v>1</v>
      </c>
      <c r="E506" t="str">
        <f>被动技能!K508</f>
        <v>200503:100:3:9</v>
      </c>
      <c r="F506">
        <f>被动技能!L508</f>
        <v>3</v>
      </c>
      <c r="G506" t="str">
        <f>被动技能!M508</f>
        <v>skill_27</v>
      </c>
    </row>
    <row r="507" spans="1:7" x14ac:dyDescent="0.15">
      <c r="A507">
        <f>被动技能!G509</f>
        <v>100504</v>
      </c>
      <c r="B507" t="str">
        <f>被动技能!H509</f>
        <v>风之子</v>
      </c>
      <c r="C507" t="str">
        <f>被动技能!I509</f>
        <v>提升己方全体速度80</v>
      </c>
      <c r="D507">
        <f>VLOOKUP(被动技能!J509,对应表!R:S,2,FALSE)</f>
        <v>1</v>
      </c>
      <c r="E507" t="str">
        <f>被动技能!K509</f>
        <v>200504:100:3:9</v>
      </c>
      <c r="F507">
        <f>被动技能!L509</f>
        <v>4</v>
      </c>
      <c r="G507" t="str">
        <f>被动技能!M509</f>
        <v>skill_27</v>
      </c>
    </row>
    <row r="508" spans="1:7" x14ac:dyDescent="0.15">
      <c r="A508">
        <f>被动技能!G510</f>
        <v>100505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200505:100:3:9</v>
      </c>
      <c r="F508">
        <f>被动技能!L510</f>
        <v>5</v>
      </c>
      <c r="G508" t="str">
        <f>被动技能!M510</f>
        <v>skill_27</v>
      </c>
    </row>
    <row r="509" spans="1:7" x14ac:dyDescent="0.15">
      <c r="A509">
        <f>被动技能!G511</f>
        <v>100506</v>
      </c>
      <c r="B509" t="str">
        <f>被动技能!H511</f>
        <v>风之子</v>
      </c>
      <c r="C509" t="str">
        <f>被动技能!I511</f>
        <v>提升己方全体速度160</v>
      </c>
      <c r="D509">
        <f>VLOOKUP(被动技能!J511,对应表!R:S,2,FALSE)</f>
        <v>1</v>
      </c>
      <c r="E509" t="str">
        <f>被动技能!K511</f>
        <v>200506:100:3:9</v>
      </c>
      <c r="F509">
        <f>被动技能!L511</f>
        <v>6</v>
      </c>
      <c r="G509" t="str">
        <f>被动技能!M511</f>
        <v>skill_27</v>
      </c>
    </row>
    <row r="510" spans="1:7" x14ac:dyDescent="0.15">
      <c r="A510">
        <f>被动技能!G512</f>
        <v>100507</v>
      </c>
      <c r="B510" t="str">
        <f>被动技能!H512</f>
        <v>风之子</v>
      </c>
      <c r="C510" t="str">
        <f>被动技能!I512</f>
        <v>提升己方全体速度226</v>
      </c>
      <c r="D510">
        <f>VLOOKUP(被动技能!J512,对应表!R:S,2,FALSE)</f>
        <v>1</v>
      </c>
      <c r="E510" t="str">
        <f>被动技能!K512</f>
        <v>200507:100:3:9</v>
      </c>
      <c r="F510">
        <f>被动技能!L512</f>
        <v>7</v>
      </c>
      <c r="G510" t="str">
        <f>被动技能!M512</f>
        <v>skill_27</v>
      </c>
    </row>
    <row r="511" spans="1:7" x14ac:dyDescent="0.15">
      <c r="A511">
        <f>被动技能!G513</f>
        <v>100508</v>
      </c>
      <c r="B511" t="str">
        <f>被动技能!H513</f>
        <v>风之子</v>
      </c>
      <c r="C511" t="str">
        <f>被动技能!I513</f>
        <v>提升己方全体速度320</v>
      </c>
      <c r="D511">
        <f>VLOOKUP(被动技能!J513,对应表!R:S,2,FALSE)</f>
        <v>1</v>
      </c>
      <c r="E511" t="str">
        <f>被动技能!K513</f>
        <v>200508:100:3:9</v>
      </c>
      <c r="F511">
        <f>被动技能!L513</f>
        <v>8</v>
      </c>
      <c r="G511" t="str">
        <f>被动技能!M513</f>
        <v>skill_27</v>
      </c>
    </row>
    <row r="512" spans="1:7" x14ac:dyDescent="0.15">
      <c r="A512">
        <f>被动技能!G514</f>
        <v>100509</v>
      </c>
      <c r="B512" t="str">
        <f>被动技能!H514</f>
        <v>风之子</v>
      </c>
      <c r="C512" t="str">
        <f>被动技能!I514</f>
        <v>提升己方全体速度452</v>
      </c>
      <c r="D512">
        <f>VLOOKUP(被动技能!J514,对应表!R:S,2,FALSE)</f>
        <v>1</v>
      </c>
      <c r="E512" t="str">
        <f>被动技能!K514</f>
        <v>200509:100:3:9</v>
      </c>
      <c r="F512">
        <f>被动技能!L514</f>
        <v>9</v>
      </c>
      <c r="G512" t="str">
        <f>被动技能!M514</f>
        <v>skill_27</v>
      </c>
    </row>
    <row r="513" spans="1:7" x14ac:dyDescent="0.15">
      <c r="A513">
        <f>被动技能!G515</f>
        <v>100510</v>
      </c>
      <c r="B513" t="str">
        <f>被动技能!H515</f>
        <v>风之子</v>
      </c>
      <c r="C513" t="str">
        <f>被动技能!I515</f>
        <v>提升己方全体速度640</v>
      </c>
      <c r="D513">
        <f>VLOOKUP(被动技能!J515,对应表!R:S,2,FALSE)</f>
        <v>1</v>
      </c>
      <c r="E513" t="str">
        <f>被动技能!K515</f>
        <v>200510:100:3:9</v>
      </c>
      <c r="F513">
        <f>被动技能!L515</f>
        <v>10</v>
      </c>
      <c r="G513" t="str">
        <f>被动技能!M515</f>
        <v>skill_27</v>
      </c>
    </row>
    <row r="514" spans="1:7" x14ac:dyDescent="0.15">
      <c r="A514">
        <f>被动技能!G516</f>
        <v>100511</v>
      </c>
      <c r="B514" t="str">
        <f>被动技能!H516</f>
        <v>风之子</v>
      </c>
      <c r="C514" t="str">
        <f>被动技能!I516</f>
        <v>提升己方全体速度906</v>
      </c>
      <c r="D514">
        <f>VLOOKUP(被动技能!J516,对应表!R:S,2,FALSE)</f>
        <v>1</v>
      </c>
      <c r="E514" t="str">
        <f>被动技能!K516</f>
        <v>200511:100:3:9</v>
      </c>
      <c r="F514">
        <f>被动技能!L516</f>
        <v>11</v>
      </c>
      <c r="G514" t="str">
        <f>被动技能!M516</f>
        <v>skill_27</v>
      </c>
    </row>
    <row r="515" spans="1:7" x14ac:dyDescent="0.15">
      <c r="A515">
        <f>被动技能!G517</f>
        <v>100512</v>
      </c>
      <c r="B515" t="str">
        <f>被动技能!H517</f>
        <v>风之子</v>
      </c>
      <c r="C515" t="str">
        <f>被动技能!I517</f>
        <v>提升己方全体速度1281</v>
      </c>
      <c r="D515">
        <f>VLOOKUP(被动技能!J517,对应表!R:S,2,FALSE)</f>
        <v>1</v>
      </c>
      <c r="E515" t="str">
        <f>被动技能!K517</f>
        <v>200512:100:3:9</v>
      </c>
      <c r="F515">
        <f>被动技能!L517</f>
        <v>12</v>
      </c>
      <c r="G515" t="str">
        <f>被动技能!M517</f>
        <v>skill_27</v>
      </c>
    </row>
    <row r="516" spans="1:7" x14ac:dyDescent="0.15">
      <c r="A516">
        <f>被动技能!G518</f>
        <v>100513</v>
      </c>
      <c r="B516" t="str">
        <f>被动技能!H518</f>
        <v>风之子</v>
      </c>
      <c r="C516" t="str">
        <f>被动技能!I518</f>
        <v>提升己方全体速度1812</v>
      </c>
      <c r="D516">
        <f>VLOOKUP(被动技能!J518,对应表!R:S,2,FALSE)</f>
        <v>1</v>
      </c>
      <c r="E516" t="str">
        <f>被动技能!K518</f>
        <v>200513:100:3:9</v>
      </c>
      <c r="F516">
        <f>被动技能!L518</f>
        <v>13</v>
      </c>
      <c r="G516" t="str">
        <f>被动技能!M518</f>
        <v>skill_27</v>
      </c>
    </row>
    <row r="517" spans="1:7" x14ac:dyDescent="0.15">
      <c r="A517">
        <f>被动技能!G519</f>
        <v>100514</v>
      </c>
      <c r="B517" t="str">
        <f>被动技能!H519</f>
        <v>风之子</v>
      </c>
      <c r="C517" t="str">
        <f>被动技能!I519</f>
        <v>提升己方全体速度2563</v>
      </c>
      <c r="D517">
        <f>VLOOKUP(被动技能!J519,对应表!R:S,2,FALSE)</f>
        <v>1</v>
      </c>
      <c r="E517" t="str">
        <f>被动技能!K519</f>
        <v>200514:100:3:9</v>
      </c>
      <c r="F517">
        <f>被动技能!L519</f>
        <v>14</v>
      </c>
      <c r="G517" t="str">
        <f>被动技能!M519</f>
        <v>skill_27</v>
      </c>
    </row>
    <row r="518" spans="1:7" x14ac:dyDescent="0.15">
      <c r="A518">
        <f>被动技能!G520</f>
        <v>100515</v>
      </c>
      <c r="B518" t="str">
        <f>被动技能!H520</f>
        <v>风之子</v>
      </c>
      <c r="C518" t="str">
        <f>被动技能!I520</f>
        <v>提升己方全体速度3626</v>
      </c>
      <c r="D518">
        <f>VLOOKUP(被动技能!J520,对应表!R:S,2,FALSE)</f>
        <v>1</v>
      </c>
      <c r="E518" t="str">
        <f>被动技能!K520</f>
        <v>200515:100:3:9</v>
      </c>
      <c r="F518">
        <f>被动技能!L520</f>
        <v>15</v>
      </c>
      <c r="G518" t="str">
        <f>被动技能!M520</f>
        <v>skill_27</v>
      </c>
    </row>
    <row r="519" spans="1:7" x14ac:dyDescent="0.15">
      <c r="A519">
        <f>被动技能!G521</f>
        <v>100516</v>
      </c>
      <c r="B519" t="str">
        <f>被动技能!H521</f>
        <v>风之子</v>
      </c>
      <c r="C519" t="str">
        <f>被动技能!I521</f>
        <v>提升己方全体速度5128</v>
      </c>
      <c r="D519">
        <f>VLOOKUP(被动技能!J521,对应表!R:S,2,FALSE)</f>
        <v>1</v>
      </c>
      <c r="E519" t="str">
        <f>被动技能!K521</f>
        <v>200516:100:3:9</v>
      </c>
      <c r="F519">
        <f>被动技能!L521</f>
        <v>16</v>
      </c>
      <c r="G519" t="str">
        <f>被动技能!M521</f>
        <v>skill_27</v>
      </c>
    </row>
    <row r="520" spans="1:7" x14ac:dyDescent="0.15">
      <c r="A520">
        <f>被动技能!G522</f>
        <v>100517</v>
      </c>
      <c r="B520" t="str">
        <f>被动技能!H522</f>
        <v>风之子</v>
      </c>
      <c r="C520" t="str">
        <f>被动技能!I522</f>
        <v>提升己方全体速度7254</v>
      </c>
      <c r="D520">
        <f>VLOOKUP(被动技能!J522,对应表!R:S,2,FALSE)</f>
        <v>1</v>
      </c>
      <c r="E520" t="str">
        <f>被动技能!K522</f>
        <v>200517:100:3:9</v>
      </c>
      <c r="F520">
        <f>被动技能!L522</f>
        <v>17</v>
      </c>
      <c r="G520" t="str">
        <f>被动技能!M522</f>
        <v>skill_27</v>
      </c>
    </row>
    <row r="521" spans="1:7" x14ac:dyDescent="0.15">
      <c r="A521">
        <f>被动技能!G523</f>
        <v>100518</v>
      </c>
      <c r="B521" t="str">
        <f>被动技能!H523</f>
        <v>风之子</v>
      </c>
      <c r="C521" t="str">
        <f>被动技能!I523</f>
        <v>提升己方全体速度10260</v>
      </c>
      <c r="D521">
        <f>VLOOKUP(被动技能!J523,对应表!R:S,2,FALSE)</f>
        <v>1</v>
      </c>
      <c r="E521" t="str">
        <f>被动技能!K523</f>
        <v>200518:100:3:9</v>
      </c>
      <c r="F521">
        <f>被动技能!L523</f>
        <v>18</v>
      </c>
      <c r="G521" t="str">
        <f>被动技能!M523</f>
        <v>skill_27</v>
      </c>
    </row>
    <row r="522" spans="1:7" x14ac:dyDescent="0.15">
      <c r="A522">
        <f>被动技能!G524</f>
        <v>100519</v>
      </c>
      <c r="B522" t="str">
        <f>被动技能!H524</f>
        <v>风之子</v>
      </c>
      <c r="C522" t="str">
        <f>被动技能!I524</f>
        <v>提升己方全体速度14512</v>
      </c>
      <c r="D522">
        <f>VLOOKUP(被动技能!J524,对应表!R:S,2,FALSE)</f>
        <v>1</v>
      </c>
      <c r="E522" t="str">
        <f>被动技能!K524</f>
        <v>200519:100:3:9</v>
      </c>
      <c r="F522">
        <f>被动技能!L524</f>
        <v>19</v>
      </c>
      <c r="G522" t="str">
        <f>被动技能!M524</f>
        <v>skill_27</v>
      </c>
    </row>
    <row r="523" spans="1:7" x14ac:dyDescent="0.15">
      <c r="A523">
        <f>被动技能!G525</f>
        <v>100520</v>
      </c>
      <c r="B523" t="str">
        <f>被动技能!H525</f>
        <v>风之子</v>
      </c>
      <c r="C523" t="str">
        <f>被动技能!I525</f>
        <v>提升己方全体速度20525</v>
      </c>
      <c r="D523">
        <f>VLOOKUP(被动技能!J525,对应表!R:S,2,FALSE)</f>
        <v>1</v>
      </c>
      <c r="E523" t="str">
        <f>被动技能!K525</f>
        <v>200520:100:3:9</v>
      </c>
      <c r="F523">
        <f>被动技能!L525</f>
        <v>20</v>
      </c>
      <c r="G523" t="str">
        <f>被动技能!M525</f>
        <v>skill_27</v>
      </c>
    </row>
    <row r="524" spans="1:7" x14ac:dyDescent="0.15">
      <c r="A524">
        <f>被动技能!G526</f>
        <v>100521</v>
      </c>
      <c r="B524" t="str">
        <f>被动技能!H526</f>
        <v>祈祷</v>
      </c>
      <c r="C524" t="str">
        <f>被动技能!I526</f>
        <v>己方全体每回合回复血量20</v>
      </c>
      <c r="D524">
        <f>VLOOKUP(被动技能!J526,对应表!R:S,2,FALSE)</f>
        <v>1</v>
      </c>
      <c r="E524" t="str">
        <f>被动技能!K526</f>
        <v>200521:100:3:9</v>
      </c>
      <c r="F524">
        <f>被动技能!L526</f>
        <v>1</v>
      </c>
      <c r="G524" t="str">
        <f>被动技能!M526</f>
        <v>skill_27</v>
      </c>
    </row>
    <row r="525" spans="1:7" x14ac:dyDescent="0.15">
      <c r="A525">
        <f>被动技能!G527</f>
        <v>100522</v>
      </c>
      <c r="B525" t="str">
        <f>被动技能!H527</f>
        <v>祈祷</v>
      </c>
      <c r="C525" t="str">
        <f>被动技能!I527</f>
        <v>己方全体每回合回复血量25</v>
      </c>
      <c r="D525">
        <f>VLOOKUP(被动技能!J527,对应表!R:S,2,FALSE)</f>
        <v>1</v>
      </c>
      <c r="E525" t="str">
        <f>被动技能!K527</f>
        <v>200522:100:3:9</v>
      </c>
      <c r="F525">
        <f>被动技能!L527</f>
        <v>2</v>
      </c>
      <c r="G525" t="str">
        <f>被动技能!M527</f>
        <v>skill_27</v>
      </c>
    </row>
    <row r="526" spans="1:7" x14ac:dyDescent="0.15">
      <c r="A526">
        <f>被动技能!G528</f>
        <v>100523</v>
      </c>
      <c r="B526" t="str">
        <f>被动技能!H528</f>
        <v>祈祷</v>
      </c>
      <c r="C526" t="str">
        <f>被动技能!I528</f>
        <v>己方全体每回合回复血量40</v>
      </c>
      <c r="D526">
        <f>VLOOKUP(被动技能!J528,对应表!R:S,2,FALSE)</f>
        <v>1</v>
      </c>
      <c r="E526" t="str">
        <f>被动技能!K528</f>
        <v>200523:100:3:9</v>
      </c>
      <c r="F526">
        <f>被动技能!L528</f>
        <v>3</v>
      </c>
      <c r="G526" t="str">
        <f>被动技能!M528</f>
        <v>skill_27</v>
      </c>
    </row>
    <row r="527" spans="1:7" x14ac:dyDescent="0.15">
      <c r="A527">
        <f>被动技能!G529</f>
        <v>100524</v>
      </c>
      <c r="B527" t="str">
        <f>被动技能!H529</f>
        <v>祈祷</v>
      </c>
      <c r="C527" t="str">
        <f>被动技能!I529</f>
        <v>己方全体每回合回复血量64</v>
      </c>
      <c r="D527">
        <f>VLOOKUP(被动技能!J529,对应表!R:S,2,FALSE)</f>
        <v>1</v>
      </c>
      <c r="E527" t="str">
        <f>被动技能!K529</f>
        <v>200524:100:3:9</v>
      </c>
      <c r="F527">
        <f>被动技能!L529</f>
        <v>4</v>
      </c>
      <c r="G527" t="str">
        <f>被动技能!M529</f>
        <v>skill_27</v>
      </c>
    </row>
    <row r="528" spans="1:7" x14ac:dyDescent="0.15">
      <c r="A528">
        <f>被动技能!G530</f>
        <v>100525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200525:100:3:9</v>
      </c>
      <c r="F528">
        <f>被动技能!L530</f>
        <v>5</v>
      </c>
      <c r="G528" t="str">
        <f>被动技能!M530</f>
        <v>skill_27</v>
      </c>
    </row>
    <row r="529" spans="1:7" x14ac:dyDescent="0.15">
      <c r="A529">
        <f>被动技能!G531</f>
        <v>100526</v>
      </c>
      <c r="B529" t="str">
        <f>被动技能!H531</f>
        <v>祈祷</v>
      </c>
      <c r="C529" t="str">
        <f>被动技能!I531</f>
        <v>己方全体每回合回复血量128</v>
      </c>
      <c r="D529">
        <f>VLOOKUP(被动技能!J531,对应表!R:S,2,FALSE)</f>
        <v>1</v>
      </c>
      <c r="E529" t="str">
        <f>被动技能!K531</f>
        <v>200526:100:3:9</v>
      </c>
      <c r="F529">
        <f>被动技能!L531</f>
        <v>6</v>
      </c>
      <c r="G529" t="str">
        <f>被动技能!M531</f>
        <v>skill_27</v>
      </c>
    </row>
    <row r="530" spans="1:7" x14ac:dyDescent="0.15">
      <c r="A530">
        <f>被动技能!G532</f>
        <v>100527</v>
      </c>
      <c r="B530" t="str">
        <f>被动技能!H532</f>
        <v>祈祷</v>
      </c>
      <c r="C530" t="str">
        <f>被动技能!I532</f>
        <v>己方全体每回合回复血量181</v>
      </c>
      <c r="D530">
        <f>VLOOKUP(被动技能!J532,对应表!R:S,2,FALSE)</f>
        <v>1</v>
      </c>
      <c r="E530" t="str">
        <f>被动技能!K532</f>
        <v>200527:100:3:9</v>
      </c>
      <c r="F530">
        <f>被动技能!L532</f>
        <v>7</v>
      </c>
      <c r="G530" t="str">
        <f>被动技能!M532</f>
        <v>skill_27</v>
      </c>
    </row>
    <row r="531" spans="1:7" x14ac:dyDescent="0.15">
      <c r="A531">
        <f>被动技能!G533</f>
        <v>100528</v>
      </c>
      <c r="B531" t="str">
        <f>被动技能!H533</f>
        <v>祈祷</v>
      </c>
      <c r="C531" t="str">
        <f>被动技能!I533</f>
        <v>己方全体每回合回复血量256</v>
      </c>
      <c r="D531">
        <f>VLOOKUP(被动技能!J533,对应表!R:S,2,FALSE)</f>
        <v>1</v>
      </c>
      <c r="E531" t="str">
        <f>被动技能!K533</f>
        <v>200528:100:3:9</v>
      </c>
      <c r="F531">
        <f>被动技能!L533</f>
        <v>8</v>
      </c>
      <c r="G531" t="str">
        <f>被动技能!M533</f>
        <v>skill_27</v>
      </c>
    </row>
    <row r="532" spans="1:7" x14ac:dyDescent="0.15">
      <c r="A532">
        <f>被动技能!G534</f>
        <v>100529</v>
      </c>
      <c r="B532" t="str">
        <f>被动技能!H534</f>
        <v>祈祷</v>
      </c>
      <c r="C532" t="str">
        <f>被动技能!I534</f>
        <v>己方全体每回合回复血量362</v>
      </c>
      <c r="D532">
        <f>VLOOKUP(被动技能!J534,对应表!R:S,2,FALSE)</f>
        <v>1</v>
      </c>
      <c r="E532" t="str">
        <f>被动技能!K534</f>
        <v>200529:100:3:9</v>
      </c>
      <c r="F532">
        <f>被动技能!L534</f>
        <v>9</v>
      </c>
      <c r="G532" t="str">
        <f>被动技能!M534</f>
        <v>skill_27</v>
      </c>
    </row>
    <row r="533" spans="1:7" x14ac:dyDescent="0.15">
      <c r="A533">
        <f>被动技能!G535</f>
        <v>100530</v>
      </c>
      <c r="B533" t="str">
        <f>被动技能!H535</f>
        <v>祈祷</v>
      </c>
      <c r="C533" t="str">
        <f>被动技能!I535</f>
        <v>己方全体每回合回复血量512</v>
      </c>
      <c r="D533">
        <f>VLOOKUP(被动技能!J535,对应表!R:S,2,FALSE)</f>
        <v>1</v>
      </c>
      <c r="E533" t="str">
        <f>被动技能!K535</f>
        <v>200530:100:3:9</v>
      </c>
      <c r="F533">
        <f>被动技能!L535</f>
        <v>10</v>
      </c>
      <c r="G533" t="str">
        <f>被动技能!M535</f>
        <v>skill_27</v>
      </c>
    </row>
    <row r="534" spans="1:7" x14ac:dyDescent="0.15">
      <c r="A534">
        <f>被动技能!G536</f>
        <v>100531</v>
      </c>
      <c r="B534" t="str">
        <f>被动技能!H536</f>
        <v>祈祷</v>
      </c>
      <c r="C534" t="str">
        <f>被动技能!I536</f>
        <v>己方全体每回合回复血量724</v>
      </c>
      <c r="D534">
        <f>VLOOKUP(被动技能!J536,对应表!R:S,2,FALSE)</f>
        <v>1</v>
      </c>
      <c r="E534" t="str">
        <f>被动技能!K536</f>
        <v>200531:100:3:9</v>
      </c>
      <c r="F534">
        <f>被动技能!L536</f>
        <v>11</v>
      </c>
      <c r="G534" t="str">
        <f>被动技能!M536</f>
        <v>skill_27</v>
      </c>
    </row>
    <row r="535" spans="1:7" x14ac:dyDescent="0.15">
      <c r="A535">
        <f>被动技能!G537</f>
        <v>100532</v>
      </c>
      <c r="B535" t="str">
        <f>被动技能!H537</f>
        <v>祈祷</v>
      </c>
      <c r="C535" t="str">
        <f>被动技能!I537</f>
        <v>己方全体每回合回复血量1025</v>
      </c>
      <c r="D535">
        <f>VLOOKUP(被动技能!J537,对应表!R:S,2,FALSE)</f>
        <v>1</v>
      </c>
      <c r="E535" t="str">
        <f>被动技能!K537</f>
        <v>200532:100:3:9</v>
      </c>
      <c r="F535">
        <f>被动技能!L537</f>
        <v>12</v>
      </c>
      <c r="G535" t="str">
        <f>被动技能!M537</f>
        <v>skill_27</v>
      </c>
    </row>
    <row r="536" spans="1:7" x14ac:dyDescent="0.15">
      <c r="A536">
        <f>被动技能!G538</f>
        <v>100533</v>
      </c>
      <c r="B536" t="str">
        <f>被动技能!H538</f>
        <v>祈祷</v>
      </c>
      <c r="C536" t="str">
        <f>被动技能!I538</f>
        <v>己方全体每回合回复血量1450</v>
      </c>
      <c r="D536">
        <f>VLOOKUP(被动技能!J538,对应表!R:S,2,FALSE)</f>
        <v>1</v>
      </c>
      <c r="E536" t="str">
        <f>被动技能!K538</f>
        <v>200533:100:3:9</v>
      </c>
      <c r="F536">
        <f>被动技能!L538</f>
        <v>13</v>
      </c>
      <c r="G536" t="str">
        <f>被动技能!M538</f>
        <v>skill_27</v>
      </c>
    </row>
    <row r="537" spans="1:7" x14ac:dyDescent="0.15">
      <c r="A537">
        <f>被动技能!G539</f>
        <v>100534</v>
      </c>
      <c r="B537" t="str">
        <f>被动技能!H539</f>
        <v>祈祷</v>
      </c>
      <c r="C537" t="str">
        <f>被动技能!I539</f>
        <v>己方全体每回合回复血量2051</v>
      </c>
      <c r="D537">
        <f>VLOOKUP(被动技能!J539,对应表!R:S,2,FALSE)</f>
        <v>1</v>
      </c>
      <c r="E537" t="str">
        <f>被动技能!K539</f>
        <v>200534:100:3:9</v>
      </c>
      <c r="F537">
        <f>被动技能!L539</f>
        <v>14</v>
      </c>
      <c r="G537" t="str">
        <f>被动技能!M539</f>
        <v>skill_27</v>
      </c>
    </row>
    <row r="538" spans="1:7" x14ac:dyDescent="0.15">
      <c r="A538">
        <f>被动技能!G540</f>
        <v>100535</v>
      </c>
      <c r="B538" t="str">
        <f>被动技能!H540</f>
        <v>祈祷</v>
      </c>
      <c r="C538" t="str">
        <f>被动技能!I540</f>
        <v>己方全体每回合回复血量2900</v>
      </c>
      <c r="D538">
        <f>VLOOKUP(被动技能!J540,对应表!R:S,2,FALSE)</f>
        <v>1</v>
      </c>
      <c r="E538" t="str">
        <f>被动技能!K540</f>
        <v>200535:100:3:9</v>
      </c>
      <c r="F538">
        <f>被动技能!L540</f>
        <v>15</v>
      </c>
      <c r="G538" t="str">
        <f>被动技能!M540</f>
        <v>skill_27</v>
      </c>
    </row>
    <row r="539" spans="1:7" x14ac:dyDescent="0.15">
      <c r="A539">
        <f>被动技能!G541</f>
        <v>100536</v>
      </c>
      <c r="B539" t="str">
        <f>被动技能!H541</f>
        <v>祈祷</v>
      </c>
      <c r="C539" t="str">
        <f>被动技能!I541</f>
        <v>己方全体每回合回复血量4103</v>
      </c>
      <c r="D539">
        <f>VLOOKUP(被动技能!J541,对应表!R:S,2,FALSE)</f>
        <v>1</v>
      </c>
      <c r="E539" t="str">
        <f>被动技能!K541</f>
        <v>200536:100:3:9</v>
      </c>
      <c r="F539">
        <f>被动技能!L541</f>
        <v>16</v>
      </c>
      <c r="G539" t="str">
        <f>被动技能!M541</f>
        <v>skill_27</v>
      </c>
    </row>
    <row r="540" spans="1:7" x14ac:dyDescent="0.15">
      <c r="A540">
        <f>被动技能!G542</f>
        <v>100537</v>
      </c>
      <c r="B540" t="str">
        <f>被动技能!H542</f>
        <v>祈祷</v>
      </c>
      <c r="C540" t="str">
        <f>被动技能!I542</f>
        <v>己方全体每回合回复血量5803</v>
      </c>
      <c r="D540">
        <f>VLOOKUP(被动技能!J542,对应表!R:S,2,FALSE)</f>
        <v>1</v>
      </c>
      <c r="E540" t="str">
        <f>被动技能!K542</f>
        <v>200537:100:3:9</v>
      </c>
      <c r="F540">
        <f>被动技能!L542</f>
        <v>17</v>
      </c>
      <c r="G540" t="str">
        <f>被动技能!M542</f>
        <v>skill_27</v>
      </c>
    </row>
    <row r="541" spans="1:7" x14ac:dyDescent="0.15">
      <c r="A541">
        <f>被动技能!G543</f>
        <v>100538</v>
      </c>
      <c r="B541" t="str">
        <f>被动技能!H543</f>
        <v>祈祷</v>
      </c>
      <c r="C541" t="str">
        <f>被动技能!I543</f>
        <v>己方全体每回合回复血量8208</v>
      </c>
      <c r="D541">
        <f>VLOOKUP(被动技能!J543,对应表!R:S,2,FALSE)</f>
        <v>1</v>
      </c>
      <c r="E541" t="str">
        <f>被动技能!K543</f>
        <v>200538:100:3:9</v>
      </c>
      <c r="F541">
        <f>被动技能!L543</f>
        <v>18</v>
      </c>
      <c r="G541" t="str">
        <f>被动技能!M543</f>
        <v>skill_27</v>
      </c>
    </row>
    <row r="542" spans="1:7" x14ac:dyDescent="0.15">
      <c r="A542">
        <f>被动技能!G544</f>
        <v>100539</v>
      </c>
      <c r="B542" t="str">
        <f>被动技能!H544</f>
        <v>祈祷</v>
      </c>
      <c r="C542" t="str">
        <f>被动技能!I544</f>
        <v>己方全体每回合回复血量11609</v>
      </c>
      <c r="D542">
        <f>VLOOKUP(被动技能!J544,对应表!R:S,2,FALSE)</f>
        <v>1</v>
      </c>
      <c r="E542" t="str">
        <f>被动技能!K544</f>
        <v>200539:100:3:9</v>
      </c>
      <c r="F542">
        <f>被动技能!L544</f>
        <v>19</v>
      </c>
      <c r="G542" t="str">
        <f>被动技能!M544</f>
        <v>skill_27</v>
      </c>
    </row>
    <row r="543" spans="1:7" x14ac:dyDescent="0.15">
      <c r="A543">
        <f>被动技能!G545</f>
        <v>100540</v>
      </c>
      <c r="B543" t="str">
        <f>被动技能!H545</f>
        <v>祈祷</v>
      </c>
      <c r="C543" t="str">
        <f>被动技能!I545</f>
        <v>己方全体每回合回复血量16420</v>
      </c>
      <c r="D543">
        <f>VLOOKUP(被动技能!J545,对应表!R:S,2,FALSE)</f>
        <v>1</v>
      </c>
      <c r="E543" t="str">
        <f>被动技能!K545</f>
        <v>200540:100:3:9</v>
      </c>
      <c r="F543">
        <f>被动技能!L545</f>
        <v>20</v>
      </c>
      <c r="G543" t="str">
        <f>被动技能!M545</f>
        <v>skill_27</v>
      </c>
    </row>
    <row r="544" spans="1:7" x14ac:dyDescent="0.15">
      <c r="A544">
        <f>被动技能!G546</f>
        <v>100541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200541:100:1:0</v>
      </c>
      <c r="F544">
        <f>被动技能!L546</f>
        <v>1</v>
      </c>
      <c r="G544" t="str">
        <f>被动技能!M546</f>
        <v>skill_27</v>
      </c>
    </row>
    <row r="545" spans="1:7" x14ac:dyDescent="0.15">
      <c r="A545">
        <f>被动技能!G547</f>
        <v>100542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200542:100:1:0</v>
      </c>
      <c r="F545">
        <f>被动技能!L547</f>
        <v>2</v>
      </c>
      <c r="G545" t="str">
        <f>被动技能!M547</f>
        <v>skill_27</v>
      </c>
    </row>
    <row r="546" spans="1:7" x14ac:dyDescent="0.15">
      <c r="A546">
        <f>被动技能!G548</f>
        <v>100543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200543:100:1:0</v>
      </c>
      <c r="F546">
        <f>被动技能!L548</f>
        <v>3</v>
      </c>
      <c r="G546" t="str">
        <f>被动技能!M548</f>
        <v>skill_27</v>
      </c>
    </row>
    <row r="547" spans="1:7" x14ac:dyDescent="0.15">
      <c r="A547">
        <f>被动技能!G549</f>
        <v>100544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200544:100:1:0</v>
      </c>
      <c r="F547">
        <f>被动技能!L549</f>
        <v>4</v>
      </c>
      <c r="G547" t="str">
        <f>被动技能!M549</f>
        <v>skill_27</v>
      </c>
    </row>
    <row r="548" spans="1:7" x14ac:dyDescent="0.15">
      <c r="A548">
        <f>被动技能!G550</f>
        <v>100545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200545:100:1:0</v>
      </c>
      <c r="F548">
        <f>被动技能!L550</f>
        <v>5</v>
      </c>
      <c r="G548" t="str">
        <f>被动技能!M550</f>
        <v>skill_27</v>
      </c>
    </row>
    <row r="549" spans="1:7" x14ac:dyDescent="0.15">
      <c r="A549">
        <f>被动技能!G551</f>
        <v>100546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200546:100:1:0</v>
      </c>
      <c r="F549">
        <f>被动技能!L551</f>
        <v>6</v>
      </c>
      <c r="G549" t="str">
        <f>被动技能!M551</f>
        <v>skill_27</v>
      </c>
    </row>
    <row r="550" spans="1:7" x14ac:dyDescent="0.15">
      <c r="A550">
        <f>被动技能!G552</f>
        <v>100547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200547:100:1:0</v>
      </c>
      <c r="F550">
        <f>被动技能!L552</f>
        <v>7</v>
      </c>
      <c r="G550" t="str">
        <f>被动技能!M552</f>
        <v>skill_27</v>
      </c>
    </row>
    <row r="551" spans="1:7" x14ac:dyDescent="0.15">
      <c r="A551">
        <f>被动技能!G553</f>
        <v>100548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200548:100:1:0</v>
      </c>
      <c r="F551">
        <f>被动技能!L553</f>
        <v>8</v>
      </c>
      <c r="G551" t="str">
        <f>被动技能!M553</f>
        <v>skill_27</v>
      </c>
    </row>
    <row r="552" spans="1:7" x14ac:dyDescent="0.15">
      <c r="A552">
        <f>被动技能!G554</f>
        <v>100549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200549:100:1:0</v>
      </c>
      <c r="F552">
        <f>被动技能!L554</f>
        <v>9</v>
      </c>
      <c r="G552" t="str">
        <f>被动技能!M554</f>
        <v>skill_27</v>
      </c>
    </row>
    <row r="553" spans="1:7" x14ac:dyDescent="0.15">
      <c r="A553">
        <f>被动技能!G555</f>
        <v>100550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200550:100:1:0</v>
      </c>
      <c r="F553">
        <f>被动技能!L555</f>
        <v>10</v>
      </c>
      <c r="G553" t="str">
        <f>被动技能!M555</f>
        <v>skill_27</v>
      </c>
    </row>
    <row r="554" spans="1:7" x14ac:dyDescent="0.15">
      <c r="A554">
        <f>被动技能!G556</f>
        <v>100551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200551:100:1:0</v>
      </c>
      <c r="F554">
        <f>被动技能!L556</f>
        <v>11</v>
      </c>
      <c r="G554" t="str">
        <f>被动技能!M556</f>
        <v>skill_27</v>
      </c>
    </row>
    <row r="555" spans="1:7" x14ac:dyDescent="0.15">
      <c r="A555">
        <f>被动技能!G557</f>
        <v>100552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200552:100:1:0</v>
      </c>
      <c r="F555">
        <f>被动技能!L557</f>
        <v>12</v>
      </c>
      <c r="G555" t="str">
        <f>被动技能!M557</f>
        <v>skill_27</v>
      </c>
    </row>
    <row r="556" spans="1:7" x14ac:dyDescent="0.15">
      <c r="A556">
        <f>被动技能!G558</f>
        <v>100553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200553:100:1:0</v>
      </c>
      <c r="F556">
        <f>被动技能!L558</f>
        <v>13</v>
      </c>
      <c r="G556" t="str">
        <f>被动技能!M558</f>
        <v>skill_27</v>
      </c>
    </row>
    <row r="557" spans="1:7" x14ac:dyDescent="0.15">
      <c r="A557">
        <f>被动技能!G559</f>
        <v>100554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200554:100:1:0</v>
      </c>
      <c r="F557">
        <f>被动技能!L559</f>
        <v>14</v>
      </c>
      <c r="G557" t="str">
        <f>被动技能!M559</f>
        <v>skill_27</v>
      </c>
    </row>
    <row r="558" spans="1:7" x14ac:dyDescent="0.15">
      <c r="A558">
        <f>被动技能!G560</f>
        <v>100555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200555:100:1:0</v>
      </c>
      <c r="F558">
        <f>被动技能!L560</f>
        <v>15</v>
      </c>
      <c r="G558" t="str">
        <f>被动技能!M560</f>
        <v>skill_27</v>
      </c>
    </row>
    <row r="559" spans="1:7" x14ac:dyDescent="0.15">
      <c r="A559">
        <f>被动技能!G561</f>
        <v>100556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200556:100:1:0</v>
      </c>
      <c r="F559">
        <f>被动技能!L561</f>
        <v>16</v>
      </c>
      <c r="G559" t="str">
        <f>被动技能!M561</f>
        <v>skill_27</v>
      </c>
    </row>
    <row r="560" spans="1:7" x14ac:dyDescent="0.15">
      <c r="A560">
        <f>被动技能!G562</f>
        <v>100557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200557:100:1:0</v>
      </c>
      <c r="F560">
        <f>被动技能!L562</f>
        <v>17</v>
      </c>
      <c r="G560" t="str">
        <f>被动技能!M562</f>
        <v>skill_27</v>
      </c>
    </row>
    <row r="561" spans="1:7" x14ac:dyDescent="0.15">
      <c r="A561">
        <f>被动技能!G563</f>
        <v>100558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200558:100:1:0</v>
      </c>
      <c r="F561">
        <f>被动技能!L563</f>
        <v>18</v>
      </c>
      <c r="G561" t="str">
        <f>被动技能!M563</f>
        <v>skill_27</v>
      </c>
    </row>
    <row r="562" spans="1:7" x14ac:dyDescent="0.15">
      <c r="A562">
        <f>被动技能!G564</f>
        <v>100559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200559:100:1:0</v>
      </c>
      <c r="F562">
        <f>被动技能!L564</f>
        <v>19</v>
      </c>
      <c r="G562" t="str">
        <f>被动技能!M564</f>
        <v>skill_27</v>
      </c>
    </row>
    <row r="563" spans="1:7" x14ac:dyDescent="0.15">
      <c r="A563">
        <f>被动技能!G565</f>
        <v>100560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200560:100:1:0</v>
      </c>
      <c r="F563">
        <f>被动技能!L565</f>
        <v>20</v>
      </c>
      <c r="G563" t="str">
        <f>被动技能!M565</f>
        <v>skill_27</v>
      </c>
    </row>
    <row r="564" spans="1:7" x14ac:dyDescent="0.15">
      <c r="A564">
        <f>被动技能!G566</f>
        <v>100561</v>
      </c>
      <c r="B564" t="str">
        <f>被动技能!H566</f>
        <v>必胜</v>
      </c>
      <c r="C564" t="str">
        <f>被动技能!I566</f>
        <v>提升己方全体攻击力26</v>
      </c>
      <c r="D564">
        <f>VLOOKUP(被动技能!J566,对应表!R:S,2,FALSE)</f>
        <v>1</v>
      </c>
      <c r="E564" t="str">
        <f>被动技能!K566</f>
        <v>200561:100:3:9</v>
      </c>
      <c r="F564">
        <f>被动技能!L566</f>
        <v>1</v>
      </c>
      <c r="G564" t="str">
        <f>被动技能!M566</f>
        <v>skill_27</v>
      </c>
    </row>
    <row r="565" spans="1:7" x14ac:dyDescent="0.15">
      <c r="A565">
        <f>被动技能!G567</f>
        <v>100562</v>
      </c>
      <c r="B565" t="str">
        <f>被动技能!H567</f>
        <v>必胜</v>
      </c>
      <c r="C565" t="str">
        <f>被动技能!I567</f>
        <v>提升己方全体攻击力32</v>
      </c>
      <c r="D565">
        <f>VLOOKUP(被动技能!J567,对应表!R:S,2,FALSE)</f>
        <v>1</v>
      </c>
      <c r="E565" t="str">
        <f>被动技能!K567</f>
        <v>200562:100:3:9</v>
      </c>
      <c r="F565">
        <f>被动技能!L567</f>
        <v>2</v>
      </c>
      <c r="G565" t="str">
        <f>被动技能!M567</f>
        <v>skill_27</v>
      </c>
    </row>
    <row r="566" spans="1:7" x14ac:dyDescent="0.15">
      <c r="A566">
        <f>被动技能!G568</f>
        <v>100563</v>
      </c>
      <c r="B566" t="str">
        <f>被动技能!H568</f>
        <v>必胜</v>
      </c>
      <c r="C566" t="str">
        <f>被动技能!I568</f>
        <v>提升己方全体攻击力50</v>
      </c>
      <c r="D566">
        <f>VLOOKUP(被动技能!J568,对应表!R:S,2,FALSE)</f>
        <v>1</v>
      </c>
      <c r="E566" t="str">
        <f>被动技能!K568</f>
        <v>200563:100:3:9</v>
      </c>
      <c r="F566">
        <f>被动技能!L568</f>
        <v>3</v>
      </c>
      <c r="G566" t="str">
        <f>被动技能!M568</f>
        <v>skill_27</v>
      </c>
    </row>
    <row r="567" spans="1:7" x14ac:dyDescent="0.15">
      <c r="A567">
        <f>被动技能!G569</f>
        <v>100564</v>
      </c>
      <c r="B567" t="str">
        <f>被动技能!H569</f>
        <v>必胜</v>
      </c>
      <c r="C567" t="str">
        <f>被动技能!I569</f>
        <v>提升己方全体攻击力80</v>
      </c>
      <c r="D567">
        <f>VLOOKUP(被动技能!J569,对应表!R:S,2,FALSE)</f>
        <v>1</v>
      </c>
      <c r="E567" t="str">
        <f>被动技能!K569</f>
        <v>200564:100:3:9</v>
      </c>
      <c r="F567">
        <f>被动技能!L569</f>
        <v>4</v>
      </c>
      <c r="G567" t="str">
        <f>被动技能!M569</f>
        <v>skill_27</v>
      </c>
    </row>
    <row r="568" spans="1:7" x14ac:dyDescent="0.15">
      <c r="A568">
        <f>被动技能!G570</f>
        <v>100565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200565:100:3:9</v>
      </c>
      <c r="F568">
        <f>被动技能!L570</f>
        <v>5</v>
      </c>
      <c r="G568" t="str">
        <f>被动技能!M570</f>
        <v>skill_27</v>
      </c>
    </row>
    <row r="569" spans="1:7" x14ac:dyDescent="0.15">
      <c r="A569">
        <f>被动技能!G571</f>
        <v>100566</v>
      </c>
      <c r="B569" t="str">
        <f>被动技能!H571</f>
        <v>必胜</v>
      </c>
      <c r="C569" t="str">
        <f>被动技能!I571</f>
        <v>提升己方全体攻击力160</v>
      </c>
      <c r="D569">
        <f>VLOOKUP(被动技能!J571,对应表!R:S,2,FALSE)</f>
        <v>1</v>
      </c>
      <c r="E569" t="str">
        <f>被动技能!K571</f>
        <v>200566:100:3:9</v>
      </c>
      <c r="F569">
        <f>被动技能!L571</f>
        <v>6</v>
      </c>
      <c r="G569" t="str">
        <f>被动技能!M571</f>
        <v>skill_27</v>
      </c>
    </row>
    <row r="570" spans="1:7" x14ac:dyDescent="0.15">
      <c r="A570">
        <f>被动技能!G572</f>
        <v>100567</v>
      </c>
      <c r="B570" t="str">
        <f>被动技能!H572</f>
        <v>必胜</v>
      </c>
      <c r="C570" t="str">
        <f>被动技能!I572</f>
        <v>提升己方全体攻击力226</v>
      </c>
      <c r="D570">
        <f>VLOOKUP(被动技能!J572,对应表!R:S,2,FALSE)</f>
        <v>1</v>
      </c>
      <c r="E570" t="str">
        <f>被动技能!K572</f>
        <v>200567:100:3:9</v>
      </c>
      <c r="F570">
        <f>被动技能!L572</f>
        <v>7</v>
      </c>
      <c r="G570" t="str">
        <f>被动技能!M572</f>
        <v>skill_27</v>
      </c>
    </row>
    <row r="571" spans="1:7" x14ac:dyDescent="0.15">
      <c r="A571">
        <f>被动技能!G573</f>
        <v>100568</v>
      </c>
      <c r="B571" t="str">
        <f>被动技能!H573</f>
        <v>必胜</v>
      </c>
      <c r="C571" t="str">
        <f>被动技能!I573</f>
        <v>提升己方全体攻击力320</v>
      </c>
      <c r="D571">
        <f>VLOOKUP(被动技能!J573,对应表!R:S,2,FALSE)</f>
        <v>1</v>
      </c>
      <c r="E571" t="str">
        <f>被动技能!K573</f>
        <v>200568:100:3:9</v>
      </c>
      <c r="F571">
        <f>被动技能!L573</f>
        <v>8</v>
      </c>
      <c r="G571" t="str">
        <f>被动技能!M573</f>
        <v>skill_27</v>
      </c>
    </row>
    <row r="572" spans="1:7" x14ac:dyDescent="0.15">
      <c r="A572">
        <f>被动技能!G574</f>
        <v>100569</v>
      </c>
      <c r="B572" t="str">
        <f>被动技能!H574</f>
        <v>必胜</v>
      </c>
      <c r="C572" t="str">
        <f>被动技能!I574</f>
        <v>提升己方全体攻击力452</v>
      </c>
      <c r="D572">
        <f>VLOOKUP(被动技能!J574,对应表!R:S,2,FALSE)</f>
        <v>1</v>
      </c>
      <c r="E572" t="str">
        <f>被动技能!K574</f>
        <v>200569:100:3:9</v>
      </c>
      <c r="F572">
        <f>被动技能!L574</f>
        <v>9</v>
      </c>
      <c r="G572" t="str">
        <f>被动技能!M574</f>
        <v>skill_27</v>
      </c>
    </row>
    <row r="573" spans="1:7" x14ac:dyDescent="0.15">
      <c r="A573">
        <f>被动技能!G575</f>
        <v>100570</v>
      </c>
      <c r="B573" t="str">
        <f>被动技能!H575</f>
        <v>必胜</v>
      </c>
      <c r="C573" t="str">
        <f>被动技能!I575</f>
        <v>提升己方全体攻击力640</v>
      </c>
      <c r="D573">
        <f>VLOOKUP(被动技能!J575,对应表!R:S,2,FALSE)</f>
        <v>1</v>
      </c>
      <c r="E573" t="str">
        <f>被动技能!K575</f>
        <v>200570:100:3:9</v>
      </c>
      <c r="F573">
        <f>被动技能!L575</f>
        <v>10</v>
      </c>
      <c r="G573" t="str">
        <f>被动技能!M575</f>
        <v>skill_27</v>
      </c>
    </row>
    <row r="574" spans="1:7" x14ac:dyDescent="0.15">
      <c r="A574">
        <f>被动技能!G576</f>
        <v>100571</v>
      </c>
      <c r="B574" t="str">
        <f>被动技能!H576</f>
        <v>必胜</v>
      </c>
      <c r="C574" t="str">
        <f>被动技能!I576</f>
        <v>提升己方全体攻击力906</v>
      </c>
      <c r="D574">
        <f>VLOOKUP(被动技能!J576,对应表!R:S,2,FALSE)</f>
        <v>1</v>
      </c>
      <c r="E574" t="str">
        <f>被动技能!K576</f>
        <v>200571:100:3:9</v>
      </c>
      <c r="F574">
        <f>被动技能!L576</f>
        <v>11</v>
      </c>
      <c r="G574" t="str">
        <f>被动技能!M576</f>
        <v>skill_27</v>
      </c>
    </row>
    <row r="575" spans="1:7" x14ac:dyDescent="0.15">
      <c r="A575">
        <f>被动技能!G577</f>
        <v>100572</v>
      </c>
      <c r="B575" t="str">
        <f>被动技能!H577</f>
        <v>必胜</v>
      </c>
      <c r="C575" t="str">
        <f>被动技能!I577</f>
        <v>提升己方全体攻击力1281</v>
      </c>
      <c r="D575">
        <f>VLOOKUP(被动技能!J577,对应表!R:S,2,FALSE)</f>
        <v>1</v>
      </c>
      <c r="E575" t="str">
        <f>被动技能!K577</f>
        <v>200572:100:3:9</v>
      </c>
      <c r="F575">
        <f>被动技能!L577</f>
        <v>12</v>
      </c>
      <c r="G575" t="str">
        <f>被动技能!M577</f>
        <v>skill_27</v>
      </c>
    </row>
    <row r="576" spans="1:7" x14ac:dyDescent="0.15">
      <c r="A576">
        <f>被动技能!G578</f>
        <v>100573</v>
      </c>
      <c r="B576" t="str">
        <f>被动技能!H578</f>
        <v>必胜</v>
      </c>
      <c r="C576" t="str">
        <f>被动技能!I578</f>
        <v>提升己方全体攻击力1812</v>
      </c>
      <c r="D576">
        <f>VLOOKUP(被动技能!J578,对应表!R:S,2,FALSE)</f>
        <v>1</v>
      </c>
      <c r="E576" t="str">
        <f>被动技能!K578</f>
        <v>200573:100:3:9</v>
      </c>
      <c r="F576">
        <f>被动技能!L578</f>
        <v>13</v>
      </c>
      <c r="G576" t="str">
        <f>被动技能!M578</f>
        <v>skill_27</v>
      </c>
    </row>
    <row r="577" spans="1:7" x14ac:dyDescent="0.15">
      <c r="A577">
        <f>被动技能!G579</f>
        <v>100574</v>
      </c>
      <c r="B577" t="str">
        <f>被动技能!H579</f>
        <v>必胜</v>
      </c>
      <c r="C577" t="str">
        <f>被动技能!I579</f>
        <v>提升己方全体攻击力2563</v>
      </c>
      <c r="D577">
        <f>VLOOKUP(被动技能!J579,对应表!R:S,2,FALSE)</f>
        <v>1</v>
      </c>
      <c r="E577" t="str">
        <f>被动技能!K579</f>
        <v>200574:100:3:9</v>
      </c>
      <c r="F577">
        <f>被动技能!L579</f>
        <v>14</v>
      </c>
      <c r="G577" t="str">
        <f>被动技能!M579</f>
        <v>skill_27</v>
      </c>
    </row>
    <row r="578" spans="1:7" x14ac:dyDescent="0.15">
      <c r="A578">
        <f>被动技能!G580</f>
        <v>100575</v>
      </c>
      <c r="B578" t="str">
        <f>被动技能!H580</f>
        <v>必胜</v>
      </c>
      <c r="C578" t="str">
        <f>被动技能!I580</f>
        <v>提升己方全体攻击力3626</v>
      </c>
      <c r="D578">
        <f>VLOOKUP(被动技能!J580,对应表!R:S,2,FALSE)</f>
        <v>1</v>
      </c>
      <c r="E578" t="str">
        <f>被动技能!K580</f>
        <v>200575:100:3:9</v>
      </c>
      <c r="F578">
        <f>被动技能!L580</f>
        <v>15</v>
      </c>
      <c r="G578" t="str">
        <f>被动技能!M580</f>
        <v>skill_27</v>
      </c>
    </row>
    <row r="579" spans="1:7" x14ac:dyDescent="0.15">
      <c r="A579">
        <f>被动技能!G581</f>
        <v>100576</v>
      </c>
      <c r="B579" t="str">
        <f>被动技能!H581</f>
        <v>必胜</v>
      </c>
      <c r="C579" t="str">
        <f>被动技能!I581</f>
        <v>提升己方全体攻击力5128</v>
      </c>
      <c r="D579">
        <f>VLOOKUP(被动技能!J581,对应表!R:S,2,FALSE)</f>
        <v>1</v>
      </c>
      <c r="E579" t="str">
        <f>被动技能!K581</f>
        <v>200576:100:3:9</v>
      </c>
      <c r="F579">
        <f>被动技能!L581</f>
        <v>16</v>
      </c>
      <c r="G579" t="str">
        <f>被动技能!M581</f>
        <v>skill_27</v>
      </c>
    </row>
    <row r="580" spans="1:7" x14ac:dyDescent="0.15">
      <c r="A580">
        <f>被动技能!G582</f>
        <v>100577</v>
      </c>
      <c r="B580" t="str">
        <f>被动技能!H582</f>
        <v>必胜</v>
      </c>
      <c r="C580" t="str">
        <f>被动技能!I582</f>
        <v>提升己方全体攻击力7254</v>
      </c>
      <c r="D580">
        <f>VLOOKUP(被动技能!J582,对应表!R:S,2,FALSE)</f>
        <v>1</v>
      </c>
      <c r="E580" t="str">
        <f>被动技能!K582</f>
        <v>200577:100:3:9</v>
      </c>
      <c r="F580">
        <f>被动技能!L582</f>
        <v>17</v>
      </c>
      <c r="G580" t="str">
        <f>被动技能!M582</f>
        <v>skill_27</v>
      </c>
    </row>
    <row r="581" spans="1:7" x14ac:dyDescent="0.15">
      <c r="A581">
        <f>被动技能!G583</f>
        <v>100578</v>
      </c>
      <c r="B581" t="str">
        <f>被动技能!H583</f>
        <v>必胜</v>
      </c>
      <c r="C581" t="str">
        <f>被动技能!I583</f>
        <v>提升己方全体攻击力10260</v>
      </c>
      <c r="D581">
        <f>VLOOKUP(被动技能!J583,对应表!R:S,2,FALSE)</f>
        <v>1</v>
      </c>
      <c r="E581" t="str">
        <f>被动技能!K583</f>
        <v>200578:100:3:9</v>
      </c>
      <c r="F581">
        <f>被动技能!L583</f>
        <v>18</v>
      </c>
      <c r="G581" t="str">
        <f>被动技能!M583</f>
        <v>skill_27</v>
      </c>
    </row>
    <row r="582" spans="1:7" x14ac:dyDescent="0.15">
      <c r="A582">
        <f>被动技能!G584</f>
        <v>100579</v>
      </c>
      <c r="B582" t="str">
        <f>被动技能!H584</f>
        <v>必胜</v>
      </c>
      <c r="C582" t="str">
        <f>被动技能!I584</f>
        <v>提升己方全体攻击力14512</v>
      </c>
      <c r="D582">
        <f>VLOOKUP(被动技能!J584,对应表!R:S,2,FALSE)</f>
        <v>1</v>
      </c>
      <c r="E582" t="str">
        <f>被动技能!K584</f>
        <v>200579:100:3:9</v>
      </c>
      <c r="F582">
        <f>被动技能!L584</f>
        <v>19</v>
      </c>
      <c r="G582" t="str">
        <f>被动技能!M584</f>
        <v>skill_27</v>
      </c>
    </row>
    <row r="583" spans="1:7" x14ac:dyDescent="0.15">
      <c r="A583">
        <f>被动技能!G585</f>
        <v>100580</v>
      </c>
      <c r="B583" t="str">
        <f>被动技能!H585</f>
        <v>必胜</v>
      </c>
      <c r="C583" t="str">
        <f>被动技能!I585</f>
        <v>提升己方全体攻击力20525</v>
      </c>
      <c r="D583">
        <f>VLOOKUP(被动技能!J585,对应表!R:S,2,FALSE)</f>
        <v>1</v>
      </c>
      <c r="E583" t="str">
        <f>被动技能!K585</f>
        <v>200580:100:3:9</v>
      </c>
      <c r="F583">
        <f>被动技能!L585</f>
        <v>20</v>
      </c>
      <c r="G583" t="str">
        <f>被动技能!M585</f>
        <v>skill_27</v>
      </c>
    </row>
    <row r="584" spans="1:7" x14ac:dyDescent="0.15">
      <c r="A584">
        <f>被动技能!G586</f>
        <v>100581</v>
      </c>
      <c r="B584" t="str">
        <f>被动技能!H586</f>
        <v>痛苦</v>
      </c>
      <c r="C584" t="str">
        <f>被动技能!I586</f>
        <v>每回合敌方全体血量-21</v>
      </c>
      <c r="D584">
        <f>VLOOKUP(被动技能!J586,对应表!R:S,2,FALSE)</f>
        <v>1</v>
      </c>
      <c r="E584" t="str">
        <f>被动技能!K586</f>
        <v>200581:100:4:9</v>
      </c>
      <c r="F584">
        <f>被动技能!L586</f>
        <v>1</v>
      </c>
      <c r="G584" t="str">
        <f>被动技能!M586</f>
        <v>skill_27</v>
      </c>
    </row>
    <row r="585" spans="1:7" x14ac:dyDescent="0.15">
      <c r="A585">
        <f>被动技能!G587</f>
        <v>100582</v>
      </c>
      <c r="B585" t="str">
        <f>被动技能!H587</f>
        <v>痛苦</v>
      </c>
      <c r="C585" t="str">
        <f>被动技能!I587</f>
        <v>每回合敌方全体血量-26</v>
      </c>
      <c r="D585">
        <f>VLOOKUP(被动技能!J587,对应表!R:S,2,FALSE)</f>
        <v>1</v>
      </c>
      <c r="E585" t="str">
        <f>被动技能!K587</f>
        <v>200582:100:4:9</v>
      </c>
      <c r="F585">
        <f>被动技能!L587</f>
        <v>2</v>
      </c>
      <c r="G585" t="str">
        <f>被动技能!M587</f>
        <v>skill_27</v>
      </c>
    </row>
    <row r="586" spans="1:7" x14ac:dyDescent="0.15">
      <c r="A586">
        <f>被动技能!G588</f>
        <v>100583</v>
      </c>
      <c r="B586" t="str">
        <f>被动技能!H588</f>
        <v>痛苦</v>
      </c>
      <c r="C586" t="str">
        <f>被动技能!I588</f>
        <v>每回合敌方全体血量-40</v>
      </c>
      <c r="D586">
        <f>VLOOKUP(被动技能!J588,对应表!R:S,2,FALSE)</f>
        <v>1</v>
      </c>
      <c r="E586" t="str">
        <f>被动技能!K588</f>
        <v>200583:100:4:9</v>
      </c>
      <c r="F586">
        <f>被动技能!L588</f>
        <v>3</v>
      </c>
      <c r="G586" t="str">
        <f>被动技能!M588</f>
        <v>skill_27</v>
      </c>
    </row>
    <row r="587" spans="1:7" x14ac:dyDescent="0.15">
      <c r="A587">
        <f>被动技能!G589</f>
        <v>100584</v>
      </c>
      <c r="B587" t="str">
        <f>被动技能!H589</f>
        <v>痛苦</v>
      </c>
      <c r="C587" t="str">
        <f>被动技能!I589</f>
        <v>每回合敌方全体血量-64</v>
      </c>
      <c r="D587">
        <f>VLOOKUP(被动技能!J589,对应表!R:S,2,FALSE)</f>
        <v>1</v>
      </c>
      <c r="E587" t="str">
        <f>被动技能!K589</f>
        <v>200584:100:4:9</v>
      </c>
      <c r="F587">
        <f>被动技能!L589</f>
        <v>4</v>
      </c>
      <c r="G587" t="str">
        <f>被动技能!M589</f>
        <v>skill_27</v>
      </c>
    </row>
    <row r="588" spans="1:7" x14ac:dyDescent="0.15">
      <c r="A588">
        <f>被动技能!G590</f>
        <v>100585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200585:100:4:9</v>
      </c>
      <c r="F588">
        <f>被动技能!L590</f>
        <v>5</v>
      </c>
      <c r="G588" t="str">
        <f>被动技能!M590</f>
        <v>skill_27</v>
      </c>
    </row>
    <row r="589" spans="1:7" x14ac:dyDescent="0.15">
      <c r="A589">
        <f>被动技能!G591</f>
        <v>100586</v>
      </c>
      <c r="B589" t="str">
        <f>被动技能!H591</f>
        <v>痛苦</v>
      </c>
      <c r="C589" t="str">
        <f>被动技能!I591</f>
        <v>每回合敌方全体血量-128</v>
      </c>
      <c r="D589">
        <f>VLOOKUP(被动技能!J591,对应表!R:S,2,FALSE)</f>
        <v>1</v>
      </c>
      <c r="E589" t="str">
        <f>被动技能!K591</f>
        <v>200586:100:4:9</v>
      </c>
      <c r="F589">
        <f>被动技能!L591</f>
        <v>6</v>
      </c>
      <c r="G589" t="str">
        <f>被动技能!M591</f>
        <v>skill_27</v>
      </c>
    </row>
    <row r="590" spans="1:7" x14ac:dyDescent="0.15">
      <c r="A590">
        <f>被动技能!G592</f>
        <v>100587</v>
      </c>
      <c r="B590" t="str">
        <f>被动技能!H592</f>
        <v>痛苦</v>
      </c>
      <c r="C590" t="str">
        <f>被动技能!I592</f>
        <v>每回合敌方全体血量-182</v>
      </c>
      <c r="D590">
        <f>VLOOKUP(被动技能!J592,对应表!R:S,2,FALSE)</f>
        <v>1</v>
      </c>
      <c r="E590" t="str">
        <f>被动技能!K592</f>
        <v>200587:100:4:9</v>
      </c>
      <c r="F590">
        <f>被动技能!L592</f>
        <v>7</v>
      </c>
      <c r="G590" t="str">
        <f>被动技能!M592</f>
        <v>skill_27</v>
      </c>
    </row>
    <row r="591" spans="1:7" x14ac:dyDescent="0.15">
      <c r="A591">
        <f>被动技能!G593</f>
        <v>100588</v>
      </c>
      <c r="B591" t="str">
        <f>被动技能!H593</f>
        <v>痛苦</v>
      </c>
      <c r="C591" t="str">
        <f>被动技能!I593</f>
        <v>每回合敌方全体血量-257</v>
      </c>
      <c r="D591">
        <f>VLOOKUP(被动技能!J593,对应表!R:S,2,FALSE)</f>
        <v>1</v>
      </c>
      <c r="E591" t="str">
        <f>被动技能!K593</f>
        <v>200588:100:4:9</v>
      </c>
      <c r="F591">
        <f>被动技能!L593</f>
        <v>8</v>
      </c>
      <c r="G591" t="str">
        <f>被动技能!M593</f>
        <v>skill_27</v>
      </c>
    </row>
    <row r="592" spans="1:7" x14ac:dyDescent="0.15">
      <c r="A592">
        <f>被动技能!G594</f>
        <v>100589</v>
      </c>
      <c r="B592" t="str">
        <f>被动技能!H594</f>
        <v>痛苦</v>
      </c>
      <c r="C592" t="str">
        <f>被动技能!I594</f>
        <v>每回合敌方全体血量-363</v>
      </c>
      <c r="D592">
        <f>VLOOKUP(被动技能!J594,对应表!R:S,2,FALSE)</f>
        <v>1</v>
      </c>
      <c r="E592" t="str">
        <f>被动技能!K594</f>
        <v>200589:100:4:9</v>
      </c>
      <c r="F592">
        <f>被动技能!L594</f>
        <v>9</v>
      </c>
      <c r="G592" t="str">
        <f>被动技能!M594</f>
        <v>skill_27</v>
      </c>
    </row>
    <row r="593" spans="1:7" x14ac:dyDescent="0.15">
      <c r="A593">
        <f>被动技能!G595</f>
        <v>100590</v>
      </c>
      <c r="B593" t="str">
        <f>被动技能!H595</f>
        <v>痛苦</v>
      </c>
      <c r="C593" t="str">
        <f>被动技能!I595</f>
        <v>每回合敌方全体血量-513</v>
      </c>
      <c r="D593">
        <f>VLOOKUP(被动技能!J595,对应表!R:S,2,FALSE)</f>
        <v>1</v>
      </c>
      <c r="E593" t="str">
        <f>被动技能!K595</f>
        <v>200590:100:4:9</v>
      </c>
      <c r="F593">
        <f>被动技能!L595</f>
        <v>10</v>
      </c>
      <c r="G593" t="str">
        <f>被动技能!M595</f>
        <v>skill_27</v>
      </c>
    </row>
    <row r="594" spans="1:7" x14ac:dyDescent="0.15">
      <c r="A594">
        <f>被动技能!G596</f>
        <v>100591</v>
      </c>
      <c r="B594" t="str">
        <f>被动技能!H596</f>
        <v>痛苦</v>
      </c>
      <c r="C594" t="str">
        <f>被动技能!I596</f>
        <v>每回合敌方全体血量-725</v>
      </c>
      <c r="D594">
        <f>VLOOKUP(被动技能!J596,对应表!R:S,2,FALSE)</f>
        <v>1</v>
      </c>
      <c r="E594" t="str">
        <f>被动技能!K596</f>
        <v>200591:100:4:9</v>
      </c>
      <c r="F594">
        <f>被动技能!L596</f>
        <v>11</v>
      </c>
      <c r="G594" t="str">
        <f>被动技能!M596</f>
        <v>skill_27</v>
      </c>
    </row>
    <row r="595" spans="1:7" x14ac:dyDescent="0.15">
      <c r="A595">
        <f>被动技能!G597</f>
        <v>100592</v>
      </c>
      <c r="B595" t="str">
        <f>被动技能!H597</f>
        <v>痛苦</v>
      </c>
      <c r="C595" t="str">
        <f>被动技能!I597</f>
        <v>每回合敌方全体血量-1026</v>
      </c>
      <c r="D595">
        <f>VLOOKUP(被动技能!J597,对应表!R:S,2,FALSE)</f>
        <v>1</v>
      </c>
      <c r="E595" t="str">
        <f>被动技能!K597</f>
        <v>200592:100:4:9</v>
      </c>
      <c r="F595">
        <f>被动技能!L597</f>
        <v>12</v>
      </c>
      <c r="G595" t="str">
        <f>被动技能!M597</f>
        <v>skill_27</v>
      </c>
    </row>
    <row r="596" spans="1:7" x14ac:dyDescent="0.15">
      <c r="A596">
        <f>被动技能!G598</f>
        <v>100593</v>
      </c>
      <c r="B596" t="str">
        <f>被动技能!H598</f>
        <v>痛苦</v>
      </c>
      <c r="C596" t="str">
        <f>被动技能!I598</f>
        <v>每回合敌方全体血量-1451</v>
      </c>
      <c r="D596">
        <f>VLOOKUP(被动技能!J598,对应表!R:S,2,FALSE)</f>
        <v>1</v>
      </c>
      <c r="E596" t="str">
        <f>被动技能!K598</f>
        <v>200593:100:4:9</v>
      </c>
      <c r="F596">
        <f>被动技能!L598</f>
        <v>13</v>
      </c>
      <c r="G596" t="str">
        <f>被动技能!M598</f>
        <v>skill_27</v>
      </c>
    </row>
    <row r="597" spans="1:7" x14ac:dyDescent="0.15">
      <c r="A597">
        <f>被动技能!G599</f>
        <v>100594</v>
      </c>
      <c r="B597" t="str">
        <f>被动技能!H599</f>
        <v>痛苦</v>
      </c>
      <c r="C597" t="str">
        <f>被动技能!I599</f>
        <v>每回合敌方全体血量-2051</v>
      </c>
      <c r="D597">
        <f>VLOOKUP(被动技能!J599,对应表!R:S,2,FALSE)</f>
        <v>1</v>
      </c>
      <c r="E597" t="str">
        <f>被动技能!K599</f>
        <v>200594:100:4:9</v>
      </c>
      <c r="F597">
        <f>被动技能!L599</f>
        <v>14</v>
      </c>
      <c r="G597" t="str">
        <f>被动技能!M599</f>
        <v>skill_27</v>
      </c>
    </row>
    <row r="598" spans="1:7" x14ac:dyDescent="0.15">
      <c r="A598">
        <f>被动技能!G600</f>
        <v>100595</v>
      </c>
      <c r="B598" t="str">
        <f>被动技能!H600</f>
        <v>痛苦</v>
      </c>
      <c r="C598" t="str">
        <f>被动技能!I600</f>
        <v>每回合敌方全体血量-2901</v>
      </c>
      <c r="D598">
        <f>VLOOKUP(被动技能!J600,对应表!R:S,2,FALSE)</f>
        <v>1</v>
      </c>
      <c r="E598" t="str">
        <f>被动技能!K600</f>
        <v>200595:100:4:9</v>
      </c>
      <c r="F598">
        <f>被动技能!L600</f>
        <v>15</v>
      </c>
      <c r="G598" t="str">
        <f>被动技能!M600</f>
        <v>skill_27</v>
      </c>
    </row>
    <row r="599" spans="1:7" x14ac:dyDescent="0.15">
      <c r="A599">
        <f>被动技能!G601</f>
        <v>100596</v>
      </c>
      <c r="B599" t="str">
        <f>被动技能!H601</f>
        <v>痛苦</v>
      </c>
      <c r="C599" t="str">
        <f>被动技能!I601</f>
        <v>每回合敌方全体血量-4103</v>
      </c>
      <c r="D599">
        <f>VLOOKUP(被动技能!J601,对应表!R:S,2,FALSE)</f>
        <v>1</v>
      </c>
      <c r="E599" t="str">
        <f>被动技能!K601</f>
        <v>200596:100:4:9</v>
      </c>
      <c r="F599">
        <f>被动技能!L601</f>
        <v>16</v>
      </c>
      <c r="G599" t="str">
        <f>被动技能!M601</f>
        <v>skill_27</v>
      </c>
    </row>
    <row r="600" spans="1:7" x14ac:dyDescent="0.15">
      <c r="A600">
        <f>被动技能!G602</f>
        <v>100597</v>
      </c>
      <c r="B600" t="str">
        <f>被动技能!H602</f>
        <v>痛苦</v>
      </c>
      <c r="C600" t="str">
        <f>被动技能!I602</f>
        <v>每回合敌方全体血量-5804</v>
      </c>
      <c r="D600">
        <f>VLOOKUP(被动技能!J602,对应表!R:S,2,FALSE)</f>
        <v>1</v>
      </c>
      <c r="E600" t="str">
        <f>被动技能!K602</f>
        <v>200597:100:4:9</v>
      </c>
      <c r="F600">
        <f>被动技能!L602</f>
        <v>17</v>
      </c>
      <c r="G600" t="str">
        <f>被动技能!M602</f>
        <v>skill_27</v>
      </c>
    </row>
    <row r="601" spans="1:7" x14ac:dyDescent="0.15">
      <c r="A601">
        <f>被动技能!G603</f>
        <v>100598</v>
      </c>
      <c r="B601" t="str">
        <f>被动技能!H603</f>
        <v>痛苦</v>
      </c>
      <c r="C601" t="str">
        <f>被动技能!I603</f>
        <v>每回合敌方全体血量-8209</v>
      </c>
      <c r="D601">
        <f>VLOOKUP(被动技能!J603,对应表!R:S,2,FALSE)</f>
        <v>1</v>
      </c>
      <c r="E601" t="str">
        <f>被动技能!K603</f>
        <v>200598:100:4:9</v>
      </c>
      <c r="F601">
        <f>被动技能!L603</f>
        <v>18</v>
      </c>
      <c r="G601" t="str">
        <f>被动技能!M603</f>
        <v>skill_27</v>
      </c>
    </row>
    <row r="602" spans="1:7" x14ac:dyDescent="0.15">
      <c r="A602">
        <f>被动技能!G604</f>
        <v>100599</v>
      </c>
      <c r="B602" t="str">
        <f>被动技能!H604</f>
        <v>痛苦</v>
      </c>
      <c r="C602" t="str">
        <f>被动技能!I604</f>
        <v>每回合敌方全体血量-11610</v>
      </c>
      <c r="D602">
        <f>VLOOKUP(被动技能!J604,对应表!R:S,2,FALSE)</f>
        <v>1</v>
      </c>
      <c r="E602" t="str">
        <f>被动技能!K604</f>
        <v>200599:100:4:9</v>
      </c>
      <c r="F602">
        <f>被动技能!L604</f>
        <v>19</v>
      </c>
      <c r="G602" t="str">
        <f>被动技能!M604</f>
        <v>skill_27</v>
      </c>
    </row>
    <row r="603" spans="1:7" x14ac:dyDescent="0.15">
      <c r="A603">
        <f>被动技能!G605</f>
        <v>100600</v>
      </c>
      <c r="B603" t="str">
        <f>被动技能!H605</f>
        <v>痛苦</v>
      </c>
      <c r="C603" t="str">
        <f>被动技能!I605</f>
        <v>每回合敌方全体血量-16421</v>
      </c>
      <c r="D603">
        <f>VLOOKUP(被动技能!J605,对应表!R:S,2,FALSE)</f>
        <v>1</v>
      </c>
      <c r="E603" t="str">
        <f>被动技能!K605</f>
        <v>200600:100:4:9</v>
      </c>
      <c r="F603">
        <f>被动技能!L605</f>
        <v>20</v>
      </c>
      <c r="G603" t="str">
        <f>被动技能!M605</f>
        <v>skill_27</v>
      </c>
    </row>
    <row r="604" spans="1:7" x14ac:dyDescent="0.15">
      <c r="A604">
        <f>被动技能!G606</f>
        <v>100601</v>
      </c>
      <c r="B604" t="str">
        <f>被动技能!H606</f>
        <v>迟钝</v>
      </c>
      <c r="C604" t="str">
        <f>被动技能!I606</f>
        <v>敌方全体速度值-13</v>
      </c>
      <c r="D604">
        <f>VLOOKUP(被动技能!J606,对应表!R:S,2,FALSE)</f>
        <v>1</v>
      </c>
      <c r="E604" t="str">
        <f>被动技能!K606</f>
        <v>200601:100:4:9</v>
      </c>
      <c r="F604">
        <f>被动技能!L606</f>
        <v>1</v>
      </c>
      <c r="G604" t="str">
        <f>被动技能!M606</f>
        <v>skill_16</v>
      </c>
    </row>
    <row r="605" spans="1:7" x14ac:dyDescent="0.15">
      <c r="A605">
        <f>被动技能!G607</f>
        <v>100602</v>
      </c>
      <c r="B605" t="str">
        <f>被动技能!H607</f>
        <v>迟钝</v>
      </c>
      <c r="C605" t="str">
        <f>被动技能!I607</f>
        <v>敌方全体速度值-16</v>
      </c>
      <c r="D605">
        <f>VLOOKUP(被动技能!J607,对应表!R:S,2,FALSE)</f>
        <v>1</v>
      </c>
      <c r="E605" t="str">
        <f>被动技能!K607</f>
        <v>200602:100:4:9</v>
      </c>
      <c r="F605">
        <f>被动技能!L607</f>
        <v>2</v>
      </c>
      <c r="G605" t="str">
        <f>被动技能!M607</f>
        <v>skill_16</v>
      </c>
    </row>
    <row r="606" spans="1:7" x14ac:dyDescent="0.15">
      <c r="A606">
        <f>被动技能!G608</f>
        <v>100603</v>
      </c>
      <c r="B606" t="str">
        <f>被动技能!H608</f>
        <v>迟钝</v>
      </c>
      <c r="C606" t="str">
        <f>被动技能!I608</f>
        <v>敌方全体速度值-25</v>
      </c>
      <c r="D606">
        <f>VLOOKUP(被动技能!J608,对应表!R:S,2,FALSE)</f>
        <v>1</v>
      </c>
      <c r="E606" t="str">
        <f>被动技能!K608</f>
        <v>200603:100:4:9</v>
      </c>
      <c r="F606">
        <f>被动技能!L608</f>
        <v>3</v>
      </c>
      <c r="G606" t="str">
        <f>被动技能!M608</f>
        <v>skill_16</v>
      </c>
    </row>
    <row r="607" spans="1:7" x14ac:dyDescent="0.15">
      <c r="A607">
        <f>被动技能!G609</f>
        <v>100604</v>
      </c>
      <c r="B607" t="str">
        <f>被动技能!H609</f>
        <v>迟钝</v>
      </c>
      <c r="C607" t="str">
        <f>被动技能!I609</f>
        <v>敌方全体速度值-40</v>
      </c>
      <c r="D607">
        <f>VLOOKUP(被动技能!J609,对应表!R:S,2,FALSE)</f>
        <v>1</v>
      </c>
      <c r="E607" t="str">
        <f>被动技能!K609</f>
        <v>200604:100:4:9</v>
      </c>
      <c r="F607">
        <f>被动技能!L609</f>
        <v>4</v>
      </c>
      <c r="G607" t="str">
        <f>被动技能!M609</f>
        <v>skill_16</v>
      </c>
    </row>
    <row r="608" spans="1:7" x14ac:dyDescent="0.15">
      <c r="A608">
        <f>被动技能!G610</f>
        <v>100605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200605:100:4:9</v>
      </c>
      <c r="F608">
        <f>被动技能!L610</f>
        <v>5</v>
      </c>
      <c r="G608" t="str">
        <f>被动技能!M610</f>
        <v>skill_16</v>
      </c>
    </row>
    <row r="609" spans="1:7" x14ac:dyDescent="0.15">
      <c r="A609">
        <f>被动技能!G611</f>
        <v>100606</v>
      </c>
      <c r="B609" t="str">
        <f>被动技能!H611</f>
        <v>迟钝</v>
      </c>
      <c r="C609" t="str">
        <f>被动技能!I611</f>
        <v>敌方全体速度值-80</v>
      </c>
      <c r="D609">
        <f>VLOOKUP(被动技能!J611,对应表!R:S,2,FALSE)</f>
        <v>1</v>
      </c>
      <c r="E609" t="str">
        <f>被动技能!K611</f>
        <v>200606:100:4:9</v>
      </c>
      <c r="F609">
        <f>被动技能!L611</f>
        <v>6</v>
      </c>
      <c r="G609" t="str">
        <f>被动技能!M611</f>
        <v>skill_16</v>
      </c>
    </row>
    <row r="610" spans="1:7" x14ac:dyDescent="0.15">
      <c r="A610">
        <f>被动技能!G612</f>
        <v>100607</v>
      </c>
      <c r="B610" t="str">
        <f>被动技能!H612</f>
        <v>迟钝</v>
      </c>
      <c r="C610" t="str">
        <f>被动技能!I612</f>
        <v>敌方全体速度值-114</v>
      </c>
      <c r="D610">
        <f>VLOOKUP(被动技能!J612,对应表!R:S,2,FALSE)</f>
        <v>1</v>
      </c>
      <c r="E610" t="str">
        <f>被动技能!K612</f>
        <v>200607:100:4:9</v>
      </c>
      <c r="F610">
        <f>被动技能!L612</f>
        <v>7</v>
      </c>
      <c r="G610" t="str">
        <f>被动技能!M612</f>
        <v>skill_16</v>
      </c>
    </row>
    <row r="611" spans="1:7" x14ac:dyDescent="0.15">
      <c r="A611">
        <f>被动技能!G613</f>
        <v>100608</v>
      </c>
      <c r="B611" t="str">
        <f>被动技能!H613</f>
        <v>迟钝</v>
      </c>
      <c r="C611" t="str">
        <f>被动技能!I613</f>
        <v>敌方全体速度值-161</v>
      </c>
      <c r="D611">
        <f>VLOOKUP(被动技能!J613,对应表!R:S,2,FALSE)</f>
        <v>1</v>
      </c>
      <c r="E611" t="str">
        <f>被动技能!K613</f>
        <v>200608:100:4:9</v>
      </c>
      <c r="F611">
        <f>被动技能!L613</f>
        <v>8</v>
      </c>
      <c r="G611" t="str">
        <f>被动技能!M613</f>
        <v>skill_16</v>
      </c>
    </row>
    <row r="612" spans="1:7" x14ac:dyDescent="0.15">
      <c r="A612">
        <f>被动技能!G614</f>
        <v>100609</v>
      </c>
      <c r="B612" t="str">
        <f>被动技能!H614</f>
        <v>迟钝</v>
      </c>
      <c r="C612" t="str">
        <f>被动技能!I614</f>
        <v>敌方全体速度值-227</v>
      </c>
      <c r="D612">
        <f>VLOOKUP(被动技能!J614,对应表!R:S,2,FALSE)</f>
        <v>1</v>
      </c>
      <c r="E612" t="str">
        <f>被动技能!K614</f>
        <v>200609:100:4:9</v>
      </c>
      <c r="F612">
        <f>被动技能!L614</f>
        <v>9</v>
      </c>
      <c r="G612" t="str">
        <f>被动技能!M614</f>
        <v>skill_16</v>
      </c>
    </row>
    <row r="613" spans="1:7" x14ac:dyDescent="0.15">
      <c r="A613">
        <f>被动技能!G615</f>
        <v>100610</v>
      </c>
      <c r="B613" t="str">
        <f>被动技能!H615</f>
        <v>迟钝</v>
      </c>
      <c r="C613" t="str">
        <f>被动技能!I615</f>
        <v>敌方全体速度值-321</v>
      </c>
      <c r="D613">
        <f>VLOOKUP(被动技能!J615,对应表!R:S,2,FALSE)</f>
        <v>1</v>
      </c>
      <c r="E613" t="str">
        <f>被动技能!K615</f>
        <v>200610:100:4:9</v>
      </c>
      <c r="F613">
        <f>被动技能!L615</f>
        <v>10</v>
      </c>
      <c r="G613" t="str">
        <f>被动技能!M615</f>
        <v>skill_16</v>
      </c>
    </row>
    <row r="614" spans="1:7" x14ac:dyDescent="0.15">
      <c r="A614">
        <f>被动技能!G616</f>
        <v>100611</v>
      </c>
      <c r="B614" t="str">
        <f>被动技能!H616</f>
        <v>迟钝</v>
      </c>
      <c r="C614" t="str">
        <f>被动技能!I616</f>
        <v>敌方全体速度值-453</v>
      </c>
      <c r="D614">
        <f>VLOOKUP(被动技能!J616,对应表!R:S,2,FALSE)</f>
        <v>1</v>
      </c>
      <c r="E614" t="str">
        <f>被动技能!K616</f>
        <v>200611:100:4:9</v>
      </c>
      <c r="F614">
        <f>被动技能!L616</f>
        <v>11</v>
      </c>
      <c r="G614" t="str">
        <f>被动技能!M616</f>
        <v>skill_16</v>
      </c>
    </row>
    <row r="615" spans="1:7" x14ac:dyDescent="0.15">
      <c r="A615">
        <f>被动技能!G617</f>
        <v>100612</v>
      </c>
      <c r="B615" t="str">
        <f>被动技能!H617</f>
        <v>迟钝</v>
      </c>
      <c r="C615" t="str">
        <f>被动技能!I617</f>
        <v>敌方全体速度值-641</v>
      </c>
      <c r="D615">
        <f>VLOOKUP(被动技能!J617,对应表!R:S,2,FALSE)</f>
        <v>1</v>
      </c>
      <c r="E615" t="str">
        <f>被动技能!K617</f>
        <v>200612:100:4:9</v>
      </c>
      <c r="F615">
        <f>被动技能!L617</f>
        <v>12</v>
      </c>
      <c r="G615" t="str">
        <f>被动技能!M617</f>
        <v>skill_16</v>
      </c>
    </row>
    <row r="616" spans="1:7" x14ac:dyDescent="0.15">
      <c r="A616">
        <f>被动技能!G618</f>
        <v>100613</v>
      </c>
      <c r="B616" t="str">
        <f>被动技能!H618</f>
        <v>迟钝</v>
      </c>
      <c r="C616" t="str">
        <f>被动技能!I618</f>
        <v>敌方全体速度值-907</v>
      </c>
      <c r="D616">
        <f>VLOOKUP(被动技能!J618,对应表!R:S,2,FALSE)</f>
        <v>1</v>
      </c>
      <c r="E616" t="str">
        <f>被动技能!K618</f>
        <v>200613:100:4:9</v>
      </c>
      <c r="F616">
        <f>被动技能!L618</f>
        <v>13</v>
      </c>
      <c r="G616" t="str">
        <f>被动技能!M618</f>
        <v>skill_16</v>
      </c>
    </row>
    <row r="617" spans="1:7" x14ac:dyDescent="0.15">
      <c r="A617">
        <f>被动技能!G619</f>
        <v>100614</v>
      </c>
      <c r="B617" t="str">
        <f>被动技能!H619</f>
        <v>迟钝</v>
      </c>
      <c r="C617" t="str">
        <f>被动技能!I619</f>
        <v>敌方全体速度值-1282</v>
      </c>
      <c r="D617">
        <f>VLOOKUP(被动技能!J619,对应表!R:S,2,FALSE)</f>
        <v>1</v>
      </c>
      <c r="E617" t="str">
        <f>被动技能!K619</f>
        <v>200614:100:4:9</v>
      </c>
      <c r="F617">
        <f>被动技能!L619</f>
        <v>14</v>
      </c>
      <c r="G617" t="str">
        <f>被动技能!M619</f>
        <v>skill_16</v>
      </c>
    </row>
    <row r="618" spans="1:7" x14ac:dyDescent="0.15">
      <c r="A618">
        <f>被动技能!G620</f>
        <v>100615</v>
      </c>
      <c r="B618" t="str">
        <f>被动技能!H620</f>
        <v>迟钝</v>
      </c>
      <c r="C618" t="str">
        <f>被动技能!I620</f>
        <v>敌方全体速度值-1814</v>
      </c>
      <c r="D618">
        <f>VLOOKUP(被动技能!J620,对应表!R:S,2,FALSE)</f>
        <v>1</v>
      </c>
      <c r="E618" t="str">
        <f>被动技能!K620</f>
        <v>200615:100:4:9</v>
      </c>
      <c r="F618">
        <f>被动技能!L620</f>
        <v>15</v>
      </c>
      <c r="G618" t="str">
        <f>被动技能!M620</f>
        <v>skill_16</v>
      </c>
    </row>
    <row r="619" spans="1:7" x14ac:dyDescent="0.15">
      <c r="A619">
        <f>被动技能!G621</f>
        <v>100616</v>
      </c>
      <c r="B619" t="str">
        <f>被动技能!H621</f>
        <v>迟钝</v>
      </c>
      <c r="C619" t="str">
        <f>被动技能!I621</f>
        <v>敌方全体速度值-2565</v>
      </c>
      <c r="D619">
        <f>VLOOKUP(被动技能!J621,对应表!R:S,2,FALSE)</f>
        <v>1</v>
      </c>
      <c r="E619" t="str">
        <f>被动技能!K621</f>
        <v>200616:100:4:9</v>
      </c>
      <c r="F619">
        <f>被动技能!L621</f>
        <v>16</v>
      </c>
      <c r="G619" t="str">
        <f>被动技能!M621</f>
        <v>skill_16</v>
      </c>
    </row>
    <row r="620" spans="1:7" x14ac:dyDescent="0.15">
      <c r="A620">
        <f>被动技能!G622</f>
        <v>100617</v>
      </c>
      <c r="B620" t="str">
        <f>被动技能!H622</f>
        <v>迟钝</v>
      </c>
      <c r="C620" t="str">
        <f>被动技能!I622</f>
        <v>敌方全体速度值-3628</v>
      </c>
      <c r="D620">
        <f>VLOOKUP(被动技能!J622,对应表!R:S,2,FALSE)</f>
        <v>1</v>
      </c>
      <c r="E620" t="str">
        <f>被动技能!K622</f>
        <v>200617:100:4:9</v>
      </c>
      <c r="F620">
        <f>被动技能!L622</f>
        <v>17</v>
      </c>
      <c r="G620" t="str">
        <f>被动技能!M622</f>
        <v>skill_16</v>
      </c>
    </row>
    <row r="621" spans="1:7" x14ac:dyDescent="0.15">
      <c r="A621">
        <f>被动技能!G623</f>
        <v>100618</v>
      </c>
      <c r="B621" t="str">
        <f>被动技能!H623</f>
        <v>迟钝</v>
      </c>
      <c r="C621" t="str">
        <f>被动技能!I623</f>
        <v>敌方全体速度值-5131</v>
      </c>
      <c r="D621">
        <f>VLOOKUP(被动技能!J623,对应表!R:S,2,FALSE)</f>
        <v>1</v>
      </c>
      <c r="E621" t="str">
        <f>被动技能!K623</f>
        <v>200618:100:4:9</v>
      </c>
      <c r="F621">
        <f>被动技能!L623</f>
        <v>18</v>
      </c>
      <c r="G621" t="str">
        <f>被动技能!M623</f>
        <v>skill_16</v>
      </c>
    </row>
    <row r="622" spans="1:7" x14ac:dyDescent="0.15">
      <c r="A622">
        <f>被动技能!G624</f>
        <v>100619</v>
      </c>
      <c r="B622" t="str">
        <f>被动技能!H624</f>
        <v>迟钝</v>
      </c>
      <c r="C622" t="str">
        <f>被动技能!I624</f>
        <v>敌方全体速度值-7256</v>
      </c>
      <c r="D622">
        <f>VLOOKUP(被动技能!J624,对应表!R:S,2,FALSE)</f>
        <v>1</v>
      </c>
      <c r="E622" t="str">
        <f>被动技能!K624</f>
        <v>200619:100:4:9</v>
      </c>
      <c r="F622">
        <f>被动技能!L624</f>
        <v>19</v>
      </c>
      <c r="G622" t="str">
        <f>被动技能!M624</f>
        <v>skill_16</v>
      </c>
    </row>
    <row r="623" spans="1:7" x14ac:dyDescent="0.15">
      <c r="A623">
        <f>被动技能!G625</f>
        <v>100620</v>
      </c>
      <c r="B623" t="str">
        <f>被动技能!H625</f>
        <v>迟钝</v>
      </c>
      <c r="C623" t="str">
        <f>被动技能!I625</f>
        <v>敌方全体速度值-10263</v>
      </c>
      <c r="D623">
        <f>VLOOKUP(被动技能!J625,对应表!R:S,2,FALSE)</f>
        <v>1</v>
      </c>
      <c r="E623" t="str">
        <f>被动技能!K625</f>
        <v>200620:100:4:9</v>
      </c>
      <c r="F623">
        <f>被动技能!L625</f>
        <v>20</v>
      </c>
      <c r="G623" t="str">
        <f>被动技能!M625</f>
        <v>skill_16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topLeftCell="A31" workbookViewId="0">
      <selection activeCell="A4" sqref="A4:XFD757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100001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100002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100003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100004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83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100005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102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100006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160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100007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256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100008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100009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512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100010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724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100011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1024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100012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1449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100013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2049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100014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2899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100015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4100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100016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5800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100017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8204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100018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11603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100019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16412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100020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23213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100021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32832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100022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46438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100023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65681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100024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100025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DEF:52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100026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DEF:64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100027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DEF:100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100028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DEF:160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100029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100030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DEF:320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100031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DEF:452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100032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DEF:640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100033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DEF:905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100034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DEF:1281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100035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DEF:1812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100036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DEF:2563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100037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DEF:3625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100038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DEF:5127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100039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DEF:7252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100040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DEF:10257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100041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DEF:14508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100042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DEF:20520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100043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DEF:29024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100044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DEF:41051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100045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DEF:182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100046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DEF:224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100047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DEF:350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100048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DEF:560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100049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100050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DEF:1120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100051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DEF:1584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100052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DEF:2241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100053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DEF:3170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100054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DEF:4484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100055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DEF:6342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100056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DEF:8970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100057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DEF:12688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100058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DEF:17946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100059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DEF:25383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100060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DEF:35901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100061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DEF:50779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100062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DEF:71822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100063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DEF:101584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100064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DEF:143679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100065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100066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100067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DEF:78|ATK_P:10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100068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DEF:96|ATK_P:10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100069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DEF:150|ATK_P:10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100070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DEF:240|ATK_P:10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100071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100072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DEF:480|ATK_P:10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100073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DEF:679|ATK_P:10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100074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DEF:960|ATK_P:10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100075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DEF:1358|ATK_P:10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100076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DEF:1921|ATK_P:10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100077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DEF:2718|ATK_P:10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100078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DEF:3844|ATK_P:10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100079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DEF:5437|ATK_P:10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100080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DEF:7691|ATK_P:10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100081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DEF:10878|ATK_P:10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100082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DEF:15386|ATK_P:10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100083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DEF:21762|ATK_P:10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100084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DEF:30780|ATK_P:10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100085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DEF:43536|ATK_P:10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100086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DEF:61576|ATK_P:10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100087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100088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100089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100090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100091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100092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83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100093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102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100094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160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100095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256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100096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100097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512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100098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724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100099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1024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1449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100101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2049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100102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2899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100103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4100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100104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5800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100105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8204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100106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11603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100107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16412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100108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23213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100109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32832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100110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46438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100111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65681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100112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100113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DEF:-52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100114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DEF:-64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100115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DEF:-100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100116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DEF:-160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100117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100118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DEF:-320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100119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DEF:-453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100120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DEF:-641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100121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DEF:-906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100122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DEF:-1282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100123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DEF:-1813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100124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DEF:-2563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100125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DEF:-3626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100126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DEF:-5128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100127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DEF:-7253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100128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DEF:-10258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100129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DEF:-14509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100130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DEF:-20521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100131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DEF:-29024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100132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DEF:-41052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100133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100134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buff!Q139</f>
        <v>200001</v>
      </c>
      <c r="B138" t="str">
        <f>buff!R139</f>
        <v>被动攻击小lv1</v>
      </c>
      <c r="C138" t="str">
        <f>buff!S139</f>
        <v>被动攻击小lv1</v>
      </c>
      <c r="D138">
        <f>VLOOKUP(buff!T139,对应表!V:W,2,FALSE)</f>
        <v>1</v>
      </c>
      <c r="E138">
        <f>buff!U139</f>
        <v>0</v>
      </c>
      <c r="F138">
        <f>buff!V139</f>
        <v>0</v>
      </c>
      <c r="G138">
        <f>buff!W139</f>
        <v>0</v>
      </c>
      <c r="H138">
        <f>buff!X139</f>
        <v>0</v>
      </c>
      <c r="I138" t="str">
        <f>buff!AI139</f>
        <v>ATK:39</v>
      </c>
      <c r="J138">
        <f>buff!AJ139</f>
        <v>0</v>
      </c>
      <c r="K138">
        <f>buff!AK139</f>
        <v>0</v>
      </c>
      <c r="L138">
        <f>buff!AL139</f>
        <v>0</v>
      </c>
      <c r="M138">
        <f>buff!AM139</f>
        <v>0</v>
      </c>
      <c r="N138">
        <f>buff!AN139</f>
        <v>0</v>
      </c>
      <c r="O138">
        <f>buff!AO139</f>
        <v>0</v>
      </c>
      <c r="P138">
        <f>buff!AP139</f>
        <v>0</v>
      </c>
      <c r="Q138">
        <f>buff!AQ139</f>
        <v>0</v>
      </c>
      <c r="R138">
        <f>buff!AR139</f>
        <v>999</v>
      </c>
      <c r="S138">
        <f>buff!AS139</f>
        <v>0</v>
      </c>
      <c r="T138">
        <f>buff!AT139</f>
        <v>0</v>
      </c>
      <c r="U138" t="str">
        <f>buff!AZ139</f>
        <v/>
      </c>
    </row>
    <row r="139" spans="1:21" x14ac:dyDescent="0.15">
      <c r="A139">
        <f>buff!Q140</f>
        <v>200002</v>
      </c>
      <c r="B139" t="str">
        <f>buff!R140</f>
        <v>被动攻击小lv2</v>
      </c>
      <c r="C139" t="str">
        <f>buff!S140</f>
        <v>被动攻击小lv2</v>
      </c>
      <c r="D139">
        <f>VLOOKUP(buff!T140,对应表!V:W,2,FALSE)</f>
        <v>1</v>
      </c>
      <c r="E139">
        <f>buff!U140</f>
        <v>0</v>
      </c>
      <c r="F139">
        <f>buff!V140</f>
        <v>0</v>
      </c>
      <c r="G139">
        <f>buff!W140</f>
        <v>0</v>
      </c>
      <c r="H139">
        <f>buff!X140</f>
        <v>0</v>
      </c>
      <c r="I139" t="str">
        <f>buff!AI140</f>
        <v>ATK:48</v>
      </c>
      <c r="J139">
        <f>buff!AJ140</f>
        <v>0</v>
      </c>
      <c r="K139">
        <f>buff!AK140</f>
        <v>0</v>
      </c>
      <c r="L139">
        <f>buff!AL140</f>
        <v>0</v>
      </c>
      <c r="M139">
        <f>buff!AM140</f>
        <v>0</v>
      </c>
      <c r="N139">
        <f>buff!AN140</f>
        <v>0</v>
      </c>
      <c r="O139">
        <f>buff!AO140</f>
        <v>0</v>
      </c>
      <c r="P139">
        <f>buff!AP140</f>
        <v>0</v>
      </c>
      <c r="Q139">
        <f>buff!AQ140</f>
        <v>0</v>
      </c>
      <c r="R139">
        <f>buff!AR140</f>
        <v>999</v>
      </c>
      <c r="S139">
        <f>buff!AS140</f>
        <v>0</v>
      </c>
      <c r="T139">
        <f>buff!AT140</f>
        <v>0</v>
      </c>
      <c r="U139" t="str">
        <f>buff!AZ140</f>
        <v/>
      </c>
    </row>
    <row r="140" spans="1:21" x14ac:dyDescent="0.15">
      <c r="A140">
        <f>buff!Q141</f>
        <v>200003</v>
      </c>
      <c r="B140" t="str">
        <f>buff!R141</f>
        <v>被动攻击小lv3</v>
      </c>
      <c r="C140" t="str">
        <f>buff!S141</f>
        <v>被动攻击小lv3</v>
      </c>
      <c r="D140">
        <f>VLOOKUP(buff!T141,对应表!V:W,2,FALSE)</f>
        <v>1</v>
      </c>
      <c r="E140">
        <f>buff!U141</f>
        <v>0</v>
      </c>
      <c r="F140">
        <f>buff!V141</f>
        <v>0</v>
      </c>
      <c r="G140">
        <f>buff!W141</f>
        <v>0</v>
      </c>
      <c r="H140">
        <f>buff!X141</f>
        <v>0</v>
      </c>
      <c r="I140" t="str">
        <f>buff!AI141</f>
        <v>ATK:75</v>
      </c>
      <c r="J140">
        <f>buff!AJ141</f>
        <v>0</v>
      </c>
      <c r="K140">
        <f>buff!AK141</f>
        <v>0</v>
      </c>
      <c r="L140">
        <f>buff!AL141</f>
        <v>0</v>
      </c>
      <c r="M140">
        <f>buff!AM141</f>
        <v>0</v>
      </c>
      <c r="N140">
        <f>buff!AN141</f>
        <v>0</v>
      </c>
      <c r="O140">
        <f>buff!AO141</f>
        <v>0</v>
      </c>
      <c r="P140">
        <f>buff!AP141</f>
        <v>0</v>
      </c>
      <c r="Q140">
        <f>buff!AQ141</f>
        <v>0</v>
      </c>
      <c r="R140">
        <f>buff!AR141</f>
        <v>999</v>
      </c>
      <c r="S140">
        <f>buff!AS141</f>
        <v>0</v>
      </c>
      <c r="T140">
        <f>buff!AT141</f>
        <v>0</v>
      </c>
      <c r="U140" t="str">
        <f>buff!AZ141</f>
        <v/>
      </c>
    </row>
    <row r="141" spans="1:21" x14ac:dyDescent="0.15">
      <c r="A141">
        <f>buff!Q142</f>
        <v>200004</v>
      </c>
      <c r="B141" t="str">
        <f>buff!R142</f>
        <v>被动攻击小lv4</v>
      </c>
      <c r="C141" t="str">
        <f>buff!S142</f>
        <v>被动攻击小lv4</v>
      </c>
      <c r="D141">
        <f>VLOOKUP(buff!T142,对应表!V:W,2,FALSE)</f>
        <v>1</v>
      </c>
      <c r="E141">
        <f>buff!U142</f>
        <v>0</v>
      </c>
      <c r="F141">
        <f>buff!V142</f>
        <v>0</v>
      </c>
      <c r="G141">
        <f>buff!W142</f>
        <v>0</v>
      </c>
      <c r="H141">
        <f>buff!X142</f>
        <v>0</v>
      </c>
      <c r="I141" t="str">
        <f>buff!AI142</f>
        <v>ATK:120</v>
      </c>
      <c r="J141">
        <f>buff!AJ142</f>
        <v>0</v>
      </c>
      <c r="K141">
        <f>buff!AK142</f>
        <v>0</v>
      </c>
      <c r="L141">
        <f>buff!AL142</f>
        <v>0</v>
      </c>
      <c r="M141">
        <f>buff!AM142</f>
        <v>0</v>
      </c>
      <c r="N141">
        <f>buff!AN142</f>
        <v>0</v>
      </c>
      <c r="O141">
        <f>buff!AO142</f>
        <v>0</v>
      </c>
      <c r="P141">
        <f>buff!AP142</f>
        <v>0</v>
      </c>
      <c r="Q141">
        <f>buff!AQ142</f>
        <v>0</v>
      </c>
      <c r="R141">
        <f>buff!AR142</f>
        <v>999</v>
      </c>
      <c r="S141">
        <f>buff!AS142</f>
        <v>0</v>
      </c>
      <c r="T141">
        <f>buff!AT142</f>
        <v>0</v>
      </c>
      <c r="U141" t="str">
        <f>buff!AZ142</f>
        <v/>
      </c>
    </row>
    <row r="142" spans="1:21" x14ac:dyDescent="0.15">
      <c r="A142">
        <f>buff!Q143</f>
        <v>200005</v>
      </c>
      <c r="B142" t="str">
        <f>buff!R143</f>
        <v>被动攻击小lv5</v>
      </c>
      <c r="C142" t="str">
        <f>buff!S143</f>
        <v>被动攻击小lv5</v>
      </c>
      <c r="D142">
        <f>VLOOKUP(buff!T143,对应表!V:W,2,FALSE)</f>
        <v>1</v>
      </c>
      <c r="E142">
        <f>buff!U143</f>
        <v>0</v>
      </c>
      <c r="F142">
        <f>buff!V143</f>
        <v>0</v>
      </c>
      <c r="G142">
        <f>buff!W143</f>
        <v>0</v>
      </c>
      <c r="H142">
        <f>buff!X143</f>
        <v>0</v>
      </c>
      <c r="I142" t="str">
        <f>buff!AI143</f>
        <v>ATK:169</v>
      </c>
      <c r="J142">
        <f>buff!AJ143</f>
        <v>0</v>
      </c>
      <c r="K142">
        <f>buff!AK143</f>
        <v>0</v>
      </c>
      <c r="L142">
        <f>buff!AL143</f>
        <v>0</v>
      </c>
      <c r="M142">
        <f>buff!AM143</f>
        <v>0</v>
      </c>
      <c r="N142">
        <f>buff!AN143</f>
        <v>0</v>
      </c>
      <c r="O142">
        <f>buff!AO143</f>
        <v>0</v>
      </c>
      <c r="P142">
        <f>buff!AP143</f>
        <v>0</v>
      </c>
      <c r="Q142">
        <f>buff!AQ143</f>
        <v>0</v>
      </c>
      <c r="R142">
        <f>buff!AR143</f>
        <v>999</v>
      </c>
      <c r="S142">
        <f>buff!AS143</f>
        <v>0</v>
      </c>
      <c r="T142">
        <f>buff!AT143</f>
        <v>0</v>
      </c>
      <c r="U142" t="str">
        <f>buff!AZ143</f>
        <v/>
      </c>
    </row>
    <row r="143" spans="1:21" x14ac:dyDescent="0.15">
      <c r="A143">
        <f>buff!Q144</f>
        <v>200006</v>
      </c>
      <c r="B143" t="str">
        <f>buff!R144</f>
        <v>被动攻击小lv6</v>
      </c>
      <c r="C143" t="str">
        <f>buff!S144</f>
        <v>被动攻击小lv6</v>
      </c>
      <c r="D143">
        <f>VLOOKUP(buff!T144,对应表!V:W,2,FALSE)</f>
        <v>1</v>
      </c>
      <c r="E143">
        <f>buff!U144</f>
        <v>0</v>
      </c>
      <c r="F143">
        <f>buff!V144</f>
        <v>0</v>
      </c>
      <c r="G143">
        <f>buff!W144</f>
        <v>0</v>
      </c>
      <c r="H143">
        <f>buff!X144</f>
        <v>0</v>
      </c>
      <c r="I143" t="str">
        <f>buff!AI144</f>
        <v>ATK:240</v>
      </c>
      <c r="J143">
        <f>buff!AJ144</f>
        <v>0</v>
      </c>
      <c r="K143">
        <f>buff!AK144</f>
        <v>0</v>
      </c>
      <c r="L143">
        <f>buff!AL144</f>
        <v>0</v>
      </c>
      <c r="M143">
        <f>buff!AM144</f>
        <v>0</v>
      </c>
      <c r="N143">
        <f>buff!AN144</f>
        <v>0</v>
      </c>
      <c r="O143">
        <f>buff!AO144</f>
        <v>0</v>
      </c>
      <c r="P143">
        <f>buff!AP144</f>
        <v>0</v>
      </c>
      <c r="Q143">
        <f>buff!AQ144</f>
        <v>0</v>
      </c>
      <c r="R143">
        <f>buff!AR144</f>
        <v>999</v>
      </c>
      <c r="S143">
        <f>buff!AS144</f>
        <v>0</v>
      </c>
      <c r="T143">
        <f>buff!AT144</f>
        <v>0</v>
      </c>
      <c r="U143" t="str">
        <f>buff!AZ144</f>
        <v/>
      </c>
    </row>
    <row r="144" spans="1:21" x14ac:dyDescent="0.15">
      <c r="A144">
        <f>buff!Q145</f>
        <v>200007</v>
      </c>
      <c r="B144" t="str">
        <f>buff!R145</f>
        <v>被动攻击小lv7</v>
      </c>
      <c r="C144" t="str">
        <f>buff!S145</f>
        <v>被动攻击小lv7</v>
      </c>
      <c r="D144">
        <f>VLOOKUP(buff!T145,对应表!V:W,2,FALSE)</f>
        <v>1</v>
      </c>
      <c r="E144">
        <f>buff!U145</f>
        <v>0</v>
      </c>
      <c r="F144">
        <f>buff!V145</f>
        <v>0</v>
      </c>
      <c r="G144">
        <f>buff!W145</f>
        <v>0</v>
      </c>
      <c r="H144">
        <f>buff!X145</f>
        <v>0</v>
      </c>
      <c r="I144" t="str">
        <f>buff!AI145</f>
        <v>ATK:339</v>
      </c>
      <c r="J144">
        <f>buff!AJ145</f>
        <v>0</v>
      </c>
      <c r="K144">
        <f>buff!AK145</f>
        <v>0</v>
      </c>
      <c r="L144">
        <f>buff!AL145</f>
        <v>0</v>
      </c>
      <c r="M144">
        <f>buff!AM145</f>
        <v>0</v>
      </c>
      <c r="N144">
        <f>buff!AN145</f>
        <v>0</v>
      </c>
      <c r="O144">
        <f>buff!AO145</f>
        <v>0</v>
      </c>
      <c r="P144">
        <f>buff!AP145</f>
        <v>0</v>
      </c>
      <c r="Q144">
        <f>buff!AQ145</f>
        <v>0</v>
      </c>
      <c r="R144">
        <f>buff!AR145</f>
        <v>999</v>
      </c>
      <c r="S144">
        <f>buff!AS145</f>
        <v>0</v>
      </c>
      <c r="T144">
        <f>buff!AT145</f>
        <v>0</v>
      </c>
      <c r="U144" t="str">
        <f>buff!AZ145</f>
        <v/>
      </c>
    </row>
    <row r="145" spans="1:21" x14ac:dyDescent="0.15">
      <c r="A145">
        <f>buff!Q146</f>
        <v>200008</v>
      </c>
      <c r="B145" t="str">
        <f>buff!R146</f>
        <v>被动攻击小lv8</v>
      </c>
      <c r="C145" t="str">
        <f>buff!S146</f>
        <v>被动攻击小lv8</v>
      </c>
      <c r="D145">
        <f>VLOOKUP(buff!T146,对应表!V:W,2,FALSE)</f>
        <v>1</v>
      </c>
      <c r="E145">
        <f>buff!U146</f>
        <v>0</v>
      </c>
      <c r="F145">
        <f>buff!V146</f>
        <v>0</v>
      </c>
      <c r="G145">
        <f>buff!W146</f>
        <v>0</v>
      </c>
      <c r="H145">
        <f>buff!X146</f>
        <v>0</v>
      </c>
      <c r="I145" t="str">
        <f>buff!AI146</f>
        <v>ATK:480</v>
      </c>
      <c r="J145">
        <f>buff!AJ146</f>
        <v>0</v>
      </c>
      <c r="K145">
        <f>buff!AK146</f>
        <v>0</v>
      </c>
      <c r="L145">
        <f>buff!AL146</f>
        <v>0</v>
      </c>
      <c r="M145">
        <f>buff!AM146</f>
        <v>0</v>
      </c>
      <c r="N145">
        <f>buff!AN146</f>
        <v>0</v>
      </c>
      <c r="O145">
        <f>buff!AO146</f>
        <v>0</v>
      </c>
      <c r="P145">
        <f>buff!AP146</f>
        <v>0</v>
      </c>
      <c r="Q145">
        <f>buff!AQ146</f>
        <v>0</v>
      </c>
      <c r="R145">
        <f>buff!AR146</f>
        <v>999</v>
      </c>
      <c r="S145">
        <f>buff!AS146</f>
        <v>0</v>
      </c>
      <c r="T145">
        <f>buff!AT146</f>
        <v>0</v>
      </c>
      <c r="U145" t="str">
        <f>buff!AZ146</f>
        <v/>
      </c>
    </row>
    <row r="146" spans="1:21" x14ac:dyDescent="0.15">
      <c r="A146">
        <f>buff!Q147</f>
        <v>200009</v>
      </c>
      <c r="B146" t="str">
        <f>buff!R147</f>
        <v>被动攻击小lv9</v>
      </c>
      <c r="C146" t="str">
        <f>buff!S147</f>
        <v>被动攻击小lv9</v>
      </c>
      <c r="D146">
        <f>VLOOKUP(buff!T147,对应表!V:W,2,FALSE)</f>
        <v>1</v>
      </c>
      <c r="E146">
        <f>buff!U147</f>
        <v>0</v>
      </c>
      <c r="F146">
        <f>buff!V147</f>
        <v>0</v>
      </c>
      <c r="G146">
        <f>buff!W147</f>
        <v>0</v>
      </c>
      <c r="H146">
        <f>buff!X147</f>
        <v>0</v>
      </c>
      <c r="I146" t="str">
        <f>buff!AI147</f>
        <v>ATK:679</v>
      </c>
      <c r="J146">
        <f>buff!AJ147</f>
        <v>0</v>
      </c>
      <c r="K146">
        <f>buff!AK147</f>
        <v>0</v>
      </c>
      <c r="L146">
        <f>buff!AL147</f>
        <v>0</v>
      </c>
      <c r="M146">
        <f>buff!AM147</f>
        <v>0</v>
      </c>
      <c r="N146">
        <f>buff!AN147</f>
        <v>0</v>
      </c>
      <c r="O146">
        <f>buff!AO147</f>
        <v>0</v>
      </c>
      <c r="P146">
        <f>buff!AP147</f>
        <v>0</v>
      </c>
      <c r="Q146">
        <f>buff!AQ147</f>
        <v>0</v>
      </c>
      <c r="R146">
        <f>buff!AR147</f>
        <v>999</v>
      </c>
      <c r="S146">
        <f>buff!AS147</f>
        <v>0</v>
      </c>
      <c r="T146">
        <f>buff!AT147</f>
        <v>0</v>
      </c>
      <c r="U146" t="str">
        <f>buff!AZ147</f>
        <v/>
      </c>
    </row>
    <row r="147" spans="1:21" x14ac:dyDescent="0.15">
      <c r="A147">
        <f>buff!Q148</f>
        <v>200010</v>
      </c>
      <c r="B147" t="str">
        <f>buff!R148</f>
        <v>被动攻击小lv10</v>
      </c>
      <c r="C147" t="str">
        <f>buff!S148</f>
        <v>被动攻击小lv10</v>
      </c>
      <c r="D147">
        <f>VLOOKUP(buff!T148,对应表!V:W,2,FALSE)</f>
        <v>1</v>
      </c>
      <c r="E147">
        <f>buff!U148</f>
        <v>0</v>
      </c>
      <c r="F147">
        <f>buff!V148</f>
        <v>0</v>
      </c>
      <c r="G147">
        <f>buff!W148</f>
        <v>0</v>
      </c>
      <c r="H147">
        <f>buff!X148</f>
        <v>0</v>
      </c>
      <c r="I147" t="str">
        <f>buff!AI148</f>
        <v>ATK:960</v>
      </c>
      <c r="J147">
        <f>buff!AJ148</f>
        <v>0</v>
      </c>
      <c r="K147">
        <f>buff!AK148</f>
        <v>0</v>
      </c>
      <c r="L147">
        <f>buff!AL148</f>
        <v>0</v>
      </c>
      <c r="M147">
        <f>buff!AM148</f>
        <v>0</v>
      </c>
      <c r="N147">
        <f>buff!AN148</f>
        <v>0</v>
      </c>
      <c r="O147">
        <f>buff!AO148</f>
        <v>0</v>
      </c>
      <c r="P147">
        <f>buff!AP148</f>
        <v>0</v>
      </c>
      <c r="Q147">
        <f>buff!AQ148</f>
        <v>0</v>
      </c>
      <c r="R147">
        <f>buff!AR148</f>
        <v>999</v>
      </c>
      <c r="S147">
        <f>buff!AS148</f>
        <v>0</v>
      </c>
      <c r="T147">
        <f>buff!AT148</f>
        <v>0</v>
      </c>
      <c r="U147" t="str">
        <f>buff!AZ148</f>
        <v/>
      </c>
    </row>
    <row r="148" spans="1:21" x14ac:dyDescent="0.15">
      <c r="A148">
        <f>buff!Q149</f>
        <v>200011</v>
      </c>
      <c r="B148" t="str">
        <f>buff!R149</f>
        <v>被动攻击小lv11</v>
      </c>
      <c r="C148" t="str">
        <f>buff!S149</f>
        <v>被动攻击小lv11</v>
      </c>
      <c r="D148">
        <f>VLOOKUP(buff!T149,对应表!V:W,2,FALSE)</f>
        <v>1</v>
      </c>
      <c r="E148">
        <f>buff!U149</f>
        <v>0</v>
      </c>
      <c r="F148">
        <f>buff!V149</f>
        <v>0</v>
      </c>
      <c r="G148">
        <f>buff!W149</f>
        <v>0</v>
      </c>
      <c r="H148">
        <f>buff!X149</f>
        <v>0</v>
      </c>
      <c r="I148" t="str">
        <f>buff!AI149</f>
        <v>ATK:1359</v>
      </c>
      <c r="J148">
        <f>buff!AJ149</f>
        <v>0</v>
      </c>
      <c r="K148">
        <f>buff!AK149</f>
        <v>0</v>
      </c>
      <c r="L148">
        <f>buff!AL149</f>
        <v>0</v>
      </c>
      <c r="M148">
        <f>buff!AM149</f>
        <v>0</v>
      </c>
      <c r="N148">
        <f>buff!AN149</f>
        <v>0</v>
      </c>
      <c r="O148">
        <f>buff!AO149</f>
        <v>0</v>
      </c>
      <c r="P148">
        <f>buff!AP149</f>
        <v>0</v>
      </c>
      <c r="Q148">
        <f>buff!AQ149</f>
        <v>0</v>
      </c>
      <c r="R148">
        <f>buff!AR149</f>
        <v>999</v>
      </c>
      <c r="S148">
        <f>buff!AS149</f>
        <v>0</v>
      </c>
      <c r="T148">
        <f>buff!AT149</f>
        <v>0</v>
      </c>
      <c r="U148" t="str">
        <f>buff!AZ149</f>
        <v/>
      </c>
    </row>
    <row r="149" spans="1:21" x14ac:dyDescent="0.15">
      <c r="A149">
        <f>buff!Q150</f>
        <v>200012</v>
      </c>
      <c r="B149" t="str">
        <f>buff!R150</f>
        <v>被动攻击小lv12</v>
      </c>
      <c r="C149" t="str">
        <f>buff!S150</f>
        <v>被动攻击小lv12</v>
      </c>
      <c r="D149">
        <f>VLOOKUP(buff!T150,对应表!V:W,2,FALSE)</f>
        <v>1</v>
      </c>
      <c r="E149">
        <f>buff!U150</f>
        <v>0</v>
      </c>
      <c r="F149">
        <f>buff!V150</f>
        <v>0</v>
      </c>
      <c r="G149">
        <f>buff!W150</f>
        <v>0</v>
      </c>
      <c r="H149">
        <f>buff!X150</f>
        <v>0</v>
      </c>
      <c r="I149" t="str">
        <f>buff!AI150</f>
        <v>ATK:1922</v>
      </c>
      <c r="J149">
        <f>buff!AJ150</f>
        <v>0</v>
      </c>
      <c r="K149">
        <f>buff!AK150</f>
        <v>0</v>
      </c>
      <c r="L149">
        <f>buff!AL150</f>
        <v>0</v>
      </c>
      <c r="M149">
        <f>buff!AM150</f>
        <v>0</v>
      </c>
      <c r="N149">
        <f>buff!AN150</f>
        <v>0</v>
      </c>
      <c r="O149">
        <f>buff!AO150</f>
        <v>0</v>
      </c>
      <c r="P149">
        <f>buff!AP150</f>
        <v>0</v>
      </c>
      <c r="Q149">
        <f>buff!AQ150</f>
        <v>0</v>
      </c>
      <c r="R149">
        <f>buff!AR150</f>
        <v>999</v>
      </c>
      <c r="S149">
        <f>buff!AS150</f>
        <v>0</v>
      </c>
      <c r="T149">
        <f>buff!AT150</f>
        <v>0</v>
      </c>
      <c r="U149" t="str">
        <f>buff!AZ150</f>
        <v/>
      </c>
    </row>
    <row r="150" spans="1:21" x14ac:dyDescent="0.15">
      <c r="A150">
        <f>buff!Q151</f>
        <v>200013</v>
      </c>
      <c r="B150" t="str">
        <f>buff!R151</f>
        <v>被动攻击小lv13</v>
      </c>
      <c r="C150" t="str">
        <f>buff!S151</f>
        <v>被动攻击小lv13</v>
      </c>
      <c r="D150">
        <f>VLOOKUP(buff!T151,对应表!V:W,2,FALSE)</f>
        <v>1</v>
      </c>
      <c r="E150">
        <f>buff!U151</f>
        <v>0</v>
      </c>
      <c r="F150">
        <f>buff!V151</f>
        <v>0</v>
      </c>
      <c r="G150">
        <f>buff!W151</f>
        <v>0</v>
      </c>
      <c r="H150">
        <f>buff!X151</f>
        <v>0</v>
      </c>
      <c r="I150" t="str">
        <f>buff!AI151</f>
        <v>ATK:2718</v>
      </c>
      <c r="J150">
        <f>buff!AJ151</f>
        <v>0</v>
      </c>
      <c r="K150">
        <f>buff!AK151</f>
        <v>0</v>
      </c>
      <c r="L150">
        <f>buff!AL151</f>
        <v>0</v>
      </c>
      <c r="M150">
        <f>buff!AM151</f>
        <v>0</v>
      </c>
      <c r="N150">
        <f>buff!AN151</f>
        <v>0</v>
      </c>
      <c r="O150">
        <f>buff!AO151</f>
        <v>0</v>
      </c>
      <c r="P150">
        <f>buff!AP151</f>
        <v>0</v>
      </c>
      <c r="Q150">
        <f>buff!AQ151</f>
        <v>0</v>
      </c>
      <c r="R150">
        <f>buff!AR151</f>
        <v>999</v>
      </c>
      <c r="S150">
        <f>buff!AS151</f>
        <v>0</v>
      </c>
      <c r="T150">
        <f>buff!AT151</f>
        <v>0</v>
      </c>
      <c r="U150" t="str">
        <f>buff!AZ151</f>
        <v/>
      </c>
    </row>
    <row r="151" spans="1:21" x14ac:dyDescent="0.15">
      <c r="A151">
        <f>buff!Q152</f>
        <v>200014</v>
      </c>
      <c r="B151" t="str">
        <f>buff!R152</f>
        <v>被动攻击小lv14</v>
      </c>
      <c r="C151" t="str">
        <f>buff!S152</f>
        <v>被动攻击小lv14</v>
      </c>
      <c r="D151">
        <f>VLOOKUP(buff!T152,对应表!V:W,2,FALSE)</f>
        <v>1</v>
      </c>
      <c r="E151">
        <f>buff!U152</f>
        <v>0</v>
      </c>
      <c r="F151">
        <f>buff!V152</f>
        <v>0</v>
      </c>
      <c r="G151">
        <f>buff!W152</f>
        <v>0</v>
      </c>
      <c r="H151">
        <f>buff!X152</f>
        <v>0</v>
      </c>
      <c r="I151" t="str">
        <f>buff!AI152</f>
        <v>ATK:3845</v>
      </c>
      <c r="J151">
        <f>buff!AJ152</f>
        <v>0</v>
      </c>
      <c r="K151">
        <f>buff!AK152</f>
        <v>0</v>
      </c>
      <c r="L151">
        <f>buff!AL152</f>
        <v>0</v>
      </c>
      <c r="M151">
        <f>buff!AM152</f>
        <v>0</v>
      </c>
      <c r="N151">
        <f>buff!AN152</f>
        <v>0</v>
      </c>
      <c r="O151">
        <f>buff!AO152</f>
        <v>0</v>
      </c>
      <c r="P151">
        <f>buff!AP152</f>
        <v>0</v>
      </c>
      <c r="Q151">
        <f>buff!AQ152</f>
        <v>0</v>
      </c>
      <c r="R151">
        <f>buff!AR152</f>
        <v>999</v>
      </c>
      <c r="S151">
        <f>buff!AS152</f>
        <v>0</v>
      </c>
      <c r="T151">
        <f>buff!AT152</f>
        <v>0</v>
      </c>
      <c r="U151" t="str">
        <f>buff!AZ152</f>
        <v/>
      </c>
    </row>
    <row r="152" spans="1:21" x14ac:dyDescent="0.15">
      <c r="A152">
        <f>buff!Q153</f>
        <v>200015</v>
      </c>
      <c r="B152" t="str">
        <f>buff!R153</f>
        <v>被动攻击小lv15</v>
      </c>
      <c r="C152" t="str">
        <f>buff!S153</f>
        <v>被动攻击小lv15</v>
      </c>
      <c r="D152">
        <f>VLOOKUP(buff!T153,对应表!V:W,2,FALSE)</f>
        <v>1</v>
      </c>
      <c r="E152">
        <f>buff!U153</f>
        <v>0</v>
      </c>
      <c r="F152">
        <f>buff!V153</f>
        <v>0</v>
      </c>
      <c r="G152">
        <f>buff!W153</f>
        <v>0</v>
      </c>
      <c r="H152">
        <f>buff!X153</f>
        <v>0</v>
      </c>
      <c r="I152" t="str">
        <f>buff!AI153</f>
        <v>ATK:5439</v>
      </c>
      <c r="J152">
        <f>buff!AJ153</f>
        <v>0</v>
      </c>
      <c r="K152">
        <f>buff!AK153</f>
        <v>0</v>
      </c>
      <c r="L152">
        <f>buff!AL153</f>
        <v>0</v>
      </c>
      <c r="M152">
        <f>buff!AM153</f>
        <v>0</v>
      </c>
      <c r="N152">
        <f>buff!AN153</f>
        <v>0</v>
      </c>
      <c r="O152">
        <f>buff!AO153</f>
        <v>0</v>
      </c>
      <c r="P152">
        <f>buff!AP153</f>
        <v>0</v>
      </c>
      <c r="Q152">
        <f>buff!AQ153</f>
        <v>0</v>
      </c>
      <c r="R152">
        <f>buff!AR153</f>
        <v>999</v>
      </c>
      <c r="S152">
        <f>buff!AS153</f>
        <v>0</v>
      </c>
      <c r="T152">
        <f>buff!AT153</f>
        <v>0</v>
      </c>
      <c r="U152" t="str">
        <f>buff!AZ153</f>
        <v/>
      </c>
    </row>
    <row r="153" spans="1:21" x14ac:dyDescent="0.15">
      <c r="A153">
        <f>buff!Q154</f>
        <v>200016</v>
      </c>
      <c r="B153" t="str">
        <f>buff!R154</f>
        <v>被动攻击小lv16</v>
      </c>
      <c r="C153" t="str">
        <f>buff!S154</f>
        <v>被动攻击小lv16</v>
      </c>
      <c r="D153">
        <f>VLOOKUP(buff!T154,对应表!V:W,2,FALSE)</f>
        <v>1</v>
      </c>
      <c r="E153">
        <f>buff!U154</f>
        <v>0</v>
      </c>
      <c r="F153">
        <f>buff!V154</f>
        <v>0</v>
      </c>
      <c r="G153">
        <f>buff!W154</f>
        <v>0</v>
      </c>
      <c r="H153">
        <f>buff!X154</f>
        <v>0</v>
      </c>
      <c r="I153" t="str">
        <f>buff!AI154</f>
        <v>ATK:7693</v>
      </c>
      <c r="J153">
        <f>buff!AJ154</f>
        <v>0</v>
      </c>
      <c r="K153">
        <f>buff!AK154</f>
        <v>0</v>
      </c>
      <c r="L153">
        <f>buff!AL154</f>
        <v>0</v>
      </c>
      <c r="M153">
        <f>buff!AM154</f>
        <v>0</v>
      </c>
      <c r="N153">
        <f>buff!AN154</f>
        <v>0</v>
      </c>
      <c r="O153">
        <f>buff!AO154</f>
        <v>0</v>
      </c>
      <c r="P153">
        <f>buff!AP154</f>
        <v>0</v>
      </c>
      <c r="Q153">
        <f>buff!AQ154</f>
        <v>0</v>
      </c>
      <c r="R153">
        <f>buff!AR154</f>
        <v>999</v>
      </c>
      <c r="S153">
        <f>buff!AS154</f>
        <v>0</v>
      </c>
      <c r="T153">
        <f>buff!AT154</f>
        <v>0</v>
      </c>
      <c r="U153" t="str">
        <f>buff!AZ154</f>
        <v/>
      </c>
    </row>
    <row r="154" spans="1:21" x14ac:dyDescent="0.15">
      <c r="A154">
        <f>buff!Q155</f>
        <v>200017</v>
      </c>
      <c r="B154" t="str">
        <f>buff!R155</f>
        <v>被动攻击小lv17</v>
      </c>
      <c r="C154" t="str">
        <f>buff!S155</f>
        <v>被动攻击小lv17</v>
      </c>
      <c r="D154">
        <f>VLOOKUP(buff!T155,对应表!V:W,2,FALSE)</f>
        <v>1</v>
      </c>
      <c r="E154">
        <f>buff!U155</f>
        <v>0</v>
      </c>
      <c r="F154">
        <f>buff!V155</f>
        <v>0</v>
      </c>
      <c r="G154">
        <f>buff!W155</f>
        <v>0</v>
      </c>
      <c r="H154">
        <f>buff!X155</f>
        <v>0</v>
      </c>
      <c r="I154" t="str">
        <f>buff!AI155</f>
        <v>ATK:10881</v>
      </c>
      <c r="J154">
        <f>buff!AJ155</f>
        <v>0</v>
      </c>
      <c r="K154">
        <f>buff!AK155</f>
        <v>0</v>
      </c>
      <c r="L154">
        <f>buff!AL155</f>
        <v>0</v>
      </c>
      <c r="M154">
        <f>buff!AM155</f>
        <v>0</v>
      </c>
      <c r="N154">
        <f>buff!AN155</f>
        <v>0</v>
      </c>
      <c r="O154">
        <f>buff!AO155</f>
        <v>0</v>
      </c>
      <c r="P154">
        <f>buff!AP155</f>
        <v>0</v>
      </c>
      <c r="Q154">
        <f>buff!AQ155</f>
        <v>0</v>
      </c>
      <c r="R154">
        <f>buff!AR155</f>
        <v>999</v>
      </c>
      <c r="S154">
        <f>buff!AS155</f>
        <v>0</v>
      </c>
      <c r="T154">
        <f>buff!AT155</f>
        <v>0</v>
      </c>
      <c r="U154" t="str">
        <f>buff!AZ155</f>
        <v/>
      </c>
    </row>
    <row r="155" spans="1:21" x14ac:dyDescent="0.15">
      <c r="A155">
        <f>buff!Q156</f>
        <v>200018</v>
      </c>
      <c r="B155" t="str">
        <f>buff!R156</f>
        <v>被动攻击小lv18</v>
      </c>
      <c r="C155" t="str">
        <f>buff!S156</f>
        <v>被动攻击小lv18</v>
      </c>
      <c r="D155">
        <f>VLOOKUP(buff!T156,对应表!V:W,2,FALSE)</f>
        <v>1</v>
      </c>
      <c r="E155">
        <f>buff!U156</f>
        <v>0</v>
      </c>
      <c r="F155">
        <f>buff!V156</f>
        <v>0</v>
      </c>
      <c r="G155">
        <f>buff!W156</f>
        <v>0</v>
      </c>
      <c r="H155">
        <f>buff!X156</f>
        <v>0</v>
      </c>
      <c r="I155" t="str">
        <f>buff!AI156</f>
        <v>ATK:15390</v>
      </c>
      <c r="J155">
        <f>buff!AJ156</f>
        <v>0</v>
      </c>
      <c r="K155">
        <f>buff!AK156</f>
        <v>0</v>
      </c>
      <c r="L155">
        <f>buff!AL156</f>
        <v>0</v>
      </c>
      <c r="M155">
        <f>buff!AM156</f>
        <v>0</v>
      </c>
      <c r="N155">
        <f>buff!AN156</f>
        <v>0</v>
      </c>
      <c r="O155">
        <f>buff!AO156</f>
        <v>0</v>
      </c>
      <c r="P155">
        <f>buff!AP156</f>
        <v>0</v>
      </c>
      <c r="Q155">
        <f>buff!AQ156</f>
        <v>0</v>
      </c>
      <c r="R155">
        <f>buff!AR156</f>
        <v>999</v>
      </c>
      <c r="S155">
        <f>buff!AS156</f>
        <v>0</v>
      </c>
      <c r="T155">
        <f>buff!AT156</f>
        <v>0</v>
      </c>
      <c r="U155" t="str">
        <f>buff!AZ156</f>
        <v/>
      </c>
    </row>
    <row r="156" spans="1:21" x14ac:dyDescent="0.15">
      <c r="A156">
        <f>buff!Q157</f>
        <v>200019</v>
      </c>
      <c r="B156" t="str">
        <f>buff!R157</f>
        <v>被动攻击小lv19</v>
      </c>
      <c r="C156" t="str">
        <f>buff!S157</f>
        <v>被动攻击小lv19</v>
      </c>
      <c r="D156">
        <f>VLOOKUP(buff!T157,对应表!V:W,2,FALSE)</f>
        <v>1</v>
      </c>
      <c r="E156">
        <f>buff!U157</f>
        <v>0</v>
      </c>
      <c r="F156">
        <f>buff!V157</f>
        <v>0</v>
      </c>
      <c r="G156">
        <f>buff!W157</f>
        <v>0</v>
      </c>
      <c r="H156">
        <f>buff!X157</f>
        <v>0</v>
      </c>
      <c r="I156" t="str">
        <f>buff!AI157</f>
        <v>ATK:21768</v>
      </c>
      <c r="J156">
        <f>buff!AJ157</f>
        <v>0</v>
      </c>
      <c r="K156">
        <f>buff!AK157</f>
        <v>0</v>
      </c>
      <c r="L156">
        <f>buff!AL157</f>
        <v>0</v>
      </c>
      <c r="M156">
        <f>buff!AM157</f>
        <v>0</v>
      </c>
      <c r="N156">
        <f>buff!AN157</f>
        <v>0</v>
      </c>
      <c r="O156">
        <f>buff!AO157</f>
        <v>0</v>
      </c>
      <c r="P156">
        <f>buff!AP157</f>
        <v>0</v>
      </c>
      <c r="Q156">
        <f>buff!AQ157</f>
        <v>0</v>
      </c>
      <c r="R156">
        <f>buff!AR157</f>
        <v>999</v>
      </c>
      <c r="S156">
        <f>buff!AS157</f>
        <v>0</v>
      </c>
      <c r="T156">
        <f>buff!AT157</f>
        <v>0</v>
      </c>
      <c r="U156" t="str">
        <f>buff!AZ157</f>
        <v/>
      </c>
    </row>
    <row r="157" spans="1:21" x14ac:dyDescent="0.15">
      <c r="A157">
        <f>buff!Q158</f>
        <v>200020</v>
      </c>
      <c r="B157" t="str">
        <f>buff!R158</f>
        <v>被动攻击小lv20</v>
      </c>
      <c r="C157" t="str">
        <f>buff!S158</f>
        <v>被动攻击小lv20</v>
      </c>
      <c r="D157">
        <f>VLOOKUP(buff!T158,对应表!V:W,2,FALSE)</f>
        <v>1</v>
      </c>
      <c r="E157">
        <f>buff!U158</f>
        <v>0</v>
      </c>
      <c r="F157">
        <f>buff!V158</f>
        <v>0</v>
      </c>
      <c r="G157">
        <f>buff!W158</f>
        <v>0</v>
      </c>
      <c r="H157">
        <f>buff!X158</f>
        <v>0</v>
      </c>
      <c r="I157" t="str">
        <f>buff!AI158</f>
        <v>ATK:30788</v>
      </c>
      <c r="J157">
        <f>buff!AJ158</f>
        <v>0</v>
      </c>
      <c r="K157">
        <f>buff!AK158</f>
        <v>0</v>
      </c>
      <c r="L157">
        <f>buff!AL158</f>
        <v>0</v>
      </c>
      <c r="M157">
        <f>buff!AM158</f>
        <v>0</v>
      </c>
      <c r="N157">
        <f>buff!AN158</f>
        <v>0</v>
      </c>
      <c r="O157">
        <f>buff!AO158</f>
        <v>0</v>
      </c>
      <c r="P157">
        <f>buff!AP158</f>
        <v>0</v>
      </c>
      <c r="Q157">
        <f>buff!AQ158</f>
        <v>0</v>
      </c>
      <c r="R157">
        <f>buff!AR158</f>
        <v>999</v>
      </c>
      <c r="S157">
        <f>buff!AS158</f>
        <v>0</v>
      </c>
      <c r="T157">
        <f>buff!AT158</f>
        <v>0</v>
      </c>
      <c r="U157" t="str">
        <f>buff!AZ158</f>
        <v/>
      </c>
    </row>
    <row r="158" spans="1:21" x14ac:dyDescent="0.15">
      <c r="A158">
        <f>buff!Q159</f>
        <v>200021</v>
      </c>
      <c r="B158" t="str">
        <f>buff!R159</f>
        <v>被动攻击中lv1</v>
      </c>
      <c r="C158" t="str">
        <f>buff!S159</f>
        <v>被动攻击中lv1</v>
      </c>
      <c r="D158">
        <f>VLOOKUP(buff!T159,对应表!V:W,2,FALSE)</f>
        <v>1</v>
      </c>
      <c r="E158">
        <f>buff!U159</f>
        <v>0</v>
      </c>
      <c r="F158">
        <f>buff!V159</f>
        <v>0</v>
      </c>
      <c r="G158">
        <f>buff!W159</f>
        <v>0</v>
      </c>
      <c r="H158">
        <f>buff!X159</f>
        <v>0</v>
      </c>
      <c r="I158" t="str">
        <f>buff!AI159</f>
        <v>ATK:52</v>
      </c>
      <c r="J158">
        <f>buff!AJ159</f>
        <v>0</v>
      </c>
      <c r="K158">
        <f>buff!AK159</f>
        <v>0</v>
      </c>
      <c r="L158">
        <f>buff!AL159</f>
        <v>0</v>
      </c>
      <c r="M158">
        <f>buff!AM159</f>
        <v>0</v>
      </c>
      <c r="N158">
        <f>buff!AN159</f>
        <v>0</v>
      </c>
      <c r="O158">
        <f>buff!AO159</f>
        <v>0</v>
      </c>
      <c r="P158">
        <f>buff!AP159</f>
        <v>0</v>
      </c>
      <c r="Q158">
        <f>buff!AQ159</f>
        <v>0</v>
      </c>
      <c r="R158">
        <f>buff!AR159</f>
        <v>999</v>
      </c>
      <c r="S158">
        <f>buff!AS159</f>
        <v>0</v>
      </c>
      <c r="T158">
        <f>buff!AT159</f>
        <v>0</v>
      </c>
      <c r="U158" t="str">
        <f>buff!AZ159</f>
        <v/>
      </c>
    </row>
    <row r="159" spans="1:21" x14ac:dyDescent="0.15">
      <c r="A159">
        <f>buff!Q160</f>
        <v>200022</v>
      </c>
      <c r="B159" t="str">
        <f>buff!R160</f>
        <v>被动攻击中lv2</v>
      </c>
      <c r="C159" t="str">
        <f>buff!S160</f>
        <v>被动攻击中lv2</v>
      </c>
      <c r="D159">
        <f>VLOOKUP(buff!T160,对应表!V:W,2,FALSE)</f>
        <v>1</v>
      </c>
      <c r="E159">
        <f>buff!U160</f>
        <v>0</v>
      </c>
      <c r="F159">
        <f>buff!V160</f>
        <v>0</v>
      </c>
      <c r="G159">
        <f>buff!W160</f>
        <v>0</v>
      </c>
      <c r="H159">
        <f>buff!X160</f>
        <v>0</v>
      </c>
      <c r="I159" t="str">
        <f>buff!AI160</f>
        <v>ATK:64</v>
      </c>
      <c r="J159">
        <f>buff!AJ160</f>
        <v>0</v>
      </c>
      <c r="K159">
        <f>buff!AK160</f>
        <v>0</v>
      </c>
      <c r="L159">
        <f>buff!AL160</f>
        <v>0</v>
      </c>
      <c r="M159">
        <f>buff!AM160</f>
        <v>0</v>
      </c>
      <c r="N159">
        <f>buff!AN160</f>
        <v>0</v>
      </c>
      <c r="O159">
        <f>buff!AO160</f>
        <v>0</v>
      </c>
      <c r="P159">
        <f>buff!AP160</f>
        <v>0</v>
      </c>
      <c r="Q159">
        <f>buff!AQ160</f>
        <v>0</v>
      </c>
      <c r="R159">
        <f>buff!AR160</f>
        <v>999</v>
      </c>
      <c r="S159">
        <f>buff!AS160</f>
        <v>0</v>
      </c>
      <c r="T159">
        <f>buff!AT160</f>
        <v>0</v>
      </c>
      <c r="U159" t="str">
        <f>buff!AZ160</f>
        <v/>
      </c>
    </row>
    <row r="160" spans="1:21" x14ac:dyDescent="0.15">
      <c r="A160">
        <f>buff!Q161</f>
        <v>200023</v>
      </c>
      <c r="B160" t="str">
        <f>buff!R161</f>
        <v>被动攻击中lv3</v>
      </c>
      <c r="C160" t="str">
        <f>buff!S161</f>
        <v>被动攻击中lv3</v>
      </c>
      <c r="D160">
        <f>VLOOKUP(buff!T161,对应表!V:W,2,FALSE)</f>
        <v>1</v>
      </c>
      <c r="E160">
        <f>buff!U161</f>
        <v>0</v>
      </c>
      <c r="F160">
        <f>buff!V161</f>
        <v>0</v>
      </c>
      <c r="G160">
        <f>buff!W161</f>
        <v>0</v>
      </c>
      <c r="H160">
        <f>buff!X161</f>
        <v>0</v>
      </c>
      <c r="I160" t="str">
        <f>buff!AI161</f>
        <v>ATK:100</v>
      </c>
      <c r="J160">
        <f>buff!AJ161</f>
        <v>0</v>
      </c>
      <c r="K160">
        <f>buff!AK161</f>
        <v>0</v>
      </c>
      <c r="L160">
        <f>buff!AL161</f>
        <v>0</v>
      </c>
      <c r="M160">
        <f>buff!AM161</f>
        <v>0</v>
      </c>
      <c r="N160">
        <f>buff!AN161</f>
        <v>0</v>
      </c>
      <c r="O160">
        <f>buff!AO161</f>
        <v>0</v>
      </c>
      <c r="P160">
        <f>buff!AP161</f>
        <v>0</v>
      </c>
      <c r="Q160">
        <f>buff!AQ161</f>
        <v>0</v>
      </c>
      <c r="R160">
        <f>buff!AR161</f>
        <v>999</v>
      </c>
      <c r="S160">
        <f>buff!AS161</f>
        <v>0</v>
      </c>
      <c r="T160">
        <f>buff!AT161</f>
        <v>0</v>
      </c>
      <c r="U160" t="str">
        <f>buff!AZ161</f>
        <v/>
      </c>
    </row>
    <row r="161" spans="1:21" x14ac:dyDescent="0.15">
      <c r="A161">
        <f>buff!Q162</f>
        <v>200024</v>
      </c>
      <c r="B161" t="str">
        <f>buff!R162</f>
        <v>被动攻击中lv4</v>
      </c>
      <c r="C161" t="str">
        <f>buff!S162</f>
        <v>被动攻击中lv4</v>
      </c>
      <c r="D161">
        <f>VLOOKUP(buff!T162,对应表!V:W,2,FALSE)</f>
        <v>1</v>
      </c>
      <c r="E161">
        <f>buff!U162</f>
        <v>0</v>
      </c>
      <c r="F161">
        <f>buff!V162</f>
        <v>0</v>
      </c>
      <c r="G161">
        <f>buff!W162</f>
        <v>0</v>
      </c>
      <c r="H161">
        <f>buff!X162</f>
        <v>0</v>
      </c>
      <c r="I161" t="str">
        <f>buff!AI162</f>
        <v>ATK:160</v>
      </c>
      <c r="J161">
        <f>buff!AJ162</f>
        <v>0</v>
      </c>
      <c r="K161">
        <f>buff!AK162</f>
        <v>0</v>
      </c>
      <c r="L161">
        <f>buff!AL162</f>
        <v>0</v>
      </c>
      <c r="M161">
        <f>buff!AM162</f>
        <v>0</v>
      </c>
      <c r="N161">
        <f>buff!AN162</f>
        <v>0</v>
      </c>
      <c r="O161">
        <f>buff!AO162</f>
        <v>0</v>
      </c>
      <c r="P161">
        <f>buff!AP162</f>
        <v>0</v>
      </c>
      <c r="Q161">
        <f>buff!AQ162</f>
        <v>0</v>
      </c>
      <c r="R161">
        <f>buff!AR162</f>
        <v>999</v>
      </c>
      <c r="S161">
        <f>buff!AS162</f>
        <v>0</v>
      </c>
      <c r="T161">
        <f>buff!AT162</f>
        <v>0</v>
      </c>
      <c r="U161" t="str">
        <f>buff!AZ162</f>
        <v/>
      </c>
    </row>
    <row r="162" spans="1:21" x14ac:dyDescent="0.15">
      <c r="A162">
        <f>buff!Q163</f>
        <v>200025</v>
      </c>
      <c r="B162" t="str">
        <f>buff!R163</f>
        <v>被动攻击中lv5</v>
      </c>
      <c r="C162" t="str">
        <f>buff!S163</f>
        <v>被动攻击中lv5</v>
      </c>
      <c r="D162">
        <f>VLOOKUP(buff!T163,对应表!V:W,2,FALSE)</f>
        <v>1</v>
      </c>
      <c r="E162">
        <f>buff!U163</f>
        <v>0</v>
      </c>
      <c r="F162">
        <f>buff!V163</f>
        <v>0</v>
      </c>
      <c r="G162">
        <f>buff!W163</f>
        <v>0</v>
      </c>
      <c r="H162">
        <f>buff!X163</f>
        <v>0</v>
      </c>
      <c r="I162" t="str">
        <f>buff!AI163</f>
        <v>ATK:226</v>
      </c>
      <c r="J162">
        <f>buff!AJ163</f>
        <v>0</v>
      </c>
      <c r="K162">
        <f>buff!AK163</f>
        <v>0</v>
      </c>
      <c r="L162">
        <f>buff!AL163</f>
        <v>0</v>
      </c>
      <c r="M162">
        <f>buff!AM163</f>
        <v>0</v>
      </c>
      <c r="N162">
        <f>buff!AN163</f>
        <v>0</v>
      </c>
      <c r="O162">
        <f>buff!AO163</f>
        <v>0</v>
      </c>
      <c r="P162">
        <f>buff!AP163</f>
        <v>0</v>
      </c>
      <c r="Q162">
        <f>buff!AQ163</f>
        <v>0</v>
      </c>
      <c r="R162">
        <f>buff!AR163</f>
        <v>999</v>
      </c>
      <c r="S162">
        <f>buff!AS163</f>
        <v>0</v>
      </c>
      <c r="T162">
        <f>buff!AT163</f>
        <v>0</v>
      </c>
      <c r="U162" t="str">
        <f>buff!AZ163</f>
        <v/>
      </c>
    </row>
    <row r="163" spans="1:21" x14ac:dyDescent="0.15">
      <c r="A163">
        <f>buff!Q164</f>
        <v>200026</v>
      </c>
      <c r="B163" t="str">
        <f>buff!R164</f>
        <v>被动攻击中lv6</v>
      </c>
      <c r="C163" t="str">
        <f>buff!S164</f>
        <v>被动攻击中lv6</v>
      </c>
      <c r="D163">
        <f>VLOOKUP(buff!T164,对应表!V:W,2,FALSE)</f>
        <v>1</v>
      </c>
      <c r="E163">
        <f>buff!U164</f>
        <v>0</v>
      </c>
      <c r="F163">
        <f>buff!V164</f>
        <v>0</v>
      </c>
      <c r="G163">
        <f>buff!W164</f>
        <v>0</v>
      </c>
      <c r="H163">
        <f>buff!X164</f>
        <v>0</v>
      </c>
      <c r="I163" t="str">
        <f>buff!AI164</f>
        <v>ATK:320</v>
      </c>
      <c r="J163">
        <f>buff!AJ164</f>
        <v>0</v>
      </c>
      <c r="K163">
        <f>buff!AK164</f>
        <v>0</v>
      </c>
      <c r="L163">
        <f>buff!AL164</f>
        <v>0</v>
      </c>
      <c r="M163">
        <f>buff!AM164</f>
        <v>0</v>
      </c>
      <c r="N163">
        <f>buff!AN164</f>
        <v>0</v>
      </c>
      <c r="O163">
        <f>buff!AO164</f>
        <v>0</v>
      </c>
      <c r="P163">
        <f>buff!AP164</f>
        <v>0</v>
      </c>
      <c r="Q163">
        <f>buff!AQ164</f>
        <v>0</v>
      </c>
      <c r="R163">
        <f>buff!AR164</f>
        <v>999</v>
      </c>
      <c r="S163">
        <f>buff!AS164</f>
        <v>0</v>
      </c>
      <c r="T163">
        <f>buff!AT164</f>
        <v>0</v>
      </c>
      <c r="U163" t="str">
        <f>buff!AZ164</f>
        <v/>
      </c>
    </row>
    <row r="164" spans="1:21" x14ac:dyDescent="0.15">
      <c r="A164">
        <f>buff!Q165</f>
        <v>200027</v>
      </c>
      <c r="B164" t="str">
        <f>buff!R165</f>
        <v>被动攻击中lv7</v>
      </c>
      <c r="C164" t="str">
        <f>buff!S165</f>
        <v>被动攻击中lv7</v>
      </c>
      <c r="D164">
        <f>VLOOKUP(buff!T165,对应表!V:W,2,FALSE)</f>
        <v>1</v>
      </c>
      <c r="E164">
        <f>buff!U165</f>
        <v>0</v>
      </c>
      <c r="F164">
        <f>buff!V165</f>
        <v>0</v>
      </c>
      <c r="G164">
        <f>buff!W165</f>
        <v>0</v>
      </c>
      <c r="H164">
        <f>buff!X165</f>
        <v>0</v>
      </c>
      <c r="I164" t="str">
        <f>buff!AI165</f>
        <v>ATK:452</v>
      </c>
      <c r="J164">
        <f>buff!AJ165</f>
        <v>0</v>
      </c>
      <c r="K164">
        <f>buff!AK165</f>
        <v>0</v>
      </c>
      <c r="L164">
        <f>buff!AL165</f>
        <v>0</v>
      </c>
      <c r="M164">
        <f>buff!AM165</f>
        <v>0</v>
      </c>
      <c r="N164">
        <f>buff!AN165</f>
        <v>0</v>
      </c>
      <c r="O164">
        <f>buff!AO165</f>
        <v>0</v>
      </c>
      <c r="P164">
        <f>buff!AP165</f>
        <v>0</v>
      </c>
      <c r="Q164">
        <f>buff!AQ165</f>
        <v>0</v>
      </c>
      <c r="R164">
        <f>buff!AR165</f>
        <v>999</v>
      </c>
      <c r="S164">
        <f>buff!AS165</f>
        <v>0</v>
      </c>
      <c r="T164">
        <f>buff!AT165</f>
        <v>0</v>
      </c>
      <c r="U164" t="str">
        <f>buff!AZ165</f>
        <v/>
      </c>
    </row>
    <row r="165" spans="1:21" x14ac:dyDescent="0.15">
      <c r="A165">
        <f>buff!Q166</f>
        <v>200028</v>
      </c>
      <c r="B165" t="str">
        <f>buff!R166</f>
        <v>被动攻击中lv8</v>
      </c>
      <c r="C165" t="str">
        <f>buff!S166</f>
        <v>被动攻击中lv8</v>
      </c>
      <c r="D165">
        <f>VLOOKUP(buff!T166,对应表!V:W,2,FALSE)</f>
        <v>1</v>
      </c>
      <c r="E165">
        <f>buff!U166</f>
        <v>0</v>
      </c>
      <c r="F165">
        <f>buff!V166</f>
        <v>0</v>
      </c>
      <c r="G165">
        <f>buff!W166</f>
        <v>0</v>
      </c>
      <c r="H165">
        <f>buff!X166</f>
        <v>0</v>
      </c>
      <c r="I165" t="str">
        <f>buff!AI166</f>
        <v>ATK:640</v>
      </c>
      <c r="J165">
        <f>buff!AJ166</f>
        <v>0</v>
      </c>
      <c r="K165">
        <f>buff!AK166</f>
        <v>0</v>
      </c>
      <c r="L165">
        <f>buff!AL166</f>
        <v>0</v>
      </c>
      <c r="M165">
        <f>buff!AM166</f>
        <v>0</v>
      </c>
      <c r="N165">
        <f>buff!AN166</f>
        <v>0</v>
      </c>
      <c r="O165">
        <f>buff!AO166</f>
        <v>0</v>
      </c>
      <c r="P165">
        <f>buff!AP166</f>
        <v>0</v>
      </c>
      <c r="Q165">
        <f>buff!AQ166</f>
        <v>0</v>
      </c>
      <c r="R165">
        <f>buff!AR166</f>
        <v>999</v>
      </c>
      <c r="S165">
        <f>buff!AS166</f>
        <v>0</v>
      </c>
      <c r="T165">
        <f>buff!AT166</f>
        <v>0</v>
      </c>
      <c r="U165" t="str">
        <f>buff!AZ166</f>
        <v/>
      </c>
    </row>
    <row r="166" spans="1:21" x14ac:dyDescent="0.15">
      <c r="A166">
        <f>buff!Q167</f>
        <v>200029</v>
      </c>
      <c r="B166" t="str">
        <f>buff!R167</f>
        <v>被动攻击中lv9</v>
      </c>
      <c r="C166" t="str">
        <f>buff!S167</f>
        <v>被动攻击中lv9</v>
      </c>
      <c r="D166">
        <f>VLOOKUP(buff!T167,对应表!V:W,2,FALSE)</f>
        <v>1</v>
      </c>
      <c r="E166">
        <f>buff!U167</f>
        <v>0</v>
      </c>
      <c r="F166">
        <f>buff!V167</f>
        <v>0</v>
      </c>
      <c r="G166">
        <f>buff!W167</f>
        <v>0</v>
      </c>
      <c r="H166">
        <f>buff!X167</f>
        <v>0</v>
      </c>
      <c r="I166" t="str">
        <f>buff!AI167</f>
        <v>ATK:905</v>
      </c>
      <c r="J166">
        <f>buff!AJ167</f>
        <v>0</v>
      </c>
      <c r="K166">
        <f>buff!AK167</f>
        <v>0</v>
      </c>
      <c r="L166">
        <f>buff!AL167</f>
        <v>0</v>
      </c>
      <c r="M166">
        <f>buff!AM167</f>
        <v>0</v>
      </c>
      <c r="N166">
        <f>buff!AN167</f>
        <v>0</v>
      </c>
      <c r="O166">
        <f>buff!AO167</f>
        <v>0</v>
      </c>
      <c r="P166">
        <f>buff!AP167</f>
        <v>0</v>
      </c>
      <c r="Q166">
        <f>buff!AQ167</f>
        <v>0</v>
      </c>
      <c r="R166">
        <f>buff!AR167</f>
        <v>999</v>
      </c>
      <c r="S166">
        <f>buff!AS167</f>
        <v>0</v>
      </c>
      <c r="T166">
        <f>buff!AT167</f>
        <v>0</v>
      </c>
      <c r="U166" t="str">
        <f>buff!AZ167</f>
        <v/>
      </c>
    </row>
    <row r="167" spans="1:21" x14ac:dyDescent="0.15">
      <c r="A167">
        <f>buff!Q168</f>
        <v>200030</v>
      </c>
      <c r="B167" t="str">
        <f>buff!R168</f>
        <v>被动攻击中lv10</v>
      </c>
      <c r="C167" t="str">
        <f>buff!S168</f>
        <v>被动攻击中lv10</v>
      </c>
      <c r="D167">
        <f>VLOOKUP(buff!T168,对应表!V:W,2,FALSE)</f>
        <v>1</v>
      </c>
      <c r="E167">
        <f>buff!U168</f>
        <v>0</v>
      </c>
      <c r="F167">
        <f>buff!V168</f>
        <v>0</v>
      </c>
      <c r="G167">
        <f>buff!W168</f>
        <v>0</v>
      </c>
      <c r="H167">
        <f>buff!X168</f>
        <v>0</v>
      </c>
      <c r="I167" t="str">
        <f>buff!AI168</f>
        <v>ATK:1281</v>
      </c>
      <c r="J167">
        <f>buff!AJ168</f>
        <v>0</v>
      </c>
      <c r="K167">
        <f>buff!AK168</f>
        <v>0</v>
      </c>
      <c r="L167">
        <f>buff!AL168</f>
        <v>0</v>
      </c>
      <c r="M167">
        <f>buff!AM168</f>
        <v>0</v>
      </c>
      <c r="N167">
        <f>buff!AN168</f>
        <v>0</v>
      </c>
      <c r="O167">
        <f>buff!AO168</f>
        <v>0</v>
      </c>
      <c r="P167">
        <f>buff!AP168</f>
        <v>0</v>
      </c>
      <c r="Q167">
        <f>buff!AQ168</f>
        <v>0</v>
      </c>
      <c r="R167">
        <f>buff!AR168</f>
        <v>999</v>
      </c>
      <c r="S167">
        <f>buff!AS168</f>
        <v>0</v>
      </c>
      <c r="T167">
        <f>buff!AT168</f>
        <v>0</v>
      </c>
      <c r="U167" t="str">
        <f>buff!AZ168</f>
        <v/>
      </c>
    </row>
    <row r="168" spans="1:21" x14ac:dyDescent="0.15">
      <c r="A168">
        <f>buff!Q169</f>
        <v>200031</v>
      </c>
      <c r="B168" t="str">
        <f>buff!R169</f>
        <v>被动攻击中lv11</v>
      </c>
      <c r="C168" t="str">
        <f>buff!S169</f>
        <v>被动攻击中lv11</v>
      </c>
      <c r="D168">
        <f>VLOOKUP(buff!T169,对应表!V:W,2,FALSE)</f>
        <v>1</v>
      </c>
      <c r="E168">
        <f>buff!U169</f>
        <v>0</v>
      </c>
      <c r="F168">
        <f>buff!V169</f>
        <v>0</v>
      </c>
      <c r="G168">
        <f>buff!W169</f>
        <v>0</v>
      </c>
      <c r="H168">
        <f>buff!X169</f>
        <v>0</v>
      </c>
      <c r="I168" t="str">
        <f>buff!AI169</f>
        <v>ATK:1812</v>
      </c>
      <c r="J168">
        <f>buff!AJ169</f>
        <v>0</v>
      </c>
      <c r="K168">
        <f>buff!AK169</f>
        <v>0</v>
      </c>
      <c r="L168">
        <f>buff!AL169</f>
        <v>0</v>
      </c>
      <c r="M168">
        <f>buff!AM169</f>
        <v>0</v>
      </c>
      <c r="N168">
        <f>buff!AN169</f>
        <v>0</v>
      </c>
      <c r="O168">
        <f>buff!AO169</f>
        <v>0</v>
      </c>
      <c r="P168">
        <f>buff!AP169</f>
        <v>0</v>
      </c>
      <c r="Q168">
        <f>buff!AQ169</f>
        <v>0</v>
      </c>
      <c r="R168">
        <f>buff!AR169</f>
        <v>999</v>
      </c>
      <c r="S168">
        <f>buff!AS169</f>
        <v>0</v>
      </c>
      <c r="T168">
        <f>buff!AT169</f>
        <v>0</v>
      </c>
      <c r="U168" t="str">
        <f>buff!AZ169</f>
        <v/>
      </c>
    </row>
    <row r="169" spans="1:21" x14ac:dyDescent="0.15">
      <c r="A169">
        <f>buff!Q170</f>
        <v>200032</v>
      </c>
      <c r="B169" t="str">
        <f>buff!R170</f>
        <v>被动攻击中lv12</v>
      </c>
      <c r="C169" t="str">
        <f>buff!S170</f>
        <v>被动攻击中lv12</v>
      </c>
      <c r="D169">
        <f>VLOOKUP(buff!T170,对应表!V:W,2,FALSE)</f>
        <v>1</v>
      </c>
      <c r="E169">
        <f>buff!U170</f>
        <v>0</v>
      </c>
      <c r="F169">
        <f>buff!V170</f>
        <v>0</v>
      </c>
      <c r="G169">
        <f>buff!W170</f>
        <v>0</v>
      </c>
      <c r="H169">
        <f>buff!X170</f>
        <v>0</v>
      </c>
      <c r="I169" t="str">
        <f>buff!AI170</f>
        <v>ATK:2563</v>
      </c>
      <c r="J169">
        <f>buff!AJ170</f>
        <v>0</v>
      </c>
      <c r="K169">
        <f>buff!AK170</f>
        <v>0</v>
      </c>
      <c r="L169">
        <f>buff!AL170</f>
        <v>0</v>
      </c>
      <c r="M169">
        <f>buff!AM170</f>
        <v>0</v>
      </c>
      <c r="N169">
        <f>buff!AN170</f>
        <v>0</v>
      </c>
      <c r="O169">
        <f>buff!AO170</f>
        <v>0</v>
      </c>
      <c r="P169">
        <f>buff!AP170</f>
        <v>0</v>
      </c>
      <c r="Q169">
        <f>buff!AQ170</f>
        <v>0</v>
      </c>
      <c r="R169">
        <f>buff!AR170</f>
        <v>999</v>
      </c>
      <c r="S169">
        <f>buff!AS170</f>
        <v>0</v>
      </c>
      <c r="T169">
        <f>buff!AT170</f>
        <v>0</v>
      </c>
      <c r="U169" t="str">
        <f>buff!AZ170</f>
        <v/>
      </c>
    </row>
    <row r="170" spans="1:21" x14ac:dyDescent="0.15">
      <c r="A170">
        <f>buff!Q171</f>
        <v>200033</v>
      </c>
      <c r="B170" t="str">
        <f>buff!R171</f>
        <v>被动攻击中lv13</v>
      </c>
      <c r="C170" t="str">
        <f>buff!S171</f>
        <v>被动攻击中lv13</v>
      </c>
      <c r="D170">
        <f>VLOOKUP(buff!T171,对应表!V:W,2,FALSE)</f>
        <v>1</v>
      </c>
      <c r="E170">
        <f>buff!U171</f>
        <v>0</v>
      </c>
      <c r="F170">
        <f>buff!V171</f>
        <v>0</v>
      </c>
      <c r="G170">
        <f>buff!W171</f>
        <v>0</v>
      </c>
      <c r="H170">
        <f>buff!X171</f>
        <v>0</v>
      </c>
      <c r="I170" t="str">
        <f>buff!AI171</f>
        <v>ATK:3625</v>
      </c>
      <c r="J170">
        <f>buff!AJ171</f>
        <v>0</v>
      </c>
      <c r="K170">
        <f>buff!AK171</f>
        <v>0</v>
      </c>
      <c r="L170">
        <f>buff!AL171</f>
        <v>0</v>
      </c>
      <c r="M170">
        <f>buff!AM171</f>
        <v>0</v>
      </c>
      <c r="N170">
        <f>buff!AN171</f>
        <v>0</v>
      </c>
      <c r="O170">
        <f>buff!AO171</f>
        <v>0</v>
      </c>
      <c r="P170">
        <f>buff!AP171</f>
        <v>0</v>
      </c>
      <c r="Q170">
        <f>buff!AQ171</f>
        <v>0</v>
      </c>
      <c r="R170">
        <f>buff!AR171</f>
        <v>999</v>
      </c>
      <c r="S170">
        <f>buff!AS171</f>
        <v>0</v>
      </c>
      <c r="T170">
        <f>buff!AT171</f>
        <v>0</v>
      </c>
      <c r="U170" t="str">
        <f>buff!AZ171</f>
        <v/>
      </c>
    </row>
    <row r="171" spans="1:21" x14ac:dyDescent="0.15">
      <c r="A171">
        <f>buff!Q172</f>
        <v>200034</v>
      </c>
      <c r="B171" t="str">
        <f>buff!R172</f>
        <v>被动攻击中lv14</v>
      </c>
      <c r="C171" t="str">
        <f>buff!S172</f>
        <v>被动攻击中lv14</v>
      </c>
      <c r="D171">
        <f>VLOOKUP(buff!T172,对应表!V:W,2,FALSE)</f>
        <v>1</v>
      </c>
      <c r="E171">
        <f>buff!U172</f>
        <v>0</v>
      </c>
      <c r="F171">
        <f>buff!V172</f>
        <v>0</v>
      </c>
      <c r="G171">
        <f>buff!W172</f>
        <v>0</v>
      </c>
      <c r="H171">
        <f>buff!X172</f>
        <v>0</v>
      </c>
      <c r="I171" t="str">
        <f>buff!AI172</f>
        <v>ATK:5127</v>
      </c>
      <c r="J171">
        <f>buff!AJ172</f>
        <v>0</v>
      </c>
      <c r="K171">
        <f>buff!AK172</f>
        <v>0</v>
      </c>
      <c r="L171">
        <f>buff!AL172</f>
        <v>0</v>
      </c>
      <c r="M171">
        <f>buff!AM172</f>
        <v>0</v>
      </c>
      <c r="N171">
        <f>buff!AN172</f>
        <v>0</v>
      </c>
      <c r="O171">
        <f>buff!AO172</f>
        <v>0</v>
      </c>
      <c r="P171">
        <f>buff!AP172</f>
        <v>0</v>
      </c>
      <c r="Q171">
        <f>buff!AQ172</f>
        <v>0</v>
      </c>
      <c r="R171">
        <f>buff!AR172</f>
        <v>999</v>
      </c>
      <c r="S171">
        <f>buff!AS172</f>
        <v>0</v>
      </c>
      <c r="T171">
        <f>buff!AT172</f>
        <v>0</v>
      </c>
      <c r="U171" t="str">
        <f>buff!AZ172</f>
        <v/>
      </c>
    </row>
    <row r="172" spans="1:21" x14ac:dyDescent="0.15">
      <c r="A172">
        <f>buff!Q173</f>
        <v>200035</v>
      </c>
      <c r="B172" t="str">
        <f>buff!R173</f>
        <v>被动攻击中lv15</v>
      </c>
      <c r="C172" t="str">
        <f>buff!S173</f>
        <v>被动攻击中lv15</v>
      </c>
      <c r="D172">
        <f>VLOOKUP(buff!T173,对应表!V:W,2,FALSE)</f>
        <v>1</v>
      </c>
      <c r="E172">
        <f>buff!U173</f>
        <v>0</v>
      </c>
      <c r="F172">
        <f>buff!V173</f>
        <v>0</v>
      </c>
      <c r="G172">
        <f>buff!W173</f>
        <v>0</v>
      </c>
      <c r="H172">
        <f>buff!X173</f>
        <v>0</v>
      </c>
      <c r="I172" t="str">
        <f>buff!AI173</f>
        <v>ATK:7252</v>
      </c>
      <c r="J172">
        <f>buff!AJ173</f>
        <v>0</v>
      </c>
      <c r="K172">
        <f>buff!AK173</f>
        <v>0</v>
      </c>
      <c r="L172">
        <f>buff!AL173</f>
        <v>0</v>
      </c>
      <c r="M172">
        <f>buff!AM173</f>
        <v>0</v>
      </c>
      <c r="N172">
        <f>buff!AN173</f>
        <v>0</v>
      </c>
      <c r="O172">
        <f>buff!AO173</f>
        <v>0</v>
      </c>
      <c r="P172">
        <f>buff!AP173</f>
        <v>0</v>
      </c>
      <c r="Q172">
        <f>buff!AQ173</f>
        <v>0</v>
      </c>
      <c r="R172">
        <f>buff!AR173</f>
        <v>999</v>
      </c>
      <c r="S172">
        <f>buff!AS173</f>
        <v>0</v>
      </c>
      <c r="T172">
        <f>buff!AT173</f>
        <v>0</v>
      </c>
      <c r="U172" t="str">
        <f>buff!AZ173</f>
        <v/>
      </c>
    </row>
    <row r="173" spans="1:21" x14ac:dyDescent="0.15">
      <c r="A173">
        <f>buff!Q174</f>
        <v>200036</v>
      </c>
      <c r="B173" t="str">
        <f>buff!R174</f>
        <v>被动攻击中lv16</v>
      </c>
      <c r="C173" t="str">
        <f>buff!S174</f>
        <v>被动攻击中lv16</v>
      </c>
      <c r="D173">
        <f>VLOOKUP(buff!T174,对应表!V:W,2,FALSE)</f>
        <v>1</v>
      </c>
      <c r="E173">
        <f>buff!U174</f>
        <v>0</v>
      </c>
      <c r="F173">
        <f>buff!V174</f>
        <v>0</v>
      </c>
      <c r="G173">
        <f>buff!W174</f>
        <v>0</v>
      </c>
      <c r="H173">
        <f>buff!X174</f>
        <v>0</v>
      </c>
      <c r="I173" t="str">
        <f>buff!AI174</f>
        <v>ATK:10257</v>
      </c>
      <c r="J173">
        <f>buff!AJ174</f>
        <v>0</v>
      </c>
      <c r="K173">
        <f>buff!AK174</f>
        <v>0</v>
      </c>
      <c r="L173">
        <f>buff!AL174</f>
        <v>0</v>
      </c>
      <c r="M173">
        <f>buff!AM174</f>
        <v>0</v>
      </c>
      <c r="N173">
        <f>buff!AN174</f>
        <v>0</v>
      </c>
      <c r="O173">
        <f>buff!AO174</f>
        <v>0</v>
      </c>
      <c r="P173">
        <f>buff!AP174</f>
        <v>0</v>
      </c>
      <c r="Q173">
        <f>buff!AQ174</f>
        <v>0</v>
      </c>
      <c r="R173">
        <f>buff!AR174</f>
        <v>999</v>
      </c>
      <c r="S173">
        <f>buff!AS174</f>
        <v>0</v>
      </c>
      <c r="T173">
        <f>buff!AT174</f>
        <v>0</v>
      </c>
      <c r="U173" t="str">
        <f>buff!AZ174</f>
        <v/>
      </c>
    </row>
    <row r="174" spans="1:21" x14ac:dyDescent="0.15">
      <c r="A174">
        <f>buff!Q175</f>
        <v>200037</v>
      </c>
      <c r="B174" t="str">
        <f>buff!R175</f>
        <v>被动攻击中lv17</v>
      </c>
      <c r="C174" t="str">
        <f>buff!S175</f>
        <v>被动攻击中lv17</v>
      </c>
      <c r="D174">
        <f>VLOOKUP(buff!T175,对应表!V:W,2,FALSE)</f>
        <v>1</v>
      </c>
      <c r="E174">
        <f>buff!U175</f>
        <v>0</v>
      </c>
      <c r="F174">
        <f>buff!V175</f>
        <v>0</v>
      </c>
      <c r="G174">
        <f>buff!W175</f>
        <v>0</v>
      </c>
      <c r="H174">
        <f>buff!X175</f>
        <v>0</v>
      </c>
      <c r="I174" t="str">
        <f>buff!AI175</f>
        <v>ATK:14508</v>
      </c>
      <c r="J174">
        <f>buff!AJ175</f>
        <v>0</v>
      </c>
      <c r="K174">
        <f>buff!AK175</f>
        <v>0</v>
      </c>
      <c r="L174">
        <f>buff!AL175</f>
        <v>0</v>
      </c>
      <c r="M174">
        <f>buff!AM175</f>
        <v>0</v>
      </c>
      <c r="N174">
        <f>buff!AN175</f>
        <v>0</v>
      </c>
      <c r="O174">
        <f>buff!AO175</f>
        <v>0</v>
      </c>
      <c r="P174">
        <f>buff!AP175</f>
        <v>0</v>
      </c>
      <c r="Q174">
        <f>buff!AQ175</f>
        <v>0</v>
      </c>
      <c r="R174">
        <f>buff!AR175</f>
        <v>999</v>
      </c>
      <c r="S174">
        <f>buff!AS175</f>
        <v>0</v>
      </c>
      <c r="T174">
        <f>buff!AT175</f>
        <v>0</v>
      </c>
      <c r="U174" t="str">
        <f>buff!AZ175</f>
        <v/>
      </c>
    </row>
    <row r="175" spans="1:21" x14ac:dyDescent="0.15">
      <c r="A175">
        <f>buff!Q176</f>
        <v>200038</v>
      </c>
      <c r="B175" t="str">
        <f>buff!R176</f>
        <v>被动攻击中lv18</v>
      </c>
      <c r="C175" t="str">
        <f>buff!S176</f>
        <v>被动攻击中lv18</v>
      </c>
      <c r="D175">
        <f>VLOOKUP(buff!T176,对应表!V:W,2,FALSE)</f>
        <v>1</v>
      </c>
      <c r="E175">
        <f>buff!U176</f>
        <v>0</v>
      </c>
      <c r="F175">
        <f>buff!V176</f>
        <v>0</v>
      </c>
      <c r="G175">
        <f>buff!W176</f>
        <v>0</v>
      </c>
      <c r="H175">
        <f>buff!X176</f>
        <v>0</v>
      </c>
      <c r="I175" t="str">
        <f>buff!AI176</f>
        <v>ATK:20520</v>
      </c>
      <c r="J175">
        <f>buff!AJ176</f>
        <v>0</v>
      </c>
      <c r="K175">
        <f>buff!AK176</f>
        <v>0</v>
      </c>
      <c r="L175">
        <f>buff!AL176</f>
        <v>0</v>
      </c>
      <c r="M175">
        <f>buff!AM176</f>
        <v>0</v>
      </c>
      <c r="N175">
        <f>buff!AN176</f>
        <v>0</v>
      </c>
      <c r="O175">
        <f>buff!AO176</f>
        <v>0</v>
      </c>
      <c r="P175">
        <f>buff!AP176</f>
        <v>0</v>
      </c>
      <c r="Q175">
        <f>buff!AQ176</f>
        <v>0</v>
      </c>
      <c r="R175">
        <f>buff!AR176</f>
        <v>999</v>
      </c>
      <c r="S175">
        <f>buff!AS176</f>
        <v>0</v>
      </c>
      <c r="T175">
        <f>buff!AT176</f>
        <v>0</v>
      </c>
      <c r="U175" t="str">
        <f>buff!AZ176</f>
        <v/>
      </c>
    </row>
    <row r="176" spans="1:21" x14ac:dyDescent="0.15">
      <c r="A176">
        <f>buff!Q177</f>
        <v>200039</v>
      </c>
      <c r="B176" t="str">
        <f>buff!R177</f>
        <v>被动攻击中lv19</v>
      </c>
      <c r="C176" t="str">
        <f>buff!S177</f>
        <v>被动攻击中lv19</v>
      </c>
      <c r="D176">
        <f>VLOOKUP(buff!T177,对应表!V:W,2,FALSE)</f>
        <v>1</v>
      </c>
      <c r="E176">
        <f>buff!U177</f>
        <v>0</v>
      </c>
      <c r="F176">
        <f>buff!V177</f>
        <v>0</v>
      </c>
      <c r="G176">
        <f>buff!W177</f>
        <v>0</v>
      </c>
      <c r="H176">
        <f>buff!X177</f>
        <v>0</v>
      </c>
      <c r="I176" t="str">
        <f>buff!AI177</f>
        <v>ATK:29024</v>
      </c>
      <c r="J176">
        <f>buff!AJ177</f>
        <v>0</v>
      </c>
      <c r="K176">
        <f>buff!AK177</f>
        <v>0</v>
      </c>
      <c r="L176">
        <f>buff!AL177</f>
        <v>0</v>
      </c>
      <c r="M176">
        <f>buff!AM177</f>
        <v>0</v>
      </c>
      <c r="N176">
        <f>buff!AN177</f>
        <v>0</v>
      </c>
      <c r="O176">
        <f>buff!AO177</f>
        <v>0</v>
      </c>
      <c r="P176">
        <f>buff!AP177</f>
        <v>0</v>
      </c>
      <c r="Q176">
        <f>buff!AQ177</f>
        <v>0</v>
      </c>
      <c r="R176">
        <f>buff!AR177</f>
        <v>999</v>
      </c>
      <c r="S176">
        <f>buff!AS177</f>
        <v>0</v>
      </c>
      <c r="T176">
        <f>buff!AT177</f>
        <v>0</v>
      </c>
      <c r="U176" t="str">
        <f>buff!AZ177</f>
        <v/>
      </c>
    </row>
    <row r="177" spans="1:21" x14ac:dyDescent="0.15">
      <c r="A177">
        <f>buff!Q178</f>
        <v>200040</v>
      </c>
      <c r="B177" t="str">
        <f>buff!R178</f>
        <v>被动攻击中lv20</v>
      </c>
      <c r="C177" t="str">
        <f>buff!S178</f>
        <v>被动攻击中lv20</v>
      </c>
      <c r="D177">
        <f>VLOOKUP(buff!T178,对应表!V:W,2,FALSE)</f>
        <v>1</v>
      </c>
      <c r="E177">
        <f>buff!U178</f>
        <v>0</v>
      </c>
      <c r="F177">
        <f>buff!V178</f>
        <v>0</v>
      </c>
      <c r="G177">
        <f>buff!W178</f>
        <v>0</v>
      </c>
      <c r="H177">
        <f>buff!X178</f>
        <v>0</v>
      </c>
      <c r="I177" t="str">
        <f>buff!AI178</f>
        <v>ATK:41051</v>
      </c>
      <c r="J177">
        <f>buff!AJ178</f>
        <v>0</v>
      </c>
      <c r="K177">
        <f>buff!AK178</f>
        <v>0</v>
      </c>
      <c r="L177">
        <f>buff!AL178</f>
        <v>0</v>
      </c>
      <c r="M177">
        <f>buff!AM178</f>
        <v>0</v>
      </c>
      <c r="N177">
        <f>buff!AN178</f>
        <v>0</v>
      </c>
      <c r="O177">
        <f>buff!AO178</f>
        <v>0</v>
      </c>
      <c r="P177">
        <f>buff!AP178</f>
        <v>0</v>
      </c>
      <c r="Q177">
        <f>buff!AQ178</f>
        <v>0</v>
      </c>
      <c r="R177">
        <f>buff!AR178</f>
        <v>999</v>
      </c>
      <c r="S177">
        <f>buff!AS178</f>
        <v>0</v>
      </c>
      <c r="T177">
        <f>buff!AT178</f>
        <v>0</v>
      </c>
      <c r="U177" t="str">
        <f>buff!AZ178</f>
        <v/>
      </c>
    </row>
    <row r="178" spans="1:21" x14ac:dyDescent="0.15">
      <c r="A178">
        <f>buff!Q179</f>
        <v>200041</v>
      </c>
      <c r="B178" t="str">
        <f>buff!R179</f>
        <v>被动攻击大lv1</v>
      </c>
      <c r="C178" t="str">
        <f>buff!S179</f>
        <v>被动攻击大lv1</v>
      </c>
      <c r="D178">
        <f>VLOOKUP(buff!T179,对应表!V:W,2,FALSE)</f>
        <v>1</v>
      </c>
      <c r="E178">
        <f>buff!U179</f>
        <v>0</v>
      </c>
      <c r="F178">
        <f>buff!V179</f>
        <v>0</v>
      </c>
      <c r="G178">
        <f>buff!W179</f>
        <v>0</v>
      </c>
      <c r="H178">
        <f>buff!X179</f>
        <v>0</v>
      </c>
      <c r="I178" t="str">
        <f>buff!AI179</f>
        <v>ATK:65</v>
      </c>
      <c r="J178">
        <f>buff!AJ179</f>
        <v>0</v>
      </c>
      <c r="K178">
        <f>buff!AK179</f>
        <v>0</v>
      </c>
      <c r="L178">
        <f>buff!AL179</f>
        <v>0</v>
      </c>
      <c r="M178">
        <f>buff!AM179</f>
        <v>0</v>
      </c>
      <c r="N178">
        <f>buff!AN179</f>
        <v>0</v>
      </c>
      <c r="O178">
        <f>buff!AO179</f>
        <v>0</v>
      </c>
      <c r="P178">
        <f>buff!AP179</f>
        <v>0</v>
      </c>
      <c r="Q178">
        <f>buff!AQ179</f>
        <v>0</v>
      </c>
      <c r="R178">
        <f>buff!AR179</f>
        <v>999</v>
      </c>
      <c r="S178">
        <f>buff!AS179</f>
        <v>0</v>
      </c>
      <c r="T178">
        <f>buff!AT179</f>
        <v>0</v>
      </c>
      <c r="U178" t="str">
        <f>buff!AZ179</f>
        <v/>
      </c>
    </row>
    <row r="179" spans="1:21" x14ac:dyDescent="0.15">
      <c r="A179">
        <f>buff!Q180</f>
        <v>200042</v>
      </c>
      <c r="B179" t="str">
        <f>buff!R180</f>
        <v>被动攻击大lv2</v>
      </c>
      <c r="C179" t="str">
        <f>buff!S180</f>
        <v>被动攻击大lv2</v>
      </c>
      <c r="D179">
        <f>VLOOKUP(buff!T180,对应表!V:W,2,FALSE)</f>
        <v>1</v>
      </c>
      <c r="E179">
        <f>buff!U180</f>
        <v>0</v>
      </c>
      <c r="F179">
        <f>buff!V180</f>
        <v>0</v>
      </c>
      <c r="G179">
        <f>buff!W180</f>
        <v>0</v>
      </c>
      <c r="H179">
        <f>buff!X180</f>
        <v>0</v>
      </c>
      <c r="I179" t="str">
        <f>buff!AI180</f>
        <v>ATK:80</v>
      </c>
      <c r="J179">
        <f>buff!AJ180</f>
        <v>0</v>
      </c>
      <c r="K179">
        <f>buff!AK180</f>
        <v>0</v>
      </c>
      <c r="L179">
        <f>buff!AL180</f>
        <v>0</v>
      </c>
      <c r="M179">
        <f>buff!AM180</f>
        <v>0</v>
      </c>
      <c r="N179">
        <f>buff!AN180</f>
        <v>0</v>
      </c>
      <c r="O179">
        <f>buff!AO180</f>
        <v>0</v>
      </c>
      <c r="P179">
        <f>buff!AP180</f>
        <v>0</v>
      </c>
      <c r="Q179">
        <f>buff!AQ180</f>
        <v>0</v>
      </c>
      <c r="R179">
        <f>buff!AR180</f>
        <v>999</v>
      </c>
      <c r="S179">
        <f>buff!AS180</f>
        <v>0</v>
      </c>
      <c r="T179">
        <f>buff!AT180</f>
        <v>0</v>
      </c>
      <c r="U179" t="str">
        <f>buff!AZ180</f>
        <v/>
      </c>
    </row>
    <row r="180" spans="1:21" x14ac:dyDescent="0.15">
      <c r="A180">
        <f>buff!Q181</f>
        <v>200043</v>
      </c>
      <c r="B180" t="str">
        <f>buff!R181</f>
        <v>被动攻击大lv3</v>
      </c>
      <c r="C180" t="str">
        <f>buff!S181</f>
        <v>被动攻击大lv3</v>
      </c>
      <c r="D180">
        <f>VLOOKUP(buff!T181,对应表!V:W,2,FALSE)</f>
        <v>1</v>
      </c>
      <c r="E180">
        <f>buff!U181</f>
        <v>0</v>
      </c>
      <c r="F180">
        <f>buff!V181</f>
        <v>0</v>
      </c>
      <c r="G180">
        <f>buff!W181</f>
        <v>0</v>
      </c>
      <c r="H180">
        <f>buff!X181</f>
        <v>0</v>
      </c>
      <c r="I180" t="str">
        <f>buff!AI181</f>
        <v>ATK:125</v>
      </c>
      <c r="J180">
        <f>buff!AJ181</f>
        <v>0</v>
      </c>
      <c r="K180">
        <f>buff!AK181</f>
        <v>0</v>
      </c>
      <c r="L180">
        <f>buff!AL181</f>
        <v>0</v>
      </c>
      <c r="M180">
        <f>buff!AM181</f>
        <v>0</v>
      </c>
      <c r="N180">
        <f>buff!AN181</f>
        <v>0</v>
      </c>
      <c r="O180">
        <f>buff!AO181</f>
        <v>0</v>
      </c>
      <c r="P180">
        <f>buff!AP181</f>
        <v>0</v>
      </c>
      <c r="Q180">
        <f>buff!AQ181</f>
        <v>0</v>
      </c>
      <c r="R180">
        <f>buff!AR181</f>
        <v>999</v>
      </c>
      <c r="S180">
        <f>buff!AS181</f>
        <v>0</v>
      </c>
      <c r="T180">
        <f>buff!AT181</f>
        <v>0</v>
      </c>
      <c r="U180" t="str">
        <f>buff!AZ181</f>
        <v/>
      </c>
    </row>
    <row r="181" spans="1:21" x14ac:dyDescent="0.15">
      <c r="A181">
        <f>buff!Q182</f>
        <v>200044</v>
      </c>
      <c r="B181" t="str">
        <f>buff!R182</f>
        <v>被动攻击大lv4</v>
      </c>
      <c r="C181" t="str">
        <f>buff!S182</f>
        <v>被动攻击大lv4</v>
      </c>
      <c r="D181">
        <f>VLOOKUP(buff!T182,对应表!V:W,2,FALSE)</f>
        <v>1</v>
      </c>
      <c r="E181">
        <f>buff!U182</f>
        <v>0</v>
      </c>
      <c r="F181">
        <f>buff!V182</f>
        <v>0</v>
      </c>
      <c r="G181">
        <f>buff!W182</f>
        <v>0</v>
      </c>
      <c r="H181">
        <f>buff!X182</f>
        <v>0</v>
      </c>
      <c r="I181" t="str">
        <f>buff!AI182</f>
        <v>ATK:200</v>
      </c>
      <c r="J181">
        <f>buff!AJ182</f>
        <v>0</v>
      </c>
      <c r="K181">
        <f>buff!AK182</f>
        <v>0</v>
      </c>
      <c r="L181">
        <f>buff!AL182</f>
        <v>0</v>
      </c>
      <c r="M181">
        <f>buff!AM182</f>
        <v>0</v>
      </c>
      <c r="N181">
        <f>buff!AN182</f>
        <v>0</v>
      </c>
      <c r="O181">
        <f>buff!AO182</f>
        <v>0</v>
      </c>
      <c r="P181">
        <f>buff!AP182</f>
        <v>0</v>
      </c>
      <c r="Q181">
        <f>buff!AQ182</f>
        <v>0</v>
      </c>
      <c r="R181">
        <f>buff!AR182</f>
        <v>999</v>
      </c>
      <c r="S181">
        <f>buff!AS182</f>
        <v>0</v>
      </c>
      <c r="T181">
        <f>buff!AT182</f>
        <v>0</v>
      </c>
      <c r="U181" t="str">
        <f>buff!AZ182</f>
        <v/>
      </c>
    </row>
    <row r="182" spans="1:21" x14ac:dyDescent="0.15">
      <c r="A182">
        <f>buff!Q183</f>
        <v>200045</v>
      </c>
      <c r="B182" t="str">
        <f>buff!R183</f>
        <v>被动攻击大lv5</v>
      </c>
      <c r="C182" t="str">
        <f>buff!S183</f>
        <v>被动攻击大lv5</v>
      </c>
      <c r="D182">
        <f>VLOOKUP(buff!T183,对应表!V:W,2,FALSE)</f>
        <v>1</v>
      </c>
      <c r="E182">
        <f>buff!U183</f>
        <v>0</v>
      </c>
      <c r="F182">
        <f>buff!V183</f>
        <v>0</v>
      </c>
      <c r="G182">
        <f>buff!W183</f>
        <v>0</v>
      </c>
      <c r="H182">
        <f>buff!X183</f>
        <v>0</v>
      </c>
      <c r="I182" t="str">
        <f>buff!AI183</f>
        <v>ATK:282</v>
      </c>
      <c r="J182">
        <f>buff!AJ183</f>
        <v>0</v>
      </c>
      <c r="K182">
        <f>buff!AK183</f>
        <v>0</v>
      </c>
      <c r="L182">
        <f>buff!AL183</f>
        <v>0</v>
      </c>
      <c r="M182">
        <f>buff!AM183</f>
        <v>0</v>
      </c>
      <c r="N182">
        <f>buff!AN183</f>
        <v>0</v>
      </c>
      <c r="O182">
        <f>buff!AO183</f>
        <v>0</v>
      </c>
      <c r="P182">
        <f>buff!AP183</f>
        <v>0</v>
      </c>
      <c r="Q182">
        <f>buff!AQ183</f>
        <v>0</v>
      </c>
      <c r="R182">
        <f>buff!AR183</f>
        <v>999</v>
      </c>
      <c r="S182">
        <f>buff!AS183</f>
        <v>0</v>
      </c>
      <c r="T182">
        <f>buff!AT183</f>
        <v>0</v>
      </c>
      <c r="U182" t="str">
        <f>buff!AZ183</f>
        <v/>
      </c>
    </row>
    <row r="183" spans="1:21" x14ac:dyDescent="0.15">
      <c r="A183">
        <f>buff!Q184</f>
        <v>200046</v>
      </c>
      <c r="B183" t="str">
        <f>buff!R184</f>
        <v>被动攻击大lv6</v>
      </c>
      <c r="C183" t="str">
        <f>buff!S184</f>
        <v>被动攻击大lv6</v>
      </c>
      <c r="D183">
        <f>VLOOKUP(buff!T184,对应表!V:W,2,FALSE)</f>
        <v>1</v>
      </c>
      <c r="E183">
        <f>buff!U184</f>
        <v>0</v>
      </c>
      <c r="F183">
        <f>buff!V184</f>
        <v>0</v>
      </c>
      <c r="G183">
        <f>buff!W184</f>
        <v>0</v>
      </c>
      <c r="H183">
        <f>buff!X184</f>
        <v>0</v>
      </c>
      <c r="I183" t="str">
        <f>buff!AI184</f>
        <v>ATK:400</v>
      </c>
      <c r="J183">
        <f>buff!AJ184</f>
        <v>0</v>
      </c>
      <c r="K183">
        <f>buff!AK184</f>
        <v>0</v>
      </c>
      <c r="L183">
        <f>buff!AL184</f>
        <v>0</v>
      </c>
      <c r="M183">
        <f>buff!AM184</f>
        <v>0</v>
      </c>
      <c r="N183">
        <f>buff!AN184</f>
        <v>0</v>
      </c>
      <c r="O183">
        <f>buff!AO184</f>
        <v>0</v>
      </c>
      <c r="P183">
        <f>buff!AP184</f>
        <v>0</v>
      </c>
      <c r="Q183">
        <f>buff!AQ184</f>
        <v>0</v>
      </c>
      <c r="R183">
        <f>buff!AR184</f>
        <v>999</v>
      </c>
      <c r="S183">
        <f>buff!AS184</f>
        <v>0</v>
      </c>
      <c r="T183">
        <f>buff!AT184</f>
        <v>0</v>
      </c>
      <c r="U183" t="str">
        <f>buff!AZ184</f>
        <v/>
      </c>
    </row>
    <row r="184" spans="1:21" x14ac:dyDescent="0.15">
      <c r="A184">
        <f>buff!Q185</f>
        <v>200047</v>
      </c>
      <c r="B184" t="str">
        <f>buff!R185</f>
        <v>被动攻击大lv7</v>
      </c>
      <c r="C184" t="str">
        <f>buff!S185</f>
        <v>被动攻击大lv7</v>
      </c>
      <c r="D184">
        <f>VLOOKUP(buff!T185,对应表!V:W,2,FALSE)</f>
        <v>1</v>
      </c>
      <c r="E184">
        <f>buff!U185</f>
        <v>0</v>
      </c>
      <c r="F184">
        <f>buff!V185</f>
        <v>0</v>
      </c>
      <c r="G184">
        <f>buff!W185</f>
        <v>0</v>
      </c>
      <c r="H184">
        <f>buff!X185</f>
        <v>0</v>
      </c>
      <c r="I184" t="str">
        <f>buff!AI185</f>
        <v>ATK:566</v>
      </c>
      <c r="J184">
        <f>buff!AJ185</f>
        <v>0</v>
      </c>
      <c r="K184">
        <f>buff!AK185</f>
        <v>0</v>
      </c>
      <c r="L184">
        <f>buff!AL185</f>
        <v>0</v>
      </c>
      <c r="M184">
        <f>buff!AM185</f>
        <v>0</v>
      </c>
      <c r="N184">
        <f>buff!AN185</f>
        <v>0</v>
      </c>
      <c r="O184">
        <f>buff!AO185</f>
        <v>0</v>
      </c>
      <c r="P184">
        <f>buff!AP185</f>
        <v>0</v>
      </c>
      <c r="Q184">
        <f>buff!AQ185</f>
        <v>0</v>
      </c>
      <c r="R184">
        <f>buff!AR185</f>
        <v>999</v>
      </c>
      <c r="S184">
        <f>buff!AS185</f>
        <v>0</v>
      </c>
      <c r="T184">
        <f>buff!AT185</f>
        <v>0</v>
      </c>
      <c r="U184" t="str">
        <f>buff!AZ185</f>
        <v/>
      </c>
    </row>
    <row r="185" spans="1:21" x14ac:dyDescent="0.15">
      <c r="A185">
        <f>buff!Q186</f>
        <v>200048</v>
      </c>
      <c r="B185" t="str">
        <f>buff!R186</f>
        <v>被动攻击大lv8</v>
      </c>
      <c r="C185" t="str">
        <f>buff!S186</f>
        <v>被动攻击大lv8</v>
      </c>
      <c r="D185">
        <f>VLOOKUP(buff!T186,对应表!V:W,2,FALSE)</f>
        <v>1</v>
      </c>
      <c r="E185">
        <f>buff!U186</f>
        <v>0</v>
      </c>
      <c r="F185">
        <f>buff!V186</f>
        <v>0</v>
      </c>
      <c r="G185">
        <f>buff!W186</f>
        <v>0</v>
      </c>
      <c r="H185">
        <f>buff!X186</f>
        <v>0</v>
      </c>
      <c r="I185" t="str">
        <f>buff!AI186</f>
        <v>ATK:800</v>
      </c>
      <c r="J185">
        <f>buff!AJ186</f>
        <v>0</v>
      </c>
      <c r="K185">
        <f>buff!AK186</f>
        <v>0</v>
      </c>
      <c r="L185">
        <f>buff!AL186</f>
        <v>0</v>
      </c>
      <c r="M185">
        <f>buff!AM186</f>
        <v>0</v>
      </c>
      <c r="N185">
        <f>buff!AN186</f>
        <v>0</v>
      </c>
      <c r="O185">
        <f>buff!AO186</f>
        <v>0</v>
      </c>
      <c r="P185">
        <f>buff!AP186</f>
        <v>0</v>
      </c>
      <c r="Q185">
        <f>buff!AQ186</f>
        <v>0</v>
      </c>
      <c r="R185">
        <f>buff!AR186</f>
        <v>999</v>
      </c>
      <c r="S185">
        <f>buff!AS186</f>
        <v>0</v>
      </c>
      <c r="T185">
        <f>buff!AT186</f>
        <v>0</v>
      </c>
      <c r="U185" t="str">
        <f>buff!AZ186</f>
        <v/>
      </c>
    </row>
    <row r="186" spans="1:21" x14ac:dyDescent="0.15">
      <c r="A186">
        <f>buff!Q187</f>
        <v>200049</v>
      </c>
      <c r="B186" t="str">
        <f>buff!R187</f>
        <v>被动攻击大lv9</v>
      </c>
      <c r="C186" t="str">
        <f>buff!S187</f>
        <v>被动攻击大lv9</v>
      </c>
      <c r="D186">
        <f>VLOOKUP(buff!T187,对应表!V:W,2,FALSE)</f>
        <v>1</v>
      </c>
      <c r="E186">
        <f>buff!U187</f>
        <v>0</v>
      </c>
      <c r="F186">
        <f>buff!V187</f>
        <v>0</v>
      </c>
      <c r="G186">
        <f>buff!W187</f>
        <v>0</v>
      </c>
      <c r="H186">
        <f>buff!X187</f>
        <v>0</v>
      </c>
      <c r="I186" t="str">
        <f>buff!AI187</f>
        <v>ATK:1132</v>
      </c>
      <c r="J186">
        <f>buff!AJ187</f>
        <v>0</v>
      </c>
      <c r="K186">
        <f>buff!AK187</f>
        <v>0</v>
      </c>
      <c r="L186">
        <f>buff!AL187</f>
        <v>0</v>
      </c>
      <c r="M186">
        <f>buff!AM187</f>
        <v>0</v>
      </c>
      <c r="N186">
        <f>buff!AN187</f>
        <v>0</v>
      </c>
      <c r="O186">
        <f>buff!AO187</f>
        <v>0</v>
      </c>
      <c r="P186">
        <f>buff!AP187</f>
        <v>0</v>
      </c>
      <c r="Q186">
        <f>buff!AQ187</f>
        <v>0</v>
      </c>
      <c r="R186">
        <f>buff!AR187</f>
        <v>999</v>
      </c>
      <c r="S186">
        <f>buff!AS187</f>
        <v>0</v>
      </c>
      <c r="T186">
        <f>buff!AT187</f>
        <v>0</v>
      </c>
      <c r="U186" t="str">
        <f>buff!AZ187</f>
        <v/>
      </c>
    </row>
    <row r="187" spans="1:21" x14ac:dyDescent="0.15">
      <c r="A187">
        <f>buff!Q188</f>
        <v>200050</v>
      </c>
      <c r="B187" t="str">
        <f>buff!R188</f>
        <v>被动攻击大lv10</v>
      </c>
      <c r="C187" t="str">
        <f>buff!S188</f>
        <v>被动攻击大lv10</v>
      </c>
      <c r="D187">
        <f>VLOOKUP(buff!T188,对应表!V:W,2,FALSE)</f>
        <v>1</v>
      </c>
      <c r="E187">
        <f>buff!U188</f>
        <v>0</v>
      </c>
      <c r="F187">
        <f>buff!V188</f>
        <v>0</v>
      </c>
      <c r="G187">
        <f>buff!W188</f>
        <v>0</v>
      </c>
      <c r="H187">
        <f>buff!X188</f>
        <v>0</v>
      </c>
      <c r="I187" t="str">
        <f>buff!AI188</f>
        <v>ATK:1601</v>
      </c>
      <c r="J187">
        <f>buff!AJ188</f>
        <v>0</v>
      </c>
      <c r="K187">
        <f>buff!AK188</f>
        <v>0</v>
      </c>
      <c r="L187">
        <f>buff!AL188</f>
        <v>0</v>
      </c>
      <c r="M187">
        <f>buff!AM188</f>
        <v>0</v>
      </c>
      <c r="N187">
        <f>buff!AN188</f>
        <v>0</v>
      </c>
      <c r="O187">
        <f>buff!AO188</f>
        <v>0</v>
      </c>
      <c r="P187">
        <f>buff!AP188</f>
        <v>0</v>
      </c>
      <c r="Q187">
        <f>buff!AQ188</f>
        <v>0</v>
      </c>
      <c r="R187">
        <f>buff!AR188</f>
        <v>999</v>
      </c>
      <c r="S187">
        <f>buff!AS188</f>
        <v>0</v>
      </c>
      <c r="T187">
        <f>buff!AT188</f>
        <v>0</v>
      </c>
      <c r="U187" t="str">
        <f>buff!AZ188</f>
        <v/>
      </c>
    </row>
    <row r="188" spans="1:21" x14ac:dyDescent="0.15">
      <c r="A188">
        <f>buff!Q189</f>
        <v>200051</v>
      </c>
      <c r="B188" t="str">
        <f>buff!R189</f>
        <v>被动攻击大lv11</v>
      </c>
      <c r="C188" t="str">
        <f>buff!S189</f>
        <v>被动攻击大lv11</v>
      </c>
      <c r="D188">
        <f>VLOOKUP(buff!T189,对应表!V:W,2,FALSE)</f>
        <v>1</v>
      </c>
      <c r="E188">
        <f>buff!U189</f>
        <v>0</v>
      </c>
      <c r="F188">
        <f>buff!V189</f>
        <v>0</v>
      </c>
      <c r="G188">
        <f>buff!W189</f>
        <v>0</v>
      </c>
      <c r="H188">
        <f>buff!X189</f>
        <v>0</v>
      </c>
      <c r="I188" t="str">
        <f>buff!AI189</f>
        <v>ATK:2265</v>
      </c>
      <c r="J188">
        <f>buff!AJ189</f>
        <v>0</v>
      </c>
      <c r="K188">
        <f>buff!AK189</f>
        <v>0</v>
      </c>
      <c r="L188">
        <f>buff!AL189</f>
        <v>0</v>
      </c>
      <c r="M188">
        <f>buff!AM189</f>
        <v>0</v>
      </c>
      <c r="N188">
        <f>buff!AN189</f>
        <v>0</v>
      </c>
      <c r="O188">
        <f>buff!AO189</f>
        <v>0</v>
      </c>
      <c r="P188">
        <f>buff!AP189</f>
        <v>0</v>
      </c>
      <c r="Q188">
        <f>buff!AQ189</f>
        <v>0</v>
      </c>
      <c r="R188">
        <f>buff!AR189</f>
        <v>999</v>
      </c>
      <c r="S188">
        <f>buff!AS189</f>
        <v>0</v>
      </c>
      <c r="T188">
        <f>buff!AT189</f>
        <v>0</v>
      </c>
      <c r="U188" t="str">
        <f>buff!AZ189</f>
        <v/>
      </c>
    </row>
    <row r="189" spans="1:21" x14ac:dyDescent="0.15">
      <c r="A189">
        <f>buff!Q190</f>
        <v>200052</v>
      </c>
      <c r="B189" t="str">
        <f>buff!R190</f>
        <v>被动攻击大lv12</v>
      </c>
      <c r="C189" t="str">
        <f>buff!S190</f>
        <v>被动攻击大lv12</v>
      </c>
      <c r="D189">
        <f>VLOOKUP(buff!T190,对应表!V:W,2,FALSE)</f>
        <v>1</v>
      </c>
      <c r="E189">
        <f>buff!U190</f>
        <v>0</v>
      </c>
      <c r="F189">
        <f>buff!V190</f>
        <v>0</v>
      </c>
      <c r="G189">
        <f>buff!W190</f>
        <v>0</v>
      </c>
      <c r="H189">
        <f>buff!X190</f>
        <v>0</v>
      </c>
      <c r="I189" t="str">
        <f>buff!AI190</f>
        <v>ATK:3203</v>
      </c>
      <c r="J189">
        <f>buff!AJ190</f>
        <v>0</v>
      </c>
      <c r="K189">
        <f>buff!AK190</f>
        <v>0</v>
      </c>
      <c r="L189">
        <f>buff!AL190</f>
        <v>0</v>
      </c>
      <c r="M189">
        <f>buff!AM190</f>
        <v>0</v>
      </c>
      <c r="N189">
        <f>buff!AN190</f>
        <v>0</v>
      </c>
      <c r="O189">
        <f>buff!AO190</f>
        <v>0</v>
      </c>
      <c r="P189">
        <f>buff!AP190</f>
        <v>0</v>
      </c>
      <c r="Q189">
        <f>buff!AQ190</f>
        <v>0</v>
      </c>
      <c r="R189">
        <f>buff!AR190</f>
        <v>999</v>
      </c>
      <c r="S189">
        <f>buff!AS190</f>
        <v>0</v>
      </c>
      <c r="T189">
        <f>buff!AT190</f>
        <v>0</v>
      </c>
      <c r="U189" t="str">
        <f>buff!AZ190</f>
        <v/>
      </c>
    </row>
    <row r="190" spans="1:21" x14ac:dyDescent="0.15">
      <c r="A190">
        <f>buff!Q191</f>
        <v>200053</v>
      </c>
      <c r="B190" t="str">
        <f>buff!R191</f>
        <v>被动攻击大lv13</v>
      </c>
      <c r="C190" t="str">
        <f>buff!S191</f>
        <v>被动攻击大lv13</v>
      </c>
      <c r="D190">
        <f>VLOOKUP(buff!T191,对应表!V:W,2,FALSE)</f>
        <v>1</v>
      </c>
      <c r="E190">
        <f>buff!U191</f>
        <v>0</v>
      </c>
      <c r="F190">
        <f>buff!V191</f>
        <v>0</v>
      </c>
      <c r="G190">
        <f>buff!W191</f>
        <v>0</v>
      </c>
      <c r="H190">
        <f>buff!X191</f>
        <v>0</v>
      </c>
      <c r="I190" t="str">
        <f>buff!AI191</f>
        <v>ATK:4531</v>
      </c>
      <c r="J190">
        <f>buff!AJ191</f>
        <v>0</v>
      </c>
      <c r="K190">
        <f>buff!AK191</f>
        <v>0</v>
      </c>
      <c r="L190">
        <f>buff!AL191</f>
        <v>0</v>
      </c>
      <c r="M190">
        <f>buff!AM191</f>
        <v>0</v>
      </c>
      <c r="N190">
        <f>buff!AN191</f>
        <v>0</v>
      </c>
      <c r="O190">
        <f>buff!AO191</f>
        <v>0</v>
      </c>
      <c r="P190">
        <f>buff!AP191</f>
        <v>0</v>
      </c>
      <c r="Q190">
        <f>buff!AQ191</f>
        <v>0</v>
      </c>
      <c r="R190">
        <f>buff!AR191</f>
        <v>999</v>
      </c>
      <c r="S190">
        <f>buff!AS191</f>
        <v>0</v>
      </c>
      <c r="T190">
        <f>buff!AT191</f>
        <v>0</v>
      </c>
      <c r="U190" t="str">
        <f>buff!AZ191</f>
        <v/>
      </c>
    </row>
    <row r="191" spans="1:21" x14ac:dyDescent="0.15">
      <c r="A191">
        <f>buff!Q192</f>
        <v>200054</v>
      </c>
      <c r="B191" t="str">
        <f>buff!R192</f>
        <v>被动攻击大lv14</v>
      </c>
      <c r="C191" t="str">
        <f>buff!S192</f>
        <v>被动攻击大lv14</v>
      </c>
      <c r="D191">
        <f>VLOOKUP(buff!T192,对应表!V:W,2,FALSE)</f>
        <v>1</v>
      </c>
      <c r="E191">
        <f>buff!U192</f>
        <v>0</v>
      </c>
      <c r="F191">
        <f>buff!V192</f>
        <v>0</v>
      </c>
      <c r="G191">
        <f>buff!W192</f>
        <v>0</v>
      </c>
      <c r="H191">
        <f>buff!X192</f>
        <v>0</v>
      </c>
      <c r="I191" t="str">
        <f>buff!AI192</f>
        <v>ATK:6409</v>
      </c>
      <c r="J191">
        <f>buff!AJ192</f>
        <v>0</v>
      </c>
      <c r="K191">
        <f>buff!AK192</f>
        <v>0</v>
      </c>
      <c r="L191">
        <f>buff!AL192</f>
        <v>0</v>
      </c>
      <c r="M191">
        <f>buff!AM192</f>
        <v>0</v>
      </c>
      <c r="N191">
        <f>buff!AN192</f>
        <v>0</v>
      </c>
      <c r="O191">
        <f>buff!AO192</f>
        <v>0</v>
      </c>
      <c r="P191">
        <f>buff!AP192</f>
        <v>0</v>
      </c>
      <c r="Q191">
        <f>buff!AQ192</f>
        <v>0</v>
      </c>
      <c r="R191">
        <f>buff!AR192</f>
        <v>999</v>
      </c>
      <c r="S191">
        <f>buff!AS192</f>
        <v>0</v>
      </c>
      <c r="T191">
        <f>buff!AT192</f>
        <v>0</v>
      </c>
      <c r="U191" t="str">
        <f>buff!AZ192</f>
        <v/>
      </c>
    </row>
    <row r="192" spans="1:21" x14ac:dyDescent="0.15">
      <c r="A192">
        <f>buff!Q193</f>
        <v>200055</v>
      </c>
      <c r="B192" t="str">
        <f>buff!R193</f>
        <v>被动攻击大lv15</v>
      </c>
      <c r="C192" t="str">
        <f>buff!S193</f>
        <v>被动攻击大lv15</v>
      </c>
      <c r="D192">
        <f>VLOOKUP(buff!T193,对应表!V:W,2,FALSE)</f>
        <v>1</v>
      </c>
      <c r="E192">
        <f>buff!U193</f>
        <v>0</v>
      </c>
      <c r="F192">
        <f>buff!V193</f>
        <v>0</v>
      </c>
      <c r="G192">
        <f>buff!W193</f>
        <v>0</v>
      </c>
      <c r="H192">
        <f>buff!X193</f>
        <v>0</v>
      </c>
      <c r="I192" t="str">
        <f>buff!AI193</f>
        <v>ATK:9065</v>
      </c>
      <c r="J192">
        <f>buff!AJ193</f>
        <v>0</v>
      </c>
      <c r="K192">
        <f>buff!AK193</f>
        <v>0</v>
      </c>
      <c r="L192">
        <f>buff!AL193</f>
        <v>0</v>
      </c>
      <c r="M192">
        <f>buff!AM193</f>
        <v>0</v>
      </c>
      <c r="N192">
        <f>buff!AN193</f>
        <v>0</v>
      </c>
      <c r="O192">
        <f>buff!AO193</f>
        <v>0</v>
      </c>
      <c r="P192">
        <f>buff!AP193</f>
        <v>0</v>
      </c>
      <c r="Q192">
        <f>buff!AQ193</f>
        <v>0</v>
      </c>
      <c r="R192">
        <f>buff!AR193</f>
        <v>999</v>
      </c>
      <c r="S192">
        <f>buff!AS193</f>
        <v>0</v>
      </c>
      <c r="T192">
        <f>buff!AT193</f>
        <v>0</v>
      </c>
      <c r="U192" t="str">
        <f>buff!AZ193</f>
        <v/>
      </c>
    </row>
    <row r="193" spans="1:21" x14ac:dyDescent="0.15">
      <c r="A193">
        <f>buff!Q194</f>
        <v>200056</v>
      </c>
      <c r="B193" t="str">
        <f>buff!R194</f>
        <v>被动攻击大lv16</v>
      </c>
      <c r="C193" t="str">
        <f>buff!S194</f>
        <v>被动攻击大lv16</v>
      </c>
      <c r="D193">
        <f>VLOOKUP(buff!T194,对应表!V:W,2,FALSE)</f>
        <v>1</v>
      </c>
      <c r="E193">
        <f>buff!U194</f>
        <v>0</v>
      </c>
      <c r="F193">
        <f>buff!V194</f>
        <v>0</v>
      </c>
      <c r="G193">
        <f>buff!W194</f>
        <v>0</v>
      </c>
      <c r="H193">
        <f>buff!X194</f>
        <v>0</v>
      </c>
      <c r="I193" t="str">
        <f>buff!AI194</f>
        <v>ATK:12822</v>
      </c>
      <c r="J193">
        <f>buff!AJ194</f>
        <v>0</v>
      </c>
      <c r="K193">
        <f>buff!AK194</f>
        <v>0</v>
      </c>
      <c r="L193">
        <f>buff!AL194</f>
        <v>0</v>
      </c>
      <c r="M193">
        <f>buff!AM194</f>
        <v>0</v>
      </c>
      <c r="N193">
        <f>buff!AN194</f>
        <v>0</v>
      </c>
      <c r="O193">
        <f>buff!AO194</f>
        <v>0</v>
      </c>
      <c r="P193">
        <f>buff!AP194</f>
        <v>0</v>
      </c>
      <c r="Q193">
        <f>buff!AQ194</f>
        <v>0</v>
      </c>
      <c r="R193">
        <f>buff!AR194</f>
        <v>999</v>
      </c>
      <c r="S193">
        <f>buff!AS194</f>
        <v>0</v>
      </c>
      <c r="T193">
        <f>buff!AT194</f>
        <v>0</v>
      </c>
      <c r="U193" t="str">
        <f>buff!AZ194</f>
        <v/>
      </c>
    </row>
    <row r="194" spans="1:21" x14ac:dyDescent="0.15">
      <c r="A194">
        <f>buff!Q195</f>
        <v>200057</v>
      </c>
      <c r="B194" t="str">
        <f>buff!R195</f>
        <v>被动攻击大lv17</v>
      </c>
      <c r="C194" t="str">
        <f>buff!S195</f>
        <v>被动攻击大lv17</v>
      </c>
      <c r="D194">
        <f>VLOOKUP(buff!T195,对应表!V:W,2,FALSE)</f>
        <v>1</v>
      </c>
      <c r="E194">
        <f>buff!U195</f>
        <v>0</v>
      </c>
      <c r="F194">
        <f>buff!V195</f>
        <v>0</v>
      </c>
      <c r="G194">
        <f>buff!W195</f>
        <v>0</v>
      </c>
      <c r="H194">
        <f>buff!X195</f>
        <v>0</v>
      </c>
      <c r="I194" t="str">
        <f>buff!AI195</f>
        <v>ATK:18135</v>
      </c>
      <c r="J194">
        <f>buff!AJ195</f>
        <v>0</v>
      </c>
      <c r="K194">
        <f>buff!AK195</f>
        <v>0</v>
      </c>
      <c r="L194">
        <f>buff!AL195</f>
        <v>0</v>
      </c>
      <c r="M194">
        <f>buff!AM195</f>
        <v>0</v>
      </c>
      <c r="N194">
        <f>buff!AN195</f>
        <v>0</v>
      </c>
      <c r="O194">
        <f>buff!AO195</f>
        <v>0</v>
      </c>
      <c r="P194">
        <f>buff!AP195</f>
        <v>0</v>
      </c>
      <c r="Q194">
        <f>buff!AQ195</f>
        <v>0</v>
      </c>
      <c r="R194">
        <f>buff!AR195</f>
        <v>999</v>
      </c>
      <c r="S194">
        <f>buff!AS195</f>
        <v>0</v>
      </c>
      <c r="T194">
        <f>buff!AT195</f>
        <v>0</v>
      </c>
      <c r="U194" t="str">
        <f>buff!AZ195</f>
        <v/>
      </c>
    </row>
    <row r="195" spans="1:21" x14ac:dyDescent="0.15">
      <c r="A195">
        <f>buff!Q196</f>
        <v>200058</v>
      </c>
      <c r="B195" t="str">
        <f>buff!R196</f>
        <v>被动攻击大lv18</v>
      </c>
      <c r="C195" t="str">
        <f>buff!S196</f>
        <v>被动攻击大lv18</v>
      </c>
      <c r="D195">
        <f>VLOOKUP(buff!T196,对应表!V:W,2,FALSE)</f>
        <v>1</v>
      </c>
      <c r="E195">
        <f>buff!U196</f>
        <v>0</v>
      </c>
      <c r="F195">
        <f>buff!V196</f>
        <v>0</v>
      </c>
      <c r="G195">
        <f>buff!W196</f>
        <v>0</v>
      </c>
      <c r="H195">
        <f>buff!X196</f>
        <v>0</v>
      </c>
      <c r="I195" t="str">
        <f>buff!AI196</f>
        <v>ATK:25650</v>
      </c>
      <c r="J195">
        <f>buff!AJ196</f>
        <v>0</v>
      </c>
      <c r="K195">
        <f>buff!AK196</f>
        <v>0</v>
      </c>
      <c r="L195">
        <f>buff!AL196</f>
        <v>0</v>
      </c>
      <c r="M195">
        <f>buff!AM196</f>
        <v>0</v>
      </c>
      <c r="N195">
        <f>buff!AN196</f>
        <v>0</v>
      </c>
      <c r="O195">
        <f>buff!AO196</f>
        <v>0</v>
      </c>
      <c r="P195">
        <f>buff!AP196</f>
        <v>0</v>
      </c>
      <c r="Q195">
        <f>buff!AQ196</f>
        <v>0</v>
      </c>
      <c r="R195">
        <f>buff!AR196</f>
        <v>999</v>
      </c>
      <c r="S195">
        <f>buff!AS196</f>
        <v>0</v>
      </c>
      <c r="T195">
        <f>buff!AT196</f>
        <v>0</v>
      </c>
      <c r="U195" t="str">
        <f>buff!AZ196</f>
        <v/>
      </c>
    </row>
    <row r="196" spans="1:21" x14ac:dyDescent="0.15">
      <c r="A196">
        <f>buff!Q197</f>
        <v>200059</v>
      </c>
      <c r="B196" t="str">
        <f>buff!R197</f>
        <v>被动攻击大lv19</v>
      </c>
      <c r="C196" t="str">
        <f>buff!S197</f>
        <v>被动攻击大lv19</v>
      </c>
      <c r="D196">
        <f>VLOOKUP(buff!T197,对应表!V:W,2,FALSE)</f>
        <v>1</v>
      </c>
      <c r="E196">
        <f>buff!U197</f>
        <v>0</v>
      </c>
      <c r="F196">
        <f>buff!V197</f>
        <v>0</v>
      </c>
      <c r="G196">
        <f>buff!W197</f>
        <v>0</v>
      </c>
      <c r="H196">
        <f>buff!X197</f>
        <v>0</v>
      </c>
      <c r="I196" t="str">
        <f>buff!AI197</f>
        <v>ATK:36280</v>
      </c>
      <c r="J196">
        <f>buff!AJ197</f>
        <v>0</v>
      </c>
      <c r="K196">
        <f>buff!AK197</f>
        <v>0</v>
      </c>
      <c r="L196">
        <f>buff!AL197</f>
        <v>0</v>
      </c>
      <c r="M196">
        <f>buff!AM197</f>
        <v>0</v>
      </c>
      <c r="N196">
        <f>buff!AN197</f>
        <v>0</v>
      </c>
      <c r="O196">
        <f>buff!AO197</f>
        <v>0</v>
      </c>
      <c r="P196">
        <f>buff!AP197</f>
        <v>0</v>
      </c>
      <c r="Q196">
        <f>buff!AQ197</f>
        <v>0</v>
      </c>
      <c r="R196">
        <f>buff!AR197</f>
        <v>999</v>
      </c>
      <c r="S196">
        <f>buff!AS197</f>
        <v>0</v>
      </c>
      <c r="T196">
        <f>buff!AT197</f>
        <v>0</v>
      </c>
      <c r="U196" t="str">
        <f>buff!AZ197</f>
        <v/>
      </c>
    </row>
    <row r="197" spans="1:21" x14ac:dyDescent="0.15">
      <c r="A197">
        <f>buff!Q198</f>
        <v>200060</v>
      </c>
      <c r="B197" t="str">
        <f>buff!R198</f>
        <v>被动攻击大lv20</v>
      </c>
      <c r="C197" t="str">
        <f>buff!S198</f>
        <v>被动攻击大lv20</v>
      </c>
      <c r="D197">
        <f>VLOOKUP(buff!T198,对应表!V:W,2,FALSE)</f>
        <v>1</v>
      </c>
      <c r="E197">
        <f>buff!U198</f>
        <v>0</v>
      </c>
      <c r="F197">
        <f>buff!V198</f>
        <v>0</v>
      </c>
      <c r="G197">
        <f>buff!W198</f>
        <v>0</v>
      </c>
      <c r="H197">
        <f>buff!X198</f>
        <v>0</v>
      </c>
      <c r="I197" t="str">
        <f>buff!AI198</f>
        <v>ATK:51314</v>
      </c>
      <c r="J197">
        <f>buff!AJ198</f>
        <v>0</v>
      </c>
      <c r="K197">
        <f>buff!AK198</f>
        <v>0</v>
      </c>
      <c r="L197">
        <f>buff!AL198</f>
        <v>0</v>
      </c>
      <c r="M197">
        <f>buff!AM198</f>
        <v>0</v>
      </c>
      <c r="N197">
        <f>buff!AN198</f>
        <v>0</v>
      </c>
      <c r="O197">
        <f>buff!AO198</f>
        <v>0</v>
      </c>
      <c r="P197">
        <f>buff!AP198</f>
        <v>0</v>
      </c>
      <c r="Q197">
        <f>buff!AQ198</f>
        <v>0</v>
      </c>
      <c r="R197">
        <f>buff!AR198</f>
        <v>999</v>
      </c>
      <c r="S197">
        <f>buff!AS198</f>
        <v>0</v>
      </c>
      <c r="T197">
        <f>buff!AT198</f>
        <v>0</v>
      </c>
      <c r="U197" t="str">
        <f>buff!AZ198</f>
        <v/>
      </c>
    </row>
    <row r="198" spans="1:21" x14ac:dyDescent="0.15">
      <c r="A198">
        <f>buff!Q199</f>
        <v>200061</v>
      </c>
      <c r="B198" t="str">
        <f>buff!R199</f>
        <v>被动防御小lv1</v>
      </c>
      <c r="C198" t="str">
        <f>buff!S199</f>
        <v>被动防御小lv1</v>
      </c>
      <c r="D198">
        <f>VLOOKUP(buff!T199,对应表!V:W,2,FALSE)</f>
        <v>1</v>
      </c>
      <c r="E198">
        <f>buff!U199</f>
        <v>0</v>
      </c>
      <c r="F198">
        <f>buff!V199</f>
        <v>0</v>
      </c>
      <c r="G198">
        <f>buff!W199</f>
        <v>0</v>
      </c>
      <c r="H198">
        <f>buff!X199</f>
        <v>0</v>
      </c>
      <c r="I198" t="str">
        <f>buff!AI199</f>
        <v>DEF:39</v>
      </c>
      <c r="J198">
        <f>buff!AJ199</f>
        <v>0</v>
      </c>
      <c r="K198">
        <f>buff!AK199</f>
        <v>0</v>
      </c>
      <c r="L198">
        <f>buff!AL199</f>
        <v>0</v>
      </c>
      <c r="M198">
        <f>buff!AM199</f>
        <v>0</v>
      </c>
      <c r="N198">
        <f>buff!AN199</f>
        <v>0</v>
      </c>
      <c r="O198">
        <f>buff!AO199</f>
        <v>0</v>
      </c>
      <c r="P198">
        <f>buff!AP199</f>
        <v>0</v>
      </c>
      <c r="Q198">
        <f>buff!AQ199</f>
        <v>0</v>
      </c>
      <c r="R198">
        <f>buff!AR199</f>
        <v>999</v>
      </c>
      <c r="S198">
        <f>buff!AS199</f>
        <v>0</v>
      </c>
      <c r="T198">
        <f>buff!AT199</f>
        <v>0</v>
      </c>
      <c r="U198" t="str">
        <f>buff!AZ199</f>
        <v/>
      </c>
    </row>
    <row r="199" spans="1:21" x14ac:dyDescent="0.15">
      <c r="A199">
        <f>buff!Q200</f>
        <v>200062</v>
      </c>
      <c r="B199" t="str">
        <f>buff!R200</f>
        <v>被动防御小lv2</v>
      </c>
      <c r="C199" t="str">
        <f>buff!S200</f>
        <v>被动防御小lv2</v>
      </c>
      <c r="D199">
        <f>VLOOKUP(buff!T200,对应表!V:W,2,FALSE)</f>
        <v>1</v>
      </c>
      <c r="E199">
        <f>buff!U200</f>
        <v>0</v>
      </c>
      <c r="F199">
        <f>buff!V200</f>
        <v>0</v>
      </c>
      <c r="G199">
        <f>buff!W200</f>
        <v>0</v>
      </c>
      <c r="H199">
        <f>buff!X200</f>
        <v>0</v>
      </c>
      <c r="I199" t="str">
        <f>buff!AI200</f>
        <v>DEF:48</v>
      </c>
      <c r="J199">
        <f>buff!AJ200</f>
        <v>0</v>
      </c>
      <c r="K199">
        <f>buff!AK200</f>
        <v>0</v>
      </c>
      <c r="L199">
        <f>buff!AL200</f>
        <v>0</v>
      </c>
      <c r="M199">
        <f>buff!AM200</f>
        <v>0</v>
      </c>
      <c r="N199">
        <f>buff!AN200</f>
        <v>0</v>
      </c>
      <c r="O199">
        <f>buff!AO200</f>
        <v>0</v>
      </c>
      <c r="P199">
        <f>buff!AP200</f>
        <v>0</v>
      </c>
      <c r="Q199">
        <f>buff!AQ200</f>
        <v>0</v>
      </c>
      <c r="R199">
        <f>buff!AR200</f>
        <v>999</v>
      </c>
      <c r="S199">
        <f>buff!AS200</f>
        <v>0</v>
      </c>
      <c r="T199">
        <f>buff!AT200</f>
        <v>0</v>
      </c>
      <c r="U199" t="str">
        <f>buff!AZ200</f>
        <v/>
      </c>
    </row>
    <row r="200" spans="1:21" x14ac:dyDescent="0.15">
      <c r="A200">
        <f>buff!Q201</f>
        <v>200063</v>
      </c>
      <c r="B200" t="str">
        <f>buff!R201</f>
        <v>被动防御小lv3</v>
      </c>
      <c r="C200" t="str">
        <f>buff!S201</f>
        <v>被动防御小lv3</v>
      </c>
      <c r="D200">
        <f>VLOOKUP(buff!T201,对应表!V:W,2,FALSE)</f>
        <v>1</v>
      </c>
      <c r="E200">
        <f>buff!U201</f>
        <v>0</v>
      </c>
      <c r="F200">
        <f>buff!V201</f>
        <v>0</v>
      </c>
      <c r="G200">
        <f>buff!W201</f>
        <v>0</v>
      </c>
      <c r="H200">
        <f>buff!X201</f>
        <v>0</v>
      </c>
      <c r="I200" t="str">
        <f>buff!AI201</f>
        <v>DEF:75</v>
      </c>
      <c r="J200">
        <f>buff!AJ201</f>
        <v>0</v>
      </c>
      <c r="K200">
        <f>buff!AK201</f>
        <v>0</v>
      </c>
      <c r="L200">
        <f>buff!AL201</f>
        <v>0</v>
      </c>
      <c r="M200">
        <f>buff!AM201</f>
        <v>0</v>
      </c>
      <c r="N200">
        <f>buff!AN201</f>
        <v>0</v>
      </c>
      <c r="O200">
        <f>buff!AO201</f>
        <v>0</v>
      </c>
      <c r="P200">
        <f>buff!AP201</f>
        <v>0</v>
      </c>
      <c r="Q200">
        <f>buff!AQ201</f>
        <v>0</v>
      </c>
      <c r="R200">
        <f>buff!AR201</f>
        <v>999</v>
      </c>
      <c r="S200">
        <f>buff!AS201</f>
        <v>0</v>
      </c>
      <c r="T200">
        <f>buff!AT201</f>
        <v>0</v>
      </c>
      <c r="U200" t="str">
        <f>buff!AZ201</f>
        <v/>
      </c>
    </row>
    <row r="201" spans="1:21" x14ac:dyDescent="0.15">
      <c r="A201">
        <f>buff!Q202</f>
        <v>200064</v>
      </c>
      <c r="B201" t="str">
        <f>buff!R202</f>
        <v>被动防御小lv4</v>
      </c>
      <c r="C201" t="str">
        <f>buff!S202</f>
        <v>被动防御小lv4</v>
      </c>
      <c r="D201">
        <f>VLOOKUP(buff!T202,对应表!V:W,2,FALSE)</f>
        <v>1</v>
      </c>
      <c r="E201">
        <f>buff!U202</f>
        <v>0</v>
      </c>
      <c r="F201">
        <f>buff!V202</f>
        <v>0</v>
      </c>
      <c r="G201">
        <f>buff!W202</f>
        <v>0</v>
      </c>
      <c r="H201">
        <f>buff!X202</f>
        <v>0</v>
      </c>
      <c r="I201" t="str">
        <f>buff!AI202</f>
        <v>DEF:120</v>
      </c>
      <c r="J201">
        <f>buff!AJ202</f>
        <v>0</v>
      </c>
      <c r="K201">
        <f>buff!AK202</f>
        <v>0</v>
      </c>
      <c r="L201">
        <f>buff!AL202</f>
        <v>0</v>
      </c>
      <c r="M201">
        <f>buff!AM202</f>
        <v>0</v>
      </c>
      <c r="N201">
        <f>buff!AN202</f>
        <v>0</v>
      </c>
      <c r="O201">
        <f>buff!AO202</f>
        <v>0</v>
      </c>
      <c r="P201">
        <f>buff!AP202</f>
        <v>0</v>
      </c>
      <c r="Q201">
        <f>buff!AQ202</f>
        <v>0</v>
      </c>
      <c r="R201">
        <f>buff!AR202</f>
        <v>999</v>
      </c>
      <c r="S201">
        <f>buff!AS202</f>
        <v>0</v>
      </c>
      <c r="T201">
        <f>buff!AT202</f>
        <v>0</v>
      </c>
      <c r="U201" t="str">
        <f>buff!AZ202</f>
        <v/>
      </c>
    </row>
    <row r="202" spans="1:21" x14ac:dyDescent="0.15">
      <c r="A202">
        <f>buff!Q203</f>
        <v>200065</v>
      </c>
      <c r="B202" t="str">
        <f>buff!R203</f>
        <v>被动防御小lv5</v>
      </c>
      <c r="C202" t="str">
        <f>buff!S203</f>
        <v>被动防御小lv5</v>
      </c>
      <c r="D202">
        <f>VLOOKUP(buff!T203,对应表!V:W,2,FALSE)</f>
        <v>1</v>
      </c>
      <c r="E202">
        <f>buff!U203</f>
        <v>0</v>
      </c>
      <c r="F202">
        <f>buff!V203</f>
        <v>0</v>
      </c>
      <c r="G202">
        <f>buff!W203</f>
        <v>0</v>
      </c>
      <c r="H202">
        <f>buff!X203</f>
        <v>0</v>
      </c>
      <c r="I202" t="str">
        <f>buff!AI203</f>
        <v>DEF:169</v>
      </c>
      <c r="J202">
        <f>buff!AJ203</f>
        <v>0</v>
      </c>
      <c r="K202">
        <f>buff!AK203</f>
        <v>0</v>
      </c>
      <c r="L202">
        <f>buff!AL203</f>
        <v>0</v>
      </c>
      <c r="M202">
        <f>buff!AM203</f>
        <v>0</v>
      </c>
      <c r="N202">
        <f>buff!AN203</f>
        <v>0</v>
      </c>
      <c r="O202">
        <f>buff!AO203</f>
        <v>0</v>
      </c>
      <c r="P202">
        <f>buff!AP203</f>
        <v>0</v>
      </c>
      <c r="Q202">
        <f>buff!AQ203</f>
        <v>0</v>
      </c>
      <c r="R202">
        <f>buff!AR203</f>
        <v>999</v>
      </c>
      <c r="S202">
        <f>buff!AS203</f>
        <v>0</v>
      </c>
      <c r="T202">
        <f>buff!AT203</f>
        <v>0</v>
      </c>
      <c r="U202" t="str">
        <f>buff!AZ203</f>
        <v/>
      </c>
    </row>
    <row r="203" spans="1:21" x14ac:dyDescent="0.15">
      <c r="A203">
        <f>buff!Q204</f>
        <v>200066</v>
      </c>
      <c r="B203" t="str">
        <f>buff!R204</f>
        <v>被动防御小lv6</v>
      </c>
      <c r="C203" t="str">
        <f>buff!S204</f>
        <v>被动防御小lv6</v>
      </c>
      <c r="D203">
        <f>VLOOKUP(buff!T204,对应表!V:W,2,FALSE)</f>
        <v>1</v>
      </c>
      <c r="E203">
        <f>buff!U204</f>
        <v>0</v>
      </c>
      <c r="F203">
        <f>buff!V204</f>
        <v>0</v>
      </c>
      <c r="G203">
        <f>buff!W204</f>
        <v>0</v>
      </c>
      <c r="H203">
        <f>buff!X204</f>
        <v>0</v>
      </c>
      <c r="I203" t="str">
        <f>buff!AI204</f>
        <v>DEF:240</v>
      </c>
      <c r="J203">
        <f>buff!AJ204</f>
        <v>0</v>
      </c>
      <c r="K203">
        <f>buff!AK204</f>
        <v>0</v>
      </c>
      <c r="L203">
        <f>buff!AL204</f>
        <v>0</v>
      </c>
      <c r="M203">
        <f>buff!AM204</f>
        <v>0</v>
      </c>
      <c r="N203">
        <f>buff!AN204</f>
        <v>0</v>
      </c>
      <c r="O203">
        <f>buff!AO204</f>
        <v>0</v>
      </c>
      <c r="P203">
        <f>buff!AP204</f>
        <v>0</v>
      </c>
      <c r="Q203">
        <f>buff!AQ204</f>
        <v>0</v>
      </c>
      <c r="R203">
        <f>buff!AR204</f>
        <v>999</v>
      </c>
      <c r="S203">
        <f>buff!AS204</f>
        <v>0</v>
      </c>
      <c r="T203">
        <f>buff!AT204</f>
        <v>0</v>
      </c>
      <c r="U203" t="str">
        <f>buff!AZ204</f>
        <v/>
      </c>
    </row>
    <row r="204" spans="1:21" x14ac:dyDescent="0.15">
      <c r="A204">
        <f>buff!Q205</f>
        <v>200067</v>
      </c>
      <c r="B204" t="str">
        <f>buff!R205</f>
        <v>被动防御小lv7</v>
      </c>
      <c r="C204" t="str">
        <f>buff!S205</f>
        <v>被动防御小lv7</v>
      </c>
      <c r="D204">
        <f>VLOOKUP(buff!T205,对应表!V:W,2,FALSE)</f>
        <v>1</v>
      </c>
      <c r="E204">
        <f>buff!U205</f>
        <v>0</v>
      </c>
      <c r="F204">
        <f>buff!V205</f>
        <v>0</v>
      </c>
      <c r="G204">
        <f>buff!W205</f>
        <v>0</v>
      </c>
      <c r="H204">
        <f>buff!X205</f>
        <v>0</v>
      </c>
      <c r="I204" t="str">
        <f>buff!AI205</f>
        <v>DEF:339</v>
      </c>
      <c r="J204">
        <f>buff!AJ205</f>
        <v>0</v>
      </c>
      <c r="K204">
        <f>buff!AK205</f>
        <v>0</v>
      </c>
      <c r="L204">
        <f>buff!AL205</f>
        <v>0</v>
      </c>
      <c r="M204">
        <f>buff!AM205</f>
        <v>0</v>
      </c>
      <c r="N204">
        <f>buff!AN205</f>
        <v>0</v>
      </c>
      <c r="O204">
        <f>buff!AO205</f>
        <v>0</v>
      </c>
      <c r="P204">
        <f>buff!AP205</f>
        <v>0</v>
      </c>
      <c r="Q204">
        <f>buff!AQ205</f>
        <v>0</v>
      </c>
      <c r="R204">
        <f>buff!AR205</f>
        <v>999</v>
      </c>
      <c r="S204">
        <f>buff!AS205</f>
        <v>0</v>
      </c>
      <c r="T204">
        <f>buff!AT205</f>
        <v>0</v>
      </c>
      <c r="U204" t="str">
        <f>buff!AZ205</f>
        <v/>
      </c>
    </row>
    <row r="205" spans="1:21" x14ac:dyDescent="0.15">
      <c r="A205">
        <f>buff!Q206</f>
        <v>200068</v>
      </c>
      <c r="B205" t="str">
        <f>buff!R206</f>
        <v>被动防御小lv8</v>
      </c>
      <c r="C205" t="str">
        <f>buff!S206</f>
        <v>被动防御小lv8</v>
      </c>
      <c r="D205">
        <f>VLOOKUP(buff!T206,对应表!V:W,2,FALSE)</f>
        <v>1</v>
      </c>
      <c r="E205">
        <f>buff!U206</f>
        <v>0</v>
      </c>
      <c r="F205">
        <f>buff!V206</f>
        <v>0</v>
      </c>
      <c r="G205">
        <f>buff!W206</f>
        <v>0</v>
      </c>
      <c r="H205">
        <f>buff!X206</f>
        <v>0</v>
      </c>
      <c r="I205" t="str">
        <f>buff!AI206</f>
        <v>DEF:480</v>
      </c>
      <c r="J205">
        <f>buff!AJ206</f>
        <v>0</v>
      </c>
      <c r="K205">
        <f>buff!AK206</f>
        <v>0</v>
      </c>
      <c r="L205">
        <f>buff!AL206</f>
        <v>0</v>
      </c>
      <c r="M205">
        <f>buff!AM206</f>
        <v>0</v>
      </c>
      <c r="N205">
        <f>buff!AN206</f>
        <v>0</v>
      </c>
      <c r="O205">
        <f>buff!AO206</f>
        <v>0</v>
      </c>
      <c r="P205">
        <f>buff!AP206</f>
        <v>0</v>
      </c>
      <c r="Q205">
        <f>buff!AQ206</f>
        <v>0</v>
      </c>
      <c r="R205">
        <f>buff!AR206</f>
        <v>999</v>
      </c>
      <c r="S205">
        <f>buff!AS206</f>
        <v>0</v>
      </c>
      <c r="T205">
        <f>buff!AT206</f>
        <v>0</v>
      </c>
      <c r="U205" t="str">
        <f>buff!AZ206</f>
        <v/>
      </c>
    </row>
    <row r="206" spans="1:21" x14ac:dyDescent="0.15">
      <c r="A206">
        <f>buff!Q207</f>
        <v>200069</v>
      </c>
      <c r="B206" t="str">
        <f>buff!R207</f>
        <v>被动防御小lv9</v>
      </c>
      <c r="C206" t="str">
        <f>buff!S207</f>
        <v>被动防御小lv9</v>
      </c>
      <c r="D206">
        <f>VLOOKUP(buff!T207,对应表!V:W,2,FALSE)</f>
        <v>1</v>
      </c>
      <c r="E206">
        <f>buff!U207</f>
        <v>0</v>
      </c>
      <c r="F206">
        <f>buff!V207</f>
        <v>0</v>
      </c>
      <c r="G206">
        <f>buff!W207</f>
        <v>0</v>
      </c>
      <c r="H206">
        <f>buff!X207</f>
        <v>0</v>
      </c>
      <c r="I206" t="str">
        <f>buff!AI207</f>
        <v>DEF:679</v>
      </c>
      <c r="J206">
        <f>buff!AJ207</f>
        <v>0</v>
      </c>
      <c r="K206">
        <f>buff!AK207</f>
        <v>0</v>
      </c>
      <c r="L206">
        <f>buff!AL207</f>
        <v>0</v>
      </c>
      <c r="M206">
        <f>buff!AM207</f>
        <v>0</v>
      </c>
      <c r="N206">
        <f>buff!AN207</f>
        <v>0</v>
      </c>
      <c r="O206">
        <f>buff!AO207</f>
        <v>0</v>
      </c>
      <c r="P206">
        <f>buff!AP207</f>
        <v>0</v>
      </c>
      <c r="Q206">
        <f>buff!AQ207</f>
        <v>0</v>
      </c>
      <c r="R206">
        <f>buff!AR207</f>
        <v>999</v>
      </c>
      <c r="S206">
        <f>buff!AS207</f>
        <v>0</v>
      </c>
      <c r="T206">
        <f>buff!AT207</f>
        <v>0</v>
      </c>
      <c r="U206" t="str">
        <f>buff!AZ207</f>
        <v/>
      </c>
    </row>
    <row r="207" spans="1:21" x14ac:dyDescent="0.15">
      <c r="A207">
        <f>buff!Q208</f>
        <v>200070</v>
      </c>
      <c r="B207" t="str">
        <f>buff!R208</f>
        <v>被动防御小lv10</v>
      </c>
      <c r="C207" t="str">
        <f>buff!S208</f>
        <v>被动防御小lv10</v>
      </c>
      <c r="D207">
        <f>VLOOKUP(buff!T208,对应表!V:W,2,FALSE)</f>
        <v>1</v>
      </c>
      <c r="E207">
        <f>buff!U208</f>
        <v>0</v>
      </c>
      <c r="F207">
        <f>buff!V208</f>
        <v>0</v>
      </c>
      <c r="G207">
        <f>buff!W208</f>
        <v>0</v>
      </c>
      <c r="H207">
        <f>buff!X208</f>
        <v>0</v>
      </c>
      <c r="I207" t="str">
        <f>buff!AI208</f>
        <v>DEF:960</v>
      </c>
      <c r="J207">
        <f>buff!AJ208</f>
        <v>0</v>
      </c>
      <c r="K207">
        <f>buff!AK208</f>
        <v>0</v>
      </c>
      <c r="L207">
        <f>buff!AL208</f>
        <v>0</v>
      </c>
      <c r="M207">
        <f>buff!AM208</f>
        <v>0</v>
      </c>
      <c r="N207">
        <f>buff!AN208</f>
        <v>0</v>
      </c>
      <c r="O207">
        <f>buff!AO208</f>
        <v>0</v>
      </c>
      <c r="P207">
        <f>buff!AP208</f>
        <v>0</v>
      </c>
      <c r="Q207">
        <f>buff!AQ208</f>
        <v>0</v>
      </c>
      <c r="R207">
        <f>buff!AR208</f>
        <v>999</v>
      </c>
      <c r="S207">
        <f>buff!AS208</f>
        <v>0</v>
      </c>
      <c r="T207">
        <f>buff!AT208</f>
        <v>0</v>
      </c>
      <c r="U207" t="str">
        <f>buff!AZ208</f>
        <v/>
      </c>
    </row>
    <row r="208" spans="1:21" x14ac:dyDescent="0.15">
      <c r="A208">
        <f>buff!Q209</f>
        <v>200071</v>
      </c>
      <c r="B208" t="str">
        <f>buff!R209</f>
        <v>被动防御小lv11</v>
      </c>
      <c r="C208" t="str">
        <f>buff!S209</f>
        <v>被动防御小lv11</v>
      </c>
      <c r="D208">
        <f>VLOOKUP(buff!T209,对应表!V:W,2,FALSE)</f>
        <v>1</v>
      </c>
      <c r="E208">
        <f>buff!U209</f>
        <v>0</v>
      </c>
      <c r="F208">
        <f>buff!V209</f>
        <v>0</v>
      </c>
      <c r="G208">
        <f>buff!W209</f>
        <v>0</v>
      </c>
      <c r="H208">
        <f>buff!X209</f>
        <v>0</v>
      </c>
      <c r="I208" t="str">
        <f>buff!AI209</f>
        <v>DEF:1359</v>
      </c>
      <c r="J208">
        <f>buff!AJ209</f>
        <v>0</v>
      </c>
      <c r="K208">
        <f>buff!AK209</f>
        <v>0</v>
      </c>
      <c r="L208">
        <f>buff!AL209</f>
        <v>0</v>
      </c>
      <c r="M208">
        <f>buff!AM209</f>
        <v>0</v>
      </c>
      <c r="N208">
        <f>buff!AN209</f>
        <v>0</v>
      </c>
      <c r="O208">
        <f>buff!AO209</f>
        <v>0</v>
      </c>
      <c r="P208">
        <f>buff!AP209</f>
        <v>0</v>
      </c>
      <c r="Q208">
        <f>buff!AQ209</f>
        <v>0</v>
      </c>
      <c r="R208">
        <f>buff!AR209</f>
        <v>999</v>
      </c>
      <c r="S208">
        <f>buff!AS209</f>
        <v>0</v>
      </c>
      <c r="T208">
        <f>buff!AT209</f>
        <v>0</v>
      </c>
      <c r="U208" t="str">
        <f>buff!AZ209</f>
        <v/>
      </c>
    </row>
    <row r="209" spans="1:21" x14ac:dyDescent="0.15">
      <c r="A209">
        <f>buff!Q210</f>
        <v>200072</v>
      </c>
      <c r="B209" t="str">
        <f>buff!R210</f>
        <v>被动防御小lv12</v>
      </c>
      <c r="C209" t="str">
        <f>buff!S210</f>
        <v>被动防御小lv12</v>
      </c>
      <c r="D209">
        <f>VLOOKUP(buff!T210,对应表!V:W,2,FALSE)</f>
        <v>1</v>
      </c>
      <c r="E209">
        <f>buff!U210</f>
        <v>0</v>
      </c>
      <c r="F209">
        <f>buff!V210</f>
        <v>0</v>
      </c>
      <c r="G209">
        <f>buff!W210</f>
        <v>0</v>
      </c>
      <c r="H209">
        <f>buff!X210</f>
        <v>0</v>
      </c>
      <c r="I209" t="str">
        <f>buff!AI210</f>
        <v>DEF:1922</v>
      </c>
      <c r="J209">
        <f>buff!AJ210</f>
        <v>0</v>
      </c>
      <c r="K209">
        <f>buff!AK210</f>
        <v>0</v>
      </c>
      <c r="L209">
        <f>buff!AL210</f>
        <v>0</v>
      </c>
      <c r="M209">
        <f>buff!AM210</f>
        <v>0</v>
      </c>
      <c r="N209">
        <f>buff!AN210</f>
        <v>0</v>
      </c>
      <c r="O209">
        <f>buff!AO210</f>
        <v>0</v>
      </c>
      <c r="P209">
        <f>buff!AP210</f>
        <v>0</v>
      </c>
      <c r="Q209">
        <f>buff!AQ210</f>
        <v>0</v>
      </c>
      <c r="R209">
        <f>buff!AR210</f>
        <v>999</v>
      </c>
      <c r="S209">
        <f>buff!AS210</f>
        <v>0</v>
      </c>
      <c r="T209">
        <f>buff!AT210</f>
        <v>0</v>
      </c>
      <c r="U209" t="str">
        <f>buff!AZ210</f>
        <v/>
      </c>
    </row>
    <row r="210" spans="1:21" x14ac:dyDescent="0.15">
      <c r="A210">
        <f>buff!Q211</f>
        <v>200073</v>
      </c>
      <c r="B210" t="str">
        <f>buff!R211</f>
        <v>被动防御小lv13</v>
      </c>
      <c r="C210" t="str">
        <f>buff!S211</f>
        <v>被动防御小lv13</v>
      </c>
      <c r="D210">
        <f>VLOOKUP(buff!T211,对应表!V:W,2,FALSE)</f>
        <v>1</v>
      </c>
      <c r="E210">
        <f>buff!U211</f>
        <v>0</v>
      </c>
      <c r="F210">
        <f>buff!V211</f>
        <v>0</v>
      </c>
      <c r="G210">
        <f>buff!W211</f>
        <v>0</v>
      </c>
      <c r="H210">
        <f>buff!X211</f>
        <v>0</v>
      </c>
      <c r="I210" t="str">
        <f>buff!AI211</f>
        <v>DEF:2718</v>
      </c>
      <c r="J210">
        <f>buff!AJ211</f>
        <v>0</v>
      </c>
      <c r="K210">
        <f>buff!AK211</f>
        <v>0</v>
      </c>
      <c r="L210">
        <f>buff!AL211</f>
        <v>0</v>
      </c>
      <c r="M210">
        <f>buff!AM211</f>
        <v>0</v>
      </c>
      <c r="N210">
        <f>buff!AN211</f>
        <v>0</v>
      </c>
      <c r="O210">
        <f>buff!AO211</f>
        <v>0</v>
      </c>
      <c r="P210">
        <f>buff!AP211</f>
        <v>0</v>
      </c>
      <c r="Q210">
        <f>buff!AQ211</f>
        <v>0</v>
      </c>
      <c r="R210">
        <f>buff!AR211</f>
        <v>999</v>
      </c>
      <c r="S210">
        <f>buff!AS211</f>
        <v>0</v>
      </c>
      <c r="T210">
        <f>buff!AT211</f>
        <v>0</v>
      </c>
      <c r="U210" t="str">
        <f>buff!AZ211</f>
        <v/>
      </c>
    </row>
    <row r="211" spans="1:21" x14ac:dyDescent="0.15">
      <c r="A211">
        <f>buff!Q212</f>
        <v>200074</v>
      </c>
      <c r="B211" t="str">
        <f>buff!R212</f>
        <v>被动防御小lv14</v>
      </c>
      <c r="C211" t="str">
        <f>buff!S212</f>
        <v>被动防御小lv14</v>
      </c>
      <c r="D211">
        <f>VLOOKUP(buff!T212,对应表!V:W,2,FALSE)</f>
        <v>1</v>
      </c>
      <c r="E211">
        <f>buff!U212</f>
        <v>0</v>
      </c>
      <c r="F211">
        <f>buff!V212</f>
        <v>0</v>
      </c>
      <c r="G211">
        <f>buff!W212</f>
        <v>0</v>
      </c>
      <c r="H211">
        <f>buff!X212</f>
        <v>0</v>
      </c>
      <c r="I211" t="str">
        <f>buff!AI212</f>
        <v>DEF:3845</v>
      </c>
      <c r="J211">
        <f>buff!AJ212</f>
        <v>0</v>
      </c>
      <c r="K211">
        <f>buff!AK212</f>
        <v>0</v>
      </c>
      <c r="L211">
        <f>buff!AL212</f>
        <v>0</v>
      </c>
      <c r="M211">
        <f>buff!AM212</f>
        <v>0</v>
      </c>
      <c r="N211">
        <f>buff!AN212</f>
        <v>0</v>
      </c>
      <c r="O211">
        <f>buff!AO212</f>
        <v>0</v>
      </c>
      <c r="P211">
        <f>buff!AP212</f>
        <v>0</v>
      </c>
      <c r="Q211">
        <f>buff!AQ212</f>
        <v>0</v>
      </c>
      <c r="R211">
        <f>buff!AR212</f>
        <v>999</v>
      </c>
      <c r="S211">
        <f>buff!AS212</f>
        <v>0</v>
      </c>
      <c r="T211">
        <f>buff!AT212</f>
        <v>0</v>
      </c>
      <c r="U211" t="str">
        <f>buff!AZ212</f>
        <v/>
      </c>
    </row>
    <row r="212" spans="1:21" x14ac:dyDescent="0.15">
      <c r="A212">
        <f>buff!Q213</f>
        <v>200075</v>
      </c>
      <c r="B212" t="str">
        <f>buff!R213</f>
        <v>被动防御小lv15</v>
      </c>
      <c r="C212" t="str">
        <f>buff!S213</f>
        <v>被动防御小lv15</v>
      </c>
      <c r="D212">
        <f>VLOOKUP(buff!T213,对应表!V:W,2,FALSE)</f>
        <v>1</v>
      </c>
      <c r="E212">
        <f>buff!U213</f>
        <v>0</v>
      </c>
      <c r="F212">
        <f>buff!V213</f>
        <v>0</v>
      </c>
      <c r="G212">
        <f>buff!W213</f>
        <v>0</v>
      </c>
      <c r="H212">
        <f>buff!X213</f>
        <v>0</v>
      </c>
      <c r="I212" t="str">
        <f>buff!AI213</f>
        <v>DEF:5439</v>
      </c>
      <c r="J212">
        <f>buff!AJ213</f>
        <v>0</v>
      </c>
      <c r="K212">
        <f>buff!AK213</f>
        <v>0</v>
      </c>
      <c r="L212">
        <f>buff!AL213</f>
        <v>0</v>
      </c>
      <c r="M212">
        <f>buff!AM213</f>
        <v>0</v>
      </c>
      <c r="N212">
        <f>buff!AN213</f>
        <v>0</v>
      </c>
      <c r="O212">
        <f>buff!AO213</f>
        <v>0</v>
      </c>
      <c r="P212">
        <f>buff!AP213</f>
        <v>0</v>
      </c>
      <c r="Q212">
        <f>buff!AQ213</f>
        <v>0</v>
      </c>
      <c r="R212">
        <f>buff!AR213</f>
        <v>999</v>
      </c>
      <c r="S212">
        <f>buff!AS213</f>
        <v>0</v>
      </c>
      <c r="T212">
        <f>buff!AT213</f>
        <v>0</v>
      </c>
      <c r="U212" t="str">
        <f>buff!AZ213</f>
        <v/>
      </c>
    </row>
    <row r="213" spans="1:21" x14ac:dyDescent="0.15">
      <c r="A213">
        <f>buff!Q214</f>
        <v>200076</v>
      </c>
      <c r="B213" t="str">
        <f>buff!R214</f>
        <v>被动防御小lv16</v>
      </c>
      <c r="C213" t="str">
        <f>buff!S214</f>
        <v>被动防御小lv16</v>
      </c>
      <c r="D213">
        <f>VLOOKUP(buff!T214,对应表!V:W,2,FALSE)</f>
        <v>1</v>
      </c>
      <c r="E213">
        <f>buff!U214</f>
        <v>0</v>
      </c>
      <c r="F213">
        <f>buff!V214</f>
        <v>0</v>
      </c>
      <c r="G213">
        <f>buff!W214</f>
        <v>0</v>
      </c>
      <c r="H213">
        <f>buff!X214</f>
        <v>0</v>
      </c>
      <c r="I213" t="str">
        <f>buff!AI214</f>
        <v>DEF:7693</v>
      </c>
      <c r="J213">
        <f>buff!AJ214</f>
        <v>0</v>
      </c>
      <c r="K213">
        <f>buff!AK214</f>
        <v>0</v>
      </c>
      <c r="L213">
        <f>buff!AL214</f>
        <v>0</v>
      </c>
      <c r="M213">
        <f>buff!AM214</f>
        <v>0</v>
      </c>
      <c r="N213">
        <f>buff!AN214</f>
        <v>0</v>
      </c>
      <c r="O213">
        <f>buff!AO214</f>
        <v>0</v>
      </c>
      <c r="P213">
        <f>buff!AP214</f>
        <v>0</v>
      </c>
      <c r="Q213">
        <f>buff!AQ214</f>
        <v>0</v>
      </c>
      <c r="R213">
        <f>buff!AR214</f>
        <v>999</v>
      </c>
      <c r="S213">
        <f>buff!AS214</f>
        <v>0</v>
      </c>
      <c r="T213">
        <f>buff!AT214</f>
        <v>0</v>
      </c>
      <c r="U213" t="str">
        <f>buff!AZ214</f>
        <v/>
      </c>
    </row>
    <row r="214" spans="1:21" x14ac:dyDescent="0.15">
      <c r="A214">
        <f>buff!Q215</f>
        <v>200077</v>
      </c>
      <c r="B214" t="str">
        <f>buff!R215</f>
        <v>被动防御小lv17</v>
      </c>
      <c r="C214" t="str">
        <f>buff!S215</f>
        <v>被动防御小lv17</v>
      </c>
      <c r="D214">
        <f>VLOOKUP(buff!T215,对应表!V:W,2,FALSE)</f>
        <v>1</v>
      </c>
      <c r="E214">
        <f>buff!U215</f>
        <v>0</v>
      </c>
      <c r="F214">
        <f>buff!V215</f>
        <v>0</v>
      </c>
      <c r="G214">
        <f>buff!W215</f>
        <v>0</v>
      </c>
      <c r="H214">
        <f>buff!X215</f>
        <v>0</v>
      </c>
      <c r="I214" t="str">
        <f>buff!AI215</f>
        <v>DEF:10881</v>
      </c>
      <c r="J214">
        <f>buff!AJ215</f>
        <v>0</v>
      </c>
      <c r="K214">
        <f>buff!AK215</f>
        <v>0</v>
      </c>
      <c r="L214">
        <f>buff!AL215</f>
        <v>0</v>
      </c>
      <c r="M214">
        <f>buff!AM215</f>
        <v>0</v>
      </c>
      <c r="N214">
        <f>buff!AN215</f>
        <v>0</v>
      </c>
      <c r="O214">
        <f>buff!AO215</f>
        <v>0</v>
      </c>
      <c r="P214">
        <f>buff!AP215</f>
        <v>0</v>
      </c>
      <c r="Q214">
        <f>buff!AQ215</f>
        <v>0</v>
      </c>
      <c r="R214">
        <f>buff!AR215</f>
        <v>999</v>
      </c>
      <c r="S214">
        <f>buff!AS215</f>
        <v>0</v>
      </c>
      <c r="T214">
        <f>buff!AT215</f>
        <v>0</v>
      </c>
      <c r="U214" t="str">
        <f>buff!AZ215</f>
        <v/>
      </c>
    </row>
    <row r="215" spans="1:21" x14ac:dyDescent="0.15">
      <c r="A215">
        <f>buff!Q216</f>
        <v>200078</v>
      </c>
      <c r="B215" t="str">
        <f>buff!R216</f>
        <v>被动防御小lv18</v>
      </c>
      <c r="C215" t="str">
        <f>buff!S216</f>
        <v>被动防御小lv18</v>
      </c>
      <c r="D215">
        <f>VLOOKUP(buff!T216,对应表!V:W,2,FALSE)</f>
        <v>1</v>
      </c>
      <c r="E215">
        <f>buff!U216</f>
        <v>0</v>
      </c>
      <c r="F215">
        <f>buff!V216</f>
        <v>0</v>
      </c>
      <c r="G215">
        <f>buff!W216</f>
        <v>0</v>
      </c>
      <c r="H215">
        <f>buff!X216</f>
        <v>0</v>
      </c>
      <c r="I215" t="str">
        <f>buff!AI216</f>
        <v>DEF:15390</v>
      </c>
      <c r="J215">
        <f>buff!AJ216</f>
        <v>0</v>
      </c>
      <c r="K215">
        <f>buff!AK216</f>
        <v>0</v>
      </c>
      <c r="L215">
        <f>buff!AL216</f>
        <v>0</v>
      </c>
      <c r="M215">
        <f>buff!AM216</f>
        <v>0</v>
      </c>
      <c r="N215">
        <f>buff!AN216</f>
        <v>0</v>
      </c>
      <c r="O215">
        <f>buff!AO216</f>
        <v>0</v>
      </c>
      <c r="P215">
        <f>buff!AP216</f>
        <v>0</v>
      </c>
      <c r="Q215">
        <f>buff!AQ216</f>
        <v>0</v>
      </c>
      <c r="R215">
        <f>buff!AR216</f>
        <v>999</v>
      </c>
      <c r="S215">
        <f>buff!AS216</f>
        <v>0</v>
      </c>
      <c r="T215">
        <f>buff!AT216</f>
        <v>0</v>
      </c>
      <c r="U215" t="str">
        <f>buff!AZ216</f>
        <v/>
      </c>
    </row>
    <row r="216" spans="1:21" x14ac:dyDescent="0.15">
      <c r="A216">
        <f>buff!Q217</f>
        <v>200079</v>
      </c>
      <c r="B216" t="str">
        <f>buff!R217</f>
        <v>被动防御小lv19</v>
      </c>
      <c r="C216" t="str">
        <f>buff!S217</f>
        <v>被动防御小lv19</v>
      </c>
      <c r="D216">
        <f>VLOOKUP(buff!T217,对应表!V:W,2,FALSE)</f>
        <v>1</v>
      </c>
      <c r="E216">
        <f>buff!U217</f>
        <v>0</v>
      </c>
      <c r="F216">
        <f>buff!V217</f>
        <v>0</v>
      </c>
      <c r="G216">
        <f>buff!W217</f>
        <v>0</v>
      </c>
      <c r="H216">
        <f>buff!X217</f>
        <v>0</v>
      </c>
      <c r="I216" t="str">
        <f>buff!AI217</f>
        <v>DEF:21768</v>
      </c>
      <c r="J216">
        <f>buff!AJ217</f>
        <v>0</v>
      </c>
      <c r="K216">
        <f>buff!AK217</f>
        <v>0</v>
      </c>
      <c r="L216">
        <f>buff!AL217</f>
        <v>0</v>
      </c>
      <c r="M216">
        <f>buff!AM217</f>
        <v>0</v>
      </c>
      <c r="N216">
        <f>buff!AN217</f>
        <v>0</v>
      </c>
      <c r="O216">
        <f>buff!AO217</f>
        <v>0</v>
      </c>
      <c r="P216">
        <f>buff!AP217</f>
        <v>0</v>
      </c>
      <c r="Q216">
        <f>buff!AQ217</f>
        <v>0</v>
      </c>
      <c r="R216">
        <f>buff!AR217</f>
        <v>999</v>
      </c>
      <c r="S216">
        <f>buff!AS217</f>
        <v>0</v>
      </c>
      <c r="T216">
        <f>buff!AT217</f>
        <v>0</v>
      </c>
      <c r="U216" t="str">
        <f>buff!AZ217</f>
        <v/>
      </c>
    </row>
    <row r="217" spans="1:21" x14ac:dyDescent="0.15">
      <c r="A217">
        <f>buff!Q218</f>
        <v>200080</v>
      </c>
      <c r="B217" t="str">
        <f>buff!R218</f>
        <v>被动防御小lv20</v>
      </c>
      <c r="C217" t="str">
        <f>buff!S218</f>
        <v>被动防御小lv20</v>
      </c>
      <c r="D217">
        <f>VLOOKUP(buff!T218,对应表!V:W,2,FALSE)</f>
        <v>1</v>
      </c>
      <c r="E217">
        <f>buff!U218</f>
        <v>0</v>
      </c>
      <c r="F217">
        <f>buff!V218</f>
        <v>0</v>
      </c>
      <c r="G217">
        <f>buff!W218</f>
        <v>0</v>
      </c>
      <c r="H217">
        <f>buff!X218</f>
        <v>0</v>
      </c>
      <c r="I217" t="str">
        <f>buff!AI218</f>
        <v>DEF:30788</v>
      </c>
      <c r="J217">
        <f>buff!AJ218</f>
        <v>0</v>
      </c>
      <c r="K217">
        <f>buff!AK218</f>
        <v>0</v>
      </c>
      <c r="L217">
        <f>buff!AL218</f>
        <v>0</v>
      </c>
      <c r="M217">
        <f>buff!AM218</f>
        <v>0</v>
      </c>
      <c r="N217">
        <f>buff!AN218</f>
        <v>0</v>
      </c>
      <c r="O217">
        <f>buff!AO218</f>
        <v>0</v>
      </c>
      <c r="P217">
        <f>buff!AP218</f>
        <v>0</v>
      </c>
      <c r="Q217">
        <f>buff!AQ218</f>
        <v>0</v>
      </c>
      <c r="R217">
        <f>buff!AR218</f>
        <v>999</v>
      </c>
      <c r="S217">
        <f>buff!AS218</f>
        <v>0</v>
      </c>
      <c r="T217">
        <f>buff!AT218</f>
        <v>0</v>
      </c>
      <c r="U217" t="str">
        <f>buff!AZ218</f>
        <v/>
      </c>
    </row>
    <row r="218" spans="1:21" x14ac:dyDescent="0.15">
      <c r="A218">
        <f>buff!Q219</f>
        <v>200081</v>
      </c>
      <c r="B218" t="str">
        <f>buff!R219</f>
        <v>被动防御中lv1</v>
      </c>
      <c r="C218" t="str">
        <f>buff!S219</f>
        <v>被动防御中lv1</v>
      </c>
      <c r="D218">
        <f>VLOOKUP(buff!T219,对应表!V:W,2,FALSE)</f>
        <v>1</v>
      </c>
      <c r="E218">
        <f>buff!U219</f>
        <v>0</v>
      </c>
      <c r="F218">
        <f>buff!V219</f>
        <v>0</v>
      </c>
      <c r="G218">
        <f>buff!W219</f>
        <v>0</v>
      </c>
      <c r="H218">
        <f>buff!X219</f>
        <v>0</v>
      </c>
      <c r="I218" t="str">
        <f>buff!AI219</f>
        <v>DEF:52</v>
      </c>
      <c r="J218">
        <f>buff!AJ219</f>
        <v>0</v>
      </c>
      <c r="K218">
        <f>buff!AK219</f>
        <v>0</v>
      </c>
      <c r="L218">
        <f>buff!AL219</f>
        <v>0</v>
      </c>
      <c r="M218">
        <f>buff!AM219</f>
        <v>0</v>
      </c>
      <c r="N218">
        <f>buff!AN219</f>
        <v>0</v>
      </c>
      <c r="O218">
        <f>buff!AO219</f>
        <v>0</v>
      </c>
      <c r="P218">
        <f>buff!AP219</f>
        <v>0</v>
      </c>
      <c r="Q218">
        <f>buff!AQ219</f>
        <v>0</v>
      </c>
      <c r="R218">
        <f>buff!AR219</f>
        <v>999</v>
      </c>
      <c r="S218">
        <f>buff!AS219</f>
        <v>0</v>
      </c>
      <c r="T218">
        <f>buff!AT219</f>
        <v>0</v>
      </c>
      <c r="U218" t="str">
        <f>buff!AZ219</f>
        <v/>
      </c>
    </row>
    <row r="219" spans="1:21" x14ac:dyDescent="0.15">
      <c r="A219">
        <f>buff!Q220</f>
        <v>200082</v>
      </c>
      <c r="B219" t="str">
        <f>buff!R220</f>
        <v>被动防御中lv2</v>
      </c>
      <c r="C219" t="str">
        <f>buff!S220</f>
        <v>被动防御中lv2</v>
      </c>
      <c r="D219">
        <f>VLOOKUP(buff!T220,对应表!V:W,2,FALSE)</f>
        <v>1</v>
      </c>
      <c r="E219">
        <f>buff!U220</f>
        <v>0</v>
      </c>
      <c r="F219">
        <f>buff!V220</f>
        <v>0</v>
      </c>
      <c r="G219">
        <f>buff!W220</f>
        <v>0</v>
      </c>
      <c r="H219">
        <f>buff!X220</f>
        <v>0</v>
      </c>
      <c r="I219" t="str">
        <f>buff!AI220</f>
        <v>DEF:64</v>
      </c>
      <c r="J219">
        <f>buff!AJ220</f>
        <v>0</v>
      </c>
      <c r="K219">
        <f>buff!AK220</f>
        <v>0</v>
      </c>
      <c r="L219">
        <f>buff!AL220</f>
        <v>0</v>
      </c>
      <c r="M219">
        <f>buff!AM220</f>
        <v>0</v>
      </c>
      <c r="N219">
        <f>buff!AN220</f>
        <v>0</v>
      </c>
      <c r="O219">
        <f>buff!AO220</f>
        <v>0</v>
      </c>
      <c r="P219">
        <f>buff!AP220</f>
        <v>0</v>
      </c>
      <c r="Q219">
        <f>buff!AQ220</f>
        <v>0</v>
      </c>
      <c r="R219">
        <f>buff!AR220</f>
        <v>999</v>
      </c>
      <c r="S219">
        <f>buff!AS220</f>
        <v>0</v>
      </c>
      <c r="T219">
        <f>buff!AT220</f>
        <v>0</v>
      </c>
      <c r="U219" t="str">
        <f>buff!AZ220</f>
        <v/>
      </c>
    </row>
    <row r="220" spans="1:21" x14ac:dyDescent="0.15">
      <c r="A220">
        <f>buff!Q221</f>
        <v>200083</v>
      </c>
      <c r="B220" t="str">
        <f>buff!R221</f>
        <v>被动防御中lv3</v>
      </c>
      <c r="C220" t="str">
        <f>buff!S221</f>
        <v>被动防御中lv3</v>
      </c>
      <c r="D220">
        <f>VLOOKUP(buff!T221,对应表!V:W,2,FALSE)</f>
        <v>1</v>
      </c>
      <c r="E220">
        <f>buff!U221</f>
        <v>0</v>
      </c>
      <c r="F220">
        <f>buff!V221</f>
        <v>0</v>
      </c>
      <c r="G220">
        <f>buff!W221</f>
        <v>0</v>
      </c>
      <c r="H220">
        <f>buff!X221</f>
        <v>0</v>
      </c>
      <c r="I220" t="str">
        <f>buff!AI221</f>
        <v>DEF:100</v>
      </c>
      <c r="J220">
        <f>buff!AJ221</f>
        <v>0</v>
      </c>
      <c r="K220">
        <f>buff!AK221</f>
        <v>0</v>
      </c>
      <c r="L220">
        <f>buff!AL221</f>
        <v>0</v>
      </c>
      <c r="M220">
        <f>buff!AM221</f>
        <v>0</v>
      </c>
      <c r="N220">
        <f>buff!AN221</f>
        <v>0</v>
      </c>
      <c r="O220">
        <f>buff!AO221</f>
        <v>0</v>
      </c>
      <c r="P220">
        <f>buff!AP221</f>
        <v>0</v>
      </c>
      <c r="Q220">
        <f>buff!AQ221</f>
        <v>0</v>
      </c>
      <c r="R220">
        <f>buff!AR221</f>
        <v>999</v>
      </c>
      <c r="S220">
        <f>buff!AS221</f>
        <v>0</v>
      </c>
      <c r="T220">
        <f>buff!AT221</f>
        <v>0</v>
      </c>
      <c r="U220" t="str">
        <f>buff!AZ221</f>
        <v/>
      </c>
    </row>
    <row r="221" spans="1:21" x14ac:dyDescent="0.15">
      <c r="A221">
        <f>buff!Q222</f>
        <v>200084</v>
      </c>
      <c r="B221" t="str">
        <f>buff!R222</f>
        <v>被动防御中lv4</v>
      </c>
      <c r="C221" t="str">
        <f>buff!S222</f>
        <v>被动防御中lv4</v>
      </c>
      <c r="D221">
        <f>VLOOKUP(buff!T222,对应表!V:W,2,FALSE)</f>
        <v>1</v>
      </c>
      <c r="E221">
        <f>buff!U222</f>
        <v>0</v>
      </c>
      <c r="F221">
        <f>buff!V222</f>
        <v>0</v>
      </c>
      <c r="G221">
        <f>buff!W222</f>
        <v>0</v>
      </c>
      <c r="H221">
        <f>buff!X222</f>
        <v>0</v>
      </c>
      <c r="I221" t="str">
        <f>buff!AI222</f>
        <v>DEF:160</v>
      </c>
      <c r="J221">
        <f>buff!AJ222</f>
        <v>0</v>
      </c>
      <c r="K221">
        <f>buff!AK222</f>
        <v>0</v>
      </c>
      <c r="L221">
        <f>buff!AL222</f>
        <v>0</v>
      </c>
      <c r="M221">
        <f>buff!AM222</f>
        <v>0</v>
      </c>
      <c r="N221">
        <f>buff!AN222</f>
        <v>0</v>
      </c>
      <c r="O221">
        <f>buff!AO222</f>
        <v>0</v>
      </c>
      <c r="P221">
        <f>buff!AP222</f>
        <v>0</v>
      </c>
      <c r="Q221">
        <f>buff!AQ222</f>
        <v>0</v>
      </c>
      <c r="R221">
        <f>buff!AR222</f>
        <v>999</v>
      </c>
      <c r="S221">
        <f>buff!AS222</f>
        <v>0</v>
      </c>
      <c r="T221">
        <f>buff!AT222</f>
        <v>0</v>
      </c>
      <c r="U221" t="str">
        <f>buff!AZ222</f>
        <v/>
      </c>
    </row>
    <row r="222" spans="1:21" x14ac:dyDescent="0.15">
      <c r="A222">
        <f>buff!Q223</f>
        <v>200085</v>
      </c>
      <c r="B222" t="str">
        <f>buff!R223</f>
        <v>被动防御中lv5</v>
      </c>
      <c r="C222" t="str">
        <f>buff!S223</f>
        <v>被动防御中lv5</v>
      </c>
      <c r="D222">
        <f>VLOOKUP(buff!T223,对应表!V:W,2,FALSE)</f>
        <v>1</v>
      </c>
      <c r="E222">
        <f>buff!U223</f>
        <v>0</v>
      </c>
      <c r="F222">
        <f>buff!V223</f>
        <v>0</v>
      </c>
      <c r="G222">
        <f>buff!W223</f>
        <v>0</v>
      </c>
      <c r="H222">
        <f>buff!X223</f>
        <v>0</v>
      </c>
      <c r="I222" t="str">
        <f>buff!AI223</f>
        <v>DEF:226</v>
      </c>
      <c r="J222">
        <f>buff!AJ223</f>
        <v>0</v>
      </c>
      <c r="K222">
        <f>buff!AK223</f>
        <v>0</v>
      </c>
      <c r="L222">
        <f>buff!AL223</f>
        <v>0</v>
      </c>
      <c r="M222">
        <f>buff!AM223</f>
        <v>0</v>
      </c>
      <c r="N222">
        <f>buff!AN223</f>
        <v>0</v>
      </c>
      <c r="O222">
        <f>buff!AO223</f>
        <v>0</v>
      </c>
      <c r="P222">
        <f>buff!AP223</f>
        <v>0</v>
      </c>
      <c r="Q222">
        <f>buff!AQ223</f>
        <v>0</v>
      </c>
      <c r="R222">
        <f>buff!AR223</f>
        <v>999</v>
      </c>
      <c r="S222">
        <f>buff!AS223</f>
        <v>0</v>
      </c>
      <c r="T222">
        <f>buff!AT223</f>
        <v>0</v>
      </c>
      <c r="U222" t="str">
        <f>buff!AZ223</f>
        <v/>
      </c>
    </row>
    <row r="223" spans="1:21" x14ac:dyDescent="0.15">
      <c r="A223">
        <f>buff!Q224</f>
        <v>200086</v>
      </c>
      <c r="B223" t="str">
        <f>buff!R224</f>
        <v>被动防御中lv6</v>
      </c>
      <c r="C223" t="str">
        <f>buff!S224</f>
        <v>被动防御中lv6</v>
      </c>
      <c r="D223">
        <f>VLOOKUP(buff!T224,对应表!V:W,2,FALSE)</f>
        <v>1</v>
      </c>
      <c r="E223">
        <f>buff!U224</f>
        <v>0</v>
      </c>
      <c r="F223">
        <f>buff!V224</f>
        <v>0</v>
      </c>
      <c r="G223">
        <f>buff!W224</f>
        <v>0</v>
      </c>
      <c r="H223">
        <f>buff!X224</f>
        <v>0</v>
      </c>
      <c r="I223" t="str">
        <f>buff!AI224</f>
        <v>DEF:320</v>
      </c>
      <c r="J223">
        <f>buff!AJ224</f>
        <v>0</v>
      </c>
      <c r="K223">
        <f>buff!AK224</f>
        <v>0</v>
      </c>
      <c r="L223">
        <f>buff!AL224</f>
        <v>0</v>
      </c>
      <c r="M223">
        <f>buff!AM224</f>
        <v>0</v>
      </c>
      <c r="N223">
        <f>buff!AN224</f>
        <v>0</v>
      </c>
      <c r="O223">
        <f>buff!AO224</f>
        <v>0</v>
      </c>
      <c r="P223">
        <f>buff!AP224</f>
        <v>0</v>
      </c>
      <c r="Q223">
        <f>buff!AQ224</f>
        <v>0</v>
      </c>
      <c r="R223">
        <f>buff!AR224</f>
        <v>999</v>
      </c>
      <c r="S223">
        <f>buff!AS224</f>
        <v>0</v>
      </c>
      <c r="T223">
        <f>buff!AT224</f>
        <v>0</v>
      </c>
      <c r="U223" t="str">
        <f>buff!AZ224</f>
        <v/>
      </c>
    </row>
    <row r="224" spans="1:21" x14ac:dyDescent="0.15">
      <c r="A224">
        <f>buff!Q225</f>
        <v>200087</v>
      </c>
      <c r="B224" t="str">
        <f>buff!R225</f>
        <v>被动防御中lv7</v>
      </c>
      <c r="C224" t="str">
        <f>buff!S225</f>
        <v>被动防御中lv7</v>
      </c>
      <c r="D224">
        <f>VLOOKUP(buff!T225,对应表!V:W,2,FALSE)</f>
        <v>1</v>
      </c>
      <c r="E224">
        <f>buff!U225</f>
        <v>0</v>
      </c>
      <c r="F224">
        <f>buff!V225</f>
        <v>0</v>
      </c>
      <c r="G224">
        <f>buff!W225</f>
        <v>0</v>
      </c>
      <c r="H224">
        <f>buff!X225</f>
        <v>0</v>
      </c>
      <c r="I224" t="str">
        <f>buff!AI225</f>
        <v>DEF:452</v>
      </c>
      <c r="J224">
        <f>buff!AJ225</f>
        <v>0</v>
      </c>
      <c r="K224">
        <f>buff!AK225</f>
        <v>0</v>
      </c>
      <c r="L224">
        <f>buff!AL225</f>
        <v>0</v>
      </c>
      <c r="M224">
        <f>buff!AM225</f>
        <v>0</v>
      </c>
      <c r="N224">
        <f>buff!AN225</f>
        <v>0</v>
      </c>
      <c r="O224">
        <f>buff!AO225</f>
        <v>0</v>
      </c>
      <c r="P224">
        <f>buff!AP225</f>
        <v>0</v>
      </c>
      <c r="Q224">
        <f>buff!AQ225</f>
        <v>0</v>
      </c>
      <c r="R224">
        <f>buff!AR225</f>
        <v>999</v>
      </c>
      <c r="S224">
        <f>buff!AS225</f>
        <v>0</v>
      </c>
      <c r="T224">
        <f>buff!AT225</f>
        <v>0</v>
      </c>
      <c r="U224" t="str">
        <f>buff!AZ225</f>
        <v/>
      </c>
    </row>
    <row r="225" spans="1:21" x14ac:dyDescent="0.15">
      <c r="A225">
        <f>buff!Q226</f>
        <v>200088</v>
      </c>
      <c r="B225" t="str">
        <f>buff!R226</f>
        <v>被动防御中lv8</v>
      </c>
      <c r="C225" t="str">
        <f>buff!S226</f>
        <v>被动防御中lv8</v>
      </c>
      <c r="D225">
        <f>VLOOKUP(buff!T226,对应表!V:W,2,FALSE)</f>
        <v>1</v>
      </c>
      <c r="E225">
        <f>buff!U226</f>
        <v>0</v>
      </c>
      <c r="F225">
        <f>buff!V226</f>
        <v>0</v>
      </c>
      <c r="G225">
        <f>buff!W226</f>
        <v>0</v>
      </c>
      <c r="H225">
        <f>buff!X226</f>
        <v>0</v>
      </c>
      <c r="I225" t="str">
        <f>buff!AI226</f>
        <v>DEF:640</v>
      </c>
      <c r="J225">
        <f>buff!AJ226</f>
        <v>0</v>
      </c>
      <c r="K225">
        <f>buff!AK226</f>
        <v>0</v>
      </c>
      <c r="L225">
        <f>buff!AL226</f>
        <v>0</v>
      </c>
      <c r="M225">
        <f>buff!AM226</f>
        <v>0</v>
      </c>
      <c r="N225">
        <f>buff!AN226</f>
        <v>0</v>
      </c>
      <c r="O225">
        <f>buff!AO226</f>
        <v>0</v>
      </c>
      <c r="P225">
        <f>buff!AP226</f>
        <v>0</v>
      </c>
      <c r="Q225">
        <f>buff!AQ226</f>
        <v>0</v>
      </c>
      <c r="R225">
        <f>buff!AR226</f>
        <v>999</v>
      </c>
      <c r="S225">
        <f>buff!AS226</f>
        <v>0</v>
      </c>
      <c r="T225">
        <f>buff!AT226</f>
        <v>0</v>
      </c>
      <c r="U225" t="str">
        <f>buff!AZ226</f>
        <v/>
      </c>
    </row>
    <row r="226" spans="1:21" x14ac:dyDescent="0.15">
      <c r="A226">
        <f>buff!Q227</f>
        <v>200089</v>
      </c>
      <c r="B226" t="str">
        <f>buff!R227</f>
        <v>被动防御中lv9</v>
      </c>
      <c r="C226" t="str">
        <f>buff!S227</f>
        <v>被动防御中lv9</v>
      </c>
      <c r="D226">
        <f>VLOOKUP(buff!T227,对应表!V:W,2,FALSE)</f>
        <v>1</v>
      </c>
      <c r="E226">
        <f>buff!U227</f>
        <v>0</v>
      </c>
      <c r="F226">
        <f>buff!V227</f>
        <v>0</v>
      </c>
      <c r="G226">
        <f>buff!W227</f>
        <v>0</v>
      </c>
      <c r="H226">
        <f>buff!X227</f>
        <v>0</v>
      </c>
      <c r="I226" t="str">
        <f>buff!AI227</f>
        <v>DEF:905</v>
      </c>
      <c r="J226">
        <f>buff!AJ227</f>
        <v>0</v>
      </c>
      <c r="K226">
        <f>buff!AK227</f>
        <v>0</v>
      </c>
      <c r="L226">
        <f>buff!AL227</f>
        <v>0</v>
      </c>
      <c r="M226">
        <f>buff!AM227</f>
        <v>0</v>
      </c>
      <c r="N226">
        <f>buff!AN227</f>
        <v>0</v>
      </c>
      <c r="O226">
        <f>buff!AO227</f>
        <v>0</v>
      </c>
      <c r="P226">
        <f>buff!AP227</f>
        <v>0</v>
      </c>
      <c r="Q226">
        <f>buff!AQ227</f>
        <v>0</v>
      </c>
      <c r="R226">
        <f>buff!AR227</f>
        <v>999</v>
      </c>
      <c r="S226">
        <f>buff!AS227</f>
        <v>0</v>
      </c>
      <c r="T226">
        <f>buff!AT227</f>
        <v>0</v>
      </c>
      <c r="U226" t="str">
        <f>buff!AZ227</f>
        <v/>
      </c>
    </row>
    <row r="227" spans="1:21" x14ac:dyDescent="0.15">
      <c r="A227">
        <f>buff!Q228</f>
        <v>200090</v>
      </c>
      <c r="B227" t="str">
        <f>buff!R228</f>
        <v>被动防御中lv10</v>
      </c>
      <c r="C227" t="str">
        <f>buff!S228</f>
        <v>被动防御中lv10</v>
      </c>
      <c r="D227">
        <f>VLOOKUP(buff!T228,对应表!V:W,2,FALSE)</f>
        <v>1</v>
      </c>
      <c r="E227">
        <f>buff!U228</f>
        <v>0</v>
      </c>
      <c r="F227">
        <f>buff!V228</f>
        <v>0</v>
      </c>
      <c r="G227">
        <f>buff!W228</f>
        <v>0</v>
      </c>
      <c r="H227">
        <f>buff!X228</f>
        <v>0</v>
      </c>
      <c r="I227" t="str">
        <f>buff!AI228</f>
        <v>DEF:1281</v>
      </c>
      <c r="J227">
        <f>buff!AJ228</f>
        <v>0</v>
      </c>
      <c r="K227">
        <f>buff!AK228</f>
        <v>0</v>
      </c>
      <c r="L227">
        <f>buff!AL228</f>
        <v>0</v>
      </c>
      <c r="M227">
        <f>buff!AM228</f>
        <v>0</v>
      </c>
      <c r="N227">
        <f>buff!AN228</f>
        <v>0</v>
      </c>
      <c r="O227">
        <f>buff!AO228</f>
        <v>0</v>
      </c>
      <c r="P227">
        <f>buff!AP228</f>
        <v>0</v>
      </c>
      <c r="Q227">
        <f>buff!AQ228</f>
        <v>0</v>
      </c>
      <c r="R227">
        <f>buff!AR228</f>
        <v>999</v>
      </c>
      <c r="S227">
        <f>buff!AS228</f>
        <v>0</v>
      </c>
      <c r="T227">
        <f>buff!AT228</f>
        <v>0</v>
      </c>
      <c r="U227" t="str">
        <f>buff!AZ228</f>
        <v/>
      </c>
    </row>
    <row r="228" spans="1:21" x14ac:dyDescent="0.15">
      <c r="A228">
        <f>buff!Q229</f>
        <v>200091</v>
      </c>
      <c r="B228" t="str">
        <f>buff!R229</f>
        <v>被动防御中lv11</v>
      </c>
      <c r="C228" t="str">
        <f>buff!S229</f>
        <v>被动防御中lv11</v>
      </c>
      <c r="D228">
        <f>VLOOKUP(buff!T229,对应表!V:W,2,FALSE)</f>
        <v>1</v>
      </c>
      <c r="E228">
        <f>buff!U229</f>
        <v>0</v>
      </c>
      <c r="F228">
        <f>buff!V229</f>
        <v>0</v>
      </c>
      <c r="G228">
        <f>buff!W229</f>
        <v>0</v>
      </c>
      <c r="H228">
        <f>buff!X229</f>
        <v>0</v>
      </c>
      <c r="I228" t="str">
        <f>buff!AI229</f>
        <v>DEF:1812</v>
      </c>
      <c r="J228">
        <f>buff!AJ229</f>
        <v>0</v>
      </c>
      <c r="K228">
        <f>buff!AK229</f>
        <v>0</v>
      </c>
      <c r="L228">
        <f>buff!AL229</f>
        <v>0</v>
      </c>
      <c r="M228">
        <f>buff!AM229</f>
        <v>0</v>
      </c>
      <c r="N228">
        <f>buff!AN229</f>
        <v>0</v>
      </c>
      <c r="O228">
        <f>buff!AO229</f>
        <v>0</v>
      </c>
      <c r="P228">
        <f>buff!AP229</f>
        <v>0</v>
      </c>
      <c r="Q228">
        <f>buff!AQ229</f>
        <v>0</v>
      </c>
      <c r="R228">
        <f>buff!AR229</f>
        <v>999</v>
      </c>
      <c r="S228">
        <f>buff!AS229</f>
        <v>0</v>
      </c>
      <c r="T228">
        <f>buff!AT229</f>
        <v>0</v>
      </c>
      <c r="U228" t="str">
        <f>buff!AZ229</f>
        <v/>
      </c>
    </row>
    <row r="229" spans="1:21" x14ac:dyDescent="0.15">
      <c r="A229">
        <f>buff!Q230</f>
        <v>200092</v>
      </c>
      <c r="B229" t="str">
        <f>buff!R230</f>
        <v>被动防御中lv12</v>
      </c>
      <c r="C229" t="str">
        <f>buff!S230</f>
        <v>被动防御中lv12</v>
      </c>
      <c r="D229">
        <f>VLOOKUP(buff!T230,对应表!V:W,2,FALSE)</f>
        <v>1</v>
      </c>
      <c r="E229">
        <f>buff!U230</f>
        <v>0</v>
      </c>
      <c r="F229">
        <f>buff!V230</f>
        <v>0</v>
      </c>
      <c r="G229">
        <f>buff!W230</f>
        <v>0</v>
      </c>
      <c r="H229">
        <f>buff!X230</f>
        <v>0</v>
      </c>
      <c r="I229" t="str">
        <f>buff!AI230</f>
        <v>DEF:2563</v>
      </c>
      <c r="J229">
        <f>buff!AJ230</f>
        <v>0</v>
      </c>
      <c r="K229">
        <f>buff!AK230</f>
        <v>0</v>
      </c>
      <c r="L229">
        <f>buff!AL230</f>
        <v>0</v>
      </c>
      <c r="M229">
        <f>buff!AM230</f>
        <v>0</v>
      </c>
      <c r="N229">
        <f>buff!AN230</f>
        <v>0</v>
      </c>
      <c r="O229">
        <f>buff!AO230</f>
        <v>0</v>
      </c>
      <c r="P229">
        <f>buff!AP230</f>
        <v>0</v>
      </c>
      <c r="Q229">
        <f>buff!AQ230</f>
        <v>0</v>
      </c>
      <c r="R229">
        <f>buff!AR230</f>
        <v>999</v>
      </c>
      <c r="S229">
        <f>buff!AS230</f>
        <v>0</v>
      </c>
      <c r="T229">
        <f>buff!AT230</f>
        <v>0</v>
      </c>
      <c r="U229" t="str">
        <f>buff!AZ230</f>
        <v/>
      </c>
    </row>
    <row r="230" spans="1:21" x14ac:dyDescent="0.15">
      <c r="A230">
        <f>buff!Q231</f>
        <v>200093</v>
      </c>
      <c r="B230" t="str">
        <f>buff!R231</f>
        <v>被动防御中lv13</v>
      </c>
      <c r="C230" t="str">
        <f>buff!S231</f>
        <v>被动防御中lv13</v>
      </c>
      <c r="D230">
        <f>VLOOKUP(buff!T231,对应表!V:W,2,FALSE)</f>
        <v>1</v>
      </c>
      <c r="E230">
        <f>buff!U231</f>
        <v>0</v>
      </c>
      <c r="F230">
        <f>buff!V231</f>
        <v>0</v>
      </c>
      <c r="G230">
        <f>buff!W231</f>
        <v>0</v>
      </c>
      <c r="H230">
        <f>buff!X231</f>
        <v>0</v>
      </c>
      <c r="I230" t="str">
        <f>buff!AI231</f>
        <v>DEF:3625</v>
      </c>
      <c r="J230">
        <f>buff!AJ231</f>
        <v>0</v>
      </c>
      <c r="K230">
        <f>buff!AK231</f>
        <v>0</v>
      </c>
      <c r="L230">
        <f>buff!AL231</f>
        <v>0</v>
      </c>
      <c r="M230">
        <f>buff!AM231</f>
        <v>0</v>
      </c>
      <c r="N230">
        <f>buff!AN231</f>
        <v>0</v>
      </c>
      <c r="O230">
        <f>buff!AO231</f>
        <v>0</v>
      </c>
      <c r="P230">
        <f>buff!AP231</f>
        <v>0</v>
      </c>
      <c r="Q230">
        <f>buff!AQ231</f>
        <v>0</v>
      </c>
      <c r="R230">
        <f>buff!AR231</f>
        <v>999</v>
      </c>
      <c r="S230">
        <f>buff!AS231</f>
        <v>0</v>
      </c>
      <c r="T230">
        <f>buff!AT231</f>
        <v>0</v>
      </c>
      <c r="U230" t="str">
        <f>buff!AZ231</f>
        <v/>
      </c>
    </row>
    <row r="231" spans="1:21" x14ac:dyDescent="0.15">
      <c r="A231">
        <f>buff!Q232</f>
        <v>200094</v>
      </c>
      <c r="B231" t="str">
        <f>buff!R232</f>
        <v>被动防御中lv14</v>
      </c>
      <c r="C231" t="str">
        <f>buff!S232</f>
        <v>被动防御中lv14</v>
      </c>
      <c r="D231">
        <f>VLOOKUP(buff!T232,对应表!V:W,2,FALSE)</f>
        <v>1</v>
      </c>
      <c r="E231">
        <f>buff!U232</f>
        <v>0</v>
      </c>
      <c r="F231">
        <f>buff!V232</f>
        <v>0</v>
      </c>
      <c r="G231">
        <f>buff!W232</f>
        <v>0</v>
      </c>
      <c r="H231">
        <f>buff!X232</f>
        <v>0</v>
      </c>
      <c r="I231" t="str">
        <f>buff!AI232</f>
        <v>DEF:5127</v>
      </c>
      <c r="J231">
        <f>buff!AJ232</f>
        <v>0</v>
      </c>
      <c r="K231">
        <f>buff!AK232</f>
        <v>0</v>
      </c>
      <c r="L231">
        <f>buff!AL232</f>
        <v>0</v>
      </c>
      <c r="M231">
        <f>buff!AM232</f>
        <v>0</v>
      </c>
      <c r="N231">
        <f>buff!AN232</f>
        <v>0</v>
      </c>
      <c r="O231">
        <f>buff!AO232</f>
        <v>0</v>
      </c>
      <c r="P231">
        <f>buff!AP232</f>
        <v>0</v>
      </c>
      <c r="Q231">
        <f>buff!AQ232</f>
        <v>0</v>
      </c>
      <c r="R231">
        <f>buff!AR232</f>
        <v>999</v>
      </c>
      <c r="S231">
        <f>buff!AS232</f>
        <v>0</v>
      </c>
      <c r="T231">
        <f>buff!AT232</f>
        <v>0</v>
      </c>
      <c r="U231" t="str">
        <f>buff!AZ232</f>
        <v/>
      </c>
    </row>
    <row r="232" spans="1:21" x14ac:dyDescent="0.15">
      <c r="A232">
        <f>buff!Q233</f>
        <v>200095</v>
      </c>
      <c r="B232" t="str">
        <f>buff!R233</f>
        <v>被动防御中lv15</v>
      </c>
      <c r="C232" t="str">
        <f>buff!S233</f>
        <v>被动防御中lv15</v>
      </c>
      <c r="D232">
        <f>VLOOKUP(buff!T233,对应表!V:W,2,FALSE)</f>
        <v>1</v>
      </c>
      <c r="E232">
        <f>buff!U233</f>
        <v>0</v>
      </c>
      <c r="F232">
        <f>buff!V233</f>
        <v>0</v>
      </c>
      <c r="G232">
        <f>buff!W233</f>
        <v>0</v>
      </c>
      <c r="H232">
        <f>buff!X233</f>
        <v>0</v>
      </c>
      <c r="I232" t="str">
        <f>buff!AI233</f>
        <v>DEF:7252</v>
      </c>
      <c r="J232">
        <f>buff!AJ233</f>
        <v>0</v>
      </c>
      <c r="K232">
        <f>buff!AK233</f>
        <v>0</v>
      </c>
      <c r="L232">
        <f>buff!AL233</f>
        <v>0</v>
      </c>
      <c r="M232">
        <f>buff!AM233</f>
        <v>0</v>
      </c>
      <c r="N232">
        <f>buff!AN233</f>
        <v>0</v>
      </c>
      <c r="O232">
        <f>buff!AO233</f>
        <v>0</v>
      </c>
      <c r="P232">
        <f>buff!AP233</f>
        <v>0</v>
      </c>
      <c r="Q232">
        <f>buff!AQ233</f>
        <v>0</v>
      </c>
      <c r="R232">
        <f>buff!AR233</f>
        <v>999</v>
      </c>
      <c r="S232">
        <f>buff!AS233</f>
        <v>0</v>
      </c>
      <c r="T232">
        <f>buff!AT233</f>
        <v>0</v>
      </c>
      <c r="U232" t="str">
        <f>buff!AZ233</f>
        <v/>
      </c>
    </row>
    <row r="233" spans="1:21" x14ac:dyDescent="0.15">
      <c r="A233">
        <f>buff!Q234</f>
        <v>200096</v>
      </c>
      <c r="B233" t="str">
        <f>buff!R234</f>
        <v>被动防御中lv16</v>
      </c>
      <c r="C233" t="str">
        <f>buff!S234</f>
        <v>被动防御中lv16</v>
      </c>
      <c r="D233">
        <f>VLOOKUP(buff!T234,对应表!V:W,2,FALSE)</f>
        <v>1</v>
      </c>
      <c r="E233">
        <f>buff!U234</f>
        <v>0</v>
      </c>
      <c r="F233">
        <f>buff!V234</f>
        <v>0</v>
      </c>
      <c r="G233">
        <f>buff!W234</f>
        <v>0</v>
      </c>
      <c r="H233">
        <f>buff!X234</f>
        <v>0</v>
      </c>
      <c r="I233" t="str">
        <f>buff!AI234</f>
        <v>DEF:10257</v>
      </c>
      <c r="J233">
        <f>buff!AJ234</f>
        <v>0</v>
      </c>
      <c r="K233">
        <f>buff!AK234</f>
        <v>0</v>
      </c>
      <c r="L233">
        <f>buff!AL234</f>
        <v>0</v>
      </c>
      <c r="M233">
        <f>buff!AM234</f>
        <v>0</v>
      </c>
      <c r="N233">
        <f>buff!AN234</f>
        <v>0</v>
      </c>
      <c r="O233">
        <f>buff!AO234</f>
        <v>0</v>
      </c>
      <c r="P233">
        <f>buff!AP234</f>
        <v>0</v>
      </c>
      <c r="Q233">
        <f>buff!AQ234</f>
        <v>0</v>
      </c>
      <c r="R233">
        <f>buff!AR234</f>
        <v>999</v>
      </c>
      <c r="S233">
        <f>buff!AS234</f>
        <v>0</v>
      </c>
      <c r="T233">
        <f>buff!AT234</f>
        <v>0</v>
      </c>
      <c r="U233" t="str">
        <f>buff!AZ234</f>
        <v/>
      </c>
    </row>
    <row r="234" spans="1:21" x14ac:dyDescent="0.15">
      <c r="A234">
        <f>buff!Q235</f>
        <v>200097</v>
      </c>
      <c r="B234" t="str">
        <f>buff!R235</f>
        <v>被动防御中lv17</v>
      </c>
      <c r="C234" t="str">
        <f>buff!S235</f>
        <v>被动防御中lv17</v>
      </c>
      <c r="D234">
        <f>VLOOKUP(buff!T235,对应表!V:W,2,FALSE)</f>
        <v>1</v>
      </c>
      <c r="E234">
        <f>buff!U235</f>
        <v>0</v>
      </c>
      <c r="F234">
        <f>buff!V235</f>
        <v>0</v>
      </c>
      <c r="G234">
        <f>buff!W235</f>
        <v>0</v>
      </c>
      <c r="H234">
        <f>buff!X235</f>
        <v>0</v>
      </c>
      <c r="I234" t="str">
        <f>buff!AI235</f>
        <v>DEF:14508</v>
      </c>
      <c r="J234">
        <f>buff!AJ235</f>
        <v>0</v>
      </c>
      <c r="K234">
        <f>buff!AK235</f>
        <v>0</v>
      </c>
      <c r="L234">
        <f>buff!AL235</f>
        <v>0</v>
      </c>
      <c r="M234">
        <f>buff!AM235</f>
        <v>0</v>
      </c>
      <c r="N234">
        <f>buff!AN235</f>
        <v>0</v>
      </c>
      <c r="O234">
        <f>buff!AO235</f>
        <v>0</v>
      </c>
      <c r="P234">
        <f>buff!AP235</f>
        <v>0</v>
      </c>
      <c r="Q234">
        <f>buff!AQ235</f>
        <v>0</v>
      </c>
      <c r="R234">
        <f>buff!AR235</f>
        <v>999</v>
      </c>
      <c r="S234">
        <f>buff!AS235</f>
        <v>0</v>
      </c>
      <c r="T234">
        <f>buff!AT235</f>
        <v>0</v>
      </c>
      <c r="U234" t="str">
        <f>buff!AZ235</f>
        <v/>
      </c>
    </row>
    <row r="235" spans="1:21" x14ac:dyDescent="0.15">
      <c r="A235">
        <f>buff!Q236</f>
        <v>200098</v>
      </c>
      <c r="B235" t="str">
        <f>buff!R236</f>
        <v>被动防御中lv18</v>
      </c>
      <c r="C235" t="str">
        <f>buff!S236</f>
        <v>被动防御中lv18</v>
      </c>
      <c r="D235">
        <f>VLOOKUP(buff!T236,对应表!V:W,2,FALSE)</f>
        <v>1</v>
      </c>
      <c r="E235">
        <f>buff!U236</f>
        <v>0</v>
      </c>
      <c r="F235">
        <f>buff!V236</f>
        <v>0</v>
      </c>
      <c r="G235">
        <f>buff!W236</f>
        <v>0</v>
      </c>
      <c r="H235">
        <f>buff!X236</f>
        <v>0</v>
      </c>
      <c r="I235" t="str">
        <f>buff!AI236</f>
        <v>DEF:20520</v>
      </c>
      <c r="J235">
        <f>buff!AJ236</f>
        <v>0</v>
      </c>
      <c r="K235">
        <f>buff!AK236</f>
        <v>0</v>
      </c>
      <c r="L235">
        <f>buff!AL236</f>
        <v>0</v>
      </c>
      <c r="M235">
        <f>buff!AM236</f>
        <v>0</v>
      </c>
      <c r="N235">
        <f>buff!AN236</f>
        <v>0</v>
      </c>
      <c r="O235">
        <f>buff!AO236</f>
        <v>0</v>
      </c>
      <c r="P235">
        <f>buff!AP236</f>
        <v>0</v>
      </c>
      <c r="Q235">
        <f>buff!AQ236</f>
        <v>0</v>
      </c>
      <c r="R235">
        <f>buff!AR236</f>
        <v>999</v>
      </c>
      <c r="S235">
        <f>buff!AS236</f>
        <v>0</v>
      </c>
      <c r="T235">
        <f>buff!AT236</f>
        <v>0</v>
      </c>
      <c r="U235" t="str">
        <f>buff!AZ236</f>
        <v/>
      </c>
    </row>
    <row r="236" spans="1:21" x14ac:dyDescent="0.15">
      <c r="A236">
        <f>buff!Q237</f>
        <v>200099</v>
      </c>
      <c r="B236" t="str">
        <f>buff!R237</f>
        <v>被动防御中lv19</v>
      </c>
      <c r="C236" t="str">
        <f>buff!S237</f>
        <v>被动防御中lv19</v>
      </c>
      <c r="D236">
        <f>VLOOKUP(buff!T237,对应表!V:W,2,FALSE)</f>
        <v>1</v>
      </c>
      <c r="E236">
        <f>buff!U237</f>
        <v>0</v>
      </c>
      <c r="F236">
        <f>buff!V237</f>
        <v>0</v>
      </c>
      <c r="G236">
        <f>buff!W237</f>
        <v>0</v>
      </c>
      <c r="H236">
        <f>buff!X237</f>
        <v>0</v>
      </c>
      <c r="I236" t="str">
        <f>buff!AI237</f>
        <v>DEF:29024</v>
      </c>
      <c r="J236">
        <f>buff!AJ237</f>
        <v>0</v>
      </c>
      <c r="K236">
        <f>buff!AK237</f>
        <v>0</v>
      </c>
      <c r="L236">
        <f>buff!AL237</f>
        <v>0</v>
      </c>
      <c r="M236">
        <f>buff!AM237</f>
        <v>0</v>
      </c>
      <c r="N236">
        <f>buff!AN237</f>
        <v>0</v>
      </c>
      <c r="O236">
        <f>buff!AO237</f>
        <v>0</v>
      </c>
      <c r="P236">
        <f>buff!AP237</f>
        <v>0</v>
      </c>
      <c r="Q236">
        <f>buff!AQ237</f>
        <v>0</v>
      </c>
      <c r="R236">
        <f>buff!AR237</f>
        <v>999</v>
      </c>
      <c r="S236">
        <f>buff!AS237</f>
        <v>0</v>
      </c>
      <c r="T236">
        <f>buff!AT237</f>
        <v>0</v>
      </c>
      <c r="U236" t="str">
        <f>buff!AZ237</f>
        <v/>
      </c>
    </row>
    <row r="237" spans="1:21" x14ac:dyDescent="0.15">
      <c r="A237">
        <f>buff!Q238</f>
        <v>200100</v>
      </c>
      <c r="B237" t="str">
        <f>buff!R238</f>
        <v>被动防御中lv20</v>
      </c>
      <c r="C237" t="str">
        <f>buff!S238</f>
        <v>被动防御中lv20</v>
      </c>
      <c r="D237">
        <f>VLOOKUP(buff!T238,对应表!V:W,2,FALSE)</f>
        <v>1</v>
      </c>
      <c r="E237">
        <f>buff!U238</f>
        <v>0</v>
      </c>
      <c r="F237">
        <f>buff!V238</f>
        <v>0</v>
      </c>
      <c r="G237">
        <f>buff!W238</f>
        <v>0</v>
      </c>
      <c r="H237">
        <f>buff!X238</f>
        <v>0</v>
      </c>
      <c r="I237" t="str">
        <f>buff!AI238</f>
        <v>DEF:41051</v>
      </c>
      <c r="J237">
        <f>buff!AJ238</f>
        <v>0</v>
      </c>
      <c r="K237">
        <f>buff!AK238</f>
        <v>0</v>
      </c>
      <c r="L237">
        <f>buff!AL238</f>
        <v>0</v>
      </c>
      <c r="M237">
        <f>buff!AM238</f>
        <v>0</v>
      </c>
      <c r="N237">
        <f>buff!AN238</f>
        <v>0</v>
      </c>
      <c r="O237">
        <f>buff!AO238</f>
        <v>0</v>
      </c>
      <c r="P237">
        <f>buff!AP238</f>
        <v>0</v>
      </c>
      <c r="Q237">
        <f>buff!AQ238</f>
        <v>0</v>
      </c>
      <c r="R237">
        <f>buff!AR238</f>
        <v>999</v>
      </c>
      <c r="S237">
        <f>buff!AS238</f>
        <v>0</v>
      </c>
      <c r="T237">
        <f>buff!AT238</f>
        <v>0</v>
      </c>
      <c r="U237" t="str">
        <f>buff!AZ238</f>
        <v/>
      </c>
    </row>
    <row r="238" spans="1:21" x14ac:dyDescent="0.15">
      <c r="A238">
        <f>buff!Q239</f>
        <v>200101</v>
      </c>
      <c r="B238" t="str">
        <f>buff!R239</f>
        <v>被动防御大lv1</v>
      </c>
      <c r="C238" t="str">
        <f>buff!S239</f>
        <v>被动防御大lv1</v>
      </c>
      <c r="D238">
        <f>VLOOKUP(buff!T239,对应表!V:W,2,FALSE)</f>
        <v>1</v>
      </c>
      <c r="E238">
        <f>buff!U239</f>
        <v>0</v>
      </c>
      <c r="F238">
        <f>buff!V239</f>
        <v>0</v>
      </c>
      <c r="G238">
        <f>buff!W239</f>
        <v>0</v>
      </c>
      <c r="H238">
        <f>buff!X239</f>
        <v>0</v>
      </c>
      <c r="I238" t="str">
        <f>buff!AI239</f>
        <v>DEF:65</v>
      </c>
      <c r="J238">
        <f>buff!AJ239</f>
        <v>0</v>
      </c>
      <c r="K238">
        <f>buff!AK239</f>
        <v>0</v>
      </c>
      <c r="L238">
        <f>buff!AL239</f>
        <v>0</v>
      </c>
      <c r="M238">
        <f>buff!AM239</f>
        <v>0</v>
      </c>
      <c r="N238">
        <f>buff!AN239</f>
        <v>0</v>
      </c>
      <c r="O238">
        <f>buff!AO239</f>
        <v>0</v>
      </c>
      <c r="P238">
        <f>buff!AP239</f>
        <v>0</v>
      </c>
      <c r="Q238">
        <f>buff!AQ239</f>
        <v>0</v>
      </c>
      <c r="R238">
        <f>buff!AR239</f>
        <v>999</v>
      </c>
      <c r="S238">
        <f>buff!AS239</f>
        <v>0</v>
      </c>
      <c r="T238">
        <f>buff!AT239</f>
        <v>0</v>
      </c>
      <c r="U238" t="str">
        <f>buff!AZ239</f>
        <v/>
      </c>
    </row>
    <row r="239" spans="1:21" x14ac:dyDescent="0.15">
      <c r="A239">
        <f>buff!Q240</f>
        <v>200102</v>
      </c>
      <c r="B239" t="str">
        <f>buff!R240</f>
        <v>被动防御大lv2</v>
      </c>
      <c r="C239" t="str">
        <f>buff!S240</f>
        <v>被动防御大lv2</v>
      </c>
      <c r="D239">
        <f>VLOOKUP(buff!T240,对应表!V:W,2,FALSE)</f>
        <v>1</v>
      </c>
      <c r="E239">
        <f>buff!U240</f>
        <v>0</v>
      </c>
      <c r="F239">
        <f>buff!V240</f>
        <v>0</v>
      </c>
      <c r="G239">
        <f>buff!W240</f>
        <v>0</v>
      </c>
      <c r="H239">
        <f>buff!X240</f>
        <v>0</v>
      </c>
      <c r="I239" t="str">
        <f>buff!AI240</f>
        <v>DEF:80</v>
      </c>
      <c r="J239">
        <f>buff!AJ240</f>
        <v>0</v>
      </c>
      <c r="K239">
        <f>buff!AK240</f>
        <v>0</v>
      </c>
      <c r="L239">
        <f>buff!AL240</f>
        <v>0</v>
      </c>
      <c r="M239">
        <f>buff!AM240</f>
        <v>0</v>
      </c>
      <c r="N239">
        <f>buff!AN240</f>
        <v>0</v>
      </c>
      <c r="O239">
        <f>buff!AO240</f>
        <v>0</v>
      </c>
      <c r="P239">
        <f>buff!AP240</f>
        <v>0</v>
      </c>
      <c r="Q239">
        <f>buff!AQ240</f>
        <v>0</v>
      </c>
      <c r="R239">
        <f>buff!AR240</f>
        <v>999</v>
      </c>
      <c r="S239">
        <f>buff!AS240</f>
        <v>0</v>
      </c>
      <c r="T239">
        <f>buff!AT240</f>
        <v>0</v>
      </c>
      <c r="U239" t="str">
        <f>buff!AZ240</f>
        <v/>
      </c>
    </row>
    <row r="240" spans="1:21" x14ac:dyDescent="0.15">
      <c r="A240">
        <f>buff!Q241</f>
        <v>200103</v>
      </c>
      <c r="B240" t="str">
        <f>buff!R241</f>
        <v>被动防御大lv3</v>
      </c>
      <c r="C240" t="str">
        <f>buff!S241</f>
        <v>被动防御大lv3</v>
      </c>
      <c r="D240">
        <f>VLOOKUP(buff!T241,对应表!V:W,2,FALSE)</f>
        <v>1</v>
      </c>
      <c r="E240">
        <f>buff!U241</f>
        <v>0</v>
      </c>
      <c r="F240">
        <f>buff!V241</f>
        <v>0</v>
      </c>
      <c r="G240">
        <f>buff!W241</f>
        <v>0</v>
      </c>
      <c r="H240">
        <f>buff!X241</f>
        <v>0</v>
      </c>
      <c r="I240" t="str">
        <f>buff!AI241</f>
        <v>DEF:125</v>
      </c>
      <c r="J240">
        <f>buff!AJ241</f>
        <v>0</v>
      </c>
      <c r="K240">
        <f>buff!AK241</f>
        <v>0</v>
      </c>
      <c r="L240">
        <f>buff!AL241</f>
        <v>0</v>
      </c>
      <c r="M240">
        <f>buff!AM241</f>
        <v>0</v>
      </c>
      <c r="N240">
        <f>buff!AN241</f>
        <v>0</v>
      </c>
      <c r="O240">
        <f>buff!AO241</f>
        <v>0</v>
      </c>
      <c r="P240">
        <f>buff!AP241</f>
        <v>0</v>
      </c>
      <c r="Q240">
        <f>buff!AQ241</f>
        <v>0</v>
      </c>
      <c r="R240">
        <f>buff!AR241</f>
        <v>999</v>
      </c>
      <c r="S240">
        <f>buff!AS241</f>
        <v>0</v>
      </c>
      <c r="T240">
        <f>buff!AT241</f>
        <v>0</v>
      </c>
      <c r="U240" t="str">
        <f>buff!AZ241</f>
        <v/>
      </c>
    </row>
    <row r="241" spans="1:21" x14ac:dyDescent="0.15">
      <c r="A241">
        <f>buff!Q242</f>
        <v>200104</v>
      </c>
      <c r="B241" t="str">
        <f>buff!R242</f>
        <v>被动防御大lv4</v>
      </c>
      <c r="C241" t="str">
        <f>buff!S242</f>
        <v>被动防御大lv4</v>
      </c>
      <c r="D241">
        <f>VLOOKUP(buff!T242,对应表!V:W,2,FALSE)</f>
        <v>1</v>
      </c>
      <c r="E241">
        <f>buff!U242</f>
        <v>0</v>
      </c>
      <c r="F241">
        <f>buff!V242</f>
        <v>0</v>
      </c>
      <c r="G241">
        <f>buff!W242</f>
        <v>0</v>
      </c>
      <c r="H241">
        <f>buff!X242</f>
        <v>0</v>
      </c>
      <c r="I241" t="str">
        <f>buff!AI242</f>
        <v>DEF:200</v>
      </c>
      <c r="J241">
        <f>buff!AJ242</f>
        <v>0</v>
      </c>
      <c r="K241">
        <f>buff!AK242</f>
        <v>0</v>
      </c>
      <c r="L241">
        <f>buff!AL242</f>
        <v>0</v>
      </c>
      <c r="M241">
        <f>buff!AM242</f>
        <v>0</v>
      </c>
      <c r="N241">
        <f>buff!AN242</f>
        <v>0</v>
      </c>
      <c r="O241">
        <f>buff!AO242</f>
        <v>0</v>
      </c>
      <c r="P241">
        <f>buff!AP242</f>
        <v>0</v>
      </c>
      <c r="Q241">
        <f>buff!AQ242</f>
        <v>0</v>
      </c>
      <c r="R241">
        <f>buff!AR242</f>
        <v>999</v>
      </c>
      <c r="S241">
        <f>buff!AS242</f>
        <v>0</v>
      </c>
      <c r="T241">
        <f>buff!AT242</f>
        <v>0</v>
      </c>
      <c r="U241" t="str">
        <f>buff!AZ242</f>
        <v/>
      </c>
    </row>
    <row r="242" spans="1:21" x14ac:dyDescent="0.15">
      <c r="A242">
        <f>buff!Q243</f>
        <v>200105</v>
      </c>
      <c r="B242" t="str">
        <f>buff!R243</f>
        <v>被动防御大lv5</v>
      </c>
      <c r="C242" t="str">
        <f>buff!S243</f>
        <v>被动防御大lv5</v>
      </c>
      <c r="D242">
        <f>VLOOKUP(buff!T243,对应表!V:W,2,FALSE)</f>
        <v>1</v>
      </c>
      <c r="E242">
        <f>buff!U243</f>
        <v>0</v>
      </c>
      <c r="F242">
        <f>buff!V243</f>
        <v>0</v>
      </c>
      <c r="G242">
        <f>buff!W243</f>
        <v>0</v>
      </c>
      <c r="H242">
        <f>buff!X243</f>
        <v>0</v>
      </c>
      <c r="I242" t="str">
        <f>buff!AI243</f>
        <v>DEF:282</v>
      </c>
      <c r="J242">
        <f>buff!AJ243</f>
        <v>0</v>
      </c>
      <c r="K242">
        <f>buff!AK243</f>
        <v>0</v>
      </c>
      <c r="L242">
        <f>buff!AL243</f>
        <v>0</v>
      </c>
      <c r="M242">
        <f>buff!AM243</f>
        <v>0</v>
      </c>
      <c r="N242">
        <f>buff!AN243</f>
        <v>0</v>
      </c>
      <c r="O242">
        <f>buff!AO243</f>
        <v>0</v>
      </c>
      <c r="P242">
        <f>buff!AP243</f>
        <v>0</v>
      </c>
      <c r="Q242">
        <f>buff!AQ243</f>
        <v>0</v>
      </c>
      <c r="R242">
        <f>buff!AR243</f>
        <v>999</v>
      </c>
      <c r="S242">
        <f>buff!AS243</f>
        <v>0</v>
      </c>
      <c r="T242">
        <f>buff!AT243</f>
        <v>0</v>
      </c>
      <c r="U242" t="str">
        <f>buff!AZ243</f>
        <v/>
      </c>
    </row>
    <row r="243" spans="1:21" x14ac:dyDescent="0.15">
      <c r="A243">
        <f>buff!Q244</f>
        <v>200106</v>
      </c>
      <c r="B243" t="str">
        <f>buff!R244</f>
        <v>被动防御大lv6</v>
      </c>
      <c r="C243" t="str">
        <f>buff!S244</f>
        <v>被动防御大lv6</v>
      </c>
      <c r="D243">
        <f>VLOOKUP(buff!T244,对应表!V:W,2,FALSE)</f>
        <v>1</v>
      </c>
      <c r="E243">
        <f>buff!U244</f>
        <v>0</v>
      </c>
      <c r="F243">
        <f>buff!V244</f>
        <v>0</v>
      </c>
      <c r="G243">
        <f>buff!W244</f>
        <v>0</v>
      </c>
      <c r="H243">
        <f>buff!X244</f>
        <v>0</v>
      </c>
      <c r="I243" t="str">
        <f>buff!AI244</f>
        <v>DEF:400</v>
      </c>
      <c r="J243">
        <f>buff!AJ244</f>
        <v>0</v>
      </c>
      <c r="K243">
        <f>buff!AK244</f>
        <v>0</v>
      </c>
      <c r="L243">
        <f>buff!AL244</f>
        <v>0</v>
      </c>
      <c r="M243">
        <f>buff!AM244</f>
        <v>0</v>
      </c>
      <c r="N243">
        <f>buff!AN244</f>
        <v>0</v>
      </c>
      <c r="O243">
        <f>buff!AO244</f>
        <v>0</v>
      </c>
      <c r="P243">
        <f>buff!AP244</f>
        <v>0</v>
      </c>
      <c r="Q243">
        <f>buff!AQ244</f>
        <v>0</v>
      </c>
      <c r="R243">
        <f>buff!AR244</f>
        <v>999</v>
      </c>
      <c r="S243">
        <f>buff!AS244</f>
        <v>0</v>
      </c>
      <c r="T243">
        <f>buff!AT244</f>
        <v>0</v>
      </c>
      <c r="U243" t="str">
        <f>buff!AZ244</f>
        <v/>
      </c>
    </row>
    <row r="244" spans="1:21" x14ac:dyDescent="0.15">
      <c r="A244">
        <f>buff!Q245</f>
        <v>200107</v>
      </c>
      <c r="B244" t="str">
        <f>buff!R245</f>
        <v>被动防御大lv7</v>
      </c>
      <c r="C244" t="str">
        <f>buff!S245</f>
        <v>被动防御大lv7</v>
      </c>
      <c r="D244">
        <f>VLOOKUP(buff!T245,对应表!V:W,2,FALSE)</f>
        <v>1</v>
      </c>
      <c r="E244">
        <f>buff!U245</f>
        <v>0</v>
      </c>
      <c r="F244">
        <f>buff!V245</f>
        <v>0</v>
      </c>
      <c r="G244">
        <f>buff!W245</f>
        <v>0</v>
      </c>
      <c r="H244">
        <f>buff!X245</f>
        <v>0</v>
      </c>
      <c r="I244" t="str">
        <f>buff!AI245</f>
        <v>DEF:566</v>
      </c>
      <c r="J244">
        <f>buff!AJ245</f>
        <v>0</v>
      </c>
      <c r="K244">
        <f>buff!AK245</f>
        <v>0</v>
      </c>
      <c r="L244">
        <f>buff!AL245</f>
        <v>0</v>
      </c>
      <c r="M244">
        <f>buff!AM245</f>
        <v>0</v>
      </c>
      <c r="N244">
        <f>buff!AN245</f>
        <v>0</v>
      </c>
      <c r="O244">
        <f>buff!AO245</f>
        <v>0</v>
      </c>
      <c r="P244">
        <f>buff!AP245</f>
        <v>0</v>
      </c>
      <c r="Q244">
        <f>buff!AQ245</f>
        <v>0</v>
      </c>
      <c r="R244">
        <f>buff!AR245</f>
        <v>999</v>
      </c>
      <c r="S244">
        <f>buff!AS245</f>
        <v>0</v>
      </c>
      <c r="T244">
        <f>buff!AT245</f>
        <v>0</v>
      </c>
      <c r="U244" t="str">
        <f>buff!AZ245</f>
        <v/>
      </c>
    </row>
    <row r="245" spans="1:21" x14ac:dyDescent="0.15">
      <c r="A245">
        <f>buff!Q246</f>
        <v>200108</v>
      </c>
      <c r="B245" t="str">
        <f>buff!R246</f>
        <v>被动防御大lv8</v>
      </c>
      <c r="C245" t="str">
        <f>buff!S246</f>
        <v>被动防御大lv8</v>
      </c>
      <c r="D245">
        <f>VLOOKUP(buff!T246,对应表!V:W,2,FALSE)</f>
        <v>1</v>
      </c>
      <c r="E245">
        <f>buff!U246</f>
        <v>0</v>
      </c>
      <c r="F245">
        <f>buff!V246</f>
        <v>0</v>
      </c>
      <c r="G245">
        <f>buff!W246</f>
        <v>0</v>
      </c>
      <c r="H245">
        <f>buff!X246</f>
        <v>0</v>
      </c>
      <c r="I245" t="str">
        <f>buff!AI246</f>
        <v>DEF:800</v>
      </c>
      <c r="J245">
        <f>buff!AJ246</f>
        <v>0</v>
      </c>
      <c r="K245">
        <f>buff!AK246</f>
        <v>0</v>
      </c>
      <c r="L245">
        <f>buff!AL246</f>
        <v>0</v>
      </c>
      <c r="M245">
        <f>buff!AM246</f>
        <v>0</v>
      </c>
      <c r="N245">
        <f>buff!AN246</f>
        <v>0</v>
      </c>
      <c r="O245">
        <f>buff!AO246</f>
        <v>0</v>
      </c>
      <c r="P245">
        <f>buff!AP246</f>
        <v>0</v>
      </c>
      <c r="Q245">
        <f>buff!AQ246</f>
        <v>0</v>
      </c>
      <c r="R245">
        <f>buff!AR246</f>
        <v>999</v>
      </c>
      <c r="S245">
        <f>buff!AS246</f>
        <v>0</v>
      </c>
      <c r="T245">
        <f>buff!AT246</f>
        <v>0</v>
      </c>
      <c r="U245" t="str">
        <f>buff!AZ246</f>
        <v/>
      </c>
    </row>
    <row r="246" spans="1:21" x14ac:dyDescent="0.15">
      <c r="A246">
        <f>buff!Q247</f>
        <v>200109</v>
      </c>
      <c r="B246" t="str">
        <f>buff!R247</f>
        <v>被动防御大lv9</v>
      </c>
      <c r="C246" t="str">
        <f>buff!S247</f>
        <v>被动防御大lv9</v>
      </c>
      <c r="D246">
        <f>VLOOKUP(buff!T247,对应表!V:W,2,FALSE)</f>
        <v>1</v>
      </c>
      <c r="E246">
        <f>buff!U247</f>
        <v>0</v>
      </c>
      <c r="F246">
        <f>buff!V247</f>
        <v>0</v>
      </c>
      <c r="G246">
        <f>buff!W247</f>
        <v>0</v>
      </c>
      <c r="H246">
        <f>buff!X247</f>
        <v>0</v>
      </c>
      <c r="I246" t="str">
        <f>buff!AI247</f>
        <v>DEF:1132</v>
      </c>
      <c r="J246">
        <f>buff!AJ247</f>
        <v>0</v>
      </c>
      <c r="K246">
        <f>buff!AK247</f>
        <v>0</v>
      </c>
      <c r="L246">
        <f>buff!AL247</f>
        <v>0</v>
      </c>
      <c r="M246">
        <f>buff!AM247</f>
        <v>0</v>
      </c>
      <c r="N246">
        <f>buff!AN247</f>
        <v>0</v>
      </c>
      <c r="O246">
        <f>buff!AO247</f>
        <v>0</v>
      </c>
      <c r="P246">
        <f>buff!AP247</f>
        <v>0</v>
      </c>
      <c r="Q246">
        <f>buff!AQ247</f>
        <v>0</v>
      </c>
      <c r="R246">
        <f>buff!AR247</f>
        <v>999</v>
      </c>
      <c r="S246">
        <f>buff!AS247</f>
        <v>0</v>
      </c>
      <c r="T246">
        <f>buff!AT247</f>
        <v>0</v>
      </c>
      <c r="U246" t="str">
        <f>buff!AZ247</f>
        <v/>
      </c>
    </row>
    <row r="247" spans="1:21" x14ac:dyDescent="0.15">
      <c r="A247">
        <f>buff!Q248</f>
        <v>200110</v>
      </c>
      <c r="B247" t="str">
        <f>buff!R248</f>
        <v>被动防御大lv10</v>
      </c>
      <c r="C247" t="str">
        <f>buff!S248</f>
        <v>被动防御大lv10</v>
      </c>
      <c r="D247">
        <f>VLOOKUP(buff!T248,对应表!V:W,2,FALSE)</f>
        <v>1</v>
      </c>
      <c r="E247">
        <f>buff!U248</f>
        <v>0</v>
      </c>
      <c r="F247">
        <f>buff!V248</f>
        <v>0</v>
      </c>
      <c r="G247">
        <f>buff!W248</f>
        <v>0</v>
      </c>
      <c r="H247">
        <f>buff!X248</f>
        <v>0</v>
      </c>
      <c r="I247" t="str">
        <f>buff!AI248</f>
        <v>DEF:1601</v>
      </c>
      <c r="J247">
        <f>buff!AJ248</f>
        <v>0</v>
      </c>
      <c r="K247">
        <f>buff!AK248</f>
        <v>0</v>
      </c>
      <c r="L247">
        <f>buff!AL248</f>
        <v>0</v>
      </c>
      <c r="M247">
        <f>buff!AM248</f>
        <v>0</v>
      </c>
      <c r="N247">
        <f>buff!AN248</f>
        <v>0</v>
      </c>
      <c r="O247">
        <f>buff!AO248</f>
        <v>0</v>
      </c>
      <c r="P247">
        <f>buff!AP248</f>
        <v>0</v>
      </c>
      <c r="Q247">
        <f>buff!AQ248</f>
        <v>0</v>
      </c>
      <c r="R247">
        <f>buff!AR248</f>
        <v>999</v>
      </c>
      <c r="S247">
        <f>buff!AS248</f>
        <v>0</v>
      </c>
      <c r="T247">
        <f>buff!AT248</f>
        <v>0</v>
      </c>
      <c r="U247" t="str">
        <f>buff!AZ248</f>
        <v/>
      </c>
    </row>
    <row r="248" spans="1:21" x14ac:dyDescent="0.15">
      <c r="A248">
        <f>buff!Q249</f>
        <v>200111</v>
      </c>
      <c r="B248" t="str">
        <f>buff!R249</f>
        <v>被动防御大lv11</v>
      </c>
      <c r="C248" t="str">
        <f>buff!S249</f>
        <v>被动防御大lv11</v>
      </c>
      <c r="D248">
        <f>VLOOKUP(buff!T249,对应表!V:W,2,FALSE)</f>
        <v>1</v>
      </c>
      <c r="E248">
        <f>buff!U249</f>
        <v>0</v>
      </c>
      <c r="F248">
        <f>buff!V249</f>
        <v>0</v>
      </c>
      <c r="G248">
        <f>buff!W249</f>
        <v>0</v>
      </c>
      <c r="H248">
        <f>buff!X249</f>
        <v>0</v>
      </c>
      <c r="I248" t="str">
        <f>buff!AI249</f>
        <v>DEF:2265</v>
      </c>
      <c r="J248">
        <f>buff!AJ249</f>
        <v>0</v>
      </c>
      <c r="K248">
        <f>buff!AK249</f>
        <v>0</v>
      </c>
      <c r="L248">
        <f>buff!AL249</f>
        <v>0</v>
      </c>
      <c r="M248">
        <f>buff!AM249</f>
        <v>0</v>
      </c>
      <c r="N248">
        <f>buff!AN249</f>
        <v>0</v>
      </c>
      <c r="O248">
        <f>buff!AO249</f>
        <v>0</v>
      </c>
      <c r="P248">
        <f>buff!AP249</f>
        <v>0</v>
      </c>
      <c r="Q248">
        <f>buff!AQ249</f>
        <v>0</v>
      </c>
      <c r="R248">
        <f>buff!AR249</f>
        <v>999</v>
      </c>
      <c r="S248">
        <f>buff!AS249</f>
        <v>0</v>
      </c>
      <c r="T248">
        <f>buff!AT249</f>
        <v>0</v>
      </c>
      <c r="U248" t="str">
        <f>buff!AZ249</f>
        <v/>
      </c>
    </row>
    <row r="249" spans="1:21" x14ac:dyDescent="0.15">
      <c r="A249">
        <f>buff!Q250</f>
        <v>200112</v>
      </c>
      <c r="B249" t="str">
        <f>buff!R250</f>
        <v>被动防御大lv12</v>
      </c>
      <c r="C249" t="str">
        <f>buff!S250</f>
        <v>被动防御大lv12</v>
      </c>
      <c r="D249">
        <f>VLOOKUP(buff!T250,对应表!V:W,2,FALSE)</f>
        <v>1</v>
      </c>
      <c r="E249">
        <f>buff!U250</f>
        <v>0</v>
      </c>
      <c r="F249">
        <f>buff!V250</f>
        <v>0</v>
      </c>
      <c r="G249">
        <f>buff!W250</f>
        <v>0</v>
      </c>
      <c r="H249">
        <f>buff!X250</f>
        <v>0</v>
      </c>
      <c r="I249" t="str">
        <f>buff!AI250</f>
        <v>DEF:3203</v>
      </c>
      <c r="J249">
        <f>buff!AJ250</f>
        <v>0</v>
      </c>
      <c r="K249">
        <f>buff!AK250</f>
        <v>0</v>
      </c>
      <c r="L249">
        <f>buff!AL250</f>
        <v>0</v>
      </c>
      <c r="M249">
        <f>buff!AM250</f>
        <v>0</v>
      </c>
      <c r="N249">
        <f>buff!AN250</f>
        <v>0</v>
      </c>
      <c r="O249">
        <f>buff!AO250</f>
        <v>0</v>
      </c>
      <c r="P249">
        <f>buff!AP250</f>
        <v>0</v>
      </c>
      <c r="Q249">
        <f>buff!AQ250</f>
        <v>0</v>
      </c>
      <c r="R249">
        <f>buff!AR250</f>
        <v>999</v>
      </c>
      <c r="S249">
        <f>buff!AS250</f>
        <v>0</v>
      </c>
      <c r="T249">
        <f>buff!AT250</f>
        <v>0</v>
      </c>
      <c r="U249" t="str">
        <f>buff!AZ250</f>
        <v/>
      </c>
    </row>
    <row r="250" spans="1:21" x14ac:dyDescent="0.15">
      <c r="A250">
        <f>buff!Q251</f>
        <v>200113</v>
      </c>
      <c r="B250" t="str">
        <f>buff!R251</f>
        <v>被动防御大lv13</v>
      </c>
      <c r="C250" t="str">
        <f>buff!S251</f>
        <v>被动防御大lv13</v>
      </c>
      <c r="D250">
        <f>VLOOKUP(buff!T251,对应表!V:W,2,FALSE)</f>
        <v>1</v>
      </c>
      <c r="E250">
        <f>buff!U251</f>
        <v>0</v>
      </c>
      <c r="F250">
        <f>buff!V251</f>
        <v>0</v>
      </c>
      <c r="G250">
        <f>buff!W251</f>
        <v>0</v>
      </c>
      <c r="H250">
        <f>buff!X251</f>
        <v>0</v>
      </c>
      <c r="I250" t="str">
        <f>buff!AI251</f>
        <v>DEF:4531</v>
      </c>
      <c r="J250">
        <f>buff!AJ251</f>
        <v>0</v>
      </c>
      <c r="K250">
        <f>buff!AK251</f>
        <v>0</v>
      </c>
      <c r="L250">
        <f>buff!AL251</f>
        <v>0</v>
      </c>
      <c r="M250">
        <f>buff!AM251</f>
        <v>0</v>
      </c>
      <c r="N250">
        <f>buff!AN251</f>
        <v>0</v>
      </c>
      <c r="O250">
        <f>buff!AO251</f>
        <v>0</v>
      </c>
      <c r="P250">
        <f>buff!AP251</f>
        <v>0</v>
      </c>
      <c r="Q250">
        <f>buff!AQ251</f>
        <v>0</v>
      </c>
      <c r="R250">
        <f>buff!AR251</f>
        <v>999</v>
      </c>
      <c r="S250">
        <f>buff!AS251</f>
        <v>0</v>
      </c>
      <c r="T250">
        <f>buff!AT251</f>
        <v>0</v>
      </c>
      <c r="U250" t="str">
        <f>buff!AZ251</f>
        <v/>
      </c>
    </row>
    <row r="251" spans="1:21" x14ac:dyDescent="0.15">
      <c r="A251">
        <f>buff!Q252</f>
        <v>200114</v>
      </c>
      <c r="B251" t="str">
        <f>buff!R252</f>
        <v>被动防御大lv14</v>
      </c>
      <c r="C251" t="str">
        <f>buff!S252</f>
        <v>被动防御大lv14</v>
      </c>
      <c r="D251">
        <f>VLOOKUP(buff!T252,对应表!V:W,2,FALSE)</f>
        <v>1</v>
      </c>
      <c r="E251">
        <f>buff!U252</f>
        <v>0</v>
      </c>
      <c r="F251">
        <f>buff!V252</f>
        <v>0</v>
      </c>
      <c r="G251">
        <f>buff!W252</f>
        <v>0</v>
      </c>
      <c r="H251">
        <f>buff!X252</f>
        <v>0</v>
      </c>
      <c r="I251" t="str">
        <f>buff!AI252</f>
        <v>DEF:6409</v>
      </c>
      <c r="J251">
        <f>buff!AJ252</f>
        <v>0</v>
      </c>
      <c r="K251">
        <f>buff!AK252</f>
        <v>0</v>
      </c>
      <c r="L251">
        <f>buff!AL252</f>
        <v>0</v>
      </c>
      <c r="M251">
        <f>buff!AM252</f>
        <v>0</v>
      </c>
      <c r="N251">
        <f>buff!AN252</f>
        <v>0</v>
      </c>
      <c r="O251">
        <f>buff!AO252</f>
        <v>0</v>
      </c>
      <c r="P251">
        <f>buff!AP252</f>
        <v>0</v>
      </c>
      <c r="Q251">
        <f>buff!AQ252</f>
        <v>0</v>
      </c>
      <c r="R251">
        <f>buff!AR252</f>
        <v>999</v>
      </c>
      <c r="S251">
        <f>buff!AS252</f>
        <v>0</v>
      </c>
      <c r="T251">
        <f>buff!AT252</f>
        <v>0</v>
      </c>
      <c r="U251" t="str">
        <f>buff!AZ252</f>
        <v/>
      </c>
    </row>
    <row r="252" spans="1:21" x14ac:dyDescent="0.15">
      <c r="A252">
        <f>buff!Q253</f>
        <v>200115</v>
      </c>
      <c r="B252" t="str">
        <f>buff!R253</f>
        <v>被动防御大lv15</v>
      </c>
      <c r="C252" t="str">
        <f>buff!S253</f>
        <v>被动防御大lv15</v>
      </c>
      <c r="D252">
        <f>VLOOKUP(buff!T253,对应表!V:W,2,FALSE)</f>
        <v>1</v>
      </c>
      <c r="E252">
        <f>buff!U253</f>
        <v>0</v>
      </c>
      <c r="F252">
        <f>buff!V253</f>
        <v>0</v>
      </c>
      <c r="G252">
        <f>buff!W253</f>
        <v>0</v>
      </c>
      <c r="H252">
        <f>buff!X253</f>
        <v>0</v>
      </c>
      <c r="I252" t="str">
        <f>buff!AI253</f>
        <v>DEF:9065</v>
      </c>
      <c r="J252">
        <f>buff!AJ253</f>
        <v>0</v>
      </c>
      <c r="K252">
        <f>buff!AK253</f>
        <v>0</v>
      </c>
      <c r="L252">
        <f>buff!AL253</f>
        <v>0</v>
      </c>
      <c r="M252">
        <f>buff!AM253</f>
        <v>0</v>
      </c>
      <c r="N252">
        <f>buff!AN253</f>
        <v>0</v>
      </c>
      <c r="O252">
        <f>buff!AO253</f>
        <v>0</v>
      </c>
      <c r="P252">
        <f>buff!AP253</f>
        <v>0</v>
      </c>
      <c r="Q252">
        <f>buff!AQ253</f>
        <v>0</v>
      </c>
      <c r="R252">
        <f>buff!AR253</f>
        <v>999</v>
      </c>
      <c r="S252">
        <f>buff!AS253</f>
        <v>0</v>
      </c>
      <c r="T252">
        <f>buff!AT253</f>
        <v>0</v>
      </c>
      <c r="U252" t="str">
        <f>buff!AZ253</f>
        <v/>
      </c>
    </row>
    <row r="253" spans="1:21" x14ac:dyDescent="0.15">
      <c r="A253">
        <f>buff!Q254</f>
        <v>200116</v>
      </c>
      <c r="B253" t="str">
        <f>buff!R254</f>
        <v>被动防御大lv16</v>
      </c>
      <c r="C253" t="str">
        <f>buff!S254</f>
        <v>被动防御大lv16</v>
      </c>
      <c r="D253">
        <f>VLOOKUP(buff!T254,对应表!V:W,2,FALSE)</f>
        <v>1</v>
      </c>
      <c r="E253">
        <f>buff!U254</f>
        <v>0</v>
      </c>
      <c r="F253">
        <f>buff!V254</f>
        <v>0</v>
      </c>
      <c r="G253">
        <f>buff!W254</f>
        <v>0</v>
      </c>
      <c r="H253">
        <f>buff!X254</f>
        <v>0</v>
      </c>
      <c r="I253" t="str">
        <f>buff!AI254</f>
        <v>DEF:12822</v>
      </c>
      <c r="J253">
        <f>buff!AJ254</f>
        <v>0</v>
      </c>
      <c r="K253">
        <f>buff!AK254</f>
        <v>0</v>
      </c>
      <c r="L253">
        <f>buff!AL254</f>
        <v>0</v>
      </c>
      <c r="M253">
        <f>buff!AM254</f>
        <v>0</v>
      </c>
      <c r="N253">
        <f>buff!AN254</f>
        <v>0</v>
      </c>
      <c r="O253">
        <f>buff!AO254</f>
        <v>0</v>
      </c>
      <c r="P253">
        <f>buff!AP254</f>
        <v>0</v>
      </c>
      <c r="Q253">
        <f>buff!AQ254</f>
        <v>0</v>
      </c>
      <c r="R253">
        <f>buff!AR254</f>
        <v>999</v>
      </c>
      <c r="S253">
        <f>buff!AS254</f>
        <v>0</v>
      </c>
      <c r="T253">
        <f>buff!AT254</f>
        <v>0</v>
      </c>
      <c r="U253" t="str">
        <f>buff!AZ254</f>
        <v/>
      </c>
    </row>
    <row r="254" spans="1:21" x14ac:dyDescent="0.15">
      <c r="A254">
        <f>buff!Q255</f>
        <v>200117</v>
      </c>
      <c r="B254" t="str">
        <f>buff!R255</f>
        <v>被动防御大lv17</v>
      </c>
      <c r="C254" t="str">
        <f>buff!S255</f>
        <v>被动防御大lv17</v>
      </c>
      <c r="D254">
        <f>VLOOKUP(buff!T255,对应表!V:W,2,FALSE)</f>
        <v>1</v>
      </c>
      <c r="E254">
        <f>buff!U255</f>
        <v>0</v>
      </c>
      <c r="F254">
        <f>buff!V255</f>
        <v>0</v>
      </c>
      <c r="G254">
        <f>buff!W255</f>
        <v>0</v>
      </c>
      <c r="H254">
        <f>buff!X255</f>
        <v>0</v>
      </c>
      <c r="I254" t="str">
        <f>buff!AI255</f>
        <v>DEF:18135</v>
      </c>
      <c r="J254">
        <f>buff!AJ255</f>
        <v>0</v>
      </c>
      <c r="K254">
        <f>buff!AK255</f>
        <v>0</v>
      </c>
      <c r="L254">
        <f>buff!AL255</f>
        <v>0</v>
      </c>
      <c r="M254">
        <f>buff!AM255</f>
        <v>0</v>
      </c>
      <c r="N254">
        <f>buff!AN255</f>
        <v>0</v>
      </c>
      <c r="O254">
        <f>buff!AO255</f>
        <v>0</v>
      </c>
      <c r="P254">
        <f>buff!AP255</f>
        <v>0</v>
      </c>
      <c r="Q254">
        <f>buff!AQ255</f>
        <v>0</v>
      </c>
      <c r="R254">
        <f>buff!AR255</f>
        <v>999</v>
      </c>
      <c r="S254">
        <f>buff!AS255</f>
        <v>0</v>
      </c>
      <c r="T254">
        <f>buff!AT255</f>
        <v>0</v>
      </c>
      <c r="U254" t="str">
        <f>buff!AZ255</f>
        <v/>
      </c>
    </row>
    <row r="255" spans="1:21" x14ac:dyDescent="0.15">
      <c r="A255">
        <f>buff!Q256</f>
        <v>200118</v>
      </c>
      <c r="B255" t="str">
        <f>buff!R256</f>
        <v>被动防御大lv18</v>
      </c>
      <c r="C255" t="str">
        <f>buff!S256</f>
        <v>被动防御大lv18</v>
      </c>
      <c r="D255">
        <f>VLOOKUP(buff!T256,对应表!V:W,2,FALSE)</f>
        <v>1</v>
      </c>
      <c r="E255">
        <f>buff!U256</f>
        <v>0</v>
      </c>
      <c r="F255">
        <f>buff!V256</f>
        <v>0</v>
      </c>
      <c r="G255">
        <f>buff!W256</f>
        <v>0</v>
      </c>
      <c r="H255">
        <f>buff!X256</f>
        <v>0</v>
      </c>
      <c r="I255" t="str">
        <f>buff!AI256</f>
        <v>DEF:25650</v>
      </c>
      <c r="J255">
        <f>buff!AJ256</f>
        <v>0</v>
      </c>
      <c r="K255">
        <f>buff!AK256</f>
        <v>0</v>
      </c>
      <c r="L255">
        <f>buff!AL256</f>
        <v>0</v>
      </c>
      <c r="M255">
        <f>buff!AM256</f>
        <v>0</v>
      </c>
      <c r="N255">
        <f>buff!AN256</f>
        <v>0</v>
      </c>
      <c r="O255">
        <f>buff!AO256</f>
        <v>0</v>
      </c>
      <c r="P255">
        <f>buff!AP256</f>
        <v>0</v>
      </c>
      <c r="Q255">
        <f>buff!AQ256</f>
        <v>0</v>
      </c>
      <c r="R255">
        <f>buff!AR256</f>
        <v>999</v>
      </c>
      <c r="S255">
        <f>buff!AS256</f>
        <v>0</v>
      </c>
      <c r="T255">
        <f>buff!AT256</f>
        <v>0</v>
      </c>
      <c r="U255" t="str">
        <f>buff!AZ256</f>
        <v/>
      </c>
    </row>
    <row r="256" spans="1:21" x14ac:dyDescent="0.15">
      <c r="A256">
        <f>buff!Q257</f>
        <v>200119</v>
      </c>
      <c r="B256" t="str">
        <f>buff!R257</f>
        <v>被动防御大lv19</v>
      </c>
      <c r="C256" t="str">
        <f>buff!S257</f>
        <v>被动防御大lv19</v>
      </c>
      <c r="D256">
        <f>VLOOKUP(buff!T257,对应表!V:W,2,FALSE)</f>
        <v>1</v>
      </c>
      <c r="E256">
        <f>buff!U257</f>
        <v>0</v>
      </c>
      <c r="F256">
        <f>buff!V257</f>
        <v>0</v>
      </c>
      <c r="G256">
        <f>buff!W257</f>
        <v>0</v>
      </c>
      <c r="H256">
        <f>buff!X257</f>
        <v>0</v>
      </c>
      <c r="I256" t="str">
        <f>buff!AI257</f>
        <v>DEF:36280</v>
      </c>
      <c r="J256">
        <f>buff!AJ257</f>
        <v>0</v>
      </c>
      <c r="K256">
        <f>buff!AK257</f>
        <v>0</v>
      </c>
      <c r="L256">
        <f>buff!AL257</f>
        <v>0</v>
      </c>
      <c r="M256">
        <f>buff!AM257</f>
        <v>0</v>
      </c>
      <c r="N256">
        <f>buff!AN257</f>
        <v>0</v>
      </c>
      <c r="O256">
        <f>buff!AO257</f>
        <v>0</v>
      </c>
      <c r="P256">
        <f>buff!AP257</f>
        <v>0</v>
      </c>
      <c r="Q256">
        <f>buff!AQ257</f>
        <v>0</v>
      </c>
      <c r="R256">
        <f>buff!AR257</f>
        <v>999</v>
      </c>
      <c r="S256">
        <f>buff!AS257</f>
        <v>0</v>
      </c>
      <c r="T256">
        <f>buff!AT257</f>
        <v>0</v>
      </c>
      <c r="U256" t="str">
        <f>buff!AZ257</f>
        <v/>
      </c>
    </row>
    <row r="257" spans="1:21" x14ac:dyDescent="0.15">
      <c r="A257">
        <f>buff!Q258</f>
        <v>200120</v>
      </c>
      <c r="B257" t="str">
        <f>buff!R258</f>
        <v>被动防御大lv20</v>
      </c>
      <c r="C257" t="str">
        <f>buff!S258</f>
        <v>被动防御大lv20</v>
      </c>
      <c r="D257">
        <f>VLOOKUP(buff!T258,对应表!V:W,2,FALSE)</f>
        <v>1</v>
      </c>
      <c r="E257">
        <f>buff!U258</f>
        <v>0</v>
      </c>
      <c r="F257">
        <f>buff!V258</f>
        <v>0</v>
      </c>
      <c r="G257">
        <f>buff!W258</f>
        <v>0</v>
      </c>
      <c r="H257">
        <f>buff!X258</f>
        <v>0</v>
      </c>
      <c r="I257" t="str">
        <f>buff!AI258</f>
        <v>DEF:51314</v>
      </c>
      <c r="J257">
        <f>buff!AJ258</f>
        <v>0</v>
      </c>
      <c r="K257">
        <f>buff!AK258</f>
        <v>0</v>
      </c>
      <c r="L257">
        <f>buff!AL258</f>
        <v>0</v>
      </c>
      <c r="M257">
        <f>buff!AM258</f>
        <v>0</v>
      </c>
      <c r="N257">
        <f>buff!AN258</f>
        <v>0</v>
      </c>
      <c r="O257">
        <f>buff!AO258</f>
        <v>0</v>
      </c>
      <c r="P257">
        <f>buff!AP258</f>
        <v>0</v>
      </c>
      <c r="Q257">
        <f>buff!AQ258</f>
        <v>0</v>
      </c>
      <c r="R257">
        <f>buff!AR258</f>
        <v>999</v>
      </c>
      <c r="S257">
        <f>buff!AS258</f>
        <v>0</v>
      </c>
      <c r="T257">
        <f>buff!AT258</f>
        <v>0</v>
      </c>
      <c r="U257" t="str">
        <f>buff!AZ258</f>
        <v/>
      </c>
    </row>
    <row r="258" spans="1:21" x14ac:dyDescent="0.15">
      <c r="A258">
        <f>buff!Q259</f>
        <v>200121</v>
      </c>
      <c r="B258" t="str">
        <f>buff!R259</f>
        <v>被动生命小lv1</v>
      </c>
      <c r="C258" t="str">
        <f>buff!S259</f>
        <v>被动生命小lv1</v>
      </c>
      <c r="D258">
        <f>VLOOKUP(buff!T259,对应表!V:W,2,FALSE)</f>
        <v>1</v>
      </c>
      <c r="E258">
        <f>buff!U259</f>
        <v>0</v>
      </c>
      <c r="F258">
        <f>buff!V259</f>
        <v>0</v>
      </c>
      <c r="G258">
        <f>buff!W259</f>
        <v>0</v>
      </c>
      <c r="H258">
        <f>buff!X259</f>
        <v>0</v>
      </c>
      <c r="I258" t="str">
        <f>buff!AI259</f>
        <v>HP:62</v>
      </c>
      <c r="J258">
        <f>buff!AJ259</f>
        <v>0</v>
      </c>
      <c r="K258">
        <f>buff!AK259</f>
        <v>0</v>
      </c>
      <c r="L258">
        <f>buff!AL259</f>
        <v>0</v>
      </c>
      <c r="M258">
        <f>buff!AM259</f>
        <v>0</v>
      </c>
      <c r="N258">
        <f>buff!AN259</f>
        <v>0</v>
      </c>
      <c r="O258">
        <f>buff!AO259</f>
        <v>0</v>
      </c>
      <c r="P258">
        <f>buff!AP259</f>
        <v>0</v>
      </c>
      <c r="Q258">
        <f>buff!AQ259</f>
        <v>0</v>
      </c>
      <c r="R258">
        <f>buff!AR259</f>
        <v>999</v>
      </c>
      <c r="S258">
        <f>buff!AS259</f>
        <v>0</v>
      </c>
      <c r="T258">
        <f>buff!AT259</f>
        <v>0</v>
      </c>
      <c r="U258" t="str">
        <f>buff!AZ259</f>
        <v/>
      </c>
    </row>
    <row r="259" spans="1:21" x14ac:dyDescent="0.15">
      <c r="A259">
        <f>buff!Q260</f>
        <v>200122</v>
      </c>
      <c r="B259" t="str">
        <f>buff!R260</f>
        <v>被动生命小lv2</v>
      </c>
      <c r="C259" t="str">
        <f>buff!S260</f>
        <v>被动生命小lv2</v>
      </c>
      <c r="D259">
        <f>VLOOKUP(buff!T260,对应表!V:W,2,FALSE)</f>
        <v>1</v>
      </c>
      <c r="E259">
        <f>buff!U260</f>
        <v>0</v>
      </c>
      <c r="F259">
        <f>buff!V260</f>
        <v>0</v>
      </c>
      <c r="G259">
        <f>buff!W260</f>
        <v>0</v>
      </c>
      <c r="H259">
        <f>buff!X260</f>
        <v>0</v>
      </c>
      <c r="I259" t="str">
        <f>buff!AI260</f>
        <v>HP:76</v>
      </c>
      <c r="J259">
        <f>buff!AJ260</f>
        <v>0</v>
      </c>
      <c r="K259">
        <f>buff!AK260</f>
        <v>0</v>
      </c>
      <c r="L259">
        <f>buff!AL260</f>
        <v>0</v>
      </c>
      <c r="M259">
        <f>buff!AM260</f>
        <v>0</v>
      </c>
      <c r="N259">
        <f>buff!AN260</f>
        <v>0</v>
      </c>
      <c r="O259">
        <f>buff!AO260</f>
        <v>0</v>
      </c>
      <c r="P259">
        <f>buff!AP260</f>
        <v>0</v>
      </c>
      <c r="Q259">
        <f>buff!AQ260</f>
        <v>0</v>
      </c>
      <c r="R259">
        <f>buff!AR260</f>
        <v>999</v>
      </c>
      <c r="S259">
        <f>buff!AS260</f>
        <v>0</v>
      </c>
      <c r="T259">
        <f>buff!AT260</f>
        <v>0</v>
      </c>
      <c r="U259" t="str">
        <f>buff!AZ260</f>
        <v/>
      </c>
    </row>
    <row r="260" spans="1:21" x14ac:dyDescent="0.15">
      <c r="A260">
        <f>buff!Q261</f>
        <v>200123</v>
      </c>
      <c r="B260" t="str">
        <f>buff!R261</f>
        <v>被动生命小lv3</v>
      </c>
      <c r="C260" t="str">
        <f>buff!S261</f>
        <v>被动生命小lv3</v>
      </c>
      <c r="D260">
        <f>VLOOKUP(buff!T261,对应表!V:W,2,FALSE)</f>
        <v>1</v>
      </c>
      <c r="E260">
        <f>buff!U261</f>
        <v>0</v>
      </c>
      <c r="F260">
        <f>buff!V261</f>
        <v>0</v>
      </c>
      <c r="G260">
        <f>buff!W261</f>
        <v>0</v>
      </c>
      <c r="H260">
        <f>buff!X261</f>
        <v>0</v>
      </c>
      <c r="I260" t="str">
        <f>buff!AI261</f>
        <v>HP:120</v>
      </c>
      <c r="J260">
        <f>buff!AJ261</f>
        <v>0</v>
      </c>
      <c r="K260">
        <f>buff!AK261</f>
        <v>0</v>
      </c>
      <c r="L260">
        <f>buff!AL261</f>
        <v>0</v>
      </c>
      <c r="M260">
        <f>buff!AM261</f>
        <v>0</v>
      </c>
      <c r="N260">
        <f>buff!AN261</f>
        <v>0</v>
      </c>
      <c r="O260">
        <f>buff!AO261</f>
        <v>0</v>
      </c>
      <c r="P260">
        <f>buff!AP261</f>
        <v>0</v>
      </c>
      <c r="Q260">
        <f>buff!AQ261</f>
        <v>0</v>
      </c>
      <c r="R260">
        <f>buff!AR261</f>
        <v>999</v>
      </c>
      <c r="S260">
        <f>buff!AS261</f>
        <v>0</v>
      </c>
      <c r="T260">
        <f>buff!AT261</f>
        <v>0</v>
      </c>
      <c r="U260" t="str">
        <f>buff!AZ261</f>
        <v/>
      </c>
    </row>
    <row r="261" spans="1:21" x14ac:dyDescent="0.15">
      <c r="A261">
        <f>buff!Q262</f>
        <v>200124</v>
      </c>
      <c r="B261" t="str">
        <f>buff!R262</f>
        <v>被动生命小lv4</v>
      </c>
      <c r="C261" t="str">
        <f>buff!S262</f>
        <v>被动生命小lv4</v>
      </c>
      <c r="D261">
        <f>VLOOKUP(buff!T262,对应表!V:W,2,FALSE)</f>
        <v>1</v>
      </c>
      <c r="E261">
        <f>buff!U262</f>
        <v>0</v>
      </c>
      <c r="F261">
        <f>buff!V262</f>
        <v>0</v>
      </c>
      <c r="G261">
        <f>buff!W262</f>
        <v>0</v>
      </c>
      <c r="H261">
        <f>buff!X262</f>
        <v>0</v>
      </c>
      <c r="I261" t="str">
        <f>buff!AI262</f>
        <v>HP:192</v>
      </c>
      <c r="J261">
        <f>buff!AJ262</f>
        <v>0</v>
      </c>
      <c r="K261">
        <f>buff!AK262</f>
        <v>0</v>
      </c>
      <c r="L261">
        <f>buff!AL262</f>
        <v>0</v>
      </c>
      <c r="M261">
        <f>buff!AM262</f>
        <v>0</v>
      </c>
      <c r="N261">
        <f>buff!AN262</f>
        <v>0</v>
      </c>
      <c r="O261">
        <f>buff!AO262</f>
        <v>0</v>
      </c>
      <c r="P261">
        <f>buff!AP262</f>
        <v>0</v>
      </c>
      <c r="Q261">
        <f>buff!AQ262</f>
        <v>0</v>
      </c>
      <c r="R261">
        <f>buff!AR262</f>
        <v>999</v>
      </c>
      <c r="S261">
        <f>buff!AS262</f>
        <v>0</v>
      </c>
      <c r="T261">
        <f>buff!AT262</f>
        <v>0</v>
      </c>
      <c r="U261" t="str">
        <f>buff!AZ262</f>
        <v/>
      </c>
    </row>
    <row r="262" spans="1:21" x14ac:dyDescent="0.15">
      <c r="A262">
        <f>buff!Q263</f>
        <v>200125</v>
      </c>
      <c r="B262" t="str">
        <f>buff!R263</f>
        <v>被动生命小lv5</v>
      </c>
      <c r="C262" t="str">
        <f>buff!S263</f>
        <v>被动生命小lv5</v>
      </c>
      <c r="D262">
        <f>VLOOKUP(buff!T263,对应表!V:W,2,FALSE)</f>
        <v>1</v>
      </c>
      <c r="E262">
        <f>buff!U263</f>
        <v>0</v>
      </c>
      <c r="F262">
        <f>buff!V263</f>
        <v>0</v>
      </c>
      <c r="G262">
        <f>buff!W263</f>
        <v>0</v>
      </c>
      <c r="H262">
        <f>buff!X263</f>
        <v>0</v>
      </c>
      <c r="I262" t="str">
        <f>buff!AI263</f>
        <v>HP:271</v>
      </c>
      <c r="J262">
        <f>buff!AJ263</f>
        <v>0</v>
      </c>
      <c r="K262">
        <f>buff!AK263</f>
        <v>0</v>
      </c>
      <c r="L262">
        <f>buff!AL263</f>
        <v>0</v>
      </c>
      <c r="M262">
        <f>buff!AM263</f>
        <v>0</v>
      </c>
      <c r="N262">
        <f>buff!AN263</f>
        <v>0</v>
      </c>
      <c r="O262">
        <f>buff!AO263</f>
        <v>0</v>
      </c>
      <c r="P262">
        <f>buff!AP263</f>
        <v>0</v>
      </c>
      <c r="Q262">
        <f>buff!AQ263</f>
        <v>0</v>
      </c>
      <c r="R262">
        <f>buff!AR263</f>
        <v>999</v>
      </c>
      <c r="S262">
        <f>buff!AS263</f>
        <v>0</v>
      </c>
      <c r="T262">
        <f>buff!AT263</f>
        <v>0</v>
      </c>
      <c r="U262" t="str">
        <f>buff!AZ263</f>
        <v/>
      </c>
    </row>
    <row r="263" spans="1:21" x14ac:dyDescent="0.15">
      <c r="A263">
        <f>buff!Q264</f>
        <v>200126</v>
      </c>
      <c r="B263" t="str">
        <f>buff!R264</f>
        <v>被动生命小lv6</v>
      </c>
      <c r="C263" t="str">
        <f>buff!S264</f>
        <v>被动生命小lv6</v>
      </c>
      <c r="D263">
        <f>VLOOKUP(buff!T264,对应表!V:W,2,FALSE)</f>
        <v>1</v>
      </c>
      <c r="E263">
        <f>buff!U264</f>
        <v>0</v>
      </c>
      <c r="F263">
        <f>buff!V264</f>
        <v>0</v>
      </c>
      <c r="G263">
        <f>buff!W264</f>
        <v>0</v>
      </c>
      <c r="H263">
        <f>buff!X264</f>
        <v>0</v>
      </c>
      <c r="I263" t="str">
        <f>buff!AI264</f>
        <v>HP:384</v>
      </c>
      <c r="J263">
        <f>buff!AJ264</f>
        <v>0</v>
      </c>
      <c r="K263">
        <f>buff!AK264</f>
        <v>0</v>
      </c>
      <c r="L263">
        <f>buff!AL264</f>
        <v>0</v>
      </c>
      <c r="M263">
        <f>buff!AM264</f>
        <v>0</v>
      </c>
      <c r="N263">
        <f>buff!AN264</f>
        <v>0</v>
      </c>
      <c r="O263">
        <f>buff!AO264</f>
        <v>0</v>
      </c>
      <c r="P263">
        <f>buff!AP264</f>
        <v>0</v>
      </c>
      <c r="Q263">
        <f>buff!AQ264</f>
        <v>0</v>
      </c>
      <c r="R263">
        <f>buff!AR264</f>
        <v>999</v>
      </c>
      <c r="S263">
        <f>buff!AS264</f>
        <v>0</v>
      </c>
      <c r="T263">
        <f>buff!AT264</f>
        <v>0</v>
      </c>
      <c r="U263" t="str">
        <f>buff!AZ264</f>
        <v/>
      </c>
    </row>
    <row r="264" spans="1:21" x14ac:dyDescent="0.15">
      <c r="A264">
        <f>buff!Q265</f>
        <v>200127</v>
      </c>
      <c r="B264" t="str">
        <f>buff!R265</f>
        <v>被动生命小lv7</v>
      </c>
      <c r="C264" t="str">
        <f>buff!S265</f>
        <v>被动生命小lv7</v>
      </c>
      <c r="D264">
        <f>VLOOKUP(buff!T265,对应表!V:W,2,FALSE)</f>
        <v>1</v>
      </c>
      <c r="E264">
        <f>buff!U265</f>
        <v>0</v>
      </c>
      <c r="F264">
        <f>buff!V265</f>
        <v>0</v>
      </c>
      <c r="G264">
        <f>buff!W265</f>
        <v>0</v>
      </c>
      <c r="H264">
        <f>buff!X265</f>
        <v>0</v>
      </c>
      <c r="I264" t="str">
        <f>buff!AI265</f>
        <v>HP:543</v>
      </c>
      <c r="J264">
        <f>buff!AJ265</f>
        <v>0</v>
      </c>
      <c r="K264">
        <f>buff!AK265</f>
        <v>0</v>
      </c>
      <c r="L264">
        <f>buff!AL265</f>
        <v>0</v>
      </c>
      <c r="M264">
        <f>buff!AM265</f>
        <v>0</v>
      </c>
      <c r="N264">
        <f>buff!AN265</f>
        <v>0</v>
      </c>
      <c r="O264">
        <f>buff!AO265</f>
        <v>0</v>
      </c>
      <c r="P264">
        <f>buff!AP265</f>
        <v>0</v>
      </c>
      <c r="Q264">
        <f>buff!AQ265</f>
        <v>0</v>
      </c>
      <c r="R264">
        <f>buff!AR265</f>
        <v>999</v>
      </c>
      <c r="S264">
        <f>buff!AS265</f>
        <v>0</v>
      </c>
      <c r="T264">
        <f>buff!AT265</f>
        <v>0</v>
      </c>
      <c r="U264" t="str">
        <f>buff!AZ265</f>
        <v/>
      </c>
    </row>
    <row r="265" spans="1:21" x14ac:dyDescent="0.15">
      <c r="A265">
        <f>buff!Q266</f>
        <v>200128</v>
      </c>
      <c r="B265" t="str">
        <f>buff!R266</f>
        <v>被动生命小lv8</v>
      </c>
      <c r="C265" t="str">
        <f>buff!S266</f>
        <v>被动生命小lv8</v>
      </c>
      <c r="D265">
        <f>VLOOKUP(buff!T266,对应表!V:W,2,FALSE)</f>
        <v>1</v>
      </c>
      <c r="E265">
        <f>buff!U266</f>
        <v>0</v>
      </c>
      <c r="F265">
        <f>buff!V266</f>
        <v>0</v>
      </c>
      <c r="G265">
        <f>buff!W266</f>
        <v>0</v>
      </c>
      <c r="H265">
        <f>buff!X266</f>
        <v>0</v>
      </c>
      <c r="I265" t="str">
        <f>buff!AI266</f>
        <v>HP:768</v>
      </c>
      <c r="J265">
        <f>buff!AJ266</f>
        <v>0</v>
      </c>
      <c r="K265">
        <f>buff!AK266</f>
        <v>0</v>
      </c>
      <c r="L265">
        <f>buff!AL266</f>
        <v>0</v>
      </c>
      <c r="M265">
        <f>buff!AM266</f>
        <v>0</v>
      </c>
      <c r="N265">
        <f>buff!AN266</f>
        <v>0</v>
      </c>
      <c r="O265">
        <f>buff!AO266</f>
        <v>0</v>
      </c>
      <c r="P265">
        <f>buff!AP266</f>
        <v>0</v>
      </c>
      <c r="Q265">
        <f>buff!AQ266</f>
        <v>0</v>
      </c>
      <c r="R265">
        <f>buff!AR266</f>
        <v>999</v>
      </c>
      <c r="S265">
        <f>buff!AS266</f>
        <v>0</v>
      </c>
      <c r="T265">
        <f>buff!AT266</f>
        <v>0</v>
      </c>
      <c r="U265" t="str">
        <f>buff!AZ266</f>
        <v/>
      </c>
    </row>
    <row r="266" spans="1:21" x14ac:dyDescent="0.15">
      <c r="A266">
        <f>buff!Q267</f>
        <v>200129</v>
      </c>
      <c r="B266" t="str">
        <f>buff!R267</f>
        <v>被动生命小lv9</v>
      </c>
      <c r="C266" t="str">
        <f>buff!S267</f>
        <v>被动生命小lv9</v>
      </c>
      <c r="D266">
        <f>VLOOKUP(buff!T267,对应表!V:W,2,FALSE)</f>
        <v>1</v>
      </c>
      <c r="E266">
        <f>buff!U267</f>
        <v>0</v>
      </c>
      <c r="F266">
        <f>buff!V267</f>
        <v>0</v>
      </c>
      <c r="G266">
        <f>buff!W267</f>
        <v>0</v>
      </c>
      <c r="H266">
        <f>buff!X267</f>
        <v>0</v>
      </c>
      <c r="I266" t="str">
        <f>buff!AI267</f>
        <v>HP:1086</v>
      </c>
      <c r="J266">
        <f>buff!AJ267</f>
        <v>0</v>
      </c>
      <c r="K266">
        <f>buff!AK267</f>
        <v>0</v>
      </c>
      <c r="L266">
        <f>buff!AL267</f>
        <v>0</v>
      </c>
      <c r="M266">
        <f>buff!AM267</f>
        <v>0</v>
      </c>
      <c r="N266">
        <f>buff!AN267</f>
        <v>0</v>
      </c>
      <c r="O266">
        <f>buff!AO267</f>
        <v>0</v>
      </c>
      <c r="P266">
        <f>buff!AP267</f>
        <v>0</v>
      </c>
      <c r="Q266">
        <f>buff!AQ267</f>
        <v>0</v>
      </c>
      <c r="R266">
        <f>buff!AR267</f>
        <v>999</v>
      </c>
      <c r="S266">
        <f>buff!AS267</f>
        <v>0</v>
      </c>
      <c r="T266">
        <f>buff!AT267</f>
        <v>0</v>
      </c>
      <c r="U266" t="str">
        <f>buff!AZ267</f>
        <v/>
      </c>
    </row>
    <row r="267" spans="1:21" x14ac:dyDescent="0.15">
      <c r="A267">
        <f>buff!Q268</f>
        <v>200130</v>
      </c>
      <c r="B267" t="str">
        <f>buff!R268</f>
        <v>被动生命小lv10</v>
      </c>
      <c r="C267" t="str">
        <f>buff!S268</f>
        <v>被动生命小lv10</v>
      </c>
      <c r="D267">
        <f>VLOOKUP(buff!T268,对应表!V:W,2,FALSE)</f>
        <v>1</v>
      </c>
      <c r="E267">
        <f>buff!U268</f>
        <v>0</v>
      </c>
      <c r="F267">
        <f>buff!V268</f>
        <v>0</v>
      </c>
      <c r="G267">
        <f>buff!W268</f>
        <v>0</v>
      </c>
      <c r="H267">
        <f>buff!X268</f>
        <v>0</v>
      </c>
      <c r="I267" t="str">
        <f>buff!AI268</f>
        <v>HP:1537</v>
      </c>
      <c r="J267">
        <f>buff!AJ268</f>
        <v>0</v>
      </c>
      <c r="K267">
        <f>buff!AK268</f>
        <v>0</v>
      </c>
      <c r="L267">
        <f>buff!AL268</f>
        <v>0</v>
      </c>
      <c r="M267">
        <f>buff!AM268</f>
        <v>0</v>
      </c>
      <c r="N267">
        <f>buff!AN268</f>
        <v>0</v>
      </c>
      <c r="O267">
        <f>buff!AO268</f>
        <v>0</v>
      </c>
      <c r="P267">
        <f>buff!AP268</f>
        <v>0</v>
      </c>
      <c r="Q267">
        <f>buff!AQ268</f>
        <v>0</v>
      </c>
      <c r="R267">
        <f>buff!AR268</f>
        <v>999</v>
      </c>
      <c r="S267">
        <f>buff!AS268</f>
        <v>0</v>
      </c>
      <c r="T267">
        <f>buff!AT268</f>
        <v>0</v>
      </c>
      <c r="U267" t="str">
        <f>buff!AZ268</f>
        <v/>
      </c>
    </row>
    <row r="268" spans="1:21" x14ac:dyDescent="0.15">
      <c r="A268">
        <f>buff!Q269</f>
        <v>200131</v>
      </c>
      <c r="B268" t="str">
        <f>buff!R269</f>
        <v>被动生命小lv11</v>
      </c>
      <c r="C268" t="str">
        <f>buff!S269</f>
        <v>被动生命小lv11</v>
      </c>
      <c r="D268">
        <f>VLOOKUP(buff!T269,对应表!V:W,2,FALSE)</f>
        <v>1</v>
      </c>
      <c r="E268">
        <f>buff!U269</f>
        <v>0</v>
      </c>
      <c r="F268">
        <f>buff!V269</f>
        <v>0</v>
      </c>
      <c r="G268">
        <f>buff!W269</f>
        <v>0</v>
      </c>
      <c r="H268">
        <f>buff!X269</f>
        <v>0</v>
      </c>
      <c r="I268" t="str">
        <f>buff!AI269</f>
        <v>HP:2174</v>
      </c>
      <c r="J268">
        <f>buff!AJ269</f>
        <v>0</v>
      </c>
      <c r="K268">
        <f>buff!AK269</f>
        <v>0</v>
      </c>
      <c r="L268">
        <f>buff!AL269</f>
        <v>0</v>
      </c>
      <c r="M268">
        <f>buff!AM269</f>
        <v>0</v>
      </c>
      <c r="N268">
        <f>buff!AN269</f>
        <v>0</v>
      </c>
      <c r="O268">
        <f>buff!AO269</f>
        <v>0</v>
      </c>
      <c r="P268">
        <f>buff!AP269</f>
        <v>0</v>
      </c>
      <c r="Q268">
        <f>buff!AQ269</f>
        <v>0</v>
      </c>
      <c r="R268">
        <f>buff!AR269</f>
        <v>999</v>
      </c>
      <c r="S268">
        <f>buff!AS269</f>
        <v>0</v>
      </c>
      <c r="T268">
        <f>buff!AT269</f>
        <v>0</v>
      </c>
      <c r="U268" t="str">
        <f>buff!AZ269</f>
        <v/>
      </c>
    </row>
    <row r="269" spans="1:21" x14ac:dyDescent="0.15">
      <c r="A269">
        <f>buff!Q270</f>
        <v>200132</v>
      </c>
      <c r="B269" t="str">
        <f>buff!R270</f>
        <v>被动生命小lv12</v>
      </c>
      <c r="C269" t="str">
        <f>buff!S270</f>
        <v>被动生命小lv12</v>
      </c>
      <c r="D269">
        <f>VLOOKUP(buff!T270,对应表!V:W,2,FALSE)</f>
        <v>1</v>
      </c>
      <c r="E269">
        <f>buff!U270</f>
        <v>0</v>
      </c>
      <c r="F269">
        <f>buff!V270</f>
        <v>0</v>
      </c>
      <c r="G269">
        <f>buff!W270</f>
        <v>0</v>
      </c>
      <c r="H269">
        <f>buff!X270</f>
        <v>0</v>
      </c>
      <c r="I269" t="str">
        <f>buff!AI270</f>
        <v>HP:3075</v>
      </c>
      <c r="J269">
        <f>buff!AJ270</f>
        <v>0</v>
      </c>
      <c r="K269">
        <f>buff!AK270</f>
        <v>0</v>
      </c>
      <c r="L269">
        <f>buff!AL270</f>
        <v>0</v>
      </c>
      <c r="M269">
        <f>buff!AM270</f>
        <v>0</v>
      </c>
      <c r="N269">
        <f>buff!AN270</f>
        <v>0</v>
      </c>
      <c r="O269">
        <f>buff!AO270</f>
        <v>0</v>
      </c>
      <c r="P269">
        <f>buff!AP270</f>
        <v>0</v>
      </c>
      <c r="Q269">
        <f>buff!AQ270</f>
        <v>0</v>
      </c>
      <c r="R269">
        <f>buff!AR270</f>
        <v>999</v>
      </c>
      <c r="S269">
        <f>buff!AS270</f>
        <v>0</v>
      </c>
      <c r="T269">
        <f>buff!AT270</f>
        <v>0</v>
      </c>
      <c r="U269" t="str">
        <f>buff!AZ270</f>
        <v/>
      </c>
    </row>
    <row r="270" spans="1:21" x14ac:dyDescent="0.15">
      <c r="A270">
        <f>buff!Q271</f>
        <v>200133</v>
      </c>
      <c r="B270" t="str">
        <f>buff!R271</f>
        <v>被动生命小lv13</v>
      </c>
      <c r="C270" t="str">
        <f>buff!S271</f>
        <v>被动生命小lv13</v>
      </c>
      <c r="D270">
        <f>VLOOKUP(buff!T271,对应表!V:W,2,FALSE)</f>
        <v>1</v>
      </c>
      <c r="E270">
        <f>buff!U271</f>
        <v>0</v>
      </c>
      <c r="F270">
        <f>buff!V271</f>
        <v>0</v>
      </c>
      <c r="G270">
        <f>buff!W271</f>
        <v>0</v>
      </c>
      <c r="H270">
        <f>buff!X271</f>
        <v>0</v>
      </c>
      <c r="I270" t="str">
        <f>buff!AI271</f>
        <v>HP:4350</v>
      </c>
      <c r="J270">
        <f>buff!AJ271</f>
        <v>0</v>
      </c>
      <c r="K270">
        <f>buff!AK271</f>
        <v>0</v>
      </c>
      <c r="L270">
        <f>buff!AL271</f>
        <v>0</v>
      </c>
      <c r="M270">
        <f>buff!AM271</f>
        <v>0</v>
      </c>
      <c r="N270">
        <f>buff!AN271</f>
        <v>0</v>
      </c>
      <c r="O270">
        <f>buff!AO271</f>
        <v>0</v>
      </c>
      <c r="P270">
        <f>buff!AP271</f>
        <v>0</v>
      </c>
      <c r="Q270">
        <f>buff!AQ271</f>
        <v>0</v>
      </c>
      <c r="R270">
        <f>buff!AR271</f>
        <v>999</v>
      </c>
      <c r="S270">
        <f>buff!AS271</f>
        <v>0</v>
      </c>
      <c r="T270">
        <f>buff!AT271</f>
        <v>0</v>
      </c>
      <c r="U270" t="str">
        <f>buff!AZ271</f>
        <v/>
      </c>
    </row>
    <row r="271" spans="1:21" x14ac:dyDescent="0.15">
      <c r="A271">
        <f>buff!Q272</f>
        <v>200134</v>
      </c>
      <c r="B271" t="str">
        <f>buff!R272</f>
        <v>被动生命小lv14</v>
      </c>
      <c r="C271" t="str">
        <f>buff!S272</f>
        <v>被动生命小lv14</v>
      </c>
      <c r="D271">
        <f>VLOOKUP(buff!T272,对应表!V:W,2,FALSE)</f>
        <v>1</v>
      </c>
      <c r="E271">
        <f>buff!U272</f>
        <v>0</v>
      </c>
      <c r="F271">
        <f>buff!V272</f>
        <v>0</v>
      </c>
      <c r="G271">
        <f>buff!W272</f>
        <v>0</v>
      </c>
      <c r="H271">
        <f>buff!X272</f>
        <v>0</v>
      </c>
      <c r="I271" t="str">
        <f>buff!AI272</f>
        <v>HP:6153</v>
      </c>
      <c r="J271">
        <f>buff!AJ272</f>
        <v>0</v>
      </c>
      <c r="K271">
        <f>buff!AK272</f>
        <v>0</v>
      </c>
      <c r="L271">
        <f>buff!AL272</f>
        <v>0</v>
      </c>
      <c r="M271">
        <f>buff!AM272</f>
        <v>0</v>
      </c>
      <c r="N271">
        <f>buff!AN272</f>
        <v>0</v>
      </c>
      <c r="O271">
        <f>buff!AO272</f>
        <v>0</v>
      </c>
      <c r="P271">
        <f>buff!AP272</f>
        <v>0</v>
      </c>
      <c r="Q271">
        <f>buff!AQ272</f>
        <v>0</v>
      </c>
      <c r="R271">
        <f>buff!AR272</f>
        <v>999</v>
      </c>
      <c r="S271">
        <f>buff!AS272</f>
        <v>0</v>
      </c>
      <c r="T271">
        <f>buff!AT272</f>
        <v>0</v>
      </c>
      <c r="U271" t="str">
        <f>buff!AZ272</f>
        <v/>
      </c>
    </row>
    <row r="272" spans="1:21" x14ac:dyDescent="0.15">
      <c r="A272">
        <f>buff!Q273</f>
        <v>200135</v>
      </c>
      <c r="B272" t="str">
        <f>buff!R273</f>
        <v>被动生命小lv15</v>
      </c>
      <c r="C272" t="str">
        <f>buff!S273</f>
        <v>被动生命小lv15</v>
      </c>
      <c r="D272">
        <f>VLOOKUP(buff!T273,对应表!V:W,2,FALSE)</f>
        <v>1</v>
      </c>
      <c r="E272">
        <f>buff!U273</f>
        <v>0</v>
      </c>
      <c r="F272">
        <f>buff!V273</f>
        <v>0</v>
      </c>
      <c r="G272">
        <f>buff!W273</f>
        <v>0</v>
      </c>
      <c r="H272">
        <f>buff!X273</f>
        <v>0</v>
      </c>
      <c r="I272" t="str">
        <f>buff!AI273</f>
        <v>HP:8702</v>
      </c>
      <c r="J272">
        <f>buff!AJ273</f>
        <v>0</v>
      </c>
      <c r="K272">
        <f>buff!AK273</f>
        <v>0</v>
      </c>
      <c r="L272">
        <f>buff!AL273</f>
        <v>0</v>
      </c>
      <c r="M272">
        <f>buff!AM273</f>
        <v>0</v>
      </c>
      <c r="N272">
        <f>buff!AN273</f>
        <v>0</v>
      </c>
      <c r="O272">
        <f>buff!AO273</f>
        <v>0</v>
      </c>
      <c r="P272">
        <f>buff!AP273</f>
        <v>0</v>
      </c>
      <c r="Q272">
        <f>buff!AQ273</f>
        <v>0</v>
      </c>
      <c r="R272">
        <f>buff!AR273</f>
        <v>999</v>
      </c>
      <c r="S272">
        <f>buff!AS273</f>
        <v>0</v>
      </c>
      <c r="T272">
        <f>buff!AT273</f>
        <v>0</v>
      </c>
      <c r="U272" t="str">
        <f>buff!AZ273</f>
        <v/>
      </c>
    </row>
    <row r="273" spans="1:21" x14ac:dyDescent="0.15">
      <c r="A273">
        <f>buff!Q274</f>
        <v>200136</v>
      </c>
      <c r="B273" t="str">
        <f>buff!R274</f>
        <v>被动生命小lv16</v>
      </c>
      <c r="C273" t="str">
        <f>buff!S274</f>
        <v>被动生命小lv16</v>
      </c>
      <c r="D273">
        <f>VLOOKUP(buff!T274,对应表!V:W,2,FALSE)</f>
        <v>1</v>
      </c>
      <c r="E273">
        <f>buff!U274</f>
        <v>0</v>
      </c>
      <c r="F273">
        <f>buff!V274</f>
        <v>0</v>
      </c>
      <c r="G273">
        <f>buff!W274</f>
        <v>0</v>
      </c>
      <c r="H273">
        <f>buff!X274</f>
        <v>0</v>
      </c>
      <c r="I273" t="str">
        <f>buff!AI274</f>
        <v>HP:12309</v>
      </c>
      <c r="J273">
        <f>buff!AJ274</f>
        <v>0</v>
      </c>
      <c r="K273">
        <f>buff!AK274</f>
        <v>0</v>
      </c>
      <c r="L273">
        <f>buff!AL274</f>
        <v>0</v>
      </c>
      <c r="M273">
        <f>buff!AM274</f>
        <v>0</v>
      </c>
      <c r="N273">
        <f>buff!AN274</f>
        <v>0</v>
      </c>
      <c r="O273">
        <f>buff!AO274</f>
        <v>0</v>
      </c>
      <c r="P273">
        <f>buff!AP274</f>
        <v>0</v>
      </c>
      <c r="Q273">
        <f>buff!AQ274</f>
        <v>0</v>
      </c>
      <c r="R273">
        <f>buff!AR274</f>
        <v>999</v>
      </c>
      <c r="S273">
        <f>buff!AS274</f>
        <v>0</v>
      </c>
      <c r="T273">
        <f>buff!AT274</f>
        <v>0</v>
      </c>
      <c r="U273" t="str">
        <f>buff!AZ274</f>
        <v/>
      </c>
    </row>
    <row r="274" spans="1:21" x14ac:dyDescent="0.15">
      <c r="A274">
        <f>buff!Q275</f>
        <v>200137</v>
      </c>
      <c r="B274" t="str">
        <f>buff!R275</f>
        <v>被动生命小lv17</v>
      </c>
      <c r="C274" t="str">
        <f>buff!S275</f>
        <v>被动生命小lv17</v>
      </c>
      <c r="D274">
        <f>VLOOKUP(buff!T275,对应表!V:W,2,FALSE)</f>
        <v>1</v>
      </c>
      <c r="E274">
        <f>buff!U275</f>
        <v>0</v>
      </c>
      <c r="F274">
        <f>buff!V275</f>
        <v>0</v>
      </c>
      <c r="G274">
        <f>buff!W275</f>
        <v>0</v>
      </c>
      <c r="H274">
        <f>buff!X275</f>
        <v>0</v>
      </c>
      <c r="I274" t="str">
        <f>buff!AI275</f>
        <v>HP:17410</v>
      </c>
      <c r="J274">
        <f>buff!AJ275</f>
        <v>0</v>
      </c>
      <c r="K274">
        <f>buff!AK275</f>
        <v>0</v>
      </c>
      <c r="L274">
        <f>buff!AL275</f>
        <v>0</v>
      </c>
      <c r="M274">
        <f>buff!AM275</f>
        <v>0</v>
      </c>
      <c r="N274">
        <f>buff!AN275</f>
        <v>0</v>
      </c>
      <c r="O274">
        <f>buff!AO275</f>
        <v>0</v>
      </c>
      <c r="P274">
        <f>buff!AP275</f>
        <v>0</v>
      </c>
      <c r="Q274">
        <f>buff!AQ275</f>
        <v>0</v>
      </c>
      <c r="R274">
        <f>buff!AR275</f>
        <v>999</v>
      </c>
      <c r="S274">
        <f>buff!AS275</f>
        <v>0</v>
      </c>
      <c r="T274">
        <f>buff!AT275</f>
        <v>0</v>
      </c>
      <c r="U274" t="str">
        <f>buff!AZ275</f>
        <v/>
      </c>
    </row>
    <row r="275" spans="1:21" x14ac:dyDescent="0.15">
      <c r="A275">
        <f>buff!Q276</f>
        <v>200138</v>
      </c>
      <c r="B275" t="str">
        <f>buff!R276</f>
        <v>被动生命小lv18</v>
      </c>
      <c r="C275" t="str">
        <f>buff!S276</f>
        <v>被动生命小lv18</v>
      </c>
      <c r="D275">
        <f>VLOOKUP(buff!T276,对应表!V:W,2,FALSE)</f>
        <v>1</v>
      </c>
      <c r="E275">
        <f>buff!U276</f>
        <v>0</v>
      </c>
      <c r="F275">
        <f>buff!V276</f>
        <v>0</v>
      </c>
      <c r="G275">
        <f>buff!W276</f>
        <v>0</v>
      </c>
      <c r="H275">
        <f>buff!X276</f>
        <v>0</v>
      </c>
      <c r="I275" t="str">
        <f>buff!AI276</f>
        <v>HP:24624</v>
      </c>
      <c r="J275">
        <f>buff!AJ276</f>
        <v>0</v>
      </c>
      <c r="K275">
        <f>buff!AK276</f>
        <v>0</v>
      </c>
      <c r="L275">
        <f>buff!AL276</f>
        <v>0</v>
      </c>
      <c r="M275">
        <f>buff!AM276</f>
        <v>0</v>
      </c>
      <c r="N275">
        <f>buff!AN276</f>
        <v>0</v>
      </c>
      <c r="O275">
        <f>buff!AO276</f>
        <v>0</v>
      </c>
      <c r="P275">
        <f>buff!AP276</f>
        <v>0</v>
      </c>
      <c r="Q275">
        <f>buff!AQ276</f>
        <v>0</v>
      </c>
      <c r="R275">
        <f>buff!AR276</f>
        <v>999</v>
      </c>
      <c r="S275">
        <f>buff!AS276</f>
        <v>0</v>
      </c>
      <c r="T275">
        <f>buff!AT276</f>
        <v>0</v>
      </c>
      <c r="U275" t="str">
        <f>buff!AZ276</f>
        <v/>
      </c>
    </row>
    <row r="276" spans="1:21" x14ac:dyDescent="0.15">
      <c r="A276">
        <f>buff!Q277</f>
        <v>200139</v>
      </c>
      <c r="B276" t="str">
        <f>buff!R277</f>
        <v>被动生命小lv19</v>
      </c>
      <c r="C276" t="str">
        <f>buff!S277</f>
        <v>被动生命小lv19</v>
      </c>
      <c r="D276">
        <f>VLOOKUP(buff!T277,对应表!V:W,2,FALSE)</f>
        <v>1</v>
      </c>
      <c r="E276">
        <f>buff!U277</f>
        <v>0</v>
      </c>
      <c r="F276">
        <f>buff!V277</f>
        <v>0</v>
      </c>
      <c r="G276">
        <f>buff!W277</f>
        <v>0</v>
      </c>
      <c r="H276">
        <f>buff!X277</f>
        <v>0</v>
      </c>
      <c r="I276" t="str">
        <f>buff!AI277</f>
        <v>HP:34828</v>
      </c>
      <c r="J276">
        <f>buff!AJ277</f>
        <v>0</v>
      </c>
      <c r="K276">
        <f>buff!AK277</f>
        <v>0</v>
      </c>
      <c r="L276">
        <f>buff!AL277</f>
        <v>0</v>
      </c>
      <c r="M276">
        <f>buff!AM277</f>
        <v>0</v>
      </c>
      <c r="N276">
        <f>buff!AN277</f>
        <v>0</v>
      </c>
      <c r="O276">
        <f>buff!AO277</f>
        <v>0</v>
      </c>
      <c r="P276">
        <f>buff!AP277</f>
        <v>0</v>
      </c>
      <c r="Q276">
        <f>buff!AQ277</f>
        <v>0</v>
      </c>
      <c r="R276">
        <f>buff!AR277</f>
        <v>999</v>
      </c>
      <c r="S276">
        <f>buff!AS277</f>
        <v>0</v>
      </c>
      <c r="T276">
        <f>buff!AT277</f>
        <v>0</v>
      </c>
      <c r="U276" t="str">
        <f>buff!AZ277</f>
        <v/>
      </c>
    </row>
    <row r="277" spans="1:21" x14ac:dyDescent="0.15">
      <c r="A277">
        <f>buff!Q278</f>
        <v>200140</v>
      </c>
      <c r="B277" t="str">
        <f>buff!R278</f>
        <v>被动生命小lv20</v>
      </c>
      <c r="C277" t="str">
        <f>buff!S278</f>
        <v>被动生命小lv20</v>
      </c>
      <c r="D277">
        <f>VLOOKUP(buff!T278,对应表!V:W,2,FALSE)</f>
        <v>1</v>
      </c>
      <c r="E277">
        <f>buff!U278</f>
        <v>0</v>
      </c>
      <c r="F277">
        <f>buff!V278</f>
        <v>0</v>
      </c>
      <c r="G277">
        <f>buff!W278</f>
        <v>0</v>
      </c>
      <c r="H277">
        <f>buff!X278</f>
        <v>0</v>
      </c>
      <c r="I277" t="str">
        <f>buff!AI278</f>
        <v>HP:49261</v>
      </c>
      <c r="J277">
        <f>buff!AJ278</f>
        <v>0</v>
      </c>
      <c r="K277">
        <f>buff!AK278</f>
        <v>0</v>
      </c>
      <c r="L277">
        <f>buff!AL278</f>
        <v>0</v>
      </c>
      <c r="M277">
        <f>buff!AM278</f>
        <v>0</v>
      </c>
      <c r="N277">
        <f>buff!AN278</f>
        <v>0</v>
      </c>
      <c r="O277">
        <f>buff!AO278</f>
        <v>0</v>
      </c>
      <c r="P277">
        <f>buff!AP278</f>
        <v>0</v>
      </c>
      <c r="Q277">
        <f>buff!AQ278</f>
        <v>0</v>
      </c>
      <c r="R277">
        <f>buff!AR278</f>
        <v>999</v>
      </c>
      <c r="S277">
        <f>buff!AS278</f>
        <v>0</v>
      </c>
      <c r="T277">
        <f>buff!AT278</f>
        <v>0</v>
      </c>
      <c r="U277" t="str">
        <f>buff!AZ278</f>
        <v/>
      </c>
    </row>
    <row r="278" spans="1:21" x14ac:dyDescent="0.15">
      <c r="A278">
        <f>buff!Q279</f>
        <v>200141</v>
      </c>
      <c r="B278" t="str">
        <f>buff!R279</f>
        <v>被动生命中lv1</v>
      </c>
      <c r="C278" t="str">
        <f>buff!S279</f>
        <v>被动生命中lv1</v>
      </c>
      <c r="D278">
        <f>VLOOKUP(buff!T279,对应表!V:W,2,FALSE)</f>
        <v>1</v>
      </c>
      <c r="E278">
        <f>buff!U279</f>
        <v>0</v>
      </c>
      <c r="F278">
        <f>buff!V279</f>
        <v>0</v>
      </c>
      <c r="G278">
        <f>buff!W279</f>
        <v>0</v>
      </c>
      <c r="H278">
        <f>buff!X279</f>
        <v>0</v>
      </c>
      <c r="I278" t="str">
        <f>buff!AI279</f>
        <v>HP:83</v>
      </c>
      <c r="J278">
        <f>buff!AJ279</f>
        <v>0</v>
      </c>
      <c r="K278">
        <f>buff!AK279</f>
        <v>0</v>
      </c>
      <c r="L278">
        <f>buff!AL279</f>
        <v>0</v>
      </c>
      <c r="M278">
        <f>buff!AM279</f>
        <v>0</v>
      </c>
      <c r="N278">
        <f>buff!AN279</f>
        <v>0</v>
      </c>
      <c r="O278">
        <f>buff!AO279</f>
        <v>0</v>
      </c>
      <c r="P278">
        <f>buff!AP279</f>
        <v>0</v>
      </c>
      <c r="Q278">
        <f>buff!AQ279</f>
        <v>0</v>
      </c>
      <c r="R278">
        <f>buff!AR279</f>
        <v>999</v>
      </c>
      <c r="S278">
        <f>buff!AS279</f>
        <v>0</v>
      </c>
      <c r="T278">
        <f>buff!AT279</f>
        <v>0</v>
      </c>
      <c r="U278" t="str">
        <f>buff!AZ279</f>
        <v/>
      </c>
    </row>
    <row r="279" spans="1:21" x14ac:dyDescent="0.15">
      <c r="A279">
        <f>buff!Q280</f>
        <v>200142</v>
      </c>
      <c r="B279" t="str">
        <f>buff!R280</f>
        <v>被动生命中lv2</v>
      </c>
      <c r="C279" t="str">
        <f>buff!S280</f>
        <v>被动生命中lv2</v>
      </c>
      <c r="D279">
        <f>VLOOKUP(buff!T280,对应表!V:W,2,FALSE)</f>
        <v>1</v>
      </c>
      <c r="E279">
        <f>buff!U280</f>
        <v>0</v>
      </c>
      <c r="F279">
        <f>buff!V280</f>
        <v>0</v>
      </c>
      <c r="G279">
        <f>buff!W280</f>
        <v>0</v>
      </c>
      <c r="H279">
        <f>buff!X280</f>
        <v>0</v>
      </c>
      <c r="I279" t="str">
        <f>buff!AI280</f>
        <v>HP:102</v>
      </c>
      <c r="J279">
        <f>buff!AJ280</f>
        <v>0</v>
      </c>
      <c r="K279">
        <f>buff!AK280</f>
        <v>0</v>
      </c>
      <c r="L279">
        <f>buff!AL280</f>
        <v>0</v>
      </c>
      <c r="M279">
        <f>buff!AM280</f>
        <v>0</v>
      </c>
      <c r="N279">
        <f>buff!AN280</f>
        <v>0</v>
      </c>
      <c r="O279">
        <f>buff!AO280</f>
        <v>0</v>
      </c>
      <c r="P279">
        <f>buff!AP280</f>
        <v>0</v>
      </c>
      <c r="Q279">
        <f>buff!AQ280</f>
        <v>0</v>
      </c>
      <c r="R279">
        <f>buff!AR280</f>
        <v>999</v>
      </c>
      <c r="S279">
        <f>buff!AS280</f>
        <v>0</v>
      </c>
      <c r="T279">
        <f>buff!AT280</f>
        <v>0</v>
      </c>
      <c r="U279" t="str">
        <f>buff!AZ280</f>
        <v/>
      </c>
    </row>
    <row r="280" spans="1:21" x14ac:dyDescent="0.15">
      <c r="A280">
        <f>buff!Q281</f>
        <v>200143</v>
      </c>
      <c r="B280" t="str">
        <f>buff!R281</f>
        <v>被动生命中lv3</v>
      </c>
      <c r="C280" t="str">
        <f>buff!S281</f>
        <v>被动生命中lv3</v>
      </c>
      <c r="D280">
        <f>VLOOKUP(buff!T281,对应表!V:W,2,FALSE)</f>
        <v>1</v>
      </c>
      <c r="E280">
        <f>buff!U281</f>
        <v>0</v>
      </c>
      <c r="F280">
        <f>buff!V281</f>
        <v>0</v>
      </c>
      <c r="G280">
        <f>buff!W281</f>
        <v>0</v>
      </c>
      <c r="H280">
        <f>buff!X281</f>
        <v>0</v>
      </c>
      <c r="I280" t="str">
        <f>buff!AI281</f>
        <v>HP:160</v>
      </c>
      <c r="J280">
        <f>buff!AJ281</f>
        <v>0</v>
      </c>
      <c r="K280">
        <f>buff!AK281</f>
        <v>0</v>
      </c>
      <c r="L280">
        <f>buff!AL281</f>
        <v>0</v>
      </c>
      <c r="M280">
        <f>buff!AM281</f>
        <v>0</v>
      </c>
      <c r="N280">
        <f>buff!AN281</f>
        <v>0</v>
      </c>
      <c r="O280">
        <f>buff!AO281</f>
        <v>0</v>
      </c>
      <c r="P280">
        <f>buff!AP281</f>
        <v>0</v>
      </c>
      <c r="Q280">
        <f>buff!AQ281</f>
        <v>0</v>
      </c>
      <c r="R280">
        <f>buff!AR281</f>
        <v>999</v>
      </c>
      <c r="S280">
        <f>buff!AS281</f>
        <v>0</v>
      </c>
      <c r="T280">
        <f>buff!AT281</f>
        <v>0</v>
      </c>
      <c r="U280" t="str">
        <f>buff!AZ281</f>
        <v/>
      </c>
    </row>
    <row r="281" spans="1:21" x14ac:dyDescent="0.15">
      <c r="A281">
        <f>buff!Q282</f>
        <v>200144</v>
      </c>
      <c r="B281" t="str">
        <f>buff!R282</f>
        <v>被动生命中lv4</v>
      </c>
      <c r="C281" t="str">
        <f>buff!S282</f>
        <v>被动生命中lv4</v>
      </c>
      <c r="D281">
        <f>VLOOKUP(buff!T282,对应表!V:W,2,FALSE)</f>
        <v>1</v>
      </c>
      <c r="E281">
        <f>buff!U282</f>
        <v>0</v>
      </c>
      <c r="F281">
        <f>buff!V282</f>
        <v>0</v>
      </c>
      <c r="G281">
        <f>buff!W282</f>
        <v>0</v>
      </c>
      <c r="H281">
        <f>buff!X282</f>
        <v>0</v>
      </c>
      <c r="I281" t="str">
        <f>buff!AI282</f>
        <v>HP:256</v>
      </c>
      <c r="J281">
        <f>buff!AJ282</f>
        <v>0</v>
      </c>
      <c r="K281">
        <f>buff!AK282</f>
        <v>0</v>
      </c>
      <c r="L281">
        <f>buff!AL282</f>
        <v>0</v>
      </c>
      <c r="M281">
        <f>buff!AM282</f>
        <v>0</v>
      </c>
      <c r="N281">
        <f>buff!AN282</f>
        <v>0</v>
      </c>
      <c r="O281">
        <f>buff!AO282</f>
        <v>0</v>
      </c>
      <c r="P281">
        <f>buff!AP282</f>
        <v>0</v>
      </c>
      <c r="Q281">
        <f>buff!AQ282</f>
        <v>0</v>
      </c>
      <c r="R281">
        <f>buff!AR282</f>
        <v>999</v>
      </c>
      <c r="S281">
        <f>buff!AS282</f>
        <v>0</v>
      </c>
      <c r="T281">
        <f>buff!AT282</f>
        <v>0</v>
      </c>
      <c r="U281" t="str">
        <f>buff!AZ282</f>
        <v/>
      </c>
    </row>
    <row r="282" spans="1:21" x14ac:dyDescent="0.15">
      <c r="A282">
        <f>buff!Q283</f>
        <v>200145</v>
      </c>
      <c r="B282" t="str">
        <f>buff!R283</f>
        <v>被动生命中lv5</v>
      </c>
      <c r="C282" t="str">
        <f>buff!S283</f>
        <v>被动生命中lv5</v>
      </c>
      <c r="D282">
        <f>VLOOKUP(buff!T283,对应表!V:W,2,FALSE)</f>
        <v>1</v>
      </c>
      <c r="E282">
        <f>buff!U283</f>
        <v>0</v>
      </c>
      <c r="F282">
        <f>buff!V283</f>
        <v>0</v>
      </c>
      <c r="G282">
        <f>buff!W283</f>
        <v>0</v>
      </c>
      <c r="H282">
        <f>buff!X283</f>
        <v>0</v>
      </c>
      <c r="I282" t="str">
        <f>buff!AI283</f>
        <v>HP:361</v>
      </c>
      <c r="J282">
        <f>buff!AJ283</f>
        <v>0</v>
      </c>
      <c r="K282">
        <f>buff!AK283</f>
        <v>0</v>
      </c>
      <c r="L282">
        <f>buff!AL283</f>
        <v>0</v>
      </c>
      <c r="M282">
        <f>buff!AM283</f>
        <v>0</v>
      </c>
      <c r="N282">
        <f>buff!AN283</f>
        <v>0</v>
      </c>
      <c r="O282">
        <f>buff!AO283</f>
        <v>0</v>
      </c>
      <c r="P282">
        <f>buff!AP283</f>
        <v>0</v>
      </c>
      <c r="Q282">
        <f>buff!AQ283</f>
        <v>0</v>
      </c>
      <c r="R282">
        <f>buff!AR283</f>
        <v>999</v>
      </c>
      <c r="S282">
        <f>buff!AS283</f>
        <v>0</v>
      </c>
      <c r="T282">
        <f>buff!AT283</f>
        <v>0</v>
      </c>
      <c r="U282" t="str">
        <f>buff!AZ283</f>
        <v/>
      </c>
    </row>
    <row r="283" spans="1:21" x14ac:dyDescent="0.15">
      <c r="A283">
        <f>buff!Q284</f>
        <v>200146</v>
      </c>
      <c r="B283" t="str">
        <f>buff!R284</f>
        <v>被动生命中lv6</v>
      </c>
      <c r="C283" t="str">
        <f>buff!S284</f>
        <v>被动生命中lv6</v>
      </c>
      <c r="D283">
        <f>VLOOKUP(buff!T284,对应表!V:W,2,FALSE)</f>
        <v>1</v>
      </c>
      <c r="E283">
        <f>buff!U284</f>
        <v>0</v>
      </c>
      <c r="F283">
        <f>buff!V284</f>
        <v>0</v>
      </c>
      <c r="G283">
        <f>buff!W284</f>
        <v>0</v>
      </c>
      <c r="H283">
        <f>buff!X284</f>
        <v>0</v>
      </c>
      <c r="I283" t="str">
        <f>buff!AI284</f>
        <v>HP:512</v>
      </c>
      <c r="J283">
        <f>buff!AJ284</f>
        <v>0</v>
      </c>
      <c r="K283">
        <f>buff!AK284</f>
        <v>0</v>
      </c>
      <c r="L283">
        <f>buff!AL284</f>
        <v>0</v>
      </c>
      <c r="M283">
        <f>buff!AM284</f>
        <v>0</v>
      </c>
      <c r="N283">
        <f>buff!AN284</f>
        <v>0</v>
      </c>
      <c r="O283">
        <f>buff!AO284</f>
        <v>0</v>
      </c>
      <c r="P283">
        <f>buff!AP284</f>
        <v>0</v>
      </c>
      <c r="Q283">
        <f>buff!AQ284</f>
        <v>0</v>
      </c>
      <c r="R283">
        <f>buff!AR284</f>
        <v>999</v>
      </c>
      <c r="S283">
        <f>buff!AS284</f>
        <v>0</v>
      </c>
      <c r="T283">
        <f>buff!AT284</f>
        <v>0</v>
      </c>
      <c r="U283" t="str">
        <f>buff!AZ284</f>
        <v/>
      </c>
    </row>
    <row r="284" spans="1:21" x14ac:dyDescent="0.15">
      <c r="A284">
        <f>buff!Q285</f>
        <v>200147</v>
      </c>
      <c r="B284" t="str">
        <f>buff!R285</f>
        <v>被动生命中lv7</v>
      </c>
      <c r="C284" t="str">
        <f>buff!S285</f>
        <v>被动生命中lv7</v>
      </c>
      <c r="D284">
        <f>VLOOKUP(buff!T285,对应表!V:W,2,FALSE)</f>
        <v>1</v>
      </c>
      <c r="E284">
        <f>buff!U285</f>
        <v>0</v>
      </c>
      <c r="F284">
        <f>buff!V285</f>
        <v>0</v>
      </c>
      <c r="G284">
        <f>buff!W285</f>
        <v>0</v>
      </c>
      <c r="H284">
        <f>buff!X285</f>
        <v>0</v>
      </c>
      <c r="I284" t="str">
        <f>buff!AI285</f>
        <v>HP:724</v>
      </c>
      <c r="J284">
        <f>buff!AJ285</f>
        <v>0</v>
      </c>
      <c r="K284">
        <f>buff!AK285</f>
        <v>0</v>
      </c>
      <c r="L284">
        <f>buff!AL285</f>
        <v>0</v>
      </c>
      <c r="M284">
        <f>buff!AM285</f>
        <v>0</v>
      </c>
      <c r="N284">
        <f>buff!AN285</f>
        <v>0</v>
      </c>
      <c r="O284">
        <f>buff!AO285</f>
        <v>0</v>
      </c>
      <c r="P284">
        <f>buff!AP285</f>
        <v>0</v>
      </c>
      <c r="Q284">
        <f>buff!AQ285</f>
        <v>0</v>
      </c>
      <c r="R284">
        <f>buff!AR285</f>
        <v>999</v>
      </c>
      <c r="S284">
        <f>buff!AS285</f>
        <v>0</v>
      </c>
      <c r="T284">
        <f>buff!AT285</f>
        <v>0</v>
      </c>
      <c r="U284" t="str">
        <f>buff!AZ285</f>
        <v/>
      </c>
    </row>
    <row r="285" spans="1:21" x14ac:dyDescent="0.15">
      <c r="A285">
        <f>buff!Q286</f>
        <v>200148</v>
      </c>
      <c r="B285" t="str">
        <f>buff!R286</f>
        <v>被动生命中lv8</v>
      </c>
      <c r="C285" t="str">
        <f>buff!S286</f>
        <v>被动生命中lv8</v>
      </c>
      <c r="D285">
        <f>VLOOKUP(buff!T286,对应表!V:W,2,FALSE)</f>
        <v>1</v>
      </c>
      <c r="E285">
        <f>buff!U286</f>
        <v>0</v>
      </c>
      <c r="F285">
        <f>buff!V286</f>
        <v>0</v>
      </c>
      <c r="G285">
        <f>buff!W286</f>
        <v>0</v>
      </c>
      <c r="H285">
        <f>buff!X286</f>
        <v>0</v>
      </c>
      <c r="I285" t="str">
        <f>buff!AI286</f>
        <v>HP:1024</v>
      </c>
      <c r="J285">
        <f>buff!AJ286</f>
        <v>0</v>
      </c>
      <c r="K285">
        <f>buff!AK286</f>
        <v>0</v>
      </c>
      <c r="L285">
        <f>buff!AL286</f>
        <v>0</v>
      </c>
      <c r="M285">
        <f>buff!AM286</f>
        <v>0</v>
      </c>
      <c r="N285">
        <f>buff!AN286</f>
        <v>0</v>
      </c>
      <c r="O285">
        <f>buff!AO286</f>
        <v>0</v>
      </c>
      <c r="P285">
        <f>buff!AP286</f>
        <v>0</v>
      </c>
      <c r="Q285">
        <f>buff!AQ286</f>
        <v>0</v>
      </c>
      <c r="R285">
        <f>buff!AR286</f>
        <v>999</v>
      </c>
      <c r="S285">
        <f>buff!AS286</f>
        <v>0</v>
      </c>
      <c r="T285">
        <f>buff!AT286</f>
        <v>0</v>
      </c>
      <c r="U285" t="str">
        <f>buff!AZ286</f>
        <v/>
      </c>
    </row>
    <row r="286" spans="1:21" x14ac:dyDescent="0.15">
      <c r="A286">
        <f>buff!Q287</f>
        <v>200149</v>
      </c>
      <c r="B286" t="str">
        <f>buff!R287</f>
        <v>被动生命中lv9</v>
      </c>
      <c r="C286" t="str">
        <f>buff!S287</f>
        <v>被动生命中lv9</v>
      </c>
      <c r="D286">
        <f>VLOOKUP(buff!T287,对应表!V:W,2,FALSE)</f>
        <v>1</v>
      </c>
      <c r="E286">
        <f>buff!U287</f>
        <v>0</v>
      </c>
      <c r="F286">
        <f>buff!V287</f>
        <v>0</v>
      </c>
      <c r="G286">
        <f>buff!W287</f>
        <v>0</v>
      </c>
      <c r="H286">
        <f>buff!X287</f>
        <v>0</v>
      </c>
      <c r="I286" t="str">
        <f>buff!AI287</f>
        <v>HP:1449</v>
      </c>
      <c r="J286">
        <f>buff!AJ287</f>
        <v>0</v>
      </c>
      <c r="K286">
        <f>buff!AK287</f>
        <v>0</v>
      </c>
      <c r="L286">
        <f>buff!AL287</f>
        <v>0</v>
      </c>
      <c r="M286">
        <f>buff!AM287</f>
        <v>0</v>
      </c>
      <c r="N286">
        <f>buff!AN287</f>
        <v>0</v>
      </c>
      <c r="O286">
        <f>buff!AO287</f>
        <v>0</v>
      </c>
      <c r="P286">
        <f>buff!AP287</f>
        <v>0</v>
      </c>
      <c r="Q286">
        <f>buff!AQ287</f>
        <v>0</v>
      </c>
      <c r="R286">
        <f>buff!AR287</f>
        <v>999</v>
      </c>
      <c r="S286">
        <f>buff!AS287</f>
        <v>0</v>
      </c>
      <c r="T286">
        <f>buff!AT287</f>
        <v>0</v>
      </c>
      <c r="U286" t="str">
        <f>buff!AZ287</f>
        <v/>
      </c>
    </row>
    <row r="287" spans="1:21" x14ac:dyDescent="0.15">
      <c r="A287">
        <f>buff!Q288</f>
        <v>200150</v>
      </c>
      <c r="B287" t="str">
        <f>buff!R288</f>
        <v>被动生命中lv10</v>
      </c>
      <c r="C287" t="str">
        <f>buff!S288</f>
        <v>被动生命中lv10</v>
      </c>
      <c r="D287">
        <f>VLOOKUP(buff!T288,对应表!V:W,2,FALSE)</f>
        <v>1</v>
      </c>
      <c r="E287">
        <f>buff!U288</f>
        <v>0</v>
      </c>
      <c r="F287">
        <f>buff!V288</f>
        <v>0</v>
      </c>
      <c r="G287">
        <f>buff!W288</f>
        <v>0</v>
      </c>
      <c r="H287">
        <f>buff!X288</f>
        <v>0</v>
      </c>
      <c r="I287" t="str">
        <f>buff!AI288</f>
        <v>HP:2049</v>
      </c>
      <c r="J287">
        <f>buff!AJ288</f>
        <v>0</v>
      </c>
      <c r="K287">
        <f>buff!AK288</f>
        <v>0</v>
      </c>
      <c r="L287">
        <f>buff!AL288</f>
        <v>0</v>
      </c>
      <c r="M287">
        <f>buff!AM288</f>
        <v>0</v>
      </c>
      <c r="N287">
        <f>buff!AN288</f>
        <v>0</v>
      </c>
      <c r="O287">
        <f>buff!AO288</f>
        <v>0</v>
      </c>
      <c r="P287">
        <f>buff!AP288</f>
        <v>0</v>
      </c>
      <c r="Q287">
        <f>buff!AQ288</f>
        <v>0</v>
      </c>
      <c r="R287">
        <f>buff!AR288</f>
        <v>999</v>
      </c>
      <c r="S287">
        <f>buff!AS288</f>
        <v>0</v>
      </c>
      <c r="T287">
        <f>buff!AT288</f>
        <v>0</v>
      </c>
      <c r="U287" t="str">
        <f>buff!AZ288</f>
        <v/>
      </c>
    </row>
    <row r="288" spans="1:21" x14ac:dyDescent="0.15">
      <c r="A288">
        <f>buff!Q289</f>
        <v>200151</v>
      </c>
      <c r="B288" t="str">
        <f>buff!R289</f>
        <v>被动生命中lv11</v>
      </c>
      <c r="C288" t="str">
        <f>buff!S289</f>
        <v>被动生命中lv11</v>
      </c>
      <c r="D288">
        <f>VLOOKUP(buff!T289,对应表!V:W,2,FALSE)</f>
        <v>1</v>
      </c>
      <c r="E288">
        <f>buff!U289</f>
        <v>0</v>
      </c>
      <c r="F288">
        <f>buff!V289</f>
        <v>0</v>
      </c>
      <c r="G288">
        <f>buff!W289</f>
        <v>0</v>
      </c>
      <c r="H288">
        <f>buff!X289</f>
        <v>0</v>
      </c>
      <c r="I288" t="str">
        <f>buff!AI289</f>
        <v>HP:2899</v>
      </c>
      <c r="J288">
        <f>buff!AJ289</f>
        <v>0</v>
      </c>
      <c r="K288">
        <f>buff!AK289</f>
        <v>0</v>
      </c>
      <c r="L288">
        <f>buff!AL289</f>
        <v>0</v>
      </c>
      <c r="M288">
        <f>buff!AM289</f>
        <v>0</v>
      </c>
      <c r="N288">
        <f>buff!AN289</f>
        <v>0</v>
      </c>
      <c r="O288">
        <f>buff!AO289</f>
        <v>0</v>
      </c>
      <c r="P288">
        <f>buff!AP289</f>
        <v>0</v>
      </c>
      <c r="Q288">
        <f>buff!AQ289</f>
        <v>0</v>
      </c>
      <c r="R288">
        <f>buff!AR289</f>
        <v>999</v>
      </c>
      <c r="S288">
        <f>buff!AS289</f>
        <v>0</v>
      </c>
      <c r="T288">
        <f>buff!AT289</f>
        <v>0</v>
      </c>
      <c r="U288" t="str">
        <f>buff!AZ289</f>
        <v/>
      </c>
    </row>
    <row r="289" spans="1:21" x14ac:dyDescent="0.15">
      <c r="A289">
        <f>buff!Q290</f>
        <v>200152</v>
      </c>
      <c r="B289" t="str">
        <f>buff!R290</f>
        <v>被动生命中lv12</v>
      </c>
      <c r="C289" t="str">
        <f>buff!S290</f>
        <v>被动生命中lv12</v>
      </c>
      <c r="D289">
        <f>VLOOKUP(buff!T290,对应表!V:W,2,FALSE)</f>
        <v>1</v>
      </c>
      <c r="E289">
        <f>buff!U290</f>
        <v>0</v>
      </c>
      <c r="F289">
        <f>buff!V290</f>
        <v>0</v>
      </c>
      <c r="G289">
        <f>buff!W290</f>
        <v>0</v>
      </c>
      <c r="H289">
        <f>buff!X290</f>
        <v>0</v>
      </c>
      <c r="I289" t="str">
        <f>buff!AI290</f>
        <v>HP:4100</v>
      </c>
      <c r="J289">
        <f>buff!AJ290</f>
        <v>0</v>
      </c>
      <c r="K289">
        <f>buff!AK290</f>
        <v>0</v>
      </c>
      <c r="L289">
        <f>buff!AL290</f>
        <v>0</v>
      </c>
      <c r="M289">
        <f>buff!AM290</f>
        <v>0</v>
      </c>
      <c r="N289">
        <f>buff!AN290</f>
        <v>0</v>
      </c>
      <c r="O289">
        <f>buff!AO290</f>
        <v>0</v>
      </c>
      <c r="P289">
        <f>buff!AP290</f>
        <v>0</v>
      </c>
      <c r="Q289">
        <f>buff!AQ290</f>
        <v>0</v>
      </c>
      <c r="R289">
        <f>buff!AR290</f>
        <v>999</v>
      </c>
      <c r="S289">
        <f>buff!AS290</f>
        <v>0</v>
      </c>
      <c r="T289">
        <f>buff!AT290</f>
        <v>0</v>
      </c>
      <c r="U289" t="str">
        <f>buff!AZ290</f>
        <v/>
      </c>
    </row>
    <row r="290" spans="1:21" x14ac:dyDescent="0.15">
      <c r="A290">
        <f>buff!Q291</f>
        <v>200153</v>
      </c>
      <c r="B290" t="str">
        <f>buff!R291</f>
        <v>被动生命中lv13</v>
      </c>
      <c r="C290" t="str">
        <f>buff!S291</f>
        <v>被动生命中lv13</v>
      </c>
      <c r="D290">
        <f>VLOOKUP(buff!T291,对应表!V:W,2,FALSE)</f>
        <v>1</v>
      </c>
      <c r="E290">
        <f>buff!U291</f>
        <v>0</v>
      </c>
      <c r="F290">
        <f>buff!V291</f>
        <v>0</v>
      </c>
      <c r="G290">
        <f>buff!W291</f>
        <v>0</v>
      </c>
      <c r="H290">
        <f>buff!X291</f>
        <v>0</v>
      </c>
      <c r="I290" t="str">
        <f>buff!AI291</f>
        <v>HP:5800</v>
      </c>
      <c r="J290">
        <f>buff!AJ291</f>
        <v>0</v>
      </c>
      <c r="K290">
        <f>buff!AK291</f>
        <v>0</v>
      </c>
      <c r="L290">
        <f>buff!AL291</f>
        <v>0</v>
      </c>
      <c r="M290">
        <f>buff!AM291</f>
        <v>0</v>
      </c>
      <c r="N290">
        <f>buff!AN291</f>
        <v>0</v>
      </c>
      <c r="O290">
        <f>buff!AO291</f>
        <v>0</v>
      </c>
      <c r="P290">
        <f>buff!AP291</f>
        <v>0</v>
      </c>
      <c r="Q290">
        <f>buff!AQ291</f>
        <v>0</v>
      </c>
      <c r="R290">
        <f>buff!AR291</f>
        <v>999</v>
      </c>
      <c r="S290">
        <f>buff!AS291</f>
        <v>0</v>
      </c>
      <c r="T290">
        <f>buff!AT291</f>
        <v>0</v>
      </c>
      <c r="U290" t="str">
        <f>buff!AZ291</f>
        <v/>
      </c>
    </row>
    <row r="291" spans="1:21" x14ac:dyDescent="0.15">
      <c r="A291">
        <f>buff!Q292</f>
        <v>200154</v>
      </c>
      <c r="B291" t="str">
        <f>buff!R292</f>
        <v>被动生命中lv14</v>
      </c>
      <c r="C291" t="str">
        <f>buff!S292</f>
        <v>被动生命中lv14</v>
      </c>
      <c r="D291">
        <f>VLOOKUP(buff!T292,对应表!V:W,2,FALSE)</f>
        <v>1</v>
      </c>
      <c r="E291">
        <f>buff!U292</f>
        <v>0</v>
      </c>
      <c r="F291">
        <f>buff!V292</f>
        <v>0</v>
      </c>
      <c r="G291">
        <f>buff!W292</f>
        <v>0</v>
      </c>
      <c r="H291">
        <f>buff!X292</f>
        <v>0</v>
      </c>
      <c r="I291" t="str">
        <f>buff!AI292</f>
        <v>HP:8204</v>
      </c>
      <c r="J291">
        <f>buff!AJ292</f>
        <v>0</v>
      </c>
      <c r="K291">
        <f>buff!AK292</f>
        <v>0</v>
      </c>
      <c r="L291">
        <f>buff!AL292</f>
        <v>0</v>
      </c>
      <c r="M291">
        <f>buff!AM292</f>
        <v>0</v>
      </c>
      <c r="N291">
        <f>buff!AN292</f>
        <v>0</v>
      </c>
      <c r="O291">
        <f>buff!AO292</f>
        <v>0</v>
      </c>
      <c r="P291">
        <f>buff!AP292</f>
        <v>0</v>
      </c>
      <c r="Q291">
        <f>buff!AQ292</f>
        <v>0</v>
      </c>
      <c r="R291">
        <f>buff!AR292</f>
        <v>999</v>
      </c>
      <c r="S291">
        <f>buff!AS292</f>
        <v>0</v>
      </c>
      <c r="T291">
        <f>buff!AT292</f>
        <v>0</v>
      </c>
      <c r="U291" t="str">
        <f>buff!AZ292</f>
        <v/>
      </c>
    </row>
    <row r="292" spans="1:21" x14ac:dyDescent="0.15">
      <c r="A292">
        <f>buff!Q293</f>
        <v>200155</v>
      </c>
      <c r="B292" t="str">
        <f>buff!R293</f>
        <v>被动生命中lv15</v>
      </c>
      <c r="C292" t="str">
        <f>buff!S293</f>
        <v>被动生命中lv15</v>
      </c>
      <c r="D292">
        <f>VLOOKUP(buff!T293,对应表!V:W,2,FALSE)</f>
        <v>1</v>
      </c>
      <c r="E292">
        <f>buff!U293</f>
        <v>0</v>
      </c>
      <c r="F292">
        <f>buff!V293</f>
        <v>0</v>
      </c>
      <c r="G292">
        <f>buff!W293</f>
        <v>0</v>
      </c>
      <c r="H292">
        <f>buff!X293</f>
        <v>0</v>
      </c>
      <c r="I292" t="str">
        <f>buff!AI293</f>
        <v>HP:11603</v>
      </c>
      <c r="J292">
        <f>buff!AJ293</f>
        <v>0</v>
      </c>
      <c r="K292">
        <f>buff!AK293</f>
        <v>0</v>
      </c>
      <c r="L292">
        <f>buff!AL293</f>
        <v>0</v>
      </c>
      <c r="M292">
        <f>buff!AM293</f>
        <v>0</v>
      </c>
      <c r="N292">
        <f>buff!AN293</f>
        <v>0</v>
      </c>
      <c r="O292">
        <f>buff!AO293</f>
        <v>0</v>
      </c>
      <c r="P292">
        <f>buff!AP293</f>
        <v>0</v>
      </c>
      <c r="Q292">
        <f>buff!AQ293</f>
        <v>0</v>
      </c>
      <c r="R292">
        <f>buff!AR293</f>
        <v>999</v>
      </c>
      <c r="S292">
        <f>buff!AS293</f>
        <v>0</v>
      </c>
      <c r="T292">
        <f>buff!AT293</f>
        <v>0</v>
      </c>
      <c r="U292" t="str">
        <f>buff!AZ293</f>
        <v/>
      </c>
    </row>
    <row r="293" spans="1:21" x14ac:dyDescent="0.15">
      <c r="A293">
        <f>buff!Q294</f>
        <v>200156</v>
      </c>
      <c r="B293" t="str">
        <f>buff!R294</f>
        <v>被动生命中lv16</v>
      </c>
      <c r="C293" t="str">
        <f>buff!S294</f>
        <v>被动生命中lv16</v>
      </c>
      <c r="D293">
        <f>VLOOKUP(buff!T294,对应表!V:W,2,FALSE)</f>
        <v>1</v>
      </c>
      <c r="E293">
        <f>buff!U294</f>
        <v>0</v>
      </c>
      <c r="F293">
        <f>buff!V294</f>
        <v>0</v>
      </c>
      <c r="G293">
        <f>buff!W294</f>
        <v>0</v>
      </c>
      <c r="H293">
        <f>buff!X294</f>
        <v>0</v>
      </c>
      <c r="I293" t="str">
        <f>buff!AI294</f>
        <v>HP:16412</v>
      </c>
      <c r="J293">
        <f>buff!AJ294</f>
        <v>0</v>
      </c>
      <c r="K293">
        <f>buff!AK294</f>
        <v>0</v>
      </c>
      <c r="L293">
        <f>buff!AL294</f>
        <v>0</v>
      </c>
      <c r="M293">
        <f>buff!AM294</f>
        <v>0</v>
      </c>
      <c r="N293">
        <f>buff!AN294</f>
        <v>0</v>
      </c>
      <c r="O293">
        <f>buff!AO294</f>
        <v>0</v>
      </c>
      <c r="P293">
        <f>buff!AP294</f>
        <v>0</v>
      </c>
      <c r="Q293">
        <f>buff!AQ294</f>
        <v>0</v>
      </c>
      <c r="R293">
        <f>buff!AR294</f>
        <v>999</v>
      </c>
      <c r="S293">
        <f>buff!AS294</f>
        <v>0</v>
      </c>
      <c r="T293">
        <f>buff!AT294</f>
        <v>0</v>
      </c>
      <c r="U293" t="str">
        <f>buff!AZ294</f>
        <v/>
      </c>
    </row>
    <row r="294" spans="1:21" x14ac:dyDescent="0.15">
      <c r="A294">
        <f>buff!Q295</f>
        <v>200157</v>
      </c>
      <c r="B294" t="str">
        <f>buff!R295</f>
        <v>被动生命中lv17</v>
      </c>
      <c r="C294" t="str">
        <f>buff!S295</f>
        <v>被动生命中lv17</v>
      </c>
      <c r="D294">
        <f>VLOOKUP(buff!T295,对应表!V:W,2,FALSE)</f>
        <v>1</v>
      </c>
      <c r="E294">
        <f>buff!U295</f>
        <v>0</v>
      </c>
      <c r="F294">
        <f>buff!V295</f>
        <v>0</v>
      </c>
      <c r="G294">
        <f>buff!W295</f>
        <v>0</v>
      </c>
      <c r="H294">
        <f>buff!X295</f>
        <v>0</v>
      </c>
      <c r="I294" t="str">
        <f>buff!AI295</f>
        <v>HP:23213</v>
      </c>
      <c r="J294">
        <f>buff!AJ295</f>
        <v>0</v>
      </c>
      <c r="K294">
        <f>buff!AK295</f>
        <v>0</v>
      </c>
      <c r="L294">
        <f>buff!AL295</f>
        <v>0</v>
      </c>
      <c r="M294">
        <f>buff!AM295</f>
        <v>0</v>
      </c>
      <c r="N294">
        <f>buff!AN295</f>
        <v>0</v>
      </c>
      <c r="O294">
        <f>buff!AO295</f>
        <v>0</v>
      </c>
      <c r="P294">
        <f>buff!AP295</f>
        <v>0</v>
      </c>
      <c r="Q294">
        <f>buff!AQ295</f>
        <v>0</v>
      </c>
      <c r="R294">
        <f>buff!AR295</f>
        <v>999</v>
      </c>
      <c r="S294">
        <f>buff!AS295</f>
        <v>0</v>
      </c>
      <c r="T294">
        <f>buff!AT295</f>
        <v>0</v>
      </c>
      <c r="U294" t="str">
        <f>buff!AZ295</f>
        <v/>
      </c>
    </row>
    <row r="295" spans="1:21" x14ac:dyDescent="0.15">
      <c r="A295">
        <f>buff!Q296</f>
        <v>200158</v>
      </c>
      <c r="B295" t="str">
        <f>buff!R296</f>
        <v>被动生命中lv18</v>
      </c>
      <c r="C295" t="str">
        <f>buff!S296</f>
        <v>被动生命中lv18</v>
      </c>
      <c r="D295">
        <f>VLOOKUP(buff!T296,对应表!V:W,2,FALSE)</f>
        <v>1</v>
      </c>
      <c r="E295">
        <f>buff!U296</f>
        <v>0</v>
      </c>
      <c r="F295">
        <f>buff!V296</f>
        <v>0</v>
      </c>
      <c r="G295">
        <f>buff!W296</f>
        <v>0</v>
      </c>
      <c r="H295">
        <f>buff!X296</f>
        <v>0</v>
      </c>
      <c r="I295" t="str">
        <f>buff!AI296</f>
        <v>HP:32832</v>
      </c>
      <c r="J295">
        <f>buff!AJ296</f>
        <v>0</v>
      </c>
      <c r="K295">
        <f>buff!AK296</f>
        <v>0</v>
      </c>
      <c r="L295">
        <f>buff!AL296</f>
        <v>0</v>
      </c>
      <c r="M295">
        <f>buff!AM296</f>
        <v>0</v>
      </c>
      <c r="N295">
        <f>buff!AN296</f>
        <v>0</v>
      </c>
      <c r="O295">
        <f>buff!AO296</f>
        <v>0</v>
      </c>
      <c r="P295">
        <f>buff!AP296</f>
        <v>0</v>
      </c>
      <c r="Q295">
        <f>buff!AQ296</f>
        <v>0</v>
      </c>
      <c r="R295">
        <f>buff!AR296</f>
        <v>999</v>
      </c>
      <c r="S295">
        <f>buff!AS296</f>
        <v>0</v>
      </c>
      <c r="T295">
        <f>buff!AT296</f>
        <v>0</v>
      </c>
      <c r="U295" t="str">
        <f>buff!AZ296</f>
        <v/>
      </c>
    </row>
    <row r="296" spans="1:21" x14ac:dyDescent="0.15">
      <c r="A296">
        <f>buff!Q297</f>
        <v>200159</v>
      </c>
      <c r="B296" t="str">
        <f>buff!R297</f>
        <v>被动生命中lv19</v>
      </c>
      <c r="C296" t="str">
        <f>buff!S297</f>
        <v>被动生命中lv19</v>
      </c>
      <c r="D296">
        <f>VLOOKUP(buff!T297,对应表!V:W,2,FALSE)</f>
        <v>1</v>
      </c>
      <c r="E296">
        <f>buff!U297</f>
        <v>0</v>
      </c>
      <c r="F296">
        <f>buff!V297</f>
        <v>0</v>
      </c>
      <c r="G296">
        <f>buff!W297</f>
        <v>0</v>
      </c>
      <c r="H296">
        <f>buff!X297</f>
        <v>0</v>
      </c>
      <c r="I296" t="str">
        <f>buff!AI297</f>
        <v>HP:46438</v>
      </c>
      <c r="J296">
        <f>buff!AJ297</f>
        <v>0</v>
      </c>
      <c r="K296">
        <f>buff!AK297</f>
        <v>0</v>
      </c>
      <c r="L296">
        <f>buff!AL297</f>
        <v>0</v>
      </c>
      <c r="M296">
        <f>buff!AM297</f>
        <v>0</v>
      </c>
      <c r="N296">
        <f>buff!AN297</f>
        <v>0</v>
      </c>
      <c r="O296">
        <f>buff!AO297</f>
        <v>0</v>
      </c>
      <c r="P296">
        <f>buff!AP297</f>
        <v>0</v>
      </c>
      <c r="Q296">
        <f>buff!AQ297</f>
        <v>0</v>
      </c>
      <c r="R296">
        <f>buff!AR297</f>
        <v>999</v>
      </c>
      <c r="S296">
        <f>buff!AS297</f>
        <v>0</v>
      </c>
      <c r="T296">
        <f>buff!AT297</f>
        <v>0</v>
      </c>
      <c r="U296" t="str">
        <f>buff!AZ297</f>
        <v/>
      </c>
    </row>
    <row r="297" spans="1:21" x14ac:dyDescent="0.15">
      <c r="A297">
        <f>buff!Q298</f>
        <v>200160</v>
      </c>
      <c r="B297" t="str">
        <f>buff!R298</f>
        <v>被动生命中lv20</v>
      </c>
      <c r="C297" t="str">
        <f>buff!S298</f>
        <v>被动生命中lv20</v>
      </c>
      <c r="D297">
        <f>VLOOKUP(buff!T298,对应表!V:W,2,FALSE)</f>
        <v>1</v>
      </c>
      <c r="E297">
        <f>buff!U298</f>
        <v>0</v>
      </c>
      <c r="F297">
        <f>buff!V298</f>
        <v>0</v>
      </c>
      <c r="G297">
        <f>buff!W298</f>
        <v>0</v>
      </c>
      <c r="H297">
        <f>buff!X298</f>
        <v>0</v>
      </c>
      <c r="I297" t="str">
        <f>buff!AI298</f>
        <v>HP:65681</v>
      </c>
      <c r="J297">
        <f>buff!AJ298</f>
        <v>0</v>
      </c>
      <c r="K297">
        <f>buff!AK298</f>
        <v>0</v>
      </c>
      <c r="L297">
        <f>buff!AL298</f>
        <v>0</v>
      </c>
      <c r="M297">
        <f>buff!AM298</f>
        <v>0</v>
      </c>
      <c r="N297">
        <f>buff!AN298</f>
        <v>0</v>
      </c>
      <c r="O297">
        <f>buff!AO298</f>
        <v>0</v>
      </c>
      <c r="P297">
        <f>buff!AP298</f>
        <v>0</v>
      </c>
      <c r="Q297">
        <f>buff!AQ298</f>
        <v>0</v>
      </c>
      <c r="R297">
        <f>buff!AR298</f>
        <v>999</v>
      </c>
      <c r="S297">
        <f>buff!AS298</f>
        <v>0</v>
      </c>
      <c r="T297">
        <f>buff!AT298</f>
        <v>0</v>
      </c>
      <c r="U297" t="str">
        <f>buff!AZ298</f>
        <v/>
      </c>
    </row>
    <row r="298" spans="1:21" x14ac:dyDescent="0.15">
      <c r="A298">
        <f>buff!Q299</f>
        <v>200161</v>
      </c>
      <c r="B298" t="str">
        <f>buff!R299</f>
        <v>被动生命大lv1</v>
      </c>
      <c r="C298" t="str">
        <f>buff!S299</f>
        <v>被动生命大lv1</v>
      </c>
      <c r="D298">
        <f>VLOOKUP(buff!T299,对应表!V:W,2,FALSE)</f>
        <v>1</v>
      </c>
      <c r="E298">
        <f>buff!U299</f>
        <v>0</v>
      </c>
      <c r="F298">
        <f>buff!V299</f>
        <v>0</v>
      </c>
      <c r="G298">
        <f>buff!W299</f>
        <v>0</v>
      </c>
      <c r="H298">
        <f>buff!X299</f>
        <v>0</v>
      </c>
      <c r="I298" t="str">
        <f>buff!AI299</f>
        <v>HP:104</v>
      </c>
      <c r="J298">
        <f>buff!AJ299</f>
        <v>0</v>
      </c>
      <c r="K298">
        <f>buff!AK299</f>
        <v>0</v>
      </c>
      <c r="L298">
        <f>buff!AL299</f>
        <v>0</v>
      </c>
      <c r="M298">
        <f>buff!AM299</f>
        <v>0</v>
      </c>
      <c r="N298">
        <f>buff!AN299</f>
        <v>0</v>
      </c>
      <c r="O298">
        <f>buff!AO299</f>
        <v>0</v>
      </c>
      <c r="P298">
        <f>buff!AP299</f>
        <v>0</v>
      </c>
      <c r="Q298">
        <f>buff!AQ299</f>
        <v>0</v>
      </c>
      <c r="R298">
        <f>buff!AR299</f>
        <v>999</v>
      </c>
      <c r="S298">
        <f>buff!AS299</f>
        <v>0</v>
      </c>
      <c r="T298">
        <f>buff!AT299</f>
        <v>0</v>
      </c>
      <c r="U298" t="str">
        <f>buff!AZ299</f>
        <v/>
      </c>
    </row>
    <row r="299" spans="1:21" x14ac:dyDescent="0.15">
      <c r="A299">
        <f>buff!Q300</f>
        <v>200162</v>
      </c>
      <c r="B299" t="str">
        <f>buff!R300</f>
        <v>被动生命大lv2</v>
      </c>
      <c r="C299" t="str">
        <f>buff!S300</f>
        <v>被动生命大lv2</v>
      </c>
      <c r="D299">
        <f>VLOOKUP(buff!T300,对应表!V:W,2,FALSE)</f>
        <v>1</v>
      </c>
      <c r="E299">
        <f>buff!U300</f>
        <v>0</v>
      </c>
      <c r="F299">
        <f>buff!V300</f>
        <v>0</v>
      </c>
      <c r="G299">
        <f>buff!W300</f>
        <v>0</v>
      </c>
      <c r="H299">
        <f>buff!X300</f>
        <v>0</v>
      </c>
      <c r="I299" t="str">
        <f>buff!AI300</f>
        <v>HP:128</v>
      </c>
      <c r="J299">
        <f>buff!AJ300</f>
        <v>0</v>
      </c>
      <c r="K299">
        <f>buff!AK300</f>
        <v>0</v>
      </c>
      <c r="L299">
        <f>buff!AL300</f>
        <v>0</v>
      </c>
      <c r="M299">
        <f>buff!AM300</f>
        <v>0</v>
      </c>
      <c r="N299">
        <f>buff!AN300</f>
        <v>0</v>
      </c>
      <c r="O299">
        <f>buff!AO300</f>
        <v>0</v>
      </c>
      <c r="P299">
        <f>buff!AP300</f>
        <v>0</v>
      </c>
      <c r="Q299">
        <f>buff!AQ300</f>
        <v>0</v>
      </c>
      <c r="R299">
        <f>buff!AR300</f>
        <v>999</v>
      </c>
      <c r="S299">
        <f>buff!AS300</f>
        <v>0</v>
      </c>
      <c r="T299">
        <f>buff!AT300</f>
        <v>0</v>
      </c>
      <c r="U299" t="str">
        <f>buff!AZ300</f>
        <v/>
      </c>
    </row>
    <row r="300" spans="1:21" x14ac:dyDescent="0.15">
      <c r="A300">
        <f>buff!Q301</f>
        <v>200163</v>
      </c>
      <c r="B300" t="str">
        <f>buff!R301</f>
        <v>被动生命大lv3</v>
      </c>
      <c r="C300" t="str">
        <f>buff!S301</f>
        <v>被动生命大lv3</v>
      </c>
      <c r="D300">
        <f>VLOOKUP(buff!T301,对应表!V:W,2,FALSE)</f>
        <v>1</v>
      </c>
      <c r="E300">
        <f>buff!U301</f>
        <v>0</v>
      </c>
      <c r="F300">
        <f>buff!V301</f>
        <v>0</v>
      </c>
      <c r="G300">
        <f>buff!W301</f>
        <v>0</v>
      </c>
      <c r="H300">
        <f>buff!X301</f>
        <v>0</v>
      </c>
      <c r="I300" t="str">
        <f>buff!AI301</f>
        <v>HP:200</v>
      </c>
      <c r="J300">
        <f>buff!AJ301</f>
        <v>0</v>
      </c>
      <c r="K300">
        <f>buff!AK301</f>
        <v>0</v>
      </c>
      <c r="L300">
        <f>buff!AL301</f>
        <v>0</v>
      </c>
      <c r="M300">
        <f>buff!AM301</f>
        <v>0</v>
      </c>
      <c r="N300">
        <f>buff!AN301</f>
        <v>0</v>
      </c>
      <c r="O300">
        <f>buff!AO301</f>
        <v>0</v>
      </c>
      <c r="P300">
        <f>buff!AP301</f>
        <v>0</v>
      </c>
      <c r="Q300">
        <f>buff!AQ301</f>
        <v>0</v>
      </c>
      <c r="R300">
        <f>buff!AR301</f>
        <v>999</v>
      </c>
      <c r="S300">
        <f>buff!AS301</f>
        <v>0</v>
      </c>
      <c r="T300">
        <f>buff!AT301</f>
        <v>0</v>
      </c>
      <c r="U300" t="str">
        <f>buff!AZ301</f>
        <v/>
      </c>
    </row>
    <row r="301" spans="1:21" x14ac:dyDescent="0.15">
      <c r="A301">
        <f>buff!Q302</f>
        <v>200164</v>
      </c>
      <c r="B301" t="str">
        <f>buff!R302</f>
        <v>被动生命大lv4</v>
      </c>
      <c r="C301" t="str">
        <f>buff!S302</f>
        <v>被动生命大lv4</v>
      </c>
      <c r="D301">
        <f>VLOOKUP(buff!T302,对应表!V:W,2,FALSE)</f>
        <v>1</v>
      </c>
      <c r="E301">
        <f>buff!U302</f>
        <v>0</v>
      </c>
      <c r="F301">
        <f>buff!V302</f>
        <v>0</v>
      </c>
      <c r="G301">
        <f>buff!W302</f>
        <v>0</v>
      </c>
      <c r="H301">
        <f>buff!X302</f>
        <v>0</v>
      </c>
      <c r="I301" t="str">
        <f>buff!AI302</f>
        <v>HP:320</v>
      </c>
      <c r="J301">
        <f>buff!AJ302</f>
        <v>0</v>
      </c>
      <c r="K301">
        <f>buff!AK302</f>
        <v>0</v>
      </c>
      <c r="L301">
        <f>buff!AL302</f>
        <v>0</v>
      </c>
      <c r="M301">
        <f>buff!AM302</f>
        <v>0</v>
      </c>
      <c r="N301">
        <f>buff!AN302</f>
        <v>0</v>
      </c>
      <c r="O301">
        <f>buff!AO302</f>
        <v>0</v>
      </c>
      <c r="P301">
        <f>buff!AP302</f>
        <v>0</v>
      </c>
      <c r="Q301">
        <f>buff!AQ302</f>
        <v>0</v>
      </c>
      <c r="R301">
        <f>buff!AR302</f>
        <v>999</v>
      </c>
      <c r="S301">
        <f>buff!AS302</f>
        <v>0</v>
      </c>
      <c r="T301">
        <f>buff!AT302</f>
        <v>0</v>
      </c>
      <c r="U301" t="str">
        <f>buff!AZ302</f>
        <v/>
      </c>
    </row>
    <row r="302" spans="1:21" x14ac:dyDescent="0.15">
      <c r="A302">
        <f>buff!Q303</f>
        <v>200165</v>
      </c>
      <c r="B302" t="str">
        <f>buff!R303</f>
        <v>被动生命大lv5</v>
      </c>
      <c r="C302" t="str">
        <f>buff!S303</f>
        <v>被动生命大lv5</v>
      </c>
      <c r="D302">
        <f>VLOOKUP(buff!T303,对应表!V:W,2,FALSE)</f>
        <v>1</v>
      </c>
      <c r="E302">
        <f>buff!U303</f>
        <v>0</v>
      </c>
      <c r="F302">
        <f>buff!V303</f>
        <v>0</v>
      </c>
      <c r="G302">
        <f>buff!W303</f>
        <v>0</v>
      </c>
      <c r="H302">
        <f>buff!X303</f>
        <v>0</v>
      </c>
      <c r="I302" t="str">
        <f>buff!AI303</f>
        <v>HP:452</v>
      </c>
      <c r="J302">
        <f>buff!AJ303</f>
        <v>0</v>
      </c>
      <c r="K302">
        <f>buff!AK303</f>
        <v>0</v>
      </c>
      <c r="L302">
        <f>buff!AL303</f>
        <v>0</v>
      </c>
      <c r="M302">
        <f>buff!AM303</f>
        <v>0</v>
      </c>
      <c r="N302">
        <f>buff!AN303</f>
        <v>0</v>
      </c>
      <c r="O302">
        <f>buff!AO303</f>
        <v>0</v>
      </c>
      <c r="P302">
        <f>buff!AP303</f>
        <v>0</v>
      </c>
      <c r="Q302">
        <f>buff!AQ303</f>
        <v>0</v>
      </c>
      <c r="R302">
        <f>buff!AR303</f>
        <v>999</v>
      </c>
      <c r="S302">
        <f>buff!AS303</f>
        <v>0</v>
      </c>
      <c r="T302">
        <f>buff!AT303</f>
        <v>0</v>
      </c>
      <c r="U302" t="str">
        <f>buff!AZ303</f>
        <v/>
      </c>
    </row>
    <row r="303" spans="1:21" x14ac:dyDescent="0.15">
      <c r="A303">
        <f>buff!Q304</f>
        <v>200166</v>
      </c>
      <c r="B303" t="str">
        <f>buff!R304</f>
        <v>被动生命大lv6</v>
      </c>
      <c r="C303" t="str">
        <f>buff!S304</f>
        <v>被动生命大lv6</v>
      </c>
      <c r="D303">
        <f>VLOOKUP(buff!T304,对应表!V:W,2,FALSE)</f>
        <v>1</v>
      </c>
      <c r="E303">
        <f>buff!U304</f>
        <v>0</v>
      </c>
      <c r="F303">
        <f>buff!V304</f>
        <v>0</v>
      </c>
      <c r="G303">
        <f>buff!W304</f>
        <v>0</v>
      </c>
      <c r="H303">
        <f>buff!X304</f>
        <v>0</v>
      </c>
      <c r="I303" t="str">
        <f>buff!AI304</f>
        <v>HP:640</v>
      </c>
      <c r="J303">
        <f>buff!AJ304</f>
        <v>0</v>
      </c>
      <c r="K303">
        <f>buff!AK304</f>
        <v>0</v>
      </c>
      <c r="L303">
        <f>buff!AL304</f>
        <v>0</v>
      </c>
      <c r="M303">
        <f>buff!AM304</f>
        <v>0</v>
      </c>
      <c r="N303">
        <f>buff!AN304</f>
        <v>0</v>
      </c>
      <c r="O303">
        <f>buff!AO304</f>
        <v>0</v>
      </c>
      <c r="P303">
        <f>buff!AP304</f>
        <v>0</v>
      </c>
      <c r="Q303">
        <f>buff!AQ304</f>
        <v>0</v>
      </c>
      <c r="R303">
        <f>buff!AR304</f>
        <v>999</v>
      </c>
      <c r="S303">
        <f>buff!AS304</f>
        <v>0</v>
      </c>
      <c r="T303">
        <f>buff!AT304</f>
        <v>0</v>
      </c>
      <c r="U303" t="str">
        <f>buff!AZ304</f>
        <v/>
      </c>
    </row>
    <row r="304" spans="1:21" x14ac:dyDescent="0.15">
      <c r="A304">
        <f>buff!Q305</f>
        <v>200167</v>
      </c>
      <c r="B304" t="str">
        <f>buff!R305</f>
        <v>被动生命大lv7</v>
      </c>
      <c r="C304" t="str">
        <f>buff!S305</f>
        <v>被动生命大lv7</v>
      </c>
      <c r="D304">
        <f>VLOOKUP(buff!T305,对应表!V:W,2,FALSE)</f>
        <v>1</v>
      </c>
      <c r="E304">
        <f>buff!U305</f>
        <v>0</v>
      </c>
      <c r="F304">
        <f>buff!V305</f>
        <v>0</v>
      </c>
      <c r="G304">
        <f>buff!W305</f>
        <v>0</v>
      </c>
      <c r="H304">
        <f>buff!X305</f>
        <v>0</v>
      </c>
      <c r="I304" t="str">
        <f>buff!AI305</f>
        <v>HP:905</v>
      </c>
      <c r="J304">
        <f>buff!AJ305</f>
        <v>0</v>
      </c>
      <c r="K304">
        <f>buff!AK305</f>
        <v>0</v>
      </c>
      <c r="L304">
        <f>buff!AL305</f>
        <v>0</v>
      </c>
      <c r="M304">
        <f>buff!AM305</f>
        <v>0</v>
      </c>
      <c r="N304">
        <f>buff!AN305</f>
        <v>0</v>
      </c>
      <c r="O304">
        <f>buff!AO305</f>
        <v>0</v>
      </c>
      <c r="P304">
        <f>buff!AP305</f>
        <v>0</v>
      </c>
      <c r="Q304">
        <f>buff!AQ305</f>
        <v>0</v>
      </c>
      <c r="R304">
        <f>buff!AR305</f>
        <v>999</v>
      </c>
      <c r="S304">
        <f>buff!AS305</f>
        <v>0</v>
      </c>
      <c r="T304">
        <f>buff!AT305</f>
        <v>0</v>
      </c>
      <c r="U304" t="str">
        <f>buff!AZ305</f>
        <v/>
      </c>
    </row>
    <row r="305" spans="1:21" x14ac:dyDescent="0.15">
      <c r="A305">
        <f>buff!Q306</f>
        <v>200168</v>
      </c>
      <c r="B305" t="str">
        <f>buff!R306</f>
        <v>被动生命大lv8</v>
      </c>
      <c r="C305" t="str">
        <f>buff!S306</f>
        <v>被动生命大lv8</v>
      </c>
      <c r="D305">
        <f>VLOOKUP(buff!T306,对应表!V:W,2,FALSE)</f>
        <v>1</v>
      </c>
      <c r="E305">
        <f>buff!U306</f>
        <v>0</v>
      </c>
      <c r="F305">
        <f>buff!V306</f>
        <v>0</v>
      </c>
      <c r="G305">
        <f>buff!W306</f>
        <v>0</v>
      </c>
      <c r="H305">
        <f>buff!X306</f>
        <v>0</v>
      </c>
      <c r="I305" t="str">
        <f>buff!AI306</f>
        <v>HP:1280</v>
      </c>
      <c r="J305">
        <f>buff!AJ306</f>
        <v>0</v>
      </c>
      <c r="K305">
        <f>buff!AK306</f>
        <v>0</v>
      </c>
      <c r="L305">
        <f>buff!AL306</f>
        <v>0</v>
      </c>
      <c r="M305">
        <f>buff!AM306</f>
        <v>0</v>
      </c>
      <c r="N305">
        <f>buff!AN306</f>
        <v>0</v>
      </c>
      <c r="O305">
        <f>buff!AO306</f>
        <v>0</v>
      </c>
      <c r="P305">
        <f>buff!AP306</f>
        <v>0</v>
      </c>
      <c r="Q305">
        <f>buff!AQ306</f>
        <v>0</v>
      </c>
      <c r="R305">
        <f>buff!AR306</f>
        <v>999</v>
      </c>
      <c r="S305">
        <f>buff!AS306</f>
        <v>0</v>
      </c>
      <c r="T305">
        <f>buff!AT306</f>
        <v>0</v>
      </c>
      <c r="U305" t="str">
        <f>buff!AZ306</f>
        <v/>
      </c>
    </row>
    <row r="306" spans="1:21" x14ac:dyDescent="0.15">
      <c r="A306">
        <f>buff!Q307</f>
        <v>200169</v>
      </c>
      <c r="B306" t="str">
        <f>buff!R307</f>
        <v>被动生命大lv9</v>
      </c>
      <c r="C306" t="str">
        <f>buff!S307</f>
        <v>被动生命大lv9</v>
      </c>
      <c r="D306">
        <f>VLOOKUP(buff!T307,对应表!V:W,2,FALSE)</f>
        <v>1</v>
      </c>
      <c r="E306">
        <f>buff!U307</f>
        <v>0</v>
      </c>
      <c r="F306">
        <f>buff!V307</f>
        <v>0</v>
      </c>
      <c r="G306">
        <f>buff!W307</f>
        <v>0</v>
      </c>
      <c r="H306">
        <f>buff!X307</f>
        <v>0</v>
      </c>
      <c r="I306" t="str">
        <f>buff!AI307</f>
        <v>HP:1811</v>
      </c>
      <c r="J306">
        <f>buff!AJ307</f>
        <v>0</v>
      </c>
      <c r="K306">
        <f>buff!AK307</f>
        <v>0</v>
      </c>
      <c r="L306">
        <f>buff!AL307</f>
        <v>0</v>
      </c>
      <c r="M306">
        <f>buff!AM307</f>
        <v>0</v>
      </c>
      <c r="N306">
        <f>buff!AN307</f>
        <v>0</v>
      </c>
      <c r="O306">
        <f>buff!AO307</f>
        <v>0</v>
      </c>
      <c r="P306">
        <f>buff!AP307</f>
        <v>0</v>
      </c>
      <c r="Q306">
        <f>buff!AQ307</f>
        <v>0</v>
      </c>
      <c r="R306">
        <f>buff!AR307</f>
        <v>999</v>
      </c>
      <c r="S306">
        <f>buff!AS307</f>
        <v>0</v>
      </c>
      <c r="T306">
        <f>buff!AT307</f>
        <v>0</v>
      </c>
      <c r="U306" t="str">
        <f>buff!AZ307</f>
        <v/>
      </c>
    </row>
    <row r="307" spans="1:21" x14ac:dyDescent="0.15">
      <c r="A307">
        <f>buff!Q308</f>
        <v>200170</v>
      </c>
      <c r="B307" t="str">
        <f>buff!R308</f>
        <v>被动生命大lv10</v>
      </c>
      <c r="C307" t="str">
        <f>buff!S308</f>
        <v>被动生命大lv10</v>
      </c>
      <c r="D307">
        <f>VLOOKUP(buff!T308,对应表!V:W,2,FALSE)</f>
        <v>1</v>
      </c>
      <c r="E307">
        <f>buff!U308</f>
        <v>0</v>
      </c>
      <c r="F307">
        <f>buff!V308</f>
        <v>0</v>
      </c>
      <c r="G307">
        <f>buff!W308</f>
        <v>0</v>
      </c>
      <c r="H307">
        <f>buff!X308</f>
        <v>0</v>
      </c>
      <c r="I307" t="str">
        <f>buff!AI308</f>
        <v>HP:2562</v>
      </c>
      <c r="J307">
        <f>buff!AJ308</f>
        <v>0</v>
      </c>
      <c r="K307">
        <f>buff!AK308</f>
        <v>0</v>
      </c>
      <c r="L307">
        <f>buff!AL308</f>
        <v>0</v>
      </c>
      <c r="M307">
        <f>buff!AM308</f>
        <v>0</v>
      </c>
      <c r="N307">
        <f>buff!AN308</f>
        <v>0</v>
      </c>
      <c r="O307">
        <f>buff!AO308</f>
        <v>0</v>
      </c>
      <c r="P307">
        <f>buff!AP308</f>
        <v>0</v>
      </c>
      <c r="Q307">
        <f>buff!AQ308</f>
        <v>0</v>
      </c>
      <c r="R307">
        <f>buff!AR308</f>
        <v>999</v>
      </c>
      <c r="S307">
        <f>buff!AS308</f>
        <v>0</v>
      </c>
      <c r="T307">
        <f>buff!AT308</f>
        <v>0</v>
      </c>
      <c r="U307" t="str">
        <f>buff!AZ308</f>
        <v/>
      </c>
    </row>
    <row r="308" spans="1:21" x14ac:dyDescent="0.15">
      <c r="A308">
        <f>buff!Q309</f>
        <v>200171</v>
      </c>
      <c r="B308" t="str">
        <f>buff!R309</f>
        <v>被动生命大lv11</v>
      </c>
      <c r="C308" t="str">
        <f>buff!S309</f>
        <v>被动生命大lv11</v>
      </c>
      <c r="D308">
        <f>VLOOKUP(buff!T309,对应表!V:W,2,FALSE)</f>
        <v>1</v>
      </c>
      <c r="E308">
        <f>buff!U309</f>
        <v>0</v>
      </c>
      <c r="F308">
        <f>buff!V309</f>
        <v>0</v>
      </c>
      <c r="G308">
        <f>buff!W309</f>
        <v>0</v>
      </c>
      <c r="H308">
        <f>buff!X309</f>
        <v>0</v>
      </c>
      <c r="I308" t="str">
        <f>buff!AI309</f>
        <v>HP:3624</v>
      </c>
      <c r="J308">
        <f>buff!AJ309</f>
        <v>0</v>
      </c>
      <c r="K308">
        <f>buff!AK309</f>
        <v>0</v>
      </c>
      <c r="L308">
        <f>buff!AL309</f>
        <v>0</v>
      </c>
      <c r="M308">
        <f>buff!AM309</f>
        <v>0</v>
      </c>
      <c r="N308">
        <f>buff!AN309</f>
        <v>0</v>
      </c>
      <c r="O308">
        <f>buff!AO309</f>
        <v>0</v>
      </c>
      <c r="P308">
        <f>buff!AP309</f>
        <v>0</v>
      </c>
      <c r="Q308">
        <f>buff!AQ309</f>
        <v>0</v>
      </c>
      <c r="R308">
        <f>buff!AR309</f>
        <v>999</v>
      </c>
      <c r="S308">
        <f>buff!AS309</f>
        <v>0</v>
      </c>
      <c r="T308">
        <f>buff!AT309</f>
        <v>0</v>
      </c>
      <c r="U308" t="str">
        <f>buff!AZ309</f>
        <v/>
      </c>
    </row>
    <row r="309" spans="1:21" x14ac:dyDescent="0.15">
      <c r="A309">
        <f>buff!Q310</f>
        <v>200172</v>
      </c>
      <c r="B309" t="str">
        <f>buff!R310</f>
        <v>被动生命大lv12</v>
      </c>
      <c r="C309" t="str">
        <f>buff!S310</f>
        <v>被动生命大lv12</v>
      </c>
      <c r="D309">
        <f>VLOOKUP(buff!T310,对应表!V:W,2,FALSE)</f>
        <v>1</v>
      </c>
      <c r="E309">
        <f>buff!U310</f>
        <v>0</v>
      </c>
      <c r="F309">
        <f>buff!V310</f>
        <v>0</v>
      </c>
      <c r="G309">
        <f>buff!W310</f>
        <v>0</v>
      </c>
      <c r="H309">
        <f>buff!X310</f>
        <v>0</v>
      </c>
      <c r="I309" t="str">
        <f>buff!AI310</f>
        <v>HP:5126</v>
      </c>
      <c r="J309">
        <f>buff!AJ310</f>
        <v>0</v>
      </c>
      <c r="K309">
        <f>buff!AK310</f>
        <v>0</v>
      </c>
      <c r="L309">
        <f>buff!AL310</f>
        <v>0</v>
      </c>
      <c r="M309">
        <f>buff!AM310</f>
        <v>0</v>
      </c>
      <c r="N309">
        <f>buff!AN310</f>
        <v>0</v>
      </c>
      <c r="O309">
        <f>buff!AO310</f>
        <v>0</v>
      </c>
      <c r="P309">
        <f>buff!AP310</f>
        <v>0</v>
      </c>
      <c r="Q309">
        <f>buff!AQ310</f>
        <v>0</v>
      </c>
      <c r="R309">
        <f>buff!AR310</f>
        <v>999</v>
      </c>
      <c r="S309">
        <f>buff!AS310</f>
        <v>0</v>
      </c>
      <c r="T309">
        <f>buff!AT310</f>
        <v>0</v>
      </c>
      <c r="U309" t="str">
        <f>buff!AZ310</f>
        <v/>
      </c>
    </row>
    <row r="310" spans="1:21" x14ac:dyDescent="0.15">
      <c r="A310">
        <f>buff!Q311</f>
        <v>200173</v>
      </c>
      <c r="B310" t="str">
        <f>buff!R311</f>
        <v>被动生命大lv13</v>
      </c>
      <c r="C310" t="str">
        <f>buff!S311</f>
        <v>被动生命大lv13</v>
      </c>
      <c r="D310">
        <f>VLOOKUP(buff!T311,对应表!V:W,2,FALSE)</f>
        <v>1</v>
      </c>
      <c r="E310">
        <f>buff!U311</f>
        <v>0</v>
      </c>
      <c r="F310">
        <f>buff!V311</f>
        <v>0</v>
      </c>
      <c r="G310">
        <f>buff!W311</f>
        <v>0</v>
      </c>
      <c r="H310">
        <f>buff!X311</f>
        <v>0</v>
      </c>
      <c r="I310" t="str">
        <f>buff!AI311</f>
        <v>HP:7250</v>
      </c>
      <c r="J310">
        <f>buff!AJ311</f>
        <v>0</v>
      </c>
      <c r="K310">
        <f>buff!AK311</f>
        <v>0</v>
      </c>
      <c r="L310">
        <f>buff!AL311</f>
        <v>0</v>
      </c>
      <c r="M310">
        <f>buff!AM311</f>
        <v>0</v>
      </c>
      <c r="N310">
        <f>buff!AN311</f>
        <v>0</v>
      </c>
      <c r="O310">
        <f>buff!AO311</f>
        <v>0</v>
      </c>
      <c r="P310">
        <f>buff!AP311</f>
        <v>0</v>
      </c>
      <c r="Q310">
        <f>buff!AQ311</f>
        <v>0</v>
      </c>
      <c r="R310">
        <f>buff!AR311</f>
        <v>999</v>
      </c>
      <c r="S310">
        <f>buff!AS311</f>
        <v>0</v>
      </c>
      <c r="T310">
        <f>buff!AT311</f>
        <v>0</v>
      </c>
      <c r="U310" t="str">
        <f>buff!AZ311</f>
        <v/>
      </c>
    </row>
    <row r="311" spans="1:21" x14ac:dyDescent="0.15">
      <c r="A311">
        <f>buff!Q312</f>
        <v>200174</v>
      </c>
      <c r="B311" t="str">
        <f>buff!R312</f>
        <v>被动生命大lv14</v>
      </c>
      <c r="C311" t="str">
        <f>buff!S312</f>
        <v>被动生命大lv14</v>
      </c>
      <c r="D311">
        <f>VLOOKUP(buff!T312,对应表!V:W,2,FALSE)</f>
        <v>1</v>
      </c>
      <c r="E311">
        <f>buff!U312</f>
        <v>0</v>
      </c>
      <c r="F311">
        <f>buff!V312</f>
        <v>0</v>
      </c>
      <c r="G311">
        <f>buff!W312</f>
        <v>0</v>
      </c>
      <c r="H311">
        <f>buff!X312</f>
        <v>0</v>
      </c>
      <c r="I311" t="str">
        <f>buff!AI312</f>
        <v>HP:10255</v>
      </c>
      <c r="J311">
        <f>buff!AJ312</f>
        <v>0</v>
      </c>
      <c r="K311">
        <f>buff!AK312</f>
        <v>0</v>
      </c>
      <c r="L311">
        <f>buff!AL312</f>
        <v>0</v>
      </c>
      <c r="M311">
        <f>buff!AM312</f>
        <v>0</v>
      </c>
      <c r="N311">
        <f>buff!AN312</f>
        <v>0</v>
      </c>
      <c r="O311">
        <f>buff!AO312</f>
        <v>0</v>
      </c>
      <c r="P311">
        <f>buff!AP312</f>
        <v>0</v>
      </c>
      <c r="Q311">
        <f>buff!AQ312</f>
        <v>0</v>
      </c>
      <c r="R311">
        <f>buff!AR312</f>
        <v>999</v>
      </c>
      <c r="S311">
        <f>buff!AS312</f>
        <v>0</v>
      </c>
      <c r="T311">
        <f>buff!AT312</f>
        <v>0</v>
      </c>
      <c r="U311" t="str">
        <f>buff!AZ312</f>
        <v/>
      </c>
    </row>
    <row r="312" spans="1:21" x14ac:dyDescent="0.15">
      <c r="A312">
        <f>buff!Q313</f>
        <v>200175</v>
      </c>
      <c r="B312" t="str">
        <f>buff!R313</f>
        <v>被动生命大lv15</v>
      </c>
      <c r="C312" t="str">
        <f>buff!S313</f>
        <v>被动生命大lv15</v>
      </c>
      <c r="D312">
        <f>VLOOKUP(buff!T313,对应表!V:W,2,FALSE)</f>
        <v>1</v>
      </c>
      <c r="E312">
        <f>buff!U313</f>
        <v>0</v>
      </c>
      <c r="F312">
        <f>buff!V313</f>
        <v>0</v>
      </c>
      <c r="G312">
        <f>buff!W313</f>
        <v>0</v>
      </c>
      <c r="H312">
        <f>buff!X313</f>
        <v>0</v>
      </c>
      <c r="I312" t="str">
        <f>buff!AI313</f>
        <v>HP:14504</v>
      </c>
      <c r="J312">
        <f>buff!AJ313</f>
        <v>0</v>
      </c>
      <c r="K312">
        <f>buff!AK313</f>
        <v>0</v>
      </c>
      <c r="L312">
        <f>buff!AL313</f>
        <v>0</v>
      </c>
      <c r="M312">
        <f>buff!AM313</f>
        <v>0</v>
      </c>
      <c r="N312">
        <f>buff!AN313</f>
        <v>0</v>
      </c>
      <c r="O312">
        <f>buff!AO313</f>
        <v>0</v>
      </c>
      <c r="P312">
        <f>buff!AP313</f>
        <v>0</v>
      </c>
      <c r="Q312">
        <f>buff!AQ313</f>
        <v>0</v>
      </c>
      <c r="R312">
        <f>buff!AR313</f>
        <v>999</v>
      </c>
      <c r="S312">
        <f>buff!AS313</f>
        <v>0</v>
      </c>
      <c r="T312">
        <f>buff!AT313</f>
        <v>0</v>
      </c>
      <c r="U312" t="str">
        <f>buff!AZ313</f>
        <v/>
      </c>
    </row>
    <row r="313" spans="1:21" x14ac:dyDescent="0.15">
      <c r="A313">
        <f>buff!Q314</f>
        <v>200176</v>
      </c>
      <c r="B313" t="str">
        <f>buff!R314</f>
        <v>被动生命大lv16</v>
      </c>
      <c r="C313" t="str">
        <f>buff!S314</f>
        <v>被动生命大lv16</v>
      </c>
      <c r="D313">
        <f>VLOOKUP(buff!T314,对应表!V:W,2,FALSE)</f>
        <v>1</v>
      </c>
      <c r="E313">
        <f>buff!U314</f>
        <v>0</v>
      </c>
      <c r="F313">
        <f>buff!V314</f>
        <v>0</v>
      </c>
      <c r="G313">
        <f>buff!W314</f>
        <v>0</v>
      </c>
      <c r="H313">
        <f>buff!X314</f>
        <v>0</v>
      </c>
      <c r="I313" t="str">
        <f>buff!AI314</f>
        <v>HP:20515</v>
      </c>
      <c r="J313">
        <f>buff!AJ314</f>
        <v>0</v>
      </c>
      <c r="K313">
        <f>buff!AK314</f>
        <v>0</v>
      </c>
      <c r="L313">
        <f>buff!AL314</f>
        <v>0</v>
      </c>
      <c r="M313">
        <f>buff!AM314</f>
        <v>0</v>
      </c>
      <c r="N313">
        <f>buff!AN314</f>
        <v>0</v>
      </c>
      <c r="O313">
        <f>buff!AO314</f>
        <v>0</v>
      </c>
      <c r="P313">
        <f>buff!AP314</f>
        <v>0</v>
      </c>
      <c r="Q313">
        <f>buff!AQ314</f>
        <v>0</v>
      </c>
      <c r="R313">
        <f>buff!AR314</f>
        <v>999</v>
      </c>
      <c r="S313">
        <f>buff!AS314</f>
        <v>0</v>
      </c>
      <c r="T313">
        <f>buff!AT314</f>
        <v>0</v>
      </c>
      <c r="U313" t="str">
        <f>buff!AZ314</f>
        <v/>
      </c>
    </row>
    <row r="314" spans="1:21" x14ac:dyDescent="0.15">
      <c r="A314">
        <f>buff!Q315</f>
        <v>200177</v>
      </c>
      <c r="B314" t="str">
        <f>buff!R315</f>
        <v>被动生命大lv17</v>
      </c>
      <c r="C314" t="str">
        <f>buff!S315</f>
        <v>被动生命大lv17</v>
      </c>
      <c r="D314">
        <f>VLOOKUP(buff!T315,对应表!V:W,2,FALSE)</f>
        <v>1</v>
      </c>
      <c r="E314">
        <f>buff!U315</f>
        <v>0</v>
      </c>
      <c r="F314">
        <f>buff!V315</f>
        <v>0</v>
      </c>
      <c r="G314">
        <f>buff!W315</f>
        <v>0</v>
      </c>
      <c r="H314">
        <f>buff!X315</f>
        <v>0</v>
      </c>
      <c r="I314" t="str">
        <f>buff!AI315</f>
        <v>HP:29016</v>
      </c>
      <c r="J314">
        <f>buff!AJ315</f>
        <v>0</v>
      </c>
      <c r="K314">
        <f>buff!AK315</f>
        <v>0</v>
      </c>
      <c r="L314">
        <f>buff!AL315</f>
        <v>0</v>
      </c>
      <c r="M314">
        <f>buff!AM315</f>
        <v>0</v>
      </c>
      <c r="N314">
        <f>buff!AN315</f>
        <v>0</v>
      </c>
      <c r="O314">
        <f>buff!AO315</f>
        <v>0</v>
      </c>
      <c r="P314">
        <f>buff!AP315</f>
        <v>0</v>
      </c>
      <c r="Q314">
        <f>buff!AQ315</f>
        <v>0</v>
      </c>
      <c r="R314">
        <f>buff!AR315</f>
        <v>999</v>
      </c>
      <c r="S314">
        <f>buff!AS315</f>
        <v>0</v>
      </c>
      <c r="T314">
        <f>buff!AT315</f>
        <v>0</v>
      </c>
      <c r="U314" t="str">
        <f>buff!AZ315</f>
        <v/>
      </c>
    </row>
    <row r="315" spans="1:21" x14ac:dyDescent="0.15">
      <c r="A315">
        <f>buff!Q316</f>
        <v>200178</v>
      </c>
      <c r="B315" t="str">
        <f>buff!R316</f>
        <v>被动生命大lv18</v>
      </c>
      <c r="C315" t="str">
        <f>buff!S316</f>
        <v>被动生命大lv18</v>
      </c>
      <c r="D315">
        <f>VLOOKUP(buff!T316,对应表!V:W,2,FALSE)</f>
        <v>1</v>
      </c>
      <c r="E315">
        <f>buff!U316</f>
        <v>0</v>
      </c>
      <c r="F315">
        <f>buff!V316</f>
        <v>0</v>
      </c>
      <c r="G315">
        <f>buff!W316</f>
        <v>0</v>
      </c>
      <c r="H315">
        <f>buff!X316</f>
        <v>0</v>
      </c>
      <c r="I315" t="str">
        <f>buff!AI316</f>
        <v>HP:41041</v>
      </c>
      <c r="J315">
        <f>buff!AJ316</f>
        <v>0</v>
      </c>
      <c r="K315">
        <f>buff!AK316</f>
        <v>0</v>
      </c>
      <c r="L315">
        <f>buff!AL316</f>
        <v>0</v>
      </c>
      <c r="M315">
        <f>buff!AM316</f>
        <v>0</v>
      </c>
      <c r="N315">
        <f>buff!AN316</f>
        <v>0</v>
      </c>
      <c r="O315">
        <f>buff!AO316</f>
        <v>0</v>
      </c>
      <c r="P315">
        <f>buff!AP316</f>
        <v>0</v>
      </c>
      <c r="Q315">
        <f>buff!AQ316</f>
        <v>0</v>
      </c>
      <c r="R315">
        <f>buff!AR316</f>
        <v>999</v>
      </c>
      <c r="S315">
        <f>buff!AS316</f>
        <v>0</v>
      </c>
      <c r="T315">
        <f>buff!AT316</f>
        <v>0</v>
      </c>
      <c r="U315" t="str">
        <f>buff!AZ316</f>
        <v/>
      </c>
    </row>
    <row r="316" spans="1:21" x14ac:dyDescent="0.15">
      <c r="A316">
        <f>buff!Q317</f>
        <v>200179</v>
      </c>
      <c r="B316" t="str">
        <f>buff!R317</f>
        <v>被动生命大lv19</v>
      </c>
      <c r="C316" t="str">
        <f>buff!S317</f>
        <v>被动生命大lv19</v>
      </c>
      <c r="D316">
        <f>VLOOKUP(buff!T317,对应表!V:W,2,FALSE)</f>
        <v>1</v>
      </c>
      <c r="E316">
        <f>buff!U317</f>
        <v>0</v>
      </c>
      <c r="F316">
        <f>buff!V317</f>
        <v>0</v>
      </c>
      <c r="G316">
        <f>buff!W317</f>
        <v>0</v>
      </c>
      <c r="H316">
        <f>buff!X317</f>
        <v>0</v>
      </c>
      <c r="I316" t="str">
        <f>buff!AI317</f>
        <v>HP:58048</v>
      </c>
      <c r="J316">
        <f>buff!AJ317</f>
        <v>0</v>
      </c>
      <c r="K316">
        <f>buff!AK317</f>
        <v>0</v>
      </c>
      <c r="L316">
        <f>buff!AL317</f>
        <v>0</v>
      </c>
      <c r="M316">
        <f>buff!AM317</f>
        <v>0</v>
      </c>
      <c r="N316">
        <f>buff!AN317</f>
        <v>0</v>
      </c>
      <c r="O316">
        <f>buff!AO317</f>
        <v>0</v>
      </c>
      <c r="P316">
        <f>buff!AP317</f>
        <v>0</v>
      </c>
      <c r="Q316">
        <f>buff!AQ317</f>
        <v>0</v>
      </c>
      <c r="R316">
        <f>buff!AR317</f>
        <v>999</v>
      </c>
      <c r="S316">
        <f>buff!AS317</f>
        <v>0</v>
      </c>
      <c r="T316">
        <f>buff!AT317</f>
        <v>0</v>
      </c>
      <c r="U316" t="str">
        <f>buff!AZ317</f>
        <v/>
      </c>
    </row>
    <row r="317" spans="1:21" x14ac:dyDescent="0.15">
      <c r="A317">
        <f>buff!Q318</f>
        <v>200180</v>
      </c>
      <c r="B317" t="str">
        <f>buff!R318</f>
        <v>被动生命大lv20</v>
      </c>
      <c r="C317" t="str">
        <f>buff!S318</f>
        <v>被动生命大lv20</v>
      </c>
      <c r="D317">
        <f>VLOOKUP(buff!T318,对应表!V:W,2,FALSE)</f>
        <v>1</v>
      </c>
      <c r="E317">
        <f>buff!U318</f>
        <v>0</v>
      </c>
      <c r="F317">
        <f>buff!V318</f>
        <v>0</v>
      </c>
      <c r="G317">
        <f>buff!W318</f>
        <v>0</v>
      </c>
      <c r="H317">
        <f>buff!X318</f>
        <v>0</v>
      </c>
      <c r="I317" t="str">
        <f>buff!AI318</f>
        <v>HP:82102</v>
      </c>
      <c r="J317">
        <f>buff!AJ318</f>
        <v>0</v>
      </c>
      <c r="K317">
        <f>buff!AK318</f>
        <v>0</v>
      </c>
      <c r="L317">
        <f>buff!AL318</f>
        <v>0</v>
      </c>
      <c r="M317">
        <f>buff!AM318</f>
        <v>0</v>
      </c>
      <c r="N317">
        <f>buff!AN318</f>
        <v>0</v>
      </c>
      <c r="O317">
        <f>buff!AO318</f>
        <v>0</v>
      </c>
      <c r="P317">
        <f>buff!AP318</f>
        <v>0</v>
      </c>
      <c r="Q317">
        <f>buff!AQ318</f>
        <v>0</v>
      </c>
      <c r="R317">
        <f>buff!AR318</f>
        <v>999</v>
      </c>
      <c r="S317">
        <f>buff!AS318</f>
        <v>0</v>
      </c>
      <c r="T317">
        <f>buff!AT318</f>
        <v>0</v>
      </c>
      <c r="U317" t="str">
        <f>buff!AZ318</f>
        <v/>
      </c>
    </row>
    <row r="318" spans="1:21" x14ac:dyDescent="0.15">
      <c r="A318">
        <f>buff!Q319</f>
        <v>200181</v>
      </c>
      <c r="B318" t="str">
        <f>buff!R319</f>
        <v>被动急速lv1</v>
      </c>
      <c r="C318" t="str">
        <f>buff!S319</f>
        <v>被动急速lv1</v>
      </c>
      <c r="D318">
        <f>VLOOKUP(buff!T319,对应表!V:W,2,FALSE)</f>
        <v>1</v>
      </c>
      <c r="E318">
        <f>buff!U319</f>
        <v>0</v>
      </c>
      <c r="F318">
        <f>buff!V319</f>
        <v>0</v>
      </c>
      <c r="G318">
        <f>buff!W319</f>
        <v>0</v>
      </c>
      <c r="H318">
        <f>buff!X319</f>
        <v>0</v>
      </c>
      <c r="I318" t="str">
        <f>buff!AI319</f>
        <v>HIT:5|SPD_P:5</v>
      </c>
      <c r="J318">
        <f>buff!AJ319</f>
        <v>0</v>
      </c>
      <c r="K318">
        <f>buff!AK319</f>
        <v>0</v>
      </c>
      <c r="L318">
        <f>buff!AL319</f>
        <v>0</v>
      </c>
      <c r="M318">
        <f>buff!AM319</f>
        <v>0</v>
      </c>
      <c r="N318">
        <f>buff!AN319</f>
        <v>0</v>
      </c>
      <c r="O318">
        <f>buff!AO319</f>
        <v>0</v>
      </c>
      <c r="P318">
        <f>buff!AP319</f>
        <v>0</v>
      </c>
      <c r="Q318">
        <f>buff!AQ319</f>
        <v>0</v>
      </c>
      <c r="R318">
        <f>buff!AR319</f>
        <v>999</v>
      </c>
      <c r="S318">
        <f>buff!AS319</f>
        <v>0</v>
      </c>
      <c r="T318">
        <f>buff!AT319</f>
        <v>0</v>
      </c>
      <c r="U318" t="str">
        <f>buff!AZ319</f>
        <v/>
      </c>
    </row>
    <row r="319" spans="1:21" x14ac:dyDescent="0.15">
      <c r="A319">
        <f>buff!Q320</f>
        <v>200182</v>
      </c>
      <c r="B319" t="str">
        <f>buff!R320</f>
        <v>被动急速lv2</v>
      </c>
      <c r="C319" t="str">
        <f>buff!S320</f>
        <v>被动急速lv2</v>
      </c>
      <c r="D319">
        <f>VLOOKUP(buff!T320,对应表!V:W,2,FALSE)</f>
        <v>1</v>
      </c>
      <c r="E319">
        <f>buff!U320</f>
        <v>0</v>
      </c>
      <c r="F319">
        <f>buff!V320</f>
        <v>0</v>
      </c>
      <c r="G319">
        <f>buff!W320</f>
        <v>0</v>
      </c>
      <c r="H319">
        <f>buff!X320</f>
        <v>0</v>
      </c>
      <c r="I319" t="str">
        <f>buff!AI320</f>
        <v>HIT:6|SPD_P:5</v>
      </c>
      <c r="J319">
        <f>buff!AJ320</f>
        <v>0</v>
      </c>
      <c r="K319">
        <f>buff!AK320</f>
        <v>0</v>
      </c>
      <c r="L319">
        <f>buff!AL320</f>
        <v>0</v>
      </c>
      <c r="M319">
        <f>buff!AM320</f>
        <v>0</v>
      </c>
      <c r="N319">
        <f>buff!AN320</f>
        <v>0</v>
      </c>
      <c r="O319">
        <f>buff!AO320</f>
        <v>0</v>
      </c>
      <c r="P319">
        <f>buff!AP320</f>
        <v>0</v>
      </c>
      <c r="Q319">
        <f>buff!AQ320</f>
        <v>0</v>
      </c>
      <c r="R319">
        <f>buff!AR320</f>
        <v>999</v>
      </c>
      <c r="S319">
        <f>buff!AS320</f>
        <v>0</v>
      </c>
      <c r="T319">
        <f>buff!AT320</f>
        <v>0</v>
      </c>
      <c r="U319" t="str">
        <f>buff!AZ320</f>
        <v/>
      </c>
    </row>
    <row r="320" spans="1:21" x14ac:dyDescent="0.15">
      <c r="A320">
        <f>buff!Q321</f>
        <v>200183</v>
      </c>
      <c r="B320" t="str">
        <f>buff!R321</f>
        <v>被动急速lv3</v>
      </c>
      <c r="C320" t="str">
        <f>buff!S321</f>
        <v>被动急速lv3</v>
      </c>
      <c r="D320">
        <f>VLOOKUP(buff!T321,对应表!V:W,2,FALSE)</f>
        <v>1</v>
      </c>
      <c r="E320">
        <f>buff!U321</f>
        <v>0</v>
      </c>
      <c r="F320">
        <f>buff!V321</f>
        <v>0</v>
      </c>
      <c r="G320">
        <f>buff!W321</f>
        <v>0</v>
      </c>
      <c r="H320">
        <f>buff!X321</f>
        <v>0</v>
      </c>
      <c r="I320" t="str">
        <f>buff!AI321</f>
        <v>HIT:7|SPD_P:6</v>
      </c>
      <c r="J320">
        <f>buff!AJ321</f>
        <v>0</v>
      </c>
      <c r="K320">
        <f>buff!AK321</f>
        <v>0</v>
      </c>
      <c r="L320">
        <f>buff!AL321</f>
        <v>0</v>
      </c>
      <c r="M320">
        <f>buff!AM321</f>
        <v>0</v>
      </c>
      <c r="N320">
        <f>buff!AN321</f>
        <v>0</v>
      </c>
      <c r="O320">
        <f>buff!AO321</f>
        <v>0</v>
      </c>
      <c r="P320">
        <f>buff!AP321</f>
        <v>0</v>
      </c>
      <c r="Q320">
        <f>buff!AQ321</f>
        <v>0</v>
      </c>
      <c r="R320">
        <f>buff!AR321</f>
        <v>999</v>
      </c>
      <c r="S320">
        <f>buff!AS321</f>
        <v>0</v>
      </c>
      <c r="T320">
        <f>buff!AT321</f>
        <v>0</v>
      </c>
      <c r="U320" t="str">
        <f>buff!AZ321</f>
        <v/>
      </c>
    </row>
    <row r="321" spans="1:21" x14ac:dyDescent="0.15">
      <c r="A321">
        <f>buff!Q322</f>
        <v>200184</v>
      </c>
      <c r="B321" t="str">
        <f>buff!R322</f>
        <v>被动急速lv4</v>
      </c>
      <c r="C321" t="str">
        <f>buff!S322</f>
        <v>被动急速lv4</v>
      </c>
      <c r="D321">
        <f>VLOOKUP(buff!T322,对应表!V:W,2,FALSE)</f>
        <v>1</v>
      </c>
      <c r="E321">
        <f>buff!U322</f>
        <v>0</v>
      </c>
      <c r="F321">
        <f>buff!V322</f>
        <v>0</v>
      </c>
      <c r="G321">
        <f>buff!W322</f>
        <v>0</v>
      </c>
      <c r="H321">
        <f>buff!X322</f>
        <v>0</v>
      </c>
      <c r="I321" t="str">
        <f>buff!AI322</f>
        <v>HIT:8|SPD_P:6</v>
      </c>
      <c r="J321">
        <f>buff!AJ322</f>
        <v>0</v>
      </c>
      <c r="K321">
        <f>buff!AK322</f>
        <v>0</v>
      </c>
      <c r="L321">
        <f>buff!AL322</f>
        <v>0</v>
      </c>
      <c r="M321">
        <f>buff!AM322</f>
        <v>0</v>
      </c>
      <c r="N321">
        <f>buff!AN322</f>
        <v>0</v>
      </c>
      <c r="O321">
        <f>buff!AO322</f>
        <v>0</v>
      </c>
      <c r="P321">
        <f>buff!AP322</f>
        <v>0</v>
      </c>
      <c r="Q321">
        <f>buff!AQ322</f>
        <v>0</v>
      </c>
      <c r="R321">
        <f>buff!AR322</f>
        <v>999</v>
      </c>
      <c r="S321">
        <f>buff!AS322</f>
        <v>0</v>
      </c>
      <c r="T321">
        <f>buff!AT322</f>
        <v>0</v>
      </c>
      <c r="U321" t="str">
        <f>buff!AZ322</f>
        <v/>
      </c>
    </row>
    <row r="322" spans="1:21" x14ac:dyDescent="0.15">
      <c r="A322">
        <f>buff!Q323</f>
        <v>200185</v>
      </c>
      <c r="B322" t="str">
        <f>buff!R323</f>
        <v>被动急速lv5</v>
      </c>
      <c r="C322" t="str">
        <f>buff!S323</f>
        <v>被动急速lv5</v>
      </c>
      <c r="D322">
        <f>VLOOKUP(buff!T323,对应表!V:W,2,FALSE)</f>
        <v>1</v>
      </c>
      <c r="E322">
        <f>buff!U323</f>
        <v>0</v>
      </c>
      <c r="F322">
        <f>buff!V323</f>
        <v>0</v>
      </c>
      <c r="G322">
        <f>buff!W323</f>
        <v>0</v>
      </c>
      <c r="H322">
        <f>buff!X323</f>
        <v>0</v>
      </c>
      <c r="I322" t="str">
        <f>buff!AI323</f>
        <v>HIT:9|SPD_P:7</v>
      </c>
      <c r="J322">
        <f>buff!AJ323</f>
        <v>0</v>
      </c>
      <c r="K322">
        <f>buff!AK323</f>
        <v>0</v>
      </c>
      <c r="L322">
        <f>buff!AL323</f>
        <v>0</v>
      </c>
      <c r="M322">
        <f>buff!AM323</f>
        <v>0</v>
      </c>
      <c r="N322">
        <f>buff!AN323</f>
        <v>0</v>
      </c>
      <c r="O322">
        <f>buff!AO323</f>
        <v>0</v>
      </c>
      <c r="P322">
        <f>buff!AP323</f>
        <v>0</v>
      </c>
      <c r="Q322">
        <f>buff!AQ323</f>
        <v>0</v>
      </c>
      <c r="R322">
        <f>buff!AR323</f>
        <v>999</v>
      </c>
      <c r="S322">
        <f>buff!AS323</f>
        <v>0</v>
      </c>
      <c r="T322">
        <f>buff!AT323</f>
        <v>0</v>
      </c>
      <c r="U322" t="str">
        <f>buff!AZ323</f>
        <v/>
      </c>
    </row>
    <row r="323" spans="1:21" x14ac:dyDescent="0.15">
      <c r="A323">
        <f>buff!Q324</f>
        <v>200186</v>
      </c>
      <c r="B323" t="str">
        <f>buff!R324</f>
        <v>被动急速lv6</v>
      </c>
      <c r="C323" t="str">
        <f>buff!S324</f>
        <v>被动急速lv6</v>
      </c>
      <c r="D323">
        <f>VLOOKUP(buff!T324,对应表!V:W,2,FALSE)</f>
        <v>1</v>
      </c>
      <c r="E323">
        <f>buff!U324</f>
        <v>0</v>
      </c>
      <c r="F323">
        <f>buff!V324</f>
        <v>0</v>
      </c>
      <c r="G323">
        <f>buff!W324</f>
        <v>0</v>
      </c>
      <c r="H323">
        <f>buff!X324</f>
        <v>0</v>
      </c>
      <c r="I323" t="str">
        <f>buff!AI324</f>
        <v>HIT:10|SPD_P:7</v>
      </c>
      <c r="J323">
        <f>buff!AJ324</f>
        <v>0</v>
      </c>
      <c r="K323">
        <f>buff!AK324</f>
        <v>0</v>
      </c>
      <c r="L323">
        <f>buff!AL324</f>
        <v>0</v>
      </c>
      <c r="M323">
        <f>buff!AM324</f>
        <v>0</v>
      </c>
      <c r="N323">
        <f>buff!AN324</f>
        <v>0</v>
      </c>
      <c r="O323">
        <f>buff!AO324</f>
        <v>0</v>
      </c>
      <c r="P323">
        <f>buff!AP324</f>
        <v>0</v>
      </c>
      <c r="Q323">
        <f>buff!AQ324</f>
        <v>0</v>
      </c>
      <c r="R323">
        <f>buff!AR324</f>
        <v>999</v>
      </c>
      <c r="S323">
        <f>buff!AS324</f>
        <v>0</v>
      </c>
      <c r="T323">
        <f>buff!AT324</f>
        <v>0</v>
      </c>
      <c r="U323" t="str">
        <f>buff!AZ324</f>
        <v/>
      </c>
    </row>
    <row r="324" spans="1:21" x14ac:dyDescent="0.15">
      <c r="A324">
        <f>buff!Q325</f>
        <v>200187</v>
      </c>
      <c r="B324" t="str">
        <f>buff!R325</f>
        <v>被动急速lv7</v>
      </c>
      <c r="C324" t="str">
        <f>buff!S325</f>
        <v>被动急速lv7</v>
      </c>
      <c r="D324">
        <f>VLOOKUP(buff!T325,对应表!V:W,2,FALSE)</f>
        <v>1</v>
      </c>
      <c r="E324">
        <f>buff!U325</f>
        <v>0</v>
      </c>
      <c r="F324">
        <f>buff!V325</f>
        <v>0</v>
      </c>
      <c r="G324">
        <f>buff!W325</f>
        <v>0</v>
      </c>
      <c r="H324">
        <f>buff!X325</f>
        <v>0</v>
      </c>
      <c r="I324" t="str">
        <f>buff!AI325</f>
        <v>HIT:11|SPD_P:8</v>
      </c>
      <c r="J324">
        <f>buff!AJ325</f>
        <v>0</v>
      </c>
      <c r="K324">
        <f>buff!AK325</f>
        <v>0</v>
      </c>
      <c r="L324">
        <f>buff!AL325</f>
        <v>0</v>
      </c>
      <c r="M324">
        <f>buff!AM325</f>
        <v>0</v>
      </c>
      <c r="N324">
        <f>buff!AN325</f>
        <v>0</v>
      </c>
      <c r="O324">
        <f>buff!AO325</f>
        <v>0</v>
      </c>
      <c r="P324">
        <f>buff!AP325</f>
        <v>0</v>
      </c>
      <c r="Q324">
        <f>buff!AQ325</f>
        <v>0</v>
      </c>
      <c r="R324">
        <f>buff!AR325</f>
        <v>999</v>
      </c>
      <c r="S324">
        <f>buff!AS325</f>
        <v>0</v>
      </c>
      <c r="T324">
        <f>buff!AT325</f>
        <v>0</v>
      </c>
      <c r="U324" t="str">
        <f>buff!AZ325</f>
        <v/>
      </c>
    </row>
    <row r="325" spans="1:21" x14ac:dyDescent="0.15">
      <c r="A325">
        <f>buff!Q326</f>
        <v>200188</v>
      </c>
      <c r="B325" t="str">
        <f>buff!R326</f>
        <v>被动急速lv8</v>
      </c>
      <c r="C325" t="str">
        <f>buff!S326</f>
        <v>被动急速lv8</v>
      </c>
      <c r="D325">
        <f>VLOOKUP(buff!T326,对应表!V:W,2,FALSE)</f>
        <v>1</v>
      </c>
      <c r="E325">
        <f>buff!U326</f>
        <v>0</v>
      </c>
      <c r="F325">
        <f>buff!V326</f>
        <v>0</v>
      </c>
      <c r="G325">
        <f>buff!W326</f>
        <v>0</v>
      </c>
      <c r="H325">
        <f>buff!X326</f>
        <v>0</v>
      </c>
      <c r="I325" t="str">
        <f>buff!AI326</f>
        <v>HIT:12|SPD_P:8</v>
      </c>
      <c r="J325">
        <f>buff!AJ326</f>
        <v>0</v>
      </c>
      <c r="K325">
        <f>buff!AK326</f>
        <v>0</v>
      </c>
      <c r="L325">
        <f>buff!AL326</f>
        <v>0</v>
      </c>
      <c r="M325">
        <f>buff!AM326</f>
        <v>0</v>
      </c>
      <c r="N325">
        <f>buff!AN326</f>
        <v>0</v>
      </c>
      <c r="O325">
        <f>buff!AO326</f>
        <v>0</v>
      </c>
      <c r="P325">
        <f>buff!AP326</f>
        <v>0</v>
      </c>
      <c r="Q325">
        <f>buff!AQ326</f>
        <v>0</v>
      </c>
      <c r="R325">
        <f>buff!AR326</f>
        <v>999</v>
      </c>
      <c r="S325">
        <f>buff!AS326</f>
        <v>0</v>
      </c>
      <c r="T325">
        <f>buff!AT326</f>
        <v>0</v>
      </c>
      <c r="U325" t="str">
        <f>buff!AZ326</f>
        <v/>
      </c>
    </row>
    <row r="326" spans="1:21" x14ac:dyDescent="0.15">
      <c r="A326">
        <f>buff!Q327</f>
        <v>200189</v>
      </c>
      <c r="B326" t="str">
        <f>buff!R327</f>
        <v>被动急速lv9</v>
      </c>
      <c r="C326" t="str">
        <f>buff!S327</f>
        <v>被动急速lv9</v>
      </c>
      <c r="D326">
        <f>VLOOKUP(buff!T327,对应表!V:W,2,FALSE)</f>
        <v>1</v>
      </c>
      <c r="E326">
        <f>buff!U327</f>
        <v>0</v>
      </c>
      <c r="F326">
        <f>buff!V327</f>
        <v>0</v>
      </c>
      <c r="G326">
        <f>buff!W327</f>
        <v>0</v>
      </c>
      <c r="H326">
        <f>buff!X327</f>
        <v>0</v>
      </c>
      <c r="I326" t="str">
        <f>buff!AI327</f>
        <v>HIT:13|SPD_P:9</v>
      </c>
      <c r="J326">
        <f>buff!AJ327</f>
        <v>0</v>
      </c>
      <c r="K326">
        <f>buff!AK327</f>
        <v>0</v>
      </c>
      <c r="L326">
        <f>buff!AL327</f>
        <v>0</v>
      </c>
      <c r="M326">
        <f>buff!AM327</f>
        <v>0</v>
      </c>
      <c r="N326">
        <f>buff!AN327</f>
        <v>0</v>
      </c>
      <c r="O326">
        <f>buff!AO327</f>
        <v>0</v>
      </c>
      <c r="P326">
        <f>buff!AP327</f>
        <v>0</v>
      </c>
      <c r="Q326">
        <f>buff!AQ327</f>
        <v>0</v>
      </c>
      <c r="R326">
        <f>buff!AR327</f>
        <v>999</v>
      </c>
      <c r="S326">
        <f>buff!AS327</f>
        <v>0</v>
      </c>
      <c r="T326">
        <f>buff!AT327</f>
        <v>0</v>
      </c>
      <c r="U326" t="str">
        <f>buff!AZ327</f>
        <v/>
      </c>
    </row>
    <row r="327" spans="1:21" x14ac:dyDescent="0.15">
      <c r="A327">
        <f>buff!Q328</f>
        <v>200190</v>
      </c>
      <c r="B327" t="str">
        <f>buff!R328</f>
        <v>被动急速lv10</v>
      </c>
      <c r="C327" t="str">
        <f>buff!S328</f>
        <v>被动急速lv10</v>
      </c>
      <c r="D327">
        <f>VLOOKUP(buff!T328,对应表!V:W,2,FALSE)</f>
        <v>1</v>
      </c>
      <c r="E327">
        <f>buff!U328</f>
        <v>0</v>
      </c>
      <c r="F327">
        <f>buff!V328</f>
        <v>0</v>
      </c>
      <c r="G327">
        <f>buff!W328</f>
        <v>0</v>
      </c>
      <c r="H327">
        <f>buff!X328</f>
        <v>0</v>
      </c>
      <c r="I327" t="str">
        <f>buff!AI328</f>
        <v>HIT:14|SPD_P:9</v>
      </c>
      <c r="J327">
        <f>buff!AJ328</f>
        <v>0</v>
      </c>
      <c r="K327">
        <f>buff!AK328</f>
        <v>0</v>
      </c>
      <c r="L327">
        <f>buff!AL328</f>
        <v>0</v>
      </c>
      <c r="M327">
        <f>buff!AM328</f>
        <v>0</v>
      </c>
      <c r="N327">
        <f>buff!AN328</f>
        <v>0</v>
      </c>
      <c r="O327">
        <f>buff!AO328</f>
        <v>0</v>
      </c>
      <c r="P327">
        <f>buff!AP328</f>
        <v>0</v>
      </c>
      <c r="Q327">
        <f>buff!AQ328</f>
        <v>0</v>
      </c>
      <c r="R327">
        <f>buff!AR328</f>
        <v>999</v>
      </c>
      <c r="S327">
        <f>buff!AS328</f>
        <v>0</v>
      </c>
      <c r="T327">
        <f>buff!AT328</f>
        <v>0</v>
      </c>
      <c r="U327" t="str">
        <f>buff!AZ328</f>
        <v/>
      </c>
    </row>
    <row r="328" spans="1:21" x14ac:dyDescent="0.15">
      <c r="A328">
        <f>buff!Q329</f>
        <v>200191</v>
      </c>
      <c r="B328" t="str">
        <f>buff!R329</f>
        <v>被动急速lv11</v>
      </c>
      <c r="C328" t="str">
        <f>buff!S329</f>
        <v>被动急速lv11</v>
      </c>
      <c r="D328">
        <f>VLOOKUP(buff!T329,对应表!V:W,2,FALSE)</f>
        <v>1</v>
      </c>
      <c r="E328">
        <f>buff!U329</f>
        <v>0</v>
      </c>
      <c r="F328">
        <f>buff!V329</f>
        <v>0</v>
      </c>
      <c r="G328">
        <f>buff!W329</f>
        <v>0</v>
      </c>
      <c r="H328">
        <f>buff!X329</f>
        <v>0</v>
      </c>
      <c r="I328" t="str">
        <f>buff!AI329</f>
        <v>HIT:15|SPD_P:10</v>
      </c>
      <c r="J328">
        <f>buff!AJ329</f>
        <v>0</v>
      </c>
      <c r="K328">
        <f>buff!AK329</f>
        <v>0</v>
      </c>
      <c r="L328">
        <f>buff!AL329</f>
        <v>0</v>
      </c>
      <c r="M328">
        <f>buff!AM329</f>
        <v>0</v>
      </c>
      <c r="N328">
        <f>buff!AN329</f>
        <v>0</v>
      </c>
      <c r="O328">
        <f>buff!AO329</f>
        <v>0</v>
      </c>
      <c r="P328">
        <f>buff!AP329</f>
        <v>0</v>
      </c>
      <c r="Q328">
        <f>buff!AQ329</f>
        <v>0</v>
      </c>
      <c r="R328">
        <f>buff!AR329</f>
        <v>999</v>
      </c>
      <c r="S328">
        <f>buff!AS329</f>
        <v>0</v>
      </c>
      <c r="T328">
        <f>buff!AT329</f>
        <v>0</v>
      </c>
      <c r="U328" t="str">
        <f>buff!AZ329</f>
        <v/>
      </c>
    </row>
    <row r="329" spans="1:21" x14ac:dyDescent="0.15">
      <c r="A329">
        <f>buff!Q330</f>
        <v>200192</v>
      </c>
      <c r="B329" t="str">
        <f>buff!R330</f>
        <v>被动急速lv12</v>
      </c>
      <c r="C329" t="str">
        <f>buff!S330</f>
        <v>被动急速lv12</v>
      </c>
      <c r="D329">
        <f>VLOOKUP(buff!T330,对应表!V:W,2,FALSE)</f>
        <v>1</v>
      </c>
      <c r="E329">
        <f>buff!U330</f>
        <v>0</v>
      </c>
      <c r="F329">
        <f>buff!V330</f>
        <v>0</v>
      </c>
      <c r="G329">
        <f>buff!W330</f>
        <v>0</v>
      </c>
      <c r="H329">
        <f>buff!X330</f>
        <v>0</v>
      </c>
      <c r="I329" t="str">
        <f>buff!AI330</f>
        <v>HIT:16|SPD_P:10</v>
      </c>
      <c r="J329">
        <f>buff!AJ330</f>
        <v>0</v>
      </c>
      <c r="K329">
        <f>buff!AK330</f>
        <v>0</v>
      </c>
      <c r="L329">
        <f>buff!AL330</f>
        <v>0</v>
      </c>
      <c r="M329">
        <f>buff!AM330</f>
        <v>0</v>
      </c>
      <c r="N329">
        <f>buff!AN330</f>
        <v>0</v>
      </c>
      <c r="O329">
        <f>buff!AO330</f>
        <v>0</v>
      </c>
      <c r="P329">
        <f>buff!AP330</f>
        <v>0</v>
      </c>
      <c r="Q329">
        <f>buff!AQ330</f>
        <v>0</v>
      </c>
      <c r="R329">
        <f>buff!AR330</f>
        <v>999</v>
      </c>
      <c r="S329">
        <f>buff!AS330</f>
        <v>0</v>
      </c>
      <c r="T329">
        <f>buff!AT330</f>
        <v>0</v>
      </c>
      <c r="U329" t="str">
        <f>buff!AZ330</f>
        <v/>
      </c>
    </row>
    <row r="330" spans="1:21" x14ac:dyDescent="0.15">
      <c r="A330">
        <f>buff!Q331</f>
        <v>200193</v>
      </c>
      <c r="B330" t="str">
        <f>buff!R331</f>
        <v>被动急速lv13</v>
      </c>
      <c r="C330" t="str">
        <f>buff!S331</f>
        <v>被动急速lv13</v>
      </c>
      <c r="D330">
        <f>VLOOKUP(buff!T331,对应表!V:W,2,FALSE)</f>
        <v>1</v>
      </c>
      <c r="E330">
        <f>buff!U331</f>
        <v>0</v>
      </c>
      <c r="F330">
        <f>buff!V331</f>
        <v>0</v>
      </c>
      <c r="G330">
        <f>buff!W331</f>
        <v>0</v>
      </c>
      <c r="H330">
        <f>buff!X331</f>
        <v>0</v>
      </c>
      <c r="I330" t="str">
        <f>buff!AI331</f>
        <v>HIT:17|SPD_P:10</v>
      </c>
      <c r="J330">
        <f>buff!AJ331</f>
        <v>0</v>
      </c>
      <c r="K330">
        <f>buff!AK331</f>
        <v>0</v>
      </c>
      <c r="L330">
        <f>buff!AL331</f>
        <v>0</v>
      </c>
      <c r="M330">
        <f>buff!AM331</f>
        <v>0</v>
      </c>
      <c r="N330">
        <f>buff!AN331</f>
        <v>0</v>
      </c>
      <c r="O330">
        <f>buff!AO331</f>
        <v>0</v>
      </c>
      <c r="P330">
        <f>buff!AP331</f>
        <v>0</v>
      </c>
      <c r="Q330">
        <f>buff!AQ331</f>
        <v>0</v>
      </c>
      <c r="R330">
        <f>buff!AR331</f>
        <v>999</v>
      </c>
      <c r="S330">
        <f>buff!AS331</f>
        <v>0</v>
      </c>
      <c r="T330">
        <f>buff!AT331</f>
        <v>0</v>
      </c>
      <c r="U330" t="str">
        <f>buff!AZ331</f>
        <v/>
      </c>
    </row>
    <row r="331" spans="1:21" x14ac:dyDescent="0.15">
      <c r="A331">
        <f>buff!Q332</f>
        <v>200194</v>
      </c>
      <c r="B331" t="str">
        <f>buff!R332</f>
        <v>被动急速lv14</v>
      </c>
      <c r="C331" t="str">
        <f>buff!S332</f>
        <v>被动急速lv14</v>
      </c>
      <c r="D331">
        <f>VLOOKUP(buff!T332,对应表!V:W,2,FALSE)</f>
        <v>1</v>
      </c>
      <c r="E331">
        <f>buff!U332</f>
        <v>0</v>
      </c>
      <c r="F331">
        <f>buff!V332</f>
        <v>0</v>
      </c>
      <c r="G331">
        <f>buff!W332</f>
        <v>0</v>
      </c>
      <c r="H331">
        <f>buff!X332</f>
        <v>0</v>
      </c>
      <c r="I331" t="str">
        <f>buff!AI332</f>
        <v>HIT:18|SPD_P:10</v>
      </c>
      <c r="J331">
        <f>buff!AJ332</f>
        <v>0</v>
      </c>
      <c r="K331">
        <f>buff!AK332</f>
        <v>0</v>
      </c>
      <c r="L331">
        <f>buff!AL332</f>
        <v>0</v>
      </c>
      <c r="M331">
        <f>buff!AM332</f>
        <v>0</v>
      </c>
      <c r="N331">
        <f>buff!AN332</f>
        <v>0</v>
      </c>
      <c r="O331">
        <f>buff!AO332</f>
        <v>0</v>
      </c>
      <c r="P331">
        <f>buff!AP332</f>
        <v>0</v>
      </c>
      <c r="Q331">
        <f>buff!AQ332</f>
        <v>0</v>
      </c>
      <c r="R331">
        <f>buff!AR332</f>
        <v>999</v>
      </c>
      <c r="S331">
        <f>buff!AS332</f>
        <v>0</v>
      </c>
      <c r="T331">
        <f>buff!AT332</f>
        <v>0</v>
      </c>
      <c r="U331" t="str">
        <f>buff!AZ332</f>
        <v/>
      </c>
    </row>
    <row r="332" spans="1:21" x14ac:dyDescent="0.15">
      <c r="A332">
        <f>buff!Q333</f>
        <v>200195</v>
      </c>
      <c r="B332" t="str">
        <f>buff!R333</f>
        <v>被动急速lv15</v>
      </c>
      <c r="C332" t="str">
        <f>buff!S333</f>
        <v>被动急速lv15</v>
      </c>
      <c r="D332">
        <f>VLOOKUP(buff!T333,对应表!V:W,2,FALSE)</f>
        <v>1</v>
      </c>
      <c r="E332">
        <f>buff!U333</f>
        <v>0</v>
      </c>
      <c r="F332">
        <f>buff!V333</f>
        <v>0</v>
      </c>
      <c r="G332">
        <f>buff!W333</f>
        <v>0</v>
      </c>
      <c r="H332">
        <f>buff!X333</f>
        <v>0</v>
      </c>
      <c r="I332" t="str">
        <f>buff!AI333</f>
        <v>HIT:19|SPD_P:10</v>
      </c>
      <c r="J332">
        <f>buff!AJ333</f>
        <v>0</v>
      </c>
      <c r="K332">
        <f>buff!AK333</f>
        <v>0</v>
      </c>
      <c r="L332">
        <f>buff!AL333</f>
        <v>0</v>
      </c>
      <c r="M332">
        <f>buff!AM333</f>
        <v>0</v>
      </c>
      <c r="N332">
        <f>buff!AN333</f>
        <v>0</v>
      </c>
      <c r="O332">
        <f>buff!AO333</f>
        <v>0</v>
      </c>
      <c r="P332">
        <f>buff!AP333</f>
        <v>0</v>
      </c>
      <c r="Q332">
        <f>buff!AQ333</f>
        <v>0</v>
      </c>
      <c r="R332">
        <f>buff!AR333</f>
        <v>999</v>
      </c>
      <c r="S332">
        <f>buff!AS333</f>
        <v>0</v>
      </c>
      <c r="T332">
        <f>buff!AT333</f>
        <v>0</v>
      </c>
      <c r="U332" t="str">
        <f>buff!AZ333</f>
        <v/>
      </c>
    </row>
    <row r="333" spans="1:21" x14ac:dyDescent="0.15">
      <c r="A333">
        <f>buff!Q334</f>
        <v>200196</v>
      </c>
      <c r="B333" t="str">
        <f>buff!R334</f>
        <v>被动急速lv16</v>
      </c>
      <c r="C333" t="str">
        <f>buff!S334</f>
        <v>被动急速lv16</v>
      </c>
      <c r="D333">
        <f>VLOOKUP(buff!T334,对应表!V:W,2,FALSE)</f>
        <v>1</v>
      </c>
      <c r="E333">
        <f>buff!U334</f>
        <v>0</v>
      </c>
      <c r="F333">
        <f>buff!V334</f>
        <v>0</v>
      </c>
      <c r="G333">
        <f>buff!W334</f>
        <v>0</v>
      </c>
      <c r="H333">
        <f>buff!X334</f>
        <v>0</v>
      </c>
      <c r="I333" t="str">
        <f>buff!AI334</f>
        <v>HIT:20|SPD_P:10</v>
      </c>
      <c r="J333">
        <f>buff!AJ334</f>
        <v>0</v>
      </c>
      <c r="K333">
        <f>buff!AK334</f>
        <v>0</v>
      </c>
      <c r="L333">
        <f>buff!AL334</f>
        <v>0</v>
      </c>
      <c r="M333">
        <f>buff!AM334</f>
        <v>0</v>
      </c>
      <c r="N333">
        <f>buff!AN334</f>
        <v>0</v>
      </c>
      <c r="O333">
        <f>buff!AO334</f>
        <v>0</v>
      </c>
      <c r="P333">
        <f>buff!AP334</f>
        <v>0</v>
      </c>
      <c r="Q333">
        <f>buff!AQ334</f>
        <v>0</v>
      </c>
      <c r="R333">
        <f>buff!AR334</f>
        <v>999</v>
      </c>
      <c r="S333">
        <f>buff!AS334</f>
        <v>0</v>
      </c>
      <c r="T333">
        <f>buff!AT334</f>
        <v>0</v>
      </c>
      <c r="U333" t="str">
        <f>buff!AZ334</f>
        <v/>
      </c>
    </row>
    <row r="334" spans="1:21" x14ac:dyDescent="0.15">
      <c r="A334">
        <f>buff!Q335</f>
        <v>200197</v>
      </c>
      <c r="B334" t="str">
        <f>buff!R335</f>
        <v>被动急速lv17</v>
      </c>
      <c r="C334" t="str">
        <f>buff!S335</f>
        <v>被动急速lv17</v>
      </c>
      <c r="D334">
        <f>VLOOKUP(buff!T335,对应表!V:W,2,FALSE)</f>
        <v>1</v>
      </c>
      <c r="E334">
        <f>buff!U335</f>
        <v>0</v>
      </c>
      <c r="F334">
        <f>buff!V335</f>
        <v>0</v>
      </c>
      <c r="G334">
        <f>buff!W335</f>
        <v>0</v>
      </c>
      <c r="H334">
        <f>buff!X335</f>
        <v>0</v>
      </c>
      <c r="I334" t="str">
        <f>buff!AI335</f>
        <v>HIT:21|SPD_P:10</v>
      </c>
      <c r="J334">
        <f>buff!AJ335</f>
        <v>0</v>
      </c>
      <c r="K334">
        <f>buff!AK335</f>
        <v>0</v>
      </c>
      <c r="L334">
        <f>buff!AL335</f>
        <v>0</v>
      </c>
      <c r="M334">
        <f>buff!AM335</f>
        <v>0</v>
      </c>
      <c r="N334">
        <f>buff!AN335</f>
        <v>0</v>
      </c>
      <c r="O334">
        <f>buff!AO335</f>
        <v>0</v>
      </c>
      <c r="P334">
        <f>buff!AP335</f>
        <v>0</v>
      </c>
      <c r="Q334">
        <f>buff!AQ335</f>
        <v>0</v>
      </c>
      <c r="R334">
        <f>buff!AR335</f>
        <v>999</v>
      </c>
      <c r="S334">
        <f>buff!AS335</f>
        <v>0</v>
      </c>
      <c r="T334">
        <f>buff!AT335</f>
        <v>0</v>
      </c>
      <c r="U334" t="str">
        <f>buff!AZ335</f>
        <v/>
      </c>
    </row>
    <row r="335" spans="1:21" x14ac:dyDescent="0.15">
      <c r="A335">
        <f>buff!Q336</f>
        <v>200198</v>
      </c>
      <c r="B335" t="str">
        <f>buff!R336</f>
        <v>被动急速lv18</v>
      </c>
      <c r="C335" t="str">
        <f>buff!S336</f>
        <v>被动急速lv18</v>
      </c>
      <c r="D335">
        <f>VLOOKUP(buff!T336,对应表!V:W,2,FALSE)</f>
        <v>1</v>
      </c>
      <c r="E335">
        <f>buff!U336</f>
        <v>0</v>
      </c>
      <c r="F335">
        <f>buff!V336</f>
        <v>0</v>
      </c>
      <c r="G335">
        <f>buff!W336</f>
        <v>0</v>
      </c>
      <c r="H335">
        <f>buff!X336</f>
        <v>0</v>
      </c>
      <c r="I335" t="str">
        <f>buff!AI336</f>
        <v>HIT:22|SPD_P:10</v>
      </c>
      <c r="J335">
        <f>buff!AJ336</f>
        <v>0</v>
      </c>
      <c r="K335">
        <f>buff!AK336</f>
        <v>0</v>
      </c>
      <c r="L335">
        <f>buff!AL336</f>
        <v>0</v>
      </c>
      <c r="M335">
        <f>buff!AM336</f>
        <v>0</v>
      </c>
      <c r="N335">
        <f>buff!AN336</f>
        <v>0</v>
      </c>
      <c r="O335">
        <f>buff!AO336</f>
        <v>0</v>
      </c>
      <c r="P335">
        <f>buff!AP336</f>
        <v>0</v>
      </c>
      <c r="Q335">
        <f>buff!AQ336</f>
        <v>0</v>
      </c>
      <c r="R335">
        <f>buff!AR336</f>
        <v>999</v>
      </c>
      <c r="S335">
        <f>buff!AS336</f>
        <v>0</v>
      </c>
      <c r="T335">
        <f>buff!AT336</f>
        <v>0</v>
      </c>
      <c r="U335" t="str">
        <f>buff!AZ336</f>
        <v/>
      </c>
    </row>
    <row r="336" spans="1:21" x14ac:dyDescent="0.15">
      <c r="A336">
        <f>buff!Q337</f>
        <v>200199</v>
      </c>
      <c r="B336" t="str">
        <f>buff!R337</f>
        <v>被动急速lv19</v>
      </c>
      <c r="C336" t="str">
        <f>buff!S337</f>
        <v>被动急速lv19</v>
      </c>
      <c r="D336">
        <f>VLOOKUP(buff!T337,对应表!V:W,2,FALSE)</f>
        <v>1</v>
      </c>
      <c r="E336">
        <f>buff!U337</f>
        <v>0</v>
      </c>
      <c r="F336">
        <f>buff!V337</f>
        <v>0</v>
      </c>
      <c r="G336">
        <f>buff!W337</f>
        <v>0</v>
      </c>
      <c r="H336">
        <f>buff!X337</f>
        <v>0</v>
      </c>
      <c r="I336" t="str">
        <f>buff!AI337</f>
        <v>HIT:23|SPD_P:10</v>
      </c>
      <c r="J336">
        <f>buff!AJ337</f>
        <v>0</v>
      </c>
      <c r="K336">
        <f>buff!AK337</f>
        <v>0</v>
      </c>
      <c r="L336">
        <f>buff!AL337</f>
        <v>0</v>
      </c>
      <c r="M336">
        <f>buff!AM337</f>
        <v>0</v>
      </c>
      <c r="N336">
        <f>buff!AN337</f>
        <v>0</v>
      </c>
      <c r="O336">
        <f>buff!AO337</f>
        <v>0</v>
      </c>
      <c r="P336">
        <f>buff!AP337</f>
        <v>0</v>
      </c>
      <c r="Q336">
        <f>buff!AQ337</f>
        <v>0</v>
      </c>
      <c r="R336">
        <f>buff!AR337</f>
        <v>999</v>
      </c>
      <c r="S336">
        <f>buff!AS337</f>
        <v>0</v>
      </c>
      <c r="T336">
        <f>buff!AT337</f>
        <v>0</v>
      </c>
      <c r="U336" t="str">
        <f>buff!AZ337</f>
        <v/>
      </c>
    </row>
    <row r="337" spans="1:21" x14ac:dyDescent="0.15">
      <c r="A337">
        <f>buff!Q338</f>
        <v>200200</v>
      </c>
      <c r="B337" t="str">
        <f>buff!R338</f>
        <v>被动急速lv20</v>
      </c>
      <c r="C337" t="str">
        <f>buff!S338</f>
        <v>被动急速lv20</v>
      </c>
      <c r="D337">
        <f>VLOOKUP(buff!T338,对应表!V:W,2,FALSE)</f>
        <v>1</v>
      </c>
      <c r="E337">
        <f>buff!U338</f>
        <v>0</v>
      </c>
      <c r="F337">
        <f>buff!V338</f>
        <v>0</v>
      </c>
      <c r="G337">
        <f>buff!W338</f>
        <v>0</v>
      </c>
      <c r="H337">
        <f>buff!X338</f>
        <v>0</v>
      </c>
      <c r="I337" t="str">
        <f>buff!AI338</f>
        <v>HIT:24|SPD_P:10</v>
      </c>
      <c r="J337">
        <f>buff!AJ338</f>
        <v>0</v>
      </c>
      <c r="K337">
        <f>buff!AK338</f>
        <v>0</v>
      </c>
      <c r="L337">
        <f>buff!AL338</f>
        <v>0</v>
      </c>
      <c r="M337">
        <f>buff!AM338</f>
        <v>0</v>
      </c>
      <c r="N337">
        <f>buff!AN338</f>
        <v>0</v>
      </c>
      <c r="O337">
        <f>buff!AO338</f>
        <v>0</v>
      </c>
      <c r="P337">
        <f>buff!AP338</f>
        <v>0</v>
      </c>
      <c r="Q337">
        <f>buff!AQ338</f>
        <v>0</v>
      </c>
      <c r="R337">
        <f>buff!AR338</f>
        <v>999</v>
      </c>
      <c r="S337">
        <f>buff!AS338</f>
        <v>0</v>
      </c>
      <c r="T337">
        <f>buff!AT338</f>
        <v>0</v>
      </c>
      <c r="U337" t="str">
        <f>buff!AZ338</f>
        <v/>
      </c>
    </row>
    <row r="338" spans="1:21" x14ac:dyDescent="0.15">
      <c r="A338">
        <f>buff!Q339</f>
        <v>200201</v>
      </c>
      <c r="B338" t="str">
        <f>buff!R339</f>
        <v>被动暴伤lv1</v>
      </c>
      <c r="C338" t="str">
        <f>buff!S339</f>
        <v>被动暴伤lv1</v>
      </c>
      <c r="D338">
        <f>VLOOKUP(buff!T339,对应表!V:W,2,FALSE)</f>
        <v>1</v>
      </c>
      <c r="E338">
        <f>buff!U339</f>
        <v>0</v>
      </c>
      <c r="F338">
        <f>buff!V339</f>
        <v>0</v>
      </c>
      <c r="G338">
        <f>buff!W339</f>
        <v>0</v>
      </c>
      <c r="H338">
        <f>buff!X339</f>
        <v>0</v>
      </c>
      <c r="I338" t="str">
        <f>buff!AI339</f>
        <v>CPR:20</v>
      </c>
      <c r="J338">
        <f>buff!AJ339</f>
        <v>0</v>
      </c>
      <c r="K338">
        <f>buff!AK339</f>
        <v>0</v>
      </c>
      <c r="L338">
        <f>buff!AL339</f>
        <v>0</v>
      </c>
      <c r="M338">
        <f>buff!AM339</f>
        <v>0</v>
      </c>
      <c r="N338">
        <f>buff!AN339</f>
        <v>0</v>
      </c>
      <c r="O338">
        <f>buff!AO339</f>
        <v>0</v>
      </c>
      <c r="P338">
        <f>buff!AP339</f>
        <v>0</v>
      </c>
      <c r="Q338">
        <f>buff!AQ339</f>
        <v>0</v>
      </c>
      <c r="R338">
        <f>buff!AR339</f>
        <v>999</v>
      </c>
      <c r="S338">
        <f>buff!AS339</f>
        <v>0</v>
      </c>
      <c r="T338">
        <f>buff!AT339</f>
        <v>0</v>
      </c>
      <c r="U338" t="str">
        <f>buff!AZ339</f>
        <v/>
      </c>
    </row>
    <row r="339" spans="1:21" x14ac:dyDescent="0.15">
      <c r="A339">
        <f>buff!Q340</f>
        <v>200202</v>
      </c>
      <c r="B339" t="str">
        <f>buff!R340</f>
        <v>被动暴伤lv2</v>
      </c>
      <c r="C339" t="str">
        <f>buff!S340</f>
        <v>被动暴伤lv2</v>
      </c>
      <c r="D339">
        <f>VLOOKUP(buff!T340,对应表!V:W,2,FALSE)</f>
        <v>1</v>
      </c>
      <c r="E339">
        <f>buff!U340</f>
        <v>0</v>
      </c>
      <c r="F339">
        <f>buff!V340</f>
        <v>0</v>
      </c>
      <c r="G339">
        <f>buff!W340</f>
        <v>0</v>
      </c>
      <c r="H339">
        <f>buff!X340</f>
        <v>0</v>
      </c>
      <c r="I339" t="str">
        <f>buff!AI340</f>
        <v>CPR:21</v>
      </c>
      <c r="J339">
        <f>buff!AJ340</f>
        <v>0</v>
      </c>
      <c r="K339">
        <f>buff!AK340</f>
        <v>0</v>
      </c>
      <c r="L339">
        <f>buff!AL340</f>
        <v>0</v>
      </c>
      <c r="M339">
        <f>buff!AM340</f>
        <v>0</v>
      </c>
      <c r="N339">
        <f>buff!AN340</f>
        <v>0</v>
      </c>
      <c r="O339">
        <f>buff!AO340</f>
        <v>0</v>
      </c>
      <c r="P339">
        <f>buff!AP340</f>
        <v>0</v>
      </c>
      <c r="Q339">
        <f>buff!AQ340</f>
        <v>0</v>
      </c>
      <c r="R339">
        <f>buff!AR340</f>
        <v>999</v>
      </c>
      <c r="S339">
        <f>buff!AS340</f>
        <v>0</v>
      </c>
      <c r="T339">
        <f>buff!AT340</f>
        <v>0</v>
      </c>
      <c r="U339" t="str">
        <f>buff!AZ340</f>
        <v/>
      </c>
    </row>
    <row r="340" spans="1:21" x14ac:dyDescent="0.15">
      <c r="A340">
        <f>buff!Q341</f>
        <v>200203</v>
      </c>
      <c r="B340" t="str">
        <f>buff!R341</f>
        <v>被动暴伤lv3</v>
      </c>
      <c r="C340" t="str">
        <f>buff!S341</f>
        <v>被动暴伤lv3</v>
      </c>
      <c r="D340">
        <f>VLOOKUP(buff!T341,对应表!V:W,2,FALSE)</f>
        <v>1</v>
      </c>
      <c r="E340">
        <f>buff!U341</f>
        <v>0</v>
      </c>
      <c r="F340">
        <f>buff!V341</f>
        <v>0</v>
      </c>
      <c r="G340">
        <f>buff!W341</f>
        <v>0</v>
      </c>
      <c r="H340">
        <f>buff!X341</f>
        <v>0</v>
      </c>
      <c r="I340" t="str">
        <f>buff!AI341</f>
        <v>CPR:22</v>
      </c>
      <c r="J340">
        <f>buff!AJ341</f>
        <v>0</v>
      </c>
      <c r="K340">
        <f>buff!AK341</f>
        <v>0</v>
      </c>
      <c r="L340">
        <f>buff!AL341</f>
        <v>0</v>
      </c>
      <c r="M340">
        <f>buff!AM341</f>
        <v>0</v>
      </c>
      <c r="N340">
        <f>buff!AN341</f>
        <v>0</v>
      </c>
      <c r="O340">
        <f>buff!AO341</f>
        <v>0</v>
      </c>
      <c r="P340">
        <f>buff!AP341</f>
        <v>0</v>
      </c>
      <c r="Q340">
        <f>buff!AQ341</f>
        <v>0</v>
      </c>
      <c r="R340">
        <f>buff!AR341</f>
        <v>999</v>
      </c>
      <c r="S340">
        <f>buff!AS341</f>
        <v>0</v>
      </c>
      <c r="T340">
        <f>buff!AT341</f>
        <v>0</v>
      </c>
      <c r="U340" t="str">
        <f>buff!AZ341</f>
        <v/>
      </c>
    </row>
    <row r="341" spans="1:21" x14ac:dyDescent="0.15">
      <c r="A341">
        <f>buff!Q342</f>
        <v>200204</v>
      </c>
      <c r="B341" t="str">
        <f>buff!R342</f>
        <v>被动暴伤lv4</v>
      </c>
      <c r="C341" t="str">
        <f>buff!S342</f>
        <v>被动暴伤lv4</v>
      </c>
      <c r="D341">
        <f>VLOOKUP(buff!T342,对应表!V:W,2,FALSE)</f>
        <v>1</v>
      </c>
      <c r="E341">
        <f>buff!U342</f>
        <v>0</v>
      </c>
      <c r="F341">
        <f>buff!V342</f>
        <v>0</v>
      </c>
      <c r="G341">
        <f>buff!W342</f>
        <v>0</v>
      </c>
      <c r="H341">
        <f>buff!X342</f>
        <v>0</v>
      </c>
      <c r="I341" t="str">
        <f>buff!AI342</f>
        <v>CPR:23</v>
      </c>
      <c r="J341">
        <f>buff!AJ342</f>
        <v>0</v>
      </c>
      <c r="K341">
        <f>buff!AK342</f>
        <v>0</v>
      </c>
      <c r="L341">
        <f>buff!AL342</f>
        <v>0</v>
      </c>
      <c r="M341">
        <f>buff!AM342</f>
        <v>0</v>
      </c>
      <c r="N341">
        <f>buff!AN342</f>
        <v>0</v>
      </c>
      <c r="O341">
        <f>buff!AO342</f>
        <v>0</v>
      </c>
      <c r="P341">
        <f>buff!AP342</f>
        <v>0</v>
      </c>
      <c r="Q341">
        <f>buff!AQ342</f>
        <v>0</v>
      </c>
      <c r="R341">
        <f>buff!AR342</f>
        <v>999</v>
      </c>
      <c r="S341">
        <f>buff!AS342</f>
        <v>0</v>
      </c>
      <c r="T341">
        <f>buff!AT342</f>
        <v>0</v>
      </c>
      <c r="U341" t="str">
        <f>buff!AZ342</f>
        <v/>
      </c>
    </row>
    <row r="342" spans="1:21" x14ac:dyDescent="0.15">
      <c r="A342">
        <f>buff!Q343</f>
        <v>200205</v>
      </c>
      <c r="B342" t="str">
        <f>buff!R343</f>
        <v>被动暴伤lv5</v>
      </c>
      <c r="C342" t="str">
        <f>buff!S343</f>
        <v>被动暴伤lv5</v>
      </c>
      <c r="D342">
        <f>VLOOKUP(buff!T343,对应表!V:W,2,FALSE)</f>
        <v>1</v>
      </c>
      <c r="E342">
        <f>buff!U343</f>
        <v>0</v>
      </c>
      <c r="F342">
        <f>buff!V343</f>
        <v>0</v>
      </c>
      <c r="G342">
        <f>buff!W343</f>
        <v>0</v>
      </c>
      <c r="H342">
        <f>buff!X343</f>
        <v>0</v>
      </c>
      <c r="I342" t="str">
        <f>buff!AI343</f>
        <v>CPR:24</v>
      </c>
      <c r="J342">
        <f>buff!AJ343</f>
        <v>0</v>
      </c>
      <c r="K342">
        <f>buff!AK343</f>
        <v>0</v>
      </c>
      <c r="L342">
        <f>buff!AL343</f>
        <v>0</v>
      </c>
      <c r="M342">
        <f>buff!AM343</f>
        <v>0</v>
      </c>
      <c r="N342">
        <f>buff!AN343</f>
        <v>0</v>
      </c>
      <c r="O342">
        <f>buff!AO343</f>
        <v>0</v>
      </c>
      <c r="P342">
        <f>buff!AP343</f>
        <v>0</v>
      </c>
      <c r="Q342">
        <f>buff!AQ343</f>
        <v>0</v>
      </c>
      <c r="R342">
        <f>buff!AR343</f>
        <v>999</v>
      </c>
      <c r="S342">
        <f>buff!AS343</f>
        <v>0</v>
      </c>
      <c r="T342">
        <f>buff!AT343</f>
        <v>0</v>
      </c>
      <c r="U342" t="str">
        <f>buff!AZ343</f>
        <v/>
      </c>
    </row>
    <row r="343" spans="1:21" x14ac:dyDescent="0.15">
      <c r="A343">
        <f>buff!Q344</f>
        <v>200206</v>
      </c>
      <c r="B343" t="str">
        <f>buff!R344</f>
        <v>被动暴伤lv6</v>
      </c>
      <c r="C343" t="str">
        <f>buff!S344</f>
        <v>被动暴伤lv6</v>
      </c>
      <c r="D343">
        <f>VLOOKUP(buff!T344,对应表!V:W,2,FALSE)</f>
        <v>1</v>
      </c>
      <c r="E343">
        <f>buff!U344</f>
        <v>0</v>
      </c>
      <c r="F343">
        <f>buff!V344</f>
        <v>0</v>
      </c>
      <c r="G343">
        <f>buff!W344</f>
        <v>0</v>
      </c>
      <c r="H343">
        <f>buff!X344</f>
        <v>0</v>
      </c>
      <c r="I343" t="str">
        <f>buff!AI344</f>
        <v>CPR:25</v>
      </c>
      <c r="J343">
        <f>buff!AJ344</f>
        <v>0</v>
      </c>
      <c r="K343">
        <f>buff!AK344</f>
        <v>0</v>
      </c>
      <c r="L343">
        <f>buff!AL344</f>
        <v>0</v>
      </c>
      <c r="M343">
        <f>buff!AM344</f>
        <v>0</v>
      </c>
      <c r="N343">
        <f>buff!AN344</f>
        <v>0</v>
      </c>
      <c r="O343">
        <f>buff!AO344</f>
        <v>0</v>
      </c>
      <c r="P343">
        <f>buff!AP344</f>
        <v>0</v>
      </c>
      <c r="Q343">
        <f>buff!AQ344</f>
        <v>0</v>
      </c>
      <c r="R343">
        <f>buff!AR344</f>
        <v>999</v>
      </c>
      <c r="S343">
        <f>buff!AS344</f>
        <v>0</v>
      </c>
      <c r="T343">
        <f>buff!AT344</f>
        <v>0</v>
      </c>
      <c r="U343" t="str">
        <f>buff!AZ344</f>
        <v/>
      </c>
    </row>
    <row r="344" spans="1:21" x14ac:dyDescent="0.15">
      <c r="A344">
        <f>buff!Q345</f>
        <v>200207</v>
      </c>
      <c r="B344" t="str">
        <f>buff!R345</f>
        <v>被动暴伤lv7</v>
      </c>
      <c r="C344" t="str">
        <f>buff!S345</f>
        <v>被动暴伤lv7</v>
      </c>
      <c r="D344">
        <f>VLOOKUP(buff!T345,对应表!V:W,2,FALSE)</f>
        <v>1</v>
      </c>
      <c r="E344">
        <f>buff!U345</f>
        <v>0</v>
      </c>
      <c r="F344">
        <f>buff!V345</f>
        <v>0</v>
      </c>
      <c r="G344">
        <f>buff!W345</f>
        <v>0</v>
      </c>
      <c r="H344">
        <f>buff!X345</f>
        <v>0</v>
      </c>
      <c r="I344" t="str">
        <f>buff!AI345</f>
        <v>CPR:26</v>
      </c>
      <c r="J344">
        <f>buff!AJ345</f>
        <v>0</v>
      </c>
      <c r="K344">
        <f>buff!AK345</f>
        <v>0</v>
      </c>
      <c r="L344">
        <f>buff!AL345</f>
        <v>0</v>
      </c>
      <c r="M344">
        <f>buff!AM345</f>
        <v>0</v>
      </c>
      <c r="N344">
        <f>buff!AN345</f>
        <v>0</v>
      </c>
      <c r="O344">
        <f>buff!AO345</f>
        <v>0</v>
      </c>
      <c r="P344">
        <f>buff!AP345</f>
        <v>0</v>
      </c>
      <c r="Q344">
        <f>buff!AQ345</f>
        <v>0</v>
      </c>
      <c r="R344">
        <f>buff!AR345</f>
        <v>999</v>
      </c>
      <c r="S344">
        <f>buff!AS345</f>
        <v>0</v>
      </c>
      <c r="T344">
        <f>buff!AT345</f>
        <v>0</v>
      </c>
      <c r="U344" t="str">
        <f>buff!AZ345</f>
        <v/>
      </c>
    </row>
    <row r="345" spans="1:21" x14ac:dyDescent="0.15">
      <c r="A345">
        <f>buff!Q346</f>
        <v>200208</v>
      </c>
      <c r="B345" t="str">
        <f>buff!R346</f>
        <v>被动暴伤lv8</v>
      </c>
      <c r="C345" t="str">
        <f>buff!S346</f>
        <v>被动暴伤lv8</v>
      </c>
      <c r="D345">
        <f>VLOOKUP(buff!T346,对应表!V:W,2,FALSE)</f>
        <v>1</v>
      </c>
      <c r="E345">
        <f>buff!U346</f>
        <v>0</v>
      </c>
      <c r="F345">
        <f>buff!V346</f>
        <v>0</v>
      </c>
      <c r="G345">
        <f>buff!W346</f>
        <v>0</v>
      </c>
      <c r="H345">
        <f>buff!X346</f>
        <v>0</v>
      </c>
      <c r="I345" t="str">
        <f>buff!AI346</f>
        <v>CPR:27</v>
      </c>
      <c r="J345">
        <f>buff!AJ346</f>
        <v>0</v>
      </c>
      <c r="K345">
        <f>buff!AK346</f>
        <v>0</v>
      </c>
      <c r="L345">
        <f>buff!AL346</f>
        <v>0</v>
      </c>
      <c r="M345">
        <f>buff!AM346</f>
        <v>0</v>
      </c>
      <c r="N345">
        <f>buff!AN346</f>
        <v>0</v>
      </c>
      <c r="O345">
        <f>buff!AO346</f>
        <v>0</v>
      </c>
      <c r="P345">
        <f>buff!AP346</f>
        <v>0</v>
      </c>
      <c r="Q345">
        <f>buff!AQ346</f>
        <v>0</v>
      </c>
      <c r="R345">
        <f>buff!AR346</f>
        <v>999</v>
      </c>
      <c r="S345">
        <f>buff!AS346</f>
        <v>0</v>
      </c>
      <c r="T345">
        <f>buff!AT346</f>
        <v>0</v>
      </c>
      <c r="U345" t="str">
        <f>buff!AZ346</f>
        <v/>
      </c>
    </row>
    <row r="346" spans="1:21" x14ac:dyDescent="0.15">
      <c r="A346">
        <f>buff!Q347</f>
        <v>200209</v>
      </c>
      <c r="B346" t="str">
        <f>buff!R347</f>
        <v>被动暴伤lv9</v>
      </c>
      <c r="C346" t="str">
        <f>buff!S347</f>
        <v>被动暴伤lv9</v>
      </c>
      <c r="D346">
        <f>VLOOKUP(buff!T347,对应表!V:W,2,FALSE)</f>
        <v>1</v>
      </c>
      <c r="E346">
        <f>buff!U347</f>
        <v>0</v>
      </c>
      <c r="F346">
        <f>buff!V347</f>
        <v>0</v>
      </c>
      <c r="G346">
        <f>buff!W347</f>
        <v>0</v>
      </c>
      <c r="H346">
        <f>buff!X347</f>
        <v>0</v>
      </c>
      <c r="I346" t="str">
        <f>buff!AI347</f>
        <v>CPR:28</v>
      </c>
      <c r="J346">
        <f>buff!AJ347</f>
        <v>0</v>
      </c>
      <c r="K346">
        <f>buff!AK347</f>
        <v>0</v>
      </c>
      <c r="L346">
        <f>buff!AL347</f>
        <v>0</v>
      </c>
      <c r="M346">
        <f>buff!AM347</f>
        <v>0</v>
      </c>
      <c r="N346">
        <f>buff!AN347</f>
        <v>0</v>
      </c>
      <c r="O346">
        <f>buff!AO347</f>
        <v>0</v>
      </c>
      <c r="P346">
        <f>buff!AP347</f>
        <v>0</v>
      </c>
      <c r="Q346">
        <f>buff!AQ347</f>
        <v>0</v>
      </c>
      <c r="R346">
        <f>buff!AR347</f>
        <v>999</v>
      </c>
      <c r="S346">
        <f>buff!AS347</f>
        <v>0</v>
      </c>
      <c r="T346">
        <f>buff!AT347</f>
        <v>0</v>
      </c>
      <c r="U346" t="str">
        <f>buff!AZ347</f>
        <v/>
      </c>
    </row>
    <row r="347" spans="1:21" x14ac:dyDescent="0.15">
      <c r="A347">
        <f>buff!Q348</f>
        <v>200210</v>
      </c>
      <c r="B347" t="str">
        <f>buff!R348</f>
        <v>被动暴伤lv10</v>
      </c>
      <c r="C347" t="str">
        <f>buff!S348</f>
        <v>被动暴伤lv10</v>
      </c>
      <c r="D347">
        <f>VLOOKUP(buff!T348,对应表!V:W,2,FALSE)</f>
        <v>1</v>
      </c>
      <c r="E347">
        <f>buff!U348</f>
        <v>0</v>
      </c>
      <c r="F347">
        <f>buff!V348</f>
        <v>0</v>
      </c>
      <c r="G347">
        <f>buff!W348</f>
        <v>0</v>
      </c>
      <c r="H347">
        <f>buff!X348</f>
        <v>0</v>
      </c>
      <c r="I347" t="str">
        <f>buff!AI348</f>
        <v>CPR:29</v>
      </c>
      <c r="J347">
        <f>buff!AJ348</f>
        <v>0</v>
      </c>
      <c r="K347">
        <f>buff!AK348</f>
        <v>0</v>
      </c>
      <c r="L347">
        <f>buff!AL348</f>
        <v>0</v>
      </c>
      <c r="M347">
        <f>buff!AM348</f>
        <v>0</v>
      </c>
      <c r="N347">
        <f>buff!AN348</f>
        <v>0</v>
      </c>
      <c r="O347">
        <f>buff!AO348</f>
        <v>0</v>
      </c>
      <c r="P347">
        <f>buff!AP348</f>
        <v>0</v>
      </c>
      <c r="Q347">
        <f>buff!AQ348</f>
        <v>0</v>
      </c>
      <c r="R347">
        <f>buff!AR348</f>
        <v>999</v>
      </c>
      <c r="S347">
        <f>buff!AS348</f>
        <v>0</v>
      </c>
      <c r="T347">
        <f>buff!AT348</f>
        <v>0</v>
      </c>
      <c r="U347" t="str">
        <f>buff!AZ348</f>
        <v/>
      </c>
    </row>
    <row r="348" spans="1:21" x14ac:dyDescent="0.15">
      <c r="A348">
        <f>buff!Q349</f>
        <v>200211</v>
      </c>
      <c r="B348" t="str">
        <f>buff!R349</f>
        <v>被动暴伤lv11</v>
      </c>
      <c r="C348" t="str">
        <f>buff!S349</f>
        <v>被动暴伤lv11</v>
      </c>
      <c r="D348">
        <f>VLOOKUP(buff!T349,对应表!V:W,2,FALSE)</f>
        <v>1</v>
      </c>
      <c r="E348">
        <f>buff!U349</f>
        <v>0</v>
      </c>
      <c r="F348">
        <f>buff!V349</f>
        <v>0</v>
      </c>
      <c r="G348">
        <f>buff!W349</f>
        <v>0</v>
      </c>
      <c r="H348">
        <f>buff!X349</f>
        <v>0</v>
      </c>
      <c r="I348" t="str">
        <f>buff!AI349</f>
        <v>CPR:30</v>
      </c>
      <c r="J348">
        <f>buff!AJ349</f>
        <v>0</v>
      </c>
      <c r="K348">
        <f>buff!AK349</f>
        <v>0</v>
      </c>
      <c r="L348">
        <f>buff!AL349</f>
        <v>0</v>
      </c>
      <c r="M348">
        <f>buff!AM349</f>
        <v>0</v>
      </c>
      <c r="N348">
        <f>buff!AN349</f>
        <v>0</v>
      </c>
      <c r="O348">
        <f>buff!AO349</f>
        <v>0</v>
      </c>
      <c r="P348">
        <f>buff!AP349</f>
        <v>0</v>
      </c>
      <c r="Q348">
        <f>buff!AQ349</f>
        <v>0</v>
      </c>
      <c r="R348">
        <f>buff!AR349</f>
        <v>999</v>
      </c>
      <c r="S348">
        <f>buff!AS349</f>
        <v>0</v>
      </c>
      <c r="T348">
        <f>buff!AT349</f>
        <v>0</v>
      </c>
      <c r="U348" t="str">
        <f>buff!AZ349</f>
        <v/>
      </c>
    </row>
    <row r="349" spans="1:21" x14ac:dyDescent="0.15">
      <c r="A349">
        <f>buff!Q350</f>
        <v>200212</v>
      </c>
      <c r="B349" t="str">
        <f>buff!R350</f>
        <v>被动暴伤lv12</v>
      </c>
      <c r="C349" t="str">
        <f>buff!S350</f>
        <v>被动暴伤lv12</v>
      </c>
      <c r="D349">
        <f>VLOOKUP(buff!T350,对应表!V:W,2,FALSE)</f>
        <v>1</v>
      </c>
      <c r="E349">
        <f>buff!U350</f>
        <v>0</v>
      </c>
      <c r="F349">
        <f>buff!V350</f>
        <v>0</v>
      </c>
      <c r="G349">
        <f>buff!W350</f>
        <v>0</v>
      </c>
      <c r="H349">
        <f>buff!X350</f>
        <v>0</v>
      </c>
      <c r="I349" t="str">
        <f>buff!AI350</f>
        <v>CPR:31</v>
      </c>
      <c r="J349">
        <f>buff!AJ350</f>
        <v>0</v>
      </c>
      <c r="K349">
        <f>buff!AK350</f>
        <v>0</v>
      </c>
      <c r="L349">
        <f>buff!AL350</f>
        <v>0</v>
      </c>
      <c r="M349">
        <f>buff!AM350</f>
        <v>0</v>
      </c>
      <c r="N349">
        <f>buff!AN350</f>
        <v>0</v>
      </c>
      <c r="O349">
        <f>buff!AO350</f>
        <v>0</v>
      </c>
      <c r="P349">
        <f>buff!AP350</f>
        <v>0</v>
      </c>
      <c r="Q349">
        <f>buff!AQ350</f>
        <v>0</v>
      </c>
      <c r="R349">
        <f>buff!AR350</f>
        <v>999</v>
      </c>
      <c r="S349">
        <f>buff!AS350</f>
        <v>0</v>
      </c>
      <c r="T349">
        <f>buff!AT350</f>
        <v>0</v>
      </c>
      <c r="U349" t="str">
        <f>buff!AZ350</f>
        <v/>
      </c>
    </row>
    <row r="350" spans="1:21" x14ac:dyDescent="0.15">
      <c r="A350">
        <f>buff!Q351</f>
        <v>200213</v>
      </c>
      <c r="B350" t="str">
        <f>buff!R351</f>
        <v>被动暴伤lv13</v>
      </c>
      <c r="C350" t="str">
        <f>buff!S351</f>
        <v>被动暴伤lv13</v>
      </c>
      <c r="D350">
        <f>VLOOKUP(buff!T351,对应表!V:W,2,FALSE)</f>
        <v>1</v>
      </c>
      <c r="E350">
        <f>buff!U351</f>
        <v>0</v>
      </c>
      <c r="F350">
        <f>buff!V351</f>
        <v>0</v>
      </c>
      <c r="G350">
        <f>buff!W351</f>
        <v>0</v>
      </c>
      <c r="H350">
        <f>buff!X351</f>
        <v>0</v>
      </c>
      <c r="I350" t="str">
        <f>buff!AI351</f>
        <v>CPR:32</v>
      </c>
      <c r="J350">
        <f>buff!AJ351</f>
        <v>0</v>
      </c>
      <c r="K350">
        <f>buff!AK351</f>
        <v>0</v>
      </c>
      <c r="L350">
        <f>buff!AL351</f>
        <v>0</v>
      </c>
      <c r="M350">
        <f>buff!AM351</f>
        <v>0</v>
      </c>
      <c r="N350">
        <f>buff!AN351</f>
        <v>0</v>
      </c>
      <c r="O350">
        <f>buff!AO351</f>
        <v>0</v>
      </c>
      <c r="P350">
        <f>buff!AP351</f>
        <v>0</v>
      </c>
      <c r="Q350">
        <f>buff!AQ351</f>
        <v>0</v>
      </c>
      <c r="R350">
        <f>buff!AR351</f>
        <v>999</v>
      </c>
      <c r="S350">
        <f>buff!AS351</f>
        <v>0</v>
      </c>
      <c r="T350">
        <f>buff!AT351</f>
        <v>0</v>
      </c>
      <c r="U350" t="str">
        <f>buff!AZ351</f>
        <v/>
      </c>
    </row>
    <row r="351" spans="1:21" x14ac:dyDescent="0.15">
      <c r="A351">
        <f>buff!Q352</f>
        <v>200214</v>
      </c>
      <c r="B351" t="str">
        <f>buff!R352</f>
        <v>被动暴伤lv14</v>
      </c>
      <c r="C351" t="str">
        <f>buff!S352</f>
        <v>被动暴伤lv14</v>
      </c>
      <c r="D351">
        <f>VLOOKUP(buff!T352,对应表!V:W,2,FALSE)</f>
        <v>1</v>
      </c>
      <c r="E351">
        <f>buff!U352</f>
        <v>0</v>
      </c>
      <c r="F351">
        <f>buff!V352</f>
        <v>0</v>
      </c>
      <c r="G351">
        <f>buff!W352</f>
        <v>0</v>
      </c>
      <c r="H351">
        <f>buff!X352</f>
        <v>0</v>
      </c>
      <c r="I351" t="str">
        <f>buff!AI352</f>
        <v>CPR:33</v>
      </c>
      <c r="J351">
        <f>buff!AJ352</f>
        <v>0</v>
      </c>
      <c r="K351">
        <f>buff!AK352</f>
        <v>0</v>
      </c>
      <c r="L351">
        <f>buff!AL352</f>
        <v>0</v>
      </c>
      <c r="M351">
        <f>buff!AM352</f>
        <v>0</v>
      </c>
      <c r="N351">
        <f>buff!AN352</f>
        <v>0</v>
      </c>
      <c r="O351">
        <f>buff!AO352</f>
        <v>0</v>
      </c>
      <c r="P351">
        <f>buff!AP352</f>
        <v>0</v>
      </c>
      <c r="Q351">
        <f>buff!AQ352</f>
        <v>0</v>
      </c>
      <c r="R351">
        <f>buff!AR352</f>
        <v>999</v>
      </c>
      <c r="S351">
        <f>buff!AS352</f>
        <v>0</v>
      </c>
      <c r="T351">
        <f>buff!AT352</f>
        <v>0</v>
      </c>
      <c r="U351" t="str">
        <f>buff!AZ352</f>
        <v/>
      </c>
    </row>
    <row r="352" spans="1:21" x14ac:dyDescent="0.15">
      <c r="A352">
        <f>buff!Q353</f>
        <v>200215</v>
      </c>
      <c r="B352" t="str">
        <f>buff!R353</f>
        <v>被动暴伤lv15</v>
      </c>
      <c r="C352" t="str">
        <f>buff!S353</f>
        <v>被动暴伤lv15</v>
      </c>
      <c r="D352">
        <f>VLOOKUP(buff!T353,对应表!V:W,2,FALSE)</f>
        <v>1</v>
      </c>
      <c r="E352">
        <f>buff!U353</f>
        <v>0</v>
      </c>
      <c r="F352">
        <f>buff!V353</f>
        <v>0</v>
      </c>
      <c r="G352">
        <f>buff!W353</f>
        <v>0</v>
      </c>
      <c r="H352">
        <f>buff!X353</f>
        <v>0</v>
      </c>
      <c r="I352" t="str">
        <f>buff!AI353</f>
        <v>CPR:34</v>
      </c>
      <c r="J352">
        <f>buff!AJ353</f>
        <v>0</v>
      </c>
      <c r="K352">
        <f>buff!AK353</f>
        <v>0</v>
      </c>
      <c r="L352">
        <f>buff!AL353</f>
        <v>0</v>
      </c>
      <c r="M352">
        <f>buff!AM353</f>
        <v>0</v>
      </c>
      <c r="N352">
        <f>buff!AN353</f>
        <v>0</v>
      </c>
      <c r="O352">
        <f>buff!AO353</f>
        <v>0</v>
      </c>
      <c r="P352">
        <f>buff!AP353</f>
        <v>0</v>
      </c>
      <c r="Q352">
        <f>buff!AQ353</f>
        <v>0</v>
      </c>
      <c r="R352">
        <f>buff!AR353</f>
        <v>999</v>
      </c>
      <c r="S352">
        <f>buff!AS353</f>
        <v>0</v>
      </c>
      <c r="T352">
        <f>buff!AT353</f>
        <v>0</v>
      </c>
      <c r="U352" t="str">
        <f>buff!AZ353</f>
        <v/>
      </c>
    </row>
    <row r="353" spans="1:21" x14ac:dyDescent="0.15">
      <c r="A353">
        <f>buff!Q354</f>
        <v>200216</v>
      </c>
      <c r="B353" t="str">
        <f>buff!R354</f>
        <v>被动暴伤lv16</v>
      </c>
      <c r="C353" t="str">
        <f>buff!S354</f>
        <v>被动暴伤lv16</v>
      </c>
      <c r="D353">
        <f>VLOOKUP(buff!T354,对应表!V:W,2,FALSE)</f>
        <v>1</v>
      </c>
      <c r="E353">
        <f>buff!U354</f>
        <v>0</v>
      </c>
      <c r="F353">
        <f>buff!V354</f>
        <v>0</v>
      </c>
      <c r="G353">
        <f>buff!W354</f>
        <v>0</v>
      </c>
      <c r="H353">
        <f>buff!X354</f>
        <v>0</v>
      </c>
      <c r="I353" t="str">
        <f>buff!AI354</f>
        <v>CPR:35</v>
      </c>
      <c r="J353">
        <f>buff!AJ354</f>
        <v>0</v>
      </c>
      <c r="K353">
        <f>buff!AK354</f>
        <v>0</v>
      </c>
      <c r="L353">
        <f>buff!AL354</f>
        <v>0</v>
      </c>
      <c r="M353">
        <f>buff!AM354</f>
        <v>0</v>
      </c>
      <c r="N353">
        <f>buff!AN354</f>
        <v>0</v>
      </c>
      <c r="O353">
        <f>buff!AO354</f>
        <v>0</v>
      </c>
      <c r="P353">
        <f>buff!AP354</f>
        <v>0</v>
      </c>
      <c r="Q353">
        <f>buff!AQ354</f>
        <v>0</v>
      </c>
      <c r="R353">
        <f>buff!AR354</f>
        <v>999</v>
      </c>
      <c r="S353">
        <f>buff!AS354</f>
        <v>0</v>
      </c>
      <c r="T353">
        <f>buff!AT354</f>
        <v>0</v>
      </c>
      <c r="U353" t="str">
        <f>buff!AZ354</f>
        <v/>
      </c>
    </row>
    <row r="354" spans="1:21" x14ac:dyDescent="0.15">
      <c r="A354">
        <f>buff!Q355</f>
        <v>200217</v>
      </c>
      <c r="B354" t="str">
        <f>buff!R355</f>
        <v>被动暴伤lv17</v>
      </c>
      <c r="C354" t="str">
        <f>buff!S355</f>
        <v>被动暴伤lv17</v>
      </c>
      <c r="D354">
        <f>VLOOKUP(buff!T355,对应表!V:W,2,FALSE)</f>
        <v>1</v>
      </c>
      <c r="E354">
        <f>buff!U355</f>
        <v>0</v>
      </c>
      <c r="F354">
        <f>buff!V355</f>
        <v>0</v>
      </c>
      <c r="G354">
        <f>buff!W355</f>
        <v>0</v>
      </c>
      <c r="H354">
        <f>buff!X355</f>
        <v>0</v>
      </c>
      <c r="I354" t="str">
        <f>buff!AI355</f>
        <v>CPR:36</v>
      </c>
      <c r="J354">
        <f>buff!AJ355</f>
        <v>0</v>
      </c>
      <c r="K354">
        <f>buff!AK355</f>
        <v>0</v>
      </c>
      <c r="L354">
        <f>buff!AL355</f>
        <v>0</v>
      </c>
      <c r="M354">
        <f>buff!AM355</f>
        <v>0</v>
      </c>
      <c r="N354">
        <f>buff!AN355</f>
        <v>0</v>
      </c>
      <c r="O354">
        <f>buff!AO355</f>
        <v>0</v>
      </c>
      <c r="P354">
        <f>buff!AP355</f>
        <v>0</v>
      </c>
      <c r="Q354">
        <f>buff!AQ355</f>
        <v>0</v>
      </c>
      <c r="R354">
        <f>buff!AR355</f>
        <v>999</v>
      </c>
      <c r="S354">
        <f>buff!AS355</f>
        <v>0</v>
      </c>
      <c r="T354">
        <f>buff!AT355</f>
        <v>0</v>
      </c>
      <c r="U354" t="str">
        <f>buff!AZ355</f>
        <v/>
      </c>
    </row>
    <row r="355" spans="1:21" x14ac:dyDescent="0.15">
      <c r="A355">
        <f>buff!Q356</f>
        <v>200218</v>
      </c>
      <c r="B355" t="str">
        <f>buff!R356</f>
        <v>被动暴伤lv18</v>
      </c>
      <c r="C355" t="str">
        <f>buff!S356</f>
        <v>被动暴伤lv18</v>
      </c>
      <c r="D355">
        <f>VLOOKUP(buff!T356,对应表!V:W,2,FALSE)</f>
        <v>1</v>
      </c>
      <c r="E355">
        <f>buff!U356</f>
        <v>0</v>
      </c>
      <c r="F355">
        <f>buff!V356</f>
        <v>0</v>
      </c>
      <c r="G355">
        <f>buff!W356</f>
        <v>0</v>
      </c>
      <c r="H355">
        <f>buff!X356</f>
        <v>0</v>
      </c>
      <c r="I355" t="str">
        <f>buff!AI356</f>
        <v>CPR:37</v>
      </c>
      <c r="J355">
        <f>buff!AJ356</f>
        <v>0</v>
      </c>
      <c r="K355">
        <f>buff!AK356</f>
        <v>0</v>
      </c>
      <c r="L355">
        <f>buff!AL356</f>
        <v>0</v>
      </c>
      <c r="M355">
        <f>buff!AM356</f>
        <v>0</v>
      </c>
      <c r="N355">
        <f>buff!AN356</f>
        <v>0</v>
      </c>
      <c r="O355">
        <f>buff!AO356</f>
        <v>0</v>
      </c>
      <c r="P355">
        <f>buff!AP356</f>
        <v>0</v>
      </c>
      <c r="Q355">
        <f>buff!AQ356</f>
        <v>0</v>
      </c>
      <c r="R355">
        <f>buff!AR356</f>
        <v>999</v>
      </c>
      <c r="S355">
        <f>buff!AS356</f>
        <v>0</v>
      </c>
      <c r="T355">
        <f>buff!AT356</f>
        <v>0</v>
      </c>
      <c r="U355" t="str">
        <f>buff!AZ356</f>
        <v/>
      </c>
    </row>
    <row r="356" spans="1:21" x14ac:dyDescent="0.15">
      <c r="A356">
        <f>buff!Q357</f>
        <v>200219</v>
      </c>
      <c r="B356" t="str">
        <f>buff!R357</f>
        <v>被动暴伤lv19</v>
      </c>
      <c r="C356" t="str">
        <f>buff!S357</f>
        <v>被动暴伤lv19</v>
      </c>
      <c r="D356">
        <f>VLOOKUP(buff!T357,对应表!V:W,2,FALSE)</f>
        <v>1</v>
      </c>
      <c r="E356">
        <f>buff!U357</f>
        <v>0</v>
      </c>
      <c r="F356">
        <f>buff!V357</f>
        <v>0</v>
      </c>
      <c r="G356">
        <f>buff!W357</f>
        <v>0</v>
      </c>
      <c r="H356">
        <f>buff!X357</f>
        <v>0</v>
      </c>
      <c r="I356" t="str">
        <f>buff!AI357</f>
        <v>CPR:38</v>
      </c>
      <c r="J356">
        <f>buff!AJ357</f>
        <v>0</v>
      </c>
      <c r="K356">
        <f>buff!AK357</f>
        <v>0</v>
      </c>
      <c r="L356">
        <f>buff!AL357</f>
        <v>0</v>
      </c>
      <c r="M356">
        <f>buff!AM357</f>
        <v>0</v>
      </c>
      <c r="N356">
        <f>buff!AN357</f>
        <v>0</v>
      </c>
      <c r="O356">
        <f>buff!AO357</f>
        <v>0</v>
      </c>
      <c r="P356">
        <f>buff!AP357</f>
        <v>0</v>
      </c>
      <c r="Q356">
        <f>buff!AQ357</f>
        <v>0</v>
      </c>
      <c r="R356">
        <f>buff!AR357</f>
        <v>999</v>
      </c>
      <c r="S356">
        <f>buff!AS357</f>
        <v>0</v>
      </c>
      <c r="T356">
        <f>buff!AT357</f>
        <v>0</v>
      </c>
      <c r="U356" t="str">
        <f>buff!AZ357</f>
        <v/>
      </c>
    </row>
    <row r="357" spans="1:21" x14ac:dyDescent="0.15">
      <c r="A357">
        <f>buff!Q358</f>
        <v>200220</v>
      </c>
      <c r="B357" t="str">
        <f>buff!R358</f>
        <v>被动暴伤lv20</v>
      </c>
      <c r="C357" t="str">
        <f>buff!S358</f>
        <v>被动暴伤lv20</v>
      </c>
      <c r="D357">
        <f>VLOOKUP(buff!T358,对应表!V:W,2,FALSE)</f>
        <v>1</v>
      </c>
      <c r="E357">
        <f>buff!U358</f>
        <v>0</v>
      </c>
      <c r="F357">
        <f>buff!V358</f>
        <v>0</v>
      </c>
      <c r="G357">
        <f>buff!W358</f>
        <v>0</v>
      </c>
      <c r="H357">
        <f>buff!X358</f>
        <v>0</v>
      </c>
      <c r="I357" t="str">
        <f>buff!AI358</f>
        <v>CPR:39</v>
      </c>
      <c r="J357">
        <f>buff!AJ358</f>
        <v>0</v>
      </c>
      <c r="K357">
        <f>buff!AK358</f>
        <v>0</v>
      </c>
      <c r="L357">
        <f>buff!AL358</f>
        <v>0</v>
      </c>
      <c r="M357">
        <f>buff!AM358</f>
        <v>0</v>
      </c>
      <c r="N357">
        <f>buff!AN358</f>
        <v>0</v>
      </c>
      <c r="O357">
        <f>buff!AO358</f>
        <v>0</v>
      </c>
      <c r="P357">
        <f>buff!AP358</f>
        <v>0</v>
      </c>
      <c r="Q357">
        <f>buff!AQ358</f>
        <v>0</v>
      </c>
      <c r="R357">
        <f>buff!AR358</f>
        <v>999</v>
      </c>
      <c r="S357">
        <f>buff!AS358</f>
        <v>0</v>
      </c>
      <c r="T357">
        <f>buff!AT358</f>
        <v>0</v>
      </c>
      <c r="U357" t="str">
        <f>buff!AZ358</f>
        <v/>
      </c>
    </row>
    <row r="358" spans="1:21" x14ac:dyDescent="0.15">
      <c r="A358">
        <f>buff!Q359</f>
        <v>200221</v>
      </c>
      <c r="B358" t="str">
        <f>buff!R359</f>
        <v>被动致命lv1</v>
      </c>
      <c r="C358" t="str">
        <f>buff!S359</f>
        <v>被动致命lv1</v>
      </c>
      <c r="D358">
        <f>VLOOKUP(buff!T359,对应表!V:W,2,FALSE)</f>
        <v>1</v>
      </c>
      <c r="E358">
        <f>buff!U359</f>
        <v>0</v>
      </c>
      <c r="F358">
        <f>buff!V359</f>
        <v>0</v>
      </c>
      <c r="G358">
        <f>buff!W359</f>
        <v>0</v>
      </c>
      <c r="H358">
        <f>buff!X359</f>
        <v>0</v>
      </c>
      <c r="I358" t="str">
        <f>buff!AI359</f>
        <v>CRI:5|CPR:10</v>
      </c>
      <c r="J358">
        <f>buff!AJ359</f>
        <v>0</v>
      </c>
      <c r="K358">
        <f>buff!AK359</f>
        <v>0</v>
      </c>
      <c r="L358">
        <f>buff!AL359</f>
        <v>0</v>
      </c>
      <c r="M358">
        <f>buff!AM359</f>
        <v>0</v>
      </c>
      <c r="N358">
        <f>buff!AN359</f>
        <v>0</v>
      </c>
      <c r="O358">
        <f>buff!AO359</f>
        <v>0</v>
      </c>
      <c r="P358">
        <f>buff!AP359</f>
        <v>0</v>
      </c>
      <c r="Q358">
        <f>buff!AQ359</f>
        <v>0</v>
      </c>
      <c r="R358">
        <f>buff!AR359</f>
        <v>999</v>
      </c>
      <c r="S358">
        <f>buff!AS359</f>
        <v>0</v>
      </c>
      <c r="T358">
        <f>buff!AT359</f>
        <v>0</v>
      </c>
      <c r="U358" t="str">
        <f>buff!AZ359</f>
        <v/>
      </c>
    </row>
    <row r="359" spans="1:21" x14ac:dyDescent="0.15">
      <c r="A359">
        <f>buff!Q360</f>
        <v>200222</v>
      </c>
      <c r="B359" t="str">
        <f>buff!R360</f>
        <v>被动致命lv2</v>
      </c>
      <c r="C359" t="str">
        <f>buff!S360</f>
        <v>被动致命lv2</v>
      </c>
      <c r="D359">
        <f>VLOOKUP(buff!T360,对应表!V:W,2,FALSE)</f>
        <v>1</v>
      </c>
      <c r="E359">
        <f>buff!U360</f>
        <v>0</v>
      </c>
      <c r="F359">
        <f>buff!V360</f>
        <v>0</v>
      </c>
      <c r="G359">
        <f>buff!W360</f>
        <v>0</v>
      </c>
      <c r="H359">
        <f>buff!X360</f>
        <v>0</v>
      </c>
      <c r="I359" t="str">
        <f>buff!AI360</f>
        <v>CRI:6|CPR:11</v>
      </c>
      <c r="J359">
        <f>buff!AJ360</f>
        <v>0</v>
      </c>
      <c r="K359">
        <f>buff!AK360</f>
        <v>0</v>
      </c>
      <c r="L359">
        <f>buff!AL360</f>
        <v>0</v>
      </c>
      <c r="M359">
        <f>buff!AM360</f>
        <v>0</v>
      </c>
      <c r="N359">
        <f>buff!AN360</f>
        <v>0</v>
      </c>
      <c r="O359">
        <f>buff!AO360</f>
        <v>0</v>
      </c>
      <c r="P359">
        <f>buff!AP360</f>
        <v>0</v>
      </c>
      <c r="Q359">
        <f>buff!AQ360</f>
        <v>0</v>
      </c>
      <c r="R359">
        <f>buff!AR360</f>
        <v>999</v>
      </c>
      <c r="S359">
        <f>buff!AS360</f>
        <v>0</v>
      </c>
      <c r="T359">
        <f>buff!AT360</f>
        <v>0</v>
      </c>
      <c r="U359" t="str">
        <f>buff!AZ360</f>
        <v/>
      </c>
    </row>
    <row r="360" spans="1:21" x14ac:dyDescent="0.15">
      <c r="A360">
        <f>buff!Q361</f>
        <v>200223</v>
      </c>
      <c r="B360" t="str">
        <f>buff!R361</f>
        <v>被动致命lv3</v>
      </c>
      <c r="C360" t="str">
        <f>buff!S361</f>
        <v>被动致命lv3</v>
      </c>
      <c r="D360">
        <f>VLOOKUP(buff!T361,对应表!V:W,2,FALSE)</f>
        <v>1</v>
      </c>
      <c r="E360">
        <f>buff!U361</f>
        <v>0</v>
      </c>
      <c r="F360">
        <f>buff!V361</f>
        <v>0</v>
      </c>
      <c r="G360">
        <f>buff!W361</f>
        <v>0</v>
      </c>
      <c r="H360">
        <f>buff!X361</f>
        <v>0</v>
      </c>
      <c r="I360" t="str">
        <f>buff!AI361</f>
        <v>CRI:7|CPR:12</v>
      </c>
      <c r="J360">
        <f>buff!AJ361</f>
        <v>0</v>
      </c>
      <c r="K360">
        <f>buff!AK361</f>
        <v>0</v>
      </c>
      <c r="L360">
        <f>buff!AL361</f>
        <v>0</v>
      </c>
      <c r="M360">
        <f>buff!AM361</f>
        <v>0</v>
      </c>
      <c r="N360">
        <f>buff!AN361</f>
        <v>0</v>
      </c>
      <c r="O360">
        <f>buff!AO361</f>
        <v>0</v>
      </c>
      <c r="P360">
        <f>buff!AP361</f>
        <v>0</v>
      </c>
      <c r="Q360">
        <f>buff!AQ361</f>
        <v>0</v>
      </c>
      <c r="R360">
        <f>buff!AR361</f>
        <v>999</v>
      </c>
      <c r="S360">
        <f>buff!AS361</f>
        <v>0</v>
      </c>
      <c r="T360">
        <f>buff!AT361</f>
        <v>0</v>
      </c>
      <c r="U360" t="str">
        <f>buff!AZ361</f>
        <v/>
      </c>
    </row>
    <row r="361" spans="1:21" x14ac:dyDescent="0.15">
      <c r="A361">
        <f>buff!Q362</f>
        <v>200224</v>
      </c>
      <c r="B361" t="str">
        <f>buff!R362</f>
        <v>被动致命lv4</v>
      </c>
      <c r="C361" t="str">
        <f>buff!S362</f>
        <v>被动致命lv4</v>
      </c>
      <c r="D361">
        <f>VLOOKUP(buff!T362,对应表!V:W,2,FALSE)</f>
        <v>1</v>
      </c>
      <c r="E361">
        <f>buff!U362</f>
        <v>0</v>
      </c>
      <c r="F361">
        <f>buff!V362</f>
        <v>0</v>
      </c>
      <c r="G361">
        <f>buff!W362</f>
        <v>0</v>
      </c>
      <c r="H361">
        <f>buff!X362</f>
        <v>0</v>
      </c>
      <c r="I361" t="str">
        <f>buff!AI362</f>
        <v>CRI:8|CPR:13</v>
      </c>
      <c r="J361">
        <f>buff!AJ362</f>
        <v>0</v>
      </c>
      <c r="K361">
        <f>buff!AK362</f>
        <v>0</v>
      </c>
      <c r="L361">
        <f>buff!AL362</f>
        <v>0</v>
      </c>
      <c r="M361">
        <f>buff!AM362</f>
        <v>0</v>
      </c>
      <c r="N361">
        <f>buff!AN362</f>
        <v>0</v>
      </c>
      <c r="O361">
        <f>buff!AO362</f>
        <v>0</v>
      </c>
      <c r="P361">
        <f>buff!AP362</f>
        <v>0</v>
      </c>
      <c r="Q361">
        <f>buff!AQ362</f>
        <v>0</v>
      </c>
      <c r="R361">
        <f>buff!AR362</f>
        <v>999</v>
      </c>
      <c r="S361">
        <f>buff!AS362</f>
        <v>0</v>
      </c>
      <c r="T361">
        <f>buff!AT362</f>
        <v>0</v>
      </c>
      <c r="U361" t="str">
        <f>buff!AZ362</f>
        <v/>
      </c>
    </row>
    <row r="362" spans="1:21" x14ac:dyDescent="0.15">
      <c r="A362">
        <f>buff!Q363</f>
        <v>200225</v>
      </c>
      <c r="B362" t="str">
        <f>buff!R363</f>
        <v>被动致命lv5</v>
      </c>
      <c r="C362" t="str">
        <f>buff!S363</f>
        <v>被动致命lv5</v>
      </c>
      <c r="D362">
        <f>VLOOKUP(buff!T363,对应表!V:W,2,FALSE)</f>
        <v>1</v>
      </c>
      <c r="E362">
        <f>buff!U363</f>
        <v>0</v>
      </c>
      <c r="F362">
        <f>buff!V363</f>
        <v>0</v>
      </c>
      <c r="G362">
        <f>buff!W363</f>
        <v>0</v>
      </c>
      <c r="H362">
        <f>buff!X363</f>
        <v>0</v>
      </c>
      <c r="I362" t="str">
        <f>buff!AI363</f>
        <v>CRI:9|CPR:14</v>
      </c>
      <c r="J362">
        <f>buff!AJ363</f>
        <v>0</v>
      </c>
      <c r="K362">
        <f>buff!AK363</f>
        <v>0</v>
      </c>
      <c r="L362">
        <f>buff!AL363</f>
        <v>0</v>
      </c>
      <c r="M362">
        <f>buff!AM363</f>
        <v>0</v>
      </c>
      <c r="N362">
        <f>buff!AN363</f>
        <v>0</v>
      </c>
      <c r="O362">
        <f>buff!AO363</f>
        <v>0</v>
      </c>
      <c r="P362">
        <f>buff!AP363</f>
        <v>0</v>
      </c>
      <c r="Q362">
        <f>buff!AQ363</f>
        <v>0</v>
      </c>
      <c r="R362">
        <f>buff!AR363</f>
        <v>999</v>
      </c>
      <c r="S362">
        <f>buff!AS363</f>
        <v>0</v>
      </c>
      <c r="T362">
        <f>buff!AT363</f>
        <v>0</v>
      </c>
      <c r="U362" t="str">
        <f>buff!AZ363</f>
        <v/>
      </c>
    </row>
    <row r="363" spans="1:21" x14ac:dyDescent="0.15">
      <c r="A363">
        <f>buff!Q364</f>
        <v>200226</v>
      </c>
      <c r="B363" t="str">
        <f>buff!R364</f>
        <v>被动致命lv6</v>
      </c>
      <c r="C363" t="str">
        <f>buff!S364</f>
        <v>被动致命lv6</v>
      </c>
      <c r="D363">
        <f>VLOOKUP(buff!T364,对应表!V:W,2,FALSE)</f>
        <v>1</v>
      </c>
      <c r="E363">
        <f>buff!U364</f>
        <v>0</v>
      </c>
      <c r="F363">
        <f>buff!V364</f>
        <v>0</v>
      </c>
      <c r="G363">
        <f>buff!W364</f>
        <v>0</v>
      </c>
      <c r="H363">
        <f>buff!X364</f>
        <v>0</v>
      </c>
      <c r="I363" t="str">
        <f>buff!AI364</f>
        <v>CRI:10|CPR:15</v>
      </c>
      <c r="J363">
        <f>buff!AJ364</f>
        <v>0</v>
      </c>
      <c r="K363">
        <f>buff!AK364</f>
        <v>0</v>
      </c>
      <c r="L363">
        <f>buff!AL364</f>
        <v>0</v>
      </c>
      <c r="M363">
        <f>buff!AM364</f>
        <v>0</v>
      </c>
      <c r="N363">
        <f>buff!AN364</f>
        <v>0</v>
      </c>
      <c r="O363">
        <f>buff!AO364</f>
        <v>0</v>
      </c>
      <c r="P363">
        <f>buff!AP364</f>
        <v>0</v>
      </c>
      <c r="Q363">
        <f>buff!AQ364</f>
        <v>0</v>
      </c>
      <c r="R363">
        <f>buff!AR364</f>
        <v>999</v>
      </c>
      <c r="S363">
        <f>buff!AS364</f>
        <v>0</v>
      </c>
      <c r="T363">
        <f>buff!AT364</f>
        <v>0</v>
      </c>
      <c r="U363" t="str">
        <f>buff!AZ364</f>
        <v/>
      </c>
    </row>
    <row r="364" spans="1:21" x14ac:dyDescent="0.15">
      <c r="A364">
        <f>buff!Q365</f>
        <v>200227</v>
      </c>
      <c r="B364" t="str">
        <f>buff!R365</f>
        <v>被动致命lv7</v>
      </c>
      <c r="C364" t="str">
        <f>buff!S365</f>
        <v>被动致命lv7</v>
      </c>
      <c r="D364">
        <f>VLOOKUP(buff!T365,对应表!V:W,2,FALSE)</f>
        <v>1</v>
      </c>
      <c r="E364">
        <f>buff!U365</f>
        <v>0</v>
      </c>
      <c r="F364">
        <f>buff!V365</f>
        <v>0</v>
      </c>
      <c r="G364">
        <f>buff!W365</f>
        <v>0</v>
      </c>
      <c r="H364">
        <f>buff!X365</f>
        <v>0</v>
      </c>
      <c r="I364" t="str">
        <f>buff!AI365</f>
        <v>CRI:11|CPR:16</v>
      </c>
      <c r="J364">
        <f>buff!AJ365</f>
        <v>0</v>
      </c>
      <c r="K364">
        <f>buff!AK365</f>
        <v>0</v>
      </c>
      <c r="L364">
        <f>buff!AL365</f>
        <v>0</v>
      </c>
      <c r="M364">
        <f>buff!AM365</f>
        <v>0</v>
      </c>
      <c r="N364">
        <f>buff!AN365</f>
        <v>0</v>
      </c>
      <c r="O364">
        <f>buff!AO365</f>
        <v>0</v>
      </c>
      <c r="P364">
        <f>buff!AP365</f>
        <v>0</v>
      </c>
      <c r="Q364">
        <f>buff!AQ365</f>
        <v>0</v>
      </c>
      <c r="R364">
        <f>buff!AR365</f>
        <v>999</v>
      </c>
      <c r="S364">
        <f>buff!AS365</f>
        <v>0</v>
      </c>
      <c r="T364">
        <f>buff!AT365</f>
        <v>0</v>
      </c>
      <c r="U364" t="str">
        <f>buff!AZ365</f>
        <v/>
      </c>
    </row>
    <row r="365" spans="1:21" x14ac:dyDescent="0.15">
      <c r="A365">
        <f>buff!Q366</f>
        <v>200228</v>
      </c>
      <c r="B365" t="str">
        <f>buff!R366</f>
        <v>被动致命lv8</v>
      </c>
      <c r="C365" t="str">
        <f>buff!S366</f>
        <v>被动致命lv8</v>
      </c>
      <c r="D365">
        <f>VLOOKUP(buff!T366,对应表!V:W,2,FALSE)</f>
        <v>1</v>
      </c>
      <c r="E365">
        <f>buff!U366</f>
        <v>0</v>
      </c>
      <c r="F365">
        <f>buff!V366</f>
        <v>0</v>
      </c>
      <c r="G365">
        <f>buff!W366</f>
        <v>0</v>
      </c>
      <c r="H365">
        <f>buff!X366</f>
        <v>0</v>
      </c>
      <c r="I365" t="str">
        <f>buff!AI366</f>
        <v>CRI:12|CPR:17</v>
      </c>
      <c r="J365">
        <f>buff!AJ366</f>
        <v>0</v>
      </c>
      <c r="K365">
        <f>buff!AK366</f>
        <v>0</v>
      </c>
      <c r="L365">
        <f>buff!AL366</f>
        <v>0</v>
      </c>
      <c r="M365">
        <f>buff!AM366</f>
        <v>0</v>
      </c>
      <c r="N365">
        <f>buff!AN366</f>
        <v>0</v>
      </c>
      <c r="O365">
        <f>buff!AO366</f>
        <v>0</v>
      </c>
      <c r="P365">
        <f>buff!AP366</f>
        <v>0</v>
      </c>
      <c r="Q365">
        <f>buff!AQ366</f>
        <v>0</v>
      </c>
      <c r="R365">
        <f>buff!AR366</f>
        <v>999</v>
      </c>
      <c r="S365">
        <f>buff!AS366</f>
        <v>0</v>
      </c>
      <c r="T365">
        <f>buff!AT366</f>
        <v>0</v>
      </c>
      <c r="U365" t="str">
        <f>buff!AZ366</f>
        <v/>
      </c>
    </row>
    <row r="366" spans="1:21" x14ac:dyDescent="0.15">
      <c r="A366">
        <f>buff!Q367</f>
        <v>200229</v>
      </c>
      <c r="B366" t="str">
        <f>buff!R367</f>
        <v>被动致命lv9</v>
      </c>
      <c r="C366" t="str">
        <f>buff!S367</f>
        <v>被动致命lv9</v>
      </c>
      <c r="D366">
        <f>VLOOKUP(buff!T367,对应表!V:W,2,FALSE)</f>
        <v>1</v>
      </c>
      <c r="E366">
        <f>buff!U367</f>
        <v>0</v>
      </c>
      <c r="F366">
        <f>buff!V367</f>
        <v>0</v>
      </c>
      <c r="G366">
        <f>buff!W367</f>
        <v>0</v>
      </c>
      <c r="H366">
        <f>buff!X367</f>
        <v>0</v>
      </c>
      <c r="I366" t="str">
        <f>buff!AI367</f>
        <v>CRI:13|CPR:18</v>
      </c>
      <c r="J366">
        <f>buff!AJ367</f>
        <v>0</v>
      </c>
      <c r="K366">
        <f>buff!AK367</f>
        <v>0</v>
      </c>
      <c r="L366">
        <f>buff!AL367</f>
        <v>0</v>
      </c>
      <c r="M366">
        <f>buff!AM367</f>
        <v>0</v>
      </c>
      <c r="N366">
        <f>buff!AN367</f>
        <v>0</v>
      </c>
      <c r="O366">
        <f>buff!AO367</f>
        <v>0</v>
      </c>
      <c r="P366">
        <f>buff!AP367</f>
        <v>0</v>
      </c>
      <c r="Q366">
        <f>buff!AQ367</f>
        <v>0</v>
      </c>
      <c r="R366">
        <f>buff!AR367</f>
        <v>999</v>
      </c>
      <c r="S366">
        <f>buff!AS367</f>
        <v>0</v>
      </c>
      <c r="T366">
        <f>buff!AT367</f>
        <v>0</v>
      </c>
      <c r="U366" t="str">
        <f>buff!AZ367</f>
        <v/>
      </c>
    </row>
    <row r="367" spans="1:21" x14ac:dyDescent="0.15">
      <c r="A367">
        <f>buff!Q368</f>
        <v>200230</v>
      </c>
      <c r="B367" t="str">
        <f>buff!R368</f>
        <v>被动致命lv10</v>
      </c>
      <c r="C367" t="str">
        <f>buff!S368</f>
        <v>被动致命lv10</v>
      </c>
      <c r="D367">
        <f>VLOOKUP(buff!T368,对应表!V:W,2,FALSE)</f>
        <v>1</v>
      </c>
      <c r="E367">
        <f>buff!U368</f>
        <v>0</v>
      </c>
      <c r="F367">
        <f>buff!V368</f>
        <v>0</v>
      </c>
      <c r="G367">
        <f>buff!W368</f>
        <v>0</v>
      </c>
      <c r="H367">
        <f>buff!X368</f>
        <v>0</v>
      </c>
      <c r="I367" t="str">
        <f>buff!AI368</f>
        <v>CRI:14|CPR:19</v>
      </c>
      <c r="J367">
        <f>buff!AJ368</f>
        <v>0</v>
      </c>
      <c r="K367">
        <f>buff!AK368</f>
        <v>0</v>
      </c>
      <c r="L367">
        <f>buff!AL368</f>
        <v>0</v>
      </c>
      <c r="M367">
        <f>buff!AM368</f>
        <v>0</v>
      </c>
      <c r="N367">
        <f>buff!AN368</f>
        <v>0</v>
      </c>
      <c r="O367">
        <f>buff!AO368</f>
        <v>0</v>
      </c>
      <c r="P367">
        <f>buff!AP368</f>
        <v>0</v>
      </c>
      <c r="Q367">
        <f>buff!AQ368</f>
        <v>0</v>
      </c>
      <c r="R367">
        <f>buff!AR368</f>
        <v>999</v>
      </c>
      <c r="S367">
        <f>buff!AS368</f>
        <v>0</v>
      </c>
      <c r="T367">
        <f>buff!AT368</f>
        <v>0</v>
      </c>
      <c r="U367" t="str">
        <f>buff!AZ368</f>
        <v/>
      </c>
    </row>
    <row r="368" spans="1:21" x14ac:dyDescent="0.15">
      <c r="A368">
        <f>buff!Q369</f>
        <v>200231</v>
      </c>
      <c r="B368" t="str">
        <f>buff!R369</f>
        <v>被动致命lv11</v>
      </c>
      <c r="C368" t="str">
        <f>buff!S369</f>
        <v>被动致命lv11</v>
      </c>
      <c r="D368">
        <f>VLOOKUP(buff!T369,对应表!V:W,2,FALSE)</f>
        <v>1</v>
      </c>
      <c r="E368">
        <f>buff!U369</f>
        <v>0</v>
      </c>
      <c r="F368">
        <f>buff!V369</f>
        <v>0</v>
      </c>
      <c r="G368">
        <f>buff!W369</f>
        <v>0</v>
      </c>
      <c r="H368">
        <f>buff!X369</f>
        <v>0</v>
      </c>
      <c r="I368" t="str">
        <f>buff!AI369</f>
        <v>CRI:15|CPR:20</v>
      </c>
      <c r="J368">
        <f>buff!AJ369</f>
        <v>0</v>
      </c>
      <c r="K368">
        <f>buff!AK369</f>
        <v>0</v>
      </c>
      <c r="L368">
        <f>buff!AL369</f>
        <v>0</v>
      </c>
      <c r="M368">
        <f>buff!AM369</f>
        <v>0</v>
      </c>
      <c r="N368">
        <f>buff!AN369</f>
        <v>0</v>
      </c>
      <c r="O368">
        <f>buff!AO369</f>
        <v>0</v>
      </c>
      <c r="P368">
        <f>buff!AP369</f>
        <v>0</v>
      </c>
      <c r="Q368">
        <f>buff!AQ369</f>
        <v>0</v>
      </c>
      <c r="R368">
        <f>buff!AR369</f>
        <v>999</v>
      </c>
      <c r="S368">
        <f>buff!AS369</f>
        <v>0</v>
      </c>
      <c r="T368">
        <f>buff!AT369</f>
        <v>0</v>
      </c>
      <c r="U368" t="str">
        <f>buff!AZ369</f>
        <v/>
      </c>
    </row>
    <row r="369" spans="1:21" x14ac:dyDescent="0.15">
      <c r="A369">
        <f>buff!Q370</f>
        <v>200232</v>
      </c>
      <c r="B369" t="str">
        <f>buff!R370</f>
        <v>被动致命lv12</v>
      </c>
      <c r="C369" t="str">
        <f>buff!S370</f>
        <v>被动致命lv12</v>
      </c>
      <c r="D369">
        <f>VLOOKUP(buff!T370,对应表!V:W,2,FALSE)</f>
        <v>1</v>
      </c>
      <c r="E369">
        <f>buff!U370</f>
        <v>0</v>
      </c>
      <c r="F369">
        <f>buff!V370</f>
        <v>0</v>
      </c>
      <c r="G369">
        <f>buff!W370</f>
        <v>0</v>
      </c>
      <c r="H369">
        <f>buff!X370</f>
        <v>0</v>
      </c>
      <c r="I369" t="str">
        <f>buff!AI370</f>
        <v>CRI:16|CPR:21</v>
      </c>
      <c r="J369">
        <f>buff!AJ370</f>
        <v>0</v>
      </c>
      <c r="K369">
        <f>buff!AK370</f>
        <v>0</v>
      </c>
      <c r="L369">
        <f>buff!AL370</f>
        <v>0</v>
      </c>
      <c r="M369">
        <f>buff!AM370</f>
        <v>0</v>
      </c>
      <c r="N369">
        <f>buff!AN370</f>
        <v>0</v>
      </c>
      <c r="O369">
        <f>buff!AO370</f>
        <v>0</v>
      </c>
      <c r="P369">
        <f>buff!AP370</f>
        <v>0</v>
      </c>
      <c r="Q369">
        <f>buff!AQ370</f>
        <v>0</v>
      </c>
      <c r="R369">
        <f>buff!AR370</f>
        <v>999</v>
      </c>
      <c r="S369">
        <f>buff!AS370</f>
        <v>0</v>
      </c>
      <c r="T369">
        <f>buff!AT370</f>
        <v>0</v>
      </c>
      <c r="U369" t="str">
        <f>buff!AZ370</f>
        <v/>
      </c>
    </row>
    <row r="370" spans="1:21" x14ac:dyDescent="0.15">
      <c r="A370">
        <f>buff!Q371</f>
        <v>200233</v>
      </c>
      <c r="B370" t="str">
        <f>buff!R371</f>
        <v>被动致命lv13</v>
      </c>
      <c r="C370" t="str">
        <f>buff!S371</f>
        <v>被动致命lv13</v>
      </c>
      <c r="D370">
        <f>VLOOKUP(buff!T371,对应表!V:W,2,FALSE)</f>
        <v>1</v>
      </c>
      <c r="E370">
        <f>buff!U371</f>
        <v>0</v>
      </c>
      <c r="F370">
        <f>buff!V371</f>
        <v>0</v>
      </c>
      <c r="G370">
        <f>buff!W371</f>
        <v>0</v>
      </c>
      <c r="H370">
        <f>buff!X371</f>
        <v>0</v>
      </c>
      <c r="I370" t="str">
        <f>buff!AI371</f>
        <v>CRI:17|CPR:22</v>
      </c>
      <c r="J370">
        <f>buff!AJ371</f>
        <v>0</v>
      </c>
      <c r="K370">
        <f>buff!AK371</f>
        <v>0</v>
      </c>
      <c r="L370">
        <f>buff!AL371</f>
        <v>0</v>
      </c>
      <c r="M370">
        <f>buff!AM371</f>
        <v>0</v>
      </c>
      <c r="N370">
        <f>buff!AN371</f>
        <v>0</v>
      </c>
      <c r="O370">
        <f>buff!AO371</f>
        <v>0</v>
      </c>
      <c r="P370">
        <f>buff!AP371</f>
        <v>0</v>
      </c>
      <c r="Q370">
        <f>buff!AQ371</f>
        <v>0</v>
      </c>
      <c r="R370">
        <f>buff!AR371</f>
        <v>999</v>
      </c>
      <c r="S370">
        <f>buff!AS371</f>
        <v>0</v>
      </c>
      <c r="T370">
        <f>buff!AT371</f>
        <v>0</v>
      </c>
      <c r="U370" t="str">
        <f>buff!AZ371</f>
        <v/>
      </c>
    </row>
    <row r="371" spans="1:21" x14ac:dyDescent="0.15">
      <c r="A371">
        <f>buff!Q372</f>
        <v>200234</v>
      </c>
      <c r="B371" t="str">
        <f>buff!R372</f>
        <v>被动致命lv14</v>
      </c>
      <c r="C371" t="str">
        <f>buff!S372</f>
        <v>被动致命lv14</v>
      </c>
      <c r="D371">
        <f>VLOOKUP(buff!T372,对应表!V:W,2,FALSE)</f>
        <v>1</v>
      </c>
      <c r="E371">
        <f>buff!U372</f>
        <v>0</v>
      </c>
      <c r="F371">
        <f>buff!V372</f>
        <v>0</v>
      </c>
      <c r="G371">
        <f>buff!W372</f>
        <v>0</v>
      </c>
      <c r="H371">
        <f>buff!X372</f>
        <v>0</v>
      </c>
      <c r="I371" t="str">
        <f>buff!AI372</f>
        <v>CRI:18|CPR:23</v>
      </c>
      <c r="J371">
        <f>buff!AJ372</f>
        <v>0</v>
      </c>
      <c r="K371">
        <f>buff!AK372</f>
        <v>0</v>
      </c>
      <c r="L371">
        <f>buff!AL372</f>
        <v>0</v>
      </c>
      <c r="M371">
        <f>buff!AM372</f>
        <v>0</v>
      </c>
      <c r="N371">
        <f>buff!AN372</f>
        <v>0</v>
      </c>
      <c r="O371">
        <f>buff!AO372</f>
        <v>0</v>
      </c>
      <c r="P371">
        <f>buff!AP372</f>
        <v>0</v>
      </c>
      <c r="Q371">
        <f>buff!AQ372</f>
        <v>0</v>
      </c>
      <c r="R371">
        <f>buff!AR372</f>
        <v>999</v>
      </c>
      <c r="S371">
        <f>buff!AS372</f>
        <v>0</v>
      </c>
      <c r="T371">
        <f>buff!AT372</f>
        <v>0</v>
      </c>
      <c r="U371" t="str">
        <f>buff!AZ372</f>
        <v/>
      </c>
    </row>
    <row r="372" spans="1:21" x14ac:dyDescent="0.15">
      <c r="A372">
        <f>buff!Q373</f>
        <v>200235</v>
      </c>
      <c r="B372" t="str">
        <f>buff!R373</f>
        <v>被动致命lv15</v>
      </c>
      <c r="C372" t="str">
        <f>buff!S373</f>
        <v>被动致命lv15</v>
      </c>
      <c r="D372">
        <f>VLOOKUP(buff!T373,对应表!V:W,2,FALSE)</f>
        <v>1</v>
      </c>
      <c r="E372">
        <f>buff!U373</f>
        <v>0</v>
      </c>
      <c r="F372">
        <f>buff!V373</f>
        <v>0</v>
      </c>
      <c r="G372">
        <f>buff!W373</f>
        <v>0</v>
      </c>
      <c r="H372">
        <f>buff!X373</f>
        <v>0</v>
      </c>
      <c r="I372" t="str">
        <f>buff!AI373</f>
        <v>CRI:19|CPR:24</v>
      </c>
      <c r="J372">
        <f>buff!AJ373</f>
        <v>0</v>
      </c>
      <c r="K372">
        <f>buff!AK373</f>
        <v>0</v>
      </c>
      <c r="L372">
        <f>buff!AL373</f>
        <v>0</v>
      </c>
      <c r="M372">
        <f>buff!AM373</f>
        <v>0</v>
      </c>
      <c r="N372">
        <f>buff!AN373</f>
        <v>0</v>
      </c>
      <c r="O372">
        <f>buff!AO373</f>
        <v>0</v>
      </c>
      <c r="P372">
        <f>buff!AP373</f>
        <v>0</v>
      </c>
      <c r="Q372">
        <f>buff!AQ373</f>
        <v>0</v>
      </c>
      <c r="R372">
        <f>buff!AR373</f>
        <v>999</v>
      </c>
      <c r="S372">
        <f>buff!AS373</f>
        <v>0</v>
      </c>
      <c r="T372">
        <f>buff!AT373</f>
        <v>0</v>
      </c>
      <c r="U372" t="str">
        <f>buff!AZ373</f>
        <v/>
      </c>
    </row>
    <row r="373" spans="1:21" x14ac:dyDescent="0.15">
      <c r="A373">
        <f>buff!Q374</f>
        <v>200236</v>
      </c>
      <c r="B373" t="str">
        <f>buff!R374</f>
        <v>被动致命lv16</v>
      </c>
      <c r="C373" t="str">
        <f>buff!S374</f>
        <v>被动致命lv16</v>
      </c>
      <c r="D373">
        <f>VLOOKUP(buff!T374,对应表!V:W,2,FALSE)</f>
        <v>1</v>
      </c>
      <c r="E373">
        <f>buff!U374</f>
        <v>0</v>
      </c>
      <c r="F373">
        <f>buff!V374</f>
        <v>0</v>
      </c>
      <c r="G373">
        <f>buff!W374</f>
        <v>0</v>
      </c>
      <c r="H373">
        <f>buff!X374</f>
        <v>0</v>
      </c>
      <c r="I373" t="str">
        <f>buff!AI374</f>
        <v>CRI:20|CPR:25</v>
      </c>
      <c r="J373">
        <f>buff!AJ374</f>
        <v>0</v>
      </c>
      <c r="K373">
        <f>buff!AK374</f>
        <v>0</v>
      </c>
      <c r="L373">
        <f>buff!AL374</f>
        <v>0</v>
      </c>
      <c r="M373">
        <f>buff!AM374</f>
        <v>0</v>
      </c>
      <c r="N373">
        <f>buff!AN374</f>
        <v>0</v>
      </c>
      <c r="O373">
        <f>buff!AO374</f>
        <v>0</v>
      </c>
      <c r="P373">
        <f>buff!AP374</f>
        <v>0</v>
      </c>
      <c r="Q373">
        <f>buff!AQ374</f>
        <v>0</v>
      </c>
      <c r="R373">
        <f>buff!AR374</f>
        <v>999</v>
      </c>
      <c r="S373">
        <f>buff!AS374</f>
        <v>0</v>
      </c>
      <c r="T373">
        <f>buff!AT374</f>
        <v>0</v>
      </c>
      <c r="U373" t="str">
        <f>buff!AZ374</f>
        <v/>
      </c>
    </row>
    <row r="374" spans="1:21" x14ac:dyDescent="0.15">
      <c r="A374">
        <f>buff!Q375</f>
        <v>200237</v>
      </c>
      <c r="B374" t="str">
        <f>buff!R375</f>
        <v>被动致命lv17</v>
      </c>
      <c r="C374" t="str">
        <f>buff!S375</f>
        <v>被动致命lv17</v>
      </c>
      <c r="D374">
        <f>VLOOKUP(buff!T375,对应表!V:W,2,FALSE)</f>
        <v>1</v>
      </c>
      <c r="E374">
        <f>buff!U375</f>
        <v>0</v>
      </c>
      <c r="F374">
        <f>buff!V375</f>
        <v>0</v>
      </c>
      <c r="G374">
        <f>buff!W375</f>
        <v>0</v>
      </c>
      <c r="H374">
        <f>buff!X375</f>
        <v>0</v>
      </c>
      <c r="I374" t="str">
        <f>buff!AI375</f>
        <v>CRI:21|CPR:26</v>
      </c>
      <c r="J374">
        <f>buff!AJ375</f>
        <v>0</v>
      </c>
      <c r="K374">
        <f>buff!AK375</f>
        <v>0</v>
      </c>
      <c r="L374">
        <f>buff!AL375</f>
        <v>0</v>
      </c>
      <c r="M374">
        <f>buff!AM375</f>
        <v>0</v>
      </c>
      <c r="N374">
        <f>buff!AN375</f>
        <v>0</v>
      </c>
      <c r="O374">
        <f>buff!AO375</f>
        <v>0</v>
      </c>
      <c r="P374">
        <f>buff!AP375</f>
        <v>0</v>
      </c>
      <c r="Q374">
        <f>buff!AQ375</f>
        <v>0</v>
      </c>
      <c r="R374">
        <f>buff!AR375</f>
        <v>999</v>
      </c>
      <c r="S374">
        <f>buff!AS375</f>
        <v>0</v>
      </c>
      <c r="T374">
        <f>buff!AT375</f>
        <v>0</v>
      </c>
      <c r="U374" t="str">
        <f>buff!AZ375</f>
        <v/>
      </c>
    </row>
    <row r="375" spans="1:21" x14ac:dyDescent="0.15">
      <c r="A375">
        <f>buff!Q376</f>
        <v>200238</v>
      </c>
      <c r="B375" t="str">
        <f>buff!R376</f>
        <v>被动致命lv18</v>
      </c>
      <c r="C375" t="str">
        <f>buff!S376</f>
        <v>被动致命lv18</v>
      </c>
      <c r="D375">
        <f>VLOOKUP(buff!T376,对应表!V:W,2,FALSE)</f>
        <v>1</v>
      </c>
      <c r="E375">
        <f>buff!U376</f>
        <v>0</v>
      </c>
      <c r="F375">
        <f>buff!V376</f>
        <v>0</v>
      </c>
      <c r="G375">
        <f>buff!W376</f>
        <v>0</v>
      </c>
      <c r="H375">
        <f>buff!X376</f>
        <v>0</v>
      </c>
      <c r="I375" t="str">
        <f>buff!AI376</f>
        <v>CRI:22|CPR:27</v>
      </c>
      <c r="J375">
        <f>buff!AJ376</f>
        <v>0</v>
      </c>
      <c r="K375">
        <f>buff!AK376</f>
        <v>0</v>
      </c>
      <c r="L375">
        <f>buff!AL376</f>
        <v>0</v>
      </c>
      <c r="M375">
        <f>buff!AM376</f>
        <v>0</v>
      </c>
      <c r="N375">
        <f>buff!AN376</f>
        <v>0</v>
      </c>
      <c r="O375">
        <f>buff!AO376</f>
        <v>0</v>
      </c>
      <c r="P375">
        <f>buff!AP376</f>
        <v>0</v>
      </c>
      <c r="Q375">
        <f>buff!AQ376</f>
        <v>0</v>
      </c>
      <c r="R375">
        <f>buff!AR376</f>
        <v>999</v>
      </c>
      <c r="S375">
        <f>buff!AS376</f>
        <v>0</v>
      </c>
      <c r="T375">
        <f>buff!AT376</f>
        <v>0</v>
      </c>
      <c r="U375" t="str">
        <f>buff!AZ376</f>
        <v/>
      </c>
    </row>
    <row r="376" spans="1:21" x14ac:dyDescent="0.15">
      <c r="A376">
        <f>buff!Q377</f>
        <v>200239</v>
      </c>
      <c r="B376" t="str">
        <f>buff!R377</f>
        <v>被动致命lv19</v>
      </c>
      <c r="C376" t="str">
        <f>buff!S377</f>
        <v>被动致命lv19</v>
      </c>
      <c r="D376">
        <f>VLOOKUP(buff!T377,对应表!V:W,2,FALSE)</f>
        <v>1</v>
      </c>
      <c r="E376">
        <f>buff!U377</f>
        <v>0</v>
      </c>
      <c r="F376">
        <f>buff!V377</f>
        <v>0</v>
      </c>
      <c r="G376">
        <f>buff!W377</f>
        <v>0</v>
      </c>
      <c r="H376">
        <f>buff!X377</f>
        <v>0</v>
      </c>
      <c r="I376" t="str">
        <f>buff!AI377</f>
        <v>CRI:23|CPR:28</v>
      </c>
      <c r="J376">
        <f>buff!AJ377</f>
        <v>0</v>
      </c>
      <c r="K376">
        <f>buff!AK377</f>
        <v>0</v>
      </c>
      <c r="L376">
        <f>buff!AL377</f>
        <v>0</v>
      </c>
      <c r="M376">
        <f>buff!AM377</f>
        <v>0</v>
      </c>
      <c r="N376">
        <f>buff!AN377</f>
        <v>0</v>
      </c>
      <c r="O376">
        <f>buff!AO377</f>
        <v>0</v>
      </c>
      <c r="P376">
        <f>buff!AP377</f>
        <v>0</v>
      </c>
      <c r="Q376">
        <f>buff!AQ377</f>
        <v>0</v>
      </c>
      <c r="R376">
        <f>buff!AR377</f>
        <v>999</v>
      </c>
      <c r="S376">
        <f>buff!AS377</f>
        <v>0</v>
      </c>
      <c r="T376">
        <f>buff!AT377</f>
        <v>0</v>
      </c>
      <c r="U376" t="str">
        <f>buff!AZ377</f>
        <v/>
      </c>
    </row>
    <row r="377" spans="1:21" x14ac:dyDescent="0.15">
      <c r="A377">
        <f>buff!Q378</f>
        <v>200240</v>
      </c>
      <c r="B377" t="str">
        <f>buff!R378</f>
        <v>被动致命lv20</v>
      </c>
      <c r="C377" t="str">
        <f>buff!S378</f>
        <v>被动致命lv20</v>
      </c>
      <c r="D377">
        <f>VLOOKUP(buff!T378,对应表!V:W,2,FALSE)</f>
        <v>1</v>
      </c>
      <c r="E377">
        <f>buff!U378</f>
        <v>0</v>
      </c>
      <c r="F377">
        <f>buff!V378</f>
        <v>0</v>
      </c>
      <c r="G377">
        <f>buff!W378</f>
        <v>0</v>
      </c>
      <c r="H377">
        <f>buff!X378</f>
        <v>0</v>
      </c>
      <c r="I377" t="str">
        <f>buff!AI378</f>
        <v>CRI:24|CPR:29</v>
      </c>
      <c r="J377">
        <f>buff!AJ378</f>
        <v>0</v>
      </c>
      <c r="K377">
        <f>buff!AK378</f>
        <v>0</v>
      </c>
      <c r="L377">
        <f>buff!AL378</f>
        <v>0</v>
      </c>
      <c r="M377">
        <f>buff!AM378</f>
        <v>0</v>
      </c>
      <c r="N377">
        <f>buff!AN378</f>
        <v>0</v>
      </c>
      <c r="O377">
        <f>buff!AO378</f>
        <v>0</v>
      </c>
      <c r="P377">
        <f>buff!AP378</f>
        <v>0</v>
      </c>
      <c r="Q377">
        <f>buff!AQ378</f>
        <v>0</v>
      </c>
      <c r="R377">
        <f>buff!AR378</f>
        <v>999</v>
      </c>
      <c r="S377">
        <f>buff!AS378</f>
        <v>0</v>
      </c>
      <c r="T377">
        <f>buff!AT378</f>
        <v>0</v>
      </c>
      <c r="U377" t="str">
        <f>buff!AZ378</f>
        <v/>
      </c>
    </row>
    <row r="378" spans="1:21" x14ac:dyDescent="0.15">
      <c r="A378">
        <f>buff!Q379</f>
        <v>200241</v>
      </c>
      <c r="B378" t="str">
        <f>buff!R379</f>
        <v>被动冷静lv1</v>
      </c>
      <c r="C378" t="str">
        <f>buff!S379</f>
        <v>被动冷静lv1</v>
      </c>
      <c r="D378">
        <f>VLOOKUP(buff!T379,对应表!V:W,2,FALSE)</f>
        <v>1</v>
      </c>
      <c r="E378">
        <f>buff!U379</f>
        <v>0</v>
      </c>
      <c r="F378">
        <f>buff!V379</f>
        <v>0</v>
      </c>
      <c r="G378">
        <f>buff!W379</f>
        <v>0</v>
      </c>
      <c r="H378">
        <f>buff!X379</f>
        <v>0</v>
      </c>
      <c r="I378" t="str">
        <f>buff!AI379</f>
        <v>HIT:5|ATK_P:5</v>
      </c>
      <c r="J378">
        <f>buff!AJ379</f>
        <v>0</v>
      </c>
      <c r="K378">
        <f>buff!AK379</f>
        <v>0</v>
      </c>
      <c r="L378">
        <f>buff!AL379</f>
        <v>0</v>
      </c>
      <c r="M378">
        <f>buff!AM379</f>
        <v>0</v>
      </c>
      <c r="N378">
        <f>buff!AN379</f>
        <v>0</v>
      </c>
      <c r="O378">
        <f>buff!AO379</f>
        <v>0</v>
      </c>
      <c r="P378">
        <f>buff!AP379</f>
        <v>0</v>
      </c>
      <c r="Q378">
        <f>buff!AQ379</f>
        <v>0</v>
      </c>
      <c r="R378">
        <f>buff!AR379</f>
        <v>999</v>
      </c>
      <c r="S378">
        <f>buff!AS379</f>
        <v>0</v>
      </c>
      <c r="T378">
        <f>buff!AT379</f>
        <v>0</v>
      </c>
      <c r="U378" t="str">
        <f>buff!AZ379</f>
        <v/>
      </c>
    </row>
    <row r="379" spans="1:21" x14ac:dyDescent="0.15">
      <c r="A379">
        <f>buff!Q380</f>
        <v>200242</v>
      </c>
      <c r="B379" t="str">
        <f>buff!R380</f>
        <v>被动冷静lv2</v>
      </c>
      <c r="C379" t="str">
        <f>buff!S380</f>
        <v>被动冷静lv2</v>
      </c>
      <c r="D379">
        <f>VLOOKUP(buff!T380,对应表!V:W,2,FALSE)</f>
        <v>1</v>
      </c>
      <c r="E379">
        <f>buff!U380</f>
        <v>0</v>
      </c>
      <c r="F379">
        <f>buff!V380</f>
        <v>0</v>
      </c>
      <c r="G379">
        <f>buff!W380</f>
        <v>0</v>
      </c>
      <c r="H379">
        <f>buff!X380</f>
        <v>0</v>
      </c>
      <c r="I379" t="str">
        <f>buff!AI380</f>
        <v>HIT:6|ATK_P:5</v>
      </c>
      <c r="J379">
        <f>buff!AJ380</f>
        <v>0</v>
      </c>
      <c r="K379">
        <f>buff!AK380</f>
        <v>0</v>
      </c>
      <c r="L379">
        <f>buff!AL380</f>
        <v>0</v>
      </c>
      <c r="M379">
        <f>buff!AM380</f>
        <v>0</v>
      </c>
      <c r="N379">
        <f>buff!AN380</f>
        <v>0</v>
      </c>
      <c r="O379">
        <f>buff!AO380</f>
        <v>0</v>
      </c>
      <c r="P379">
        <f>buff!AP380</f>
        <v>0</v>
      </c>
      <c r="Q379">
        <f>buff!AQ380</f>
        <v>0</v>
      </c>
      <c r="R379">
        <f>buff!AR380</f>
        <v>999</v>
      </c>
      <c r="S379">
        <f>buff!AS380</f>
        <v>0</v>
      </c>
      <c r="T379">
        <f>buff!AT380</f>
        <v>0</v>
      </c>
      <c r="U379" t="str">
        <f>buff!AZ380</f>
        <v/>
      </c>
    </row>
    <row r="380" spans="1:21" x14ac:dyDescent="0.15">
      <c r="A380">
        <f>buff!Q381</f>
        <v>200243</v>
      </c>
      <c r="B380" t="str">
        <f>buff!R381</f>
        <v>被动冷静lv3</v>
      </c>
      <c r="C380" t="str">
        <f>buff!S381</f>
        <v>被动冷静lv3</v>
      </c>
      <c r="D380">
        <f>VLOOKUP(buff!T381,对应表!V:W,2,FALSE)</f>
        <v>1</v>
      </c>
      <c r="E380">
        <f>buff!U381</f>
        <v>0</v>
      </c>
      <c r="F380">
        <f>buff!V381</f>
        <v>0</v>
      </c>
      <c r="G380">
        <f>buff!W381</f>
        <v>0</v>
      </c>
      <c r="H380">
        <f>buff!X381</f>
        <v>0</v>
      </c>
      <c r="I380" t="str">
        <f>buff!AI381</f>
        <v>HIT:7|ATK_P:6</v>
      </c>
      <c r="J380">
        <f>buff!AJ381</f>
        <v>0</v>
      </c>
      <c r="K380">
        <f>buff!AK381</f>
        <v>0</v>
      </c>
      <c r="L380">
        <f>buff!AL381</f>
        <v>0</v>
      </c>
      <c r="M380">
        <f>buff!AM381</f>
        <v>0</v>
      </c>
      <c r="N380">
        <f>buff!AN381</f>
        <v>0</v>
      </c>
      <c r="O380">
        <f>buff!AO381</f>
        <v>0</v>
      </c>
      <c r="P380">
        <f>buff!AP381</f>
        <v>0</v>
      </c>
      <c r="Q380">
        <f>buff!AQ381</f>
        <v>0</v>
      </c>
      <c r="R380">
        <f>buff!AR381</f>
        <v>999</v>
      </c>
      <c r="S380">
        <f>buff!AS381</f>
        <v>0</v>
      </c>
      <c r="T380">
        <f>buff!AT381</f>
        <v>0</v>
      </c>
      <c r="U380" t="str">
        <f>buff!AZ381</f>
        <v/>
      </c>
    </row>
    <row r="381" spans="1:21" x14ac:dyDescent="0.15">
      <c r="A381">
        <f>buff!Q382</f>
        <v>200244</v>
      </c>
      <c r="B381" t="str">
        <f>buff!R382</f>
        <v>被动冷静lv4</v>
      </c>
      <c r="C381" t="str">
        <f>buff!S382</f>
        <v>被动冷静lv4</v>
      </c>
      <c r="D381">
        <f>VLOOKUP(buff!T382,对应表!V:W,2,FALSE)</f>
        <v>1</v>
      </c>
      <c r="E381">
        <f>buff!U382</f>
        <v>0</v>
      </c>
      <c r="F381">
        <f>buff!V382</f>
        <v>0</v>
      </c>
      <c r="G381">
        <f>buff!W382</f>
        <v>0</v>
      </c>
      <c r="H381">
        <f>buff!X382</f>
        <v>0</v>
      </c>
      <c r="I381" t="str">
        <f>buff!AI382</f>
        <v>HIT:8|ATK_P:6</v>
      </c>
      <c r="J381">
        <f>buff!AJ382</f>
        <v>0</v>
      </c>
      <c r="K381">
        <f>buff!AK382</f>
        <v>0</v>
      </c>
      <c r="L381">
        <f>buff!AL382</f>
        <v>0</v>
      </c>
      <c r="M381">
        <f>buff!AM382</f>
        <v>0</v>
      </c>
      <c r="N381">
        <f>buff!AN382</f>
        <v>0</v>
      </c>
      <c r="O381">
        <f>buff!AO382</f>
        <v>0</v>
      </c>
      <c r="P381">
        <f>buff!AP382</f>
        <v>0</v>
      </c>
      <c r="Q381">
        <f>buff!AQ382</f>
        <v>0</v>
      </c>
      <c r="R381">
        <f>buff!AR382</f>
        <v>999</v>
      </c>
      <c r="S381">
        <f>buff!AS382</f>
        <v>0</v>
      </c>
      <c r="T381">
        <f>buff!AT382</f>
        <v>0</v>
      </c>
      <c r="U381" t="str">
        <f>buff!AZ382</f>
        <v/>
      </c>
    </row>
    <row r="382" spans="1:21" x14ac:dyDescent="0.15">
      <c r="A382">
        <f>buff!Q383</f>
        <v>200245</v>
      </c>
      <c r="B382" t="str">
        <f>buff!R383</f>
        <v>被动冷静lv5</v>
      </c>
      <c r="C382" t="str">
        <f>buff!S383</f>
        <v>被动冷静lv5</v>
      </c>
      <c r="D382">
        <f>VLOOKUP(buff!T383,对应表!V:W,2,FALSE)</f>
        <v>1</v>
      </c>
      <c r="E382">
        <f>buff!U383</f>
        <v>0</v>
      </c>
      <c r="F382">
        <f>buff!V383</f>
        <v>0</v>
      </c>
      <c r="G382">
        <f>buff!W383</f>
        <v>0</v>
      </c>
      <c r="H382">
        <f>buff!X383</f>
        <v>0</v>
      </c>
      <c r="I382" t="str">
        <f>buff!AI383</f>
        <v>HIT:9|ATK_P:7</v>
      </c>
      <c r="J382">
        <f>buff!AJ383</f>
        <v>0</v>
      </c>
      <c r="K382">
        <f>buff!AK383</f>
        <v>0</v>
      </c>
      <c r="L382">
        <f>buff!AL383</f>
        <v>0</v>
      </c>
      <c r="M382">
        <f>buff!AM383</f>
        <v>0</v>
      </c>
      <c r="N382">
        <f>buff!AN383</f>
        <v>0</v>
      </c>
      <c r="O382">
        <f>buff!AO383</f>
        <v>0</v>
      </c>
      <c r="P382">
        <f>buff!AP383</f>
        <v>0</v>
      </c>
      <c r="Q382">
        <f>buff!AQ383</f>
        <v>0</v>
      </c>
      <c r="R382">
        <f>buff!AR383</f>
        <v>999</v>
      </c>
      <c r="S382">
        <f>buff!AS383</f>
        <v>0</v>
      </c>
      <c r="T382">
        <f>buff!AT383</f>
        <v>0</v>
      </c>
      <c r="U382" t="str">
        <f>buff!AZ383</f>
        <v/>
      </c>
    </row>
    <row r="383" spans="1:21" x14ac:dyDescent="0.15">
      <c r="A383">
        <f>buff!Q384</f>
        <v>200246</v>
      </c>
      <c r="B383" t="str">
        <f>buff!R384</f>
        <v>被动冷静lv6</v>
      </c>
      <c r="C383" t="str">
        <f>buff!S384</f>
        <v>被动冷静lv6</v>
      </c>
      <c r="D383">
        <f>VLOOKUP(buff!T384,对应表!V:W,2,FALSE)</f>
        <v>1</v>
      </c>
      <c r="E383">
        <f>buff!U384</f>
        <v>0</v>
      </c>
      <c r="F383">
        <f>buff!V384</f>
        <v>0</v>
      </c>
      <c r="G383">
        <f>buff!W384</f>
        <v>0</v>
      </c>
      <c r="H383">
        <f>buff!X384</f>
        <v>0</v>
      </c>
      <c r="I383" t="str">
        <f>buff!AI384</f>
        <v>HIT:10|ATK_P:7</v>
      </c>
      <c r="J383">
        <f>buff!AJ384</f>
        <v>0</v>
      </c>
      <c r="K383">
        <f>buff!AK384</f>
        <v>0</v>
      </c>
      <c r="L383">
        <f>buff!AL384</f>
        <v>0</v>
      </c>
      <c r="M383">
        <f>buff!AM384</f>
        <v>0</v>
      </c>
      <c r="N383">
        <f>buff!AN384</f>
        <v>0</v>
      </c>
      <c r="O383">
        <f>buff!AO384</f>
        <v>0</v>
      </c>
      <c r="P383">
        <f>buff!AP384</f>
        <v>0</v>
      </c>
      <c r="Q383">
        <f>buff!AQ384</f>
        <v>0</v>
      </c>
      <c r="R383">
        <f>buff!AR384</f>
        <v>999</v>
      </c>
      <c r="S383">
        <f>buff!AS384</f>
        <v>0</v>
      </c>
      <c r="T383">
        <f>buff!AT384</f>
        <v>0</v>
      </c>
      <c r="U383" t="str">
        <f>buff!AZ384</f>
        <v/>
      </c>
    </row>
    <row r="384" spans="1:21" x14ac:dyDescent="0.15">
      <c r="A384">
        <f>buff!Q385</f>
        <v>200247</v>
      </c>
      <c r="B384" t="str">
        <f>buff!R385</f>
        <v>被动冷静lv7</v>
      </c>
      <c r="C384" t="str">
        <f>buff!S385</f>
        <v>被动冷静lv7</v>
      </c>
      <c r="D384">
        <f>VLOOKUP(buff!T385,对应表!V:W,2,FALSE)</f>
        <v>1</v>
      </c>
      <c r="E384">
        <f>buff!U385</f>
        <v>0</v>
      </c>
      <c r="F384">
        <f>buff!V385</f>
        <v>0</v>
      </c>
      <c r="G384">
        <f>buff!W385</f>
        <v>0</v>
      </c>
      <c r="H384">
        <f>buff!X385</f>
        <v>0</v>
      </c>
      <c r="I384" t="str">
        <f>buff!AI385</f>
        <v>HIT:11|ATK_P:8</v>
      </c>
      <c r="J384">
        <f>buff!AJ385</f>
        <v>0</v>
      </c>
      <c r="K384">
        <f>buff!AK385</f>
        <v>0</v>
      </c>
      <c r="L384">
        <f>buff!AL385</f>
        <v>0</v>
      </c>
      <c r="M384">
        <f>buff!AM385</f>
        <v>0</v>
      </c>
      <c r="N384">
        <f>buff!AN385</f>
        <v>0</v>
      </c>
      <c r="O384">
        <f>buff!AO385</f>
        <v>0</v>
      </c>
      <c r="P384">
        <f>buff!AP385</f>
        <v>0</v>
      </c>
      <c r="Q384">
        <f>buff!AQ385</f>
        <v>0</v>
      </c>
      <c r="R384">
        <f>buff!AR385</f>
        <v>999</v>
      </c>
      <c r="S384">
        <f>buff!AS385</f>
        <v>0</v>
      </c>
      <c r="T384">
        <f>buff!AT385</f>
        <v>0</v>
      </c>
      <c r="U384" t="str">
        <f>buff!AZ385</f>
        <v/>
      </c>
    </row>
    <row r="385" spans="1:21" x14ac:dyDescent="0.15">
      <c r="A385">
        <f>buff!Q386</f>
        <v>200248</v>
      </c>
      <c r="B385" t="str">
        <f>buff!R386</f>
        <v>被动冷静lv8</v>
      </c>
      <c r="C385" t="str">
        <f>buff!S386</f>
        <v>被动冷静lv8</v>
      </c>
      <c r="D385">
        <f>VLOOKUP(buff!T386,对应表!V:W,2,FALSE)</f>
        <v>1</v>
      </c>
      <c r="E385">
        <f>buff!U386</f>
        <v>0</v>
      </c>
      <c r="F385">
        <f>buff!V386</f>
        <v>0</v>
      </c>
      <c r="G385">
        <f>buff!W386</f>
        <v>0</v>
      </c>
      <c r="H385">
        <f>buff!X386</f>
        <v>0</v>
      </c>
      <c r="I385" t="str">
        <f>buff!AI386</f>
        <v>HIT:12|ATK_P:8</v>
      </c>
      <c r="J385">
        <f>buff!AJ386</f>
        <v>0</v>
      </c>
      <c r="K385">
        <f>buff!AK386</f>
        <v>0</v>
      </c>
      <c r="L385">
        <f>buff!AL386</f>
        <v>0</v>
      </c>
      <c r="M385">
        <f>buff!AM386</f>
        <v>0</v>
      </c>
      <c r="N385">
        <f>buff!AN386</f>
        <v>0</v>
      </c>
      <c r="O385">
        <f>buff!AO386</f>
        <v>0</v>
      </c>
      <c r="P385">
        <f>buff!AP386</f>
        <v>0</v>
      </c>
      <c r="Q385">
        <f>buff!AQ386</f>
        <v>0</v>
      </c>
      <c r="R385">
        <f>buff!AR386</f>
        <v>999</v>
      </c>
      <c r="S385">
        <f>buff!AS386</f>
        <v>0</v>
      </c>
      <c r="T385">
        <f>buff!AT386</f>
        <v>0</v>
      </c>
      <c r="U385" t="str">
        <f>buff!AZ386</f>
        <v/>
      </c>
    </row>
    <row r="386" spans="1:21" x14ac:dyDescent="0.15">
      <c r="A386">
        <f>buff!Q387</f>
        <v>200249</v>
      </c>
      <c r="B386" t="str">
        <f>buff!R387</f>
        <v>被动冷静lv9</v>
      </c>
      <c r="C386" t="str">
        <f>buff!S387</f>
        <v>被动冷静lv9</v>
      </c>
      <c r="D386">
        <f>VLOOKUP(buff!T387,对应表!V:W,2,FALSE)</f>
        <v>1</v>
      </c>
      <c r="E386">
        <f>buff!U387</f>
        <v>0</v>
      </c>
      <c r="F386">
        <f>buff!V387</f>
        <v>0</v>
      </c>
      <c r="G386">
        <f>buff!W387</f>
        <v>0</v>
      </c>
      <c r="H386">
        <f>buff!X387</f>
        <v>0</v>
      </c>
      <c r="I386" t="str">
        <f>buff!AI387</f>
        <v>HIT:13|ATK_P:9</v>
      </c>
      <c r="J386">
        <f>buff!AJ387</f>
        <v>0</v>
      </c>
      <c r="K386">
        <f>buff!AK387</f>
        <v>0</v>
      </c>
      <c r="L386">
        <f>buff!AL387</f>
        <v>0</v>
      </c>
      <c r="M386">
        <f>buff!AM387</f>
        <v>0</v>
      </c>
      <c r="N386">
        <f>buff!AN387</f>
        <v>0</v>
      </c>
      <c r="O386">
        <f>buff!AO387</f>
        <v>0</v>
      </c>
      <c r="P386">
        <f>buff!AP387</f>
        <v>0</v>
      </c>
      <c r="Q386">
        <f>buff!AQ387</f>
        <v>0</v>
      </c>
      <c r="R386">
        <f>buff!AR387</f>
        <v>999</v>
      </c>
      <c r="S386">
        <f>buff!AS387</f>
        <v>0</v>
      </c>
      <c r="T386">
        <f>buff!AT387</f>
        <v>0</v>
      </c>
      <c r="U386" t="str">
        <f>buff!AZ387</f>
        <v/>
      </c>
    </row>
    <row r="387" spans="1:21" x14ac:dyDescent="0.15">
      <c r="A387">
        <f>buff!Q388</f>
        <v>200250</v>
      </c>
      <c r="B387" t="str">
        <f>buff!R388</f>
        <v>被动冷静lv10</v>
      </c>
      <c r="C387" t="str">
        <f>buff!S388</f>
        <v>被动冷静lv10</v>
      </c>
      <c r="D387">
        <f>VLOOKUP(buff!T388,对应表!V:W,2,FALSE)</f>
        <v>1</v>
      </c>
      <c r="E387">
        <f>buff!U388</f>
        <v>0</v>
      </c>
      <c r="F387">
        <f>buff!V388</f>
        <v>0</v>
      </c>
      <c r="G387">
        <f>buff!W388</f>
        <v>0</v>
      </c>
      <c r="H387">
        <f>buff!X388</f>
        <v>0</v>
      </c>
      <c r="I387" t="str">
        <f>buff!AI388</f>
        <v>HIT:14|ATK_P:9</v>
      </c>
      <c r="J387">
        <f>buff!AJ388</f>
        <v>0</v>
      </c>
      <c r="K387">
        <f>buff!AK388</f>
        <v>0</v>
      </c>
      <c r="L387">
        <f>buff!AL388</f>
        <v>0</v>
      </c>
      <c r="M387">
        <f>buff!AM388</f>
        <v>0</v>
      </c>
      <c r="N387">
        <f>buff!AN388</f>
        <v>0</v>
      </c>
      <c r="O387">
        <f>buff!AO388</f>
        <v>0</v>
      </c>
      <c r="P387">
        <f>buff!AP388</f>
        <v>0</v>
      </c>
      <c r="Q387">
        <f>buff!AQ388</f>
        <v>0</v>
      </c>
      <c r="R387">
        <f>buff!AR388</f>
        <v>999</v>
      </c>
      <c r="S387">
        <f>buff!AS388</f>
        <v>0</v>
      </c>
      <c r="T387">
        <f>buff!AT388</f>
        <v>0</v>
      </c>
      <c r="U387" t="str">
        <f>buff!AZ388</f>
        <v/>
      </c>
    </row>
    <row r="388" spans="1:21" x14ac:dyDescent="0.15">
      <c r="A388">
        <f>buff!Q389</f>
        <v>200251</v>
      </c>
      <c r="B388" t="str">
        <f>buff!R389</f>
        <v>被动冷静lv11</v>
      </c>
      <c r="C388" t="str">
        <f>buff!S389</f>
        <v>被动冷静lv11</v>
      </c>
      <c r="D388">
        <f>VLOOKUP(buff!T389,对应表!V:W,2,FALSE)</f>
        <v>1</v>
      </c>
      <c r="E388">
        <f>buff!U389</f>
        <v>0</v>
      </c>
      <c r="F388">
        <f>buff!V389</f>
        <v>0</v>
      </c>
      <c r="G388">
        <f>buff!W389</f>
        <v>0</v>
      </c>
      <c r="H388">
        <f>buff!X389</f>
        <v>0</v>
      </c>
      <c r="I388" t="str">
        <f>buff!AI389</f>
        <v>HIT:15|ATK_P:10</v>
      </c>
      <c r="J388">
        <f>buff!AJ389</f>
        <v>0</v>
      </c>
      <c r="K388">
        <f>buff!AK389</f>
        <v>0</v>
      </c>
      <c r="L388">
        <f>buff!AL389</f>
        <v>0</v>
      </c>
      <c r="M388">
        <f>buff!AM389</f>
        <v>0</v>
      </c>
      <c r="N388">
        <f>buff!AN389</f>
        <v>0</v>
      </c>
      <c r="O388">
        <f>buff!AO389</f>
        <v>0</v>
      </c>
      <c r="P388">
        <f>buff!AP389</f>
        <v>0</v>
      </c>
      <c r="Q388">
        <f>buff!AQ389</f>
        <v>0</v>
      </c>
      <c r="R388">
        <f>buff!AR389</f>
        <v>999</v>
      </c>
      <c r="S388">
        <f>buff!AS389</f>
        <v>0</v>
      </c>
      <c r="T388">
        <f>buff!AT389</f>
        <v>0</v>
      </c>
      <c r="U388" t="str">
        <f>buff!AZ389</f>
        <v/>
      </c>
    </row>
    <row r="389" spans="1:21" x14ac:dyDescent="0.15">
      <c r="A389">
        <f>buff!Q390</f>
        <v>200252</v>
      </c>
      <c r="B389" t="str">
        <f>buff!R390</f>
        <v>被动冷静lv12</v>
      </c>
      <c r="C389" t="str">
        <f>buff!S390</f>
        <v>被动冷静lv12</v>
      </c>
      <c r="D389">
        <f>VLOOKUP(buff!T390,对应表!V:W,2,FALSE)</f>
        <v>1</v>
      </c>
      <c r="E389">
        <f>buff!U390</f>
        <v>0</v>
      </c>
      <c r="F389">
        <f>buff!V390</f>
        <v>0</v>
      </c>
      <c r="G389">
        <f>buff!W390</f>
        <v>0</v>
      </c>
      <c r="H389">
        <f>buff!X390</f>
        <v>0</v>
      </c>
      <c r="I389" t="str">
        <f>buff!AI390</f>
        <v>HIT:16|ATK_P:10</v>
      </c>
      <c r="J389">
        <f>buff!AJ390</f>
        <v>0</v>
      </c>
      <c r="K389">
        <f>buff!AK390</f>
        <v>0</v>
      </c>
      <c r="L389">
        <f>buff!AL390</f>
        <v>0</v>
      </c>
      <c r="M389">
        <f>buff!AM390</f>
        <v>0</v>
      </c>
      <c r="N389">
        <f>buff!AN390</f>
        <v>0</v>
      </c>
      <c r="O389">
        <f>buff!AO390</f>
        <v>0</v>
      </c>
      <c r="P389">
        <f>buff!AP390</f>
        <v>0</v>
      </c>
      <c r="Q389">
        <f>buff!AQ390</f>
        <v>0</v>
      </c>
      <c r="R389">
        <f>buff!AR390</f>
        <v>999</v>
      </c>
      <c r="S389">
        <f>buff!AS390</f>
        <v>0</v>
      </c>
      <c r="T389">
        <f>buff!AT390</f>
        <v>0</v>
      </c>
      <c r="U389" t="str">
        <f>buff!AZ390</f>
        <v/>
      </c>
    </row>
    <row r="390" spans="1:21" x14ac:dyDescent="0.15">
      <c r="A390">
        <f>buff!Q391</f>
        <v>200253</v>
      </c>
      <c r="B390" t="str">
        <f>buff!R391</f>
        <v>被动冷静lv13</v>
      </c>
      <c r="C390" t="str">
        <f>buff!S391</f>
        <v>被动冷静lv13</v>
      </c>
      <c r="D390">
        <f>VLOOKUP(buff!T391,对应表!V:W,2,FALSE)</f>
        <v>1</v>
      </c>
      <c r="E390">
        <f>buff!U391</f>
        <v>0</v>
      </c>
      <c r="F390">
        <f>buff!V391</f>
        <v>0</v>
      </c>
      <c r="G390">
        <f>buff!W391</f>
        <v>0</v>
      </c>
      <c r="H390">
        <f>buff!X391</f>
        <v>0</v>
      </c>
      <c r="I390" t="str">
        <f>buff!AI391</f>
        <v>HIT:17|ATK_P:10</v>
      </c>
      <c r="J390">
        <f>buff!AJ391</f>
        <v>0</v>
      </c>
      <c r="K390">
        <f>buff!AK391</f>
        <v>0</v>
      </c>
      <c r="L390">
        <f>buff!AL391</f>
        <v>0</v>
      </c>
      <c r="M390">
        <f>buff!AM391</f>
        <v>0</v>
      </c>
      <c r="N390">
        <f>buff!AN391</f>
        <v>0</v>
      </c>
      <c r="O390">
        <f>buff!AO391</f>
        <v>0</v>
      </c>
      <c r="P390">
        <f>buff!AP391</f>
        <v>0</v>
      </c>
      <c r="Q390">
        <f>buff!AQ391</f>
        <v>0</v>
      </c>
      <c r="R390">
        <f>buff!AR391</f>
        <v>999</v>
      </c>
      <c r="S390">
        <f>buff!AS391</f>
        <v>0</v>
      </c>
      <c r="T390">
        <f>buff!AT391</f>
        <v>0</v>
      </c>
      <c r="U390" t="str">
        <f>buff!AZ391</f>
        <v/>
      </c>
    </row>
    <row r="391" spans="1:21" x14ac:dyDescent="0.15">
      <c r="A391">
        <f>buff!Q392</f>
        <v>200254</v>
      </c>
      <c r="B391" t="str">
        <f>buff!R392</f>
        <v>被动冷静lv14</v>
      </c>
      <c r="C391" t="str">
        <f>buff!S392</f>
        <v>被动冷静lv14</v>
      </c>
      <c r="D391">
        <f>VLOOKUP(buff!T392,对应表!V:W,2,FALSE)</f>
        <v>1</v>
      </c>
      <c r="E391">
        <f>buff!U392</f>
        <v>0</v>
      </c>
      <c r="F391">
        <f>buff!V392</f>
        <v>0</v>
      </c>
      <c r="G391">
        <f>buff!W392</f>
        <v>0</v>
      </c>
      <c r="H391">
        <f>buff!X392</f>
        <v>0</v>
      </c>
      <c r="I391" t="str">
        <f>buff!AI392</f>
        <v>HIT:18|ATK_P:10</v>
      </c>
      <c r="J391">
        <f>buff!AJ392</f>
        <v>0</v>
      </c>
      <c r="K391">
        <f>buff!AK392</f>
        <v>0</v>
      </c>
      <c r="L391">
        <f>buff!AL392</f>
        <v>0</v>
      </c>
      <c r="M391">
        <f>buff!AM392</f>
        <v>0</v>
      </c>
      <c r="N391">
        <f>buff!AN392</f>
        <v>0</v>
      </c>
      <c r="O391">
        <f>buff!AO392</f>
        <v>0</v>
      </c>
      <c r="P391">
        <f>buff!AP392</f>
        <v>0</v>
      </c>
      <c r="Q391">
        <f>buff!AQ392</f>
        <v>0</v>
      </c>
      <c r="R391">
        <f>buff!AR392</f>
        <v>999</v>
      </c>
      <c r="S391">
        <f>buff!AS392</f>
        <v>0</v>
      </c>
      <c r="T391">
        <f>buff!AT392</f>
        <v>0</v>
      </c>
      <c r="U391" t="str">
        <f>buff!AZ392</f>
        <v/>
      </c>
    </row>
    <row r="392" spans="1:21" x14ac:dyDescent="0.15">
      <c r="A392">
        <f>buff!Q393</f>
        <v>200255</v>
      </c>
      <c r="B392" t="str">
        <f>buff!R393</f>
        <v>被动冷静lv15</v>
      </c>
      <c r="C392" t="str">
        <f>buff!S393</f>
        <v>被动冷静lv15</v>
      </c>
      <c r="D392">
        <f>VLOOKUP(buff!T393,对应表!V:W,2,FALSE)</f>
        <v>1</v>
      </c>
      <c r="E392">
        <f>buff!U393</f>
        <v>0</v>
      </c>
      <c r="F392">
        <f>buff!V393</f>
        <v>0</v>
      </c>
      <c r="G392">
        <f>buff!W393</f>
        <v>0</v>
      </c>
      <c r="H392">
        <f>buff!X393</f>
        <v>0</v>
      </c>
      <c r="I392" t="str">
        <f>buff!AI393</f>
        <v>HIT:19|ATK_P:10</v>
      </c>
      <c r="J392">
        <f>buff!AJ393</f>
        <v>0</v>
      </c>
      <c r="K392">
        <f>buff!AK393</f>
        <v>0</v>
      </c>
      <c r="L392">
        <f>buff!AL393</f>
        <v>0</v>
      </c>
      <c r="M392">
        <f>buff!AM393</f>
        <v>0</v>
      </c>
      <c r="N392">
        <f>buff!AN393</f>
        <v>0</v>
      </c>
      <c r="O392">
        <f>buff!AO393</f>
        <v>0</v>
      </c>
      <c r="P392">
        <f>buff!AP393</f>
        <v>0</v>
      </c>
      <c r="Q392">
        <f>buff!AQ393</f>
        <v>0</v>
      </c>
      <c r="R392">
        <f>buff!AR393</f>
        <v>999</v>
      </c>
      <c r="S392">
        <f>buff!AS393</f>
        <v>0</v>
      </c>
      <c r="T392">
        <f>buff!AT393</f>
        <v>0</v>
      </c>
      <c r="U392" t="str">
        <f>buff!AZ393</f>
        <v/>
      </c>
    </row>
    <row r="393" spans="1:21" x14ac:dyDescent="0.15">
      <c r="A393">
        <f>buff!Q394</f>
        <v>200256</v>
      </c>
      <c r="B393" t="str">
        <f>buff!R394</f>
        <v>被动冷静lv16</v>
      </c>
      <c r="C393" t="str">
        <f>buff!S394</f>
        <v>被动冷静lv16</v>
      </c>
      <c r="D393">
        <f>VLOOKUP(buff!T394,对应表!V:W,2,FALSE)</f>
        <v>1</v>
      </c>
      <c r="E393">
        <f>buff!U394</f>
        <v>0</v>
      </c>
      <c r="F393">
        <f>buff!V394</f>
        <v>0</v>
      </c>
      <c r="G393">
        <f>buff!W394</f>
        <v>0</v>
      </c>
      <c r="H393">
        <f>buff!X394</f>
        <v>0</v>
      </c>
      <c r="I393" t="str">
        <f>buff!AI394</f>
        <v>HIT:20|ATK_P:10</v>
      </c>
      <c r="J393">
        <f>buff!AJ394</f>
        <v>0</v>
      </c>
      <c r="K393">
        <f>buff!AK394</f>
        <v>0</v>
      </c>
      <c r="L393">
        <f>buff!AL394</f>
        <v>0</v>
      </c>
      <c r="M393">
        <f>buff!AM394</f>
        <v>0</v>
      </c>
      <c r="N393">
        <f>buff!AN394</f>
        <v>0</v>
      </c>
      <c r="O393">
        <f>buff!AO394</f>
        <v>0</v>
      </c>
      <c r="P393">
        <f>buff!AP394</f>
        <v>0</v>
      </c>
      <c r="Q393">
        <f>buff!AQ394</f>
        <v>0</v>
      </c>
      <c r="R393">
        <f>buff!AR394</f>
        <v>999</v>
      </c>
      <c r="S393">
        <f>buff!AS394</f>
        <v>0</v>
      </c>
      <c r="T393">
        <f>buff!AT394</f>
        <v>0</v>
      </c>
      <c r="U393" t="str">
        <f>buff!AZ394</f>
        <v/>
      </c>
    </row>
    <row r="394" spans="1:21" x14ac:dyDescent="0.15">
      <c r="A394">
        <f>buff!Q395</f>
        <v>200257</v>
      </c>
      <c r="B394" t="str">
        <f>buff!R395</f>
        <v>被动冷静lv17</v>
      </c>
      <c r="C394" t="str">
        <f>buff!S395</f>
        <v>被动冷静lv17</v>
      </c>
      <c r="D394">
        <f>VLOOKUP(buff!T395,对应表!V:W,2,FALSE)</f>
        <v>1</v>
      </c>
      <c r="E394">
        <f>buff!U395</f>
        <v>0</v>
      </c>
      <c r="F394">
        <f>buff!V395</f>
        <v>0</v>
      </c>
      <c r="G394">
        <f>buff!W395</f>
        <v>0</v>
      </c>
      <c r="H394">
        <f>buff!X395</f>
        <v>0</v>
      </c>
      <c r="I394" t="str">
        <f>buff!AI395</f>
        <v>HIT:21|ATK_P:10</v>
      </c>
      <c r="J394">
        <f>buff!AJ395</f>
        <v>0</v>
      </c>
      <c r="K394">
        <f>buff!AK395</f>
        <v>0</v>
      </c>
      <c r="L394">
        <f>buff!AL395</f>
        <v>0</v>
      </c>
      <c r="M394">
        <f>buff!AM395</f>
        <v>0</v>
      </c>
      <c r="N394">
        <f>buff!AN395</f>
        <v>0</v>
      </c>
      <c r="O394">
        <f>buff!AO395</f>
        <v>0</v>
      </c>
      <c r="P394">
        <f>buff!AP395</f>
        <v>0</v>
      </c>
      <c r="Q394">
        <f>buff!AQ395</f>
        <v>0</v>
      </c>
      <c r="R394">
        <f>buff!AR395</f>
        <v>999</v>
      </c>
      <c r="S394">
        <f>buff!AS395</f>
        <v>0</v>
      </c>
      <c r="T394">
        <f>buff!AT395</f>
        <v>0</v>
      </c>
      <c r="U394" t="str">
        <f>buff!AZ395</f>
        <v/>
      </c>
    </row>
    <row r="395" spans="1:21" x14ac:dyDescent="0.15">
      <c r="A395">
        <f>buff!Q396</f>
        <v>200258</v>
      </c>
      <c r="B395" t="str">
        <f>buff!R396</f>
        <v>被动冷静lv18</v>
      </c>
      <c r="C395" t="str">
        <f>buff!S396</f>
        <v>被动冷静lv18</v>
      </c>
      <c r="D395">
        <f>VLOOKUP(buff!T396,对应表!V:W,2,FALSE)</f>
        <v>1</v>
      </c>
      <c r="E395">
        <f>buff!U396</f>
        <v>0</v>
      </c>
      <c r="F395">
        <f>buff!V396</f>
        <v>0</v>
      </c>
      <c r="G395">
        <f>buff!W396</f>
        <v>0</v>
      </c>
      <c r="H395">
        <f>buff!X396</f>
        <v>0</v>
      </c>
      <c r="I395" t="str">
        <f>buff!AI396</f>
        <v>HIT:22|ATK_P:10</v>
      </c>
      <c r="J395">
        <f>buff!AJ396</f>
        <v>0</v>
      </c>
      <c r="K395">
        <f>buff!AK396</f>
        <v>0</v>
      </c>
      <c r="L395">
        <f>buff!AL396</f>
        <v>0</v>
      </c>
      <c r="M395">
        <f>buff!AM396</f>
        <v>0</v>
      </c>
      <c r="N395">
        <f>buff!AN396</f>
        <v>0</v>
      </c>
      <c r="O395">
        <f>buff!AO396</f>
        <v>0</v>
      </c>
      <c r="P395">
        <f>buff!AP396</f>
        <v>0</v>
      </c>
      <c r="Q395">
        <f>buff!AQ396</f>
        <v>0</v>
      </c>
      <c r="R395">
        <f>buff!AR396</f>
        <v>999</v>
      </c>
      <c r="S395">
        <f>buff!AS396</f>
        <v>0</v>
      </c>
      <c r="T395">
        <f>buff!AT396</f>
        <v>0</v>
      </c>
      <c r="U395" t="str">
        <f>buff!AZ396</f>
        <v/>
      </c>
    </row>
    <row r="396" spans="1:21" x14ac:dyDescent="0.15">
      <c r="A396">
        <f>buff!Q397</f>
        <v>200259</v>
      </c>
      <c r="B396" t="str">
        <f>buff!R397</f>
        <v>被动冷静lv19</v>
      </c>
      <c r="C396" t="str">
        <f>buff!S397</f>
        <v>被动冷静lv19</v>
      </c>
      <c r="D396">
        <f>VLOOKUP(buff!T397,对应表!V:W,2,FALSE)</f>
        <v>1</v>
      </c>
      <c r="E396">
        <f>buff!U397</f>
        <v>0</v>
      </c>
      <c r="F396">
        <f>buff!V397</f>
        <v>0</v>
      </c>
      <c r="G396">
        <f>buff!W397</f>
        <v>0</v>
      </c>
      <c r="H396">
        <f>buff!X397</f>
        <v>0</v>
      </c>
      <c r="I396" t="str">
        <f>buff!AI397</f>
        <v>HIT:23|ATK_P:10</v>
      </c>
      <c r="J396">
        <f>buff!AJ397</f>
        <v>0</v>
      </c>
      <c r="K396">
        <f>buff!AK397</f>
        <v>0</v>
      </c>
      <c r="L396">
        <f>buff!AL397</f>
        <v>0</v>
      </c>
      <c r="M396">
        <f>buff!AM397</f>
        <v>0</v>
      </c>
      <c r="N396">
        <f>buff!AN397</f>
        <v>0</v>
      </c>
      <c r="O396">
        <f>buff!AO397</f>
        <v>0</v>
      </c>
      <c r="P396">
        <f>buff!AP397</f>
        <v>0</v>
      </c>
      <c r="Q396">
        <f>buff!AQ397</f>
        <v>0</v>
      </c>
      <c r="R396">
        <f>buff!AR397</f>
        <v>999</v>
      </c>
      <c r="S396">
        <f>buff!AS397</f>
        <v>0</v>
      </c>
      <c r="T396">
        <f>buff!AT397</f>
        <v>0</v>
      </c>
      <c r="U396" t="str">
        <f>buff!AZ397</f>
        <v/>
      </c>
    </row>
    <row r="397" spans="1:21" x14ac:dyDescent="0.15">
      <c r="A397">
        <f>buff!Q398</f>
        <v>200260</v>
      </c>
      <c r="B397" t="str">
        <f>buff!R398</f>
        <v>被动冷静lv20</v>
      </c>
      <c r="C397" t="str">
        <f>buff!S398</f>
        <v>被动冷静lv20</v>
      </c>
      <c r="D397">
        <f>VLOOKUP(buff!T398,对应表!V:W,2,FALSE)</f>
        <v>1</v>
      </c>
      <c r="E397">
        <f>buff!U398</f>
        <v>0</v>
      </c>
      <c r="F397">
        <f>buff!V398</f>
        <v>0</v>
      </c>
      <c r="G397">
        <f>buff!W398</f>
        <v>0</v>
      </c>
      <c r="H397">
        <f>buff!X398</f>
        <v>0</v>
      </c>
      <c r="I397" t="str">
        <f>buff!AI398</f>
        <v>HIT:24|ATK_P:10</v>
      </c>
      <c r="J397">
        <f>buff!AJ398</f>
        <v>0</v>
      </c>
      <c r="K397">
        <f>buff!AK398</f>
        <v>0</v>
      </c>
      <c r="L397">
        <f>buff!AL398</f>
        <v>0</v>
      </c>
      <c r="M397">
        <f>buff!AM398</f>
        <v>0</v>
      </c>
      <c r="N397">
        <f>buff!AN398</f>
        <v>0</v>
      </c>
      <c r="O397">
        <f>buff!AO398</f>
        <v>0</v>
      </c>
      <c r="P397">
        <f>buff!AP398</f>
        <v>0</v>
      </c>
      <c r="Q397">
        <f>buff!AQ398</f>
        <v>0</v>
      </c>
      <c r="R397">
        <f>buff!AR398</f>
        <v>999</v>
      </c>
      <c r="S397">
        <f>buff!AS398</f>
        <v>0</v>
      </c>
      <c r="T397">
        <f>buff!AT398</f>
        <v>0</v>
      </c>
      <c r="U397" t="str">
        <f>buff!AZ398</f>
        <v/>
      </c>
    </row>
    <row r="398" spans="1:21" x14ac:dyDescent="0.15">
      <c r="A398">
        <f>buff!Q399</f>
        <v>200261</v>
      </c>
      <c r="B398" t="str">
        <f>buff!R399</f>
        <v>被动鼓舞lv1</v>
      </c>
      <c r="C398" t="str">
        <f>buff!S399</f>
        <v>被动鼓舞lv1</v>
      </c>
      <c r="D398">
        <f>VLOOKUP(buff!T399,对应表!V:W,2,FALSE)</f>
        <v>1</v>
      </c>
      <c r="E398">
        <f>buff!U399</f>
        <v>0</v>
      </c>
      <c r="F398">
        <f>buff!V399</f>
        <v>0</v>
      </c>
      <c r="G398">
        <f>buff!W399</f>
        <v>0</v>
      </c>
      <c r="H398">
        <f>buff!X399</f>
        <v>0</v>
      </c>
      <c r="I398" t="str">
        <f>buff!AI399</f>
        <v>MP:10|MPS:10</v>
      </c>
      <c r="J398">
        <f>buff!AJ399</f>
        <v>0</v>
      </c>
      <c r="K398">
        <f>buff!AK399</f>
        <v>0</v>
      </c>
      <c r="L398">
        <f>buff!AL399</f>
        <v>0</v>
      </c>
      <c r="M398">
        <f>buff!AM399</f>
        <v>0</v>
      </c>
      <c r="N398">
        <f>buff!AN399</f>
        <v>0</v>
      </c>
      <c r="O398">
        <f>buff!AO399</f>
        <v>0</v>
      </c>
      <c r="P398">
        <f>buff!AP399</f>
        <v>0</v>
      </c>
      <c r="Q398">
        <f>buff!AQ399</f>
        <v>0</v>
      </c>
      <c r="R398">
        <f>buff!AR399</f>
        <v>999</v>
      </c>
      <c r="S398">
        <f>buff!AS399</f>
        <v>0</v>
      </c>
      <c r="T398">
        <f>buff!AT399</f>
        <v>0</v>
      </c>
      <c r="U398" t="str">
        <f>buff!AZ399</f>
        <v/>
      </c>
    </row>
    <row r="399" spans="1:21" x14ac:dyDescent="0.15">
      <c r="A399">
        <f>buff!Q400</f>
        <v>200262</v>
      </c>
      <c r="B399" t="str">
        <f>buff!R400</f>
        <v>被动鼓舞lv2</v>
      </c>
      <c r="C399" t="str">
        <f>buff!S400</f>
        <v>被动鼓舞lv2</v>
      </c>
      <c r="D399">
        <f>VLOOKUP(buff!T400,对应表!V:W,2,FALSE)</f>
        <v>1</v>
      </c>
      <c r="E399">
        <f>buff!U400</f>
        <v>0</v>
      </c>
      <c r="F399">
        <f>buff!V400</f>
        <v>0</v>
      </c>
      <c r="G399">
        <f>buff!W400</f>
        <v>0</v>
      </c>
      <c r="H399">
        <f>buff!X400</f>
        <v>0</v>
      </c>
      <c r="I399" t="str">
        <f>buff!AI400</f>
        <v>MP:10|MPS:15</v>
      </c>
      <c r="J399">
        <f>buff!AJ400</f>
        <v>0</v>
      </c>
      <c r="K399">
        <f>buff!AK400</f>
        <v>0</v>
      </c>
      <c r="L399">
        <f>buff!AL400</f>
        <v>0</v>
      </c>
      <c r="M399">
        <f>buff!AM400</f>
        <v>0</v>
      </c>
      <c r="N399">
        <f>buff!AN400</f>
        <v>0</v>
      </c>
      <c r="O399">
        <f>buff!AO400</f>
        <v>0</v>
      </c>
      <c r="P399">
        <f>buff!AP400</f>
        <v>0</v>
      </c>
      <c r="Q399">
        <f>buff!AQ400</f>
        <v>0</v>
      </c>
      <c r="R399">
        <f>buff!AR400</f>
        <v>999</v>
      </c>
      <c r="S399">
        <f>buff!AS400</f>
        <v>0</v>
      </c>
      <c r="T399">
        <f>buff!AT400</f>
        <v>0</v>
      </c>
      <c r="U399" t="str">
        <f>buff!AZ400</f>
        <v/>
      </c>
    </row>
    <row r="400" spans="1:21" x14ac:dyDescent="0.15">
      <c r="A400">
        <f>buff!Q401</f>
        <v>200263</v>
      </c>
      <c r="B400" t="str">
        <f>buff!R401</f>
        <v>被动鼓舞lv3</v>
      </c>
      <c r="C400" t="str">
        <f>buff!S401</f>
        <v>被动鼓舞lv3</v>
      </c>
      <c r="D400">
        <f>VLOOKUP(buff!T401,对应表!V:W,2,FALSE)</f>
        <v>1</v>
      </c>
      <c r="E400">
        <f>buff!U401</f>
        <v>0</v>
      </c>
      <c r="F400">
        <f>buff!V401</f>
        <v>0</v>
      </c>
      <c r="G400">
        <f>buff!W401</f>
        <v>0</v>
      </c>
      <c r="H400">
        <f>buff!X401</f>
        <v>0</v>
      </c>
      <c r="I400" t="str">
        <f>buff!AI401</f>
        <v>MP:20|MPS:15</v>
      </c>
      <c r="J400">
        <f>buff!AJ401</f>
        <v>0</v>
      </c>
      <c r="K400">
        <f>buff!AK401</f>
        <v>0</v>
      </c>
      <c r="L400">
        <f>buff!AL401</f>
        <v>0</v>
      </c>
      <c r="M400">
        <f>buff!AM401</f>
        <v>0</v>
      </c>
      <c r="N400">
        <f>buff!AN401</f>
        <v>0</v>
      </c>
      <c r="O400">
        <f>buff!AO401</f>
        <v>0</v>
      </c>
      <c r="P400">
        <f>buff!AP401</f>
        <v>0</v>
      </c>
      <c r="Q400">
        <f>buff!AQ401</f>
        <v>0</v>
      </c>
      <c r="R400">
        <f>buff!AR401</f>
        <v>999</v>
      </c>
      <c r="S400">
        <f>buff!AS401</f>
        <v>0</v>
      </c>
      <c r="T400">
        <f>buff!AT401</f>
        <v>0</v>
      </c>
      <c r="U400" t="str">
        <f>buff!AZ401</f>
        <v/>
      </c>
    </row>
    <row r="401" spans="1:21" x14ac:dyDescent="0.15">
      <c r="A401">
        <f>buff!Q402</f>
        <v>200264</v>
      </c>
      <c r="B401" t="str">
        <f>buff!R402</f>
        <v>被动鼓舞lv4</v>
      </c>
      <c r="C401" t="str">
        <f>buff!S402</f>
        <v>被动鼓舞lv4</v>
      </c>
      <c r="D401">
        <f>VLOOKUP(buff!T402,对应表!V:W,2,FALSE)</f>
        <v>1</v>
      </c>
      <c r="E401">
        <f>buff!U402</f>
        <v>0</v>
      </c>
      <c r="F401">
        <f>buff!V402</f>
        <v>0</v>
      </c>
      <c r="G401">
        <f>buff!W402</f>
        <v>0</v>
      </c>
      <c r="H401">
        <f>buff!X402</f>
        <v>0</v>
      </c>
      <c r="I401" t="str">
        <f>buff!AI402</f>
        <v>MP:20|MPS:20</v>
      </c>
      <c r="J401">
        <f>buff!AJ402</f>
        <v>0</v>
      </c>
      <c r="K401">
        <f>buff!AK402</f>
        <v>0</v>
      </c>
      <c r="L401">
        <f>buff!AL402</f>
        <v>0</v>
      </c>
      <c r="M401">
        <f>buff!AM402</f>
        <v>0</v>
      </c>
      <c r="N401">
        <f>buff!AN402</f>
        <v>0</v>
      </c>
      <c r="O401">
        <f>buff!AO402</f>
        <v>0</v>
      </c>
      <c r="P401">
        <f>buff!AP402</f>
        <v>0</v>
      </c>
      <c r="Q401">
        <f>buff!AQ402</f>
        <v>0</v>
      </c>
      <c r="R401">
        <f>buff!AR402</f>
        <v>999</v>
      </c>
      <c r="S401">
        <f>buff!AS402</f>
        <v>0</v>
      </c>
      <c r="T401">
        <f>buff!AT402</f>
        <v>0</v>
      </c>
      <c r="U401" t="str">
        <f>buff!AZ402</f>
        <v/>
      </c>
    </row>
    <row r="402" spans="1:21" x14ac:dyDescent="0.15">
      <c r="A402">
        <f>buff!Q403</f>
        <v>200265</v>
      </c>
      <c r="B402" t="str">
        <f>buff!R403</f>
        <v>被动鼓舞lv5</v>
      </c>
      <c r="C402" t="str">
        <f>buff!S403</f>
        <v>被动鼓舞lv5</v>
      </c>
      <c r="D402">
        <f>VLOOKUP(buff!T403,对应表!V:W,2,FALSE)</f>
        <v>1</v>
      </c>
      <c r="E402">
        <f>buff!U403</f>
        <v>0</v>
      </c>
      <c r="F402">
        <f>buff!V403</f>
        <v>0</v>
      </c>
      <c r="G402">
        <f>buff!W403</f>
        <v>0</v>
      </c>
      <c r="H402">
        <f>buff!X403</f>
        <v>0</v>
      </c>
      <c r="I402" t="str">
        <f>buff!AI403</f>
        <v>MP:30|MPS:20</v>
      </c>
      <c r="J402">
        <f>buff!AJ403</f>
        <v>0</v>
      </c>
      <c r="K402">
        <f>buff!AK403</f>
        <v>0</v>
      </c>
      <c r="L402">
        <f>buff!AL403</f>
        <v>0</v>
      </c>
      <c r="M402">
        <f>buff!AM403</f>
        <v>0</v>
      </c>
      <c r="N402">
        <f>buff!AN403</f>
        <v>0</v>
      </c>
      <c r="O402">
        <f>buff!AO403</f>
        <v>0</v>
      </c>
      <c r="P402">
        <f>buff!AP403</f>
        <v>0</v>
      </c>
      <c r="Q402">
        <f>buff!AQ403</f>
        <v>0</v>
      </c>
      <c r="R402">
        <f>buff!AR403</f>
        <v>999</v>
      </c>
      <c r="S402">
        <f>buff!AS403</f>
        <v>0</v>
      </c>
      <c r="T402">
        <f>buff!AT403</f>
        <v>0</v>
      </c>
      <c r="U402" t="str">
        <f>buff!AZ403</f>
        <v/>
      </c>
    </row>
    <row r="403" spans="1:21" x14ac:dyDescent="0.15">
      <c r="A403">
        <f>buff!Q404</f>
        <v>200266</v>
      </c>
      <c r="B403" t="str">
        <f>buff!R404</f>
        <v>被动鼓舞lv6</v>
      </c>
      <c r="C403" t="str">
        <f>buff!S404</f>
        <v>被动鼓舞lv6</v>
      </c>
      <c r="D403">
        <f>VLOOKUP(buff!T404,对应表!V:W,2,FALSE)</f>
        <v>1</v>
      </c>
      <c r="E403">
        <f>buff!U404</f>
        <v>0</v>
      </c>
      <c r="F403">
        <f>buff!V404</f>
        <v>0</v>
      </c>
      <c r="G403">
        <f>buff!W404</f>
        <v>0</v>
      </c>
      <c r="H403">
        <f>buff!X404</f>
        <v>0</v>
      </c>
      <c r="I403" t="str">
        <f>buff!AI404</f>
        <v>MP:30|MPS:25</v>
      </c>
      <c r="J403">
        <f>buff!AJ404</f>
        <v>0</v>
      </c>
      <c r="K403">
        <f>buff!AK404</f>
        <v>0</v>
      </c>
      <c r="L403">
        <f>buff!AL404</f>
        <v>0</v>
      </c>
      <c r="M403">
        <f>buff!AM404</f>
        <v>0</v>
      </c>
      <c r="N403">
        <f>buff!AN404</f>
        <v>0</v>
      </c>
      <c r="O403">
        <f>buff!AO404</f>
        <v>0</v>
      </c>
      <c r="P403">
        <f>buff!AP404</f>
        <v>0</v>
      </c>
      <c r="Q403">
        <f>buff!AQ404</f>
        <v>0</v>
      </c>
      <c r="R403">
        <f>buff!AR404</f>
        <v>999</v>
      </c>
      <c r="S403">
        <f>buff!AS404</f>
        <v>0</v>
      </c>
      <c r="T403">
        <f>buff!AT404</f>
        <v>0</v>
      </c>
      <c r="U403" t="str">
        <f>buff!AZ404</f>
        <v/>
      </c>
    </row>
    <row r="404" spans="1:21" x14ac:dyDescent="0.15">
      <c r="A404">
        <f>buff!Q405</f>
        <v>200267</v>
      </c>
      <c r="B404" t="str">
        <f>buff!R405</f>
        <v>被动鼓舞lv7</v>
      </c>
      <c r="C404" t="str">
        <f>buff!S405</f>
        <v>被动鼓舞lv7</v>
      </c>
      <c r="D404">
        <f>VLOOKUP(buff!T405,对应表!V:W,2,FALSE)</f>
        <v>1</v>
      </c>
      <c r="E404">
        <f>buff!U405</f>
        <v>0</v>
      </c>
      <c r="F404">
        <f>buff!V405</f>
        <v>0</v>
      </c>
      <c r="G404">
        <f>buff!W405</f>
        <v>0</v>
      </c>
      <c r="H404">
        <f>buff!X405</f>
        <v>0</v>
      </c>
      <c r="I404" t="str">
        <f>buff!AI405</f>
        <v>MP:40|MPS:25</v>
      </c>
      <c r="J404">
        <f>buff!AJ405</f>
        <v>0</v>
      </c>
      <c r="K404">
        <f>buff!AK405</f>
        <v>0</v>
      </c>
      <c r="L404">
        <f>buff!AL405</f>
        <v>0</v>
      </c>
      <c r="M404">
        <f>buff!AM405</f>
        <v>0</v>
      </c>
      <c r="N404">
        <f>buff!AN405</f>
        <v>0</v>
      </c>
      <c r="O404">
        <f>buff!AO405</f>
        <v>0</v>
      </c>
      <c r="P404">
        <f>buff!AP405</f>
        <v>0</v>
      </c>
      <c r="Q404">
        <f>buff!AQ405</f>
        <v>0</v>
      </c>
      <c r="R404">
        <f>buff!AR405</f>
        <v>999</v>
      </c>
      <c r="S404">
        <f>buff!AS405</f>
        <v>0</v>
      </c>
      <c r="T404">
        <f>buff!AT405</f>
        <v>0</v>
      </c>
      <c r="U404" t="str">
        <f>buff!AZ405</f>
        <v/>
      </c>
    </row>
    <row r="405" spans="1:21" x14ac:dyDescent="0.15">
      <c r="A405">
        <f>buff!Q406</f>
        <v>200268</v>
      </c>
      <c r="B405" t="str">
        <f>buff!R406</f>
        <v>被动鼓舞lv8</v>
      </c>
      <c r="C405" t="str">
        <f>buff!S406</f>
        <v>被动鼓舞lv8</v>
      </c>
      <c r="D405">
        <f>VLOOKUP(buff!T406,对应表!V:W,2,FALSE)</f>
        <v>1</v>
      </c>
      <c r="E405">
        <f>buff!U406</f>
        <v>0</v>
      </c>
      <c r="F405">
        <f>buff!V406</f>
        <v>0</v>
      </c>
      <c r="G405">
        <f>buff!W406</f>
        <v>0</v>
      </c>
      <c r="H405">
        <f>buff!X406</f>
        <v>0</v>
      </c>
      <c r="I405" t="str">
        <f>buff!AI406</f>
        <v>MP:40|MPS:30</v>
      </c>
      <c r="J405">
        <f>buff!AJ406</f>
        <v>0</v>
      </c>
      <c r="K405">
        <f>buff!AK406</f>
        <v>0</v>
      </c>
      <c r="L405">
        <f>buff!AL406</f>
        <v>0</v>
      </c>
      <c r="M405">
        <f>buff!AM406</f>
        <v>0</v>
      </c>
      <c r="N405">
        <f>buff!AN406</f>
        <v>0</v>
      </c>
      <c r="O405">
        <f>buff!AO406</f>
        <v>0</v>
      </c>
      <c r="P405">
        <f>buff!AP406</f>
        <v>0</v>
      </c>
      <c r="Q405">
        <f>buff!AQ406</f>
        <v>0</v>
      </c>
      <c r="R405">
        <f>buff!AR406</f>
        <v>999</v>
      </c>
      <c r="S405">
        <f>buff!AS406</f>
        <v>0</v>
      </c>
      <c r="T405">
        <f>buff!AT406</f>
        <v>0</v>
      </c>
      <c r="U405" t="str">
        <f>buff!AZ406</f>
        <v/>
      </c>
    </row>
    <row r="406" spans="1:21" x14ac:dyDescent="0.15">
      <c r="A406">
        <f>buff!Q407</f>
        <v>200269</v>
      </c>
      <c r="B406" t="str">
        <f>buff!R407</f>
        <v>被动鼓舞lv9</v>
      </c>
      <c r="C406" t="str">
        <f>buff!S407</f>
        <v>被动鼓舞lv9</v>
      </c>
      <c r="D406">
        <f>VLOOKUP(buff!T407,对应表!V:W,2,FALSE)</f>
        <v>1</v>
      </c>
      <c r="E406">
        <f>buff!U407</f>
        <v>0</v>
      </c>
      <c r="F406">
        <f>buff!V407</f>
        <v>0</v>
      </c>
      <c r="G406">
        <f>buff!W407</f>
        <v>0</v>
      </c>
      <c r="H406">
        <f>buff!X407</f>
        <v>0</v>
      </c>
      <c r="I406" t="str">
        <f>buff!AI407</f>
        <v>MP:50|MPS:30</v>
      </c>
      <c r="J406">
        <f>buff!AJ407</f>
        <v>0</v>
      </c>
      <c r="K406">
        <f>buff!AK407</f>
        <v>0</v>
      </c>
      <c r="L406">
        <f>buff!AL407</f>
        <v>0</v>
      </c>
      <c r="M406">
        <f>buff!AM407</f>
        <v>0</v>
      </c>
      <c r="N406">
        <f>buff!AN407</f>
        <v>0</v>
      </c>
      <c r="O406">
        <f>buff!AO407</f>
        <v>0</v>
      </c>
      <c r="P406">
        <f>buff!AP407</f>
        <v>0</v>
      </c>
      <c r="Q406">
        <f>buff!AQ407</f>
        <v>0</v>
      </c>
      <c r="R406">
        <f>buff!AR407</f>
        <v>999</v>
      </c>
      <c r="S406">
        <f>buff!AS407</f>
        <v>0</v>
      </c>
      <c r="T406">
        <f>buff!AT407</f>
        <v>0</v>
      </c>
      <c r="U406" t="str">
        <f>buff!AZ407</f>
        <v/>
      </c>
    </row>
    <row r="407" spans="1:21" x14ac:dyDescent="0.15">
      <c r="A407">
        <f>buff!Q408</f>
        <v>200270</v>
      </c>
      <c r="B407" t="str">
        <f>buff!R408</f>
        <v>被动鼓舞lv10</v>
      </c>
      <c r="C407" t="str">
        <f>buff!S408</f>
        <v>被动鼓舞lv10</v>
      </c>
      <c r="D407">
        <f>VLOOKUP(buff!T408,对应表!V:W,2,FALSE)</f>
        <v>1</v>
      </c>
      <c r="E407">
        <f>buff!U408</f>
        <v>0</v>
      </c>
      <c r="F407">
        <f>buff!V408</f>
        <v>0</v>
      </c>
      <c r="G407">
        <f>buff!W408</f>
        <v>0</v>
      </c>
      <c r="H407">
        <f>buff!X408</f>
        <v>0</v>
      </c>
      <c r="I407" t="str">
        <f>buff!AI408</f>
        <v>MP:50|MPS:35</v>
      </c>
      <c r="J407">
        <f>buff!AJ408</f>
        <v>0</v>
      </c>
      <c r="K407">
        <f>buff!AK408</f>
        <v>0</v>
      </c>
      <c r="L407">
        <f>buff!AL408</f>
        <v>0</v>
      </c>
      <c r="M407">
        <f>buff!AM408</f>
        <v>0</v>
      </c>
      <c r="N407">
        <f>buff!AN408</f>
        <v>0</v>
      </c>
      <c r="O407">
        <f>buff!AO408</f>
        <v>0</v>
      </c>
      <c r="P407">
        <f>buff!AP408</f>
        <v>0</v>
      </c>
      <c r="Q407">
        <f>buff!AQ408</f>
        <v>0</v>
      </c>
      <c r="R407">
        <f>buff!AR408</f>
        <v>999</v>
      </c>
      <c r="S407">
        <f>buff!AS408</f>
        <v>0</v>
      </c>
      <c r="T407">
        <f>buff!AT408</f>
        <v>0</v>
      </c>
      <c r="U407" t="str">
        <f>buff!AZ408</f>
        <v/>
      </c>
    </row>
    <row r="408" spans="1:21" x14ac:dyDescent="0.15">
      <c r="A408">
        <f>buff!Q409</f>
        <v>200271</v>
      </c>
      <c r="B408" t="str">
        <f>buff!R409</f>
        <v>被动鼓舞lv11</v>
      </c>
      <c r="C408" t="str">
        <f>buff!S409</f>
        <v>被动鼓舞lv11</v>
      </c>
      <c r="D408">
        <f>VLOOKUP(buff!T409,对应表!V:W,2,FALSE)</f>
        <v>1</v>
      </c>
      <c r="E408">
        <f>buff!U409</f>
        <v>0</v>
      </c>
      <c r="F408">
        <f>buff!V409</f>
        <v>0</v>
      </c>
      <c r="G408">
        <f>buff!W409</f>
        <v>0</v>
      </c>
      <c r="H408">
        <f>buff!X409</f>
        <v>0</v>
      </c>
      <c r="I408" t="str">
        <f>buff!AI409</f>
        <v>MP:60|MPS:35</v>
      </c>
      <c r="J408">
        <f>buff!AJ409</f>
        <v>0</v>
      </c>
      <c r="K408">
        <f>buff!AK409</f>
        <v>0</v>
      </c>
      <c r="L408">
        <f>buff!AL409</f>
        <v>0</v>
      </c>
      <c r="M408">
        <f>buff!AM409</f>
        <v>0</v>
      </c>
      <c r="N408">
        <f>buff!AN409</f>
        <v>0</v>
      </c>
      <c r="O408">
        <f>buff!AO409</f>
        <v>0</v>
      </c>
      <c r="P408">
        <f>buff!AP409</f>
        <v>0</v>
      </c>
      <c r="Q408">
        <f>buff!AQ409</f>
        <v>0</v>
      </c>
      <c r="R408">
        <f>buff!AR409</f>
        <v>999</v>
      </c>
      <c r="S408">
        <f>buff!AS409</f>
        <v>0</v>
      </c>
      <c r="T408">
        <f>buff!AT409</f>
        <v>0</v>
      </c>
      <c r="U408" t="str">
        <f>buff!AZ409</f>
        <v/>
      </c>
    </row>
    <row r="409" spans="1:21" x14ac:dyDescent="0.15">
      <c r="A409">
        <f>buff!Q410</f>
        <v>200272</v>
      </c>
      <c r="B409" t="str">
        <f>buff!R410</f>
        <v>被动鼓舞lv12</v>
      </c>
      <c r="C409" t="str">
        <f>buff!S410</f>
        <v>被动鼓舞lv12</v>
      </c>
      <c r="D409">
        <f>VLOOKUP(buff!T410,对应表!V:W,2,FALSE)</f>
        <v>1</v>
      </c>
      <c r="E409">
        <f>buff!U410</f>
        <v>0</v>
      </c>
      <c r="F409">
        <f>buff!V410</f>
        <v>0</v>
      </c>
      <c r="G409">
        <f>buff!W410</f>
        <v>0</v>
      </c>
      <c r="H409">
        <f>buff!X410</f>
        <v>0</v>
      </c>
      <c r="I409" t="str">
        <f>buff!AI410</f>
        <v>MP:60|MPS:40</v>
      </c>
      <c r="J409">
        <f>buff!AJ410</f>
        <v>0</v>
      </c>
      <c r="K409">
        <f>buff!AK410</f>
        <v>0</v>
      </c>
      <c r="L409">
        <f>buff!AL410</f>
        <v>0</v>
      </c>
      <c r="M409">
        <f>buff!AM410</f>
        <v>0</v>
      </c>
      <c r="N409">
        <f>buff!AN410</f>
        <v>0</v>
      </c>
      <c r="O409">
        <f>buff!AO410</f>
        <v>0</v>
      </c>
      <c r="P409">
        <f>buff!AP410</f>
        <v>0</v>
      </c>
      <c r="Q409">
        <f>buff!AQ410</f>
        <v>0</v>
      </c>
      <c r="R409">
        <f>buff!AR410</f>
        <v>999</v>
      </c>
      <c r="S409">
        <f>buff!AS410</f>
        <v>0</v>
      </c>
      <c r="T409">
        <f>buff!AT410</f>
        <v>0</v>
      </c>
      <c r="U409" t="str">
        <f>buff!AZ410</f>
        <v/>
      </c>
    </row>
    <row r="410" spans="1:21" x14ac:dyDescent="0.15">
      <c r="A410">
        <f>buff!Q411</f>
        <v>200273</v>
      </c>
      <c r="B410" t="str">
        <f>buff!R411</f>
        <v>被动鼓舞lv13</v>
      </c>
      <c r="C410" t="str">
        <f>buff!S411</f>
        <v>被动鼓舞lv13</v>
      </c>
      <c r="D410">
        <f>VLOOKUP(buff!T411,对应表!V:W,2,FALSE)</f>
        <v>1</v>
      </c>
      <c r="E410">
        <f>buff!U411</f>
        <v>0</v>
      </c>
      <c r="F410">
        <f>buff!V411</f>
        <v>0</v>
      </c>
      <c r="G410">
        <f>buff!W411</f>
        <v>0</v>
      </c>
      <c r="H410">
        <f>buff!X411</f>
        <v>0</v>
      </c>
      <c r="I410" t="str">
        <f>buff!AI411</f>
        <v>MP:70|MPS:40</v>
      </c>
      <c r="J410">
        <f>buff!AJ411</f>
        <v>0</v>
      </c>
      <c r="K410">
        <f>buff!AK411</f>
        <v>0</v>
      </c>
      <c r="L410">
        <f>buff!AL411</f>
        <v>0</v>
      </c>
      <c r="M410">
        <f>buff!AM411</f>
        <v>0</v>
      </c>
      <c r="N410">
        <f>buff!AN411</f>
        <v>0</v>
      </c>
      <c r="O410">
        <f>buff!AO411</f>
        <v>0</v>
      </c>
      <c r="P410">
        <f>buff!AP411</f>
        <v>0</v>
      </c>
      <c r="Q410">
        <f>buff!AQ411</f>
        <v>0</v>
      </c>
      <c r="R410">
        <f>buff!AR411</f>
        <v>999</v>
      </c>
      <c r="S410">
        <f>buff!AS411</f>
        <v>0</v>
      </c>
      <c r="T410">
        <f>buff!AT411</f>
        <v>0</v>
      </c>
      <c r="U410" t="str">
        <f>buff!AZ411</f>
        <v/>
      </c>
    </row>
    <row r="411" spans="1:21" x14ac:dyDescent="0.15">
      <c r="A411">
        <f>buff!Q412</f>
        <v>200274</v>
      </c>
      <c r="B411" t="str">
        <f>buff!R412</f>
        <v>被动鼓舞lv14</v>
      </c>
      <c r="C411" t="str">
        <f>buff!S412</f>
        <v>被动鼓舞lv14</v>
      </c>
      <c r="D411">
        <f>VLOOKUP(buff!T412,对应表!V:W,2,FALSE)</f>
        <v>1</v>
      </c>
      <c r="E411">
        <f>buff!U412</f>
        <v>0</v>
      </c>
      <c r="F411">
        <f>buff!V412</f>
        <v>0</v>
      </c>
      <c r="G411">
        <f>buff!W412</f>
        <v>0</v>
      </c>
      <c r="H411">
        <f>buff!X412</f>
        <v>0</v>
      </c>
      <c r="I411" t="str">
        <f>buff!AI412</f>
        <v>MP:70|MPS:45</v>
      </c>
      <c r="J411">
        <f>buff!AJ412</f>
        <v>0</v>
      </c>
      <c r="K411">
        <f>buff!AK412</f>
        <v>0</v>
      </c>
      <c r="L411">
        <f>buff!AL412</f>
        <v>0</v>
      </c>
      <c r="M411">
        <f>buff!AM412</f>
        <v>0</v>
      </c>
      <c r="N411">
        <f>buff!AN412</f>
        <v>0</v>
      </c>
      <c r="O411">
        <f>buff!AO412</f>
        <v>0</v>
      </c>
      <c r="P411">
        <f>buff!AP412</f>
        <v>0</v>
      </c>
      <c r="Q411">
        <f>buff!AQ412</f>
        <v>0</v>
      </c>
      <c r="R411">
        <f>buff!AR412</f>
        <v>999</v>
      </c>
      <c r="S411">
        <f>buff!AS412</f>
        <v>0</v>
      </c>
      <c r="T411">
        <f>buff!AT412</f>
        <v>0</v>
      </c>
      <c r="U411" t="str">
        <f>buff!AZ412</f>
        <v/>
      </c>
    </row>
    <row r="412" spans="1:21" x14ac:dyDescent="0.15">
      <c r="A412">
        <f>buff!Q413</f>
        <v>200275</v>
      </c>
      <c r="B412" t="str">
        <f>buff!R413</f>
        <v>被动鼓舞lv15</v>
      </c>
      <c r="C412" t="str">
        <f>buff!S413</f>
        <v>被动鼓舞lv15</v>
      </c>
      <c r="D412">
        <f>VLOOKUP(buff!T413,对应表!V:W,2,FALSE)</f>
        <v>1</v>
      </c>
      <c r="E412">
        <f>buff!U413</f>
        <v>0</v>
      </c>
      <c r="F412">
        <f>buff!V413</f>
        <v>0</v>
      </c>
      <c r="G412">
        <f>buff!W413</f>
        <v>0</v>
      </c>
      <c r="H412">
        <f>buff!X413</f>
        <v>0</v>
      </c>
      <c r="I412" t="str">
        <f>buff!AI413</f>
        <v>MP:80|MPS:45</v>
      </c>
      <c r="J412">
        <f>buff!AJ413</f>
        <v>0</v>
      </c>
      <c r="K412">
        <f>buff!AK413</f>
        <v>0</v>
      </c>
      <c r="L412">
        <f>buff!AL413</f>
        <v>0</v>
      </c>
      <c r="M412">
        <f>buff!AM413</f>
        <v>0</v>
      </c>
      <c r="N412">
        <f>buff!AN413</f>
        <v>0</v>
      </c>
      <c r="O412">
        <f>buff!AO413</f>
        <v>0</v>
      </c>
      <c r="P412">
        <f>buff!AP413</f>
        <v>0</v>
      </c>
      <c r="Q412">
        <f>buff!AQ413</f>
        <v>0</v>
      </c>
      <c r="R412">
        <f>buff!AR413</f>
        <v>999</v>
      </c>
      <c r="S412">
        <f>buff!AS413</f>
        <v>0</v>
      </c>
      <c r="T412">
        <f>buff!AT413</f>
        <v>0</v>
      </c>
      <c r="U412" t="str">
        <f>buff!AZ413</f>
        <v/>
      </c>
    </row>
    <row r="413" spans="1:21" x14ac:dyDescent="0.15">
      <c r="A413">
        <f>buff!Q414</f>
        <v>200276</v>
      </c>
      <c r="B413" t="str">
        <f>buff!R414</f>
        <v>被动鼓舞lv16</v>
      </c>
      <c r="C413" t="str">
        <f>buff!S414</f>
        <v>被动鼓舞lv16</v>
      </c>
      <c r="D413">
        <f>VLOOKUP(buff!T414,对应表!V:W,2,FALSE)</f>
        <v>1</v>
      </c>
      <c r="E413">
        <f>buff!U414</f>
        <v>0</v>
      </c>
      <c r="F413">
        <f>buff!V414</f>
        <v>0</v>
      </c>
      <c r="G413">
        <f>buff!W414</f>
        <v>0</v>
      </c>
      <c r="H413">
        <f>buff!X414</f>
        <v>0</v>
      </c>
      <c r="I413" t="str">
        <f>buff!AI414</f>
        <v>MP:80|MPS:50</v>
      </c>
      <c r="J413">
        <f>buff!AJ414</f>
        <v>0</v>
      </c>
      <c r="K413">
        <f>buff!AK414</f>
        <v>0</v>
      </c>
      <c r="L413">
        <f>buff!AL414</f>
        <v>0</v>
      </c>
      <c r="M413">
        <f>buff!AM414</f>
        <v>0</v>
      </c>
      <c r="N413">
        <f>buff!AN414</f>
        <v>0</v>
      </c>
      <c r="O413">
        <f>buff!AO414</f>
        <v>0</v>
      </c>
      <c r="P413">
        <f>buff!AP414</f>
        <v>0</v>
      </c>
      <c r="Q413">
        <f>buff!AQ414</f>
        <v>0</v>
      </c>
      <c r="R413">
        <f>buff!AR414</f>
        <v>999</v>
      </c>
      <c r="S413">
        <f>buff!AS414</f>
        <v>0</v>
      </c>
      <c r="T413">
        <f>buff!AT414</f>
        <v>0</v>
      </c>
      <c r="U413" t="str">
        <f>buff!AZ414</f>
        <v/>
      </c>
    </row>
    <row r="414" spans="1:21" x14ac:dyDescent="0.15">
      <c r="A414">
        <f>buff!Q415</f>
        <v>200277</v>
      </c>
      <c r="B414" t="str">
        <f>buff!R415</f>
        <v>被动鼓舞lv17</v>
      </c>
      <c r="C414" t="str">
        <f>buff!S415</f>
        <v>被动鼓舞lv17</v>
      </c>
      <c r="D414">
        <f>VLOOKUP(buff!T415,对应表!V:W,2,FALSE)</f>
        <v>1</v>
      </c>
      <c r="E414">
        <f>buff!U415</f>
        <v>0</v>
      </c>
      <c r="F414">
        <f>buff!V415</f>
        <v>0</v>
      </c>
      <c r="G414">
        <f>buff!W415</f>
        <v>0</v>
      </c>
      <c r="H414">
        <f>buff!X415</f>
        <v>0</v>
      </c>
      <c r="I414" t="str">
        <f>buff!AI415</f>
        <v>MP:90|MPS:50</v>
      </c>
      <c r="J414">
        <f>buff!AJ415</f>
        <v>0</v>
      </c>
      <c r="K414">
        <f>buff!AK415</f>
        <v>0</v>
      </c>
      <c r="L414">
        <f>buff!AL415</f>
        <v>0</v>
      </c>
      <c r="M414">
        <f>buff!AM415</f>
        <v>0</v>
      </c>
      <c r="N414">
        <f>buff!AN415</f>
        <v>0</v>
      </c>
      <c r="O414">
        <f>buff!AO415</f>
        <v>0</v>
      </c>
      <c r="P414">
        <f>buff!AP415</f>
        <v>0</v>
      </c>
      <c r="Q414">
        <f>buff!AQ415</f>
        <v>0</v>
      </c>
      <c r="R414">
        <f>buff!AR415</f>
        <v>999</v>
      </c>
      <c r="S414">
        <f>buff!AS415</f>
        <v>0</v>
      </c>
      <c r="T414">
        <f>buff!AT415</f>
        <v>0</v>
      </c>
      <c r="U414" t="str">
        <f>buff!AZ415</f>
        <v/>
      </c>
    </row>
    <row r="415" spans="1:21" x14ac:dyDescent="0.15">
      <c r="A415">
        <f>buff!Q416</f>
        <v>200278</v>
      </c>
      <c r="B415" t="str">
        <f>buff!R416</f>
        <v>被动鼓舞lv18</v>
      </c>
      <c r="C415" t="str">
        <f>buff!S416</f>
        <v>被动鼓舞lv18</v>
      </c>
      <c r="D415">
        <f>VLOOKUP(buff!T416,对应表!V:W,2,FALSE)</f>
        <v>1</v>
      </c>
      <c r="E415">
        <f>buff!U416</f>
        <v>0</v>
      </c>
      <c r="F415">
        <f>buff!V416</f>
        <v>0</v>
      </c>
      <c r="G415">
        <f>buff!W416</f>
        <v>0</v>
      </c>
      <c r="H415">
        <f>buff!X416</f>
        <v>0</v>
      </c>
      <c r="I415" t="str">
        <f>buff!AI416</f>
        <v>MP:90|MPS:55</v>
      </c>
      <c r="J415">
        <f>buff!AJ416</f>
        <v>0</v>
      </c>
      <c r="K415">
        <f>buff!AK416</f>
        <v>0</v>
      </c>
      <c r="L415">
        <f>buff!AL416</f>
        <v>0</v>
      </c>
      <c r="M415">
        <f>buff!AM416</f>
        <v>0</v>
      </c>
      <c r="N415">
        <f>buff!AN416</f>
        <v>0</v>
      </c>
      <c r="O415">
        <f>buff!AO416</f>
        <v>0</v>
      </c>
      <c r="P415">
        <f>buff!AP416</f>
        <v>0</v>
      </c>
      <c r="Q415">
        <f>buff!AQ416</f>
        <v>0</v>
      </c>
      <c r="R415">
        <f>buff!AR416</f>
        <v>999</v>
      </c>
      <c r="S415">
        <f>buff!AS416</f>
        <v>0</v>
      </c>
      <c r="T415">
        <f>buff!AT416</f>
        <v>0</v>
      </c>
      <c r="U415" t="str">
        <f>buff!AZ416</f>
        <v/>
      </c>
    </row>
    <row r="416" spans="1:21" x14ac:dyDescent="0.15">
      <c r="A416">
        <f>buff!Q417</f>
        <v>200279</v>
      </c>
      <c r="B416" t="str">
        <f>buff!R417</f>
        <v>被动鼓舞lv19</v>
      </c>
      <c r="C416" t="str">
        <f>buff!S417</f>
        <v>被动鼓舞lv19</v>
      </c>
      <c r="D416">
        <f>VLOOKUP(buff!T417,对应表!V:W,2,FALSE)</f>
        <v>1</v>
      </c>
      <c r="E416">
        <f>buff!U417</f>
        <v>0</v>
      </c>
      <c r="F416">
        <f>buff!V417</f>
        <v>0</v>
      </c>
      <c r="G416">
        <f>buff!W417</f>
        <v>0</v>
      </c>
      <c r="H416">
        <f>buff!X417</f>
        <v>0</v>
      </c>
      <c r="I416" t="str">
        <f>buff!AI417</f>
        <v>MP:100|MPS:55</v>
      </c>
      <c r="J416">
        <f>buff!AJ417</f>
        <v>0</v>
      </c>
      <c r="K416">
        <f>buff!AK417</f>
        <v>0</v>
      </c>
      <c r="L416">
        <f>buff!AL417</f>
        <v>0</v>
      </c>
      <c r="M416">
        <f>buff!AM417</f>
        <v>0</v>
      </c>
      <c r="N416">
        <f>buff!AN417</f>
        <v>0</v>
      </c>
      <c r="O416">
        <f>buff!AO417</f>
        <v>0</v>
      </c>
      <c r="P416">
        <f>buff!AP417</f>
        <v>0</v>
      </c>
      <c r="Q416">
        <f>buff!AQ417</f>
        <v>0</v>
      </c>
      <c r="R416">
        <f>buff!AR417</f>
        <v>999</v>
      </c>
      <c r="S416">
        <f>buff!AS417</f>
        <v>0</v>
      </c>
      <c r="T416">
        <f>buff!AT417</f>
        <v>0</v>
      </c>
      <c r="U416" t="str">
        <f>buff!AZ417</f>
        <v/>
      </c>
    </row>
    <row r="417" spans="1:21" x14ac:dyDescent="0.15">
      <c r="A417">
        <f>buff!Q418</f>
        <v>200280</v>
      </c>
      <c r="B417" t="str">
        <f>buff!R418</f>
        <v>被动鼓舞lv20</v>
      </c>
      <c r="C417" t="str">
        <f>buff!S418</f>
        <v>被动鼓舞lv20</v>
      </c>
      <c r="D417">
        <f>VLOOKUP(buff!T418,对应表!V:W,2,FALSE)</f>
        <v>1</v>
      </c>
      <c r="E417">
        <f>buff!U418</f>
        <v>0</v>
      </c>
      <c r="F417">
        <f>buff!V418</f>
        <v>0</v>
      </c>
      <c r="G417">
        <f>buff!W418</f>
        <v>0</v>
      </c>
      <c r="H417">
        <f>buff!X418</f>
        <v>0</v>
      </c>
      <c r="I417" t="str">
        <f>buff!AI418</f>
        <v>MP:100|MPS:60</v>
      </c>
      <c r="J417">
        <f>buff!AJ418</f>
        <v>0</v>
      </c>
      <c r="K417">
        <f>buff!AK418</f>
        <v>0</v>
      </c>
      <c r="L417">
        <f>buff!AL418</f>
        <v>0</v>
      </c>
      <c r="M417">
        <f>buff!AM418</f>
        <v>0</v>
      </c>
      <c r="N417">
        <f>buff!AN418</f>
        <v>0</v>
      </c>
      <c r="O417">
        <f>buff!AO418</f>
        <v>0</v>
      </c>
      <c r="P417">
        <f>buff!AP418</f>
        <v>0</v>
      </c>
      <c r="Q417">
        <f>buff!AQ418</f>
        <v>0</v>
      </c>
      <c r="R417">
        <f>buff!AR418</f>
        <v>999</v>
      </c>
      <c r="S417">
        <f>buff!AS418</f>
        <v>0</v>
      </c>
      <c r="T417">
        <f>buff!AT418</f>
        <v>0</v>
      </c>
      <c r="U417" t="str">
        <f>buff!AZ418</f>
        <v/>
      </c>
    </row>
    <row r="418" spans="1:21" x14ac:dyDescent="0.15">
      <c r="A418">
        <f>buff!Q419</f>
        <v>200281</v>
      </c>
      <c r="B418" t="str">
        <f>buff!R419</f>
        <v>被动刚烈lv1</v>
      </c>
      <c r="C418" t="str">
        <f>buff!S419</f>
        <v>被动刚烈lv1</v>
      </c>
      <c r="D418">
        <f>VLOOKUP(buff!T419,对应表!V:W,2,FALSE)</f>
        <v>1</v>
      </c>
      <c r="E418">
        <f>buff!U419</f>
        <v>0</v>
      </c>
      <c r="F418">
        <f>buff!V419</f>
        <v>0</v>
      </c>
      <c r="G418">
        <f>buff!W419</f>
        <v>0</v>
      </c>
      <c r="H418">
        <f>buff!X419</f>
        <v>0</v>
      </c>
      <c r="I418" t="str">
        <f>buff!AI419</f>
        <v>COT:10</v>
      </c>
      <c r="J418">
        <f>buff!AJ419</f>
        <v>0</v>
      </c>
      <c r="K418">
        <f>buff!AK419</f>
        <v>0</v>
      </c>
      <c r="L418">
        <f>buff!AL419</f>
        <v>0</v>
      </c>
      <c r="M418">
        <f>buff!AM419</f>
        <v>0</v>
      </c>
      <c r="N418">
        <f>buff!AN419</f>
        <v>0</v>
      </c>
      <c r="O418">
        <f>buff!AO419</f>
        <v>0</v>
      </c>
      <c r="P418">
        <f>buff!AP419</f>
        <v>0</v>
      </c>
      <c r="Q418">
        <f>buff!AQ419</f>
        <v>0</v>
      </c>
      <c r="R418">
        <f>buff!AR419</f>
        <v>999</v>
      </c>
      <c r="S418">
        <f>buff!AS419</f>
        <v>0</v>
      </c>
      <c r="T418">
        <f>buff!AT419</f>
        <v>0</v>
      </c>
      <c r="U418" t="str">
        <f>buff!AZ419</f>
        <v/>
      </c>
    </row>
    <row r="419" spans="1:21" x14ac:dyDescent="0.15">
      <c r="A419">
        <f>buff!Q420</f>
        <v>200282</v>
      </c>
      <c r="B419" t="str">
        <f>buff!R420</f>
        <v>被动刚烈lv2</v>
      </c>
      <c r="C419" t="str">
        <f>buff!S420</f>
        <v>被动刚烈lv2</v>
      </c>
      <c r="D419">
        <f>VLOOKUP(buff!T420,对应表!V:W,2,FALSE)</f>
        <v>1</v>
      </c>
      <c r="E419">
        <f>buff!U420</f>
        <v>0</v>
      </c>
      <c r="F419">
        <f>buff!V420</f>
        <v>0</v>
      </c>
      <c r="G419">
        <f>buff!W420</f>
        <v>0</v>
      </c>
      <c r="H419">
        <f>buff!X420</f>
        <v>0</v>
      </c>
      <c r="I419" t="str">
        <f>buff!AI420</f>
        <v>COT:11</v>
      </c>
      <c r="J419">
        <f>buff!AJ420</f>
        <v>0</v>
      </c>
      <c r="K419">
        <f>buff!AK420</f>
        <v>0</v>
      </c>
      <c r="L419">
        <f>buff!AL420</f>
        <v>0</v>
      </c>
      <c r="M419">
        <f>buff!AM420</f>
        <v>0</v>
      </c>
      <c r="N419">
        <f>buff!AN420</f>
        <v>0</v>
      </c>
      <c r="O419">
        <f>buff!AO420</f>
        <v>0</v>
      </c>
      <c r="P419">
        <f>buff!AP420</f>
        <v>0</v>
      </c>
      <c r="Q419">
        <f>buff!AQ420</f>
        <v>0</v>
      </c>
      <c r="R419">
        <f>buff!AR420</f>
        <v>999</v>
      </c>
      <c r="S419">
        <f>buff!AS420</f>
        <v>0</v>
      </c>
      <c r="T419">
        <f>buff!AT420</f>
        <v>0</v>
      </c>
      <c r="U419" t="str">
        <f>buff!AZ420</f>
        <v/>
      </c>
    </row>
    <row r="420" spans="1:21" x14ac:dyDescent="0.15">
      <c r="A420">
        <f>buff!Q421</f>
        <v>200283</v>
      </c>
      <c r="B420" t="str">
        <f>buff!R421</f>
        <v>被动刚烈lv3</v>
      </c>
      <c r="C420" t="str">
        <f>buff!S421</f>
        <v>被动刚烈lv3</v>
      </c>
      <c r="D420">
        <f>VLOOKUP(buff!T421,对应表!V:W,2,FALSE)</f>
        <v>1</v>
      </c>
      <c r="E420">
        <f>buff!U421</f>
        <v>0</v>
      </c>
      <c r="F420">
        <f>buff!V421</f>
        <v>0</v>
      </c>
      <c r="G420">
        <f>buff!W421</f>
        <v>0</v>
      </c>
      <c r="H420">
        <f>buff!X421</f>
        <v>0</v>
      </c>
      <c r="I420" t="str">
        <f>buff!AI421</f>
        <v>COT:12</v>
      </c>
      <c r="J420">
        <f>buff!AJ421</f>
        <v>0</v>
      </c>
      <c r="K420">
        <f>buff!AK421</f>
        <v>0</v>
      </c>
      <c r="L420">
        <f>buff!AL421</f>
        <v>0</v>
      </c>
      <c r="M420">
        <f>buff!AM421</f>
        <v>0</v>
      </c>
      <c r="N420">
        <f>buff!AN421</f>
        <v>0</v>
      </c>
      <c r="O420">
        <f>buff!AO421</f>
        <v>0</v>
      </c>
      <c r="P420">
        <f>buff!AP421</f>
        <v>0</v>
      </c>
      <c r="Q420">
        <f>buff!AQ421</f>
        <v>0</v>
      </c>
      <c r="R420">
        <f>buff!AR421</f>
        <v>999</v>
      </c>
      <c r="S420">
        <f>buff!AS421</f>
        <v>0</v>
      </c>
      <c r="T420">
        <f>buff!AT421</f>
        <v>0</v>
      </c>
      <c r="U420" t="str">
        <f>buff!AZ421</f>
        <v/>
      </c>
    </row>
    <row r="421" spans="1:21" x14ac:dyDescent="0.15">
      <c r="A421">
        <f>buff!Q422</f>
        <v>200284</v>
      </c>
      <c r="B421" t="str">
        <f>buff!R422</f>
        <v>被动刚烈lv4</v>
      </c>
      <c r="C421" t="str">
        <f>buff!S422</f>
        <v>被动刚烈lv4</v>
      </c>
      <c r="D421">
        <f>VLOOKUP(buff!T422,对应表!V:W,2,FALSE)</f>
        <v>1</v>
      </c>
      <c r="E421">
        <f>buff!U422</f>
        <v>0</v>
      </c>
      <c r="F421">
        <f>buff!V422</f>
        <v>0</v>
      </c>
      <c r="G421">
        <f>buff!W422</f>
        <v>0</v>
      </c>
      <c r="H421">
        <f>buff!X422</f>
        <v>0</v>
      </c>
      <c r="I421" t="str">
        <f>buff!AI422</f>
        <v>COT:13</v>
      </c>
      <c r="J421">
        <f>buff!AJ422</f>
        <v>0</v>
      </c>
      <c r="K421">
        <f>buff!AK422</f>
        <v>0</v>
      </c>
      <c r="L421">
        <f>buff!AL422</f>
        <v>0</v>
      </c>
      <c r="M421">
        <f>buff!AM422</f>
        <v>0</v>
      </c>
      <c r="N421">
        <f>buff!AN422</f>
        <v>0</v>
      </c>
      <c r="O421">
        <f>buff!AO422</f>
        <v>0</v>
      </c>
      <c r="P421">
        <f>buff!AP422</f>
        <v>0</v>
      </c>
      <c r="Q421">
        <f>buff!AQ422</f>
        <v>0</v>
      </c>
      <c r="R421">
        <f>buff!AR422</f>
        <v>999</v>
      </c>
      <c r="S421">
        <f>buff!AS422</f>
        <v>0</v>
      </c>
      <c r="T421">
        <f>buff!AT422</f>
        <v>0</v>
      </c>
      <c r="U421" t="str">
        <f>buff!AZ422</f>
        <v/>
      </c>
    </row>
    <row r="422" spans="1:21" x14ac:dyDescent="0.15">
      <c r="A422">
        <f>buff!Q423</f>
        <v>200285</v>
      </c>
      <c r="B422" t="str">
        <f>buff!R423</f>
        <v>被动刚烈lv5</v>
      </c>
      <c r="C422" t="str">
        <f>buff!S423</f>
        <v>被动刚烈lv5</v>
      </c>
      <c r="D422">
        <f>VLOOKUP(buff!T423,对应表!V:W,2,FALSE)</f>
        <v>1</v>
      </c>
      <c r="E422">
        <f>buff!U423</f>
        <v>0</v>
      </c>
      <c r="F422">
        <f>buff!V423</f>
        <v>0</v>
      </c>
      <c r="G422">
        <f>buff!W423</f>
        <v>0</v>
      </c>
      <c r="H422">
        <f>buff!X423</f>
        <v>0</v>
      </c>
      <c r="I422" t="str">
        <f>buff!AI423</f>
        <v>COT:14</v>
      </c>
      <c r="J422">
        <f>buff!AJ423</f>
        <v>0</v>
      </c>
      <c r="K422">
        <f>buff!AK423</f>
        <v>0</v>
      </c>
      <c r="L422">
        <f>buff!AL423</f>
        <v>0</v>
      </c>
      <c r="M422">
        <f>buff!AM423</f>
        <v>0</v>
      </c>
      <c r="N422">
        <f>buff!AN423</f>
        <v>0</v>
      </c>
      <c r="O422">
        <f>buff!AO423</f>
        <v>0</v>
      </c>
      <c r="P422">
        <f>buff!AP423</f>
        <v>0</v>
      </c>
      <c r="Q422">
        <f>buff!AQ423</f>
        <v>0</v>
      </c>
      <c r="R422">
        <f>buff!AR423</f>
        <v>999</v>
      </c>
      <c r="S422">
        <f>buff!AS423</f>
        <v>0</v>
      </c>
      <c r="T422">
        <f>buff!AT423</f>
        <v>0</v>
      </c>
      <c r="U422" t="str">
        <f>buff!AZ423</f>
        <v/>
      </c>
    </row>
    <row r="423" spans="1:21" x14ac:dyDescent="0.15">
      <c r="A423">
        <f>buff!Q424</f>
        <v>200286</v>
      </c>
      <c r="B423" t="str">
        <f>buff!R424</f>
        <v>被动刚烈lv6</v>
      </c>
      <c r="C423" t="str">
        <f>buff!S424</f>
        <v>被动刚烈lv6</v>
      </c>
      <c r="D423">
        <f>VLOOKUP(buff!T424,对应表!V:W,2,FALSE)</f>
        <v>1</v>
      </c>
      <c r="E423">
        <f>buff!U424</f>
        <v>0</v>
      </c>
      <c r="F423">
        <f>buff!V424</f>
        <v>0</v>
      </c>
      <c r="G423">
        <f>buff!W424</f>
        <v>0</v>
      </c>
      <c r="H423">
        <f>buff!X424</f>
        <v>0</v>
      </c>
      <c r="I423" t="str">
        <f>buff!AI424</f>
        <v>COT:15</v>
      </c>
      <c r="J423">
        <f>buff!AJ424</f>
        <v>0</v>
      </c>
      <c r="K423">
        <f>buff!AK424</f>
        <v>0</v>
      </c>
      <c r="L423">
        <f>buff!AL424</f>
        <v>0</v>
      </c>
      <c r="M423">
        <f>buff!AM424</f>
        <v>0</v>
      </c>
      <c r="N423">
        <f>buff!AN424</f>
        <v>0</v>
      </c>
      <c r="O423">
        <f>buff!AO424</f>
        <v>0</v>
      </c>
      <c r="P423">
        <f>buff!AP424</f>
        <v>0</v>
      </c>
      <c r="Q423">
        <f>buff!AQ424</f>
        <v>0</v>
      </c>
      <c r="R423">
        <f>buff!AR424</f>
        <v>999</v>
      </c>
      <c r="S423">
        <f>buff!AS424</f>
        <v>0</v>
      </c>
      <c r="T423">
        <f>buff!AT424</f>
        <v>0</v>
      </c>
      <c r="U423" t="str">
        <f>buff!AZ424</f>
        <v/>
      </c>
    </row>
    <row r="424" spans="1:21" x14ac:dyDescent="0.15">
      <c r="A424">
        <f>buff!Q425</f>
        <v>200287</v>
      </c>
      <c r="B424" t="str">
        <f>buff!R425</f>
        <v>被动刚烈lv7</v>
      </c>
      <c r="C424" t="str">
        <f>buff!S425</f>
        <v>被动刚烈lv7</v>
      </c>
      <c r="D424">
        <f>VLOOKUP(buff!T425,对应表!V:W,2,FALSE)</f>
        <v>1</v>
      </c>
      <c r="E424">
        <f>buff!U425</f>
        <v>0</v>
      </c>
      <c r="F424">
        <f>buff!V425</f>
        <v>0</v>
      </c>
      <c r="G424">
        <f>buff!W425</f>
        <v>0</v>
      </c>
      <c r="H424">
        <f>buff!X425</f>
        <v>0</v>
      </c>
      <c r="I424" t="str">
        <f>buff!AI425</f>
        <v>COT:16</v>
      </c>
      <c r="J424">
        <f>buff!AJ425</f>
        <v>0</v>
      </c>
      <c r="K424">
        <f>buff!AK425</f>
        <v>0</v>
      </c>
      <c r="L424">
        <f>buff!AL425</f>
        <v>0</v>
      </c>
      <c r="M424">
        <f>buff!AM425</f>
        <v>0</v>
      </c>
      <c r="N424">
        <f>buff!AN425</f>
        <v>0</v>
      </c>
      <c r="O424">
        <f>buff!AO425</f>
        <v>0</v>
      </c>
      <c r="P424">
        <f>buff!AP425</f>
        <v>0</v>
      </c>
      <c r="Q424">
        <f>buff!AQ425</f>
        <v>0</v>
      </c>
      <c r="R424">
        <f>buff!AR425</f>
        <v>999</v>
      </c>
      <c r="S424">
        <f>buff!AS425</f>
        <v>0</v>
      </c>
      <c r="T424">
        <f>buff!AT425</f>
        <v>0</v>
      </c>
      <c r="U424" t="str">
        <f>buff!AZ425</f>
        <v/>
      </c>
    </row>
    <row r="425" spans="1:21" x14ac:dyDescent="0.15">
      <c r="A425">
        <f>buff!Q426</f>
        <v>200288</v>
      </c>
      <c r="B425" t="str">
        <f>buff!R426</f>
        <v>被动刚烈lv8</v>
      </c>
      <c r="C425" t="str">
        <f>buff!S426</f>
        <v>被动刚烈lv8</v>
      </c>
      <c r="D425">
        <f>VLOOKUP(buff!T426,对应表!V:W,2,FALSE)</f>
        <v>1</v>
      </c>
      <c r="E425">
        <f>buff!U426</f>
        <v>0</v>
      </c>
      <c r="F425">
        <f>buff!V426</f>
        <v>0</v>
      </c>
      <c r="G425">
        <f>buff!W426</f>
        <v>0</v>
      </c>
      <c r="H425">
        <f>buff!X426</f>
        <v>0</v>
      </c>
      <c r="I425" t="str">
        <f>buff!AI426</f>
        <v>COT:17</v>
      </c>
      <c r="J425">
        <f>buff!AJ426</f>
        <v>0</v>
      </c>
      <c r="K425">
        <f>buff!AK426</f>
        <v>0</v>
      </c>
      <c r="L425">
        <f>buff!AL426</f>
        <v>0</v>
      </c>
      <c r="M425">
        <f>buff!AM426</f>
        <v>0</v>
      </c>
      <c r="N425">
        <f>buff!AN426</f>
        <v>0</v>
      </c>
      <c r="O425">
        <f>buff!AO426</f>
        <v>0</v>
      </c>
      <c r="P425">
        <f>buff!AP426</f>
        <v>0</v>
      </c>
      <c r="Q425">
        <f>buff!AQ426</f>
        <v>0</v>
      </c>
      <c r="R425">
        <f>buff!AR426</f>
        <v>999</v>
      </c>
      <c r="S425">
        <f>buff!AS426</f>
        <v>0</v>
      </c>
      <c r="T425">
        <f>buff!AT426</f>
        <v>0</v>
      </c>
      <c r="U425" t="str">
        <f>buff!AZ426</f>
        <v/>
      </c>
    </row>
    <row r="426" spans="1:21" x14ac:dyDescent="0.15">
      <c r="A426">
        <f>buff!Q427</f>
        <v>200289</v>
      </c>
      <c r="B426" t="str">
        <f>buff!R427</f>
        <v>被动刚烈lv9</v>
      </c>
      <c r="C426" t="str">
        <f>buff!S427</f>
        <v>被动刚烈lv9</v>
      </c>
      <c r="D426">
        <f>VLOOKUP(buff!T427,对应表!V:W,2,FALSE)</f>
        <v>1</v>
      </c>
      <c r="E426">
        <f>buff!U427</f>
        <v>0</v>
      </c>
      <c r="F426">
        <f>buff!V427</f>
        <v>0</v>
      </c>
      <c r="G426">
        <f>buff!W427</f>
        <v>0</v>
      </c>
      <c r="H426">
        <f>buff!X427</f>
        <v>0</v>
      </c>
      <c r="I426" t="str">
        <f>buff!AI427</f>
        <v>COT:18</v>
      </c>
      <c r="J426">
        <f>buff!AJ427</f>
        <v>0</v>
      </c>
      <c r="K426">
        <f>buff!AK427</f>
        <v>0</v>
      </c>
      <c r="L426">
        <f>buff!AL427</f>
        <v>0</v>
      </c>
      <c r="M426">
        <f>buff!AM427</f>
        <v>0</v>
      </c>
      <c r="N426">
        <f>buff!AN427</f>
        <v>0</v>
      </c>
      <c r="O426">
        <f>buff!AO427</f>
        <v>0</v>
      </c>
      <c r="P426">
        <f>buff!AP427</f>
        <v>0</v>
      </c>
      <c r="Q426">
        <f>buff!AQ427</f>
        <v>0</v>
      </c>
      <c r="R426">
        <f>buff!AR427</f>
        <v>999</v>
      </c>
      <c r="S426">
        <f>buff!AS427</f>
        <v>0</v>
      </c>
      <c r="T426">
        <f>buff!AT427</f>
        <v>0</v>
      </c>
      <c r="U426" t="str">
        <f>buff!AZ427</f>
        <v/>
      </c>
    </row>
    <row r="427" spans="1:21" x14ac:dyDescent="0.15">
      <c r="A427">
        <f>buff!Q428</f>
        <v>200290</v>
      </c>
      <c r="B427" t="str">
        <f>buff!R428</f>
        <v>被动刚烈lv10</v>
      </c>
      <c r="C427" t="str">
        <f>buff!S428</f>
        <v>被动刚烈lv10</v>
      </c>
      <c r="D427">
        <f>VLOOKUP(buff!T428,对应表!V:W,2,FALSE)</f>
        <v>1</v>
      </c>
      <c r="E427">
        <f>buff!U428</f>
        <v>0</v>
      </c>
      <c r="F427">
        <f>buff!V428</f>
        <v>0</v>
      </c>
      <c r="G427">
        <f>buff!W428</f>
        <v>0</v>
      </c>
      <c r="H427">
        <f>buff!X428</f>
        <v>0</v>
      </c>
      <c r="I427" t="str">
        <f>buff!AI428</f>
        <v>COT:19</v>
      </c>
      <c r="J427">
        <f>buff!AJ428</f>
        <v>0</v>
      </c>
      <c r="K427">
        <f>buff!AK428</f>
        <v>0</v>
      </c>
      <c r="L427">
        <f>buff!AL428</f>
        <v>0</v>
      </c>
      <c r="M427">
        <f>buff!AM428</f>
        <v>0</v>
      </c>
      <c r="N427">
        <f>buff!AN428</f>
        <v>0</v>
      </c>
      <c r="O427">
        <f>buff!AO428</f>
        <v>0</v>
      </c>
      <c r="P427">
        <f>buff!AP428</f>
        <v>0</v>
      </c>
      <c r="Q427">
        <f>buff!AQ428</f>
        <v>0</v>
      </c>
      <c r="R427">
        <f>buff!AR428</f>
        <v>999</v>
      </c>
      <c r="S427">
        <f>buff!AS428</f>
        <v>0</v>
      </c>
      <c r="T427">
        <f>buff!AT428</f>
        <v>0</v>
      </c>
      <c r="U427" t="str">
        <f>buff!AZ428</f>
        <v/>
      </c>
    </row>
    <row r="428" spans="1:21" x14ac:dyDescent="0.15">
      <c r="A428">
        <f>buff!Q429</f>
        <v>200291</v>
      </c>
      <c r="B428" t="str">
        <f>buff!R429</f>
        <v>被动刚烈lv11</v>
      </c>
      <c r="C428" t="str">
        <f>buff!S429</f>
        <v>被动刚烈lv11</v>
      </c>
      <c r="D428">
        <f>VLOOKUP(buff!T429,对应表!V:W,2,FALSE)</f>
        <v>1</v>
      </c>
      <c r="E428">
        <f>buff!U429</f>
        <v>0</v>
      </c>
      <c r="F428">
        <f>buff!V429</f>
        <v>0</v>
      </c>
      <c r="G428">
        <f>buff!W429</f>
        <v>0</v>
      </c>
      <c r="H428">
        <f>buff!X429</f>
        <v>0</v>
      </c>
      <c r="I428" t="str">
        <f>buff!AI429</f>
        <v>COT:20</v>
      </c>
      <c r="J428">
        <f>buff!AJ429</f>
        <v>0</v>
      </c>
      <c r="K428">
        <f>buff!AK429</f>
        <v>0</v>
      </c>
      <c r="L428">
        <f>buff!AL429</f>
        <v>0</v>
      </c>
      <c r="M428">
        <f>buff!AM429</f>
        <v>0</v>
      </c>
      <c r="N428">
        <f>buff!AN429</f>
        <v>0</v>
      </c>
      <c r="O428">
        <f>buff!AO429</f>
        <v>0</v>
      </c>
      <c r="P428">
        <f>buff!AP429</f>
        <v>0</v>
      </c>
      <c r="Q428">
        <f>buff!AQ429</f>
        <v>0</v>
      </c>
      <c r="R428">
        <f>buff!AR429</f>
        <v>999</v>
      </c>
      <c r="S428">
        <f>buff!AS429</f>
        <v>0</v>
      </c>
      <c r="T428">
        <f>buff!AT429</f>
        <v>0</v>
      </c>
      <c r="U428" t="str">
        <f>buff!AZ429</f>
        <v/>
      </c>
    </row>
    <row r="429" spans="1:21" x14ac:dyDescent="0.15">
      <c r="A429">
        <f>buff!Q430</f>
        <v>200292</v>
      </c>
      <c r="B429" t="str">
        <f>buff!R430</f>
        <v>被动刚烈lv12</v>
      </c>
      <c r="C429" t="str">
        <f>buff!S430</f>
        <v>被动刚烈lv12</v>
      </c>
      <c r="D429">
        <f>VLOOKUP(buff!T430,对应表!V:W,2,FALSE)</f>
        <v>1</v>
      </c>
      <c r="E429">
        <f>buff!U430</f>
        <v>0</v>
      </c>
      <c r="F429">
        <f>buff!V430</f>
        <v>0</v>
      </c>
      <c r="G429">
        <f>buff!W430</f>
        <v>0</v>
      </c>
      <c r="H429">
        <f>buff!X430</f>
        <v>0</v>
      </c>
      <c r="I429" t="str">
        <f>buff!AI430</f>
        <v>COT:21</v>
      </c>
      <c r="J429">
        <f>buff!AJ430</f>
        <v>0</v>
      </c>
      <c r="K429">
        <f>buff!AK430</f>
        <v>0</v>
      </c>
      <c r="L429">
        <f>buff!AL430</f>
        <v>0</v>
      </c>
      <c r="M429">
        <f>buff!AM430</f>
        <v>0</v>
      </c>
      <c r="N429">
        <f>buff!AN430</f>
        <v>0</v>
      </c>
      <c r="O429">
        <f>buff!AO430</f>
        <v>0</v>
      </c>
      <c r="P429">
        <f>buff!AP430</f>
        <v>0</v>
      </c>
      <c r="Q429">
        <f>buff!AQ430</f>
        <v>0</v>
      </c>
      <c r="R429">
        <f>buff!AR430</f>
        <v>999</v>
      </c>
      <c r="S429">
        <f>buff!AS430</f>
        <v>0</v>
      </c>
      <c r="T429">
        <f>buff!AT430</f>
        <v>0</v>
      </c>
      <c r="U429" t="str">
        <f>buff!AZ430</f>
        <v/>
      </c>
    </row>
    <row r="430" spans="1:21" x14ac:dyDescent="0.15">
      <c r="A430">
        <f>buff!Q431</f>
        <v>200293</v>
      </c>
      <c r="B430" t="str">
        <f>buff!R431</f>
        <v>被动刚烈lv13</v>
      </c>
      <c r="C430" t="str">
        <f>buff!S431</f>
        <v>被动刚烈lv13</v>
      </c>
      <c r="D430">
        <f>VLOOKUP(buff!T431,对应表!V:W,2,FALSE)</f>
        <v>1</v>
      </c>
      <c r="E430">
        <f>buff!U431</f>
        <v>0</v>
      </c>
      <c r="F430">
        <f>buff!V431</f>
        <v>0</v>
      </c>
      <c r="G430">
        <f>buff!W431</f>
        <v>0</v>
      </c>
      <c r="H430">
        <f>buff!X431</f>
        <v>0</v>
      </c>
      <c r="I430" t="str">
        <f>buff!AI431</f>
        <v>COT:22</v>
      </c>
      <c r="J430">
        <f>buff!AJ431</f>
        <v>0</v>
      </c>
      <c r="K430">
        <f>buff!AK431</f>
        <v>0</v>
      </c>
      <c r="L430">
        <f>buff!AL431</f>
        <v>0</v>
      </c>
      <c r="M430">
        <f>buff!AM431</f>
        <v>0</v>
      </c>
      <c r="N430">
        <f>buff!AN431</f>
        <v>0</v>
      </c>
      <c r="O430">
        <f>buff!AO431</f>
        <v>0</v>
      </c>
      <c r="P430">
        <f>buff!AP431</f>
        <v>0</v>
      </c>
      <c r="Q430">
        <f>buff!AQ431</f>
        <v>0</v>
      </c>
      <c r="R430">
        <f>buff!AR431</f>
        <v>999</v>
      </c>
      <c r="S430">
        <f>buff!AS431</f>
        <v>0</v>
      </c>
      <c r="T430">
        <f>buff!AT431</f>
        <v>0</v>
      </c>
      <c r="U430" t="str">
        <f>buff!AZ431</f>
        <v/>
      </c>
    </row>
    <row r="431" spans="1:21" x14ac:dyDescent="0.15">
      <c r="A431">
        <f>buff!Q432</f>
        <v>200294</v>
      </c>
      <c r="B431" t="str">
        <f>buff!R432</f>
        <v>被动刚烈lv14</v>
      </c>
      <c r="C431" t="str">
        <f>buff!S432</f>
        <v>被动刚烈lv14</v>
      </c>
      <c r="D431">
        <f>VLOOKUP(buff!T432,对应表!V:W,2,FALSE)</f>
        <v>1</v>
      </c>
      <c r="E431">
        <f>buff!U432</f>
        <v>0</v>
      </c>
      <c r="F431">
        <f>buff!V432</f>
        <v>0</v>
      </c>
      <c r="G431">
        <f>buff!W432</f>
        <v>0</v>
      </c>
      <c r="H431">
        <f>buff!X432</f>
        <v>0</v>
      </c>
      <c r="I431" t="str">
        <f>buff!AI432</f>
        <v>COT:23</v>
      </c>
      <c r="J431">
        <f>buff!AJ432</f>
        <v>0</v>
      </c>
      <c r="K431">
        <f>buff!AK432</f>
        <v>0</v>
      </c>
      <c r="L431">
        <f>buff!AL432</f>
        <v>0</v>
      </c>
      <c r="M431">
        <f>buff!AM432</f>
        <v>0</v>
      </c>
      <c r="N431">
        <f>buff!AN432</f>
        <v>0</v>
      </c>
      <c r="O431">
        <f>buff!AO432</f>
        <v>0</v>
      </c>
      <c r="P431">
        <f>buff!AP432</f>
        <v>0</v>
      </c>
      <c r="Q431">
        <f>buff!AQ432</f>
        <v>0</v>
      </c>
      <c r="R431">
        <f>buff!AR432</f>
        <v>999</v>
      </c>
      <c r="S431">
        <f>buff!AS432</f>
        <v>0</v>
      </c>
      <c r="T431">
        <f>buff!AT432</f>
        <v>0</v>
      </c>
      <c r="U431" t="str">
        <f>buff!AZ432</f>
        <v/>
      </c>
    </row>
    <row r="432" spans="1:21" x14ac:dyDescent="0.15">
      <c r="A432">
        <f>buff!Q433</f>
        <v>200295</v>
      </c>
      <c r="B432" t="str">
        <f>buff!R433</f>
        <v>被动刚烈lv15</v>
      </c>
      <c r="C432" t="str">
        <f>buff!S433</f>
        <v>被动刚烈lv15</v>
      </c>
      <c r="D432">
        <f>VLOOKUP(buff!T433,对应表!V:W,2,FALSE)</f>
        <v>1</v>
      </c>
      <c r="E432">
        <f>buff!U433</f>
        <v>0</v>
      </c>
      <c r="F432">
        <f>buff!V433</f>
        <v>0</v>
      </c>
      <c r="G432">
        <f>buff!W433</f>
        <v>0</v>
      </c>
      <c r="H432">
        <f>buff!X433</f>
        <v>0</v>
      </c>
      <c r="I432" t="str">
        <f>buff!AI433</f>
        <v>COT:24</v>
      </c>
      <c r="J432">
        <f>buff!AJ433</f>
        <v>0</v>
      </c>
      <c r="K432">
        <f>buff!AK433</f>
        <v>0</v>
      </c>
      <c r="L432">
        <f>buff!AL433</f>
        <v>0</v>
      </c>
      <c r="M432">
        <f>buff!AM433</f>
        <v>0</v>
      </c>
      <c r="N432">
        <f>buff!AN433</f>
        <v>0</v>
      </c>
      <c r="O432">
        <f>buff!AO433</f>
        <v>0</v>
      </c>
      <c r="P432">
        <f>buff!AP433</f>
        <v>0</v>
      </c>
      <c r="Q432">
        <f>buff!AQ433</f>
        <v>0</v>
      </c>
      <c r="R432">
        <f>buff!AR433</f>
        <v>999</v>
      </c>
      <c r="S432">
        <f>buff!AS433</f>
        <v>0</v>
      </c>
      <c r="T432">
        <f>buff!AT433</f>
        <v>0</v>
      </c>
      <c r="U432" t="str">
        <f>buff!AZ433</f>
        <v/>
      </c>
    </row>
    <row r="433" spans="1:21" x14ac:dyDescent="0.15">
      <c r="A433">
        <f>buff!Q434</f>
        <v>200296</v>
      </c>
      <c r="B433" t="str">
        <f>buff!R434</f>
        <v>被动刚烈lv16</v>
      </c>
      <c r="C433" t="str">
        <f>buff!S434</f>
        <v>被动刚烈lv16</v>
      </c>
      <c r="D433">
        <f>VLOOKUP(buff!T434,对应表!V:W,2,FALSE)</f>
        <v>1</v>
      </c>
      <c r="E433">
        <f>buff!U434</f>
        <v>0</v>
      </c>
      <c r="F433">
        <f>buff!V434</f>
        <v>0</v>
      </c>
      <c r="G433">
        <f>buff!W434</f>
        <v>0</v>
      </c>
      <c r="H433">
        <f>buff!X434</f>
        <v>0</v>
      </c>
      <c r="I433" t="str">
        <f>buff!AI434</f>
        <v>COT:25</v>
      </c>
      <c r="J433">
        <f>buff!AJ434</f>
        <v>0</v>
      </c>
      <c r="K433">
        <f>buff!AK434</f>
        <v>0</v>
      </c>
      <c r="L433">
        <f>buff!AL434</f>
        <v>0</v>
      </c>
      <c r="M433">
        <f>buff!AM434</f>
        <v>0</v>
      </c>
      <c r="N433">
        <f>buff!AN434</f>
        <v>0</v>
      </c>
      <c r="O433">
        <f>buff!AO434</f>
        <v>0</v>
      </c>
      <c r="P433">
        <f>buff!AP434</f>
        <v>0</v>
      </c>
      <c r="Q433">
        <f>buff!AQ434</f>
        <v>0</v>
      </c>
      <c r="R433">
        <f>buff!AR434</f>
        <v>999</v>
      </c>
      <c r="S433">
        <f>buff!AS434</f>
        <v>0</v>
      </c>
      <c r="T433">
        <f>buff!AT434</f>
        <v>0</v>
      </c>
      <c r="U433" t="str">
        <f>buff!AZ434</f>
        <v/>
      </c>
    </row>
    <row r="434" spans="1:21" x14ac:dyDescent="0.15">
      <c r="A434">
        <f>buff!Q435</f>
        <v>200297</v>
      </c>
      <c r="B434" t="str">
        <f>buff!R435</f>
        <v>被动刚烈lv17</v>
      </c>
      <c r="C434" t="str">
        <f>buff!S435</f>
        <v>被动刚烈lv17</v>
      </c>
      <c r="D434">
        <f>VLOOKUP(buff!T435,对应表!V:W,2,FALSE)</f>
        <v>1</v>
      </c>
      <c r="E434">
        <f>buff!U435</f>
        <v>0</v>
      </c>
      <c r="F434">
        <f>buff!V435</f>
        <v>0</v>
      </c>
      <c r="G434">
        <f>buff!W435</f>
        <v>0</v>
      </c>
      <c r="H434">
        <f>buff!X435</f>
        <v>0</v>
      </c>
      <c r="I434" t="str">
        <f>buff!AI435</f>
        <v>COT:26</v>
      </c>
      <c r="J434">
        <f>buff!AJ435</f>
        <v>0</v>
      </c>
      <c r="K434">
        <f>buff!AK435</f>
        <v>0</v>
      </c>
      <c r="L434">
        <f>buff!AL435</f>
        <v>0</v>
      </c>
      <c r="M434">
        <f>buff!AM435</f>
        <v>0</v>
      </c>
      <c r="N434">
        <f>buff!AN435</f>
        <v>0</v>
      </c>
      <c r="O434">
        <f>buff!AO435</f>
        <v>0</v>
      </c>
      <c r="P434">
        <f>buff!AP435</f>
        <v>0</v>
      </c>
      <c r="Q434">
        <f>buff!AQ435</f>
        <v>0</v>
      </c>
      <c r="R434">
        <f>buff!AR435</f>
        <v>999</v>
      </c>
      <c r="S434">
        <f>buff!AS435</f>
        <v>0</v>
      </c>
      <c r="T434">
        <f>buff!AT435</f>
        <v>0</v>
      </c>
      <c r="U434" t="str">
        <f>buff!AZ435</f>
        <v/>
      </c>
    </row>
    <row r="435" spans="1:21" x14ac:dyDescent="0.15">
      <c r="A435">
        <f>buff!Q436</f>
        <v>200298</v>
      </c>
      <c r="B435" t="str">
        <f>buff!R436</f>
        <v>被动刚烈lv18</v>
      </c>
      <c r="C435" t="str">
        <f>buff!S436</f>
        <v>被动刚烈lv18</v>
      </c>
      <c r="D435">
        <f>VLOOKUP(buff!T436,对应表!V:W,2,FALSE)</f>
        <v>1</v>
      </c>
      <c r="E435">
        <f>buff!U436</f>
        <v>0</v>
      </c>
      <c r="F435">
        <f>buff!V436</f>
        <v>0</v>
      </c>
      <c r="G435">
        <f>buff!W436</f>
        <v>0</v>
      </c>
      <c r="H435">
        <f>buff!X436</f>
        <v>0</v>
      </c>
      <c r="I435" t="str">
        <f>buff!AI436</f>
        <v>COT:27</v>
      </c>
      <c r="J435">
        <f>buff!AJ436</f>
        <v>0</v>
      </c>
      <c r="K435">
        <f>buff!AK436</f>
        <v>0</v>
      </c>
      <c r="L435">
        <f>buff!AL436</f>
        <v>0</v>
      </c>
      <c r="M435">
        <f>buff!AM436</f>
        <v>0</v>
      </c>
      <c r="N435">
        <f>buff!AN436</f>
        <v>0</v>
      </c>
      <c r="O435">
        <f>buff!AO436</f>
        <v>0</v>
      </c>
      <c r="P435">
        <f>buff!AP436</f>
        <v>0</v>
      </c>
      <c r="Q435">
        <f>buff!AQ436</f>
        <v>0</v>
      </c>
      <c r="R435">
        <f>buff!AR436</f>
        <v>999</v>
      </c>
      <c r="S435">
        <f>buff!AS436</f>
        <v>0</v>
      </c>
      <c r="T435">
        <f>buff!AT436</f>
        <v>0</v>
      </c>
      <c r="U435" t="str">
        <f>buff!AZ436</f>
        <v/>
      </c>
    </row>
    <row r="436" spans="1:21" x14ac:dyDescent="0.15">
      <c r="A436">
        <f>buff!Q437</f>
        <v>200299</v>
      </c>
      <c r="B436" t="str">
        <f>buff!R437</f>
        <v>被动刚烈lv19</v>
      </c>
      <c r="C436" t="str">
        <f>buff!S437</f>
        <v>被动刚烈lv19</v>
      </c>
      <c r="D436">
        <f>VLOOKUP(buff!T437,对应表!V:W,2,FALSE)</f>
        <v>1</v>
      </c>
      <c r="E436">
        <f>buff!U437</f>
        <v>0</v>
      </c>
      <c r="F436">
        <f>buff!V437</f>
        <v>0</v>
      </c>
      <c r="G436">
        <f>buff!W437</f>
        <v>0</v>
      </c>
      <c r="H436">
        <f>buff!X437</f>
        <v>0</v>
      </c>
      <c r="I436" t="str">
        <f>buff!AI437</f>
        <v>COT:28</v>
      </c>
      <c r="J436">
        <f>buff!AJ437</f>
        <v>0</v>
      </c>
      <c r="K436">
        <f>buff!AK437</f>
        <v>0</v>
      </c>
      <c r="L436">
        <f>buff!AL437</f>
        <v>0</v>
      </c>
      <c r="M436">
        <f>buff!AM437</f>
        <v>0</v>
      </c>
      <c r="N436">
        <f>buff!AN437</f>
        <v>0</v>
      </c>
      <c r="O436">
        <f>buff!AO437</f>
        <v>0</v>
      </c>
      <c r="P436">
        <f>buff!AP437</f>
        <v>0</v>
      </c>
      <c r="Q436">
        <f>buff!AQ437</f>
        <v>0</v>
      </c>
      <c r="R436">
        <f>buff!AR437</f>
        <v>999</v>
      </c>
      <c r="S436">
        <f>buff!AS437</f>
        <v>0</v>
      </c>
      <c r="T436">
        <f>buff!AT437</f>
        <v>0</v>
      </c>
      <c r="U436" t="str">
        <f>buff!AZ437</f>
        <v/>
      </c>
    </row>
    <row r="437" spans="1:21" x14ac:dyDescent="0.15">
      <c r="A437">
        <f>buff!Q438</f>
        <v>200300</v>
      </c>
      <c r="B437" t="str">
        <f>buff!R438</f>
        <v>被动刚烈lv20</v>
      </c>
      <c r="C437" t="str">
        <f>buff!S438</f>
        <v>被动刚烈lv20</v>
      </c>
      <c r="D437">
        <f>VLOOKUP(buff!T438,对应表!V:W,2,FALSE)</f>
        <v>1</v>
      </c>
      <c r="E437">
        <f>buff!U438</f>
        <v>0</v>
      </c>
      <c r="F437">
        <f>buff!V438</f>
        <v>0</v>
      </c>
      <c r="G437">
        <f>buff!W438</f>
        <v>0</v>
      </c>
      <c r="H437">
        <f>buff!X438</f>
        <v>0</v>
      </c>
      <c r="I437" t="str">
        <f>buff!AI438</f>
        <v>COT:29</v>
      </c>
      <c r="J437">
        <f>buff!AJ438</f>
        <v>0</v>
      </c>
      <c r="K437">
        <f>buff!AK438</f>
        <v>0</v>
      </c>
      <c r="L437">
        <f>buff!AL438</f>
        <v>0</v>
      </c>
      <c r="M437">
        <f>buff!AM438</f>
        <v>0</v>
      </c>
      <c r="N437">
        <f>buff!AN438</f>
        <v>0</v>
      </c>
      <c r="O437">
        <f>buff!AO438</f>
        <v>0</v>
      </c>
      <c r="P437">
        <f>buff!AP438</f>
        <v>0</v>
      </c>
      <c r="Q437">
        <f>buff!AQ438</f>
        <v>0</v>
      </c>
      <c r="R437">
        <f>buff!AR438</f>
        <v>999</v>
      </c>
      <c r="S437">
        <f>buff!AS438</f>
        <v>0</v>
      </c>
      <c r="T437">
        <f>buff!AT438</f>
        <v>0</v>
      </c>
      <c r="U437" t="str">
        <f>buff!AZ438</f>
        <v/>
      </c>
    </row>
    <row r="438" spans="1:21" x14ac:dyDescent="0.15">
      <c r="A438">
        <f>buff!Q439</f>
        <v>200301</v>
      </c>
      <c r="B438" t="str">
        <f>buff!R439</f>
        <v>被动祝福小lv1</v>
      </c>
      <c r="C438" t="str">
        <f>buff!S439</f>
        <v>被动祝福小lv1</v>
      </c>
      <c r="D438">
        <f>VLOOKUP(buff!T439,对应表!V:W,2,FALSE)</f>
        <v>1</v>
      </c>
      <c r="E438">
        <f>buff!U439</f>
        <v>0</v>
      </c>
      <c r="F438">
        <f>buff!V439</f>
        <v>0</v>
      </c>
      <c r="G438">
        <f>buff!W439</f>
        <v>0</v>
      </c>
      <c r="H438">
        <f>buff!X439</f>
        <v>0</v>
      </c>
      <c r="I438" t="str">
        <f>buff!AI439</f>
        <v>HP:33</v>
      </c>
      <c r="J438">
        <f>buff!AJ439</f>
        <v>0</v>
      </c>
      <c r="K438">
        <f>buff!AK439</f>
        <v>0</v>
      </c>
      <c r="L438">
        <f>buff!AL439</f>
        <v>0</v>
      </c>
      <c r="M438">
        <f>buff!AM439</f>
        <v>0</v>
      </c>
      <c r="N438">
        <f>buff!AN439</f>
        <v>0</v>
      </c>
      <c r="O438">
        <f>buff!AO439</f>
        <v>0</v>
      </c>
      <c r="P438">
        <f>buff!AP439</f>
        <v>0</v>
      </c>
      <c r="Q438">
        <f>buff!AQ439</f>
        <v>0</v>
      </c>
      <c r="R438">
        <f>buff!AR439</f>
        <v>999</v>
      </c>
      <c r="S438">
        <f>buff!AS439</f>
        <v>0</v>
      </c>
      <c r="T438">
        <f>buff!AT439</f>
        <v>0</v>
      </c>
      <c r="U438" t="str">
        <f>buff!AZ439</f>
        <v/>
      </c>
    </row>
    <row r="439" spans="1:21" x14ac:dyDescent="0.15">
      <c r="A439">
        <f>buff!Q440</f>
        <v>200302</v>
      </c>
      <c r="B439" t="str">
        <f>buff!R440</f>
        <v>被动祝福小lv2</v>
      </c>
      <c r="C439" t="str">
        <f>buff!S440</f>
        <v>被动祝福小lv2</v>
      </c>
      <c r="D439">
        <f>VLOOKUP(buff!T440,对应表!V:W,2,FALSE)</f>
        <v>1</v>
      </c>
      <c r="E439">
        <f>buff!U440</f>
        <v>0</v>
      </c>
      <c r="F439">
        <f>buff!V440</f>
        <v>0</v>
      </c>
      <c r="G439">
        <f>buff!W440</f>
        <v>0</v>
      </c>
      <c r="H439">
        <f>buff!X440</f>
        <v>0</v>
      </c>
      <c r="I439" t="str">
        <f>buff!AI440</f>
        <v>HP:40</v>
      </c>
      <c r="J439">
        <f>buff!AJ440</f>
        <v>0</v>
      </c>
      <c r="K439">
        <f>buff!AK440</f>
        <v>0</v>
      </c>
      <c r="L439">
        <f>buff!AL440</f>
        <v>0</v>
      </c>
      <c r="M439">
        <f>buff!AM440</f>
        <v>0</v>
      </c>
      <c r="N439">
        <f>buff!AN440</f>
        <v>0</v>
      </c>
      <c r="O439">
        <f>buff!AO440</f>
        <v>0</v>
      </c>
      <c r="P439">
        <f>buff!AP440</f>
        <v>0</v>
      </c>
      <c r="Q439">
        <f>buff!AQ440</f>
        <v>0</v>
      </c>
      <c r="R439">
        <f>buff!AR440</f>
        <v>999</v>
      </c>
      <c r="S439">
        <f>buff!AS440</f>
        <v>0</v>
      </c>
      <c r="T439">
        <f>buff!AT440</f>
        <v>0</v>
      </c>
      <c r="U439" t="str">
        <f>buff!AZ440</f>
        <v/>
      </c>
    </row>
    <row r="440" spans="1:21" x14ac:dyDescent="0.15">
      <c r="A440">
        <f>buff!Q441</f>
        <v>200303</v>
      </c>
      <c r="B440" t="str">
        <f>buff!R441</f>
        <v>被动祝福小lv3</v>
      </c>
      <c r="C440" t="str">
        <f>buff!S441</f>
        <v>被动祝福小lv3</v>
      </c>
      <c r="D440">
        <f>VLOOKUP(buff!T441,对应表!V:W,2,FALSE)</f>
        <v>1</v>
      </c>
      <c r="E440">
        <f>buff!U441</f>
        <v>0</v>
      </c>
      <c r="F440">
        <f>buff!V441</f>
        <v>0</v>
      </c>
      <c r="G440">
        <f>buff!W441</f>
        <v>0</v>
      </c>
      <c r="H440">
        <f>buff!X441</f>
        <v>0</v>
      </c>
      <c r="I440" t="str">
        <f>buff!AI441</f>
        <v>HP:64</v>
      </c>
      <c r="J440">
        <f>buff!AJ441</f>
        <v>0</v>
      </c>
      <c r="K440">
        <f>buff!AK441</f>
        <v>0</v>
      </c>
      <c r="L440">
        <f>buff!AL441</f>
        <v>0</v>
      </c>
      <c r="M440">
        <f>buff!AM441</f>
        <v>0</v>
      </c>
      <c r="N440">
        <f>buff!AN441</f>
        <v>0</v>
      </c>
      <c r="O440">
        <f>buff!AO441</f>
        <v>0</v>
      </c>
      <c r="P440">
        <f>buff!AP441</f>
        <v>0</v>
      </c>
      <c r="Q440">
        <f>buff!AQ441</f>
        <v>0</v>
      </c>
      <c r="R440">
        <f>buff!AR441</f>
        <v>999</v>
      </c>
      <c r="S440">
        <f>buff!AS441</f>
        <v>0</v>
      </c>
      <c r="T440">
        <f>buff!AT441</f>
        <v>0</v>
      </c>
      <c r="U440" t="str">
        <f>buff!AZ441</f>
        <v/>
      </c>
    </row>
    <row r="441" spans="1:21" x14ac:dyDescent="0.15">
      <c r="A441">
        <f>buff!Q442</f>
        <v>200304</v>
      </c>
      <c r="B441" t="str">
        <f>buff!R442</f>
        <v>被动祝福小lv4</v>
      </c>
      <c r="C441" t="str">
        <f>buff!S442</f>
        <v>被动祝福小lv4</v>
      </c>
      <c r="D441">
        <f>VLOOKUP(buff!T442,对应表!V:W,2,FALSE)</f>
        <v>1</v>
      </c>
      <c r="E441">
        <f>buff!U442</f>
        <v>0</v>
      </c>
      <c r="F441">
        <f>buff!V442</f>
        <v>0</v>
      </c>
      <c r="G441">
        <f>buff!W442</f>
        <v>0</v>
      </c>
      <c r="H441">
        <f>buff!X442</f>
        <v>0</v>
      </c>
      <c r="I441" t="str">
        <f>buff!AI442</f>
        <v>HP:102</v>
      </c>
      <c r="J441">
        <f>buff!AJ442</f>
        <v>0</v>
      </c>
      <c r="K441">
        <f>buff!AK442</f>
        <v>0</v>
      </c>
      <c r="L441">
        <f>buff!AL442</f>
        <v>0</v>
      </c>
      <c r="M441">
        <f>buff!AM442</f>
        <v>0</v>
      </c>
      <c r="N441">
        <f>buff!AN442</f>
        <v>0</v>
      </c>
      <c r="O441">
        <f>buff!AO442</f>
        <v>0</v>
      </c>
      <c r="P441">
        <f>buff!AP442</f>
        <v>0</v>
      </c>
      <c r="Q441">
        <f>buff!AQ442</f>
        <v>0</v>
      </c>
      <c r="R441">
        <f>buff!AR442</f>
        <v>999</v>
      </c>
      <c r="S441">
        <f>buff!AS442</f>
        <v>0</v>
      </c>
      <c r="T441">
        <f>buff!AT442</f>
        <v>0</v>
      </c>
      <c r="U441" t="str">
        <f>buff!AZ442</f>
        <v/>
      </c>
    </row>
    <row r="442" spans="1:21" x14ac:dyDescent="0.15">
      <c r="A442">
        <f>buff!Q443</f>
        <v>200305</v>
      </c>
      <c r="B442" t="str">
        <f>buff!R443</f>
        <v>被动祝福小lv5</v>
      </c>
      <c r="C442" t="str">
        <f>buff!S443</f>
        <v>被动祝福小lv5</v>
      </c>
      <c r="D442">
        <f>VLOOKUP(buff!T443,对应表!V:W,2,FALSE)</f>
        <v>1</v>
      </c>
      <c r="E442">
        <f>buff!U443</f>
        <v>0</v>
      </c>
      <c r="F442">
        <f>buff!V443</f>
        <v>0</v>
      </c>
      <c r="G442">
        <f>buff!W443</f>
        <v>0</v>
      </c>
      <c r="H442">
        <f>buff!X443</f>
        <v>0</v>
      </c>
      <c r="I442" t="str">
        <f>buff!AI443</f>
        <v>HP:144</v>
      </c>
      <c r="J442">
        <f>buff!AJ443</f>
        <v>0</v>
      </c>
      <c r="K442">
        <f>buff!AK443</f>
        <v>0</v>
      </c>
      <c r="L442">
        <f>buff!AL443</f>
        <v>0</v>
      </c>
      <c r="M442">
        <f>buff!AM443</f>
        <v>0</v>
      </c>
      <c r="N442">
        <f>buff!AN443</f>
        <v>0</v>
      </c>
      <c r="O442">
        <f>buff!AO443</f>
        <v>0</v>
      </c>
      <c r="P442">
        <f>buff!AP443</f>
        <v>0</v>
      </c>
      <c r="Q442">
        <f>buff!AQ443</f>
        <v>0</v>
      </c>
      <c r="R442">
        <f>buff!AR443</f>
        <v>999</v>
      </c>
      <c r="S442">
        <f>buff!AS443</f>
        <v>0</v>
      </c>
      <c r="T442">
        <f>buff!AT443</f>
        <v>0</v>
      </c>
      <c r="U442" t="str">
        <f>buff!AZ443</f>
        <v/>
      </c>
    </row>
    <row r="443" spans="1:21" x14ac:dyDescent="0.15">
      <c r="A443">
        <f>buff!Q444</f>
        <v>200306</v>
      </c>
      <c r="B443" t="str">
        <f>buff!R444</f>
        <v>被动祝福小lv6</v>
      </c>
      <c r="C443" t="str">
        <f>buff!S444</f>
        <v>被动祝福小lv6</v>
      </c>
      <c r="D443">
        <f>VLOOKUP(buff!T444,对应表!V:W,2,FALSE)</f>
        <v>1</v>
      </c>
      <c r="E443">
        <f>buff!U444</f>
        <v>0</v>
      </c>
      <c r="F443">
        <f>buff!V444</f>
        <v>0</v>
      </c>
      <c r="G443">
        <f>buff!W444</f>
        <v>0</v>
      </c>
      <c r="H443">
        <f>buff!X444</f>
        <v>0</v>
      </c>
      <c r="I443" t="str">
        <f>buff!AI444</f>
        <v>HP:204</v>
      </c>
      <c r="J443">
        <f>buff!AJ444</f>
        <v>0</v>
      </c>
      <c r="K443">
        <f>buff!AK444</f>
        <v>0</v>
      </c>
      <c r="L443">
        <f>buff!AL444</f>
        <v>0</v>
      </c>
      <c r="M443">
        <f>buff!AM444</f>
        <v>0</v>
      </c>
      <c r="N443">
        <f>buff!AN444</f>
        <v>0</v>
      </c>
      <c r="O443">
        <f>buff!AO444</f>
        <v>0</v>
      </c>
      <c r="P443">
        <f>buff!AP444</f>
        <v>0</v>
      </c>
      <c r="Q443">
        <f>buff!AQ444</f>
        <v>0</v>
      </c>
      <c r="R443">
        <f>buff!AR444</f>
        <v>999</v>
      </c>
      <c r="S443">
        <f>buff!AS444</f>
        <v>0</v>
      </c>
      <c r="T443">
        <f>buff!AT444</f>
        <v>0</v>
      </c>
      <c r="U443" t="str">
        <f>buff!AZ444</f>
        <v/>
      </c>
    </row>
    <row r="444" spans="1:21" x14ac:dyDescent="0.15">
      <c r="A444">
        <f>buff!Q445</f>
        <v>200307</v>
      </c>
      <c r="B444" t="str">
        <f>buff!R445</f>
        <v>被动祝福小lv7</v>
      </c>
      <c r="C444" t="str">
        <f>buff!S445</f>
        <v>被动祝福小lv7</v>
      </c>
      <c r="D444">
        <f>VLOOKUP(buff!T445,对应表!V:W,2,FALSE)</f>
        <v>1</v>
      </c>
      <c r="E444">
        <f>buff!U445</f>
        <v>0</v>
      </c>
      <c r="F444">
        <f>buff!V445</f>
        <v>0</v>
      </c>
      <c r="G444">
        <f>buff!W445</f>
        <v>0</v>
      </c>
      <c r="H444">
        <f>buff!X445</f>
        <v>0</v>
      </c>
      <c r="I444" t="str">
        <f>buff!AI445</f>
        <v>HP:289</v>
      </c>
      <c r="J444">
        <f>buff!AJ445</f>
        <v>0</v>
      </c>
      <c r="K444">
        <f>buff!AK445</f>
        <v>0</v>
      </c>
      <c r="L444">
        <f>buff!AL445</f>
        <v>0</v>
      </c>
      <c r="M444">
        <f>buff!AM445</f>
        <v>0</v>
      </c>
      <c r="N444">
        <f>buff!AN445</f>
        <v>0</v>
      </c>
      <c r="O444">
        <f>buff!AO445</f>
        <v>0</v>
      </c>
      <c r="P444">
        <f>buff!AP445</f>
        <v>0</v>
      </c>
      <c r="Q444">
        <f>buff!AQ445</f>
        <v>0</v>
      </c>
      <c r="R444">
        <f>buff!AR445</f>
        <v>999</v>
      </c>
      <c r="S444">
        <f>buff!AS445</f>
        <v>0</v>
      </c>
      <c r="T444">
        <f>buff!AT445</f>
        <v>0</v>
      </c>
      <c r="U444" t="str">
        <f>buff!AZ445</f>
        <v/>
      </c>
    </row>
    <row r="445" spans="1:21" x14ac:dyDescent="0.15">
      <c r="A445">
        <f>buff!Q446</f>
        <v>200308</v>
      </c>
      <c r="B445" t="str">
        <f>buff!R446</f>
        <v>被动祝福小lv8</v>
      </c>
      <c r="C445" t="str">
        <f>buff!S446</f>
        <v>被动祝福小lv8</v>
      </c>
      <c r="D445">
        <f>VLOOKUP(buff!T446,对应表!V:W,2,FALSE)</f>
        <v>1</v>
      </c>
      <c r="E445">
        <f>buff!U446</f>
        <v>0</v>
      </c>
      <c r="F445">
        <f>buff!V446</f>
        <v>0</v>
      </c>
      <c r="G445">
        <f>buff!W446</f>
        <v>0</v>
      </c>
      <c r="H445">
        <f>buff!X446</f>
        <v>0</v>
      </c>
      <c r="I445" t="str">
        <f>buff!AI446</f>
        <v>HP:409</v>
      </c>
      <c r="J445">
        <f>buff!AJ446</f>
        <v>0</v>
      </c>
      <c r="K445">
        <f>buff!AK446</f>
        <v>0</v>
      </c>
      <c r="L445">
        <f>buff!AL446</f>
        <v>0</v>
      </c>
      <c r="M445">
        <f>buff!AM446</f>
        <v>0</v>
      </c>
      <c r="N445">
        <f>buff!AN446</f>
        <v>0</v>
      </c>
      <c r="O445">
        <f>buff!AO446</f>
        <v>0</v>
      </c>
      <c r="P445">
        <f>buff!AP446</f>
        <v>0</v>
      </c>
      <c r="Q445">
        <f>buff!AQ446</f>
        <v>0</v>
      </c>
      <c r="R445">
        <f>buff!AR446</f>
        <v>999</v>
      </c>
      <c r="S445">
        <f>buff!AS446</f>
        <v>0</v>
      </c>
      <c r="T445">
        <f>buff!AT446</f>
        <v>0</v>
      </c>
      <c r="U445" t="str">
        <f>buff!AZ446</f>
        <v/>
      </c>
    </row>
    <row r="446" spans="1:21" x14ac:dyDescent="0.15">
      <c r="A446">
        <f>buff!Q447</f>
        <v>200309</v>
      </c>
      <c r="B446" t="str">
        <f>buff!R447</f>
        <v>被动祝福小lv9</v>
      </c>
      <c r="C446" t="str">
        <f>buff!S447</f>
        <v>被动祝福小lv9</v>
      </c>
      <c r="D446">
        <f>VLOOKUP(buff!T447,对应表!V:W,2,FALSE)</f>
        <v>1</v>
      </c>
      <c r="E446">
        <f>buff!U447</f>
        <v>0</v>
      </c>
      <c r="F446">
        <f>buff!V447</f>
        <v>0</v>
      </c>
      <c r="G446">
        <f>buff!W447</f>
        <v>0</v>
      </c>
      <c r="H446">
        <f>buff!X447</f>
        <v>0</v>
      </c>
      <c r="I446" t="str">
        <f>buff!AI447</f>
        <v>HP:579</v>
      </c>
      <c r="J446">
        <f>buff!AJ447</f>
        <v>0</v>
      </c>
      <c r="K446">
        <f>buff!AK447</f>
        <v>0</v>
      </c>
      <c r="L446">
        <f>buff!AL447</f>
        <v>0</v>
      </c>
      <c r="M446">
        <f>buff!AM447</f>
        <v>0</v>
      </c>
      <c r="N446">
        <f>buff!AN447</f>
        <v>0</v>
      </c>
      <c r="O446">
        <f>buff!AO447</f>
        <v>0</v>
      </c>
      <c r="P446">
        <f>buff!AP447</f>
        <v>0</v>
      </c>
      <c r="Q446">
        <f>buff!AQ447</f>
        <v>0</v>
      </c>
      <c r="R446">
        <f>buff!AR447</f>
        <v>999</v>
      </c>
      <c r="S446">
        <f>buff!AS447</f>
        <v>0</v>
      </c>
      <c r="T446">
        <f>buff!AT447</f>
        <v>0</v>
      </c>
      <c r="U446" t="str">
        <f>buff!AZ447</f>
        <v/>
      </c>
    </row>
    <row r="447" spans="1:21" x14ac:dyDescent="0.15">
      <c r="A447">
        <f>buff!Q448</f>
        <v>200310</v>
      </c>
      <c r="B447" t="str">
        <f>buff!R448</f>
        <v>被动祝福小lv10</v>
      </c>
      <c r="C447" t="str">
        <f>buff!S448</f>
        <v>被动祝福小lv10</v>
      </c>
      <c r="D447">
        <f>VLOOKUP(buff!T448,对应表!V:W,2,FALSE)</f>
        <v>1</v>
      </c>
      <c r="E447">
        <f>buff!U448</f>
        <v>0</v>
      </c>
      <c r="F447">
        <f>buff!V448</f>
        <v>0</v>
      </c>
      <c r="G447">
        <f>buff!W448</f>
        <v>0</v>
      </c>
      <c r="H447">
        <f>buff!X448</f>
        <v>0</v>
      </c>
      <c r="I447" t="str">
        <f>buff!AI448</f>
        <v>HP:819</v>
      </c>
      <c r="J447">
        <f>buff!AJ448</f>
        <v>0</v>
      </c>
      <c r="K447">
        <f>buff!AK448</f>
        <v>0</v>
      </c>
      <c r="L447">
        <f>buff!AL448</f>
        <v>0</v>
      </c>
      <c r="M447">
        <f>buff!AM448</f>
        <v>0</v>
      </c>
      <c r="N447">
        <f>buff!AN448</f>
        <v>0</v>
      </c>
      <c r="O447">
        <f>buff!AO448</f>
        <v>0</v>
      </c>
      <c r="P447">
        <f>buff!AP448</f>
        <v>0</v>
      </c>
      <c r="Q447">
        <f>buff!AQ448</f>
        <v>0</v>
      </c>
      <c r="R447">
        <f>buff!AR448</f>
        <v>999</v>
      </c>
      <c r="S447">
        <f>buff!AS448</f>
        <v>0</v>
      </c>
      <c r="T447">
        <f>buff!AT448</f>
        <v>0</v>
      </c>
      <c r="U447" t="str">
        <f>buff!AZ448</f>
        <v/>
      </c>
    </row>
    <row r="448" spans="1:21" x14ac:dyDescent="0.15">
      <c r="A448">
        <f>buff!Q449</f>
        <v>200311</v>
      </c>
      <c r="B448" t="str">
        <f>buff!R449</f>
        <v>被动祝福小lv11</v>
      </c>
      <c r="C448" t="str">
        <f>buff!S449</f>
        <v>被动祝福小lv11</v>
      </c>
      <c r="D448">
        <f>VLOOKUP(buff!T449,对应表!V:W,2,FALSE)</f>
        <v>1</v>
      </c>
      <c r="E448">
        <f>buff!U449</f>
        <v>0</v>
      </c>
      <c r="F448">
        <f>buff!V449</f>
        <v>0</v>
      </c>
      <c r="G448">
        <f>buff!W449</f>
        <v>0</v>
      </c>
      <c r="H448">
        <f>buff!X449</f>
        <v>0</v>
      </c>
      <c r="I448" t="str">
        <f>buff!AI449</f>
        <v>HP:1159</v>
      </c>
      <c r="J448">
        <f>buff!AJ449</f>
        <v>0</v>
      </c>
      <c r="K448">
        <f>buff!AK449</f>
        <v>0</v>
      </c>
      <c r="L448">
        <f>buff!AL449</f>
        <v>0</v>
      </c>
      <c r="M448">
        <f>buff!AM449</f>
        <v>0</v>
      </c>
      <c r="N448">
        <f>buff!AN449</f>
        <v>0</v>
      </c>
      <c r="O448">
        <f>buff!AO449</f>
        <v>0</v>
      </c>
      <c r="P448">
        <f>buff!AP449</f>
        <v>0</v>
      </c>
      <c r="Q448">
        <f>buff!AQ449</f>
        <v>0</v>
      </c>
      <c r="R448">
        <f>buff!AR449</f>
        <v>999</v>
      </c>
      <c r="S448">
        <f>buff!AS449</f>
        <v>0</v>
      </c>
      <c r="T448">
        <f>buff!AT449</f>
        <v>0</v>
      </c>
      <c r="U448" t="str">
        <f>buff!AZ449</f>
        <v/>
      </c>
    </row>
    <row r="449" spans="1:21" x14ac:dyDescent="0.15">
      <c r="A449">
        <f>buff!Q450</f>
        <v>200312</v>
      </c>
      <c r="B449" t="str">
        <f>buff!R450</f>
        <v>被动祝福小lv12</v>
      </c>
      <c r="C449" t="str">
        <f>buff!S450</f>
        <v>被动祝福小lv12</v>
      </c>
      <c r="D449">
        <f>VLOOKUP(buff!T450,对应表!V:W,2,FALSE)</f>
        <v>1</v>
      </c>
      <c r="E449">
        <f>buff!U450</f>
        <v>0</v>
      </c>
      <c r="F449">
        <f>buff!V450</f>
        <v>0</v>
      </c>
      <c r="G449">
        <f>buff!W450</f>
        <v>0</v>
      </c>
      <c r="H449">
        <f>buff!X450</f>
        <v>0</v>
      </c>
      <c r="I449" t="str">
        <f>buff!AI450</f>
        <v>HP:1640</v>
      </c>
      <c r="J449">
        <f>buff!AJ450</f>
        <v>0</v>
      </c>
      <c r="K449">
        <f>buff!AK450</f>
        <v>0</v>
      </c>
      <c r="L449">
        <f>buff!AL450</f>
        <v>0</v>
      </c>
      <c r="M449">
        <f>buff!AM450</f>
        <v>0</v>
      </c>
      <c r="N449">
        <f>buff!AN450</f>
        <v>0</v>
      </c>
      <c r="O449">
        <f>buff!AO450</f>
        <v>0</v>
      </c>
      <c r="P449">
        <f>buff!AP450</f>
        <v>0</v>
      </c>
      <c r="Q449">
        <f>buff!AQ450</f>
        <v>0</v>
      </c>
      <c r="R449">
        <f>buff!AR450</f>
        <v>999</v>
      </c>
      <c r="S449">
        <f>buff!AS450</f>
        <v>0</v>
      </c>
      <c r="T449">
        <f>buff!AT450</f>
        <v>0</v>
      </c>
      <c r="U449" t="str">
        <f>buff!AZ450</f>
        <v/>
      </c>
    </row>
    <row r="450" spans="1:21" x14ac:dyDescent="0.15">
      <c r="A450">
        <f>buff!Q451</f>
        <v>200313</v>
      </c>
      <c r="B450" t="str">
        <f>buff!R451</f>
        <v>被动祝福小lv13</v>
      </c>
      <c r="C450" t="str">
        <f>buff!S451</f>
        <v>被动祝福小lv13</v>
      </c>
      <c r="D450">
        <f>VLOOKUP(buff!T451,对应表!V:W,2,FALSE)</f>
        <v>1</v>
      </c>
      <c r="E450">
        <f>buff!U451</f>
        <v>0</v>
      </c>
      <c r="F450">
        <f>buff!V451</f>
        <v>0</v>
      </c>
      <c r="G450">
        <f>buff!W451</f>
        <v>0</v>
      </c>
      <c r="H450">
        <f>buff!X451</f>
        <v>0</v>
      </c>
      <c r="I450" t="str">
        <f>buff!AI451</f>
        <v>HP:2320</v>
      </c>
      <c r="J450">
        <f>buff!AJ451</f>
        <v>0</v>
      </c>
      <c r="K450">
        <f>buff!AK451</f>
        <v>0</v>
      </c>
      <c r="L450">
        <f>buff!AL451</f>
        <v>0</v>
      </c>
      <c r="M450">
        <f>buff!AM451</f>
        <v>0</v>
      </c>
      <c r="N450">
        <f>buff!AN451</f>
        <v>0</v>
      </c>
      <c r="O450">
        <f>buff!AO451</f>
        <v>0</v>
      </c>
      <c r="P450">
        <f>buff!AP451</f>
        <v>0</v>
      </c>
      <c r="Q450">
        <f>buff!AQ451</f>
        <v>0</v>
      </c>
      <c r="R450">
        <f>buff!AR451</f>
        <v>999</v>
      </c>
      <c r="S450">
        <f>buff!AS451</f>
        <v>0</v>
      </c>
      <c r="T450">
        <f>buff!AT451</f>
        <v>0</v>
      </c>
      <c r="U450" t="str">
        <f>buff!AZ451</f>
        <v/>
      </c>
    </row>
    <row r="451" spans="1:21" x14ac:dyDescent="0.15">
      <c r="A451">
        <f>buff!Q452</f>
        <v>200314</v>
      </c>
      <c r="B451" t="str">
        <f>buff!R452</f>
        <v>被动祝福小lv14</v>
      </c>
      <c r="C451" t="str">
        <f>buff!S452</f>
        <v>被动祝福小lv14</v>
      </c>
      <c r="D451">
        <f>VLOOKUP(buff!T452,对应表!V:W,2,FALSE)</f>
        <v>1</v>
      </c>
      <c r="E451">
        <f>buff!U452</f>
        <v>0</v>
      </c>
      <c r="F451">
        <f>buff!V452</f>
        <v>0</v>
      </c>
      <c r="G451">
        <f>buff!W452</f>
        <v>0</v>
      </c>
      <c r="H451">
        <f>buff!X452</f>
        <v>0</v>
      </c>
      <c r="I451" t="str">
        <f>buff!AI452</f>
        <v>HP:3281</v>
      </c>
      <c r="J451">
        <f>buff!AJ452</f>
        <v>0</v>
      </c>
      <c r="K451">
        <f>buff!AK452</f>
        <v>0</v>
      </c>
      <c r="L451">
        <f>buff!AL452</f>
        <v>0</v>
      </c>
      <c r="M451">
        <f>buff!AM452</f>
        <v>0</v>
      </c>
      <c r="N451">
        <f>buff!AN452</f>
        <v>0</v>
      </c>
      <c r="O451">
        <f>buff!AO452</f>
        <v>0</v>
      </c>
      <c r="P451">
        <f>buff!AP452</f>
        <v>0</v>
      </c>
      <c r="Q451">
        <f>buff!AQ452</f>
        <v>0</v>
      </c>
      <c r="R451">
        <f>buff!AR452</f>
        <v>999</v>
      </c>
      <c r="S451">
        <f>buff!AS452</f>
        <v>0</v>
      </c>
      <c r="T451">
        <f>buff!AT452</f>
        <v>0</v>
      </c>
      <c r="U451" t="str">
        <f>buff!AZ452</f>
        <v/>
      </c>
    </row>
    <row r="452" spans="1:21" x14ac:dyDescent="0.15">
      <c r="A452">
        <f>buff!Q453</f>
        <v>200315</v>
      </c>
      <c r="B452" t="str">
        <f>buff!R453</f>
        <v>被动祝福小lv15</v>
      </c>
      <c r="C452" t="str">
        <f>buff!S453</f>
        <v>被动祝福小lv15</v>
      </c>
      <c r="D452">
        <f>VLOOKUP(buff!T453,对应表!V:W,2,FALSE)</f>
        <v>1</v>
      </c>
      <c r="E452">
        <f>buff!U453</f>
        <v>0</v>
      </c>
      <c r="F452">
        <f>buff!V453</f>
        <v>0</v>
      </c>
      <c r="G452">
        <f>buff!W453</f>
        <v>0</v>
      </c>
      <c r="H452">
        <f>buff!X453</f>
        <v>0</v>
      </c>
      <c r="I452" t="str">
        <f>buff!AI453</f>
        <v>HP:4641</v>
      </c>
      <c r="J452">
        <f>buff!AJ453</f>
        <v>0</v>
      </c>
      <c r="K452">
        <f>buff!AK453</f>
        <v>0</v>
      </c>
      <c r="L452">
        <f>buff!AL453</f>
        <v>0</v>
      </c>
      <c r="M452">
        <f>buff!AM453</f>
        <v>0</v>
      </c>
      <c r="N452">
        <f>buff!AN453</f>
        <v>0</v>
      </c>
      <c r="O452">
        <f>buff!AO453</f>
        <v>0</v>
      </c>
      <c r="P452">
        <f>buff!AP453</f>
        <v>0</v>
      </c>
      <c r="Q452">
        <f>buff!AQ453</f>
        <v>0</v>
      </c>
      <c r="R452">
        <f>buff!AR453</f>
        <v>999</v>
      </c>
      <c r="S452">
        <f>buff!AS453</f>
        <v>0</v>
      </c>
      <c r="T452">
        <f>buff!AT453</f>
        <v>0</v>
      </c>
      <c r="U452" t="str">
        <f>buff!AZ453</f>
        <v/>
      </c>
    </row>
    <row r="453" spans="1:21" x14ac:dyDescent="0.15">
      <c r="A453">
        <f>buff!Q454</f>
        <v>200316</v>
      </c>
      <c r="B453" t="str">
        <f>buff!R454</f>
        <v>被动祝福小lv16</v>
      </c>
      <c r="C453" t="str">
        <f>buff!S454</f>
        <v>被动祝福小lv16</v>
      </c>
      <c r="D453">
        <f>VLOOKUP(buff!T454,对应表!V:W,2,FALSE)</f>
        <v>1</v>
      </c>
      <c r="E453">
        <f>buff!U454</f>
        <v>0</v>
      </c>
      <c r="F453">
        <f>buff!V454</f>
        <v>0</v>
      </c>
      <c r="G453">
        <f>buff!W454</f>
        <v>0</v>
      </c>
      <c r="H453">
        <f>buff!X454</f>
        <v>0</v>
      </c>
      <c r="I453" t="str">
        <f>buff!AI454</f>
        <v>HP:6564</v>
      </c>
      <c r="J453">
        <f>buff!AJ454</f>
        <v>0</v>
      </c>
      <c r="K453">
        <f>buff!AK454</f>
        <v>0</v>
      </c>
      <c r="L453">
        <f>buff!AL454</f>
        <v>0</v>
      </c>
      <c r="M453">
        <f>buff!AM454</f>
        <v>0</v>
      </c>
      <c r="N453">
        <f>buff!AN454</f>
        <v>0</v>
      </c>
      <c r="O453">
        <f>buff!AO454</f>
        <v>0</v>
      </c>
      <c r="P453">
        <f>buff!AP454</f>
        <v>0</v>
      </c>
      <c r="Q453">
        <f>buff!AQ454</f>
        <v>0</v>
      </c>
      <c r="R453">
        <f>buff!AR454</f>
        <v>999</v>
      </c>
      <c r="S453">
        <f>buff!AS454</f>
        <v>0</v>
      </c>
      <c r="T453">
        <f>buff!AT454</f>
        <v>0</v>
      </c>
      <c r="U453" t="str">
        <f>buff!AZ454</f>
        <v/>
      </c>
    </row>
    <row r="454" spans="1:21" x14ac:dyDescent="0.15">
      <c r="A454">
        <f>buff!Q455</f>
        <v>200317</v>
      </c>
      <c r="B454" t="str">
        <f>buff!R455</f>
        <v>被动祝福小lv17</v>
      </c>
      <c r="C454" t="str">
        <f>buff!S455</f>
        <v>被动祝福小lv17</v>
      </c>
      <c r="D454">
        <f>VLOOKUP(buff!T455,对应表!V:W,2,FALSE)</f>
        <v>1</v>
      </c>
      <c r="E454">
        <f>buff!U455</f>
        <v>0</v>
      </c>
      <c r="F454">
        <f>buff!V455</f>
        <v>0</v>
      </c>
      <c r="G454">
        <f>buff!W455</f>
        <v>0</v>
      </c>
      <c r="H454">
        <f>buff!X455</f>
        <v>0</v>
      </c>
      <c r="I454" t="str">
        <f>buff!AI455</f>
        <v>HP:9285</v>
      </c>
      <c r="J454">
        <f>buff!AJ455</f>
        <v>0</v>
      </c>
      <c r="K454">
        <f>buff!AK455</f>
        <v>0</v>
      </c>
      <c r="L454">
        <f>buff!AL455</f>
        <v>0</v>
      </c>
      <c r="M454">
        <f>buff!AM455</f>
        <v>0</v>
      </c>
      <c r="N454">
        <f>buff!AN455</f>
        <v>0</v>
      </c>
      <c r="O454">
        <f>buff!AO455</f>
        <v>0</v>
      </c>
      <c r="P454">
        <f>buff!AP455</f>
        <v>0</v>
      </c>
      <c r="Q454">
        <f>buff!AQ455</f>
        <v>0</v>
      </c>
      <c r="R454">
        <f>buff!AR455</f>
        <v>999</v>
      </c>
      <c r="S454">
        <f>buff!AS455</f>
        <v>0</v>
      </c>
      <c r="T454">
        <f>buff!AT455</f>
        <v>0</v>
      </c>
      <c r="U454" t="str">
        <f>buff!AZ455</f>
        <v/>
      </c>
    </row>
    <row r="455" spans="1:21" x14ac:dyDescent="0.15">
      <c r="A455">
        <f>buff!Q456</f>
        <v>200318</v>
      </c>
      <c r="B455" t="str">
        <f>buff!R456</f>
        <v>被动祝福小lv18</v>
      </c>
      <c r="C455" t="str">
        <f>buff!S456</f>
        <v>被动祝福小lv18</v>
      </c>
      <c r="D455">
        <f>VLOOKUP(buff!T456,对应表!V:W,2,FALSE)</f>
        <v>1</v>
      </c>
      <c r="E455">
        <f>buff!U456</f>
        <v>0</v>
      </c>
      <c r="F455">
        <f>buff!V456</f>
        <v>0</v>
      </c>
      <c r="G455">
        <f>buff!W456</f>
        <v>0</v>
      </c>
      <c r="H455">
        <f>buff!X456</f>
        <v>0</v>
      </c>
      <c r="I455" t="str">
        <f>buff!AI456</f>
        <v>HP:13133</v>
      </c>
      <c r="J455">
        <f>buff!AJ456</f>
        <v>0</v>
      </c>
      <c r="K455">
        <f>buff!AK456</f>
        <v>0</v>
      </c>
      <c r="L455">
        <f>buff!AL456</f>
        <v>0</v>
      </c>
      <c r="M455">
        <f>buff!AM456</f>
        <v>0</v>
      </c>
      <c r="N455">
        <f>buff!AN456</f>
        <v>0</v>
      </c>
      <c r="O455">
        <f>buff!AO456</f>
        <v>0</v>
      </c>
      <c r="P455">
        <f>buff!AP456</f>
        <v>0</v>
      </c>
      <c r="Q455">
        <f>buff!AQ456</f>
        <v>0</v>
      </c>
      <c r="R455">
        <f>buff!AR456</f>
        <v>999</v>
      </c>
      <c r="S455">
        <f>buff!AS456</f>
        <v>0</v>
      </c>
      <c r="T455">
        <f>buff!AT456</f>
        <v>0</v>
      </c>
      <c r="U455" t="str">
        <f>buff!AZ456</f>
        <v/>
      </c>
    </row>
    <row r="456" spans="1:21" x14ac:dyDescent="0.15">
      <c r="A456">
        <f>buff!Q457</f>
        <v>200319</v>
      </c>
      <c r="B456" t="str">
        <f>buff!R457</f>
        <v>被动祝福小lv19</v>
      </c>
      <c r="C456" t="str">
        <f>buff!S457</f>
        <v>被动祝福小lv19</v>
      </c>
      <c r="D456">
        <f>VLOOKUP(buff!T457,对应表!V:W,2,FALSE)</f>
        <v>1</v>
      </c>
      <c r="E456">
        <f>buff!U457</f>
        <v>0</v>
      </c>
      <c r="F456">
        <f>buff!V457</f>
        <v>0</v>
      </c>
      <c r="G456">
        <f>buff!W457</f>
        <v>0</v>
      </c>
      <c r="H456">
        <f>buff!X457</f>
        <v>0</v>
      </c>
      <c r="I456" t="str">
        <f>buff!AI457</f>
        <v>HP:18575</v>
      </c>
      <c r="J456">
        <f>buff!AJ457</f>
        <v>0</v>
      </c>
      <c r="K456">
        <f>buff!AK457</f>
        <v>0</v>
      </c>
      <c r="L456">
        <f>buff!AL457</f>
        <v>0</v>
      </c>
      <c r="M456">
        <f>buff!AM457</f>
        <v>0</v>
      </c>
      <c r="N456">
        <f>buff!AN457</f>
        <v>0</v>
      </c>
      <c r="O456">
        <f>buff!AO457</f>
        <v>0</v>
      </c>
      <c r="P456">
        <f>buff!AP457</f>
        <v>0</v>
      </c>
      <c r="Q456">
        <f>buff!AQ457</f>
        <v>0</v>
      </c>
      <c r="R456">
        <f>buff!AR457</f>
        <v>999</v>
      </c>
      <c r="S456">
        <f>buff!AS457</f>
        <v>0</v>
      </c>
      <c r="T456">
        <f>buff!AT457</f>
        <v>0</v>
      </c>
      <c r="U456" t="str">
        <f>buff!AZ457</f>
        <v/>
      </c>
    </row>
    <row r="457" spans="1:21" x14ac:dyDescent="0.15">
      <c r="A457">
        <f>buff!Q458</f>
        <v>200320</v>
      </c>
      <c r="B457" t="str">
        <f>buff!R458</f>
        <v>被动祝福小lv20</v>
      </c>
      <c r="C457" t="str">
        <f>buff!S458</f>
        <v>被动祝福小lv20</v>
      </c>
      <c r="D457">
        <f>VLOOKUP(buff!T458,对应表!V:W,2,FALSE)</f>
        <v>1</v>
      </c>
      <c r="E457">
        <f>buff!U458</f>
        <v>0</v>
      </c>
      <c r="F457">
        <f>buff!V458</f>
        <v>0</v>
      </c>
      <c r="G457">
        <f>buff!W458</f>
        <v>0</v>
      </c>
      <c r="H457">
        <f>buff!X458</f>
        <v>0</v>
      </c>
      <c r="I457" t="str">
        <f>buff!AI458</f>
        <v>HP:26272</v>
      </c>
      <c r="J457">
        <f>buff!AJ458</f>
        <v>0</v>
      </c>
      <c r="K457">
        <f>buff!AK458</f>
        <v>0</v>
      </c>
      <c r="L457">
        <f>buff!AL458</f>
        <v>0</v>
      </c>
      <c r="M457">
        <f>buff!AM458</f>
        <v>0</v>
      </c>
      <c r="N457">
        <f>buff!AN458</f>
        <v>0</v>
      </c>
      <c r="O457">
        <f>buff!AO458</f>
        <v>0</v>
      </c>
      <c r="P457">
        <f>buff!AP458</f>
        <v>0</v>
      </c>
      <c r="Q457">
        <f>buff!AQ458</f>
        <v>0</v>
      </c>
      <c r="R457">
        <f>buff!AR458</f>
        <v>999</v>
      </c>
      <c r="S457">
        <f>buff!AS458</f>
        <v>0</v>
      </c>
      <c r="T457">
        <f>buff!AT458</f>
        <v>0</v>
      </c>
      <c r="U457" t="str">
        <f>buff!AZ458</f>
        <v/>
      </c>
    </row>
    <row r="458" spans="1:21" x14ac:dyDescent="0.15">
      <c r="A458">
        <f>buff!Q459</f>
        <v>200321</v>
      </c>
      <c r="B458" t="str">
        <f>buff!R459</f>
        <v>被动祝福中lv1</v>
      </c>
      <c r="C458" t="str">
        <f>buff!S459</f>
        <v>被动祝福中lv1</v>
      </c>
      <c r="D458">
        <f>VLOOKUP(buff!T459,对应表!V:W,2,FALSE)</f>
        <v>1</v>
      </c>
      <c r="E458">
        <f>buff!U459</f>
        <v>0</v>
      </c>
      <c r="F458">
        <f>buff!V459</f>
        <v>0</v>
      </c>
      <c r="G458">
        <f>buff!W459</f>
        <v>0</v>
      </c>
      <c r="H458">
        <f>buff!X459</f>
        <v>0</v>
      </c>
      <c r="I458" t="str">
        <f>buff!AI459</f>
        <v>HP:41</v>
      </c>
      <c r="J458">
        <f>buff!AJ459</f>
        <v>0</v>
      </c>
      <c r="K458">
        <f>buff!AK459</f>
        <v>0</v>
      </c>
      <c r="L458">
        <f>buff!AL459</f>
        <v>0</v>
      </c>
      <c r="M458">
        <f>buff!AM459</f>
        <v>0</v>
      </c>
      <c r="N458">
        <f>buff!AN459</f>
        <v>0</v>
      </c>
      <c r="O458">
        <f>buff!AO459</f>
        <v>0</v>
      </c>
      <c r="P458">
        <f>buff!AP459</f>
        <v>0</v>
      </c>
      <c r="Q458">
        <f>buff!AQ459</f>
        <v>0</v>
      </c>
      <c r="R458">
        <f>buff!AR459</f>
        <v>999</v>
      </c>
      <c r="S458">
        <f>buff!AS459</f>
        <v>0</v>
      </c>
      <c r="T458">
        <f>buff!AT459</f>
        <v>0</v>
      </c>
      <c r="U458" t="str">
        <f>buff!AZ459</f>
        <v/>
      </c>
    </row>
    <row r="459" spans="1:21" x14ac:dyDescent="0.15">
      <c r="A459">
        <f>buff!Q460</f>
        <v>200322</v>
      </c>
      <c r="B459" t="str">
        <f>buff!R460</f>
        <v>被动祝福中lv2</v>
      </c>
      <c r="C459" t="str">
        <f>buff!S460</f>
        <v>被动祝福中lv2</v>
      </c>
      <c r="D459">
        <f>VLOOKUP(buff!T460,对应表!V:W,2,FALSE)</f>
        <v>1</v>
      </c>
      <c r="E459">
        <f>buff!U460</f>
        <v>0</v>
      </c>
      <c r="F459">
        <f>buff!V460</f>
        <v>0</v>
      </c>
      <c r="G459">
        <f>buff!W460</f>
        <v>0</v>
      </c>
      <c r="H459">
        <f>buff!X460</f>
        <v>0</v>
      </c>
      <c r="I459" t="str">
        <f>buff!AI460</f>
        <v>HP:51</v>
      </c>
      <c r="J459">
        <f>buff!AJ460</f>
        <v>0</v>
      </c>
      <c r="K459">
        <f>buff!AK460</f>
        <v>0</v>
      </c>
      <c r="L459">
        <f>buff!AL460</f>
        <v>0</v>
      </c>
      <c r="M459">
        <f>buff!AM460</f>
        <v>0</v>
      </c>
      <c r="N459">
        <f>buff!AN460</f>
        <v>0</v>
      </c>
      <c r="O459">
        <f>buff!AO460</f>
        <v>0</v>
      </c>
      <c r="P459">
        <f>buff!AP460</f>
        <v>0</v>
      </c>
      <c r="Q459">
        <f>buff!AQ460</f>
        <v>0</v>
      </c>
      <c r="R459">
        <f>buff!AR460</f>
        <v>999</v>
      </c>
      <c r="S459">
        <f>buff!AS460</f>
        <v>0</v>
      </c>
      <c r="T459">
        <f>buff!AT460</f>
        <v>0</v>
      </c>
      <c r="U459" t="str">
        <f>buff!AZ460</f>
        <v/>
      </c>
    </row>
    <row r="460" spans="1:21" x14ac:dyDescent="0.15">
      <c r="A460">
        <f>buff!Q461</f>
        <v>200323</v>
      </c>
      <c r="B460" t="str">
        <f>buff!R461</f>
        <v>被动祝福中lv3</v>
      </c>
      <c r="C460" t="str">
        <f>buff!S461</f>
        <v>被动祝福中lv3</v>
      </c>
      <c r="D460">
        <f>VLOOKUP(buff!T461,对应表!V:W,2,FALSE)</f>
        <v>1</v>
      </c>
      <c r="E460">
        <f>buff!U461</f>
        <v>0</v>
      </c>
      <c r="F460">
        <f>buff!V461</f>
        <v>0</v>
      </c>
      <c r="G460">
        <f>buff!W461</f>
        <v>0</v>
      </c>
      <c r="H460">
        <f>buff!X461</f>
        <v>0</v>
      </c>
      <c r="I460" t="str">
        <f>buff!AI461</f>
        <v>HP:80</v>
      </c>
      <c r="J460">
        <f>buff!AJ461</f>
        <v>0</v>
      </c>
      <c r="K460">
        <f>buff!AK461</f>
        <v>0</v>
      </c>
      <c r="L460">
        <f>buff!AL461</f>
        <v>0</v>
      </c>
      <c r="M460">
        <f>buff!AM461</f>
        <v>0</v>
      </c>
      <c r="N460">
        <f>buff!AN461</f>
        <v>0</v>
      </c>
      <c r="O460">
        <f>buff!AO461</f>
        <v>0</v>
      </c>
      <c r="P460">
        <f>buff!AP461</f>
        <v>0</v>
      </c>
      <c r="Q460">
        <f>buff!AQ461</f>
        <v>0</v>
      </c>
      <c r="R460">
        <f>buff!AR461</f>
        <v>999</v>
      </c>
      <c r="S460">
        <f>buff!AS461</f>
        <v>0</v>
      </c>
      <c r="T460">
        <f>buff!AT461</f>
        <v>0</v>
      </c>
      <c r="U460" t="str">
        <f>buff!AZ461</f>
        <v/>
      </c>
    </row>
    <row r="461" spans="1:21" x14ac:dyDescent="0.15">
      <c r="A461">
        <f>buff!Q462</f>
        <v>200324</v>
      </c>
      <c r="B461" t="str">
        <f>buff!R462</f>
        <v>被动祝福中lv4</v>
      </c>
      <c r="C461" t="str">
        <f>buff!S462</f>
        <v>被动祝福中lv4</v>
      </c>
      <c r="D461">
        <f>VLOOKUP(buff!T462,对应表!V:W,2,FALSE)</f>
        <v>1</v>
      </c>
      <c r="E461">
        <f>buff!U462</f>
        <v>0</v>
      </c>
      <c r="F461">
        <f>buff!V462</f>
        <v>0</v>
      </c>
      <c r="G461">
        <f>buff!W462</f>
        <v>0</v>
      </c>
      <c r="H461">
        <f>buff!X462</f>
        <v>0</v>
      </c>
      <c r="I461" t="str">
        <f>buff!AI462</f>
        <v>HP:128</v>
      </c>
      <c r="J461">
        <f>buff!AJ462</f>
        <v>0</v>
      </c>
      <c r="K461">
        <f>buff!AK462</f>
        <v>0</v>
      </c>
      <c r="L461">
        <f>buff!AL462</f>
        <v>0</v>
      </c>
      <c r="M461">
        <f>buff!AM462</f>
        <v>0</v>
      </c>
      <c r="N461">
        <f>buff!AN462</f>
        <v>0</v>
      </c>
      <c r="O461">
        <f>buff!AO462</f>
        <v>0</v>
      </c>
      <c r="P461">
        <f>buff!AP462</f>
        <v>0</v>
      </c>
      <c r="Q461">
        <f>buff!AQ462</f>
        <v>0</v>
      </c>
      <c r="R461">
        <f>buff!AR462</f>
        <v>999</v>
      </c>
      <c r="S461">
        <f>buff!AS462</f>
        <v>0</v>
      </c>
      <c r="T461">
        <f>buff!AT462</f>
        <v>0</v>
      </c>
      <c r="U461" t="str">
        <f>buff!AZ462</f>
        <v/>
      </c>
    </row>
    <row r="462" spans="1:21" x14ac:dyDescent="0.15">
      <c r="A462">
        <f>buff!Q463</f>
        <v>200325</v>
      </c>
      <c r="B462" t="str">
        <f>buff!R463</f>
        <v>被动祝福中lv5</v>
      </c>
      <c r="C462" t="str">
        <f>buff!S463</f>
        <v>被动祝福中lv5</v>
      </c>
      <c r="D462">
        <f>VLOOKUP(buff!T463,对应表!V:W,2,FALSE)</f>
        <v>1</v>
      </c>
      <c r="E462">
        <f>buff!U463</f>
        <v>0</v>
      </c>
      <c r="F462">
        <f>buff!V463</f>
        <v>0</v>
      </c>
      <c r="G462">
        <f>buff!W463</f>
        <v>0</v>
      </c>
      <c r="H462">
        <f>buff!X463</f>
        <v>0</v>
      </c>
      <c r="I462" t="str">
        <f>buff!AI463</f>
        <v>HP:180</v>
      </c>
      <c r="J462">
        <f>buff!AJ463</f>
        <v>0</v>
      </c>
      <c r="K462">
        <f>buff!AK463</f>
        <v>0</v>
      </c>
      <c r="L462">
        <f>buff!AL463</f>
        <v>0</v>
      </c>
      <c r="M462">
        <f>buff!AM463</f>
        <v>0</v>
      </c>
      <c r="N462">
        <f>buff!AN463</f>
        <v>0</v>
      </c>
      <c r="O462">
        <f>buff!AO463</f>
        <v>0</v>
      </c>
      <c r="P462">
        <f>buff!AP463</f>
        <v>0</v>
      </c>
      <c r="Q462">
        <f>buff!AQ463</f>
        <v>0</v>
      </c>
      <c r="R462">
        <f>buff!AR463</f>
        <v>999</v>
      </c>
      <c r="S462">
        <f>buff!AS463</f>
        <v>0</v>
      </c>
      <c r="T462">
        <f>buff!AT463</f>
        <v>0</v>
      </c>
      <c r="U462" t="str">
        <f>buff!AZ463</f>
        <v/>
      </c>
    </row>
    <row r="463" spans="1:21" x14ac:dyDescent="0.15">
      <c r="A463">
        <f>buff!Q464</f>
        <v>200326</v>
      </c>
      <c r="B463" t="str">
        <f>buff!R464</f>
        <v>被动祝福中lv6</v>
      </c>
      <c r="C463" t="str">
        <f>buff!S464</f>
        <v>被动祝福中lv6</v>
      </c>
      <c r="D463">
        <f>VLOOKUP(buff!T464,对应表!V:W,2,FALSE)</f>
        <v>1</v>
      </c>
      <c r="E463">
        <f>buff!U464</f>
        <v>0</v>
      </c>
      <c r="F463">
        <f>buff!V464</f>
        <v>0</v>
      </c>
      <c r="G463">
        <f>buff!W464</f>
        <v>0</v>
      </c>
      <c r="H463">
        <f>buff!X464</f>
        <v>0</v>
      </c>
      <c r="I463" t="str">
        <f>buff!AI464</f>
        <v>HP:256</v>
      </c>
      <c r="J463">
        <f>buff!AJ464</f>
        <v>0</v>
      </c>
      <c r="K463">
        <f>buff!AK464</f>
        <v>0</v>
      </c>
      <c r="L463">
        <f>buff!AL464</f>
        <v>0</v>
      </c>
      <c r="M463">
        <f>buff!AM464</f>
        <v>0</v>
      </c>
      <c r="N463">
        <f>buff!AN464</f>
        <v>0</v>
      </c>
      <c r="O463">
        <f>buff!AO464</f>
        <v>0</v>
      </c>
      <c r="P463">
        <f>buff!AP464</f>
        <v>0</v>
      </c>
      <c r="Q463">
        <f>buff!AQ464</f>
        <v>0</v>
      </c>
      <c r="R463">
        <f>buff!AR464</f>
        <v>999</v>
      </c>
      <c r="S463">
        <f>buff!AS464</f>
        <v>0</v>
      </c>
      <c r="T463">
        <f>buff!AT464</f>
        <v>0</v>
      </c>
      <c r="U463" t="str">
        <f>buff!AZ464</f>
        <v/>
      </c>
    </row>
    <row r="464" spans="1:21" x14ac:dyDescent="0.15">
      <c r="A464">
        <f>buff!Q465</f>
        <v>200327</v>
      </c>
      <c r="B464" t="str">
        <f>buff!R465</f>
        <v>被动祝福中lv7</v>
      </c>
      <c r="C464" t="str">
        <f>buff!S465</f>
        <v>被动祝福中lv7</v>
      </c>
      <c r="D464">
        <f>VLOOKUP(buff!T465,对应表!V:W,2,FALSE)</f>
        <v>1</v>
      </c>
      <c r="E464">
        <f>buff!U465</f>
        <v>0</v>
      </c>
      <c r="F464">
        <f>buff!V465</f>
        <v>0</v>
      </c>
      <c r="G464">
        <f>buff!W465</f>
        <v>0</v>
      </c>
      <c r="H464">
        <f>buff!X465</f>
        <v>0</v>
      </c>
      <c r="I464" t="str">
        <f>buff!AI465</f>
        <v>HP:362</v>
      </c>
      <c r="J464">
        <f>buff!AJ465</f>
        <v>0</v>
      </c>
      <c r="K464">
        <f>buff!AK465</f>
        <v>0</v>
      </c>
      <c r="L464">
        <f>buff!AL465</f>
        <v>0</v>
      </c>
      <c r="M464">
        <f>buff!AM465</f>
        <v>0</v>
      </c>
      <c r="N464">
        <f>buff!AN465</f>
        <v>0</v>
      </c>
      <c r="O464">
        <f>buff!AO465</f>
        <v>0</v>
      </c>
      <c r="P464">
        <f>buff!AP465</f>
        <v>0</v>
      </c>
      <c r="Q464">
        <f>buff!AQ465</f>
        <v>0</v>
      </c>
      <c r="R464">
        <f>buff!AR465</f>
        <v>999</v>
      </c>
      <c r="S464">
        <f>buff!AS465</f>
        <v>0</v>
      </c>
      <c r="T464">
        <f>buff!AT465</f>
        <v>0</v>
      </c>
      <c r="U464" t="str">
        <f>buff!AZ465</f>
        <v/>
      </c>
    </row>
    <row r="465" spans="1:21" x14ac:dyDescent="0.15">
      <c r="A465">
        <f>buff!Q466</f>
        <v>200328</v>
      </c>
      <c r="B465" t="str">
        <f>buff!R466</f>
        <v>被动祝福中lv8</v>
      </c>
      <c r="C465" t="str">
        <f>buff!S466</f>
        <v>被动祝福中lv8</v>
      </c>
      <c r="D465">
        <f>VLOOKUP(buff!T466,对应表!V:W,2,FALSE)</f>
        <v>1</v>
      </c>
      <c r="E465">
        <f>buff!U466</f>
        <v>0</v>
      </c>
      <c r="F465">
        <f>buff!V466</f>
        <v>0</v>
      </c>
      <c r="G465">
        <f>buff!W466</f>
        <v>0</v>
      </c>
      <c r="H465">
        <f>buff!X466</f>
        <v>0</v>
      </c>
      <c r="I465" t="str">
        <f>buff!AI466</f>
        <v>HP:512</v>
      </c>
      <c r="J465">
        <f>buff!AJ466</f>
        <v>0</v>
      </c>
      <c r="K465">
        <f>buff!AK466</f>
        <v>0</v>
      </c>
      <c r="L465">
        <f>buff!AL466</f>
        <v>0</v>
      </c>
      <c r="M465">
        <f>buff!AM466</f>
        <v>0</v>
      </c>
      <c r="N465">
        <f>buff!AN466</f>
        <v>0</v>
      </c>
      <c r="O465">
        <f>buff!AO466</f>
        <v>0</v>
      </c>
      <c r="P465">
        <f>buff!AP466</f>
        <v>0</v>
      </c>
      <c r="Q465">
        <f>buff!AQ466</f>
        <v>0</v>
      </c>
      <c r="R465">
        <f>buff!AR466</f>
        <v>999</v>
      </c>
      <c r="S465">
        <f>buff!AS466</f>
        <v>0</v>
      </c>
      <c r="T465">
        <f>buff!AT466</f>
        <v>0</v>
      </c>
      <c r="U465" t="str">
        <f>buff!AZ466</f>
        <v/>
      </c>
    </row>
    <row r="466" spans="1:21" x14ac:dyDescent="0.15">
      <c r="A466">
        <f>buff!Q467</f>
        <v>200329</v>
      </c>
      <c r="B466" t="str">
        <f>buff!R467</f>
        <v>被动祝福中lv9</v>
      </c>
      <c r="C466" t="str">
        <f>buff!S467</f>
        <v>被动祝福中lv9</v>
      </c>
      <c r="D466">
        <f>VLOOKUP(buff!T467,对应表!V:W,2,FALSE)</f>
        <v>1</v>
      </c>
      <c r="E466">
        <f>buff!U467</f>
        <v>0</v>
      </c>
      <c r="F466">
        <f>buff!V467</f>
        <v>0</v>
      </c>
      <c r="G466">
        <f>buff!W467</f>
        <v>0</v>
      </c>
      <c r="H466">
        <f>buff!X467</f>
        <v>0</v>
      </c>
      <c r="I466" t="str">
        <f>buff!AI467</f>
        <v>HP:724</v>
      </c>
      <c r="J466">
        <f>buff!AJ467</f>
        <v>0</v>
      </c>
      <c r="K466">
        <f>buff!AK467</f>
        <v>0</v>
      </c>
      <c r="L466">
        <f>buff!AL467</f>
        <v>0</v>
      </c>
      <c r="M466">
        <f>buff!AM467</f>
        <v>0</v>
      </c>
      <c r="N466">
        <f>buff!AN467</f>
        <v>0</v>
      </c>
      <c r="O466">
        <f>buff!AO467</f>
        <v>0</v>
      </c>
      <c r="P466">
        <f>buff!AP467</f>
        <v>0</v>
      </c>
      <c r="Q466">
        <f>buff!AQ467</f>
        <v>0</v>
      </c>
      <c r="R466">
        <f>buff!AR467</f>
        <v>999</v>
      </c>
      <c r="S466">
        <f>buff!AS467</f>
        <v>0</v>
      </c>
      <c r="T466">
        <f>buff!AT467</f>
        <v>0</v>
      </c>
      <c r="U466" t="str">
        <f>buff!AZ467</f>
        <v/>
      </c>
    </row>
    <row r="467" spans="1:21" x14ac:dyDescent="0.15">
      <c r="A467">
        <f>buff!Q468</f>
        <v>200330</v>
      </c>
      <c r="B467" t="str">
        <f>buff!R468</f>
        <v>被动祝福中lv10</v>
      </c>
      <c r="C467" t="str">
        <f>buff!S468</f>
        <v>被动祝福中lv10</v>
      </c>
      <c r="D467">
        <f>VLOOKUP(buff!T468,对应表!V:W,2,FALSE)</f>
        <v>1</v>
      </c>
      <c r="E467">
        <f>buff!U468</f>
        <v>0</v>
      </c>
      <c r="F467">
        <f>buff!V468</f>
        <v>0</v>
      </c>
      <c r="G467">
        <f>buff!W468</f>
        <v>0</v>
      </c>
      <c r="H467">
        <f>buff!X468</f>
        <v>0</v>
      </c>
      <c r="I467" t="str">
        <f>buff!AI468</f>
        <v>HP:1024</v>
      </c>
      <c r="J467">
        <f>buff!AJ468</f>
        <v>0</v>
      </c>
      <c r="K467">
        <f>buff!AK468</f>
        <v>0</v>
      </c>
      <c r="L467">
        <f>buff!AL468</f>
        <v>0</v>
      </c>
      <c r="M467">
        <f>buff!AM468</f>
        <v>0</v>
      </c>
      <c r="N467">
        <f>buff!AN468</f>
        <v>0</v>
      </c>
      <c r="O467">
        <f>buff!AO468</f>
        <v>0</v>
      </c>
      <c r="P467">
        <f>buff!AP468</f>
        <v>0</v>
      </c>
      <c r="Q467">
        <f>buff!AQ468</f>
        <v>0</v>
      </c>
      <c r="R467">
        <f>buff!AR468</f>
        <v>999</v>
      </c>
      <c r="S467">
        <f>buff!AS468</f>
        <v>0</v>
      </c>
      <c r="T467">
        <f>buff!AT468</f>
        <v>0</v>
      </c>
      <c r="U467" t="str">
        <f>buff!AZ468</f>
        <v/>
      </c>
    </row>
    <row r="468" spans="1:21" x14ac:dyDescent="0.15">
      <c r="A468">
        <f>buff!Q469</f>
        <v>200331</v>
      </c>
      <c r="B468" t="str">
        <f>buff!R469</f>
        <v>被动祝福中lv11</v>
      </c>
      <c r="C468" t="str">
        <f>buff!S469</f>
        <v>被动祝福中lv11</v>
      </c>
      <c r="D468">
        <f>VLOOKUP(buff!T469,对应表!V:W,2,FALSE)</f>
        <v>1</v>
      </c>
      <c r="E468">
        <f>buff!U469</f>
        <v>0</v>
      </c>
      <c r="F468">
        <f>buff!V469</f>
        <v>0</v>
      </c>
      <c r="G468">
        <f>buff!W469</f>
        <v>0</v>
      </c>
      <c r="H468">
        <f>buff!X469</f>
        <v>0</v>
      </c>
      <c r="I468" t="str">
        <f>buff!AI469</f>
        <v>HP:1449</v>
      </c>
      <c r="J468">
        <f>buff!AJ469</f>
        <v>0</v>
      </c>
      <c r="K468">
        <f>buff!AK469</f>
        <v>0</v>
      </c>
      <c r="L468">
        <f>buff!AL469</f>
        <v>0</v>
      </c>
      <c r="M468">
        <f>buff!AM469</f>
        <v>0</v>
      </c>
      <c r="N468">
        <f>buff!AN469</f>
        <v>0</v>
      </c>
      <c r="O468">
        <f>buff!AO469</f>
        <v>0</v>
      </c>
      <c r="P468">
        <f>buff!AP469</f>
        <v>0</v>
      </c>
      <c r="Q468">
        <f>buff!AQ469</f>
        <v>0</v>
      </c>
      <c r="R468">
        <f>buff!AR469</f>
        <v>999</v>
      </c>
      <c r="S468">
        <f>buff!AS469</f>
        <v>0</v>
      </c>
      <c r="T468">
        <f>buff!AT469</f>
        <v>0</v>
      </c>
      <c r="U468" t="str">
        <f>buff!AZ469</f>
        <v/>
      </c>
    </row>
    <row r="469" spans="1:21" x14ac:dyDescent="0.15">
      <c r="A469">
        <f>buff!Q470</f>
        <v>200332</v>
      </c>
      <c r="B469" t="str">
        <f>buff!R470</f>
        <v>被动祝福中lv12</v>
      </c>
      <c r="C469" t="str">
        <f>buff!S470</f>
        <v>被动祝福中lv12</v>
      </c>
      <c r="D469">
        <f>VLOOKUP(buff!T470,对应表!V:W,2,FALSE)</f>
        <v>1</v>
      </c>
      <c r="E469">
        <f>buff!U470</f>
        <v>0</v>
      </c>
      <c r="F469">
        <f>buff!V470</f>
        <v>0</v>
      </c>
      <c r="G469">
        <f>buff!W470</f>
        <v>0</v>
      </c>
      <c r="H469">
        <f>buff!X470</f>
        <v>0</v>
      </c>
      <c r="I469" t="str">
        <f>buff!AI470</f>
        <v>HP:2050</v>
      </c>
      <c r="J469">
        <f>buff!AJ470</f>
        <v>0</v>
      </c>
      <c r="K469">
        <f>buff!AK470</f>
        <v>0</v>
      </c>
      <c r="L469">
        <f>buff!AL470</f>
        <v>0</v>
      </c>
      <c r="M469">
        <f>buff!AM470</f>
        <v>0</v>
      </c>
      <c r="N469">
        <f>buff!AN470</f>
        <v>0</v>
      </c>
      <c r="O469">
        <f>buff!AO470</f>
        <v>0</v>
      </c>
      <c r="P469">
        <f>buff!AP470</f>
        <v>0</v>
      </c>
      <c r="Q469">
        <f>buff!AQ470</f>
        <v>0</v>
      </c>
      <c r="R469">
        <f>buff!AR470</f>
        <v>999</v>
      </c>
      <c r="S469">
        <f>buff!AS470</f>
        <v>0</v>
      </c>
      <c r="T469">
        <f>buff!AT470</f>
        <v>0</v>
      </c>
      <c r="U469" t="str">
        <f>buff!AZ470</f>
        <v/>
      </c>
    </row>
    <row r="470" spans="1:21" x14ac:dyDescent="0.15">
      <c r="A470">
        <f>buff!Q471</f>
        <v>200333</v>
      </c>
      <c r="B470" t="str">
        <f>buff!R471</f>
        <v>被动祝福中lv13</v>
      </c>
      <c r="C470" t="str">
        <f>buff!S471</f>
        <v>被动祝福中lv13</v>
      </c>
      <c r="D470">
        <f>VLOOKUP(buff!T471,对应表!V:W,2,FALSE)</f>
        <v>1</v>
      </c>
      <c r="E470">
        <f>buff!U471</f>
        <v>0</v>
      </c>
      <c r="F470">
        <f>buff!V471</f>
        <v>0</v>
      </c>
      <c r="G470">
        <f>buff!W471</f>
        <v>0</v>
      </c>
      <c r="H470">
        <f>buff!X471</f>
        <v>0</v>
      </c>
      <c r="I470" t="str">
        <f>buff!AI471</f>
        <v>HP:2900</v>
      </c>
      <c r="J470">
        <f>buff!AJ471</f>
        <v>0</v>
      </c>
      <c r="K470">
        <f>buff!AK471</f>
        <v>0</v>
      </c>
      <c r="L470">
        <f>buff!AL471</f>
        <v>0</v>
      </c>
      <c r="M470">
        <f>buff!AM471</f>
        <v>0</v>
      </c>
      <c r="N470">
        <f>buff!AN471</f>
        <v>0</v>
      </c>
      <c r="O470">
        <f>buff!AO471</f>
        <v>0</v>
      </c>
      <c r="P470">
        <f>buff!AP471</f>
        <v>0</v>
      </c>
      <c r="Q470">
        <f>buff!AQ471</f>
        <v>0</v>
      </c>
      <c r="R470">
        <f>buff!AR471</f>
        <v>999</v>
      </c>
      <c r="S470">
        <f>buff!AS471</f>
        <v>0</v>
      </c>
      <c r="T470">
        <f>buff!AT471</f>
        <v>0</v>
      </c>
      <c r="U470" t="str">
        <f>buff!AZ471</f>
        <v/>
      </c>
    </row>
    <row r="471" spans="1:21" x14ac:dyDescent="0.15">
      <c r="A471">
        <f>buff!Q472</f>
        <v>200334</v>
      </c>
      <c r="B471" t="str">
        <f>buff!R472</f>
        <v>被动祝福中lv14</v>
      </c>
      <c r="C471" t="str">
        <f>buff!S472</f>
        <v>被动祝福中lv14</v>
      </c>
      <c r="D471">
        <f>VLOOKUP(buff!T472,对应表!V:W,2,FALSE)</f>
        <v>1</v>
      </c>
      <c r="E471">
        <f>buff!U472</f>
        <v>0</v>
      </c>
      <c r="F471">
        <f>buff!V472</f>
        <v>0</v>
      </c>
      <c r="G471">
        <f>buff!W472</f>
        <v>0</v>
      </c>
      <c r="H471">
        <f>buff!X472</f>
        <v>0</v>
      </c>
      <c r="I471" t="str">
        <f>buff!AI472</f>
        <v>HP:4102</v>
      </c>
      <c r="J471">
        <f>buff!AJ472</f>
        <v>0</v>
      </c>
      <c r="K471">
        <f>buff!AK472</f>
        <v>0</v>
      </c>
      <c r="L471">
        <f>buff!AL472</f>
        <v>0</v>
      </c>
      <c r="M471">
        <f>buff!AM472</f>
        <v>0</v>
      </c>
      <c r="N471">
        <f>buff!AN472</f>
        <v>0</v>
      </c>
      <c r="O471">
        <f>buff!AO472</f>
        <v>0</v>
      </c>
      <c r="P471">
        <f>buff!AP472</f>
        <v>0</v>
      </c>
      <c r="Q471">
        <f>buff!AQ472</f>
        <v>0</v>
      </c>
      <c r="R471">
        <f>buff!AR472</f>
        <v>999</v>
      </c>
      <c r="S471">
        <f>buff!AS472</f>
        <v>0</v>
      </c>
      <c r="T471">
        <f>buff!AT472</f>
        <v>0</v>
      </c>
      <c r="U471" t="str">
        <f>buff!AZ472</f>
        <v/>
      </c>
    </row>
    <row r="472" spans="1:21" x14ac:dyDescent="0.15">
      <c r="A472">
        <f>buff!Q473</f>
        <v>200335</v>
      </c>
      <c r="B472" t="str">
        <f>buff!R473</f>
        <v>被动祝福中lv15</v>
      </c>
      <c r="C472" t="str">
        <f>buff!S473</f>
        <v>被动祝福中lv15</v>
      </c>
      <c r="D472">
        <f>VLOOKUP(buff!T473,对应表!V:W,2,FALSE)</f>
        <v>1</v>
      </c>
      <c r="E472">
        <f>buff!U473</f>
        <v>0</v>
      </c>
      <c r="F472">
        <f>buff!V473</f>
        <v>0</v>
      </c>
      <c r="G472">
        <f>buff!W473</f>
        <v>0</v>
      </c>
      <c r="H472">
        <f>buff!X473</f>
        <v>0</v>
      </c>
      <c r="I472" t="str">
        <f>buff!AI473</f>
        <v>HP:5801</v>
      </c>
      <c r="J472">
        <f>buff!AJ473</f>
        <v>0</v>
      </c>
      <c r="K472">
        <f>buff!AK473</f>
        <v>0</v>
      </c>
      <c r="L472">
        <f>buff!AL473</f>
        <v>0</v>
      </c>
      <c r="M472">
        <f>buff!AM473</f>
        <v>0</v>
      </c>
      <c r="N472">
        <f>buff!AN473</f>
        <v>0</v>
      </c>
      <c r="O472">
        <f>buff!AO473</f>
        <v>0</v>
      </c>
      <c r="P472">
        <f>buff!AP473</f>
        <v>0</v>
      </c>
      <c r="Q472">
        <f>buff!AQ473</f>
        <v>0</v>
      </c>
      <c r="R472">
        <f>buff!AR473</f>
        <v>999</v>
      </c>
      <c r="S472">
        <f>buff!AS473</f>
        <v>0</v>
      </c>
      <c r="T472">
        <f>buff!AT473</f>
        <v>0</v>
      </c>
      <c r="U472" t="str">
        <f>buff!AZ473</f>
        <v/>
      </c>
    </row>
    <row r="473" spans="1:21" x14ac:dyDescent="0.15">
      <c r="A473">
        <f>buff!Q474</f>
        <v>200336</v>
      </c>
      <c r="B473" t="str">
        <f>buff!R474</f>
        <v>被动祝福中lv16</v>
      </c>
      <c r="C473" t="str">
        <f>buff!S474</f>
        <v>被动祝福中lv16</v>
      </c>
      <c r="D473">
        <f>VLOOKUP(buff!T474,对应表!V:W,2,FALSE)</f>
        <v>1</v>
      </c>
      <c r="E473">
        <f>buff!U474</f>
        <v>0</v>
      </c>
      <c r="F473">
        <f>buff!V474</f>
        <v>0</v>
      </c>
      <c r="G473">
        <f>buff!W474</f>
        <v>0</v>
      </c>
      <c r="H473">
        <f>buff!X474</f>
        <v>0</v>
      </c>
      <c r="I473" t="str">
        <f>buff!AI474</f>
        <v>HP:8206</v>
      </c>
      <c r="J473">
        <f>buff!AJ474</f>
        <v>0</v>
      </c>
      <c r="K473">
        <f>buff!AK474</f>
        <v>0</v>
      </c>
      <c r="L473">
        <f>buff!AL474</f>
        <v>0</v>
      </c>
      <c r="M473">
        <f>buff!AM474</f>
        <v>0</v>
      </c>
      <c r="N473">
        <f>buff!AN474</f>
        <v>0</v>
      </c>
      <c r="O473">
        <f>buff!AO474</f>
        <v>0</v>
      </c>
      <c r="P473">
        <f>buff!AP474</f>
        <v>0</v>
      </c>
      <c r="Q473">
        <f>buff!AQ474</f>
        <v>0</v>
      </c>
      <c r="R473">
        <f>buff!AR474</f>
        <v>999</v>
      </c>
      <c r="S473">
        <f>buff!AS474</f>
        <v>0</v>
      </c>
      <c r="T473">
        <f>buff!AT474</f>
        <v>0</v>
      </c>
      <c r="U473" t="str">
        <f>buff!AZ474</f>
        <v/>
      </c>
    </row>
    <row r="474" spans="1:21" x14ac:dyDescent="0.15">
      <c r="A474">
        <f>buff!Q475</f>
        <v>200337</v>
      </c>
      <c r="B474" t="str">
        <f>buff!R475</f>
        <v>被动祝福中lv17</v>
      </c>
      <c r="C474" t="str">
        <f>buff!S475</f>
        <v>被动祝福中lv17</v>
      </c>
      <c r="D474">
        <f>VLOOKUP(buff!T475,对应表!V:W,2,FALSE)</f>
        <v>1</v>
      </c>
      <c r="E474">
        <f>buff!U475</f>
        <v>0</v>
      </c>
      <c r="F474">
        <f>buff!V475</f>
        <v>0</v>
      </c>
      <c r="G474">
        <f>buff!W475</f>
        <v>0</v>
      </c>
      <c r="H474">
        <f>buff!X475</f>
        <v>0</v>
      </c>
      <c r="I474" t="str">
        <f>buff!AI475</f>
        <v>HP:11606</v>
      </c>
      <c r="J474">
        <f>buff!AJ475</f>
        <v>0</v>
      </c>
      <c r="K474">
        <f>buff!AK475</f>
        <v>0</v>
      </c>
      <c r="L474">
        <f>buff!AL475</f>
        <v>0</v>
      </c>
      <c r="M474">
        <f>buff!AM475</f>
        <v>0</v>
      </c>
      <c r="N474">
        <f>buff!AN475</f>
        <v>0</v>
      </c>
      <c r="O474">
        <f>buff!AO475</f>
        <v>0</v>
      </c>
      <c r="P474">
        <f>buff!AP475</f>
        <v>0</v>
      </c>
      <c r="Q474">
        <f>buff!AQ475</f>
        <v>0</v>
      </c>
      <c r="R474">
        <f>buff!AR475</f>
        <v>999</v>
      </c>
      <c r="S474">
        <f>buff!AS475</f>
        <v>0</v>
      </c>
      <c r="T474">
        <f>buff!AT475</f>
        <v>0</v>
      </c>
      <c r="U474" t="str">
        <f>buff!AZ475</f>
        <v/>
      </c>
    </row>
    <row r="475" spans="1:21" x14ac:dyDescent="0.15">
      <c r="A475">
        <f>buff!Q476</f>
        <v>200338</v>
      </c>
      <c r="B475" t="str">
        <f>buff!R476</f>
        <v>被动祝福中lv18</v>
      </c>
      <c r="C475" t="str">
        <f>buff!S476</f>
        <v>被动祝福中lv18</v>
      </c>
      <c r="D475">
        <f>VLOOKUP(buff!T476,对应表!V:W,2,FALSE)</f>
        <v>1</v>
      </c>
      <c r="E475">
        <f>buff!U476</f>
        <v>0</v>
      </c>
      <c r="F475">
        <f>buff!V476</f>
        <v>0</v>
      </c>
      <c r="G475">
        <f>buff!W476</f>
        <v>0</v>
      </c>
      <c r="H475">
        <f>buff!X476</f>
        <v>0</v>
      </c>
      <c r="I475" t="str">
        <f>buff!AI476</f>
        <v>HP:16416</v>
      </c>
      <c r="J475">
        <f>buff!AJ476</f>
        <v>0</v>
      </c>
      <c r="K475">
        <f>buff!AK476</f>
        <v>0</v>
      </c>
      <c r="L475">
        <f>buff!AL476</f>
        <v>0</v>
      </c>
      <c r="M475">
        <f>buff!AM476</f>
        <v>0</v>
      </c>
      <c r="N475">
        <f>buff!AN476</f>
        <v>0</v>
      </c>
      <c r="O475">
        <f>buff!AO476</f>
        <v>0</v>
      </c>
      <c r="P475">
        <f>buff!AP476</f>
        <v>0</v>
      </c>
      <c r="Q475">
        <f>buff!AQ476</f>
        <v>0</v>
      </c>
      <c r="R475">
        <f>buff!AR476</f>
        <v>999</v>
      </c>
      <c r="S475">
        <f>buff!AS476</f>
        <v>0</v>
      </c>
      <c r="T475">
        <f>buff!AT476</f>
        <v>0</v>
      </c>
      <c r="U475" t="str">
        <f>buff!AZ476</f>
        <v/>
      </c>
    </row>
    <row r="476" spans="1:21" x14ac:dyDescent="0.15">
      <c r="A476">
        <f>buff!Q477</f>
        <v>200339</v>
      </c>
      <c r="B476" t="str">
        <f>buff!R477</f>
        <v>被动祝福中lv19</v>
      </c>
      <c r="C476" t="str">
        <f>buff!S477</f>
        <v>被动祝福中lv19</v>
      </c>
      <c r="D476">
        <f>VLOOKUP(buff!T477,对应表!V:W,2,FALSE)</f>
        <v>1</v>
      </c>
      <c r="E476">
        <f>buff!U477</f>
        <v>0</v>
      </c>
      <c r="F476">
        <f>buff!V477</f>
        <v>0</v>
      </c>
      <c r="G476">
        <f>buff!W477</f>
        <v>0</v>
      </c>
      <c r="H476">
        <f>buff!X477</f>
        <v>0</v>
      </c>
      <c r="I476" t="str">
        <f>buff!AI477</f>
        <v>HP:23219</v>
      </c>
      <c r="J476">
        <f>buff!AJ477</f>
        <v>0</v>
      </c>
      <c r="K476">
        <f>buff!AK477</f>
        <v>0</v>
      </c>
      <c r="L476">
        <f>buff!AL477</f>
        <v>0</v>
      </c>
      <c r="M476">
        <f>buff!AM477</f>
        <v>0</v>
      </c>
      <c r="N476">
        <f>buff!AN477</f>
        <v>0</v>
      </c>
      <c r="O476">
        <f>buff!AO477</f>
        <v>0</v>
      </c>
      <c r="P476">
        <f>buff!AP477</f>
        <v>0</v>
      </c>
      <c r="Q476">
        <f>buff!AQ477</f>
        <v>0</v>
      </c>
      <c r="R476">
        <f>buff!AR477</f>
        <v>999</v>
      </c>
      <c r="S476">
        <f>buff!AS477</f>
        <v>0</v>
      </c>
      <c r="T476">
        <f>buff!AT477</f>
        <v>0</v>
      </c>
      <c r="U476" t="str">
        <f>buff!AZ477</f>
        <v/>
      </c>
    </row>
    <row r="477" spans="1:21" x14ac:dyDescent="0.15">
      <c r="A477">
        <f>buff!Q478</f>
        <v>200340</v>
      </c>
      <c r="B477" t="str">
        <f>buff!R478</f>
        <v>被动祝福中lv20</v>
      </c>
      <c r="C477" t="str">
        <f>buff!S478</f>
        <v>被动祝福中lv20</v>
      </c>
      <c r="D477">
        <f>VLOOKUP(buff!T478,对应表!V:W,2,FALSE)</f>
        <v>1</v>
      </c>
      <c r="E477">
        <f>buff!U478</f>
        <v>0</v>
      </c>
      <c r="F477">
        <f>buff!V478</f>
        <v>0</v>
      </c>
      <c r="G477">
        <f>buff!W478</f>
        <v>0</v>
      </c>
      <c r="H477">
        <f>buff!X478</f>
        <v>0</v>
      </c>
      <c r="I477" t="str">
        <f>buff!AI478</f>
        <v>HP:32840</v>
      </c>
      <c r="J477">
        <f>buff!AJ478</f>
        <v>0</v>
      </c>
      <c r="K477">
        <f>buff!AK478</f>
        <v>0</v>
      </c>
      <c r="L477">
        <f>buff!AL478</f>
        <v>0</v>
      </c>
      <c r="M477">
        <f>buff!AM478</f>
        <v>0</v>
      </c>
      <c r="N477">
        <f>buff!AN478</f>
        <v>0</v>
      </c>
      <c r="O477">
        <f>buff!AO478</f>
        <v>0</v>
      </c>
      <c r="P477">
        <f>buff!AP478</f>
        <v>0</v>
      </c>
      <c r="Q477">
        <f>buff!AQ478</f>
        <v>0</v>
      </c>
      <c r="R477">
        <f>buff!AR478</f>
        <v>999</v>
      </c>
      <c r="S477">
        <f>buff!AS478</f>
        <v>0</v>
      </c>
      <c r="T477">
        <f>buff!AT478</f>
        <v>0</v>
      </c>
      <c r="U477" t="str">
        <f>buff!AZ478</f>
        <v/>
      </c>
    </row>
    <row r="478" spans="1:21" x14ac:dyDescent="0.15">
      <c r="A478">
        <f>buff!Q479</f>
        <v>200341</v>
      </c>
      <c r="B478" t="str">
        <f>buff!R479</f>
        <v>被动祝福大lv1</v>
      </c>
      <c r="C478" t="str">
        <f>buff!S479</f>
        <v>被动祝福大lv1</v>
      </c>
      <c r="D478">
        <f>VLOOKUP(buff!T479,对应表!V:W,2,FALSE)</f>
        <v>1</v>
      </c>
      <c r="E478">
        <f>buff!U479</f>
        <v>0</v>
      </c>
      <c r="F478">
        <f>buff!V479</f>
        <v>0</v>
      </c>
      <c r="G478">
        <f>buff!W479</f>
        <v>0</v>
      </c>
      <c r="H478">
        <f>buff!X479</f>
        <v>0</v>
      </c>
      <c r="I478" t="str">
        <f>buff!AI479</f>
        <v>HP:52</v>
      </c>
      <c r="J478">
        <f>buff!AJ479</f>
        <v>0</v>
      </c>
      <c r="K478">
        <f>buff!AK479</f>
        <v>0</v>
      </c>
      <c r="L478">
        <f>buff!AL479</f>
        <v>0</v>
      </c>
      <c r="M478">
        <f>buff!AM479</f>
        <v>0</v>
      </c>
      <c r="N478">
        <f>buff!AN479</f>
        <v>0</v>
      </c>
      <c r="O478">
        <f>buff!AO479</f>
        <v>0</v>
      </c>
      <c r="P478">
        <f>buff!AP479</f>
        <v>0</v>
      </c>
      <c r="Q478">
        <f>buff!AQ479</f>
        <v>0</v>
      </c>
      <c r="R478">
        <f>buff!AR479</f>
        <v>999</v>
      </c>
      <c r="S478">
        <f>buff!AS479</f>
        <v>0</v>
      </c>
      <c r="T478">
        <f>buff!AT479</f>
        <v>0</v>
      </c>
      <c r="U478" t="str">
        <f>buff!AZ479</f>
        <v/>
      </c>
    </row>
    <row r="479" spans="1:21" x14ac:dyDescent="0.15">
      <c r="A479">
        <f>buff!Q480</f>
        <v>200342</v>
      </c>
      <c r="B479" t="str">
        <f>buff!R480</f>
        <v>被动祝福大lv2</v>
      </c>
      <c r="C479" t="str">
        <f>buff!S480</f>
        <v>被动祝福大lv2</v>
      </c>
      <c r="D479">
        <f>VLOOKUP(buff!T480,对应表!V:W,2,FALSE)</f>
        <v>1</v>
      </c>
      <c r="E479">
        <f>buff!U480</f>
        <v>0</v>
      </c>
      <c r="F479">
        <f>buff!V480</f>
        <v>0</v>
      </c>
      <c r="G479">
        <f>buff!W480</f>
        <v>0</v>
      </c>
      <c r="H479">
        <f>buff!X480</f>
        <v>0</v>
      </c>
      <c r="I479" t="str">
        <f>buff!AI480</f>
        <v>HP:64</v>
      </c>
      <c r="J479">
        <f>buff!AJ480</f>
        <v>0</v>
      </c>
      <c r="K479">
        <f>buff!AK480</f>
        <v>0</v>
      </c>
      <c r="L479">
        <f>buff!AL480</f>
        <v>0</v>
      </c>
      <c r="M479">
        <f>buff!AM480</f>
        <v>0</v>
      </c>
      <c r="N479">
        <f>buff!AN480</f>
        <v>0</v>
      </c>
      <c r="O479">
        <f>buff!AO480</f>
        <v>0</v>
      </c>
      <c r="P479">
        <f>buff!AP480</f>
        <v>0</v>
      </c>
      <c r="Q479">
        <f>buff!AQ480</f>
        <v>0</v>
      </c>
      <c r="R479">
        <f>buff!AR480</f>
        <v>999</v>
      </c>
      <c r="S479">
        <f>buff!AS480</f>
        <v>0</v>
      </c>
      <c r="T479">
        <f>buff!AT480</f>
        <v>0</v>
      </c>
      <c r="U479" t="str">
        <f>buff!AZ480</f>
        <v/>
      </c>
    </row>
    <row r="480" spans="1:21" x14ac:dyDescent="0.15">
      <c r="A480">
        <f>buff!Q481</f>
        <v>200343</v>
      </c>
      <c r="B480" t="str">
        <f>buff!R481</f>
        <v>被动祝福大lv3</v>
      </c>
      <c r="C480" t="str">
        <f>buff!S481</f>
        <v>被动祝福大lv3</v>
      </c>
      <c r="D480">
        <f>VLOOKUP(buff!T481,对应表!V:W,2,FALSE)</f>
        <v>1</v>
      </c>
      <c r="E480">
        <f>buff!U481</f>
        <v>0</v>
      </c>
      <c r="F480">
        <f>buff!V481</f>
        <v>0</v>
      </c>
      <c r="G480">
        <f>buff!W481</f>
        <v>0</v>
      </c>
      <c r="H480">
        <f>buff!X481</f>
        <v>0</v>
      </c>
      <c r="I480" t="str">
        <f>buff!AI481</f>
        <v>HP:100</v>
      </c>
      <c r="J480">
        <f>buff!AJ481</f>
        <v>0</v>
      </c>
      <c r="K480">
        <f>buff!AK481</f>
        <v>0</v>
      </c>
      <c r="L480">
        <f>buff!AL481</f>
        <v>0</v>
      </c>
      <c r="M480">
        <f>buff!AM481</f>
        <v>0</v>
      </c>
      <c r="N480">
        <f>buff!AN481</f>
        <v>0</v>
      </c>
      <c r="O480">
        <f>buff!AO481</f>
        <v>0</v>
      </c>
      <c r="P480">
        <f>buff!AP481</f>
        <v>0</v>
      </c>
      <c r="Q480">
        <f>buff!AQ481</f>
        <v>0</v>
      </c>
      <c r="R480">
        <f>buff!AR481</f>
        <v>999</v>
      </c>
      <c r="S480">
        <f>buff!AS481</f>
        <v>0</v>
      </c>
      <c r="T480">
        <f>buff!AT481</f>
        <v>0</v>
      </c>
      <c r="U480" t="str">
        <f>buff!AZ481</f>
        <v/>
      </c>
    </row>
    <row r="481" spans="1:21" x14ac:dyDescent="0.15">
      <c r="A481">
        <f>buff!Q482</f>
        <v>200344</v>
      </c>
      <c r="B481" t="str">
        <f>buff!R482</f>
        <v>被动祝福大lv4</v>
      </c>
      <c r="C481" t="str">
        <f>buff!S482</f>
        <v>被动祝福大lv4</v>
      </c>
      <c r="D481">
        <f>VLOOKUP(buff!T482,对应表!V:W,2,FALSE)</f>
        <v>1</v>
      </c>
      <c r="E481">
        <f>buff!U482</f>
        <v>0</v>
      </c>
      <c r="F481">
        <f>buff!V482</f>
        <v>0</v>
      </c>
      <c r="G481">
        <f>buff!W482</f>
        <v>0</v>
      </c>
      <c r="H481">
        <f>buff!X482</f>
        <v>0</v>
      </c>
      <c r="I481" t="str">
        <f>buff!AI482</f>
        <v>HP:160</v>
      </c>
      <c r="J481">
        <f>buff!AJ482</f>
        <v>0</v>
      </c>
      <c r="K481">
        <f>buff!AK482</f>
        <v>0</v>
      </c>
      <c r="L481">
        <f>buff!AL482</f>
        <v>0</v>
      </c>
      <c r="M481">
        <f>buff!AM482</f>
        <v>0</v>
      </c>
      <c r="N481">
        <f>buff!AN482</f>
        <v>0</v>
      </c>
      <c r="O481">
        <f>buff!AO482</f>
        <v>0</v>
      </c>
      <c r="P481">
        <f>buff!AP482</f>
        <v>0</v>
      </c>
      <c r="Q481">
        <f>buff!AQ482</f>
        <v>0</v>
      </c>
      <c r="R481">
        <f>buff!AR482</f>
        <v>999</v>
      </c>
      <c r="S481">
        <f>buff!AS482</f>
        <v>0</v>
      </c>
      <c r="T481">
        <f>buff!AT482</f>
        <v>0</v>
      </c>
      <c r="U481" t="str">
        <f>buff!AZ482</f>
        <v/>
      </c>
    </row>
    <row r="482" spans="1:21" x14ac:dyDescent="0.15">
      <c r="A482">
        <f>buff!Q483</f>
        <v>200345</v>
      </c>
      <c r="B482" t="str">
        <f>buff!R483</f>
        <v>被动祝福大lv5</v>
      </c>
      <c r="C482" t="str">
        <f>buff!S483</f>
        <v>被动祝福大lv5</v>
      </c>
      <c r="D482">
        <f>VLOOKUP(buff!T483,对应表!V:W,2,FALSE)</f>
        <v>1</v>
      </c>
      <c r="E482">
        <f>buff!U483</f>
        <v>0</v>
      </c>
      <c r="F482">
        <f>buff!V483</f>
        <v>0</v>
      </c>
      <c r="G482">
        <f>buff!W483</f>
        <v>0</v>
      </c>
      <c r="H482">
        <f>buff!X483</f>
        <v>0</v>
      </c>
      <c r="I482" t="str">
        <f>buff!AI483</f>
        <v>HP:226</v>
      </c>
      <c r="J482">
        <f>buff!AJ483</f>
        <v>0</v>
      </c>
      <c r="K482">
        <f>buff!AK483</f>
        <v>0</v>
      </c>
      <c r="L482">
        <f>buff!AL483</f>
        <v>0</v>
      </c>
      <c r="M482">
        <f>buff!AM483</f>
        <v>0</v>
      </c>
      <c r="N482">
        <f>buff!AN483</f>
        <v>0</v>
      </c>
      <c r="O482">
        <f>buff!AO483</f>
        <v>0</v>
      </c>
      <c r="P482">
        <f>buff!AP483</f>
        <v>0</v>
      </c>
      <c r="Q482">
        <f>buff!AQ483</f>
        <v>0</v>
      </c>
      <c r="R482">
        <f>buff!AR483</f>
        <v>999</v>
      </c>
      <c r="S482">
        <f>buff!AS483</f>
        <v>0</v>
      </c>
      <c r="T482">
        <f>buff!AT483</f>
        <v>0</v>
      </c>
      <c r="U482" t="str">
        <f>buff!AZ483</f>
        <v/>
      </c>
    </row>
    <row r="483" spans="1:21" x14ac:dyDescent="0.15">
      <c r="A483">
        <f>buff!Q484</f>
        <v>200346</v>
      </c>
      <c r="B483" t="str">
        <f>buff!R484</f>
        <v>被动祝福大lv6</v>
      </c>
      <c r="C483" t="str">
        <f>buff!S484</f>
        <v>被动祝福大lv6</v>
      </c>
      <c r="D483">
        <f>VLOOKUP(buff!T484,对应表!V:W,2,FALSE)</f>
        <v>1</v>
      </c>
      <c r="E483">
        <f>buff!U484</f>
        <v>0</v>
      </c>
      <c r="F483">
        <f>buff!V484</f>
        <v>0</v>
      </c>
      <c r="G483">
        <f>buff!W484</f>
        <v>0</v>
      </c>
      <c r="H483">
        <f>buff!X484</f>
        <v>0</v>
      </c>
      <c r="I483" t="str">
        <f>buff!AI484</f>
        <v>HP:320</v>
      </c>
      <c r="J483">
        <f>buff!AJ484</f>
        <v>0</v>
      </c>
      <c r="K483">
        <f>buff!AK484</f>
        <v>0</v>
      </c>
      <c r="L483">
        <f>buff!AL484</f>
        <v>0</v>
      </c>
      <c r="M483">
        <f>buff!AM484</f>
        <v>0</v>
      </c>
      <c r="N483">
        <f>buff!AN484</f>
        <v>0</v>
      </c>
      <c r="O483">
        <f>buff!AO484</f>
        <v>0</v>
      </c>
      <c r="P483">
        <f>buff!AP484</f>
        <v>0</v>
      </c>
      <c r="Q483">
        <f>buff!AQ484</f>
        <v>0</v>
      </c>
      <c r="R483">
        <f>buff!AR484</f>
        <v>999</v>
      </c>
      <c r="S483">
        <f>buff!AS484</f>
        <v>0</v>
      </c>
      <c r="T483">
        <f>buff!AT484</f>
        <v>0</v>
      </c>
      <c r="U483" t="str">
        <f>buff!AZ484</f>
        <v/>
      </c>
    </row>
    <row r="484" spans="1:21" x14ac:dyDescent="0.15">
      <c r="A484">
        <f>buff!Q485</f>
        <v>200347</v>
      </c>
      <c r="B484" t="str">
        <f>buff!R485</f>
        <v>被动祝福大lv7</v>
      </c>
      <c r="C484" t="str">
        <f>buff!S485</f>
        <v>被动祝福大lv7</v>
      </c>
      <c r="D484">
        <f>VLOOKUP(buff!T485,对应表!V:W,2,FALSE)</f>
        <v>1</v>
      </c>
      <c r="E484">
        <f>buff!U485</f>
        <v>0</v>
      </c>
      <c r="F484">
        <f>buff!V485</f>
        <v>0</v>
      </c>
      <c r="G484">
        <f>buff!W485</f>
        <v>0</v>
      </c>
      <c r="H484">
        <f>buff!X485</f>
        <v>0</v>
      </c>
      <c r="I484" t="str">
        <f>buff!AI485</f>
        <v>HP:452</v>
      </c>
      <c r="J484">
        <f>buff!AJ485</f>
        <v>0</v>
      </c>
      <c r="K484">
        <f>buff!AK485</f>
        <v>0</v>
      </c>
      <c r="L484">
        <f>buff!AL485</f>
        <v>0</v>
      </c>
      <c r="M484">
        <f>buff!AM485</f>
        <v>0</v>
      </c>
      <c r="N484">
        <f>buff!AN485</f>
        <v>0</v>
      </c>
      <c r="O484">
        <f>buff!AO485</f>
        <v>0</v>
      </c>
      <c r="P484">
        <f>buff!AP485</f>
        <v>0</v>
      </c>
      <c r="Q484">
        <f>buff!AQ485</f>
        <v>0</v>
      </c>
      <c r="R484">
        <f>buff!AR485</f>
        <v>999</v>
      </c>
      <c r="S484">
        <f>buff!AS485</f>
        <v>0</v>
      </c>
      <c r="T484">
        <f>buff!AT485</f>
        <v>0</v>
      </c>
      <c r="U484" t="str">
        <f>buff!AZ485</f>
        <v/>
      </c>
    </row>
    <row r="485" spans="1:21" x14ac:dyDescent="0.15">
      <c r="A485">
        <f>buff!Q486</f>
        <v>200348</v>
      </c>
      <c r="B485" t="str">
        <f>buff!R486</f>
        <v>被动祝福大lv8</v>
      </c>
      <c r="C485" t="str">
        <f>buff!S486</f>
        <v>被动祝福大lv8</v>
      </c>
      <c r="D485">
        <f>VLOOKUP(buff!T486,对应表!V:W,2,FALSE)</f>
        <v>1</v>
      </c>
      <c r="E485">
        <f>buff!U486</f>
        <v>0</v>
      </c>
      <c r="F485">
        <f>buff!V486</f>
        <v>0</v>
      </c>
      <c r="G485">
        <f>buff!W486</f>
        <v>0</v>
      </c>
      <c r="H485">
        <f>buff!X486</f>
        <v>0</v>
      </c>
      <c r="I485" t="str">
        <f>buff!AI486</f>
        <v>HP:640</v>
      </c>
      <c r="J485">
        <f>buff!AJ486</f>
        <v>0</v>
      </c>
      <c r="K485">
        <f>buff!AK486</f>
        <v>0</v>
      </c>
      <c r="L485">
        <f>buff!AL486</f>
        <v>0</v>
      </c>
      <c r="M485">
        <f>buff!AM486</f>
        <v>0</v>
      </c>
      <c r="N485">
        <f>buff!AN486</f>
        <v>0</v>
      </c>
      <c r="O485">
        <f>buff!AO486</f>
        <v>0</v>
      </c>
      <c r="P485">
        <f>buff!AP486</f>
        <v>0</v>
      </c>
      <c r="Q485">
        <f>buff!AQ486</f>
        <v>0</v>
      </c>
      <c r="R485">
        <f>buff!AR486</f>
        <v>999</v>
      </c>
      <c r="S485">
        <f>buff!AS486</f>
        <v>0</v>
      </c>
      <c r="T485">
        <f>buff!AT486</f>
        <v>0</v>
      </c>
      <c r="U485" t="str">
        <f>buff!AZ486</f>
        <v/>
      </c>
    </row>
    <row r="486" spans="1:21" x14ac:dyDescent="0.15">
      <c r="A486">
        <f>buff!Q487</f>
        <v>200349</v>
      </c>
      <c r="B486" t="str">
        <f>buff!R487</f>
        <v>被动祝福大lv9</v>
      </c>
      <c r="C486" t="str">
        <f>buff!S487</f>
        <v>被动祝福大lv9</v>
      </c>
      <c r="D486">
        <f>VLOOKUP(buff!T487,对应表!V:W,2,FALSE)</f>
        <v>1</v>
      </c>
      <c r="E486">
        <f>buff!U487</f>
        <v>0</v>
      </c>
      <c r="F486">
        <f>buff!V487</f>
        <v>0</v>
      </c>
      <c r="G486">
        <f>buff!W487</f>
        <v>0</v>
      </c>
      <c r="H486">
        <f>buff!X487</f>
        <v>0</v>
      </c>
      <c r="I486" t="str">
        <f>buff!AI487</f>
        <v>HP:905</v>
      </c>
      <c r="J486">
        <f>buff!AJ487</f>
        <v>0</v>
      </c>
      <c r="K486">
        <f>buff!AK487</f>
        <v>0</v>
      </c>
      <c r="L486">
        <f>buff!AL487</f>
        <v>0</v>
      </c>
      <c r="M486">
        <f>buff!AM487</f>
        <v>0</v>
      </c>
      <c r="N486">
        <f>buff!AN487</f>
        <v>0</v>
      </c>
      <c r="O486">
        <f>buff!AO487</f>
        <v>0</v>
      </c>
      <c r="P486">
        <f>buff!AP487</f>
        <v>0</v>
      </c>
      <c r="Q486">
        <f>buff!AQ487</f>
        <v>0</v>
      </c>
      <c r="R486">
        <f>buff!AR487</f>
        <v>999</v>
      </c>
      <c r="S486">
        <f>buff!AS487</f>
        <v>0</v>
      </c>
      <c r="T486">
        <f>buff!AT487</f>
        <v>0</v>
      </c>
      <c r="U486" t="str">
        <f>buff!AZ487</f>
        <v/>
      </c>
    </row>
    <row r="487" spans="1:21" x14ac:dyDescent="0.15">
      <c r="A487">
        <f>buff!Q488</f>
        <v>200350</v>
      </c>
      <c r="B487" t="str">
        <f>buff!R488</f>
        <v>被动祝福大lv10</v>
      </c>
      <c r="C487" t="str">
        <f>buff!S488</f>
        <v>被动祝福大lv10</v>
      </c>
      <c r="D487">
        <f>VLOOKUP(buff!T488,对应表!V:W,2,FALSE)</f>
        <v>1</v>
      </c>
      <c r="E487">
        <f>buff!U488</f>
        <v>0</v>
      </c>
      <c r="F487">
        <f>buff!V488</f>
        <v>0</v>
      </c>
      <c r="G487">
        <f>buff!W488</f>
        <v>0</v>
      </c>
      <c r="H487">
        <f>buff!X488</f>
        <v>0</v>
      </c>
      <c r="I487" t="str">
        <f>buff!AI488</f>
        <v>HP:1281</v>
      </c>
      <c r="J487">
        <f>buff!AJ488</f>
        <v>0</v>
      </c>
      <c r="K487">
        <f>buff!AK488</f>
        <v>0</v>
      </c>
      <c r="L487">
        <f>buff!AL488</f>
        <v>0</v>
      </c>
      <c r="M487">
        <f>buff!AM488</f>
        <v>0</v>
      </c>
      <c r="N487">
        <f>buff!AN488</f>
        <v>0</v>
      </c>
      <c r="O487">
        <f>buff!AO488</f>
        <v>0</v>
      </c>
      <c r="P487">
        <f>buff!AP488</f>
        <v>0</v>
      </c>
      <c r="Q487">
        <f>buff!AQ488</f>
        <v>0</v>
      </c>
      <c r="R487">
        <f>buff!AR488</f>
        <v>999</v>
      </c>
      <c r="S487">
        <f>buff!AS488</f>
        <v>0</v>
      </c>
      <c r="T487">
        <f>buff!AT488</f>
        <v>0</v>
      </c>
      <c r="U487" t="str">
        <f>buff!AZ488</f>
        <v/>
      </c>
    </row>
    <row r="488" spans="1:21" x14ac:dyDescent="0.15">
      <c r="A488">
        <f>buff!Q489</f>
        <v>200351</v>
      </c>
      <c r="B488" t="str">
        <f>buff!R489</f>
        <v>被动祝福大lv11</v>
      </c>
      <c r="C488" t="str">
        <f>buff!S489</f>
        <v>被动祝福大lv11</v>
      </c>
      <c r="D488">
        <f>VLOOKUP(buff!T489,对应表!V:W,2,FALSE)</f>
        <v>1</v>
      </c>
      <c r="E488">
        <f>buff!U489</f>
        <v>0</v>
      </c>
      <c r="F488">
        <f>buff!V489</f>
        <v>0</v>
      </c>
      <c r="G488">
        <f>buff!W489</f>
        <v>0</v>
      </c>
      <c r="H488">
        <f>buff!X489</f>
        <v>0</v>
      </c>
      <c r="I488" t="str">
        <f>buff!AI489</f>
        <v>HP:1812</v>
      </c>
      <c r="J488">
        <f>buff!AJ489</f>
        <v>0</v>
      </c>
      <c r="K488">
        <f>buff!AK489</f>
        <v>0</v>
      </c>
      <c r="L488">
        <f>buff!AL489</f>
        <v>0</v>
      </c>
      <c r="M488">
        <f>buff!AM489</f>
        <v>0</v>
      </c>
      <c r="N488">
        <f>buff!AN489</f>
        <v>0</v>
      </c>
      <c r="O488">
        <f>buff!AO489</f>
        <v>0</v>
      </c>
      <c r="P488">
        <f>buff!AP489</f>
        <v>0</v>
      </c>
      <c r="Q488">
        <f>buff!AQ489</f>
        <v>0</v>
      </c>
      <c r="R488">
        <f>buff!AR489</f>
        <v>999</v>
      </c>
      <c r="S488">
        <f>buff!AS489</f>
        <v>0</v>
      </c>
      <c r="T488">
        <f>buff!AT489</f>
        <v>0</v>
      </c>
      <c r="U488" t="str">
        <f>buff!AZ489</f>
        <v/>
      </c>
    </row>
    <row r="489" spans="1:21" x14ac:dyDescent="0.15">
      <c r="A489">
        <f>buff!Q490</f>
        <v>200352</v>
      </c>
      <c r="B489" t="str">
        <f>buff!R490</f>
        <v>被动祝福大lv12</v>
      </c>
      <c r="C489" t="str">
        <f>buff!S490</f>
        <v>被动祝福大lv12</v>
      </c>
      <c r="D489">
        <f>VLOOKUP(buff!T490,对应表!V:W,2,FALSE)</f>
        <v>1</v>
      </c>
      <c r="E489">
        <f>buff!U490</f>
        <v>0</v>
      </c>
      <c r="F489">
        <f>buff!V490</f>
        <v>0</v>
      </c>
      <c r="G489">
        <f>buff!W490</f>
        <v>0</v>
      </c>
      <c r="H489">
        <f>buff!X490</f>
        <v>0</v>
      </c>
      <c r="I489" t="str">
        <f>buff!AI490</f>
        <v>HP:2563</v>
      </c>
      <c r="J489">
        <f>buff!AJ490</f>
        <v>0</v>
      </c>
      <c r="K489">
        <f>buff!AK490</f>
        <v>0</v>
      </c>
      <c r="L489">
        <f>buff!AL490</f>
        <v>0</v>
      </c>
      <c r="M489">
        <f>buff!AM490</f>
        <v>0</v>
      </c>
      <c r="N489">
        <f>buff!AN490</f>
        <v>0</v>
      </c>
      <c r="O489">
        <f>buff!AO490</f>
        <v>0</v>
      </c>
      <c r="P489">
        <f>buff!AP490</f>
        <v>0</v>
      </c>
      <c r="Q489">
        <f>buff!AQ490</f>
        <v>0</v>
      </c>
      <c r="R489">
        <f>buff!AR490</f>
        <v>999</v>
      </c>
      <c r="S489">
        <f>buff!AS490</f>
        <v>0</v>
      </c>
      <c r="T489">
        <f>buff!AT490</f>
        <v>0</v>
      </c>
      <c r="U489" t="str">
        <f>buff!AZ490</f>
        <v/>
      </c>
    </row>
    <row r="490" spans="1:21" x14ac:dyDescent="0.15">
      <c r="A490">
        <f>buff!Q491</f>
        <v>200353</v>
      </c>
      <c r="B490" t="str">
        <f>buff!R491</f>
        <v>被动祝福大lv13</v>
      </c>
      <c r="C490" t="str">
        <f>buff!S491</f>
        <v>被动祝福大lv13</v>
      </c>
      <c r="D490">
        <f>VLOOKUP(buff!T491,对应表!V:W,2,FALSE)</f>
        <v>1</v>
      </c>
      <c r="E490">
        <f>buff!U491</f>
        <v>0</v>
      </c>
      <c r="F490">
        <f>buff!V491</f>
        <v>0</v>
      </c>
      <c r="G490">
        <f>buff!W491</f>
        <v>0</v>
      </c>
      <c r="H490">
        <f>buff!X491</f>
        <v>0</v>
      </c>
      <c r="I490" t="str">
        <f>buff!AI491</f>
        <v>HP:3625</v>
      </c>
      <c r="J490">
        <f>buff!AJ491</f>
        <v>0</v>
      </c>
      <c r="K490">
        <f>buff!AK491</f>
        <v>0</v>
      </c>
      <c r="L490">
        <f>buff!AL491</f>
        <v>0</v>
      </c>
      <c r="M490">
        <f>buff!AM491</f>
        <v>0</v>
      </c>
      <c r="N490">
        <f>buff!AN491</f>
        <v>0</v>
      </c>
      <c r="O490">
        <f>buff!AO491</f>
        <v>0</v>
      </c>
      <c r="P490">
        <f>buff!AP491</f>
        <v>0</v>
      </c>
      <c r="Q490">
        <f>buff!AQ491</f>
        <v>0</v>
      </c>
      <c r="R490">
        <f>buff!AR491</f>
        <v>999</v>
      </c>
      <c r="S490">
        <f>buff!AS491</f>
        <v>0</v>
      </c>
      <c r="T490">
        <f>buff!AT491</f>
        <v>0</v>
      </c>
      <c r="U490" t="str">
        <f>buff!AZ491</f>
        <v/>
      </c>
    </row>
    <row r="491" spans="1:21" x14ac:dyDescent="0.15">
      <c r="A491">
        <f>buff!Q492</f>
        <v>200354</v>
      </c>
      <c r="B491" t="str">
        <f>buff!R492</f>
        <v>被动祝福大lv14</v>
      </c>
      <c r="C491" t="str">
        <f>buff!S492</f>
        <v>被动祝福大lv14</v>
      </c>
      <c r="D491">
        <f>VLOOKUP(buff!T492,对应表!V:W,2,FALSE)</f>
        <v>1</v>
      </c>
      <c r="E491">
        <f>buff!U492</f>
        <v>0</v>
      </c>
      <c r="F491">
        <f>buff!V492</f>
        <v>0</v>
      </c>
      <c r="G491">
        <f>buff!W492</f>
        <v>0</v>
      </c>
      <c r="H491">
        <f>buff!X492</f>
        <v>0</v>
      </c>
      <c r="I491" t="str">
        <f>buff!AI492</f>
        <v>HP:5127</v>
      </c>
      <c r="J491">
        <f>buff!AJ492</f>
        <v>0</v>
      </c>
      <c r="K491">
        <f>buff!AK492</f>
        <v>0</v>
      </c>
      <c r="L491">
        <f>buff!AL492</f>
        <v>0</v>
      </c>
      <c r="M491">
        <f>buff!AM492</f>
        <v>0</v>
      </c>
      <c r="N491">
        <f>buff!AN492</f>
        <v>0</v>
      </c>
      <c r="O491">
        <f>buff!AO492</f>
        <v>0</v>
      </c>
      <c r="P491">
        <f>buff!AP492</f>
        <v>0</v>
      </c>
      <c r="Q491">
        <f>buff!AQ492</f>
        <v>0</v>
      </c>
      <c r="R491">
        <f>buff!AR492</f>
        <v>999</v>
      </c>
      <c r="S491">
        <f>buff!AS492</f>
        <v>0</v>
      </c>
      <c r="T491">
        <f>buff!AT492</f>
        <v>0</v>
      </c>
      <c r="U491" t="str">
        <f>buff!AZ492</f>
        <v/>
      </c>
    </row>
    <row r="492" spans="1:21" x14ac:dyDescent="0.15">
      <c r="A492">
        <f>buff!Q493</f>
        <v>200355</v>
      </c>
      <c r="B492" t="str">
        <f>buff!R493</f>
        <v>被动祝福大lv15</v>
      </c>
      <c r="C492" t="str">
        <f>buff!S493</f>
        <v>被动祝福大lv15</v>
      </c>
      <c r="D492">
        <f>VLOOKUP(buff!T493,对应表!V:W,2,FALSE)</f>
        <v>1</v>
      </c>
      <c r="E492">
        <f>buff!U493</f>
        <v>0</v>
      </c>
      <c r="F492">
        <f>buff!V493</f>
        <v>0</v>
      </c>
      <c r="G492">
        <f>buff!W493</f>
        <v>0</v>
      </c>
      <c r="H492">
        <f>buff!X493</f>
        <v>0</v>
      </c>
      <c r="I492" t="str">
        <f>buff!AI493</f>
        <v>HP:7252</v>
      </c>
      <c r="J492">
        <f>buff!AJ493</f>
        <v>0</v>
      </c>
      <c r="K492">
        <f>buff!AK493</f>
        <v>0</v>
      </c>
      <c r="L492">
        <f>buff!AL493</f>
        <v>0</v>
      </c>
      <c r="M492">
        <f>buff!AM493</f>
        <v>0</v>
      </c>
      <c r="N492">
        <f>buff!AN493</f>
        <v>0</v>
      </c>
      <c r="O492">
        <f>buff!AO493</f>
        <v>0</v>
      </c>
      <c r="P492">
        <f>buff!AP493</f>
        <v>0</v>
      </c>
      <c r="Q492">
        <f>buff!AQ493</f>
        <v>0</v>
      </c>
      <c r="R492">
        <f>buff!AR493</f>
        <v>999</v>
      </c>
      <c r="S492">
        <f>buff!AS493</f>
        <v>0</v>
      </c>
      <c r="T492">
        <f>buff!AT493</f>
        <v>0</v>
      </c>
      <c r="U492" t="str">
        <f>buff!AZ493</f>
        <v/>
      </c>
    </row>
    <row r="493" spans="1:21" x14ac:dyDescent="0.15">
      <c r="A493">
        <f>buff!Q494</f>
        <v>200356</v>
      </c>
      <c r="B493" t="str">
        <f>buff!R494</f>
        <v>被动祝福大lv16</v>
      </c>
      <c r="C493" t="str">
        <f>buff!S494</f>
        <v>被动祝福大lv16</v>
      </c>
      <c r="D493">
        <f>VLOOKUP(buff!T494,对应表!V:W,2,FALSE)</f>
        <v>1</v>
      </c>
      <c r="E493">
        <f>buff!U494</f>
        <v>0</v>
      </c>
      <c r="F493">
        <f>buff!V494</f>
        <v>0</v>
      </c>
      <c r="G493">
        <f>buff!W494</f>
        <v>0</v>
      </c>
      <c r="H493">
        <f>buff!X494</f>
        <v>0</v>
      </c>
      <c r="I493" t="str">
        <f>buff!AI494</f>
        <v>HP:10257</v>
      </c>
      <c r="J493">
        <f>buff!AJ494</f>
        <v>0</v>
      </c>
      <c r="K493">
        <f>buff!AK494</f>
        <v>0</v>
      </c>
      <c r="L493">
        <f>buff!AL494</f>
        <v>0</v>
      </c>
      <c r="M493">
        <f>buff!AM494</f>
        <v>0</v>
      </c>
      <c r="N493">
        <f>buff!AN494</f>
        <v>0</v>
      </c>
      <c r="O493">
        <f>buff!AO494</f>
        <v>0</v>
      </c>
      <c r="P493">
        <f>buff!AP494</f>
        <v>0</v>
      </c>
      <c r="Q493">
        <f>buff!AQ494</f>
        <v>0</v>
      </c>
      <c r="R493">
        <f>buff!AR494</f>
        <v>999</v>
      </c>
      <c r="S493">
        <f>buff!AS494</f>
        <v>0</v>
      </c>
      <c r="T493">
        <f>buff!AT494</f>
        <v>0</v>
      </c>
      <c r="U493" t="str">
        <f>buff!AZ494</f>
        <v/>
      </c>
    </row>
    <row r="494" spans="1:21" x14ac:dyDescent="0.15">
      <c r="A494">
        <f>buff!Q495</f>
        <v>200357</v>
      </c>
      <c r="B494" t="str">
        <f>buff!R495</f>
        <v>被动祝福大lv17</v>
      </c>
      <c r="C494" t="str">
        <f>buff!S495</f>
        <v>被动祝福大lv17</v>
      </c>
      <c r="D494">
        <f>VLOOKUP(buff!T495,对应表!V:W,2,FALSE)</f>
        <v>1</v>
      </c>
      <c r="E494">
        <f>buff!U495</f>
        <v>0</v>
      </c>
      <c r="F494">
        <f>buff!V495</f>
        <v>0</v>
      </c>
      <c r="G494">
        <f>buff!W495</f>
        <v>0</v>
      </c>
      <c r="H494">
        <f>buff!X495</f>
        <v>0</v>
      </c>
      <c r="I494" t="str">
        <f>buff!AI495</f>
        <v>HP:14508</v>
      </c>
      <c r="J494">
        <f>buff!AJ495</f>
        <v>0</v>
      </c>
      <c r="K494">
        <f>buff!AK495</f>
        <v>0</v>
      </c>
      <c r="L494">
        <f>buff!AL495</f>
        <v>0</v>
      </c>
      <c r="M494">
        <f>buff!AM495</f>
        <v>0</v>
      </c>
      <c r="N494">
        <f>buff!AN495</f>
        <v>0</v>
      </c>
      <c r="O494">
        <f>buff!AO495</f>
        <v>0</v>
      </c>
      <c r="P494">
        <f>buff!AP495</f>
        <v>0</v>
      </c>
      <c r="Q494">
        <f>buff!AQ495</f>
        <v>0</v>
      </c>
      <c r="R494">
        <f>buff!AR495</f>
        <v>999</v>
      </c>
      <c r="S494">
        <f>buff!AS495</f>
        <v>0</v>
      </c>
      <c r="T494">
        <f>buff!AT495</f>
        <v>0</v>
      </c>
      <c r="U494" t="str">
        <f>buff!AZ495</f>
        <v/>
      </c>
    </row>
    <row r="495" spans="1:21" x14ac:dyDescent="0.15">
      <c r="A495">
        <f>buff!Q496</f>
        <v>200358</v>
      </c>
      <c r="B495" t="str">
        <f>buff!R496</f>
        <v>被动祝福大lv18</v>
      </c>
      <c r="C495" t="str">
        <f>buff!S496</f>
        <v>被动祝福大lv18</v>
      </c>
      <c r="D495">
        <f>VLOOKUP(buff!T496,对应表!V:W,2,FALSE)</f>
        <v>1</v>
      </c>
      <c r="E495">
        <f>buff!U496</f>
        <v>0</v>
      </c>
      <c r="F495">
        <f>buff!V496</f>
        <v>0</v>
      </c>
      <c r="G495">
        <f>buff!W496</f>
        <v>0</v>
      </c>
      <c r="H495">
        <f>buff!X496</f>
        <v>0</v>
      </c>
      <c r="I495" t="str">
        <f>buff!AI496</f>
        <v>HP:20520</v>
      </c>
      <c r="J495">
        <f>buff!AJ496</f>
        <v>0</v>
      </c>
      <c r="K495">
        <f>buff!AK496</f>
        <v>0</v>
      </c>
      <c r="L495">
        <f>buff!AL496</f>
        <v>0</v>
      </c>
      <c r="M495">
        <f>buff!AM496</f>
        <v>0</v>
      </c>
      <c r="N495">
        <f>buff!AN496</f>
        <v>0</v>
      </c>
      <c r="O495">
        <f>buff!AO496</f>
        <v>0</v>
      </c>
      <c r="P495">
        <f>buff!AP496</f>
        <v>0</v>
      </c>
      <c r="Q495">
        <f>buff!AQ496</f>
        <v>0</v>
      </c>
      <c r="R495">
        <f>buff!AR496</f>
        <v>999</v>
      </c>
      <c r="S495">
        <f>buff!AS496</f>
        <v>0</v>
      </c>
      <c r="T495">
        <f>buff!AT496</f>
        <v>0</v>
      </c>
      <c r="U495" t="str">
        <f>buff!AZ496</f>
        <v/>
      </c>
    </row>
    <row r="496" spans="1:21" x14ac:dyDescent="0.15">
      <c r="A496">
        <f>buff!Q497</f>
        <v>200359</v>
      </c>
      <c r="B496" t="str">
        <f>buff!R497</f>
        <v>被动祝福大lv19</v>
      </c>
      <c r="C496" t="str">
        <f>buff!S497</f>
        <v>被动祝福大lv19</v>
      </c>
      <c r="D496">
        <f>VLOOKUP(buff!T497,对应表!V:W,2,FALSE)</f>
        <v>1</v>
      </c>
      <c r="E496">
        <f>buff!U497</f>
        <v>0</v>
      </c>
      <c r="F496">
        <f>buff!V497</f>
        <v>0</v>
      </c>
      <c r="G496">
        <f>buff!W497</f>
        <v>0</v>
      </c>
      <c r="H496">
        <f>buff!X497</f>
        <v>0</v>
      </c>
      <c r="I496" t="str">
        <f>buff!AI497</f>
        <v>HP:29024</v>
      </c>
      <c r="J496">
        <f>buff!AJ497</f>
        <v>0</v>
      </c>
      <c r="K496">
        <f>buff!AK497</f>
        <v>0</v>
      </c>
      <c r="L496">
        <f>buff!AL497</f>
        <v>0</v>
      </c>
      <c r="M496">
        <f>buff!AM497</f>
        <v>0</v>
      </c>
      <c r="N496">
        <f>buff!AN497</f>
        <v>0</v>
      </c>
      <c r="O496">
        <f>buff!AO497</f>
        <v>0</v>
      </c>
      <c r="P496">
        <f>buff!AP497</f>
        <v>0</v>
      </c>
      <c r="Q496">
        <f>buff!AQ497</f>
        <v>0</v>
      </c>
      <c r="R496">
        <f>buff!AR497</f>
        <v>999</v>
      </c>
      <c r="S496">
        <f>buff!AS497</f>
        <v>0</v>
      </c>
      <c r="T496">
        <f>buff!AT497</f>
        <v>0</v>
      </c>
      <c r="U496" t="str">
        <f>buff!AZ497</f>
        <v/>
      </c>
    </row>
    <row r="497" spans="1:21" x14ac:dyDescent="0.15">
      <c r="A497">
        <f>buff!Q498</f>
        <v>200360</v>
      </c>
      <c r="B497" t="str">
        <f>buff!R498</f>
        <v>被动祝福大lv20</v>
      </c>
      <c r="C497" t="str">
        <f>buff!S498</f>
        <v>被动祝福大lv20</v>
      </c>
      <c r="D497">
        <f>VLOOKUP(buff!T498,对应表!V:W,2,FALSE)</f>
        <v>1</v>
      </c>
      <c r="E497">
        <f>buff!U498</f>
        <v>0</v>
      </c>
      <c r="F497">
        <f>buff!V498</f>
        <v>0</v>
      </c>
      <c r="G497">
        <f>buff!W498</f>
        <v>0</v>
      </c>
      <c r="H497">
        <f>buff!X498</f>
        <v>0</v>
      </c>
      <c r="I497" t="str">
        <f>buff!AI498</f>
        <v>HP:41051</v>
      </c>
      <c r="J497">
        <f>buff!AJ498</f>
        <v>0</v>
      </c>
      <c r="K497">
        <f>buff!AK498</f>
        <v>0</v>
      </c>
      <c r="L497">
        <f>buff!AL498</f>
        <v>0</v>
      </c>
      <c r="M497">
        <f>buff!AM498</f>
        <v>0</v>
      </c>
      <c r="N497">
        <f>buff!AN498</f>
        <v>0</v>
      </c>
      <c r="O497">
        <f>buff!AO498</f>
        <v>0</v>
      </c>
      <c r="P497">
        <f>buff!AP498</f>
        <v>0</v>
      </c>
      <c r="Q497">
        <f>buff!AQ498</f>
        <v>0</v>
      </c>
      <c r="R497">
        <f>buff!AR498</f>
        <v>999</v>
      </c>
      <c r="S497">
        <f>buff!AS498</f>
        <v>0</v>
      </c>
      <c r="T497">
        <f>buff!AT498</f>
        <v>0</v>
      </c>
      <c r="U497" t="str">
        <f>buff!AZ498</f>
        <v/>
      </c>
    </row>
    <row r="498" spans="1:21" x14ac:dyDescent="0.15">
      <c r="A498">
        <f>buff!Q499</f>
        <v>200361</v>
      </c>
      <c r="B498" t="str">
        <f>buff!R499</f>
        <v>被动直觉lv1</v>
      </c>
      <c r="C498" t="str">
        <f>buff!S499</f>
        <v>被动直觉lv1</v>
      </c>
      <c r="D498">
        <f>VLOOKUP(buff!T499,对应表!V:W,2,FALSE)</f>
        <v>1</v>
      </c>
      <c r="E498">
        <f>buff!U499</f>
        <v>0</v>
      </c>
      <c r="F498">
        <f>buff!V499</f>
        <v>0</v>
      </c>
      <c r="G498">
        <f>buff!W499</f>
        <v>0</v>
      </c>
      <c r="H498">
        <f>buff!X499</f>
        <v>0</v>
      </c>
      <c r="I498" t="str">
        <f>buff!AI499</f>
        <v>MIS:5</v>
      </c>
      <c r="J498">
        <f>buff!AJ499</f>
        <v>0</v>
      </c>
      <c r="K498">
        <f>buff!AK499</f>
        <v>0</v>
      </c>
      <c r="L498">
        <f>buff!AL499</f>
        <v>0</v>
      </c>
      <c r="M498">
        <f>buff!AM499</f>
        <v>0</v>
      </c>
      <c r="N498">
        <f>buff!AN499</f>
        <v>0</v>
      </c>
      <c r="O498">
        <f>buff!AO499</f>
        <v>0</v>
      </c>
      <c r="P498">
        <f>buff!AP499</f>
        <v>0</v>
      </c>
      <c r="Q498">
        <f>buff!AQ499</f>
        <v>0</v>
      </c>
      <c r="R498">
        <f>buff!AR499</f>
        <v>999</v>
      </c>
      <c r="S498">
        <f>buff!AS499</f>
        <v>0</v>
      </c>
      <c r="T498">
        <f>buff!AT499</f>
        <v>0</v>
      </c>
      <c r="U498" t="str">
        <f>buff!AZ499</f>
        <v/>
      </c>
    </row>
    <row r="499" spans="1:21" x14ac:dyDescent="0.15">
      <c r="A499">
        <f>buff!Q500</f>
        <v>200362</v>
      </c>
      <c r="B499" t="str">
        <f>buff!R500</f>
        <v>被动直觉lv2</v>
      </c>
      <c r="C499" t="str">
        <f>buff!S500</f>
        <v>被动直觉lv2</v>
      </c>
      <c r="D499">
        <f>VLOOKUP(buff!T500,对应表!V:W,2,FALSE)</f>
        <v>1</v>
      </c>
      <c r="E499">
        <f>buff!U500</f>
        <v>0</v>
      </c>
      <c r="F499">
        <f>buff!V500</f>
        <v>0</v>
      </c>
      <c r="G499">
        <f>buff!W500</f>
        <v>0</v>
      </c>
      <c r="H499">
        <f>buff!X500</f>
        <v>0</v>
      </c>
      <c r="I499" t="str">
        <f>buff!AI500</f>
        <v>MIS:6</v>
      </c>
      <c r="J499">
        <f>buff!AJ500</f>
        <v>0</v>
      </c>
      <c r="K499">
        <f>buff!AK500</f>
        <v>0</v>
      </c>
      <c r="L499">
        <f>buff!AL500</f>
        <v>0</v>
      </c>
      <c r="M499">
        <f>buff!AM500</f>
        <v>0</v>
      </c>
      <c r="N499">
        <f>buff!AN500</f>
        <v>0</v>
      </c>
      <c r="O499">
        <f>buff!AO500</f>
        <v>0</v>
      </c>
      <c r="P499">
        <f>buff!AP500</f>
        <v>0</v>
      </c>
      <c r="Q499">
        <f>buff!AQ500</f>
        <v>0</v>
      </c>
      <c r="R499">
        <f>buff!AR500</f>
        <v>999</v>
      </c>
      <c r="S499">
        <f>buff!AS500</f>
        <v>0</v>
      </c>
      <c r="T499">
        <f>buff!AT500</f>
        <v>0</v>
      </c>
      <c r="U499" t="str">
        <f>buff!AZ500</f>
        <v/>
      </c>
    </row>
    <row r="500" spans="1:21" x14ac:dyDescent="0.15">
      <c r="A500">
        <f>buff!Q501</f>
        <v>200363</v>
      </c>
      <c r="B500" t="str">
        <f>buff!R501</f>
        <v>被动直觉lv3</v>
      </c>
      <c r="C500" t="str">
        <f>buff!S501</f>
        <v>被动直觉lv3</v>
      </c>
      <c r="D500">
        <f>VLOOKUP(buff!T501,对应表!V:W,2,FALSE)</f>
        <v>1</v>
      </c>
      <c r="E500">
        <f>buff!U501</f>
        <v>0</v>
      </c>
      <c r="F500">
        <f>buff!V501</f>
        <v>0</v>
      </c>
      <c r="G500">
        <f>buff!W501</f>
        <v>0</v>
      </c>
      <c r="H500">
        <f>buff!X501</f>
        <v>0</v>
      </c>
      <c r="I500" t="str">
        <f>buff!AI501</f>
        <v>MIS:7</v>
      </c>
      <c r="J500">
        <f>buff!AJ501</f>
        <v>0</v>
      </c>
      <c r="K500">
        <f>buff!AK501</f>
        <v>0</v>
      </c>
      <c r="L500">
        <f>buff!AL501</f>
        <v>0</v>
      </c>
      <c r="M500">
        <f>buff!AM501</f>
        <v>0</v>
      </c>
      <c r="N500">
        <f>buff!AN501</f>
        <v>0</v>
      </c>
      <c r="O500">
        <f>buff!AO501</f>
        <v>0</v>
      </c>
      <c r="P500">
        <f>buff!AP501</f>
        <v>0</v>
      </c>
      <c r="Q500">
        <f>buff!AQ501</f>
        <v>0</v>
      </c>
      <c r="R500">
        <f>buff!AR501</f>
        <v>999</v>
      </c>
      <c r="S500">
        <f>buff!AS501</f>
        <v>0</v>
      </c>
      <c r="T500">
        <f>buff!AT501</f>
        <v>0</v>
      </c>
      <c r="U500" t="str">
        <f>buff!AZ501</f>
        <v/>
      </c>
    </row>
    <row r="501" spans="1:21" x14ac:dyDescent="0.15">
      <c r="A501">
        <f>buff!Q502</f>
        <v>200364</v>
      </c>
      <c r="B501" t="str">
        <f>buff!R502</f>
        <v>被动直觉lv4</v>
      </c>
      <c r="C501" t="str">
        <f>buff!S502</f>
        <v>被动直觉lv4</v>
      </c>
      <c r="D501">
        <f>VLOOKUP(buff!T502,对应表!V:W,2,FALSE)</f>
        <v>1</v>
      </c>
      <c r="E501">
        <f>buff!U502</f>
        <v>0</v>
      </c>
      <c r="F501">
        <f>buff!V502</f>
        <v>0</v>
      </c>
      <c r="G501">
        <f>buff!W502</f>
        <v>0</v>
      </c>
      <c r="H501">
        <f>buff!X502</f>
        <v>0</v>
      </c>
      <c r="I501" t="str">
        <f>buff!AI502</f>
        <v>MIS:8</v>
      </c>
      <c r="J501">
        <f>buff!AJ502</f>
        <v>0</v>
      </c>
      <c r="K501">
        <f>buff!AK502</f>
        <v>0</v>
      </c>
      <c r="L501">
        <f>buff!AL502</f>
        <v>0</v>
      </c>
      <c r="M501">
        <f>buff!AM502</f>
        <v>0</v>
      </c>
      <c r="N501">
        <f>buff!AN502</f>
        <v>0</v>
      </c>
      <c r="O501">
        <f>buff!AO502</f>
        <v>0</v>
      </c>
      <c r="P501">
        <f>buff!AP502</f>
        <v>0</v>
      </c>
      <c r="Q501">
        <f>buff!AQ502</f>
        <v>0</v>
      </c>
      <c r="R501">
        <f>buff!AR502</f>
        <v>999</v>
      </c>
      <c r="S501">
        <f>buff!AS502</f>
        <v>0</v>
      </c>
      <c r="T501">
        <f>buff!AT502</f>
        <v>0</v>
      </c>
      <c r="U501" t="str">
        <f>buff!AZ502</f>
        <v/>
      </c>
    </row>
    <row r="502" spans="1:21" x14ac:dyDescent="0.15">
      <c r="A502">
        <f>buff!Q503</f>
        <v>200365</v>
      </c>
      <c r="B502" t="str">
        <f>buff!R503</f>
        <v>被动直觉lv5</v>
      </c>
      <c r="C502" t="str">
        <f>buff!S503</f>
        <v>被动直觉lv5</v>
      </c>
      <c r="D502">
        <f>VLOOKUP(buff!T503,对应表!V:W,2,FALSE)</f>
        <v>1</v>
      </c>
      <c r="E502">
        <f>buff!U503</f>
        <v>0</v>
      </c>
      <c r="F502">
        <f>buff!V503</f>
        <v>0</v>
      </c>
      <c r="G502">
        <f>buff!W503</f>
        <v>0</v>
      </c>
      <c r="H502">
        <f>buff!X503</f>
        <v>0</v>
      </c>
      <c r="I502" t="str">
        <f>buff!AI503</f>
        <v>MIS:9</v>
      </c>
      <c r="J502">
        <f>buff!AJ503</f>
        <v>0</v>
      </c>
      <c r="K502">
        <f>buff!AK503</f>
        <v>0</v>
      </c>
      <c r="L502">
        <f>buff!AL503</f>
        <v>0</v>
      </c>
      <c r="M502">
        <f>buff!AM503</f>
        <v>0</v>
      </c>
      <c r="N502">
        <f>buff!AN503</f>
        <v>0</v>
      </c>
      <c r="O502">
        <f>buff!AO503</f>
        <v>0</v>
      </c>
      <c r="P502">
        <f>buff!AP503</f>
        <v>0</v>
      </c>
      <c r="Q502">
        <f>buff!AQ503</f>
        <v>0</v>
      </c>
      <c r="R502">
        <f>buff!AR503</f>
        <v>999</v>
      </c>
      <c r="S502">
        <f>buff!AS503</f>
        <v>0</v>
      </c>
      <c r="T502">
        <f>buff!AT503</f>
        <v>0</v>
      </c>
      <c r="U502" t="str">
        <f>buff!AZ503</f>
        <v/>
      </c>
    </row>
    <row r="503" spans="1:21" x14ac:dyDescent="0.15">
      <c r="A503">
        <f>buff!Q504</f>
        <v>200366</v>
      </c>
      <c r="B503" t="str">
        <f>buff!R504</f>
        <v>被动直觉lv6</v>
      </c>
      <c r="C503" t="str">
        <f>buff!S504</f>
        <v>被动直觉lv6</v>
      </c>
      <c r="D503">
        <f>VLOOKUP(buff!T504,对应表!V:W,2,FALSE)</f>
        <v>1</v>
      </c>
      <c r="E503">
        <f>buff!U504</f>
        <v>0</v>
      </c>
      <c r="F503">
        <f>buff!V504</f>
        <v>0</v>
      </c>
      <c r="G503">
        <f>buff!W504</f>
        <v>0</v>
      </c>
      <c r="H503">
        <f>buff!X504</f>
        <v>0</v>
      </c>
      <c r="I503" t="str">
        <f>buff!AI504</f>
        <v>MIS:10</v>
      </c>
      <c r="J503">
        <f>buff!AJ504</f>
        <v>0</v>
      </c>
      <c r="K503">
        <f>buff!AK504</f>
        <v>0</v>
      </c>
      <c r="L503">
        <f>buff!AL504</f>
        <v>0</v>
      </c>
      <c r="M503">
        <f>buff!AM504</f>
        <v>0</v>
      </c>
      <c r="N503">
        <f>buff!AN504</f>
        <v>0</v>
      </c>
      <c r="O503">
        <f>buff!AO504</f>
        <v>0</v>
      </c>
      <c r="P503">
        <f>buff!AP504</f>
        <v>0</v>
      </c>
      <c r="Q503">
        <f>buff!AQ504</f>
        <v>0</v>
      </c>
      <c r="R503">
        <f>buff!AR504</f>
        <v>999</v>
      </c>
      <c r="S503">
        <f>buff!AS504</f>
        <v>0</v>
      </c>
      <c r="T503">
        <f>buff!AT504</f>
        <v>0</v>
      </c>
      <c r="U503" t="str">
        <f>buff!AZ504</f>
        <v/>
      </c>
    </row>
    <row r="504" spans="1:21" x14ac:dyDescent="0.15">
      <c r="A504">
        <f>buff!Q505</f>
        <v>200367</v>
      </c>
      <c r="B504" t="str">
        <f>buff!R505</f>
        <v>被动直觉lv7</v>
      </c>
      <c r="C504" t="str">
        <f>buff!S505</f>
        <v>被动直觉lv7</v>
      </c>
      <c r="D504">
        <f>VLOOKUP(buff!T505,对应表!V:W,2,FALSE)</f>
        <v>1</v>
      </c>
      <c r="E504">
        <f>buff!U505</f>
        <v>0</v>
      </c>
      <c r="F504">
        <f>buff!V505</f>
        <v>0</v>
      </c>
      <c r="G504">
        <f>buff!W505</f>
        <v>0</v>
      </c>
      <c r="H504">
        <f>buff!X505</f>
        <v>0</v>
      </c>
      <c r="I504" t="str">
        <f>buff!AI505</f>
        <v>MIS:11</v>
      </c>
      <c r="J504">
        <f>buff!AJ505</f>
        <v>0</v>
      </c>
      <c r="K504">
        <f>buff!AK505</f>
        <v>0</v>
      </c>
      <c r="L504">
        <f>buff!AL505</f>
        <v>0</v>
      </c>
      <c r="M504">
        <f>buff!AM505</f>
        <v>0</v>
      </c>
      <c r="N504">
        <f>buff!AN505</f>
        <v>0</v>
      </c>
      <c r="O504">
        <f>buff!AO505</f>
        <v>0</v>
      </c>
      <c r="P504">
        <f>buff!AP505</f>
        <v>0</v>
      </c>
      <c r="Q504">
        <f>buff!AQ505</f>
        <v>0</v>
      </c>
      <c r="R504">
        <f>buff!AR505</f>
        <v>999</v>
      </c>
      <c r="S504">
        <f>buff!AS505</f>
        <v>0</v>
      </c>
      <c r="T504">
        <f>buff!AT505</f>
        <v>0</v>
      </c>
      <c r="U504" t="str">
        <f>buff!AZ505</f>
        <v/>
      </c>
    </row>
    <row r="505" spans="1:21" x14ac:dyDescent="0.15">
      <c r="A505">
        <f>buff!Q506</f>
        <v>200368</v>
      </c>
      <c r="B505" t="str">
        <f>buff!R506</f>
        <v>被动直觉lv8</v>
      </c>
      <c r="C505" t="str">
        <f>buff!S506</f>
        <v>被动直觉lv8</v>
      </c>
      <c r="D505">
        <f>VLOOKUP(buff!T506,对应表!V:W,2,FALSE)</f>
        <v>1</v>
      </c>
      <c r="E505">
        <f>buff!U506</f>
        <v>0</v>
      </c>
      <c r="F505">
        <f>buff!V506</f>
        <v>0</v>
      </c>
      <c r="G505">
        <f>buff!W506</f>
        <v>0</v>
      </c>
      <c r="H505">
        <f>buff!X506</f>
        <v>0</v>
      </c>
      <c r="I505" t="str">
        <f>buff!AI506</f>
        <v>MIS:12</v>
      </c>
      <c r="J505">
        <f>buff!AJ506</f>
        <v>0</v>
      </c>
      <c r="K505">
        <f>buff!AK506</f>
        <v>0</v>
      </c>
      <c r="L505">
        <f>buff!AL506</f>
        <v>0</v>
      </c>
      <c r="M505">
        <f>buff!AM506</f>
        <v>0</v>
      </c>
      <c r="N505">
        <f>buff!AN506</f>
        <v>0</v>
      </c>
      <c r="O505">
        <f>buff!AO506</f>
        <v>0</v>
      </c>
      <c r="P505">
        <f>buff!AP506</f>
        <v>0</v>
      </c>
      <c r="Q505">
        <f>buff!AQ506</f>
        <v>0</v>
      </c>
      <c r="R505">
        <f>buff!AR506</f>
        <v>999</v>
      </c>
      <c r="S505">
        <f>buff!AS506</f>
        <v>0</v>
      </c>
      <c r="T505">
        <f>buff!AT506</f>
        <v>0</v>
      </c>
      <c r="U505" t="str">
        <f>buff!AZ506</f>
        <v/>
      </c>
    </row>
    <row r="506" spans="1:21" x14ac:dyDescent="0.15">
      <c r="A506">
        <f>buff!Q507</f>
        <v>200369</v>
      </c>
      <c r="B506" t="str">
        <f>buff!R507</f>
        <v>被动直觉lv9</v>
      </c>
      <c r="C506" t="str">
        <f>buff!S507</f>
        <v>被动直觉lv9</v>
      </c>
      <c r="D506">
        <f>VLOOKUP(buff!T507,对应表!V:W,2,FALSE)</f>
        <v>1</v>
      </c>
      <c r="E506">
        <f>buff!U507</f>
        <v>0</v>
      </c>
      <c r="F506">
        <f>buff!V507</f>
        <v>0</v>
      </c>
      <c r="G506">
        <f>buff!W507</f>
        <v>0</v>
      </c>
      <c r="H506">
        <f>buff!X507</f>
        <v>0</v>
      </c>
      <c r="I506" t="str">
        <f>buff!AI507</f>
        <v>MIS:13</v>
      </c>
      <c r="J506">
        <f>buff!AJ507</f>
        <v>0</v>
      </c>
      <c r="K506">
        <f>buff!AK507</f>
        <v>0</v>
      </c>
      <c r="L506">
        <f>buff!AL507</f>
        <v>0</v>
      </c>
      <c r="M506">
        <f>buff!AM507</f>
        <v>0</v>
      </c>
      <c r="N506">
        <f>buff!AN507</f>
        <v>0</v>
      </c>
      <c r="O506">
        <f>buff!AO507</f>
        <v>0</v>
      </c>
      <c r="P506">
        <f>buff!AP507</f>
        <v>0</v>
      </c>
      <c r="Q506">
        <f>buff!AQ507</f>
        <v>0</v>
      </c>
      <c r="R506">
        <f>buff!AR507</f>
        <v>999</v>
      </c>
      <c r="S506">
        <f>buff!AS507</f>
        <v>0</v>
      </c>
      <c r="T506">
        <f>buff!AT507</f>
        <v>0</v>
      </c>
      <c r="U506" t="str">
        <f>buff!AZ507</f>
        <v/>
      </c>
    </row>
    <row r="507" spans="1:21" x14ac:dyDescent="0.15">
      <c r="A507">
        <f>buff!Q508</f>
        <v>200370</v>
      </c>
      <c r="B507" t="str">
        <f>buff!R508</f>
        <v>被动直觉lv10</v>
      </c>
      <c r="C507" t="str">
        <f>buff!S508</f>
        <v>被动直觉lv10</v>
      </c>
      <c r="D507">
        <f>VLOOKUP(buff!T508,对应表!V:W,2,FALSE)</f>
        <v>1</v>
      </c>
      <c r="E507">
        <f>buff!U508</f>
        <v>0</v>
      </c>
      <c r="F507">
        <f>buff!V508</f>
        <v>0</v>
      </c>
      <c r="G507">
        <f>buff!W508</f>
        <v>0</v>
      </c>
      <c r="H507">
        <f>buff!X508</f>
        <v>0</v>
      </c>
      <c r="I507" t="str">
        <f>buff!AI508</f>
        <v>MIS:14</v>
      </c>
      <c r="J507">
        <f>buff!AJ508</f>
        <v>0</v>
      </c>
      <c r="K507">
        <f>buff!AK508</f>
        <v>0</v>
      </c>
      <c r="L507">
        <f>buff!AL508</f>
        <v>0</v>
      </c>
      <c r="M507">
        <f>buff!AM508</f>
        <v>0</v>
      </c>
      <c r="N507">
        <f>buff!AN508</f>
        <v>0</v>
      </c>
      <c r="O507">
        <f>buff!AO508</f>
        <v>0</v>
      </c>
      <c r="P507">
        <f>buff!AP508</f>
        <v>0</v>
      </c>
      <c r="Q507">
        <f>buff!AQ508</f>
        <v>0</v>
      </c>
      <c r="R507">
        <f>buff!AR508</f>
        <v>999</v>
      </c>
      <c r="S507">
        <f>buff!AS508</f>
        <v>0</v>
      </c>
      <c r="T507">
        <f>buff!AT508</f>
        <v>0</v>
      </c>
      <c r="U507" t="str">
        <f>buff!AZ508</f>
        <v/>
      </c>
    </row>
    <row r="508" spans="1:21" x14ac:dyDescent="0.15">
      <c r="A508">
        <f>buff!Q509</f>
        <v>200371</v>
      </c>
      <c r="B508" t="str">
        <f>buff!R509</f>
        <v>被动直觉lv11</v>
      </c>
      <c r="C508" t="str">
        <f>buff!S509</f>
        <v>被动直觉lv11</v>
      </c>
      <c r="D508">
        <f>VLOOKUP(buff!T509,对应表!V:W,2,FALSE)</f>
        <v>1</v>
      </c>
      <c r="E508">
        <f>buff!U509</f>
        <v>0</v>
      </c>
      <c r="F508">
        <f>buff!V509</f>
        <v>0</v>
      </c>
      <c r="G508">
        <f>buff!W509</f>
        <v>0</v>
      </c>
      <c r="H508">
        <f>buff!X509</f>
        <v>0</v>
      </c>
      <c r="I508" t="str">
        <f>buff!AI509</f>
        <v>MIS:15</v>
      </c>
      <c r="J508">
        <f>buff!AJ509</f>
        <v>0</v>
      </c>
      <c r="K508">
        <f>buff!AK509</f>
        <v>0</v>
      </c>
      <c r="L508">
        <f>buff!AL509</f>
        <v>0</v>
      </c>
      <c r="M508">
        <f>buff!AM509</f>
        <v>0</v>
      </c>
      <c r="N508">
        <f>buff!AN509</f>
        <v>0</v>
      </c>
      <c r="O508">
        <f>buff!AO509</f>
        <v>0</v>
      </c>
      <c r="P508">
        <f>buff!AP509</f>
        <v>0</v>
      </c>
      <c r="Q508">
        <f>buff!AQ509</f>
        <v>0</v>
      </c>
      <c r="R508">
        <f>buff!AR509</f>
        <v>999</v>
      </c>
      <c r="S508">
        <f>buff!AS509</f>
        <v>0</v>
      </c>
      <c r="T508">
        <f>buff!AT509</f>
        <v>0</v>
      </c>
      <c r="U508" t="str">
        <f>buff!AZ509</f>
        <v/>
      </c>
    </row>
    <row r="509" spans="1:21" x14ac:dyDescent="0.15">
      <c r="A509">
        <f>buff!Q510</f>
        <v>200372</v>
      </c>
      <c r="B509" t="str">
        <f>buff!R510</f>
        <v>被动直觉lv12</v>
      </c>
      <c r="C509" t="str">
        <f>buff!S510</f>
        <v>被动直觉lv12</v>
      </c>
      <c r="D509">
        <f>VLOOKUP(buff!T510,对应表!V:W,2,FALSE)</f>
        <v>1</v>
      </c>
      <c r="E509">
        <f>buff!U510</f>
        <v>0</v>
      </c>
      <c r="F509">
        <f>buff!V510</f>
        <v>0</v>
      </c>
      <c r="G509">
        <f>buff!W510</f>
        <v>0</v>
      </c>
      <c r="H509">
        <f>buff!X510</f>
        <v>0</v>
      </c>
      <c r="I509" t="str">
        <f>buff!AI510</f>
        <v>MIS:16</v>
      </c>
      <c r="J509">
        <f>buff!AJ510</f>
        <v>0</v>
      </c>
      <c r="K509">
        <f>buff!AK510</f>
        <v>0</v>
      </c>
      <c r="L509">
        <f>buff!AL510</f>
        <v>0</v>
      </c>
      <c r="M509">
        <f>buff!AM510</f>
        <v>0</v>
      </c>
      <c r="N509">
        <f>buff!AN510</f>
        <v>0</v>
      </c>
      <c r="O509">
        <f>buff!AO510</f>
        <v>0</v>
      </c>
      <c r="P509">
        <f>buff!AP510</f>
        <v>0</v>
      </c>
      <c r="Q509">
        <f>buff!AQ510</f>
        <v>0</v>
      </c>
      <c r="R509">
        <f>buff!AR510</f>
        <v>999</v>
      </c>
      <c r="S509">
        <f>buff!AS510</f>
        <v>0</v>
      </c>
      <c r="T509">
        <f>buff!AT510</f>
        <v>0</v>
      </c>
      <c r="U509" t="str">
        <f>buff!AZ510</f>
        <v/>
      </c>
    </row>
    <row r="510" spans="1:21" x14ac:dyDescent="0.15">
      <c r="A510">
        <f>buff!Q511</f>
        <v>200373</v>
      </c>
      <c r="B510" t="str">
        <f>buff!R511</f>
        <v>被动直觉lv13</v>
      </c>
      <c r="C510" t="str">
        <f>buff!S511</f>
        <v>被动直觉lv13</v>
      </c>
      <c r="D510">
        <f>VLOOKUP(buff!T511,对应表!V:W,2,FALSE)</f>
        <v>1</v>
      </c>
      <c r="E510">
        <f>buff!U511</f>
        <v>0</v>
      </c>
      <c r="F510">
        <f>buff!V511</f>
        <v>0</v>
      </c>
      <c r="G510">
        <f>buff!W511</f>
        <v>0</v>
      </c>
      <c r="H510">
        <f>buff!X511</f>
        <v>0</v>
      </c>
      <c r="I510" t="str">
        <f>buff!AI511</f>
        <v>MIS:17</v>
      </c>
      <c r="J510">
        <f>buff!AJ511</f>
        <v>0</v>
      </c>
      <c r="K510">
        <f>buff!AK511</f>
        <v>0</v>
      </c>
      <c r="L510">
        <f>buff!AL511</f>
        <v>0</v>
      </c>
      <c r="M510">
        <f>buff!AM511</f>
        <v>0</v>
      </c>
      <c r="N510">
        <f>buff!AN511</f>
        <v>0</v>
      </c>
      <c r="O510">
        <f>buff!AO511</f>
        <v>0</v>
      </c>
      <c r="P510">
        <f>buff!AP511</f>
        <v>0</v>
      </c>
      <c r="Q510">
        <f>buff!AQ511</f>
        <v>0</v>
      </c>
      <c r="R510">
        <f>buff!AR511</f>
        <v>999</v>
      </c>
      <c r="S510">
        <f>buff!AS511</f>
        <v>0</v>
      </c>
      <c r="T510">
        <f>buff!AT511</f>
        <v>0</v>
      </c>
      <c r="U510" t="str">
        <f>buff!AZ511</f>
        <v/>
      </c>
    </row>
    <row r="511" spans="1:21" x14ac:dyDescent="0.15">
      <c r="A511">
        <f>buff!Q512</f>
        <v>200374</v>
      </c>
      <c r="B511" t="str">
        <f>buff!R512</f>
        <v>被动直觉lv14</v>
      </c>
      <c r="C511" t="str">
        <f>buff!S512</f>
        <v>被动直觉lv14</v>
      </c>
      <c r="D511">
        <f>VLOOKUP(buff!T512,对应表!V:W,2,FALSE)</f>
        <v>1</v>
      </c>
      <c r="E511">
        <f>buff!U512</f>
        <v>0</v>
      </c>
      <c r="F511">
        <f>buff!V512</f>
        <v>0</v>
      </c>
      <c r="G511">
        <f>buff!W512</f>
        <v>0</v>
      </c>
      <c r="H511">
        <f>buff!X512</f>
        <v>0</v>
      </c>
      <c r="I511" t="str">
        <f>buff!AI512</f>
        <v>MIS:18</v>
      </c>
      <c r="J511">
        <f>buff!AJ512</f>
        <v>0</v>
      </c>
      <c r="K511">
        <f>buff!AK512</f>
        <v>0</v>
      </c>
      <c r="L511">
        <f>buff!AL512</f>
        <v>0</v>
      </c>
      <c r="M511">
        <f>buff!AM512</f>
        <v>0</v>
      </c>
      <c r="N511">
        <f>buff!AN512</f>
        <v>0</v>
      </c>
      <c r="O511">
        <f>buff!AO512</f>
        <v>0</v>
      </c>
      <c r="P511">
        <f>buff!AP512</f>
        <v>0</v>
      </c>
      <c r="Q511">
        <f>buff!AQ512</f>
        <v>0</v>
      </c>
      <c r="R511">
        <f>buff!AR512</f>
        <v>999</v>
      </c>
      <c r="S511">
        <f>buff!AS512</f>
        <v>0</v>
      </c>
      <c r="T511">
        <f>buff!AT512</f>
        <v>0</v>
      </c>
      <c r="U511" t="str">
        <f>buff!AZ512</f>
        <v/>
      </c>
    </row>
    <row r="512" spans="1:21" x14ac:dyDescent="0.15">
      <c r="A512">
        <f>buff!Q513</f>
        <v>200375</v>
      </c>
      <c r="B512" t="str">
        <f>buff!R513</f>
        <v>被动直觉lv15</v>
      </c>
      <c r="C512" t="str">
        <f>buff!S513</f>
        <v>被动直觉lv15</v>
      </c>
      <c r="D512">
        <f>VLOOKUP(buff!T513,对应表!V:W,2,FALSE)</f>
        <v>1</v>
      </c>
      <c r="E512">
        <f>buff!U513</f>
        <v>0</v>
      </c>
      <c r="F512">
        <f>buff!V513</f>
        <v>0</v>
      </c>
      <c r="G512">
        <f>buff!W513</f>
        <v>0</v>
      </c>
      <c r="H512">
        <f>buff!X513</f>
        <v>0</v>
      </c>
      <c r="I512" t="str">
        <f>buff!AI513</f>
        <v>MIS:19</v>
      </c>
      <c r="J512">
        <f>buff!AJ513</f>
        <v>0</v>
      </c>
      <c r="K512">
        <f>buff!AK513</f>
        <v>0</v>
      </c>
      <c r="L512">
        <f>buff!AL513</f>
        <v>0</v>
      </c>
      <c r="M512">
        <f>buff!AM513</f>
        <v>0</v>
      </c>
      <c r="N512">
        <f>buff!AN513</f>
        <v>0</v>
      </c>
      <c r="O512">
        <f>buff!AO513</f>
        <v>0</v>
      </c>
      <c r="P512">
        <f>buff!AP513</f>
        <v>0</v>
      </c>
      <c r="Q512">
        <f>buff!AQ513</f>
        <v>0</v>
      </c>
      <c r="R512">
        <f>buff!AR513</f>
        <v>999</v>
      </c>
      <c r="S512">
        <f>buff!AS513</f>
        <v>0</v>
      </c>
      <c r="T512">
        <f>buff!AT513</f>
        <v>0</v>
      </c>
      <c r="U512" t="str">
        <f>buff!AZ513</f>
        <v/>
      </c>
    </row>
    <row r="513" spans="1:21" x14ac:dyDescent="0.15">
      <c r="A513">
        <f>buff!Q514</f>
        <v>200376</v>
      </c>
      <c r="B513" t="str">
        <f>buff!R514</f>
        <v>被动直觉lv16</v>
      </c>
      <c r="C513" t="str">
        <f>buff!S514</f>
        <v>被动直觉lv16</v>
      </c>
      <c r="D513">
        <f>VLOOKUP(buff!T514,对应表!V:W,2,FALSE)</f>
        <v>1</v>
      </c>
      <c r="E513">
        <f>buff!U514</f>
        <v>0</v>
      </c>
      <c r="F513">
        <f>buff!V514</f>
        <v>0</v>
      </c>
      <c r="G513">
        <f>buff!W514</f>
        <v>0</v>
      </c>
      <c r="H513">
        <f>buff!X514</f>
        <v>0</v>
      </c>
      <c r="I513" t="str">
        <f>buff!AI514</f>
        <v>MIS:20</v>
      </c>
      <c r="J513">
        <f>buff!AJ514</f>
        <v>0</v>
      </c>
      <c r="K513">
        <f>buff!AK514</f>
        <v>0</v>
      </c>
      <c r="L513">
        <f>buff!AL514</f>
        <v>0</v>
      </c>
      <c r="M513">
        <f>buff!AM514</f>
        <v>0</v>
      </c>
      <c r="N513">
        <f>buff!AN514</f>
        <v>0</v>
      </c>
      <c r="O513">
        <f>buff!AO514</f>
        <v>0</v>
      </c>
      <c r="P513">
        <f>buff!AP514</f>
        <v>0</v>
      </c>
      <c r="Q513">
        <f>buff!AQ514</f>
        <v>0</v>
      </c>
      <c r="R513">
        <f>buff!AR514</f>
        <v>999</v>
      </c>
      <c r="S513">
        <f>buff!AS514</f>
        <v>0</v>
      </c>
      <c r="T513">
        <f>buff!AT514</f>
        <v>0</v>
      </c>
      <c r="U513" t="str">
        <f>buff!AZ514</f>
        <v/>
      </c>
    </row>
    <row r="514" spans="1:21" x14ac:dyDescent="0.15">
      <c r="A514">
        <f>buff!Q515</f>
        <v>200377</v>
      </c>
      <c r="B514" t="str">
        <f>buff!R515</f>
        <v>被动直觉lv17</v>
      </c>
      <c r="C514" t="str">
        <f>buff!S515</f>
        <v>被动直觉lv17</v>
      </c>
      <c r="D514">
        <f>VLOOKUP(buff!T515,对应表!V:W,2,FALSE)</f>
        <v>1</v>
      </c>
      <c r="E514">
        <f>buff!U515</f>
        <v>0</v>
      </c>
      <c r="F514">
        <f>buff!V515</f>
        <v>0</v>
      </c>
      <c r="G514">
        <f>buff!W515</f>
        <v>0</v>
      </c>
      <c r="H514">
        <f>buff!X515</f>
        <v>0</v>
      </c>
      <c r="I514" t="str">
        <f>buff!AI515</f>
        <v>MIS:21</v>
      </c>
      <c r="J514">
        <f>buff!AJ515</f>
        <v>0</v>
      </c>
      <c r="K514">
        <f>buff!AK515</f>
        <v>0</v>
      </c>
      <c r="L514">
        <f>buff!AL515</f>
        <v>0</v>
      </c>
      <c r="M514">
        <f>buff!AM515</f>
        <v>0</v>
      </c>
      <c r="N514">
        <f>buff!AN515</f>
        <v>0</v>
      </c>
      <c r="O514">
        <f>buff!AO515</f>
        <v>0</v>
      </c>
      <c r="P514">
        <f>buff!AP515</f>
        <v>0</v>
      </c>
      <c r="Q514">
        <f>buff!AQ515</f>
        <v>0</v>
      </c>
      <c r="R514">
        <f>buff!AR515</f>
        <v>999</v>
      </c>
      <c r="S514">
        <f>buff!AS515</f>
        <v>0</v>
      </c>
      <c r="T514">
        <f>buff!AT515</f>
        <v>0</v>
      </c>
      <c r="U514" t="str">
        <f>buff!AZ515</f>
        <v/>
      </c>
    </row>
    <row r="515" spans="1:21" x14ac:dyDescent="0.15">
      <c r="A515">
        <f>buff!Q516</f>
        <v>200378</v>
      </c>
      <c r="B515" t="str">
        <f>buff!R516</f>
        <v>被动直觉lv18</v>
      </c>
      <c r="C515" t="str">
        <f>buff!S516</f>
        <v>被动直觉lv18</v>
      </c>
      <c r="D515">
        <f>VLOOKUP(buff!T516,对应表!V:W,2,FALSE)</f>
        <v>1</v>
      </c>
      <c r="E515">
        <f>buff!U516</f>
        <v>0</v>
      </c>
      <c r="F515">
        <f>buff!V516</f>
        <v>0</v>
      </c>
      <c r="G515">
        <f>buff!W516</f>
        <v>0</v>
      </c>
      <c r="H515">
        <f>buff!X516</f>
        <v>0</v>
      </c>
      <c r="I515" t="str">
        <f>buff!AI516</f>
        <v>MIS:22</v>
      </c>
      <c r="J515">
        <f>buff!AJ516</f>
        <v>0</v>
      </c>
      <c r="K515">
        <f>buff!AK516</f>
        <v>0</v>
      </c>
      <c r="L515">
        <f>buff!AL516</f>
        <v>0</v>
      </c>
      <c r="M515">
        <f>buff!AM516</f>
        <v>0</v>
      </c>
      <c r="N515">
        <f>buff!AN516</f>
        <v>0</v>
      </c>
      <c r="O515">
        <f>buff!AO516</f>
        <v>0</v>
      </c>
      <c r="P515">
        <f>buff!AP516</f>
        <v>0</v>
      </c>
      <c r="Q515">
        <f>buff!AQ516</f>
        <v>0</v>
      </c>
      <c r="R515">
        <f>buff!AR516</f>
        <v>999</v>
      </c>
      <c r="S515">
        <f>buff!AS516</f>
        <v>0</v>
      </c>
      <c r="T515">
        <f>buff!AT516</f>
        <v>0</v>
      </c>
      <c r="U515" t="str">
        <f>buff!AZ516</f>
        <v/>
      </c>
    </row>
    <row r="516" spans="1:21" x14ac:dyDescent="0.15">
      <c r="A516">
        <f>buff!Q517</f>
        <v>200379</v>
      </c>
      <c r="B516" t="str">
        <f>buff!R517</f>
        <v>被动直觉lv19</v>
      </c>
      <c r="C516" t="str">
        <f>buff!S517</f>
        <v>被动直觉lv19</v>
      </c>
      <c r="D516">
        <f>VLOOKUP(buff!T517,对应表!V:W,2,FALSE)</f>
        <v>1</v>
      </c>
      <c r="E516">
        <f>buff!U517</f>
        <v>0</v>
      </c>
      <c r="F516">
        <f>buff!V517</f>
        <v>0</v>
      </c>
      <c r="G516">
        <f>buff!W517</f>
        <v>0</v>
      </c>
      <c r="H516">
        <f>buff!X517</f>
        <v>0</v>
      </c>
      <c r="I516" t="str">
        <f>buff!AI517</f>
        <v>MIS:23</v>
      </c>
      <c r="J516">
        <f>buff!AJ517</f>
        <v>0</v>
      </c>
      <c r="K516">
        <f>buff!AK517</f>
        <v>0</v>
      </c>
      <c r="L516">
        <f>buff!AL517</f>
        <v>0</v>
      </c>
      <c r="M516">
        <f>buff!AM517</f>
        <v>0</v>
      </c>
      <c r="N516">
        <f>buff!AN517</f>
        <v>0</v>
      </c>
      <c r="O516">
        <f>buff!AO517</f>
        <v>0</v>
      </c>
      <c r="P516">
        <f>buff!AP517</f>
        <v>0</v>
      </c>
      <c r="Q516">
        <f>buff!AQ517</f>
        <v>0</v>
      </c>
      <c r="R516">
        <f>buff!AR517</f>
        <v>999</v>
      </c>
      <c r="S516">
        <f>buff!AS517</f>
        <v>0</v>
      </c>
      <c r="T516">
        <f>buff!AT517</f>
        <v>0</v>
      </c>
      <c r="U516" t="str">
        <f>buff!AZ517</f>
        <v/>
      </c>
    </row>
    <row r="517" spans="1:21" x14ac:dyDescent="0.15">
      <c r="A517">
        <f>buff!Q518</f>
        <v>200380</v>
      </c>
      <c r="B517" t="str">
        <f>buff!R518</f>
        <v>被动直觉lv20</v>
      </c>
      <c r="C517" t="str">
        <f>buff!S518</f>
        <v>被动直觉lv20</v>
      </c>
      <c r="D517">
        <f>VLOOKUP(buff!T518,对应表!V:W,2,FALSE)</f>
        <v>1</v>
      </c>
      <c r="E517">
        <f>buff!U518</f>
        <v>0</v>
      </c>
      <c r="F517">
        <f>buff!V518</f>
        <v>0</v>
      </c>
      <c r="G517">
        <f>buff!W518</f>
        <v>0</v>
      </c>
      <c r="H517">
        <f>buff!X518</f>
        <v>0</v>
      </c>
      <c r="I517" t="str">
        <f>buff!AI518</f>
        <v>MIS:24</v>
      </c>
      <c r="J517">
        <f>buff!AJ518</f>
        <v>0</v>
      </c>
      <c r="K517">
        <f>buff!AK518</f>
        <v>0</v>
      </c>
      <c r="L517">
        <f>buff!AL518</f>
        <v>0</v>
      </c>
      <c r="M517">
        <f>buff!AM518</f>
        <v>0</v>
      </c>
      <c r="N517">
        <f>buff!AN518</f>
        <v>0</v>
      </c>
      <c r="O517">
        <f>buff!AO518</f>
        <v>0</v>
      </c>
      <c r="P517">
        <f>buff!AP518</f>
        <v>0</v>
      </c>
      <c r="Q517">
        <f>buff!AQ518</f>
        <v>0</v>
      </c>
      <c r="R517">
        <f>buff!AR518</f>
        <v>999</v>
      </c>
      <c r="S517">
        <f>buff!AS518</f>
        <v>0</v>
      </c>
      <c r="T517">
        <f>buff!AT518</f>
        <v>0</v>
      </c>
      <c r="U517" t="str">
        <f>buff!AZ518</f>
        <v/>
      </c>
    </row>
    <row r="518" spans="1:21" x14ac:dyDescent="0.15">
      <c r="A518">
        <f>buff!Q519</f>
        <v>200381</v>
      </c>
      <c r="B518" t="str">
        <f>buff!R519</f>
        <v>被动守护lv1</v>
      </c>
      <c r="C518" t="str">
        <f>buff!S519</f>
        <v>被动守护lv1</v>
      </c>
      <c r="D518">
        <f>VLOOKUP(buff!T519,对应表!V:W,2,FALSE)</f>
        <v>1</v>
      </c>
      <c r="E518">
        <f>buff!U519</f>
        <v>0</v>
      </c>
      <c r="F518">
        <f>buff!V519</f>
        <v>0</v>
      </c>
      <c r="G518">
        <f>buff!W519</f>
        <v>0</v>
      </c>
      <c r="H518">
        <f>buff!X519</f>
        <v>0</v>
      </c>
      <c r="I518" t="str">
        <f>buff!AI519</f>
        <v>DEF:32|TUF:5</v>
      </c>
      <c r="J518">
        <f>buff!AJ519</f>
        <v>0</v>
      </c>
      <c r="K518">
        <f>buff!AK519</f>
        <v>0</v>
      </c>
      <c r="L518">
        <f>buff!AL519</f>
        <v>0</v>
      </c>
      <c r="M518">
        <f>buff!AM519</f>
        <v>0</v>
      </c>
      <c r="N518">
        <f>buff!AN519</f>
        <v>0</v>
      </c>
      <c r="O518">
        <f>buff!AO519</f>
        <v>0</v>
      </c>
      <c r="P518">
        <f>buff!AP519</f>
        <v>0</v>
      </c>
      <c r="Q518">
        <f>buff!AQ519</f>
        <v>0</v>
      </c>
      <c r="R518">
        <f>buff!AR519</f>
        <v>999</v>
      </c>
      <c r="S518">
        <f>buff!AS519</f>
        <v>0</v>
      </c>
      <c r="T518">
        <f>buff!AT519</f>
        <v>0</v>
      </c>
      <c r="U518" t="str">
        <f>buff!AZ519</f>
        <v/>
      </c>
    </row>
    <row r="519" spans="1:21" x14ac:dyDescent="0.15">
      <c r="A519">
        <f>buff!Q520</f>
        <v>200382</v>
      </c>
      <c r="B519" t="str">
        <f>buff!R520</f>
        <v>被动守护lv2</v>
      </c>
      <c r="C519" t="str">
        <f>buff!S520</f>
        <v>被动守护lv2</v>
      </c>
      <c r="D519">
        <f>VLOOKUP(buff!T520,对应表!V:W,2,FALSE)</f>
        <v>1</v>
      </c>
      <c r="E519">
        <f>buff!U520</f>
        <v>0</v>
      </c>
      <c r="F519">
        <f>buff!V520</f>
        <v>0</v>
      </c>
      <c r="G519">
        <f>buff!W520</f>
        <v>0</v>
      </c>
      <c r="H519">
        <f>buff!X520</f>
        <v>0</v>
      </c>
      <c r="I519" t="str">
        <f>buff!AI520</f>
        <v>DEF:38|TUF:5</v>
      </c>
      <c r="J519">
        <f>buff!AJ520</f>
        <v>0</v>
      </c>
      <c r="K519">
        <f>buff!AK520</f>
        <v>0</v>
      </c>
      <c r="L519">
        <f>buff!AL520</f>
        <v>0</v>
      </c>
      <c r="M519">
        <f>buff!AM520</f>
        <v>0</v>
      </c>
      <c r="N519">
        <f>buff!AN520</f>
        <v>0</v>
      </c>
      <c r="O519">
        <f>buff!AO520</f>
        <v>0</v>
      </c>
      <c r="P519">
        <f>buff!AP520</f>
        <v>0</v>
      </c>
      <c r="Q519">
        <f>buff!AQ520</f>
        <v>0</v>
      </c>
      <c r="R519">
        <f>buff!AR520</f>
        <v>999</v>
      </c>
      <c r="S519">
        <f>buff!AS520</f>
        <v>0</v>
      </c>
      <c r="T519">
        <f>buff!AT520</f>
        <v>0</v>
      </c>
      <c r="U519" t="str">
        <f>buff!AZ520</f>
        <v/>
      </c>
    </row>
    <row r="520" spans="1:21" x14ac:dyDescent="0.15">
      <c r="A520">
        <f>buff!Q521</f>
        <v>200383</v>
      </c>
      <c r="B520" t="str">
        <f>buff!R521</f>
        <v>被动守护lv3</v>
      </c>
      <c r="C520" t="str">
        <f>buff!S521</f>
        <v>被动守护lv3</v>
      </c>
      <c r="D520">
        <f>VLOOKUP(buff!T521,对应表!V:W,2,FALSE)</f>
        <v>1</v>
      </c>
      <c r="E520">
        <f>buff!U521</f>
        <v>0</v>
      </c>
      <c r="F520">
        <f>buff!V521</f>
        <v>0</v>
      </c>
      <c r="G520">
        <f>buff!W521</f>
        <v>0</v>
      </c>
      <c r="H520">
        <f>buff!X521</f>
        <v>0</v>
      </c>
      <c r="I520" t="str">
        <f>buff!AI521</f>
        <v>DEF:57|TUF:6</v>
      </c>
      <c r="J520">
        <f>buff!AJ521</f>
        <v>0</v>
      </c>
      <c r="K520">
        <f>buff!AK521</f>
        <v>0</v>
      </c>
      <c r="L520">
        <f>buff!AL521</f>
        <v>0</v>
      </c>
      <c r="M520">
        <f>buff!AM521</f>
        <v>0</v>
      </c>
      <c r="N520">
        <f>buff!AN521</f>
        <v>0</v>
      </c>
      <c r="O520">
        <f>buff!AO521</f>
        <v>0</v>
      </c>
      <c r="P520">
        <f>buff!AP521</f>
        <v>0</v>
      </c>
      <c r="Q520">
        <f>buff!AQ521</f>
        <v>0</v>
      </c>
      <c r="R520">
        <f>buff!AR521</f>
        <v>999</v>
      </c>
      <c r="S520">
        <f>buff!AS521</f>
        <v>0</v>
      </c>
      <c r="T520">
        <f>buff!AT521</f>
        <v>0</v>
      </c>
      <c r="U520" t="str">
        <f>buff!AZ521</f>
        <v/>
      </c>
    </row>
    <row r="521" spans="1:21" x14ac:dyDescent="0.15">
      <c r="A521">
        <f>buff!Q522</f>
        <v>200384</v>
      </c>
      <c r="B521" t="str">
        <f>buff!R522</f>
        <v>被动守护lv4</v>
      </c>
      <c r="C521" t="str">
        <f>buff!S522</f>
        <v>被动守护lv4</v>
      </c>
      <c r="D521">
        <f>VLOOKUP(buff!T522,对应表!V:W,2,FALSE)</f>
        <v>1</v>
      </c>
      <c r="E521">
        <f>buff!U522</f>
        <v>0</v>
      </c>
      <c r="F521">
        <f>buff!V522</f>
        <v>0</v>
      </c>
      <c r="G521">
        <f>buff!W522</f>
        <v>0</v>
      </c>
      <c r="H521">
        <f>buff!X522</f>
        <v>0</v>
      </c>
      <c r="I521" t="str">
        <f>buff!AI522</f>
        <v>DEF:88|TUF:6</v>
      </c>
      <c r="J521">
        <f>buff!AJ522</f>
        <v>0</v>
      </c>
      <c r="K521">
        <f>buff!AK522</f>
        <v>0</v>
      </c>
      <c r="L521">
        <f>buff!AL522</f>
        <v>0</v>
      </c>
      <c r="M521">
        <f>buff!AM522</f>
        <v>0</v>
      </c>
      <c r="N521">
        <f>buff!AN522</f>
        <v>0</v>
      </c>
      <c r="O521">
        <f>buff!AO522</f>
        <v>0</v>
      </c>
      <c r="P521">
        <f>buff!AP522</f>
        <v>0</v>
      </c>
      <c r="Q521">
        <f>buff!AQ522</f>
        <v>0</v>
      </c>
      <c r="R521">
        <f>buff!AR522</f>
        <v>999</v>
      </c>
      <c r="S521">
        <f>buff!AS522</f>
        <v>0</v>
      </c>
      <c r="T521">
        <f>buff!AT522</f>
        <v>0</v>
      </c>
      <c r="U521" t="str">
        <f>buff!AZ522</f>
        <v/>
      </c>
    </row>
    <row r="522" spans="1:21" x14ac:dyDescent="0.15">
      <c r="A522">
        <f>buff!Q523</f>
        <v>200385</v>
      </c>
      <c r="B522" t="str">
        <f>buff!R523</f>
        <v>被动守护lv5</v>
      </c>
      <c r="C522" t="str">
        <f>buff!S523</f>
        <v>被动守护lv5</v>
      </c>
      <c r="D522">
        <f>VLOOKUP(buff!T523,对应表!V:W,2,FALSE)</f>
        <v>1</v>
      </c>
      <c r="E522">
        <f>buff!U523</f>
        <v>0</v>
      </c>
      <c r="F522">
        <f>buff!V523</f>
        <v>0</v>
      </c>
      <c r="G522">
        <f>buff!W523</f>
        <v>0</v>
      </c>
      <c r="H522">
        <f>buff!X523</f>
        <v>0</v>
      </c>
      <c r="I522" t="str">
        <f>buff!AI523</f>
        <v>DEF:118|TUF:7</v>
      </c>
      <c r="J522">
        <f>buff!AJ523</f>
        <v>0</v>
      </c>
      <c r="K522">
        <f>buff!AK523</f>
        <v>0</v>
      </c>
      <c r="L522">
        <f>buff!AL523</f>
        <v>0</v>
      </c>
      <c r="M522">
        <f>buff!AM523</f>
        <v>0</v>
      </c>
      <c r="N522">
        <f>buff!AN523</f>
        <v>0</v>
      </c>
      <c r="O522">
        <f>buff!AO523</f>
        <v>0</v>
      </c>
      <c r="P522">
        <f>buff!AP523</f>
        <v>0</v>
      </c>
      <c r="Q522">
        <f>buff!AQ523</f>
        <v>0</v>
      </c>
      <c r="R522">
        <f>buff!AR523</f>
        <v>999</v>
      </c>
      <c r="S522">
        <f>buff!AS523</f>
        <v>0</v>
      </c>
      <c r="T522">
        <f>buff!AT523</f>
        <v>0</v>
      </c>
      <c r="U522" t="str">
        <f>buff!AZ523</f>
        <v/>
      </c>
    </row>
    <row r="523" spans="1:21" x14ac:dyDescent="0.15">
      <c r="A523">
        <f>buff!Q524</f>
        <v>200386</v>
      </c>
      <c r="B523" t="str">
        <f>buff!R524</f>
        <v>被动守护lv6</v>
      </c>
      <c r="C523" t="str">
        <f>buff!S524</f>
        <v>被动守护lv6</v>
      </c>
      <c r="D523">
        <f>VLOOKUP(buff!T524,对应表!V:W,2,FALSE)</f>
        <v>1</v>
      </c>
      <c r="E523">
        <f>buff!U524</f>
        <v>0</v>
      </c>
      <c r="F523">
        <f>buff!V524</f>
        <v>0</v>
      </c>
      <c r="G523">
        <f>buff!W524</f>
        <v>0</v>
      </c>
      <c r="H523">
        <f>buff!X524</f>
        <v>0</v>
      </c>
      <c r="I523" t="str">
        <f>buff!AI524</f>
        <v>DEF:160|TUF:7</v>
      </c>
      <c r="J523">
        <f>buff!AJ524</f>
        <v>0</v>
      </c>
      <c r="K523">
        <f>buff!AK524</f>
        <v>0</v>
      </c>
      <c r="L523">
        <f>buff!AL524</f>
        <v>0</v>
      </c>
      <c r="M523">
        <f>buff!AM524</f>
        <v>0</v>
      </c>
      <c r="N523">
        <f>buff!AN524</f>
        <v>0</v>
      </c>
      <c r="O523">
        <f>buff!AO524</f>
        <v>0</v>
      </c>
      <c r="P523">
        <f>buff!AP524</f>
        <v>0</v>
      </c>
      <c r="Q523">
        <f>buff!AQ524</f>
        <v>0</v>
      </c>
      <c r="R523">
        <f>buff!AR524</f>
        <v>999</v>
      </c>
      <c r="S523">
        <f>buff!AS524</f>
        <v>0</v>
      </c>
      <c r="T523">
        <f>buff!AT524</f>
        <v>0</v>
      </c>
      <c r="U523" t="str">
        <f>buff!AZ524</f>
        <v/>
      </c>
    </row>
    <row r="524" spans="1:21" x14ac:dyDescent="0.15">
      <c r="A524">
        <f>buff!Q525</f>
        <v>200387</v>
      </c>
      <c r="B524" t="str">
        <f>buff!R525</f>
        <v>被动守护lv7</v>
      </c>
      <c r="C524" t="str">
        <f>buff!S525</f>
        <v>被动守护lv7</v>
      </c>
      <c r="D524">
        <f>VLOOKUP(buff!T525,对应表!V:W,2,FALSE)</f>
        <v>1</v>
      </c>
      <c r="E524">
        <f>buff!U525</f>
        <v>0</v>
      </c>
      <c r="F524">
        <f>buff!V525</f>
        <v>0</v>
      </c>
      <c r="G524">
        <f>buff!W525</f>
        <v>0</v>
      </c>
      <c r="H524">
        <f>buff!X525</f>
        <v>0</v>
      </c>
      <c r="I524" t="str">
        <f>buff!AI525</f>
        <v>DEF:226|TUF:8</v>
      </c>
      <c r="J524">
        <f>buff!AJ525</f>
        <v>0</v>
      </c>
      <c r="K524">
        <f>buff!AK525</f>
        <v>0</v>
      </c>
      <c r="L524">
        <f>buff!AL525</f>
        <v>0</v>
      </c>
      <c r="M524">
        <f>buff!AM525</f>
        <v>0</v>
      </c>
      <c r="N524">
        <f>buff!AN525</f>
        <v>0</v>
      </c>
      <c r="O524">
        <f>buff!AO525</f>
        <v>0</v>
      </c>
      <c r="P524">
        <f>buff!AP525</f>
        <v>0</v>
      </c>
      <c r="Q524">
        <f>buff!AQ525</f>
        <v>0</v>
      </c>
      <c r="R524">
        <f>buff!AR525</f>
        <v>999</v>
      </c>
      <c r="S524">
        <f>buff!AS525</f>
        <v>0</v>
      </c>
      <c r="T524">
        <f>buff!AT525</f>
        <v>0</v>
      </c>
      <c r="U524" t="str">
        <f>buff!AZ525</f>
        <v/>
      </c>
    </row>
    <row r="525" spans="1:21" x14ac:dyDescent="0.15">
      <c r="A525">
        <f>buff!Q526</f>
        <v>200388</v>
      </c>
      <c r="B525" t="str">
        <f>buff!R526</f>
        <v>被动守护lv8</v>
      </c>
      <c r="C525" t="str">
        <f>buff!S526</f>
        <v>被动守护lv8</v>
      </c>
      <c r="D525">
        <f>VLOOKUP(buff!T526,对应表!V:W,2,FALSE)</f>
        <v>1</v>
      </c>
      <c r="E525">
        <f>buff!U526</f>
        <v>0</v>
      </c>
      <c r="F525">
        <f>buff!V526</f>
        <v>0</v>
      </c>
      <c r="G525">
        <f>buff!W526</f>
        <v>0</v>
      </c>
      <c r="H525">
        <f>buff!X526</f>
        <v>0</v>
      </c>
      <c r="I525" t="str">
        <f>buff!AI526</f>
        <v>DEF:320|TUF:8</v>
      </c>
      <c r="J525">
        <f>buff!AJ526</f>
        <v>0</v>
      </c>
      <c r="K525">
        <f>buff!AK526</f>
        <v>0</v>
      </c>
      <c r="L525">
        <f>buff!AL526</f>
        <v>0</v>
      </c>
      <c r="M525">
        <f>buff!AM526</f>
        <v>0</v>
      </c>
      <c r="N525">
        <f>buff!AN526</f>
        <v>0</v>
      </c>
      <c r="O525">
        <f>buff!AO526</f>
        <v>0</v>
      </c>
      <c r="P525">
        <f>buff!AP526</f>
        <v>0</v>
      </c>
      <c r="Q525">
        <f>buff!AQ526</f>
        <v>0</v>
      </c>
      <c r="R525">
        <f>buff!AR526</f>
        <v>999</v>
      </c>
      <c r="S525">
        <f>buff!AS526</f>
        <v>0</v>
      </c>
      <c r="T525">
        <f>buff!AT526</f>
        <v>0</v>
      </c>
      <c r="U525" t="str">
        <f>buff!AZ526</f>
        <v/>
      </c>
    </row>
    <row r="526" spans="1:21" x14ac:dyDescent="0.15">
      <c r="A526">
        <f>buff!Q527</f>
        <v>200389</v>
      </c>
      <c r="B526" t="str">
        <f>buff!R527</f>
        <v>被动守护lv9</v>
      </c>
      <c r="C526" t="str">
        <f>buff!S527</f>
        <v>被动守护lv9</v>
      </c>
      <c r="D526">
        <f>VLOOKUP(buff!T527,对应表!V:W,2,FALSE)</f>
        <v>1</v>
      </c>
      <c r="E526">
        <f>buff!U527</f>
        <v>0</v>
      </c>
      <c r="F526">
        <f>buff!V527</f>
        <v>0</v>
      </c>
      <c r="G526">
        <f>buff!W527</f>
        <v>0</v>
      </c>
      <c r="H526">
        <f>buff!X527</f>
        <v>0</v>
      </c>
      <c r="I526" t="str">
        <f>buff!AI527</f>
        <v>DEF:452|TUF:9</v>
      </c>
      <c r="J526">
        <f>buff!AJ527</f>
        <v>0</v>
      </c>
      <c r="K526">
        <f>buff!AK527</f>
        <v>0</v>
      </c>
      <c r="L526">
        <f>buff!AL527</f>
        <v>0</v>
      </c>
      <c r="M526">
        <f>buff!AM527</f>
        <v>0</v>
      </c>
      <c r="N526">
        <f>buff!AN527</f>
        <v>0</v>
      </c>
      <c r="O526">
        <f>buff!AO527</f>
        <v>0</v>
      </c>
      <c r="P526">
        <f>buff!AP527</f>
        <v>0</v>
      </c>
      <c r="Q526">
        <f>buff!AQ527</f>
        <v>0</v>
      </c>
      <c r="R526">
        <f>buff!AR527</f>
        <v>999</v>
      </c>
      <c r="S526">
        <f>buff!AS527</f>
        <v>0</v>
      </c>
      <c r="T526">
        <f>buff!AT527</f>
        <v>0</v>
      </c>
      <c r="U526" t="str">
        <f>buff!AZ527</f>
        <v/>
      </c>
    </row>
    <row r="527" spans="1:21" x14ac:dyDescent="0.15">
      <c r="A527">
        <f>buff!Q528</f>
        <v>200390</v>
      </c>
      <c r="B527" t="str">
        <f>buff!R528</f>
        <v>被动守护lv10</v>
      </c>
      <c r="C527" t="str">
        <f>buff!S528</f>
        <v>被动守护lv10</v>
      </c>
      <c r="D527">
        <f>VLOOKUP(buff!T528,对应表!V:W,2,FALSE)</f>
        <v>1</v>
      </c>
      <c r="E527">
        <f>buff!U528</f>
        <v>0</v>
      </c>
      <c r="F527">
        <f>buff!V528</f>
        <v>0</v>
      </c>
      <c r="G527">
        <f>buff!W528</f>
        <v>0</v>
      </c>
      <c r="H527">
        <f>buff!X528</f>
        <v>0</v>
      </c>
      <c r="I527" t="str">
        <f>buff!AI528</f>
        <v>DEF:640|TUF:9</v>
      </c>
      <c r="J527">
        <f>buff!AJ528</f>
        <v>0</v>
      </c>
      <c r="K527">
        <f>buff!AK528</f>
        <v>0</v>
      </c>
      <c r="L527">
        <f>buff!AL528</f>
        <v>0</v>
      </c>
      <c r="M527">
        <f>buff!AM528</f>
        <v>0</v>
      </c>
      <c r="N527">
        <f>buff!AN528</f>
        <v>0</v>
      </c>
      <c r="O527">
        <f>buff!AO528</f>
        <v>0</v>
      </c>
      <c r="P527">
        <f>buff!AP528</f>
        <v>0</v>
      </c>
      <c r="Q527">
        <f>buff!AQ528</f>
        <v>0</v>
      </c>
      <c r="R527">
        <f>buff!AR528</f>
        <v>999</v>
      </c>
      <c r="S527">
        <f>buff!AS528</f>
        <v>0</v>
      </c>
      <c r="T527">
        <f>buff!AT528</f>
        <v>0</v>
      </c>
      <c r="U527" t="str">
        <f>buff!AZ528</f>
        <v/>
      </c>
    </row>
    <row r="528" spans="1:21" x14ac:dyDescent="0.15">
      <c r="A528">
        <f>buff!Q529</f>
        <v>200391</v>
      </c>
      <c r="B528" t="str">
        <f>buff!R529</f>
        <v>被动守护lv11</v>
      </c>
      <c r="C528" t="str">
        <f>buff!S529</f>
        <v>被动守护lv11</v>
      </c>
      <c r="D528">
        <f>VLOOKUP(buff!T529,对应表!V:W,2,FALSE)</f>
        <v>1</v>
      </c>
      <c r="E528">
        <f>buff!U529</f>
        <v>0</v>
      </c>
      <c r="F528">
        <f>buff!V529</f>
        <v>0</v>
      </c>
      <c r="G528">
        <f>buff!W529</f>
        <v>0</v>
      </c>
      <c r="H528">
        <f>buff!X529</f>
        <v>0</v>
      </c>
      <c r="I528" t="str">
        <f>buff!AI529</f>
        <v>DEF:906|TUF:10</v>
      </c>
      <c r="J528">
        <f>buff!AJ529</f>
        <v>0</v>
      </c>
      <c r="K528">
        <f>buff!AK529</f>
        <v>0</v>
      </c>
      <c r="L528">
        <f>buff!AL529</f>
        <v>0</v>
      </c>
      <c r="M528">
        <f>buff!AM529</f>
        <v>0</v>
      </c>
      <c r="N528">
        <f>buff!AN529</f>
        <v>0</v>
      </c>
      <c r="O528">
        <f>buff!AO529</f>
        <v>0</v>
      </c>
      <c r="P528">
        <f>buff!AP529</f>
        <v>0</v>
      </c>
      <c r="Q528">
        <f>buff!AQ529</f>
        <v>0</v>
      </c>
      <c r="R528">
        <f>buff!AR529</f>
        <v>999</v>
      </c>
      <c r="S528">
        <f>buff!AS529</f>
        <v>0</v>
      </c>
      <c r="T528">
        <f>buff!AT529</f>
        <v>0</v>
      </c>
      <c r="U528" t="str">
        <f>buff!AZ529</f>
        <v/>
      </c>
    </row>
    <row r="529" spans="1:21" x14ac:dyDescent="0.15">
      <c r="A529">
        <f>buff!Q530</f>
        <v>200392</v>
      </c>
      <c r="B529" t="str">
        <f>buff!R530</f>
        <v>被动守护lv12</v>
      </c>
      <c r="C529" t="str">
        <f>buff!S530</f>
        <v>被动守护lv12</v>
      </c>
      <c r="D529">
        <f>VLOOKUP(buff!T530,对应表!V:W,2,FALSE)</f>
        <v>1</v>
      </c>
      <c r="E529">
        <f>buff!U530</f>
        <v>0</v>
      </c>
      <c r="F529">
        <f>buff!V530</f>
        <v>0</v>
      </c>
      <c r="G529">
        <f>buff!W530</f>
        <v>0</v>
      </c>
      <c r="H529">
        <f>buff!X530</f>
        <v>0</v>
      </c>
      <c r="I529" t="str">
        <f>buff!AI530</f>
        <v>DEF:1281|TUF:10</v>
      </c>
      <c r="J529">
        <f>buff!AJ530</f>
        <v>0</v>
      </c>
      <c r="K529">
        <f>buff!AK530</f>
        <v>0</v>
      </c>
      <c r="L529">
        <f>buff!AL530</f>
        <v>0</v>
      </c>
      <c r="M529">
        <f>buff!AM530</f>
        <v>0</v>
      </c>
      <c r="N529">
        <f>buff!AN530</f>
        <v>0</v>
      </c>
      <c r="O529">
        <f>buff!AO530</f>
        <v>0</v>
      </c>
      <c r="P529">
        <f>buff!AP530</f>
        <v>0</v>
      </c>
      <c r="Q529">
        <f>buff!AQ530</f>
        <v>0</v>
      </c>
      <c r="R529">
        <f>buff!AR530</f>
        <v>999</v>
      </c>
      <c r="S529">
        <f>buff!AS530</f>
        <v>0</v>
      </c>
      <c r="T529">
        <f>buff!AT530</f>
        <v>0</v>
      </c>
      <c r="U529" t="str">
        <f>buff!AZ530</f>
        <v/>
      </c>
    </row>
    <row r="530" spans="1:21" x14ac:dyDescent="0.15">
      <c r="A530">
        <f>buff!Q531</f>
        <v>200393</v>
      </c>
      <c r="B530" t="str">
        <f>buff!R531</f>
        <v>被动守护lv13</v>
      </c>
      <c r="C530" t="str">
        <f>buff!S531</f>
        <v>被动守护lv13</v>
      </c>
      <c r="D530">
        <f>VLOOKUP(buff!T531,对应表!V:W,2,FALSE)</f>
        <v>1</v>
      </c>
      <c r="E530">
        <f>buff!U531</f>
        <v>0</v>
      </c>
      <c r="F530">
        <f>buff!V531</f>
        <v>0</v>
      </c>
      <c r="G530">
        <f>buff!W531</f>
        <v>0</v>
      </c>
      <c r="H530">
        <f>buff!X531</f>
        <v>0</v>
      </c>
      <c r="I530" t="str">
        <f>buff!AI531</f>
        <v>DEF:1812|TUF:11</v>
      </c>
      <c r="J530">
        <f>buff!AJ531</f>
        <v>0</v>
      </c>
      <c r="K530">
        <f>buff!AK531</f>
        <v>0</v>
      </c>
      <c r="L530">
        <f>buff!AL531</f>
        <v>0</v>
      </c>
      <c r="M530">
        <f>buff!AM531</f>
        <v>0</v>
      </c>
      <c r="N530">
        <f>buff!AN531</f>
        <v>0</v>
      </c>
      <c r="O530">
        <f>buff!AO531</f>
        <v>0</v>
      </c>
      <c r="P530">
        <f>buff!AP531</f>
        <v>0</v>
      </c>
      <c r="Q530">
        <f>buff!AQ531</f>
        <v>0</v>
      </c>
      <c r="R530">
        <f>buff!AR531</f>
        <v>999</v>
      </c>
      <c r="S530">
        <f>buff!AS531</f>
        <v>0</v>
      </c>
      <c r="T530">
        <f>buff!AT531</f>
        <v>0</v>
      </c>
      <c r="U530" t="str">
        <f>buff!AZ531</f>
        <v/>
      </c>
    </row>
    <row r="531" spans="1:21" x14ac:dyDescent="0.15">
      <c r="A531">
        <f>buff!Q532</f>
        <v>200394</v>
      </c>
      <c r="B531" t="str">
        <f>buff!R532</f>
        <v>被动守护lv14</v>
      </c>
      <c r="C531" t="str">
        <f>buff!S532</f>
        <v>被动守护lv14</v>
      </c>
      <c r="D531">
        <f>VLOOKUP(buff!T532,对应表!V:W,2,FALSE)</f>
        <v>1</v>
      </c>
      <c r="E531">
        <f>buff!U532</f>
        <v>0</v>
      </c>
      <c r="F531">
        <f>buff!V532</f>
        <v>0</v>
      </c>
      <c r="G531">
        <f>buff!W532</f>
        <v>0</v>
      </c>
      <c r="H531">
        <f>buff!X532</f>
        <v>0</v>
      </c>
      <c r="I531" t="str">
        <f>buff!AI532</f>
        <v>DEF:2563|TUF:11</v>
      </c>
      <c r="J531">
        <f>buff!AJ532</f>
        <v>0</v>
      </c>
      <c r="K531">
        <f>buff!AK532</f>
        <v>0</v>
      </c>
      <c r="L531">
        <f>buff!AL532</f>
        <v>0</v>
      </c>
      <c r="M531">
        <f>buff!AM532</f>
        <v>0</v>
      </c>
      <c r="N531">
        <f>buff!AN532</f>
        <v>0</v>
      </c>
      <c r="O531">
        <f>buff!AO532</f>
        <v>0</v>
      </c>
      <c r="P531">
        <f>buff!AP532</f>
        <v>0</v>
      </c>
      <c r="Q531">
        <f>buff!AQ532</f>
        <v>0</v>
      </c>
      <c r="R531">
        <f>buff!AR532</f>
        <v>999</v>
      </c>
      <c r="S531">
        <f>buff!AS532</f>
        <v>0</v>
      </c>
      <c r="T531">
        <f>buff!AT532</f>
        <v>0</v>
      </c>
      <c r="U531" t="str">
        <f>buff!AZ532</f>
        <v/>
      </c>
    </row>
    <row r="532" spans="1:21" x14ac:dyDescent="0.15">
      <c r="A532">
        <f>buff!Q533</f>
        <v>200395</v>
      </c>
      <c r="B532" t="str">
        <f>buff!R533</f>
        <v>被动守护lv15</v>
      </c>
      <c r="C532" t="str">
        <f>buff!S533</f>
        <v>被动守护lv15</v>
      </c>
      <c r="D532">
        <f>VLOOKUP(buff!T533,对应表!V:W,2,FALSE)</f>
        <v>1</v>
      </c>
      <c r="E532">
        <f>buff!U533</f>
        <v>0</v>
      </c>
      <c r="F532">
        <f>buff!V533</f>
        <v>0</v>
      </c>
      <c r="G532">
        <f>buff!W533</f>
        <v>0</v>
      </c>
      <c r="H532">
        <f>buff!X533</f>
        <v>0</v>
      </c>
      <c r="I532" t="str">
        <f>buff!AI533</f>
        <v>DEF:3626|TUF:12</v>
      </c>
      <c r="J532">
        <f>buff!AJ533</f>
        <v>0</v>
      </c>
      <c r="K532">
        <f>buff!AK533</f>
        <v>0</v>
      </c>
      <c r="L532">
        <f>buff!AL533</f>
        <v>0</v>
      </c>
      <c r="M532">
        <f>buff!AM533</f>
        <v>0</v>
      </c>
      <c r="N532">
        <f>buff!AN533</f>
        <v>0</v>
      </c>
      <c r="O532">
        <f>buff!AO533</f>
        <v>0</v>
      </c>
      <c r="P532">
        <f>buff!AP533</f>
        <v>0</v>
      </c>
      <c r="Q532">
        <f>buff!AQ533</f>
        <v>0</v>
      </c>
      <c r="R532">
        <f>buff!AR533</f>
        <v>999</v>
      </c>
      <c r="S532">
        <f>buff!AS533</f>
        <v>0</v>
      </c>
      <c r="T532">
        <f>buff!AT533</f>
        <v>0</v>
      </c>
      <c r="U532" t="str">
        <f>buff!AZ533</f>
        <v/>
      </c>
    </row>
    <row r="533" spans="1:21" x14ac:dyDescent="0.15">
      <c r="A533">
        <f>buff!Q534</f>
        <v>200396</v>
      </c>
      <c r="B533" t="str">
        <f>buff!R534</f>
        <v>被动守护lv16</v>
      </c>
      <c r="C533" t="str">
        <f>buff!S534</f>
        <v>被动守护lv16</v>
      </c>
      <c r="D533">
        <f>VLOOKUP(buff!T534,对应表!V:W,2,FALSE)</f>
        <v>1</v>
      </c>
      <c r="E533">
        <f>buff!U534</f>
        <v>0</v>
      </c>
      <c r="F533">
        <f>buff!V534</f>
        <v>0</v>
      </c>
      <c r="G533">
        <f>buff!W534</f>
        <v>0</v>
      </c>
      <c r="H533">
        <f>buff!X534</f>
        <v>0</v>
      </c>
      <c r="I533" t="str">
        <f>buff!AI534</f>
        <v>DEF:5128|TUF:12</v>
      </c>
      <c r="J533">
        <f>buff!AJ534</f>
        <v>0</v>
      </c>
      <c r="K533">
        <f>buff!AK534</f>
        <v>0</v>
      </c>
      <c r="L533">
        <f>buff!AL534</f>
        <v>0</v>
      </c>
      <c r="M533">
        <f>buff!AM534</f>
        <v>0</v>
      </c>
      <c r="N533">
        <f>buff!AN534</f>
        <v>0</v>
      </c>
      <c r="O533">
        <f>buff!AO534</f>
        <v>0</v>
      </c>
      <c r="P533">
        <f>buff!AP534</f>
        <v>0</v>
      </c>
      <c r="Q533">
        <f>buff!AQ534</f>
        <v>0</v>
      </c>
      <c r="R533">
        <f>buff!AR534</f>
        <v>999</v>
      </c>
      <c r="S533">
        <f>buff!AS534</f>
        <v>0</v>
      </c>
      <c r="T533">
        <f>buff!AT534</f>
        <v>0</v>
      </c>
      <c r="U533" t="str">
        <f>buff!AZ534</f>
        <v/>
      </c>
    </row>
    <row r="534" spans="1:21" x14ac:dyDescent="0.15">
      <c r="A534">
        <f>buff!Q535</f>
        <v>200397</v>
      </c>
      <c r="B534" t="str">
        <f>buff!R535</f>
        <v>被动守护lv17</v>
      </c>
      <c r="C534" t="str">
        <f>buff!S535</f>
        <v>被动守护lv17</v>
      </c>
      <c r="D534">
        <f>VLOOKUP(buff!T535,对应表!V:W,2,FALSE)</f>
        <v>1</v>
      </c>
      <c r="E534">
        <f>buff!U535</f>
        <v>0</v>
      </c>
      <c r="F534">
        <f>buff!V535</f>
        <v>0</v>
      </c>
      <c r="G534">
        <f>buff!W535</f>
        <v>0</v>
      </c>
      <c r="H534">
        <f>buff!X535</f>
        <v>0</v>
      </c>
      <c r="I534" t="str">
        <f>buff!AI535</f>
        <v>DEF:7254|TUF:13</v>
      </c>
      <c r="J534">
        <f>buff!AJ535</f>
        <v>0</v>
      </c>
      <c r="K534">
        <f>buff!AK535</f>
        <v>0</v>
      </c>
      <c r="L534">
        <f>buff!AL535</f>
        <v>0</v>
      </c>
      <c r="M534">
        <f>buff!AM535</f>
        <v>0</v>
      </c>
      <c r="N534">
        <f>buff!AN535</f>
        <v>0</v>
      </c>
      <c r="O534">
        <f>buff!AO535</f>
        <v>0</v>
      </c>
      <c r="P534">
        <f>buff!AP535</f>
        <v>0</v>
      </c>
      <c r="Q534">
        <f>buff!AQ535</f>
        <v>0</v>
      </c>
      <c r="R534">
        <f>buff!AR535</f>
        <v>999</v>
      </c>
      <c r="S534">
        <f>buff!AS535</f>
        <v>0</v>
      </c>
      <c r="T534">
        <f>buff!AT535</f>
        <v>0</v>
      </c>
      <c r="U534" t="str">
        <f>buff!AZ535</f>
        <v/>
      </c>
    </row>
    <row r="535" spans="1:21" x14ac:dyDescent="0.15">
      <c r="A535">
        <f>buff!Q536</f>
        <v>200398</v>
      </c>
      <c r="B535" t="str">
        <f>buff!R536</f>
        <v>被动守护lv18</v>
      </c>
      <c r="C535" t="str">
        <f>buff!S536</f>
        <v>被动守护lv18</v>
      </c>
      <c r="D535">
        <f>VLOOKUP(buff!T536,对应表!V:W,2,FALSE)</f>
        <v>1</v>
      </c>
      <c r="E535">
        <f>buff!U536</f>
        <v>0</v>
      </c>
      <c r="F535">
        <f>buff!V536</f>
        <v>0</v>
      </c>
      <c r="G535">
        <f>buff!W536</f>
        <v>0</v>
      </c>
      <c r="H535">
        <f>buff!X536</f>
        <v>0</v>
      </c>
      <c r="I535" t="str">
        <f>buff!AI536</f>
        <v>DEF:10260|TUF:13</v>
      </c>
      <c r="J535">
        <f>buff!AJ536</f>
        <v>0</v>
      </c>
      <c r="K535">
        <f>buff!AK536</f>
        <v>0</v>
      </c>
      <c r="L535">
        <f>buff!AL536</f>
        <v>0</v>
      </c>
      <c r="M535">
        <f>buff!AM536</f>
        <v>0</v>
      </c>
      <c r="N535">
        <f>buff!AN536</f>
        <v>0</v>
      </c>
      <c r="O535">
        <f>buff!AO536</f>
        <v>0</v>
      </c>
      <c r="P535">
        <f>buff!AP536</f>
        <v>0</v>
      </c>
      <c r="Q535">
        <f>buff!AQ536</f>
        <v>0</v>
      </c>
      <c r="R535">
        <f>buff!AR536</f>
        <v>999</v>
      </c>
      <c r="S535">
        <f>buff!AS536</f>
        <v>0</v>
      </c>
      <c r="T535">
        <f>buff!AT536</f>
        <v>0</v>
      </c>
      <c r="U535" t="str">
        <f>buff!AZ536</f>
        <v/>
      </c>
    </row>
    <row r="536" spans="1:21" x14ac:dyDescent="0.15">
      <c r="A536">
        <f>buff!Q537</f>
        <v>200399</v>
      </c>
      <c r="B536" t="str">
        <f>buff!R537</f>
        <v>被动守护lv19</v>
      </c>
      <c r="C536" t="str">
        <f>buff!S537</f>
        <v>被动守护lv19</v>
      </c>
      <c r="D536">
        <f>VLOOKUP(buff!T537,对应表!V:W,2,FALSE)</f>
        <v>1</v>
      </c>
      <c r="E536">
        <f>buff!U537</f>
        <v>0</v>
      </c>
      <c r="F536">
        <f>buff!V537</f>
        <v>0</v>
      </c>
      <c r="G536">
        <f>buff!W537</f>
        <v>0</v>
      </c>
      <c r="H536">
        <f>buff!X537</f>
        <v>0</v>
      </c>
      <c r="I536" t="str">
        <f>buff!AI537</f>
        <v>DEF:14512|TUF:14</v>
      </c>
      <c r="J536">
        <f>buff!AJ537</f>
        <v>0</v>
      </c>
      <c r="K536">
        <f>buff!AK537</f>
        <v>0</v>
      </c>
      <c r="L536">
        <f>buff!AL537</f>
        <v>0</v>
      </c>
      <c r="M536">
        <f>buff!AM537</f>
        <v>0</v>
      </c>
      <c r="N536">
        <f>buff!AN537</f>
        <v>0</v>
      </c>
      <c r="O536">
        <f>buff!AO537</f>
        <v>0</v>
      </c>
      <c r="P536">
        <f>buff!AP537</f>
        <v>0</v>
      </c>
      <c r="Q536">
        <f>buff!AQ537</f>
        <v>0</v>
      </c>
      <c r="R536">
        <f>buff!AR537</f>
        <v>999</v>
      </c>
      <c r="S536">
        <f>buff!AS537</f>
        <v>0</v>
      </c>
      <c r="T536">
        <f>buff!AT537</f>
        <v>0</v>
      </c>
      <c r="U536" t="str">
        <f>buff!AZ537</f>
        <v/>
      </c>
    </row>
    <row r="537" spans="1:21" x14ac:dyDescent="0.15">
      <c r="A537">
        <f>buff!Q538</f>
        <v>200400</v>
      </c>
      <c r="B537" t="str">
        <f>buff!R538</f>
        <v>被动守护lv20</v>
      </c>
      <c r="C537" t="str">
        <f>buff!S538</f>
        <v>被动守护lv20</v>
      </c>
      <c r="D537">
        <f>VLOOKUP(buff!T538,对应表!V:W,2,FALSE)</f>
        <v>1</v>
      </c>
      <c r="E537">
        <f>buff!U538</f>
        <v>0</v>
      </c>
      <c r="F537">
        <f>buff!V538</f>
        <v>0</v>
      </c>
      <c r="G537">
        <f>buff!W538</f>
        <v>0</v>
      </c>
      <c r="H537">
        <f>buff!X538</f>
        <v>0</v>
      </c>
      <c r="I537" t="str">
        <f>buff!AI538</f>
        <v>DEF:20525|TUF:14</v>
      </c>
      <c r="J537">
        <f>buff!AJ538</f>
        <v>0</v>
      </c>
      <c r="K537">
        <f>buff!AK538</f>
        <v>0</v>
      </c>
      <c r="L537">
        <f>buff!AL538</f>
        <v>0</v>
      </c>
      <c r="M537">
        <f>buff!AM538</f>
        <v>0</v>
      </c>
      <c r="N537">
        <f>buff!AN538</f>
        <v>0</v>
      </c>
      <c r="O537">
        <f>buff!AO538</f>
        <v>0</v>
      </c>
      <c r="P537">
        <f>buff!AP538</f>
        <v>0</v>
      </c>
      <c r="Q537">
        <f>buff!AQ538</f>
        <v>0</v>
      </c>
      <c r="R537">
        <f>buff!AR538</f>
        <v>999</v>
      </c>
      <c r="S537">
        <f>buff!AS538</f>
        <v>0</v>
      </c>
      <c r="T537">
        <f>buff!AT538</f>
        <v>0</v>
      </c>
      <c r="U537" t="str">
        <f>buff!AZ538</f>
        <v/>
      </c>
    </row>
    <row r="538" spans="1:21" x14ac:dyDescent="0.15">
      <c r="A538">
        <f>buff!Q539</f>
        <v>200401</v>
      </c>
      <c r="B538" t="str">
        <f>buff!R539</f>
        <v>被动冷血lv1</v>
      </c>
      <c r="C538" t="str">
        <f>buff!S539</f>
        <v>被动冷血lv1</v>
      </c>
      <c r="D538">
        <f>VLOOKUP(buff!T539,对应表!V:W,2,FALSE)</f>
        <v>1</v>
      </c>
      <c r="E538">
        <f>buff!U539</f>
        <v>0</v>
      </c>
      <c r="F538">
        <f>buff!V539</f>
        <v>0</v>
      </c>
      <c r="G538">
        <f>buff!W539</f>
        <v>0</v>
      </c>
      <c r="H538">
        <f>buff!X539</f>
        <v>0</v>
      </c>
      <c r="I538" t="str">
        <f>buff!AI539</f>
        <v>CPR:15|SPD_P:5</v>
      </c>
      <c r="J538">
        <f>buff!AJ539</f>
        <v>0</v>
      </c>
      <c r="K538">
        <f>buff!AK539</f>
        <v>0</v>
      </c>
      <c r="L538">
        <f>buff!AL539</f>
        <v>0</v>
      </c>
      <c r="M538">
        <f>buff!AM539</f>
        <v>0</v>
      </c>
      <c r="N538">
        <f>buff!AN539</f>
        <v>0</v>
      </c>
      <c r="O538">
        <f>buff!AO539</f>
        <v>0</v>
      </c>
      <c r="P538">
        <f>buff!AP539</f>
        <v>0</v>
      </c>
      <c r="Q538">
        <f>buff!AQ539</f>
        <v>0</v>
      </c>
      <c r="R538">
        <f>buff!AR539</f>
        <v>999</v>
      </c>
      <c r="S538">
        <f>buff!AS539</f>
        <v>0</v>
      </c>
      <c r="T538">
        <f>buff!AT539</f>
        <v>0</v>
      </c>
      <c r="U538" t="str">
        <f>buff!AZ539</f>
        <v/>
      </c>
    </row>
    <row r="539" spans="1:21" x14ac:dyDescent="0.15">
      <c r="A539">
        <f>buff!Q540</f>
        <v>200402</v>
      </c>
      <c r="B539" t="str">
        <f>buff!R540</f>
        <v>被动冷血lv2</v>
      </c>
      <c r="C539" t="str">
        <f>buff!S540</f>
        <v>被动冷血lv2</v>
      </c>
      <c r="D539">
        <f>VLOOKUP(buff!T540,对应表!V:W,2,FALSE)</f>
        <v>1</v>
      </c>
      <c r="E539">
        <f>buff!U540</f>
        <v>0</v>
      </c>
      <c r="F539">
        <f>buff!V540</f>
        <v>0</v>
      </c>
      <c r="G539">
        <f>buff!W540</f>
        <v>0</v>
      </c>
      <c r="H539">
        <f>buff!X540</f>
        <v>0</v>
      </c>
      <c r="I539" t="str">
        <f>buff!AI540</f>
        <v>CPR:16|SPD_P:5</v>
      </c>
      <c r="J539">
        <f>buff!AJ540</f>
        <v>0</v>
      </c>
      <c r="K539">
        <f>buff!AK540</f>
        <v>0</v>
      </c>
      <c r="L539">
        <f>buff!AL540</f>
        <v>0</v>
      </c>
      <c r="M539">
        <f>buff!AM540</f>
        <v>0</v>
      </c>
      <c r="N539">
        <f>buff!AN540</f>
        <v>0</v>
      </c>
      <c r="O539">
        <f>buff!AO540</f>
        <v>0</v>
      </c>
      <c r="P539">
        <f>buff!AP540</f>
        <v>0</v>
      </c>
      <c r="Q539">
        <f>buff!AQ540</f>
        <v>0</v>
      </c>
      <c r="R539">
        <f>buff!AR540</f>
        <v>999</v>
      </c>
      <c r="S539">
        <f>buff!AS540</f>
        <v>0</v>
      </c>
      <c r="T539">
        <f>buff!AT540</f>
        <v>0</v>
      </c>
      <c r="U539" t="str">
        <f>buff!AZ540</f>
        <v/>
      </c>
    </row>
    <row r="540" spans="1:21" x14ac:dyDescent="0.15">
      <c r="A540">
        <f>buff!Q541</f>
        <v>200403</v>
      </c>
      <c r="B540" t="str">
        <f>buff!R541</f>
        <v>被动冷血lv3</v>
      </c>
      <c r="C540" t="str">
        <f>buff!S541</f>
        <v>被动冷血lv3</v>
      </c>
      <c r="D540">
        <f>VLOOKUP(buff!T541,对应表!V:W,2,FALSE)</f>
        <v>1</v>
      </c>
      <c r="E540">
        <f>buff!U541</f>
        <v>0</v>
      </c>
      <c r="F540">
        <f>buff!V541</f>
        <v>0</v>
      </c>
      <c r="G540">
        <f>buff!W541</f>
        <v>0</v>
      </c>
      <c r="H540">
        <f>buff!X541</f>
        <v>0</v>
      </c>
      <c r="I540" t="str">
        <f>buff!AI541</f>
        <v>CPR:17|SPD_P:6</v>
      </c>
      <c r="J540">
        <f>buff!AJ541</f>
        <v>0</v>
      </c>
      <c r="K540">
        <f>buff!AK541</f>
        <v>0</v>
      </c>
      <c r="L540">
        <f>buff!AL541</f>
        <v>0</v>
      </c>
      <c r="M540">
        <f>buff!AM541</f>
        <v>0</v>
      </c>
      <c r="N540">
        <f>buff!AN541</f>
        <v>0</v>
      </c>
      <c r="O540">
        <f>buff!AO541</f>
        <v>0</v>
      </c>
      <c r="P540">
        <f>buff!AP541</f>
        <v>0</v>
      </c>
      <c r="Q540">
        <f>buff!AQ541</f>
        <v>0</v>
      </c>
      <c r="R540">
        <f>buff!AR541</f>
        <v>999</v>
      </c>
      <c r="S540">
        <f>buff!AS541</f>
        <v>0</v>
      </c>
      <c r="T540">
        <f>buff!AT541</f>
        <v>0</v>
      </c>
      <c r="U540" t="str">
        <f>buff!AZ541</f>
        <v/>
      </c>
    </row>
    <row r="541" spans="1:21" x14ac:dyDescent="0.15">
      <c r="A541">
        <f>buff!Q542</f>
        <v>200404</v>
      </c>
      <c r="B541" t="str">
        <f>buff!R542</f>
        <v>被动冷血lv4</v>
      </c>
      <c r="C541" t="str">
        <f>buff!S542</f>
        <v>被动冷血lv4</v>
      </c>
      <c r="D541">
        <f>VLOOKUP(buff!T542,对应表!V:W,2,FALSE)</f>
        <v>1</v>
      </c>
      <c r="E541">
        <f>buff!U542</f>
        <v>0</v>
      </c>
      <c r="F541">
        <f>buff!V542</f>
        <v>0</v>
      </c>
      <c r="G541">
        <f>buff!W542</f>
        <v>0</v>
      </c>
      <c r="H541">
        <f>buff!X542</f>
        <v>0</v>
      </c>
      <c r="I541" t="str">
        <f>buff!AI542</f>
        <v>CPR:18|SPD_P:6</v>
      </c>
      <c r="J541">
        <f>buff!AJ542</f>
        <v>0</v>
      </c>
      <c r="K541">
        <f>buff!AK542</f>
        <v>0</v>
      </c>
      <c r="L541">
        <f>buff!AL542</f>
        <v>0</v>
      </c>
      <c r="M541">
        <f>buff!AM542</f>
        <v>0</v>
      </c>
      <c r="N541">
        <f>buff!AN542</f>
        <v>0</v>
      </c>
      <c r="O541">
        <f>buff!AO542</f>
        <v>0</v>
      </c>
      <c r="P541">
        <f>buff!AP542</f>
        <v>0</v>
      </c>
      <c r="Q541">
        <f>buff!AQ542</f>
        <v>0</v>
      </c>
      <c r="R541">
        <f>buff!AR542</f>
        <v>999</v>
      </c>
      <c r="S541">
        <f>buff!AS542</f>
        <v>0</v>
      </c>
      <c r="T541">
        <f>buff!AT542</f>
        <v>0</v>
      </c>
      <c r="U541" t="str">
        <f>buff!AZ542</f>
        <v/>
      </c>
    </row>
    <row r="542" spans="1:21" x14ac:dyDescent="0.15">
      <c r="A542">
        <f>buff!Q543</f>
        <v>200405</v>
      </c>
      <c r="B542" t="str">
        <f>buff!R543</f>
        <v>被动冷血lv5</v>
      </c>
      <c r="C542" t="str">
        <f>buff!S543</f>
        <v>被动冷血lv5</v>
      </c>
      <c r="D542">
        <f>VLOOKUP(buff!T543,对应表!V:W,2,FALSE)</f>
        <v>1</v>
      </c>
      <c r="E542">
        <f>buff!U543</f>
        <v>0</v>
      </c>
      <c r="F542">
        <f>buff!V543</f>
        <v>0</v>
      </c>
      <c r="G542">
        <f>buff!W543</f>
        <v>0</v>
      </c>
      <c r="H542">
        <f>buff!X543</f>
        <v>0</v>
      </c>
      <c r="I542" t="str">
        <f>buff!AI543</f>
        <v>CPR:19|SPD_P:7</v>
      </c>
      <c r="J542">
        <f>buff!AJ543</f>
        <v>0</v>
      </c>
      <c r="K542">
        <f>buff!AK543</f>
        <v>0</v>
      </c>
      <c r="L542">
        <f>buff!AL543</f>
        <v>0</v>
      </c>
      <c r="M542">
        <f>buff!AM543</f>
        <v>0</v>
      </c>
      <c r="N542">
        <f>buff!AN543</f>
        <v>0</v>
      </c>
      <c r="O542">
        <f>buff!AO543</f>
        <v>0</v>
      </c>
      <c r="P542">
        <f>buff!AP543</f>
        <v>0</v>
      </c>
      <c r="Q542">
        <f>buff!AQ543</f>
        <v>0</v>
      </c>
      <c r="R542">
        <f>buff!AR543</f>
        <v>999</v>
      </c>
      <c r="S542">
        <f>buff!AS543</f>
        <v>0</v>
      </c>
      <c r="T542">
        <f>buff!AT543</f>
        <v>0</v>
      </c>
      <c r="U542" t="str">
        <f>buff!AZ543</f>
        <v/>
      </c>
    </row>
    <row r="543" spans="1:21" x14ac:dyDescent="0.15">
      <c r="A543">
        <f>buff!Q544</f>
        <v>200406</v>
      </c>
      <c r="B543" t="str">
        <f>buff!R544</f>
        <v>被动冷血lv6</v>
      </c>
      <c r="C543" t="str">
        <f>buff!S544</f>
        <v>被动冷血lv6</v>
      </c>
      <c r="D543">
        <f>VLOOKUP(buff!T544,对应表!V:W,2,FALSE)</f>
        <v>1</v>
      </c>
      <c r="E543">
        <f>buff!U544</f>
        <v>0</v>
      </c>
      <c r="F543">
        <f>buff!V544</f>
        <v>0</v>
      </c>
      <c r="G543">
        <f>buff!W544</f>
        <v>0</v>
      </c>
      <c r="H543">
        <f>buff!X544</f>
        <v>0</v>
      </c>
      <c r="I543" t="str">
        <f>buff!AI544</f>
        <v>CPR:20|SPD_P:7</v>
      </c>
      <c r="J543">
        <f>buff!AJ544</f>
        <v>0</v>
      </c>
      <c r="K543">
        <f>buff!AK544</f>
        <v>0</v>
      </c>
      <c r="L543">
        <f>buff!AL544</f>
        <v>0</v>
      </c>
      <c r="M543">
        <f>buff!AM544</f>
        <v>0</v>
      </c>
      <c r="N543">
        <f>buff!AN544</f>
        <v>0</v>
      </c>
      <c r="O543">
        <f>buff!AO544</f>
        <v>0</v>
      </c>
      <c r="P543">
        <f>buff!AP544</f>
        <v>0</v>
      </c>
      <c r="Q543">
        <f>buff!AQ544</f>
        <v>0</v>
      </c>
      <c r="R543">
        <f>buff!AR544</f>
        <v>999</v>
      </c>
      <c r="S543">
        <f>buff!AS544</f>
        <v>0</v>
      </c>
      <c r="T543">
        <f>buff!AT544</f>
        <v>0</v>
      </c>
      <c r="U543" t="str">
        <f>buff!AZ544</f>
        <v/>
      </c>
    </row>
    <row r="544" spans="1:21" x14ac:dyDescent="0.15">
      <c r="A544">
        <f>buff!Q545</f>
        <v>200407</v>
      </c>
      <c r="B544" t="str">
        <f>buff!R545</f>
        <v>被动冷血lv7</v>
      </c>
      <c r="C544" t="str">
        <f>buff!S545</f>
        <v>被动冷血lv7</v>
      </c>
      <c r="D544">
        <f>VLOOKUP(buff!T545,对应表!V:W,2,FALSE)</f>
        <v>1</v>
      </c>
      <c r="E544">
        <f>buff!U545</f>
        <v>0</v>
      </c>
      <c r="F544">
        <f>buff!V545</f>
        <v>0</v>
      </c>
      <c r="G544">
        <f>buff!W545</f>
        <v>0</v>
      </c>
      <c r="H544">
        <f>buff!X545</f>
        <v>0</v>
      </c>
      <c r="I544" t="str">
        <f>buff!AI545</f>
        <v>CPR:21|SPD_P:8</v>
      </c>
      <c r="J544">
        <f>buff!AJ545</f>
        <v>0</v>
      </c>
      <c r="K544">
        <f>buff!AK545</f>
        <v>0</v>
      </c>
      <c r="L544">
        <f>buff!AL545</f>
        <v>0</v>
      </c>
      <c r="M544">
        <f>buff!AM545</f>
        <v>0</v>
      </c>
      <c r="N544">
        <f>buff!AN545</f>
        <v>0</v>
      </c>
      <c r="O544">
        <f>buff!AO545</f>
        <v>0</v>
      </c>
      <c r="P544">
        <f>buff!AP545</f>
        <v>0</v>
      </c>
      <c r="Q544">
        <f>buff!AQ545</f>
        <v>0</v>
      </c>
      <c r="R544">
        <f>buff!AR545</f>
        <v>999</v>
      </c>
      <c r="S544">
        <f>buff!AS545</f>
        <v>0</v>
      </c>
      <c r="T544">
        <f>buff!AT545</f>
        <v>0</v>
      </c>
      <c r="U544" t="str">
        <f>buff!AZ545</f>
        <v/>
      </c>
    </row>
    <row r="545" spans="1:21" x14ac:dyDescent="0.15">
      <c r="A545">
        <f>buff!Q546</f>
        <v>200408</v>
      </c>
      <c r="B545" t="str">
        <f>buff!R546</f>
        <v>被动冷血lv8</v>
      </c>
      <c r="C545" t="str">
        <f>buff!S546</f>
        <v>被动冷血lv8</v>
      </c>
      <c r="D545">
        <f>VLOOKUP(buff!T546,对应表!V:W,2,FALSE)</f>
        <v>1</v>
      </c>
      <c r="E545">
        <f>buff!U546</f>
        <v>0</v>
      </c>
      <c r="F545">
        <f>buff!V546</f>
        <v>0</v>
      </c>
      <c r="G545">
        <f>buff!W546</f>
        <v>0</v>
      </c>
      <c r="H545">
        <f>buff!X546</f>
        <v>0</v>
      </c>
      <c r="I545" t="str">
        <f>buff!AI546</f>
        <v>CPR:22|SPD_P:8</v>
      </c>
      <c r="J545">
        <f>buff!AJ546</f>
        <v>0</v>
      </c>
      <c r="K545">
        <f>buff!AK546</f>
        <v>0</v>
      </c>
      <c r="L545">
        <f>buff!AL546</f>
        <v>0</v>
      </c>
      <c r="M545">
        <f>buff!AM546</f>
        <v>0</v>
      </c>
      <c r="N545">
        <f>buff!AN546</f>
        <v>0</v>
      </c>
      <c r="O545">
        <f>buff!AO546</f>
        <v>0</v>
      </c>
      <c r="P545">
        <f>buff!AP546</f>
        <v>0</v>
      </c>
      <c r="Q545">
        <f>buff!AQ546</f>
        <v>0</v>
      </c>
      <c r="R545">
        <f>buff!AR546</f>
        <v>999</v>
      </c>
      <c r="S545">
        <f>buff!AS546</f>
        <v>0</v>
      </c>
      <c r="T545">
        <f>buff!AT546</f>
        <v>0</v>
      </c>
      <c r="U545" t="str">
        <f>buff!AZ546</f>
        <v/>
      </c>
    </row>
    <row r="546" spans="1:21" x14ac:dyDescent="0.15">
      <c r="A546">
        <f>buff!Q547</f>
        <v>200409</v>
      </c>
      <c r="B546" t="str">
        <f>buff!R547</f>
        <v>被动冷血lv9</v>
      </c>
      <c r="C546" t="str">
        <f>buff!S547</f>
        <v>被动冷血lv9</v>
      </c>
      <c r="D546">
        <f>VLOOKUP(buff!T547,对应表!V:W,2,FALSE)</f>
        <v>1</v>
      </c>
      <c r="E546">
        <f>buff!U547</f>
        <v>0</v>
      </c>
      <c r="F546">
        <f>buff!V547</f>
        <v>0</v>
      </c>
      <c r="G546">
        <f>buff!W547</f>
        <v>0</v>
      </c>
      <c r="H546">
        <f>buff!X547</f>
        <v>0</v>
      </c>
      <c r="I546" t="str">
        <f>buff!AI547</f>
        <v>CPR:23|SPD_P:9</v>
      </c>
      <c r="J546">
        <f>buff!AJ547</f>
        <v>0</v>
      </c>
      <c r="K546">
        <f>buff!AK547</f>
        <v>0</v>
      </c>
      <c r="L546">
        <f>buff!AL547</f>
        <v>0</v>
      </c>
      <c r="M546">
        <f>buff!AM547</f>
        <v>0</v>
      </c>
      <c r="N546">
        <f>buff!AN547</f>
        <v>0</v>
      </c>
      <c r="O546">
        <f>buff!AO547</f>
        <v>0</v>
      </c>
      <c r="P546">
        <f>buff!AP547</f>
        <v>0</v>
      </c>
      <c r="Q546">
        <f>buff!AQ547</f>
        <v>0</v>
      </c>
      <c r="R546">
        <f>buff!AR547</f>
        <v>999</v>
      </c>
      <c r="S546">
        <f>buff!AS547</f>
        <v>0</v>
      </c>
      <c r="T546">
        <f>buff!AT547</f>
        <v>0</v>
      </c>
      <c r="U546" t="str">
        <f>buff!AZ547</f>
        <v/>
      </c>
    </row>
    <row r="547" spans="1:21" x14ac:dyDescent="0.15">
      <c r="A547">
        <f>buff!Q548</f>
        <v>200410</v>
      </c>
      <c r="B547" t="str">
        <f>buff!R548</f>
        <v>被动冷血lv10</v>
      </c>
      <c r="C547" t="str">
        <f>buff!S548</f>
        <v>被动冷血lv10</v>
      </c>
      <c r="D547">
        <f>VLOOKUP(buff!T548,对应表!V:W,2,FALSE)</f>
        <v>1</v>
      </c>
      <c r="E547">
        <f>buff!U548</f>
        <v>0</v>
      </c>
      <c r="F547">
        <f>buff!V548</f>
        <v>0</v>
      </c>
      <c r="G547">
        <f>buff!W548</f>
        <v>0</v>
      </c>
      <c r="H547">
        <f>buff!X548</f>
        <v>0</v>
      </c>
      <c r="I547" t="str">
        <f>buff!AI548</f>
        <v>CPR:24|SPD_P:9</v>
      </c>
      <c r="J547">
        <f>buff!AJ548</f>
        <v>0</v>
      </c>
      <c r="K547">
        <f>buff!AK548</f>
        <v>0</v>
      </c>
      <c r="L547">
        <f>buff!AL548</f>
        <v>0</v>
      </c>
      <c r="M547">
        <f>buff!AM548</f>
        <v>0</v>
      </c>
      <c r="N547">
        <f>buff!AN548</f>
        <v>0</v>
      </c>
      <c r="O547">
        <f>buff!AO548</f>
        <v>0</v>
      </c>
      <c r="P547">
        <f>buff!AP548</f>
        <v>0</v>
      </c>
      <c r="Q547">
        <f>buff!AQ548</f>
        <v>0</v>
      </c>
      <c r="R547">
        <f>buff!AR548</f>
        <v>999</v>
      </c>
      <c r="S547">
        <f>buff!AS548</f>
        <v>0</v>
      </c>
      <c r="T547">
        <f>buff!AT548</f>
        <v>0</v>
      </c>
      <c r="U547" t="str">
        <f>buff!AZ548</f>
        <v/>
      </c>
    </row>
    <row r="548" spans="1:21" x14ac:dyDescent="0.15">
      <c r="A548">
        <f>buff!Q549</f>
        <v>200411</v>
      </c>
      <c r="B548" t="str">
        <f>buff!R549</f>
        <v>被动冷血lv11</v>
      </c>
      <c r="C548" t="str">
        <f>buff!S549</f>
        <v>被动冷血lv11</v>
      </c>
      <c r="D548">
        <f>VLOOKUP(buff!T549,对应表!V:W,2,FALSE)</f>
        <v>1</v>
      </c>
      <c r="E548">
        <f>buff!U549</f>
        <v>0</v>
      </c>
      <c r="F548">
        <f>buff!V549</f>
        <v>0</v>
      </c>
      <c r="G548">
        <f>buff!W549</f>
        <v>0</v>
      </c>
      <c r="H548">
        <f>buff!X549</f>
        <v>0</v>
      </c>
      <c r="I548" t="str">
        <f>buff!AI549</f>
        <v>CPR:25|SPD_P:10</v>
      </c>
      <c r="J548">
        <f>buff!AJ549</f>
        <v>0</v>
      </c>
      <c r="K548">
        <f>buff!AK549</f>
        <v>0</v>
      </c>
      <c r="L548">
        <f>buff!AL549</f>
        <v>0</v>
      </c>
      <c r="M548">
        <f>buff!AM549</f>
        <v>0</v>
      </c>
      <c r="N548">
        <f>buff!AN549</f>
        <v>0</v>
      </c>
      <c r="O548">
        <f>buff!AO549</f>
        <v>0</v>
      </c>
      <c r="P548">
        <f>buff!AP549</f>
        <v>0</v>
      </c>
      <c r="Q548">
        <f>buff!AQ549</f>
        <v>0</v>
      </c>
      <c r="R548">
        <f>buff!AR549</f>
        <v>999</v>
      </c>
      <c r="S548">
        <f>buff!AS549</f>
        <v>0</v>
      </c>
      <c r="T548">
        <f>buff!AT549</f>
        <v>0</v>
      </c>
      <c r="U548" t="str">
        <f>buff!AZ549</f>
        <v/>
      </c>
    </row>
    <row r="549" spans="1:21" x14ac:dyDescent="0.15">
      <c r="A549">
        <f>buff!Q550</f>
        <v>200412</v>
      </c>
      <c r="B549" t="str">
        <f>buff!R550</f>
        <v>被动冷血lv12</v>
      </c>
      <c r="C549" t="str">
        <f>buff!S550</f>
        <v>被动冷血lv12</v>
      </c>
      <c r="D549">
        <f>VLOOKUP(buff!T550,对应表!V:W,2,FALSE)</f>
        <v>1</v>
      </c>
      <c r="E549">
        <f>buff!U550</f>
        <v>0</v>
      </c>
      <c r="F549">
        <f>buff!V550</f>
        <v>0</v>
      </c>
      <c r="G549">
        <f>buff!W550</f>
        <v>0</v>
      </c>
      <c r="H549">
        <f>buff!X550</f>
        <v>0</v>
      </c>
      <c r="I549" t="str">
        <f>buff!AI550</f>
        <v>CPR:26|SPD_P:10</v>
      </c>
      <c r="J549">
        <f>buff!AJ550</f>
        <v>0</v>
      </c>
      <c r="K549">
        <f>buff!AK550</f>
        <v>0</v>
      </c>
      <c r="L549">
        <f>buff!AL550</f>
        <v>0</v>
      </c>
      <c r="M549">
        <f>buff!AM550</f>
        <v>0</v>
      </c>
      <c r="N549">
        <f>buff!AN550</f>
        <v>0</v>
      </c>
      <c r="O549">
        <f>buff!AO550</f>
        <v>0</v>
      </c>
      <c r="P549">
        <f>buff!AP550</f>
        <v>0</v>
      </c>
      <c r="Q549">
        <f>buff!AQ550</f>
        <v>0</v>
      </c>
      <c r="R549">
        <f>buff!AR550</f>
        <v>999</v>
      </c>
      <c r="S549">
        <f>buff!AS550</f>
        <v>0</v>
      </c>
      <c r="T549">
        <f>buff!AT550</f>
        <v>0</v>
      </c>
      <c r="U549" t="str">
        <f>buff!AZ550</f>
        <v/>
      </c>
    </row>
    <row r="550" spans="1:21" x14ac:dyDescent="0.15">
      <c r="A550">
        <f>buff!Q551</f>
        <v>200413</v>
      </c>
      <c r="B550" t="str">
        <f>buff!R551</f>
        <v>被动冷血lv13</v>
      </c>
      <c r="C550" t="str">
        <f>buff!S551</f>
        <v>被动冷血lv13</v>
      </c>
      <c r="D550">
        <f>VLOOKUP(buff!T551,对应表!V:W,2,FALSE)</f>
        <v>1</v>
      </c>
      <c r="E550">
        <f>buff!U551</f>
        <v>0</v>
      </c>
      <c r="F550">
        <f>buff!V551</f>
        <v>0</v>
      </c>
      <c r="G550">
        <f>buff!W551</f>
        <v>0</v>
      </c>
      <c r="H550">
        <f>buff!X551</f>
        <v>0</v>
      </c>
      <c r="I550" t="str">
        <f>buff!AI551</f>
        <v>CPR:27|SPD_P:10</v>
      </c>
      <c r="J550">
        <f>buff!AJ551</f>
        <v>0</v>
      </c>
      <c r="K550">
        <f>buff!AK551</f>
        <v>0</v>
      </c>
      <c r="L550">
        <f>buff!AL551</f>
        <v>0</v>
      </c>
      <c r="M550">
        <f>buff!AM551</f>
        <v>0</v>
      </c>
      <c r="N550">
        <f>buff!AN551</f>
        <v>0</v>
      </c>
      <c r="O550">
        <f>buff!AO551</f>
        <v>0</v>
      </c>
      <c r="P550">
        <f>buff!AP551</f>
        <v>0</v>
      </c>
      <c r="Q550">
        <f>buff!AQ551</f>
        <v>0</v>
      </c>
      <c r="R550">
        <f>buff!AR551</f>
        <v>999</v>
      </c>
      <c r="S550">
        <f>buff!AS551</f>
        <v>0</v>
      </c>
      <c r="T550">
        <f>buff!AT551</f>
        <v>0</v>
      </c>
      <c r="U550" t="str">
        <f>buff!AZ551</f>
        <v/>
      </c>
    </row>
    <row r="551" spans="1:21" x14ac:dyDescent="0.15">
      <c r="A551">
        <f>buff!Q552</f>
        <v>200414</v>
      </c>
      <c r="B551" t="str">
        <f>buff!R552</f>
        <v>被动冷血lv14</v>
      </c>
      <c r="C551" t="str">
        <f>buff!S552</f>
        <v>被动冷血lv14</v>
      </c>
      <c r="D551">
        <f>VLOOKUP(buff!T552,对应表!V:W,2,FALSE)</f>
        <v>1</v>
      </c>
      <c r="E551">
        <f>buff!U552</f>
        <v>0</v>
      </c>
      <c r="F551">
        <f>buff!V552</f>
        <v>0</v>
      </c>
      <c r="G551">
        <f>buff!W552</f>
        <v>0</v>
      </c>
      <c r="H551">
        <f>buff!X552</f>
        <v>0</v>
      </c>
      <c r="I551" t="str">
        <f>buff!AI552</f>
        <v>CPR:28|SPD_P:10</v>
      </c>
      <c r="J551">
        <f>buff!AJ552</f>
        <v>0</v>
      </c>
      <c r="K551">
        <f>buff!AK552</f>
        <v>0</v>
      </c>
      <c r="L551">
        <f>buff!AL552</f>
        <v>0</v>
      </c>
      <c r="M551">
        <f>buff!AM552</f>
        <v>0</v>
      </c>
      <c r="N551">
        <f>buff!AN552</f>
        <v>0</v>
      </c>
      <c r="O551">
        <f>buff!AO552</f>
        <v>0</v>
      </c>
      <c r="P551">
        <f>buff!AP552</f>
        <v>0</v>
      </c>
      <c r="Q551">
        <f>buff!AQ552</f>
        <v>0</v>
      </c>
      <c r="R551">
        <f>buff!AR552</f>
        <v>999</v>
      </c>
      <c r="S551">
        <f>buff!AS552</f>
        <v>0</v>
      </c>
      <c r="T551">
        <f>buff!AT552</f>
        <v>0</v>
      </c>
      <c r="U551" t="str">
        <f>buff!AZ552</f>
        <v/>
      </c>
    </row>
    <row r="552" spans="1:21" x14ac:dyDescent="0.15">
      <c r="A552">
        <f>buff!Q553</f>
        <v>200415</v>
      </c>
      <c r="B552" t="str">
        <f>buff!R553</f>
        <v>被动冷血lv15</v>
      </c>
      <c r="C552" t="str">
        <f>buff!S553</f>
        <v>被动冷血lv15</v>
      </c>
      <c r="D552">
        <f>VLOOKUP(buff!T553,对应表!V:W,2,FALSE)</f>
        <v>1</v>
      </c>
      <c r="E552">
        <f>buff!U553</f>
        <v>0</v>
      </c>
      <c r="F552">
        <f>buff!V553</f>
        <v>0</v>
      </c>
      <c r="G552">
        <f>buff!W553</f>
        <v>0</v>
      </c>
      <c r="H552">
        <f>buff!X553</f>
        <v>0</v>
      </c>
      <c r="I552" t="str">
        <f>buff!AI553</f>
        <v>CPR:29|SPD_P:10</v>
      </c>
      <c r="J552">
        <f>buff!AJ553</f>
        <v>0</v>
      </c>
      <c r="K552">
        <f>buff!AK553</f>
        <v>0</v>
      </c>
      <c r="L552">
        <f>buff!AL553</f>
        <v>0</v>
      </c>
      <c r="M552">
        <f>buff!AM553</f>
        <v>0</v>
      </c>
      <c r="N552">
        <f>buff!AN553</f>
        <v>0</v>
      </c>
      <c r="O552">
        <f>buff!AO553</f>
        <v>0</v>
      </c>
      <c r="P552">
        <f>buff!AP553</f>
        <v>0</v>
      </c>
      <c r="Q552">
        <f>buff!AQ553</f>
        <v>0</v>
      </c>
      <c r="R552">
        <f>buff!AR553</f>
        <v>999</v>
      </c>
      <c r="S552">
        <f>buff!AS553</f>
        <v>0</v>
      </c>
      <c r="T552">
        <f>buff!AT553</f>
        <v>0</v>
      </c>
      <c r="U552" t="str">
        <f>buff!AZ553</f>
        <v/>
      </c>
    </row>
    <row r="553" spans="1:21" x14ac:dyDescent="0.15">
      <c r="A553">
        <f>buff!Q554</f>
        <v>200416</v>
      </c>
      <c r="B553" t="str">
        <f>buff!R554</f>
        <v>被动冷血lv16</v>
      </c>
      <c r="C553" t="str">
        <f>buff!S554</f>
        <v>被动冷血lv16</v>
      </c>
      <c r="D553">
        <f>VLOOKUP(buff!T554,对应表!V:W,2,FALSE)</f>
        <v>1</v>
      </c>
      <c r="E553">
        <f>buff!U554</f>
        <v>0</v>
      </c>
      <c r="F553">
        <f>buff!V554</f>
        <v>0</v>
      </c>
      <c r="G553">
        <f>buff!W554</f>
        <v>0</v>
      </c>
      <c r="H553">
        <f>buff!X554</f>
        <v>0</v>
      </c>
      <c r="I553" t="str">
        <f>buff!AI554</f>
        <v>CPR:30|SPD_P:10</v>
      </c>
      <c r="J553">
        <f>buff!AJ554</f>
        <v>0</v>
      </c>
      <c r="K553">
        <f>buff!AK554</f>
        <v>0</v>
      </c>
      <c r="L553">
        <f>buff!AL554</f>
        <v>0</v>
      </c>
      <c r="M553">
        <f>buff!AM554</f>
        <v>0</v>
      </c>
      <c r="N553">
        <f>buff!AN554</f>
        <v>0</v>
      </c>
      <c r="O553">
        <f>buff!AO554</f>
        <v>0</v>
      </c>
      <c r="P553">
        <f>buff!AP554</f>
        <v>0</v>
      </c>
      <c r="Q553">
        <f>buff!AQ554</f>
        <v>0</v>
      </c>
      <c r="R553">
        <f>buff!AR554</f>
        <v>999</v>
      </c>
      <c r="S553">
        <f>buff!AS554</f>
        <v>0</v>
      </c>
      <c r="T553">
        <f>buff!AT554</f>
        <v>0</v>
      </c>
      <c r="U553" t="str">
        <f>buff!AZ554</f>
        <v/>
      </c>
    </row>
    <row r="554" spans="1:21" x14ac:dyDescent="0.15">
      <c r="A554">
        <f>buff!Q555</f>
        <v>200417</v>
      </c>
      <c r="B554" t="str">
        <f>buff!R555</f>
        <v>被动冷血lv17</v>
      </c>
      <c r="C554" t="str">
        <f>buff!S555</f>
        <v>被动冷血lv17</v>
      </c>
      <c r="D554">
        <f>VLOOKUP(buff!T555,对应表!V:W,2,FALSE)</f>
        <v>1</v>
      </c>
      <c r="E554">
        <f>buff!U555</f>
        <v>0</v>
      </c>
      <c r="F554">
        <f>buff!V555</f>
        <v>0</v>
      </c>
      <c r="G554">
        <f>buff!W555</f>
        <v>0</v>
      </c>
      <c r="H554">
        <f>buff!X555</f>
        <v>0</v>
      </c>
      <c r="I554" t="str">
        <f>buff!AI555</f>
        <v>CPR:31|SPD_P:10</v>
      </c>
      <c r="J554">
        <f>buff!AJ555</f>
        <v>0</v>
      </c>
      <c r="K554">
        <f>buff!AK555</f>
        <v>0</v>
      </c>
      <c r="L554">
        <f>buff!AL555</f>
        <v>0</v>
      </c>
      <c r="M554">
        <f>buff!AM555</f>
        <v>0</v>
      </c>
      <c r="N554">
        <f>buff!AN555</f>
        <v>0</v>
      </c>
      <c r="O554">
        <f>buff!AO555</f>
        <v>0</v>
      </c>
      <c r="P554">
        <f>buff!AP555</f>
        <v>0</v>
      </c>
      <c r="Q554">
        <f>buff!AQ555</f>
        <v>0</v>
      </c>
      <c r="R554">
        <f>buff!AR555</f>
        <v>999</v>
      </c>
      <c r="S554">
        <f>buff!AS555</f>
        <v>0</v>
      </c>
      <c r="T554">
        <f>buff!AT555</f>
        <v>0</v>
      </c>
      <c r="U554" t="str">
        <f>buff!AZ555</f>
        <v/>
      </c>
    </row>
    <row r="555" spans="1:21" x14ac:dyDescent="0.15">
      <c r="A555">
        <f>buff!Q556</f>
        <v>200418</v>
      </c>
      <c r="B555" t="str">
        <f>buff!R556</f>
        <v>被动冷血lv18</v>
      </c>
      <c r="C555" t="str">
        <f>buff!S556</f>
        <v>被动冷血lv18</v>
      </c>
      <c r="D555">
        <f>VLOOKUP(buff!T556,对应表!V:W,2,FALSE)</f>
        <v>1</v>
      </c>
      <c r="E555">
        <f>buff!U556</f>
        <v>0</v>
      </c>
      <c r="F555">
        <f>buff!V556</f>
        <v>0</v>
      </c>
      <c r="G555">
        <f>buff!W556</f>
        <v>0</v>
      </c>
      <c r="H555">
        <f>buff!X556</f>
        <v>0</v>
      </c>
      <c r="I555" t="str">
        <f>buff!AI556</f>
        <v>CPR:32|SPD_P:10</v>
      </c>
      <c r="J555">
        <f>buff!AJ556</f>
        <v>0</v>
      </c>
      <c r="K555">
        <f>buff!AK556</f>
        <v>0</v>
      </c>
      <c r="L555">
        <f>buff!AL556</f>
        <v>0</v>
      </c>
      <c r="M555">
        <f>buff!AM556</f>
        <v>0</v>
      </c>
      <c r="N555">
        <f>buff!AN556</f>
        <v>0</v>
      </c>
      <c r="O555">
        <f>buff!AO556</f>
        <v>0</v>
      </c>
      <c r="P555">
        <f>buff!AP556</f>
        <v>0</v>
      </c>
      <c r="Q555">
        <f>buff!AQ556</f>
        <v>0</v>
      </c>
      <c r="R555">
        <f>buff!AR556</f>
        <v>999</v>
      </c>
      <c r="S555">
        <f>buff!AS556</f>
        <v>0</v>
      </c>
      <c r="T555">
        <f>buff!AT556</f>
        <v>0</v>
      </c>
      <c r="U555" t="str">
        <f>buff!AZ556</f>
        <v/>
      </c>
    </row>
    <row r="556" spans="1:21" x14ac:dyDescent="0.15">
      <c r="A556">
        <f>buff!Q557</f>
        <v>200419</v>
      </c>
      <c r="B556" t="str">
        <f>buff!R557</f>
        <v>被动冷血lv19</v>
      </c>
      <c r="C556" t="str">
        <f>buff!S557</f>
        <v>被动冷血lv19</v>
      </c>
      <c r="D556">
        <f>VLOOKUP(buff!T557,对应表!V:W,2,FALSE)</f>
        <v>1</v>
      </c>
      <c r="E556">
        <f>buff!U557</f>
        <v>0</v>
      </c>
      <c r="F556">
        <f>buff!V557</f>
        <v>0</v>
      </c>
      <c r="G556">
        <f>buff!W557</f>
        <v>0</v>
      </c>
      <c r="H556">
        <f>buff!X557</f>
        <v>0</v>
      </c>
      <c r="I556" t="str">
        <f>buff!AI557</f>
        <v>CPR:33|SPD_P:10</v>
      </c>
      <c r="J556">
        <f>buff!AJ557</f>
        <v>0</v>
      </c>
      <c r="K556">
        <f>buff!AK557</f>
        <v>0</v>
      </c>
      <c r="L556">
        <f>buff!AL557</f>
        <v>0</v>
      </c>
      <c r="M556">
        <f>buff!AM557</f>
        <v>0</v>
      </c>
      <c r="N556">
        <f>buff!AN557</f>
        <v>0</v>
      </c>
      <c r="O556">
        <f>buff!AO557</f>
        <v>0</v>
      </c>
      <c r="P556">
        <f>buff!AP557</f>
        <v>0</v>
      </c>
      <c r="Q556">
        <f>buff!AQ557</f>
        <v>0</v>
      </c>
      <c r="R556">
        <f>buff!AR557</f>
        <v>999</v>
      </c>
      <c r="S556">
        <f>buff!AS557</f>
        <v>0</v>
      </c>
      <c r="T556">
        <f>buff!AT557</f>
        <v>0</v>
      </c>
      <c r="U556" t="str">
        <f>buff!AZ557</f>
        <v/>
      </c>
    </row>
    <row r="557" spans="1:21" x14ac:dyDescent="0.15">
      <c r="A557">
        <f>buff!Q558</f>
        <v>200420</v>
      </c>
      <c r="B557" t="str">
        <f>buff!R558</f>
        <v>被动冷血lv20</v>
      </c>
      <c r="C557" t="str">
        <f>buff!S558</f>
        <v>被动冷血lv20</v>
      </c>
      <c r="D557">
        <f>VLOOKUP(buff!T558,对应表!V:W,2,FALSE)</f>
        <v>1</v>
      </c>
      <c r="E557">
        <f>buff!U558</f>
        <v>0</v>
      </c>
      <c r="F557">
        <f>buff!V558</f>
        <v>0</v>
      </c>
      <c r="G557">
        <f>buff!W558</f>
        <v>0</v>
      </c>
      <c r="H557">
        <f>buff!X558</f>
        <v>0</v>
      </c>
      <c r="I557" t="str">
        <f>buff!AI558</f>
        <v>CPR:34|SPD_P:10</v>
      </c>
      <c r="J557">
        <f>buff!AJ558</f>
        <v>0</v>
      </c>
      <c r="K557">
        <f>buff!AK558</f>
        <v>0</v>
      </c>
      <c r="L557">
        <f>buff!AL558</f>
        <v>0</v>
      </c>
      <c r="M557">
        <f>buff!AM558</f>
        <v>0</v>
      </c>
      <c r="N557">
        <f>buff!AN558</f>
        <v>0</v>
      </c>
      <c r="O557">
        <f>buff!AO558</f>
        <v>0</v>
      </c>
      <c r="P557">
        <f>buff!AP558</f>
        <v>0</v>
      </c>
      <c r="Q557">
        <f>buff!AQ558</f>
        <v>0</v>
      </c>
      <c r="R557">
        <f>buff!AR558</f>
        <v>999</v>
      </c>
      <c r="S557">
        <f>buff!AS558</f>
        <v>0</v>
      </c>
      <c r="T557">
        <f>buff!AT558</f>
        <v>0</v>
      </c>
      <c r="U557" t="str">
        <f>buff!AZ558</f>
        <v/>
      </c>
    </row>
    <row r="558" spans="1:21" x14ac:dyDescent="0.15">
      <c r="A558">
        <f>buff!Q559</f>
        <v>200421</v>
      </c>
      <c r="B558" t="str">
        <f>buff!R559</f>
        <v>被动格挡lv1</v>
      </c>
      <c r="C558" t="str">
        <f>buff!S559</f>
        <v>被动格挡lv1</v>
      </c>
      <c r="D558">
        <f>VLOOKUP(buff!T559,对应表!V:W,2,FALSE)</f>
        <v>1</v>
      </c>
      <c r="E558">
        <f>buff!U559</f>
        <v>0</v>
      </c>
      <c r="F558">
        <f>buff!V559</f>
        <v>0</v>
      </c>
      <c r="G558">
        <f>buff!W559</f>
        <v>0</v>
      </c>
      <c r="H558">
        <f>buff!X559</f>
        <v>0</v>
      </c>
      <c r="I558" t="str">
        <f>buff!AI559</f>
        <v>BOK:10</v>
      </c>
      <c r="J558">
        <f>buff!AJ559</f>
        <v>0</v>
      </c>
      <c r="K558">
        <f>buff!AK559</f>
        <v>0</v>
      </c>
      <c r="L558">
        <f>buff!AL559</f>
        <v>0</v>
      </c>
      <c r="M558">
        <f>buff!AM559</f>
        <v>0</v>
      </c>
      <c r="N558">
        <f>buff!AN559</f>
        <v>0</v>
      </c>
      <c r="O558">
        <f>buff!AO559</f>
        <v>0</v>
      </c>
      <c r="P558">
        <f>buff!AP559</f>
        <v>0</v>
      </c>
      <c r="Q558">
        <f>buff!AQ559</f>
        <v>0</v>
      </c>
      <c r="R558">
        <f>buff!AR559</f>
        <v>999</v>
      </c>
      <c r="S558">
        <f>buff!AS559</f>
        <v>0</v>
      </c>
      <c r="T558">
        <f>buff!AT559</f>
        <v>0</v>
      </c>
      <c r="U558" t="str">
        <f>buff!AZ559</f>
        <v/>
      </c>
    </row>
    <row r="559" spans="1:21" x14ac:dyDescent="0.15">
      <c r="A559">
        <f>buff!Q560</f>
        <v>200422</v>
      </c>
      <c r="B559" t="str">
        <f>buff!R560</f>
        <v>被动格挡lv2</v>
      </c>
      <c r="C559" t="str">
        <f>buff!S560</f>
        <v>被动格挡lv2</v>
      </c>
      <c r="D559">
        <f>VLOOKUP(buff!T560,对应表!V:W,2,FALSE)</f>
        <v>1</v>
      </c>
      <c r="E559">
        <f>buff!U560</f>
        <v>0</v>
      </c>
      <c r="F559">
        <f>buff!V560</f>
        <v>0</v>
      </c>
      <c r="G559">
        <f>buff!W560</f>
        <v>0</v>
      </c>
      <c r="H559">
        <f>buff!X560</f>
        <v>0</v>
      </c>
      <c r="I559" t="str">
        <f>buff!AI560</f>
        <v>BOK:11</v>
      </c>
      <c r="J559">
        <f>buff!AJ560</f>
        <v>0</v>
      </c>
      <c r="K559">
        <f>buff!AK560</f>
        <v>0</v>
      </c>
      <c r="L559">
        <f>buff!AL560</f>
        <v>0</v>
      </c>
      <c r="M559">
        <f>buff!AM560</f>
        <v>0</v>
      </c>
      <c r="N559">
        <f>buff!AN560</f>
        <v>0</v>
      </c>
      <c r="O559">
        <f>buff!AO560</f>
        <v>0</v>
      </c>
      <c r="P559">
        <f>buff!AP560</f>
        <v>0</v>
      </c>
      <c r="Q559">
        <f>buff!AQ560</f>
        <v>0</v>
      </c>
      <c r="R559">
        <f>buff!AR560</f>
        <v>999</v>
      </c>
      <c r="S559">
        <f>buff!AS560</f>
        <v>0</v>
      </c>
      <c r="T559">
        <f>buff!AT560</f>
        <v>0</v>
      </c>
      <c r="U559" t="str">
        <f>buff!AZ560</f>
        <v/>
      </c>
    </row>
    <row r="560" spans="1:21" x14ac:dyDescent="0.15">
      <c r="A560">
        <f>buff!Q561</f>
        <v>200423</v>
      </c>
      <c r="B560" t="str">
        <f>buff!R561</f>
        <v>被动格挡lv3</v>
      </c>
      <c r="C560" t="str">
        <f>buff!S561</f>
        <v>被动格挡lv3</v>
      </c>
      <c r="D560">
        <f>VLOOKUP(buff!T561,对应表!V:W,2,FALSE)</f>
        <v>1</v>
      </c>
      <c r="E560">
        <f>buff!U561</f>
        <v>0</v>
      </c>
      <c r="F560">
        <f>buff!V561</f>
        <v>0</v>
      </c>
      <c r="G560">
        <f>buff!W561</f>
        <v>0</v>
      </c>
      <c r="H560">
        <f>buff!X561</f>
        <v>0</v>
      </c>
      <c r="I560" t="str">
        <f>buff!AI561</f>
        <v>BOK:12</v>
      </c>
      <c r="J560">
        <f>buff!AJ561</f>
        <v>0</v>
      </c>
      <c r="K560">
        <f>buff!AK561</f>
        <v>0</v>
      </c>
      <c r="L560">
        <f>buff!AL561</f>
        <v>0</v>
      </c>
      <c r="M560">
        <f>buff!AM561</f>
        <v>0</v>
      </c>
      <c r="N560">
        <f>buff!AN561</f>
        <v>0</v>
      </c>
      <c r="O560">
        <f>buff!AO561</f>
        <v>0</v>
      </c>
      <c r="P560">
        <f>buff!AP561</f>
        <v>0</v>
      </c>
      <c r="Q560">
        <f>buff!AQ561</f>
        <v>0</v>
      </c>
      <c r="R560">
        <f>buff!AR561</f>
        <v>999</v>
      </c>
      <c r="S560">
        <f>buff!AS561</f>
        <v>0</v>
      </c>
      <c r="T560">
        <f>buff!AT561</f>
        <v>0</v>
      </c>
      <c r="U560" t="str">
        <f>buff!AZ561</f>
        <v/>
      </c>
    </row>
    <row r="561" spans="1:21" x14ac:dyDescent="0.15">
      <c r="A561">
        <f>buff!Q562</f>
        <v>200424</v>
      </c>
      <c r="B561" t="str">
        <f>buff!R562</f>
        <v>被动格挡lv4</v>
      </c>
      <c r="C561" t="str">
        <f>buff!S562</f>
        <v>被动格挡lv4</v>
      </c>
      <c r="D561">
        <f>VLOOKUP(buff!T562,对应表!V:W,2,FALSE)</f>
        <v>1</v>
      </c>
      <c r="E561">
        <f>buff!U562</f>
        <v>0</v>
      </c>
      <c r="F561">
        <f>buff!V562</f>
        <v>0</v>
      </c>
      <c r="G561">
        <f>buff!W562</f>
        <v>0</v>
      </c>
      <c r="H561">
        <f>buff!X562</f>
        <v>0</v>
      </c>
      <c r="I561" t="str">
        <f>buff!AI562</f>
        <v>BOK:13</v>
      </c>
      <c r="J561">
        <f>buff!AJ562</f>
        <v>0</v>
      </c>
      <c r="K561">
        <f>buff!AK562</f>
        <v>0</v>
      </c>
      <c r="L561">
        <f>buff!AL562</f>
        <v>0</v>
      </c>
      <c r="M561">
        <f>buff!AM562</f>
        <v>0</v>
      </c>
      <c r="N561">
        <f>buff!AN562</f>
        <v>0</v>
      </c>
      <c r="O561">
        <f>buff!AO562</f>
        <v>0</v>
      </c>
      <c r="P561">
        <f>buff!AP562</f>
        <v>0</v>
      </c>
      <c r="Q561">
        <f>buff!AQ562</f>
        <v>0</v>
      </c>
      <c r="R561">
        <f>buff!AR562</f>
        <v>999</v>
      </c>
      <c r="S561">
        <f>buff!AS562</f>
        <v>0</v>
      </c>
      <c r="T561">
        <f>buff!AT562</f>
        <v>0</v>
      </c>
      <c r="U561" t="str">
        <f>buff!AZ562</f>
        <v/>
      </c>
    </row>
    <row r="562" spans="1:21" x14ac:dyDescent="0.15">
      <c r="A562">
        <f>buff!Q563</f>
        <v>200425</v>
      </c>
      <c r="B562" t="str">
        <f>buff!R563</f>
        <v>被动格挡lv5</v>
      </c>
      <c r="C562" t="str">
        <f>buff!S563</f>
        <v>被动格挡lv5</v>
      </c>
      <c r="D562">
        <f>VLOOKUP(buff!T563,对应表!V:W,2,FALSE)</f>
        <v>1</v>
      </c>
      <c r="E562">
        <f>buff!U563</f>
        <v>0</v>
      </c>
      <c r="F562">
        <f>buff!V563</f>
        <v>0</v>
      </c>
      <c r="G562">
        <f>buff!W563</f>
        <v>0</v>
      </c>
      <c r="H562">
        <f>buff!X563</f>
        <v>0</v>
      </c>
      <c r="I562" t="str">
        <f>buff!AI563</f>
        <v>BOK:14</v>
      </c>
      <c r="J562">
        <f>buff!AJ563</f>
        <v>0</v>
      </c>
      <c r="K562">
        <f>buff!AK563</f>
        <v>0</v>
      </c>
      <c r="L562">
        <f>buff!AL563</f>
        <v>0</v>
      </c>
      <c r="M562">
        <f>buff!AM563</f>
        <v>0</v>
      </c>
      <c r="N562">
        <f>buff!AN563</f>
        <v>0</v>
      </c>
      <c r="O562">
        <f>buff!AO563</f>
        <v>0</v>
      </c>
      <c r="P562">
        <f>buff!AP563</f>
        <v>0</v>
      </c>
      <c r="Q562">
        <f>buff!AQ563</f>
        <v>0</v>
      </c>
      <c r="R562">
        <f>buff!AR563</f>
        <v>999</v>
      </c>
      <c r="S562">
        <f>buff!AS563</f>
        <v>0</v>
      </c>
      <c r="T562">
        <f>buff!AT563</f>
        <v>0</v>
      </c>
      <c r="U562" t="str">
        <f>buff!AZ563</f>
        <v/>
      </c>
    </row>
    <row r="563" spans="1:21" x14ac:dyDescent="0.15">
      <c r="A563">
        <f>buff!Q564</f>
        <v>200426</v>
      </c>
      <c r="B563" t="str">
        <f>buff!R564</f>
        <v>被动格挡lv6</v>
      </c>
      <c r="C563" t="str">
        <f>buff!S564</f>
        <v>被动格挡lv6</v>
      </c>
      <c r="D563">
        <f>VLOOKUP(buff!T564,对应表!V:W,2,FALSE)</f>
        <v>1</v>
      </c>
      <c r="E563">
        <f>buff!U564</f>
        <v>0</v>
      </c>
      <c r="F563">
        <f>buff!V564</f>
        <v>0</v>
      </c>
      <c r="G563">
        <f>buff!W564</f>
        <v>0</v>
      </c>
      <c r="H563">
        <f>buff!X564</f>
        <v>0</v>
      </c>
      <c r="I563" t="str">
        <f>buff!AI564</f>
        <v>BOK:15</v>
      </c>
      <c r="J563">
        <f>buff!AJ564</f>
        <v>0</v>
      </c>
      <c r="K563">
        <f>buff!AK564</f>
        <v>0</v>
      </c>
      <c r="L563">
        <f>buff!AL564</f>
        <v>0</v>
      </c>
      <c r="M563">
        <f>buff!AM564</f>
        <v>0</v>
      </c>
      <c r="N563">
        <f>buff!AN564</f>
        <v>0</v>
      </c>
      <c r="O563">
        <f>buff!AO564</f>
        <v>0</v>
      </c>
      <c r="P563">
        <f>buff!AP564</f>
        <v>0</v>
      </c>
      <c r="Q563">
        <f>buff!AQ564</f>
        <v>0</v>
      </c>
      <c r="R563">
        <f>buff!AR564</f>
        <v>999</v>
      </c>
      <c r="S563">
        <f>buff!AS564</f>
        <v>0</v>
      </c>
      <c r="T563">
        <f>buff!AT564</f>
        <v>0</v>
      </c>
      <c r="U563" t="str">
        <f>buff!AZ564</f>
        <v/>
      </c>
    </row>
    <row r="564" spans="1:21" x14ac:dyDescent="0.15">
      <c r="A564">
        <f>buff!Q565</f>
        <v>200427</v>
      </c>
      <c r="B564" t="str">
        <f>buff!R565</f>
        <v>被动格挡lv7</v>
      </c>
      <c r="C564" t="str">
        <f>buff!S565</f>
        <v>被动格挡lv7</v>
      </c>
      <c r="D564">
        <f>VLOOKUP(buff!T565,对应表!V:W,2,FALSE)</f>
        <v>1</v>
      </c>
      <c r="E564">
        <f>buff!U565</f>
        <v>0</v>
      </c>
      <c r="F564">
        <f>buff!V565</f>
        <v>0</v>
      </c>
      <c r="G564">
        <f>buff!W565</f>
        <v>0</v>
      </c>
      <c r="H564">
        <f>buff!X565</f>
        <v>0</v>
      </c>
      <c r="I564" t="str">
        <f>buff!AI565</f>
        <v>BOK:16</v>
      </c>
      <c r="J564">
        <f>buff!AJ565</f>
        <v>0</v>
      </c>
      <c r="K564">
        <f>buff!AK565</f>
        <v>0</v>
      </c>
      <c r="L564">
        <f>buff!AL565</f>
        <v>0</v>
      </c>
      <c r="M564">
        <f>buff!AM565</f>
        <v>0</v>
      </c>
      <c r="N564">
        <f>buff!AN565</f>
        <v>0</v>
      </c>
      <c r="O564">
        <f>buff!AO565</f>
        <v>0</v>
      </c>
      <c r="P564">
        <f>buff!AP565</f>
        <v>0</v>
      </c>
      <c r="Q564">
        <f>buff!AQ565</f>
        <v>0</v>
      </c>
      <c r="R564">
        <f>buff!AR565</f>
        <v>999</v>
      </c>
      <c r="S564">
        <f>buff!AS565</f>
        <v>0</v>
      </c>
      <c r="T564">
        <f>buff!AT565</f>
        <v>0</v>
      </c>
      <c r="U564" t="str">
        <f>buff!AZ565</f>
        <v/>
      </c>
    </row>
    <row r="565" spans="1:21" x14ac:dyDescent="0.15">
      <c r="A565">
        <f>buff!Q566</f>
        <v>200428</v>
      </c>
      <c r="B565" t="str">
        <f>buff!R566</f>
        <v>被动格挡lv8</v>
      </c>
      <c r="C565" t="str">
        <f>buff!S566</f>
        <v>被动格挡lv8</v>
      </c>
      <c r="D565">
        <f>VLOOKUP(buff!T566,对应表!V:W,2,FALSE)</f>
        <v>1</v>
      </c>
      <c r="E565">
        <f>buff!U566</f>
        <v>0</v>
      </c>
      <c r="F565">
        <f>buff!V566</f>
        <v>0</v>
      </c>
      <c r="G565">
        <f>buff!W566</f>
        <v>0</v>
      </c>
      <c r="H565">
        <f>buff!X566</f>
        <v>0</v>
      </c>
      <c r="I565" t="str">
        <f>buff!AI566</f>
        <v>BOK:17</v>
      </c>
      <c r="J565">
        <f>buff!AJ566</f>
        <v>0</v>
      </c>
      <c r="K565">
        <f>buff!AK566</f>
        <v>0</v>
      </c>
      <c r="L565">
        <f>buff!AL566</f>
        <v>0</v>
      </c>
      <c r="M565">
        <f>buff!AM566</f>
        <v>0</v>
      </c>
      <c r="N565">
        <f>buff!AN566</f>
        <v>0</v>
      </c>
      <c r="O565">
        <f>buff!AO566</f>
        <v>0</v>
      </c>
      <c r="P565">
        <f>buff!AP566</f>
        <v>0</v>
      </c>
      <c r="Q565">
        <f>buff!AQ566</f>
        <v>0</v>
      </c>
      <c r="R565">
        <f>buff!AR566</f>
        <v>999</v>
      </c>
      <c r="S565">
        <f>buff!AS566</f>
        <v>0</v>
      </c>
      <c r="T565">
        <f>buff!AT566</f>
        <v>0</v>
      </c>
      <c r="U565" t="str">
        <f>buff!AZ566</f>
        <v/>
      </c>
    </row>
    <row r="566" spans="1:21" x14ac:dyDescent="0.15">
      <c r="A566">
        <f>buff!Q567</f>
        <v>200429</v>
      </c>
      <c r="B566" t="str">
        <f>buff!R567</f>
        <v>被动格挡lv9</v>
      </c>
      <c r="C566" t="str">
        <f>buff!S567</f>
        <v>被动格挡lv9</v>
      </c>
      <c r="D566">
        <f>VLOOKUP(buff!T567,对应表!V:W,2,FALSE)</f>
        <v>1</v>
      </c>
      <c r="E566">
        <f>buff!U567</f>
        <v>0</v>
      </c>
      <c r="F566">
        <f>buff!V567</f>
        <v>0</v>
      </c>
      <c r="G566">
        <f>buff!W567</f>
        <v>0</v>
      </c>
      <c r="H566">
        <f>buff!X567</f>
        <v>0</v>
      </c>
      <c r="I566" t="str">
        <f>buff!AI567</f>
        <v>BOK:18</v>
      </c>
      <c r="J566">
        <f>buff!AJ567</f>
        <v>0</v>
      </c>
      <c r="K566">
        <f>buff!AK567</f>
        <v>0</v>
      </c>
      <c r="L566">
        <f>buff!AL567</f>
        <v>0</v>
      </c>
      <c r="M566">
        <f>buff!AM567</f>
        <v>0</v>
      </c>
      <c r="N566">
        <f>buff!AN567</f>
        <v>0</v>
      </c>
      <c r="O566">
        <f>buff!AO567</f>
        <v>0</v>
      </c>
      <c r="P566">
        <f>buff!AP567</f>
        <v>0</v>
      </c>
      <c r="Q566">
        <f>buff!AQ567</f>
        <v>0</v>
      </c>
      <c r="R566">
        <f>buff!AR567</f>
        <v>999</v>
      </c>
      <c r="S566">
        <f>buff!AS567</f>
        <v>0</v>
      </c>
      <c r="T566">
        <f>buff!AT567</f>
        <v>0</v>
      </c>
      <c r="U566" t="str">
        <f>buff!AZ567</f>
        <v/>
      </c>
    </row>
    <row r="567" spans="1:21" x14ac:dyDescent="0.15">
      <c r="A567">
        <f>buff!Q568</f>
        <v>200430</v>
      </c>
      <c r="B567" t="str">
        <f>buff!R568</f>
        <v>被动格挡lv10</v>
      </c>
      <c r="C567" t="str">
        <f>buff!S568</f>
        <v>被动格挡lv10</v>
      </c>
      <c r="D567">
        <f>VLOOKUP(buff!T568,对应表!V:W,2,FALSE)</f>
        <v>1</v>
      </c>
      <c r="E567">
        <f>buff!U568</f>
        <v>0</v>
      </c>
      <c r="F567">
        <f>buff!V568</f>
        <v>0</v>
      </c>
      <c r="G567">
        <f>buff!W568</f>
        <v>0</v>
      </c>
      <c r="H567">
        <f>buff!X568</f>
        <v>0</v>
      </c>
      <c r="I567" t="str">
        <f>buff!AI568</f>
        <v>BOK:19</v>
      </c>
      <c r="J567">
        <f>buff!AJ568</f>
        <v>0</v>
      </c>
      <c r="K567">
        <f>buff!AK568</f>
        <v>0</v>
      </c>
      <c r="L567">
        <f>buff!AL568</f>
        <v>0</v>
      </c>
      <c r="M567">
        <f>buff!AM568</f>
        <v>0</v>
      </c>
      <c r="N567">
        <f>buff!AN568</f>
        <v>0</v>
      </c>
      <c r="O567">
        <f>buff!AO568</f>
        <v>0</v>
      </c>
      <c r="P567">
        <f>buff!AP568</f>
        <v>0</v>
      </c>
      <c r="Q567">
        <f>buff!AQ568</f>
        <v>0</v>
      </c>
      <c r="R567">
        <f>buff!AR568</f>
        <v>999</v>
      </c>
      <c r="S567">
        <f>buff!AS568</f>
        <v>0</v>
      </c>
      <c r="T567">
        <f>buff!AT568</f>
        <v>0</v>
      </c>
      <c r="U567" t="str">
        <f>buff!AZ568</f>
        <v/>
      </c>
    </row>
    <row r="568" spans="1:21" x14ac:dyDescent="0.15">
      <c r="A568">
        <f>buff!Q569</f>
        <v>200431</v>
      </c>
      <c r="B568" t="str">
        <f>buff!R569</f>
        <v>被动格挡lv11</v>
      </c>
      <c r="C568" t="str">
        <f>buff!S569</f>
        <v>被动格挡lv11</v>
      </c>
      <c r="D568">
        <f>VLOOKUP(buff!T569,对应表!V:W,2,FALSE)</f>
        <v>1</v>
      </c>
      <c r="E568">
        <f>buff!U569</f>
        <v>0</v>
      </c>
      <c r="F568">
        <f>buff!V569</f>
        <v>0</v>
      </c>
      <c r="G568">
        <f>buff!W569</f>
        <v>0</v>
      </c>
      <c r="H568">
        <f>buff!X569</f>
        <v>0</v>
      </c>
      <c r="I568" t="str">
        <f>buff!AI569</f>
        <v>BOK:20</v>
      </c>
      <c r="J568">
        <f>buff!AJ569</f>
        <v>0</v>
      </c>
      <c r="K568">
        <f>buff!AK569</f>
        <v>0</v>
      </c>
      <c r="L568">
        <f>buff!AL569</f>
        <v>0</v>
      </c>
      <c r="M568">
        <f>buff!AM569</f>
        <v>0</v>
      </c>
      <c r="N568">
        <f>buff!AN569</f>
        <v>0</v>
      </c>
      <c r="O568">
        <f>buff!AO569</f>
        <v>0</v>
      </c>
      <c r="P568">
        <f>buff!AP569</f>
        <v>0</v>
      </c>
      <c r="Q568">
        <f>buff!AQ569</f>
        <v>0</v>
      </c>
      <c r="R568">
        <f>buff!AR569</f>
        <v>999</v>
      </c>
      <c r="S568">
        <f>buff!AS569</f>
        <v>0</v>
      </c>
      <c r="T568">
        <f>buff!AT569</f>
        <v>0</v>
      </c>
      <c r="U568" t="str">
        <f>buff!AZ569</f>
        <v/>
      </c>
    </row>
    <row r="569" spans="1:21" x14ac:dyDescent="0.15">
      <c r="A569">
        <f>buff!Q570</f>
        <v>200432</v>
      </c>
      <c r="B569" t="str">
        <f>buff!R570</f>
        <v>被动格挡lv12</v>
      </c>
      <c r="C569" t="str">
        <f>buff!S570</f>
        <v>被动格挡lv12</v>
      </c>
      <c r="D569">
        <f>VLOOKUP(buff!T570,对应表!V:W,2,FALSE)</f>
        <v>1</v>
      </c>
      <c r="E569">
        <f>buff!U570</f>
        <v>0</v>
      </c>
      <c r="F569">
        <f>buff!V570</f>
        <v>0</v>
      </c>
      <c r="G569">
        <f>buff!W570</f>
        <v>0</v>
      </c>
      <c r="H569">
        <f>buff!X570</f>
        <v>0</v>
      </c>
      <c r="I569" t="str">
        <f>buff!AI570</f>
        <v>BOK:21</v>
      </c>
      <c r="J569">
        <f>buff!AJ570</f>
        <v>0</v>
      </c>
      <c r="K569">
        <f>buff!AK570</f>
        <v>0</v>
      </c>
      <c r="L569">
        <f>buff!AL570</f>
        <v>0</v>
      </c>
      <c r="M569">
        <f>buff!AM570</f>
        <v>0</v>
      </c>
      <c r="N569">
        <f>buff!AN570</f>
        <v>0</v>
      </c>
      <c r="O569">
        <f>buff!AO570</f>
        <v>0</v>
      </c>
      <c r="P569">
        <f>buff!AP570</f>
        <v>0</v>
      </c>
      <c r="Q569">
        <f>buff!AQ570</f>
        <v>0</v>
      </c>
      <c r="R569">
        <f>buff!AR570</f>
        <v>999</v>
      </c>
      <c r="S569">
        <f>buff!AS570</f>
        <v>0</v>
      </c>
      <c r="T569">
        <f>buff!AT570</f>
        <v>0</v>
      </c>
      <c r="U569" t="str">
        <f>buff!AZ570</f>
        <v/>
      </c>
    </row>
    <row r="570" spans="1:21" x14ac:dyDescent="0.15">
      <c r="A570">
        <f>buff!Q571</f>
        <v>200433</v>
      </c>
      <c r="B570" t="str">
        <f>buff!R571</f>
        <v>被动格挡lv13</v>
      </c>
      <c r="C570" t="str">
        <f>buff!S571</f>
        <v>被动格挡lv13</v>
      </c>
      <c r="D570">
        <f>VLOOKUP(buff!T571,对应表!V:W,2,FALSE)</f>
        <v>1</v>
      </c>
      <c r="E570">
        <f>buff!U571</f>
        <v>0</v>
      </c>
      <c r="F570">
        <f>buff!V571</f>
        <v>0</v>
      </c>
      <c r="G570">
        <f>buff!W571</f>
        <v>0</v>
      </c>
      <c r="H570">
        <f>buff!X571</f>
        <v>0</v>
      </c>
      <c r="I570" t="str">
        <f>buff!AI571</f>
        <v>BOK:22</v>
      </c>
      <c r="J570">
        <f>buff!AJ571</f>
        <v>0</v>
      </c>
      <c r="K570">
        <f>buff!AK571</f>
        <v>0</v>
      </c>
      <c r="L570">
        <f>buff!AL571</f>
        <v>0</v>
      </c>
      <c r="M570">
        <f>buff!AM571</f>
        <v>0</v>
      </c>
      <c r="N570">
        <f>buff!AN571</f>
        <v>0</v>
      </c>
      <c r="O570">
        <f>buff!AO571</f>
        <v>0</v>
      </c>
      <c r="P570">
        <f>buff!AP571</f>
        <v>0</v>
      </c>
      <c r="Q570">
        <f>buff!AQ571</f>
        <v>0</v>
      </c>
      <c r="R570">
        <f>buff!AR571</f>
        <v>999</v>
      </c>
      <c r="S570">
        <f>buff!AS571</f>
        <v>0</v>
      </c>
      <c r="T570">
        <f>buff!AT571</f>
        <v>0</v>
      </c>
      <c r="U570" t="str">
        <f>buff!AZ571</f>
        <v/>
      </c>
    </row>
    <row r="571" spans="1:21" x14ac:dyDescent="0.15">
      <c r="A571">
        <f>buff!Q572</f>
        <v>200434</v>
      </c>
      <c r="B571" t="str">
        <f>buff!R572</f>
        <v>被动格挡lv14</v>
      </c>
      <c r="C571" t="str">
        <f>buff!S572</f>
        <v>被动格挡lv14</v>
      </c>
      <c r="D571">
        <f>VLOOKUP(buff!T572,对应表!V:W,2,FALSE)</f>
        <v>1</v>
      </c>
      <c r="E571">
        <f>buff!U572</f>
        <v>0</v>
      </c>
      <c r="F571">
        <f>buff!V572</f>
        <v>0</v>
      </c>
      <c r="G571">
        <f>buff!W572</f>
        <v>0</v>
      </c>
      <c r="H571">
        <f>buff!X572</f>
        <v>0</v>
      </c>
      <c r="I571" t="str">
        <f>buff!AI572</f>
        <v>BOK:23</v>
      </c>
      <c r="J571">
        <f>buff!AJ572</f>
        <v>0</v>
      </c>
      <c r="K571">
        <f>buff!AK572</f>
        <v>0</v>
      </c>
      <c r="L571">
        <f>buff!AL572</f>
        <v>0</v>
      </c>
      <c r="M571">
        <f>buff!AM572</f>
        <v>0</v>
      </c>
      <c r="N571">
        <f>buff!AN572</f>
        <v>0</v>
      </c>
      <c r="O571">
        <f>buff!AO572</f>
        <v>0</v>
      </c>
      <c r="P571">
        <f>buff!AP572</f>
        <v>0</v>
      </c>
      <c r="Q571">
        <f>buff!AQ572</f>
        <v>0</v>
      </c>
      <c r="R571">
        <f>buff!AR572</f>
        <v>999</v>
      </c>
      <c r="S571">
        <f>buff!AS572</f>
        <v>0</v>
      </c>
      <c r="T571">
        <f>buff!AT572</f>
        <v>0</v>
      </c>
      <c r="U571" t="str">
        <f>buff!AZ572</f>
        <v/>
      </c>
    </row>
    <row r="572" spans="1:21" x14ac:dyDescent="0.15">
      <c r="A572">
        <f>buff!Q573</f>
        <v>200435</v>
      </c>
      <c r="B572" t="str">
        <f>buff!R573</f>
        <v>被动格挡lv15</v>
      </c>
      <c r="C572" t="str">
        <f>buff!S573</f>
        <v>被动格挡lv15</v>
      </c>
      <c r="D572">
        <f>VLOOKUP(buff!T573,对应表!V:W,2,FALSE)</f>
        <v>1</v>
      </c>
      <c r="E572">
        <f>buff!U573</f>
        <v>0</v>
      </c>
      <c r="F572">
        <f>buff!V573</f>
        <v>0</v>
      </c>
      <c r="G572">
        <f>buff!W573</f>
        <v>0</v>
      </c>
      <c r="H572">
        <f>buff!X573</f>
        <v>0</v>
      </c>
      <c r="I572" t="str">
        <f>buff!AI573</f>
        <v>BOK:24</v>
      </c>
      <c r="J572">
        <f>buff!AJ573</f>
        <v>0</v>
      </c>
      <c r="K572">
        <f>buff!AK573</f>
        <v>0</v>
      </c>
      <c r="L572">
        <f>buff!AL573</f>
        <v>0</v>
      </c>
      <c r="M572">
        <f>buff!AM573</f>
        <v>0</v>
      </c>
      <c r="N572">
        <f>buff!AN573</f>
        <v>0</v>
      </c>
      <c r="O572">
        <f>buff!AO573</f>
        <v>0</v>
      </c>
      <c r="P572">
        <f>buff!AP573</f>
        <v>0</v>
      </c>
      <c r="Q572">
        <f>buff!AQ573</f>
        <v>0</v>
      </c>
      <c r="R572">
        <f>buff!AR573</f>
        <v>999</v>
      </c>
      <c r="S572">
        <f>buff!AS573</f>
        <v>0</v>
      </c>
      <c r="T572">
        <f>buff!AT573</f>
        <v>0</v>
      </c>
      <c r="U572" t="str">
        <f>buff!AZ573</f>
        <v/>
      </c>
    </row>
    <row r="573" spans="1:21" x14ac:dyDescent="0.15">
      <c r="A573">
        <f>buff!Q574</f>
        <v>200436</v>
      </c>
      <c r="B573" t="str">
        <f>buff!R574</f>
        <v>被动格挡lv16</v>
      </c>
      <c r="C573" t="str">
        <f>buff!S574</f>
        <v>被动格挡lv16</v>
      </c>
      <c r="D573">
        <f>VLOOKUP(buff!T574,对应表!V:W,2,FALSE)</f>
        <v>1</v>
      </c>
      <c r="E573">
        <f>buff!U574</f>
        <v>0</v>
      </c>
      <c r="F573">
        <f>buff!V574</f>
        <v>0</v>
      </c>
      <c r="G573">
        <f>buff!W574</f>
        <v>0</v>
      </c>
      <c r="H573">
        <f>buff!X574</f>
        <v>0</v>
      </c>
      <c r="I573" t="str">
        <f>buff!AI574</f>
        <v>BOK:25</v>
      </c>
      <c r="J573">
        <f>buff!AJ574</f>
        <v>0</v>
      </c>
      <c r="K573">
        <f>buff!AK574</f>
        <v>0</v>
      </c>
      <c r="L573">
        <f>buff!AL574</f>
        <v>0</v>
      </c>
      <c r="M573">
        <f>buff!AM574</f>
        <v>0</v>
      </c>
      <c r="N573">
        <f>buff!AN574</f>
        <v>0</v>
      </c>
      <c r="O573">
        <f>buff!AO574</f>
        <v>0</v>
      </c>
      <c r="P573">
        <f>buff!AP574</f>
        <v>0</v>
      </c>
      <c r="Q573">
        <f>buff!AQ574</f>
        <v>0</v>
      </c>
      <c r="R573">
        <f>buff!AR574</f>
        <v>999</v>
      </c>
      <c r="S573">
        <f>buff!AS574</f>
        <v>0</v>
      </c>
      <c r="T573">
        <f>buff!AT574</f>
        <v>0</v>
      </c>
      <c r="U573" t="str">
        <f>buff!AZ574</f>
        <v/>
      </c>
    </row>
    <row r="574" spans="1:21" x14ac:dyDescent="0.15">
      <c r="A574">
        <f>buff!Q575</f>
        <v>200437</v>
      </c>
      <c r="B574" t="str">
        <f>buff!R575</f>
        <v>被动格挡lv17</v>
      </c>
      <c r="C574" t="str">
        <f>buff!S575</f>
        <v>被动格挡lv17</v>
      </c>
      <c r="D574">
        <f>VLOOKUP(buff!T575,对应表!V:W,2,FALSE)</f>
        <v>1</v>
      </c>
      <c r="E574">
        <f>buff!U575</f>
        <v>0</v>
      </c>
      <c r="F574">
        <f>buff!V575</f>
        <v>0</v>
      </c>
      <c r="G574">
        <f>buff!W575</f>
        <v>0</v>
      </c>
      <c r="H574">
        <f>buff!X575</f>
        <v>0</v>
      </c>
      <c r="I574" t="str">
        <f>buff!AI575</f>
        <v>BOK:26</v>
      </c>
      <c r="J574">
        <f>buff!AJ575</f>
        <v>0</v>
      </c>
      <c r="K574">
        <f>buff!AK575</f>
        <v>0</v>
      </c>
      <c r="L574">
        <f>buff!AL575</f>
        <v>0</v>
      </c>
      <c r="M574">
        <f>buff!AM575</f>
        <v>0</v>
      </c>
      <c r="N574">
        <f>buff!AN575</f>
        <v>0</v>
      </c>
      <c r="O574">
        <f>buff!AO575</f>
        <v>0</v>
      </c>
      <c r="P574">
        <f>buff!AP575</f>
        <v>0</v>
      </c>
      <c r="Q574">
        <f>buff!AQ575</f>
        <v>0</v>
      </c>
      <c r="R574">
        <f>buff!AR575</f>
        <v>999</v>
      </c>
      <c r="S574">
        <f>buff!AS575</f>
        <v>0</v>
      </c>
      <c r="T574">
        <f>buff!AT575</f>
        <v>0</v>
      </c>
      <c r="U574" t="str">
        <f>buff!AZ575</f>
        <v/>
      </c>
    </row>
    <row r="575" spans="1:21" x14ac:dyDescent="0.15">
      <c r="A575">
        <f>buff!Q576</f>
        <v>200438</v>
      </c>
      <c r="B575" t="str">
        <f>buff!R576</f>
        <v>被动格挡lv18</v>
      </c>
      <c r="C575" t="str">
        <f>buff!S576</f>
        <v>被动格挡lv18</v>
      </c>
      <c r="D575">
        <f>VLOOKUP(buff!T576,对应表!V:W,2,FALSE)</f>
        <v>1</v>
      </c>
      <c r="E575">
        <f>buff!U576</f>
        <v>0</v>
      </c>
      <c r="F575">
        <f>buff!V576</f>
        <v>0</v>
      </c>
      <c r="G575">
        <f>buff!W576</f>
        <v>0</v>
      </c>
      <c r="H575">
        <f>buff!X576</f>
        <v>0</v>
      </c>
      <c r="I575" t="str">
        <f>buff!AI576</f>
        <v>BOK:27</v>
      </c>
      <c r="J575">
        <f>buff!AJ576</f>
        <v>0</v>
      </c>
      <c r="K575">
        <f>buff!AK576</f>
        <v>0</v>
      </c>
      <c r="L575">
        <f>buff!AL576</f>
        <v>0</v>
      </c>
      <c r="M575">
        <f>buff!AM576</f>
        <v>0</v>
      </c>
      <c r="N575">
        <f>buff!AN576</f>
        <v>0</v>
      </c>
      <c r="O575">
        <f>buff!AO576</f>
        <v>0</v>
      </c>
      <c r="P575">
        <f>buff!AP576</f>
        <v>0</v>
      </c>
      <c r="Q575">
        <f>buff!AQ576</f>
        <v>0</v>
      </c>
      <c r="R575">
        <f>buff!AR576</f>
        <v>999</v>
      </c>
      <c r="S575">
        <f>buff!AS576</f>
        <v>0</v>
      </c>
      <c r="T575">
        <f>buff!AT576</f>
        <v>0</v>
      </c>
      <c r="U575" t="str">
        <f>buff!AZ576</f>
        <v/>
      </c>
    </row>
    <row r="576" spans="1:21" x14ac:dyDescent="0.15">
      <c r="A576">
        <f>buff!Q577</f>
        <v>200439</v>
      </c>
      <c r="B576" t="str">
        <f>buff!R577</f>
        <v>被动格挡lv19</v>
      </c>
      <c r="C576" t="str">
        <f>buff!S577</f>
        <v>被动格挡lv19</v>
      </c>
      <c r="D576">
        <f>VLOOKUP(buff!T577,对应表!V:W,2,FALSE)</f>
        <v>1</v>
      </c>
      <c r="E576">
        <f>buff!U577</f>
        <v>0</v>
      </c>
      <c r="F576">
        <f>buff!V577</f>
        <v>0</v>
      </c>
      <c r="G576">
        <f>buff!W577</f>
        <v>0</v>
      </c>
      <c r="H576">
        <f>buff!X577</f>
        <v>0</v>
      </c>
      <c r="I576" t="str">
        <f>buff!AI577</f>
        <v>BOK:28</v>
      </c>
      <c r="J576">
        <f>buff!AJ577</f>
        <v>0</v>
      </c>
      <c r="K576">
        <f>buff!AK577</f>
        <v>0</v>
      </c>
      <c r="L576">
        <f>buff!AL577</f>
        <v>0</v>
      </c>
      <c r="M576">
        <f>buff!AM577</f>
        <v>0</v>
      </c>
      <c r="N576">
        <f>buff!AN577</f>
        <v>0</v>
      </c>
      <c r="O576">
        <f>buff!AO577</f>
        <v>0</v>
      </c>
      <c r="P576">
        <f>buff!AP577</f>
        <v>0</v>
      </c>
      <c r="Q576">
        <f>buff!AQ577</f>
        <v>0</v>
      </c>
      <c r="R576">
        <f>buff!AR577</f>
        <v>999</v>
      </c>
      <c r="S576">
        <f>buff!AS577</f>
        <v>0</v>
      </c>
      <c r="T576">
        <f>buff!AT577</f>
        <v>0</v>
      </c>
      <c r="U576" t="str">
        <f>buff!AZ577</f>
        <v/>
      </c>
    </row>
    <row r="577" spans="1:21" x14ac:dyDescent="0.15">
      <c r="A577">
        <f>buff!Q578</f>
        <v>200440</v>
      </c>
      <c r="B577" t="str">
        <f>buff!R578</f>
        <v>被动格挡lv20</v>
      </c>
      <c r="C577" t="str">
        <f>buff!S578</f>
        <v>被动格挡lv20</v>
      </c>
      <c r="D577">
        <f>VLOOKUP(buff!T578,对应表!V:W,2,FALSE)</f>
        <v>1</v>
      </c>
      <c r="E577">
        <f>buff!U578</f>
        <v>0</v>
      </c>
      <c r="F577">
        <f>buff!V578</f>
        <v>0</v>
      </c>
      <c r="G577">
        <f>buff!W578</f>
        <v>0</v>
      </c>
      <c r="H577">
        <f>buff!X578</f>
        <v>0</v>
      </c>
      <c r="I577" t="str">
        <f>buff!AI578</f>
        <v>BOK:29</v>
      </c>
      <c r="J577">
        <f>buff!AJ578</f>
        <v>0</v>
      </c>
      <c r="K577">
        <f>buff!AK578</f>
        <v>0</v>
      </c>
      <c r="L577">
        <f>buff!AL578</f>
        <v>0</v>
      </c>
      <c r="M577">
        <f>buff!AM578</f>
        <v>0</v>
      </c>
      <c r="N577">
        <f>buff!AN578</f>
        <v>0</v>
      </c>
      <c r="O577">
        <f>buff!AO578</f>
        <v>0</v>
      </c>
      <c r="P577">
        <f>buff!AP578</f>
        <v>0</v>
      </c>
      <c r="Q577">
        <f>buff!AQ578</f>
        <v>0</v>
      </c>
      <c r="R577">
        <f>buff!AR578</f>
        <v>999</v>
      </c>
      <c r="S577">
        <f>buff!AS578</f>
        <v>0</v>
      </c>
      <c r="T577">
        <f>buff!AT578</f>
        <v>0</v>
      </c>
      <c r="U577" t="str">
        <f>buff!AZ578</f>
        <v/>
      </c>
    </row>
    <row r="578" spans="1:21" x14ac:dyDescent="0.15">
      <c r="A578">
        <f>buff!Q579</f>
        <v>200441</v>
      </c>
      <c r="B578" t="str">
        <f>buff!R579</f>
        <v>被动腐蚀lv1</v>
      </c>
      <c r="C578" t="str">
        <f>buff!S579</f>
        <v>被动腐蚀lv1</v>
      </c>
      <c r="D578">
        <f>VLOOKUP(buff!T579,对应表!V:W,2,FALSE)</f>
        <v>1</v>
      </c>
      <c r="E578">
        <f>buff!U579</f>
        <v>0</v>
      </c>
      <c r="F578">
        <f>buff!V579</f>
        <v>0</v>
      </c>
      <c r="G578">
        <f>buff!W579</f>
        <v>0</v>
      </c>
      <c r="H578">
        <f>buff!X579</f>
        <v>0</v>
      </c>
      <c r="I578" t="str">
        <f>buff!AI579</f>
        <v>DEF:-78</v>
      </c>
      <c r="J578">
        <f>buff!AJ579</f>
        <v>0</v>
      </c>
      <c r="K578">
        <f>buff!AK579</f>
        <v>0</v>
      </c>
      <c r="L578">
        <f>buff!AL579</f>
        <v>0</v>
      </c>
      <c r="M578">
        <f>buff!AM579</f>
        <v>0</v>
      </c>
      <c r="N578">
        <f>buff!AN579</f>
        <v>0</v>
      </c>
      <c r="O578">
        <f>buff!AO579</f>
        <v>0</v>
      </c>
      <c r="P578">
        <f>buff!AP579</f>
        <v>0</v>
      </c>
      <c r="Q578">
        <f>buff!AQ579</f>
        <v>0</v>
      </c>
      <c r="R578">
        <f>buff!AR579</f>
        <v>999</v>
      </c>
      <c r="S578">
        <f>buff!AS579</f>
        <v>0</v>
      </c>
      <c r="T578">
        <f>buff!AT579</f>
        <v>0</v>
      </c>
      <c r="U578" t="str">
        <f>buff!AZ579</f>
        <v/>
      </c>
    </row>
    <row r="579" spans="1:21" x14ac:dyDescent="0.15">
      <c r="A579">
        <f>buff!Q580</f>
        <v>200442</v>
      </c>
      <c r="B579" t="str">
        <f>buff!R580</f>
        <v>被动腐蚀lv2</v>
      </c>
      <c r="C579" t="str">
        <f>buff!S580</f>
        <v>被动腐蚀lv2</v>
      </c>
      <c r="D579">
        <f>VLOOKUP(buff!T580,对应表!V:W,2,FALSE)</f>
        <v>1</v>
      </c>
      <c r="E579">
        <f>buff!U580</f>
        <v>0</v>
      </c>
      <c r="F579">
        <f>buff!V580</f>
        <v>0</v>
      </c>
      <c r="G579">
        <f>buff!W580</f>
        <v>0</v>
      </c>
      <c r="H579">
        <f>buff!X580</f>
        <v>0</v>
      </c>
      <c r="I579" t="str">
        <f>buff!AI580</f>
        <v>DEF:-96</v>
      </c>
      <c r="J579">
        <f>buff!AJ580</f>
        <v>0</v>
      </c>
      <c r="K579">
        <f>buff!AK580</f>
        <v>0</v>
      </c>
      <c r="L579">
        <f>buff!AL580</f>
        <v>0</v>
      </c>
      <c r="M579">
        <f>buff!AM580</f>
        <v>0</v>
      </c>
      <c r="N579">
        <f>buff!AN580</f>
        <v>0</v>
      </c>
      <c r="O579">
        <f>buff!AO580</f>
        <v>0</v>
      </c>
      <c r="P579">
        <f>buff!AP580</f>
        <v>0</v>
      </c>
      <c r="Q579">
        <f>buff!AQ580</f>
        <v>0</v>
      </c>
      <c r="R579">
        <f>buff!AR580</f>
        <v>999</v>
      </c>
      <c r="S579">
        <f>buff!AS580</f>
        <v>0</v>
      </c>
      <c r="T579">
        <f>buff!AT580</f>
        <v>0</v>
      </c>
      <c r="U579" t="str">
        <f>buff!AZ580</f>
        <v/>
      </c>
    </row>
    <row r="580" spans="1:21" x14ac:dyDescent="0.15">
      <c r="A580">
        <f>buff!Q581</f>
        <v>200443</v>
      </c>
      <c r="B580" t="str">
        <f>buff!R581</f>
        <v>被动腐蚀lv3</v>
      </c>
      <c r="C580" t="str">
        <f>buff!S581</f>
        <v>被动腐蚀lv3</v>
      </c>
      <c r="D580">
        <f>VLOOKUP(buff!T581,对应表!V:W,2,FALSE)</f>
        <v>1</v>
      </c>
      <c r="E580">
        <f>buff!U581</f>
        <v>0</v>
      </c>
      <c r="F580">
        <f>buff!V581</f>
        <v>0</v>
      </c>
      <c r="G580">
        <f>buff!W581</f>
        <v>0</v>
      </c>
      <c r="H580">
        <f>buff!X581</f>
        <v>0</v>
      </c>
      <c r="I580" t="str">
        <f>buff!AI581</f>
        <v>DEF:-150</v>
      </c>
      <c r="J580">
        <f>buff!AJ581</f>
        <v>0</v>
      </c>
      <c r="K580">
        <f>buff!AK581</f>
        <v>0</v>
      </c>
      <c r="L580">
        <f>buff!AL581</f>
        <v>0</v>
      </c>
      <c r="M580">
        <f>buff!AM581</f>
        <v>0</v>
      </c>
      <c r="N580">
        <f>buff!AN581</f>
        <v>0</v>
      </c>
      <c r="O580">
        <f>buff!AO581</f>
        <v>0</v>
      </c>
      <c r="P580">
        <f>buff!AP581</f>
        <v>0</v>
      </c>
      <c r="Q580">
        <f>buff!AQ581</f>
        <v>0</v>
      </c>
      <c r="R580">
        <f>buff!AR581</f>
        <v>999</v>
      </c>
      <c r="S580">
        <f>buff!AS581</f>
        <v>0</v>
      </c>
      <c r="T580">
        <f>buff!AT581</f>
        <v>0</v>
      </c>
      <c r="U580" t="str">
        <f>buff!AZ581</f>
        <v/>
      </c>
    </row>
    <row r="581" spans="1:21" x14ac:dyDescent="0.15">
      <c r="A581">
        <f>buff!Q582</f>
        <v>200444</v>
      </c>
      <c r="B581" t="str">
        <f>buff!R582</f>
        <v>被动腐蚀lv4</v>
      </c>
      <c r="C581" t="str">
        <f>buff!S582</f>
        <v>被动腐蚀lv4</v>
      </c>
      <c r="D581">
        <f>VLOOKUP(buff!T582,对应表!V:W,2,FALSE)</f>
        <v>1</v>
      </c>
      <c r="E581">
        <f>buff!U582</f>
        <v>0</v>
      </c>
      <c r="F581">
        <f>buff!V582</f>
        <v>0</v>
      </c>
      <c r="G581">
        <f>buff!W582</f>
        <v>0</v>
      </c>
      <c r="H581">
        <f>buff!X582</f>
        <v>0</v>
      </c>
      <c r="I581" t="str">
        <f>buff!AI582</f>
        <v>DEF:-240</v>
      </c>
      <c r="J581">
        <f>buff!AJ582</f>
        <v>0</v>
      </c>
      <c r="K581">
        <f>buff!AK582</f>
        <v>0</v>
      </c>
      <c r="L581">
        <f>buff!AL582</f>
        <v>0</v>
      </c>
      <c r="M581">
        <f>buff!AM582</f>
        <v>0</v>
      </c>
      <c r="N581">
        <f>buff!AN582</f>
        <v>0</v>
      </c>
      <c r="O581">
        <f>buff!AO582</f>
        <v>0</v>
      </c>
      <c r="P581">
        <f>buff!AP582</f>
        <v>0</v>
      </c>
      <c r="Q581">
        <f>buff!AQ582</f>
        <v>0</v>
      </c>
      <c r="R581">
        <f>buff!AR582</f>
        <v>999</v>
      </c>
      <c r="S581">
        <f>buff!AS582</f>
        <v>0</v>
      </c>
      <c r="T581">
        <f>buff!AT582</f>
        <v>0</v>
      </c>
      <c r="U581" t="str">
        <f>buff!AZ582</f>
        <v/>
      </c>
    </row>
    <row r="582" spans="1:21" x14ac:dyDescent="0.15">
      <c r="A582">
        <f>buff!Q583</f>
        <v>200445</v>
      </c>
      <c r="B582" t="str">
        <f>buff!R583</f>
        <v>被动腐蚀lv5</v>
      </c>
      <c r="C582" t="str">
        <f>buff!S583</f>
        <v>被动腐蚀lv5</v>
      </c>
      <c r="D582">
        <f>VLOOKUP(buff!T583,对应表!V:W,2,FALSE)</f>
        <v>1</v>
      </c>
      <c r="E582">
        <f>buff!U583</f>
        <v>0</v>
      </c>
      <c r="F582">
        <f>buff!V583</f>
        <v>0</v>
      </c>
      <c r="G582">
        <f>buff!W583</f>
        <v>0</v>
      </c>
      <c r="H582">
        <f>buff!X583</f>
        <v>0</v>
      </c>
      <c r="I582" t="str">
        <f>buff!AI583</f>
        <v>DEF:-340</v>
      </c>
      <c r="J582">
        <f>buff!AJ583</f>
        <v>0</v>
      </c>
      <c r="K582">
        <f>buff!AK583</f>
        <v>0</v>
      </c>
      <c r="L582">
        <f>buff!AL583</f>
        <v>0</v>
      </c>
      <c r="M582">
        <f>buff!AM583</f>
        <v>0</v>
      </c>
      <c r="N582">
        <f>buff!AN583</f>
        <v>0</v>
      </c>
      <c r="O582">
        <f>buff!AO583</f>
        <v>0</v>
      </c>
      <c r="P582">
        <f>buff!AP583</f>
        <v>0</v>
      </c>
      <c r="Q582">
        <f>buff!AQ583</f>
        <v>0</v>
      </c>
      <c r="R582">
        <f>buff!AR583</f>
        <v>999</v>
      </c>
      <c r="S582">
        <f>buff!AS583</f>
        <v>0</v>
      </c>
      <c r="T582">
        <f>buff!AT583</f>
        <v>0</v>
      </c>
      <c r="U582" t="str">
        <f>buff!AZ583</f>
        <v/>
      </c>
    </row>
    <row r="583" spans="1:21" x14ac:dyDescent="0.15">
      <c r="A583">
        <f>buff!Q584</f>
        <v>200446</v>
      </c>
      <c r="B583" t="str">
        <f>buff!R584</f>
        <v>被动腐蚀lv6</v>
      </c>
      <c r="C583" t="str">
        <f>buff!S584</f>
        <v>被动腐蚀lv6</v>
      </c>
      <c r="D583">
        <f>VLOOKUP(buff!T584,对应表!V:W,2,FALSE)</f>
        <v>1</v>
      </c>
      <c r="E583">
        <f>buff!U584</f>
        <v>0</v>
      </c>
      <c r="F583">
        <f>buff!V584</f>
        <v>0</v>
      </c>
      <c r="G583">
        <f>buff!W584</f>
        <v>0</v>
      </c>
      <c r="H583">
        <f>buff!X584</f>
        <v>0</v>
      </c>
      <c r="I583" t="str">
        <f>buff!AI584</f>
        <v>DEF:-480</v>
      </c>
      <c r="J583">
        <f>buff!AJ584</f>
        <v>0</v>
      </c>
      <c r="K583">
        <f>buff!AK584</f>
        <v>0</v>
      </c>
      <c r="L583">
        <f>buff!AL584</f>
        <v>0</v>
      </c>
      <c r="M583">
        <f>buff!AM584</f>
        <v>0</v>
      </c>
      <c r="N583">
        <f>buff!AN584</f>
        <v>0</v>
      </c>
      <c r="O583">
        <f>buff!AO584</f>
        <v>0</v>
      </c>
      <c r="P583">
        <f>buff!AP584</f>
        <v>0</v>
      </c>
      <c r="Q583">
        <f>buff!AQ584</f>
        <v>0</v>
      </c>
      <c r="R583">
        <f>buff!AR584</f>
        <v>999</v>
      </c>
      <c r="S583">
        <f>buff!AS584</f>
        <v>0</v>
      </c>
      <c r="T583">
        <f>buff!AT584</f>
        <v>0</v>
      </c>
      <c r="U583" t="str">
        <f>buff!AZ584</f>
        <v/>
      </c>
    </row>
    <row r="584" spans="1:21" x14ac:dyDescent="0.15">
      <c r="A584">
        <f>buff!Q585</f>
        <v>200447</v>
      </c>
      <c r="B584" t="str">
        <f>buff!R585</f>
        <v>被动腐蚀lv7</v>
      </c>
      <c r="C584" t="str">
        <f>buff!S585</f>
        <v>被动腐蚀lv7</v>
      </c>
      <c r="D584">
        <f>VLOOKUP(buff!T585,对应表!V:W,2,FALSE)</f>
        <v>1</v>
      </c>
      <c r="E584">
        <f>buff!U585</f>
        <v>0</v>
      </c>
      <c r="F584">
        <f>buff!V585</f>
        <v>0</v>
      </c>
      <c r="G584">
        <f>buff!W585</f>
        <v>0</v>
      </c>
      <c r="H584">
        <f>buff!X585</f>
        <v>0</v>
      </c>
      <c r="I584" t="str">
        <f>buff!AI585</f>
        <v>DEF:-680</v>
      </c>
      <c r="J584">
        <f>buff!AJ585</f>
        <v>0</v>
      </c>
      <c r="K584">
        <f>buff!AK585</f>
        <v>0</v>
      </c>
      <c r="L584">
        <f>buff!AL585</f>
        <v>0</v>
      </c>
      <c r="M584">
        <f>buff!AM585</f>
        <v>0</v>
      </c>
      <c r="N584">
        <f>buff!AN585</f>
        <v>0</v>
      </c>
      <c r="O584">
        <f>buff!AO585</f>
        <v>0</v>
      </c>
      <c r="P584">
        <f>buff!AP585</f>
        <v>0</v>
      </c>
      <c r="Q584">
        <f>buff!AQ585</f>
        <v>0</v>
      </c>
      <c r="R584">
        <f>buff!AR585</f>
        <v>999</v>
      </c>
      <c r="S584">
        <f>buff!AS585</f>
        <v>0</v>
      </c>
      <c r="T584">
        <f>buff!AT585</f>
        <v>0</v>
      </c>
      <c r="U584" t="str">
        <f>buff!AZ585</f>
        <v/>
      </c>
    </row>
    <row r="585" spans="1:21" x14ac:dyDescent="0.15">
      <c r="A585">
        <f>buff!Q586</f>
        <v>200448</v>
      </c>
      <c r="B585" t="str">
        <f>buff!R586</f>
        <v>被动腐蚀lv8</v>
      </c>
      <c r="C585" t="str">
        <f>buff!S586</f>
        <v>被动腐蚀lv8</v>
      </c>
      <c r="D585">
        <f>VLOOKUP(buff!T586,对应表!V:W,2,FALSE)</f>
        <v>1</v>
      </c>
      <c r="E585">
        <f>buff!U586</f>
        <v>0</v>
      </c>
      <c r="F585">
        <f>buff!V586</f>
        <v>0</v>
      </c>
      <c r="G585">
        <f>buff!W586</f>
        <v>0</v>
      </c>
      <c r="H585">
        <f>buff!X586</f>
        <v>0</v>
      </c>
      <c r="I585" t="str">
        <f>buff!AI586</f>
        <v>DEF:-961</v>
      </c>
      <c r="J585">
        <f>buff!AJ586</f>
        <v>0</v>
      </c>
      <c r="K585">
        <f>buff!AK586</f>
        <v>0</v>
      </c>
      <c r="L585">
        <f>buff!AL586</f>
        <v>0</v>
      </c>
      <c r="M585">
        <f>buff!AM586</f>
        <v>0</v>
      </c>
      <c r="N585">
        <f>buff!AN586</f>
        <v>0</v>
      </c>
      <c r="O585">
        <f>buff!AO586</f>
        <v>0</v>
      </c>
      <c r="P585">
        <f>buff!AP586</f>
        <v>0</v>
      </c>
      <c r="Q585">
        <f>buff!AQ586</f>
        <v>0</v>
      </c>
      <c r="R585">
        <f>buff!AR586</f>
        <v>999</v>
      </c>
      <c r="S585">
        <f>buff!AS586</f>
        <v>0</v>
      </c>
      <c r="T585">
        <f>buff!AT586</f>
        <v>0</v>
      </c>
      <c r="U585" t="str">
        <f>buff!AZ586</f>
        <v/>
      </c>
    </row>
    <row r="586" spans="1:21" x14ac:dyDescent="0.15">
      <c r="A586">
        <f>buff!Q587</f>
        <v>200449</v>
      </c>
      <c r="B586" t="str">
        <f>buff!R587</f>
        <v>被动腐蚀lv9</v>
      </c>
      <c r="C586" t="str">
        <f>buff!S587</f>
        <v>被动腐蚀lv9</v>
      </c>
      <c r="D586">
        <f>VLOOKUP(buff!T587,对应表!V:W,2,FALSE)</f>
        <v>1</v>
      </c>
      <c r="E586">
        <f>buff!U587</f>
        <v>0</v>
      </c>
      <c r="F586">
        <f>buff!V587</f>
        <v>0</v>
      </c>
      <c r="G586">
        <f>buff!W587</f>
        <v>0</v>
      </c>
      <c r="H586">
        <f>buff!X587</f>
        <v>0</v>
      </c>
      <c r="I586" t="str">
        <f>buff!AI587</f>
        <v>DEF:-1359</v>
      </c>
      <c r="J586">
        <f>buff!AJ587</f>
        <v>0</v>
      </c>
      <c r="K586">
        <f>buff!AK587</f>
        <v>0</v>
      </c>
      <c r="L586">
        <f>buff!AL587</f>
        <v>0</v>
      </c>
      <c r="M586">
        <f>buff!AM587</f>
        <v>0</v>
      </c>
      <c r="N586">
        <f>buff!AN587</f>
        <v>0</v>
      </c>
      <c r="O586">
        <f>buff!AO587</f>
        <v>0</v>
      </c>
      <c r="P586">
        <f>buff!AP587</f>
        <v>0</v>
      </c>
      <c r="Q586">
        <f>buff!AQ587</f>
        <v>0</v>
      </c>
      <c r="R586">
        <f>buff!AR587</f>
        <v>999</v>
      </c>
      <c r="S586">
        <f>buff!AS587</f>
        <v>0</v>
      </c>
      <c r="T586">
        <f>buff!AT587</f>
        <v>0</v>
      </c>
      <c r="U586" t="str">
        <f>buff!AZ587</f>
        <v/>
      </c>
    </row>
    <row r="587" spans="1:21" x14ac:dyDescent="0.15">
      <c r="A587">
        <f>buff!Q588</f>
        <v>200450</v>
      </c>
      <c r="B587" t="str">
        <f>buff!R588</f>
        <v>被动腐蚀lv10</v>
      </c>
      <c r="C587" t="str">
        <f>buff!S588</f>
        <v>被动腐蚀lv10</v>
      </c>
      <c r="D587">
        <f>VLOOKUP(buff!T588,对应表!V:W,2,FALSE)</f>
        <v>1</v>
      </c>
      <c r="E587">
        <f>buff!U588</f>
        <v>0</v>
      </c>
      <c r="F587">
        <f>buff!V588</f>
        <v>0</v>
      </c>
      <c r="G587">
        <f>buff!W588</f>
        <v>0</v>
      </c>
      <c r="H587">
        <f>buff!X588</f>
        <v>0</v>
      </c>
      <c r="I587" t="str">
        <f>buff!AI588</f>
        <v>DEF:-1922</v>
      </c>
      <c r="J587">
        <f>buff!AJ588</f>
        <v>0</v>
      </c>
      <c r="K587">
        <f>buff!AK588</f>
        <v>0</v>
      </c>
      <c r="L587">
        <f>buff!AL588</f>
        <v>0</v>
      </c>
      <c r="M587">
        <f>buff!AM588</f>
        <v>0</v>
      </c>
      <c r="N587">
        <f>buff!AN588</f>
        <v>0</v>
      </c>
      <c r="O587">
        <f>buff!AO588</f>
        <v>0</v>
      </c>
      <c r="P587">
        <f>buff!AP588</f>
        <v>0</v>
      </c>
      <c r="Q587">
        <f>buff!AQ588</f>
        <v>0</v>
      </c>
      <c r="R587">
        <f>buff!AR588</f>
        <v>999</v>
      </c>
      <c r="S587">
        <f>buff!AS588</f>
        <v>0</v>
      </c>
      <c r="T587">
        <f>buff!AT588</f>
        <v>0</v>
      </c>
      <c r="U587" t="str">
        <f>buff!AZ588</f>
        <v/>
      </c>
    </row>
    <row r="588" spans="1:21" x14ac:dyDescent="0.15">
      <c r="A588">
        <f>buff!Q589</f>
        <v>200451</v>
      </c>
      <c r="B588" t="str">
        <f>buff!R589</f>
        <v>被动腐蚀lv11</v>
      </c>
      <c r="C588" t="str">
        <f>buff!S589</f>
        <v>被动腐蚀lv11</v>
      </c>
      <c r="D588">
        <f>VLOOKUP(buff!T589,对应表!V:W,2,FALSE)</f>
        <v>1</v>
      </c>
      <c r="E588">
        <f>buff!U589</f>
        <v>0</v>
      </c>
      <c r="F588">
        <f>buff!V589</f>
        <v>0</v>
      </c>
      <c r="G588">
        <f>buff!W589</f>
        <v>0</v>
      </c>
      <c r="H588">
        <f>buff!X589</f>
        <v>0</v>
      </c>
      <c r="I588" t="str">
        <f>buff!AI589</f>
        <v>DEF:-2719</v>
      </c>
      <c r="J588">
        <f>buff!AJ589</f>
        <v>0</v>
      </c>
      <c r="K588">
        <f>buff!AK589</f>
        <v>0</v>
      </c>
      <c r="L588">
        <f>buff!AL589</f>
        <v>0</v>
      </c>
      <c r="M588">
        <f>buff!AM589</f>
        <v>0</v>
      </c>
      <c r="N588">
        <f>buff!AN589</f>
        <v>0</v>
      </c>
      <c r="O588">
        <f>buff!AO589</f>
        <v>0</v>
      </c>
      <c r="P588">
        <f>buff!AP589</f>
        <v>0</v>
      </c>
      <c r="Q588">
        <f>buff!AQ589</f>
        <v>0</v>
      </c>
      <c r="R588">
        <f>buff!AR589</f>
        <v>999</v>
      </c>
      <c r="S588">
        <f>buff!AS589</f>
        <v>0</v>
      </c>
      <c r="T588">
        <f>buff!AT589</f>
        <v>0</v>
      </c>
      <c r="U588" t="str">
        <f>buff!AZ589</f>
        <v/>
      </c>
    </row>
    <row r="589" spans="1:21" x14ac:dyDescent="0.15">
      <c r="A589">
        <f>buff!Q590</f>
        <v>200452</v>
      </c>
      <c r="B589" t="str">
        <f>buff!R590</f>
        <v>被动腐蚀lv12</v>
      </c>
      <c r="C589" t="str">
        <f>buff!S590</f>
        <v>被动腐蚀lv12</v>
      </c>
      <c r="D589">
        <f>VLOOKUP(buff!T590,对应表!V:W,2,FALSE)</f>
        <v>1</v>
      </c>
      <c r="E589">
        <f>buff!U590</f>
        <v>0</v>
      </c>
      <c r="F589">
        <f>buff!V590</f>
        <v>0</v>
      </c>
      <c r="G589">
        <f>buff!W590</f>
        <v>0</v>
      </c>
      <c r="H589">
        <f>buff!X590</f>
        <v>0</v>
      </c>
      <c r="I589" t="str">
        <f>buff!AI590</f>
        <v>DEF:-3845</v>
      </c>
      <c r="J589">
        <f>buff!AJ590</f>
        <v>0</v>
      </c>
      <c r="K589">
        <f>buff!AK590</f>
        <v>0</v>
      </c>
      <c r="L589">
        <f>buff!AL590</f>
        <v>0</v>
      </c>
      <c r="M589">
        <f>buff!AM590</f>
        <v>0</v>
      </c>
      <c r="N589">
        <f>buff!AN590</f>
        <v>0</v>
      </c>
      <c r="O589">
        <f>buff!AO590</f>
        <v>0</v>
      </c>
      <c r="P589">
        <f>buff!AP590</f>
        <v>0</v>
      </c>
      <c r="Q589">
        <f>buff!AQ590</f>
        <v>0</v>
      </c>
      <c r="R589">
        <f>buff!AR590</f>
        <v>999</v>
      </c>
      <c r="S589">
        <f>buff!AS590</f>
        <v>0</v>
      </c>
      <c r="T589">
        <f>buff!AT590</f>
        <v>0</v>
      </c>
      <c r="U589" t="str">
        <f>buff!AZ590</f>
        <v/>
      </c>
    </row>
    <row r="590" spans="1:21" x14ac:dyDescent="0.15">
      <c r="A590">
        <f>buff!Q591</f>
        <v>200453</v>
      </c>
      <c r="B590" t="str">
        <f>buff!R591</f>
        <v>被动腐蚀lv13</v>
      </c>
      <c r="C590" t="str">
        <f>buff!S591</f>
        <v>被动腐蚀lv13</v>
      </c>
      <c r="D590">
        <f>VLOOKUP(buff!T591,对应表!V:W,2,FALSE)</f>
        <v>1</v>
      </c>
      <c r="E590">
        <f>buff!U591</f>
        <v>0</v>
      </c>
      <c r="F590">
        <f>buff!V591</f>
        <v>0</v>
      </c>
      <c r="G590">
        <f>buff!W591</f>
        <v>0</v>
      </c>
      <c r="H590">
        <f>buff!X591</f>
        <v>0</v>
      </c>
      <c r="I590" t="str">
        <f>buff!AI591</f>
        <v>DEF:-5438</v>
      </c>
      <c r="J590">
        <f>buff!AJ591</f>
        <v>0</v>
      </c>
      <c r="K590">
        <f>buff!AK591</f>
        <v>0</v>
      </c>
      <c r="L590">
        <f>buff!AL591</f>
        <v>0</v>
      </c>
      <c r="M590">
        <f>buff!AM591</f>
        <v>0</v>
      </c>
      <c r="N590">
        <f>buff!AN591</f>
        <v>0</v>
      </c>
      <c r="O590">
        <f>buff!AO591</f>
        <v>0</v>
      </c>
      <c r="P590">
        <f>buff!AP591</f>
        <v>0</v>
      </c>
      <c r="Q590">
        <f>buff!AQ591</f>
        <v>0</v>
      </c>
      <c r="R590">
        <f>buff!AR591</f>
        <v>999</v>
      </c>
      <c r="S590">
        <f>buff!AS591</f>
        <v>0</v>
      </c>
      <c r="T590">
        <f>buff!AT591</f>
        <v>0</v>
      </c>
      <c r="U590" t="str">
        <f>buff!AZ591</f>
        <v/>
      </c>
    </row>
    <row r="591" spans="1:21" x14ac:dyDescent="0.15">
      <c r="A591">
        <f>buff!Q592</f>
        <v>200454</v>
      </c>
      <c r="B591" t="str">
        <f>buff!R592</f>
        <v>被动腐蚀lv14</v>
      </c>
      <c r="C591" t="str">
        <f>buff!S592</f>
        <v>被动腐蚀lv14</v>
      </c>
      <c r="D591">
        <f>VLOOKUP(buff!T592,对应表!V:W,2,FALSE)</f>
        <v>1</v>
      </c>
      <c r="E591">
        <f>buff!U592</f>
        <v>0</v>
      </c>
      <c r="F591">
        <f>buff!V592</f>
        <v>0</v>
      </c>
      <c r="G591">
        <f>buff!W592</f>
        <v>0</v>
      </c>
      <c r="H591">
        <f>buff!X592</f>
        <v>0</v>
      </c>
      <c r="I591" t="str">
        <f>buff!AI592</f>
        <v>DEF:-7692</v>
      </c>
      <c r="J591">
        <f>buff!AJ592</f>
        <v>0</v>
      </c>
      <c r="K591">
        <f>buff!AK592</f>
        <v>0</v>
      </c>
      <c r="L591">
        <f>buff!AL592</f>
        <v>0</v>
      </c>
      <c r="M591">
        <f>buff!AM592</f>
        <v>0</v>
      </c>
      <c r="N591">
        <f>buff!AN592</f>
        <v>0</v>
      </c>
      <c r="O591">
        <f>buff!AO592</f>
        <v>0</v>
      </c>
      <c r="P591">
        <f>buff!AP592</f>
        <v>0</v>
      </c>
      <c r="Q591">
        <f>buff!AQ592</f>
        <v>0</v>
      </c>
      <c r="R591">
        <f>buff!AR592</f>
        <v>999</v>
      </c>
      <c r="S591">
        <f>buff!AS592</f>
        <v>0</v>
      </c>
      <c r="T591">
        <f>buff!AT592</f>
        <v>0</v>
      </c>
      <c r="U591" t="str">
        <f>buff!AZ592</f>
        <v/>
      </c>
    </row>
    <row r="592" spans="1:21" x14ac:dyDescent="0.15">
      <c r="A592">
        <f>buff!Q593</f>
        <v>200455</v>
      </c>
      <c r="B592" t="str">
        <f>buff!R593</f>
        <v>被动腐蚀lv15</v>
      </c>
      <c r="C592" t="str">
        <f>buff!S593</f>
        <v>被动腐蚀lv15</v>
      </c>
      <c r="D592">
        <f>VLOOKUP(buff!T593,对应表!V:W,2,FALSE)</f>
        <v>1</v>
      </c>
      <c r="E592">
        <f>buff!U593</f>
        <v>0</v>
      </c>
      <c r="F592">
        <f>buff!V593</f>
        <v>0</v>
      </c>
      <c r="G592">
        <f>buff!W593</f>
        <v>0</v>
      </c>
      <c r="H592">
        <f>buff!X593</f>
        <v>0</v>
      </c>
      <c r="I592" t="str">
        <f>buff!AI593</f>
        <v>DEF:-10879</v>
      </c>
      <c r="J592">
        <f>buff!AJ593</f>
        <v>0</v>
      </c>
      <c r="K592">
        <f>buff!AK593</f>
        <v>0</v>
      </c>
      <c r="L592">
        <f>buff!AL593</f>
        <v>0</v>
      </c>
      <c r="M592">
        <f>buff!AM593</f>
        <v>0</v>
      </c>
      <c r="N592">
        <f>buff!AN593</f>
        <v>0</v>
      </c>
      <c r="O592">
        <f>buff!AO593</f>
        <v>0</v>
      </c>
      <c r="P592">
        <f>buff!AP593</f>
        <v>0</v>
      </c>
      <c r="Q592">
        <f>buff!AQ593</f>
        <v>0</v>
      </c>
      <c r="R592">
        <f>buff!AR593</f>
        <v>999</v>
      </c>
      <c r="S592">
        <f>buff!AS593</f>
        <v>0</v>
      </c>
      <c r="T592">
        <f>buff!AT593</f>
        <v>0</v>
      </c>
      <c r="U592" t="str">
        <f>buff!AZ593</f>
        <v/>
      </c>
    </row>
    <row r="593" spans="1:21" x14ac:dyDescent="0.15">
      <c r="A593">
        <f>buff!Q594</f>
        <v>200456</v>
      </c>
      <c r="B593" t="str">
        <f>buff!R594</f>
        <v>被动腐蚀lv16</v>
      </c>
      <c r="C593" t="str">
        <f>buff!S594</f>
        <v>被动腐蚀lv16</v>
      </c>
      <c r="D593">
        <f>VLOOKUP(buff!T594,对应表!V:W,2,FALSE)</f>
        <v>1</v>
      </c>
      <c r="E593">
        <f>buff!U594</f>
        <v>0</v>
      </c>
      <c r="F593">
        <f>buff!V594</f>
        <v>0</v>
      </c>
      <c r="G593">
        <f>buff!W594</f>
        <v>0</v>
      </c>
      <c r="H593">
        <f>buff!X594</f>
        <v>0</v>
      </c>
      <c r="I593" t="str">
        <f>buff!AI594</f>
        <v>DEF:-15387</v>
      </c>
      <c r="J593">
        <f>buff!AJ594</f>
        <v>0</v>
      </c>
      <c r="K593">
        <f>buff!AK594</f>
        <v>0</v>
      </c>
      <c r="L593">
        <f>buff!AL594</f>
        <v>0</v>
      </c>
      <c r="M593">
        <f>buff!AM594</f>
        <v>0</v>
      </c>
      <c r="N593">
        <f>buff!AN594</f>
        <v>0</v>
      </c>
      <c r="O593">
        <f>buff!AO594</f>
        <v>0</v>
      </c>
      <c r="P593">
        <f>buff!AP594</f>
        <v>0</v>
      </c>
      <c r="Q593">
        <f>buff!AQ594</f>
        <v>0</v>
      </c>
      <c r="R593">
        <f>buff!AR594</f>
        <v>999</v>
      </c>
      <c r="S593">
        <f>buff!AS594</f>
        <v>0</v>
      </c>
      <c r="T593">
        <f>buff!AT594</f>
        <v>0</v>
      </c>
      <c r="U593" t="str">
        <f>buff!AZ594</f>
        <v/>
      </c>
    </row>
    <row r="594" spans="1:21" x14ac:dyDescent="0.15">
      <c r="A594">
        <f>buff!Q595</f>
        <v>200457</v>
      </c>
      <c r="B594" t="str">
        <f>buff!R595</f>
        <v>被动腐蚀lv17</v>
      </c>
      <c r="C594" t="str">
        <f>buff!S595</f>
        <v>被动腐蚀lv17</v>
      </c>
      <c r="D594">
        <f>VLOOKUP(buff!T595,对应表!V:W,2,FALSE)</f>
        <v>1</v>
      </c>
      <c r="E594">
        <f>buff!U595</f>
        <v>0</v>
      </c>
      <c r="F594">
        <f>buff!V595</f>
        <v>0</v>
      </c>
      <c r="G594">
        <f>buff!W595</f>
        <v>0</v>
      </c>
      <c r="H594">
        <f>buff!X595</f>
        <v>0</v>
      </c>
      <c r="I594" t="str">
        <f>buff!AI595</f>
        <v>DEF:-21763</v>
      </c>
      <c r="J594">
        <f>buff!AJ595</f>
        <v>0</v>
      </c>
      <c r="K594">
        <f>buff!AK595</f>
        <v>0</v>
      </c>
      <c r="L594">
        <f>buff!AL595</f>
        <v>0</v>
      </c>
      <c r="M594">
        <f>buff!AM595</f>
        <v>0</v>
      </c>
      <c r="N594">
        <f>buff!AN595</f>
        <v>0</v>
      </c>
      <c r="O594">
        <f>buff!AO595</f>
        <v>0</v>
      </c>
      <c r="P594">
        <f>buff!AP595</f>
        <v>0</v>
      </c>
      <c r="Q594">
        <f>buff!AQ595</f>
        <v>0</v>
      </c>
      <c r="R594">
        <f>buff!AR595</f>
        <v>999</v>
      </c>
      <c r="S594">
        <f>buff!AS595</f>
        <v>0</v>
      </c>
      <c r="T594">
        <f>buff!AT595</f>
        <v>0</v>
      </c>
      <c r="U594" t="str">
        <f>buff!AZ595</f>
        <v/>
      </c>
    </row>
    <row r="595" spans="1:21" x14ac:dyDescent="0.15">
      <c r="A595">
        <f>buff!Q596</f>
        <v>200458</v>
      </c>
      <c r="B595" t="str">
        <f>buff!R596</f>
        <v>被动腐蚀lv18</v>
      </c>
      <c r="C595" t="str">
        <f>buff!S596</f>
        <v>被动腐蚀lv18</v>
      </c>
      <c r="D595">
        <f>VLOOKUP(buff!T596,对应表!V:W,2,FALSE)</f>
        <v>1</v>
      </c>
      <c r="E595">
        <f>buff!U596</f>
        <v>0</v>
      </c>
      <c r="F595">
        <f>buff!V596</f>
        <v>0</v>
      </c>
      <c r="G595">
        <f>buff!W596</f>
        <v>0</v>
      </c>
      <c r="H595">
        <f>buff!X596</f>
        <v>0</v>
      </c>
      <c r="I595" t="str">
        <f>buff!AI596</f>
        <v>DEF:-30781</v>
      </c>
      <c r="J595">
        <f>buff!AJ596</f>
        <v>0</v>
      </c>
      <c r="K595">
        <f>buff!AK596</f>
        <v>0</v>
      </c>
      <c r="L595">
        <f>buff!AL596</f>
        <v>0</v>
      </c>
      <c r="M595">
        <f>buff!AM596</f>
        <v>0</v>
      </c>
      <c r="N595">
        <f>buff!AN596</f>
        <v>0</v>
      </c>
      <c r="O595">
        <f>buff!AO596</f>
        <v>0</v>
      </c>
      <c r="P595">
        <f>buff!AP596</f>
        <v>0</v>
      </c>
      <c r="Q595">
        <f>buff!AQ596</f>
        <v>0</v>
      </c>
      <c r="R595">
        <f>buff!AR596</f>
        <v>999</v>
      </c>
      <c r="S595">
        <f>buff!AS596</f>
        <v>0</v>
      </c>
      <c r="T595">
        <f>buff!AT596</f>
        <v>0</v>
      </c>
      <c r="U595" t="str">
        <f>buff!AZ596</f>
        <v/>
      </c>
    </row>
    <row r="596" spans="1:21" x14ac:dyDescent="0.15">
      <c r="A596">
        <f>buff!Q597</f>
        <v>200459</v>
      </c>
      <c r="B596" t="str">
        <f>buff!R597</f>
        <v>被动腐蚀lv19</v>
      </c>
      <c r="C596" t="str">
        <f>buff!S597</f>
        <v>被动腐蚀lv19</v>
      </c>
      <c r="D596">
        <f>VLOOKUP(buff!T597,对应表!V:W,2,FALSE)</f>
        <v>1</v>
      </c>
      <c r="E596">
        <f>buff!U597</f>
        <v>0</v>
      </c>
      <c r="F596">
        <f>buff!V597</f>
        <v>0</v>
      </c>
      <c r="G596">
        <f>buff!W597</f>
        <v>0</v>
      </c>
      <c r="H596">
        <f>buff!X597</f>
        <v>0</v>
      </c>
      <c r="I596" t="str">
        <f>buff!AI597</f>
        <v>DEF:-43536</v>
      </c>
      <c r="J596">
        <f>buff!AJ597</f>
        <v>0</v>
      </c>
      <c r="K596">
        <f>buff!AK597</f>
        <v>0</v>
      </c>
      <c r="L596">
        <f>buff!AL597</f>
        <v>0</v>
      </c>
      <c r="M596">
        <f>buff!AM597</f>
        <v>0</v>
      </c>
      <c r="N596">
        <f>buff!AN597</f>
        <v>0</v>
      </c>
      <c r="O596">
        <f>buff!AO597</f>
        <v>0</v>
      </c>
      <c r="P596">
        <f>buff!AP597</f>
        <v>0</v>
      </c>
      <c r="Q596">
        <f>buff!AQ597</f>
        <v>0</v>
      </c>
      <c r="R596">
        <f>buff!AR597</f>
        <v>999</v>
      </c>
      <c r="S596">
        <f>buff!AS597</f>
        <v>0</v>
      </c>
      <c r="T596">
        <f>buff!AT597</f>
        <v>0</v>
      </c>
      <c r="U596" t="str">
        <f>buff!AZ597</f>
        <v/>
      </c>
    </row>
    <row r="597" spans="1:21" x14ac:dyDescent="0.15">
      <c r="A597">
        <f>buff!Q598</f>
        <v>200460</v>
      </c>
      <c r="B597" t="str">
        <f>buff!R598</f>
        <v>被动腐蚀lv20</v>
      </c>
      <c r="C597" t="str">
        <f>buff!S598</f>
        <v>被动腐蚀lv20</v>
      </c>
      <c r="D597">
        <f>VLOOKUP(buff!T598,对应表!V:W,2,FALSE)</f>
        <v>1</v>
      </c>
      <c r="E597">
        <f>buff!U598</f>
        <v>0</v>
      </c>
      <c r="F597">
        <f>buff!V598</f>
        <v>0</v>
      </c>
      <c r="G597">
        <f>buff!W598</f>
        <v>0</v>
      </c>
      <c r="H597">
        <f>buff!X598</f>
        <v>0</v>
      </c>
      <c r="I597" t="str">
        <f>buff!AI598</f>
        <v>DEF:-61577</v>
      </c>
      <c r="J597">
        <f>buff!AJ598</f>
        <v>0</v>
      </c>
      <c r="K597">
        <f>buff!AK598</f>
        <v>0</v>
      </c>
      <c r="L597">
        <f>buff!AL598</f>
        <v>0</v>
      </c>
      <c r="M597">
        <f>buff!AM598</f>
        <v>0</v>
      </c>
      <c r="N597">
        <f>buff!AN598</f>
        <v>0</v>
      </c>
      <c r="O597">
        <f>buff!AO598</f>
        <v>0</v>
      </c>
      <c r="P597">
        <f>buff!AP598</f>
        <v>0</v>
      </c>
      <c r="Q597">
        <f>buff!AQ598</f>
        <v>0</v>
      </c>
      <c r="R597">
        <f>buff!AR598</f>
        <v>999</v>
      </c>
      <c r="S597">
        <f>buff!AS598</f>
        <v>0</v>
      </c>
      <c r="T597">
        <f>buff!AT598</f>
        <v>0</v>
      </c>
      <c r="U597" t="str">
        <f>buff!AZ598</f>
        <v/>
      </c>
    </row>
    <row r="598" spans="1:21" x14ac:dyDescent="0.15">
      <c r="A598">
        <f>buff!Q599</f>
        <v>200461</v>
      </c>
      <c r="B598" t="str">
        <f>buff!R599</f>
        <v>被动精准lv1</v>
      </c>
      <c r="C598" t="str">
        <f>buff!S599</f>
        <v>被动精准lv1</v>
      </c>
      <c r="D598">
        <f>VLOOKUP(buff!T599,对应表!V:W,2,FALSE)</f>
        <v>1</v>
      </c>
      <c r="E598">
        <f>buff!U599</f>
        <v>0</v>
      </c>
      <c r="F598">
        <f>buff!V599</f>
        <v>0</v>
      </c>
      <c r="G598">
        <f>buff!W599</f>
        <v>0</v>
      </c>
      <c r="H598">
        <f>buff!X599</f>
        <v>0</v>
      </c>
      <c r="I598" t="str">
        <f>buff!AI599</f>
        <v>HIT:5|CRI:5</v>
      </c>
      <c r="J598">
        <f>buff!AJ599</f>
        <v>0</v>
      </c>
      <c r="K598">
        <f>buff!AK599</f>
        <v>0</v>
      </c>
      <c r="L598">
        <f>buff!AL599</f>
        <v>0</v>
      </c>
      <c r="M598">
        <f>buff!AM599</f>
        <v>0</v>
      </c>
      <c r="N598">
        <f>buff!AN599</f>
        <v>0</v>
      </c>
      <c r="O598">
        <f>buff!AO599</f>
        <v>0</v>
      </c>
      <c r="P598">
        <f>buff!AP599</f>
        <v>0</v>
      </c>
      <c r="Q598">
        <f>buff!AQ599</f>
        <v>0</v>
      </c>
      <c r="R598">
        <f>buff!AR599</f>
        <v>999</v>
      </c>
      <c r="S598">
        <f>buff!AS599</f>
        <v>0</v>
      </c>
      <c r="T598">
        <f>buff!AT599</f>
        <v>0</v>
      </c>
      <c r="U598" t="str">
        <f>buff!AZ599</f>
        <v/>
      </c>
    </row>
    <row r="599" spans="1:21" x14ac:dyDescent="0.15">
      <c r="A599">
        <f>buff!Q600</f>
        <v>200462</v>
      </c>
      <c r="B599" t="str">
        <f>buff!R600</f>
        <v>被动精准lv2</v>
      </c>
      <c r="C599" t="str">
        <f>buff!S600</f>
        <v>被动精准lv2</v>
      </c>
      <c r="D599">
        <f>VLOOKUP(buff!T600,对应表!V:W,2,FALSE)</f>
        <v>1</v>
      </c>
      <c r="E599">
        <f>buff!U600</f>
        <v>0</v>
      </c>
      <c r="F599">
        <f>buff!V600</f>
        <v>0</v>
      </c>
      <c r="G599">
        <f>buff!W600</f>
        <v>0</v>
      </c>
      <c r="H599">
        <f>buff!X600</f>
        <v>0</v>
      </c>
      <c r="I599" t="str">
        <f>buff!AI600</f>
        <v>HIT:6|CRI:6</v>
      </c>
      <c r="J599">
        <f>buff!AJ600</f>
        <v>0</v>
      </c>
      <c r="K599">
        <f>buff!AK600</f>
        <v>0</v>
      </c>
      <c r="L599">
        <f>buff!AL600</f>
        <v>0</v>
      </c>
      <c r="M599">
        <f>buff!AM600</f>
        <v>0</v>
      </c>
      <c r="N599">
        <f>buff!AN600</f>
        <v>0</v>
      </c>
      <c r="O599">
        <f>buff!AO600</f>
        <v>0</v>
      </c>
      <c r="P599">
        <f>buff!AP600</f>
        <v>0</v>
      </c>
      <c r="Q599">
        <f>buff!AQ600</f>
        <v>0</v>
      </c>
      <c r="R599">
        <f>buff!AR600</f>
        <v>999</v>
      </c>
      <c r="S599">
        <f>buff!AS600</f>
        <v>0</v>
      </c>
      <c r="T599">
        <f>buff!AT600</f>
        <v>0</v>
      </c>
      <c r="U599" t="str">
        <f>buff!AZ600</f>
        <v/>
      </c>
    </row>
    <row r="600" spans="1:21" x14ac:dyDescent="0.15">
      <c r="A600">
        <f>buff!Q601</f>
        <v>200463</v>
      </c>
      <c r="B600" t="str">
        <f>buff!R601</f>
        <v>被动精准lv3</v>
      </c>
      <c r="C600" t="str">
        <f>buff!S601</f>
        <v>被动精准lv3</v>
      </c>
      <c r="D600">
        <f>VLOOKUP(buff!T601,对应表!V:W,2,FALSE)</f>
        <v>1</v>
      </c>
      <c r="E600">
        <f>buff!U601</f>
        <v>0</v>
      </c>
      <c r="F600">
        <f>buff!V601</f>
        <v>0</v>
      </c>
      <c r="G600">
        <f>buff!W601</f>
        <v>0</v>
      </c>
      <c r="H600">
        <f>buff!X601</f>
        <v>0</v>
      </c>
      <c r="I600" t="str">
        <f>buff!AI601</f>
        <v>HIT:7|CRI:7</v>
      </c>
      <c r="J600">
        <f>buff!AJ601</f>
        <v>0</v>
      </c>
      <c r="K600">
        <f>buff!AK601</f>
        <v>0</v>
      </c>
      <c r="L600">
        <f>buff!AL601</f>
        <v>0</v>
      </c>
      <c r="M600">
        <f>buff!AM601</f>
        <v>0</v>
      </c>
      <c r="N600">
        <f>buff!AN601</f>
        <v>0</v>
      </c>
      <c r="O600">
        <f>buff!AO601</f>
        <v>0</v>
      </c>
      <c r="P600">
        <f>buff!AP601</f>
        <v>0</v>
      </c>
      <c r="Q600">
        <f>buff!AQ601</f>
        <v>0</v>
      </c>
      <c r="R600">
        <f>buff!AR601</f>
        <v>999</v>
      </c>
      <c r="S600">
        <f>buff!AS601</f>
        <v>0</v>
      </c>
      <c r="T600">
        <f>buff!AT601</f>
        <v>0</v>
      </c>
      <c r="U600" t="str">
        <f>buff!AZ601</f>
        <v/>
      </c>
    </row>
    <row r="601" spans="1:21" x14ac:dyDescent="0.15">
      <c r="A601">
        <f>buff!Q602</f>
        <v>200464</v>
      </c>
      <c r="B601" t="str">
        <f>buff!R602</f>
        <v>被动精准lv4</v>
      </c>
      <c r="C601" t="str">
        <f>buff!S602</f>
        <v>被动精准lv4</v>
      </c>
      <c r="D601">
        <f>VLOOKUP(buff!T602,对应表!V:W,2,FALSE)</f>
        <v>1</v>
      </c>
      <c r="E601">
        <f>buff!U602</f>
        <v>0</v>
      </c>
      <c r="F601">
        <f>buff!V602</f>
        <v>0</v>
      </c>
      <c r="G601">
        <f>buff!W602</f>
        <v>0</v>
      </c>
      <c r="H601">
        <f>buff!X602</f>
        <v>0</v>
      </c>
      <c r="I601" t="str">
        <f>buff!AI602</f>
        <v>HIT:8|CRI:8</v>
      </c>
      <c r="J601">
        <f>buff!AJ602</f>
        <v>0</v>
      </c>
      <c r="K601">
        <f>buff!AK602</f>
        <v>0</v>
      </c>
      <c r="L601">
        <f>buff!AL602</f>
        <v>0</v>
      </c>
      <c r="M601">
        <f>buff!AM602</f>
        <v>0</v>
      </c>
      <c r="N601">
        <f>buff!AN602</f>
        <v>0</v>
      </c>
      <c r="O601">
        <f>buff!AO602</f>
        <v>0</v>
      </c>
      <c r="P601">
        <f>buff!AP602</f>
        <v>0</v>
      </c>
      <c r="Q601">
        <f>buff!AQ602</f>
        <v>0</v>
      </c>
      <c r="R601">
        <f>buff!AR602</f>
        <v>999</v>
      </c>
      <c r="S601">
        <f>buff!AS602</f>
        <v>0</v>
      </c>
      <c r="T601">
        <f>buff!AT602</f>
        <v>0</v>
      </c>
      <c r="U601" t="str">
        <f>buff!AZ602</f>
        <v/>
      </c>
    </row>
    <row r="602" spans="1:21" x14ac:dyDescent="0.15">
      <c r="A602">
        <f>buff!Q603</f>
        <v>200465</v>
      </c>
      <c r="B602" t="str">
        <f>buff!R603</f>
        <v>被动精准lv5</v>
      </c>
      <c r="C602" t="str">
        <f>buff!S603</f>
        <v>被动精准lv5</v>
      </c>
      <c r="D602">
        <f>VLOOKUP(buff!T603,对应表!V:W,2,FALSE)</f>
        <v>1</v>
      </c>
      <c r="E602">
        <f>buff!U603</f>
        <v>0</v>
      </c>
      <c r="F602">
        <f>buff!V603</f>
        <v>0</v>
      </c>
      <c r="G602">
        <f>buff!W603</f>
        <v>0</v>
      </c>
      <c r="H602">
        <f>buff!X603</f>
        <v>0</v>
      </c>
      <c r="I602" t="str">
        <f>buff!AI603</f>
        <v>HIT:9|CRI:9</v>
      </c>
      <c r="J602">
        <f>buff!AJ603</f>
        <v>0</v>
      </c>
      <c r="K602">
        <f>buff!AK603</f>
        <v>0</v>
      </c>
      <c r="L602">
        <f>buff!AL603</f>
        <v>0</v>
      </c>
      <c r="M602">
        <f>buff!AM603</f>
        <v>0</v>
      </c>
      <c r="N602">
        <f>buff!AN603</f>
        <v>0</v>
      </c>
      <c r="O602">
        <f>buff!AO603</f>
        <v>0</v>
      </c>
      <c r="P602">
        <f>buff!AP603</f>
        <v>0</v>
      </c>
      <c r="Q602">
        <f>buff!AQ603</f>
        <v>0</v>
      </c>
      <c r="R602">
        <f>buff!AR603</f>
        <v>999</v>
      </c>
      <c r="S602">
        <f>buff!AS603</f>
        <v>0</v>
      </c>
      <c r="T602">
        <f>buff!AT603</f>
        <v>0</v>
      </c>
      <c r="U602" t="str">
        <f>buff!AZ603</f>
        <v/>
      </c>
    </row>
    <row r="603" spans="1:21" x14ac:dyDescent="0.15">
      <c r="A603">
        <f>buff!Q604</f>
        <v>200466</v>
      </c>
      <c r="B603" t="str">
        <f>buff!R604</f>
        <v>被动精准lv6</v>
      </c>
      <c r="C603" t="str">
        <f>buff!S604</f>
        <v>被动精准lv6</v>
      </c>
      <c r="D603">
        <f>VLOOKUP(buff!T604,对应表!V:W,2,FALSE)</f>
        <v>1</v>
      </c>
      <c r="E603">
        <f>buff!U604</f>
        <v>0</v>
      </c>
      <c r="F603">
        <f>buff!V604</f>
        <v>0</v>
      </c>
      <c r="G603">
        <f>buff!W604</f>
        <v>0</v>
      </c>
      <c r="H603">
        <f>buff!X604</f>
        <v>0</v>
      </c>
      <c r="I603" t="str">
        <f>buff!AI604</f>
        <v>HIT:10|CRI:10</v>
      </c>
      <c r="J603">
        <f>buff!AJ604</f>
        <v>0</v>
      </c>
      <c r="K603">
        <f>buff!AK604</f>
        <v>0</v>
      </c>
      <c r="L603">
        <f>buff!AL604</f>
        <v>0</v>
      </c>
      <c r="M603">
        <f>buff!AM604</f>
        <v>0</v>
      </c>
      <c r="N603">
        <f>buff!AN604</f>
        <v>0</v>
      </c>
      <c r="O603">
        <f>buff!AO604</f>
        <v>0</v>
      </c>
      <c r="P603">
        <f>buff!AP604</f>
        <v>0</v>
      </c>
      <c r="Q603">
        <f>buff!AQ604</f>
        <v>0</v>
      </c>
      <c r="R603">
        <f>buff!AR604</f>
        <v>999</v>
      </c>
      <c r="S603">
        <f>buff!AS604</f>
        <v>0</v>
      </c>
      <c r="T603">
        <f>buff!AT604</f>
        <v>0</v>
      </c>
      <c r="U603" t="str">
        <f>buff!AZ604</f>
        <v/>
      </c>
    </row>
    <row r="604" spans="1:21" x14ac:dyDescent="0.15">
      <c r="A604">
        <f>buff!Q605</f>
        <v>200467</v>
      </c>
      <c r="B604" t="str">
        <f>buff!R605</f>
        <v>被动精准lv7</v>
      </c>
      <c r="C604" t="str">
        <f>buff!S605</f>
        <v>被动精准lv7</v>
      </c>
      <c r="D604">
        <f>VLOOKUP(buff!T605,对应表!V:W,2,FALSE)</f>
        <v>1</v>
      </c>
      <c r="E604">
        <f>buff!U605</f>
        <v>0</v>
      </c>
      <c r="F604">
        <f>buff!V605</f>
        <v>0</v>
      </c>
      <c r="G604">
        <f>buff!W605</f>
        <v>0</v>
      </c>
      <c r="H604">
        <f>buff!X605</f>
        <v>0</v>
      </c>
      <c r="I604" t="str">
        <f>buff!AI605</f>
        <v>HIT:11|CRI:11</v>
      </c>
      <c r="J604">
        <f>buff!AJ605</f>
        <v>0</v>
      </c>
      <c r="K604">
        <f>buff!AK605</f>
        <v>0</v>
      </c>
      <c r="L604">
        <f>buff!AL605</f>
        <v>0</v>
      </c>
      <c r="M604">
        <f>buff!AM605</f>
        <v>0</v>
      </c>
      <c r="N604">
        <f>buff!AN605</f>
        <v>0</v>
      </c>
      <c r="O604">
        <f>buff!AO605</f>
        <v>0</v>
      </c>
      <c r="P604">
        <f>buff!AP605</f>
        <v>0</v>
      </c>
      <c r="Q604">
        <f>buff!AQ605</f>
        <v>0</v>
      </c>
      <c r="R604">
        <f>buff!AR605</f>
        <v>999</v>
      </c>
      <c r="S604">
        <f>buff!AS605</f>
        <v>0</v>
      </c>
      <c r="T604">
        <f>buff!AT605</f>
        <v>0</v>
      </c>
      <c r="U604" t="str">
        <f>buff!AZ605</f>
        <v/>
      </c>
    </row>
    <row r="605" spans="1:21" x14ac:dyDescent="0.15">
      <c r="A605">
        <f>buff!Q606</f>
        <v>200468</v>
      </c>
      <c r="B605" t="str">
        <f>buff!R606</f>
        <v>被动精准lv8</v>
      </c>
      <c r="C605" t="str">
        <f>buff!S606</f>
        <v>被动精准lv8</v>
      </c>
      <c r="D605">
        <f>VLOOKUP(buff!T606,对应表!V:W,2,FALSE)</f>
        <v>1</v>
      </c>
      <c r="E605">
        <f>buff!U606</f>
        <v>0</v>
      </c>
      <c r="F605">
        <f>buff!V606</f>
        <v>0</v>
      </c>
      <c r="G605">
        <f>buff!W606</f>
        <v>0</v>
      </c>
      <c r="H605">
        <f>buff!X606</f>
        <v>0</v>
      </c>
      <c r="I605" t="str">
        <f>buff!AI606</f>
        <v>HIT:12|CRI:12</v>
      </c>
      <c r="J605">
        <f>buff!AJ606</f>
        <v>0</v>
      </c>
      <c r="K605">
        <f>buff!AK606</f>
        <v>0</v>
      </c>
      <c r="L605">
        <f>buff!AL606</f>
        <v>0</v>
      </c>
      <c r="M605">
        <f>buff!AM606</f>
        <v>0</v>
      </c>
      <c r="N605">
        <f>buff!AN606</f>
        <v>0</v>
      </c>
      <c r="O605">
        <f>buff!AO606</f>
        <v>0</v>
      </c>
      <c r="P605">
        <f>buff!AP606</f>
        <v>0</v>
      </c>
      <c r="Q605">
        <f>buff!AQ606</f>
        <v>0</v>
      </c>
      <c r="R605">
        <f>buff!AR606</f>
        <v>999</v>
      </c>
      <c r="S605">
        <f>buff!AS606</f>
        <v>0</v>
      </c>
      <c r="T605">
        <f>buff!AT606</f>
        <v>0</v>
      </c>
      <c r="U605" t="str">
        <f>buff!AZ606</f>
        <v/>
      </c>
    </row>
    <row r="606" spans="1:21" x14ac:dyDescent="0.15">
      <c r="A606">
        <f>buff!Q607</f>
        <v>200469</v>
      </c>
      <c r="B606" t="str">
        <f>buff!R607</f>
        <v>被动精准lv9</v>
      </c>
      <c r="C606" t="str">
        <f>buff!S607</f>
        <v>被动精准lv9</v>
      </c>
      <c r="D606">
        <f>VLOOKUP(buff!T607,对应表!V:W,2,FALSE)</f>
        <v>1</v>
      </c>
      <c r="E606">
        <f>buff!U607</f>
        <v>0</v>
      </c>
      <c r="F606">
        <f>buff!V607</f>
        <v>0</v>
      </c>
      <c r="G606">
        <f>buff!W607</f>
        <v>0</v>
      </c>
      <c r="H606">
        <f>buff!X607</f>
        <v>0</v>
      </c>
      <c r="I606" t="str">
        <f>buff!AI607</f>
        <v>HIT:13|CRI:13</v>
      </c>
      <c r="J606">
        <f>buff!AJ607</f>
        <v>0</v>
      </c>
      <c r="K606">
        <f>buff!AK607</f>
        <v>0</v>
      </c>
      <c r="L606">
        <f>buff!AL607</f>
        <v>0</v>
      </c>
      <c r="M606">
        <f>buff!AM607</f>
        <v>0</v>
      </c>
      <c r="N606">
        <f>buff!AN607</f>
        <v>0</v>
      </c>
      <c r="O606">
        <f>buff!AO607</f>
        <v>0</v>
      </c>
      <c r="P606">
        <f>buff!AP607</f>
        <v>0</v>
      </c>
      <c r="Q606">
        <f>buff!AQ607</f>
        <v>0</v>
      </c>
      <c r="R606">
        <f>buff!AR607</f>
        <v>999</v>
      </c>
      <c r="S606">
        <f>buff!AS607</f>
        <v>0</v>
      </c>
      <c r="T606">
        <f>buff!AT607</f>
        <v>0</v>
      </c>
      <c r="U606" t="str">
        <f>buff!AZ607</f>
        <v/>
      </c>
    </row>
    <row r="607" spans="1:21" x14ac:dyDescent="0.15">
      <c r="A607">
        <f>buff!Q608</f>
        <v>200470</v>
      </c>
      <c r="B607" t="str">
        <f>buff!R608</f>
        <v>被动精准lv10</v>
      </c>
      <c r="C607" t="str">
        <f>buff!S608</f>
        <v>被动精准lv10</v>
      </c>
      <c r="D607">
        <f>VLOOKUP(buff!T608,对应表!V:W,2,FALSE)</f>
        <v>1</v>
      </c>
      <c r="E607">
        <f>buff!U608</f>
        <v>0</v>
      </c>
      <c r="F607">
        <f>buff!V608</f>
        <v>0</v>
      </c>
      <c r="G607">
        <f>buff!W608</f>
        <v>0</v>
      </c>
      <c r="H607">
        <f>buff!X608</f>
        <v>0</v>
      </c>
      <c r="I607" t="str">
        <f>buff!AI608</f>
        <v>HIT:14|CRI:14</v>
      </c>
      <c r="J607">
        <f>buff!AJ608</f>
        <v>0</v>
      </c>
      <c r="K607">
        <f>buff!AK608</f>
        <v>0</v>
      </c>
      <c r="L607">
        <f>buff!AL608</f>
        <v>0</v>
      </c>
      <c r="M607">
        <f>buff!AM608</f>
        <v>0</v>
      </c>
      <c r="N607">
        <f>buff!AN608</f>
        <v>0</v>
      </c>
      <c r="O607">
        <f>buff!AO608</f>
        <v>0</v>
      </c>
      <c r="P607">
        <f>buff!AP608</f>
        <v>0</v>
      </c>
      <c r="Q607">
        <f>buff!AQ608</f>
        <v>0</v>
      </c>
      <c r="R607">
        <f>buff!AR608</f>
        <v>999</v>
      </c>
      <c r="S607">
        <f>buff!AS608</f>
        <v>0</v>
      </c>
      <c r="T607">
        <f>buff!AT608</f>
        <v>0</v>
      </c>
      <c r="U607" t="str">
        <f>buff!AZ608</f>
        <v/>
      </c>
    </row>
    <row r="608" spans="1:21" x14ac:dyDescent="0.15">
      <c r="A608">
        <f>buff!Q609</f>
        <v>200471</v>
      </c>
      <c r="B608" t="str">
        <f>buff!R609</f>
        <v>被动精准lv11</v>
      </c>
      <c r="C608" t="str">
        <f>buff!S609</f>
        <v>被动精准lv11</v>
      </c>
      <c r="D608">
        <f>VLOOKUP(buff!T609,对应表!V:W,2,FALSE)</f>
        <v>1</v>
      </c>
      <c r="E608">
        <f>buff!U609</f>
        <v>0</v>
      </c>
      <c r="F608">
        <f>buff!V609</f>
        <v>0</v>
      </c>
      <c r="G608">
        <f>buff!W609</f>
        <v>0</v>
      </c>
      <c r="H608">
        <f>buff!X609</f>
        <v>0</v>
      </c>
      <c r="I608" t="str">
        <f>buff!AI609</f>
        <v>HIT:15|CRI:15</v>
      </c>
      <c r="J608">
        <f>buff!AJ609</f>
        <v>0</v>
      </c>
      <c r="K608">
        <f>buff!AK609</f>
        <v>0</v>
      </c>
      <c r="L608">
        <f>buff!AL609</f>
        <v>0</v>
      </c>
      <c r="M608">
        <f>buff!AM609</f>
        <v>0</v>
      </c>
      <c r="N608">
        <f>buff!AN609</f>
        <v>0</v>
      </c>
      <c r="O608">
        <f>buff!AO609</f>
        <v>0</v>
      </c>
      <c r="P608">
        <f>buff!AP609</f>
        <v>0</v>
      </c>
      <c r="Q608">
        <f>buff!AQ609</f>
        <v>0</v>
      </c>
      <c r="R608">
        <f>buff!AR609</f>
        <v>999</v>
      </c>
      <c r="S608">
        <f>buff!AS609</f>
        <v>0</v>
      </c>
      <c r="T608">
        <f>buff!AT609</f>
        <v>0</v>
      </c>
      <c r="U608" t="str">
        <f>buff!AZ609</f>
        <v/>
      </c>
    </row>
    <row r="609" spans="1:21" x14ac:dyDescent="0.15">
      <c r="A609">
        <f>buff!Q610</f>
        <v>200472</v>
      </c>
      <c r="B609" t="str">
        <f>buff!R610</f>
        <v>被动精准lv12</v>
      </c>
      <c r="C609" t="str">
        <f>buff!S610</f>
        <v>被动精准lv12</v>
      </c>
      <c r="D609">
        <f>VLOOKUP(buff!T610,对应表!V:W,2,FALSE)</f>
        <v>1</v>
      </c>
      <c r="E609">
        <f>buff!U610</f>
        <v>0</v>
      </c>
      <c r="F609">
        <f>buff!V610</f>
        <v>0</v>
      </c>
      <c r="G609">
        <f>buff!W610</f>
        <v>0</v>
      </c>
      <c r="H609">
        <f>buff!X610</f>
        <v>0</v>
      </c>
      <c r="I609" t="str">
        <f>buff!AI610</f>
        <v>HIT:16|CRI:16</v>
      </c>
      <c r="J609">
        <f>buff!AJ610</f>
        <v>0</v>
      </c>
      <c r="K609">
        <f>buff!AK610</f>
        <v>0</v>
      </c>
      <c r="L609">
        <f>buff!AL610</f>
        <v>0</v>
      </c>
      <c r="M609">
        <f>buff!AM610</f>
        <v>0</v>
      </c>
      <c r="N609">
        <f>buff!AN610</f>
        <v>0</v>
      </c>
      <c r="O609">
        <f>buff!AO610</f>
        <v>0</v>
      </c>
      <c r="P609">
        <f>buff!AP610</f>
        <v>0</v>
      </c>
      <c r="Q609">
        <f>buff!AQ610</f>
        <v>0</v>
      </c>
      <c r="R609">
        <f>buff!AR610</f>
        <v>999</v>
      </c>
      <c r="S609">
        <f>buff!AS610</f>
        <v>0</v>
      </c>
      <c r="T609">
        <f>buff!AT610</f>
        <v>0</v>
      </c>
      <c r="U609" t="str">
        <f>buff!AZ610</f>
        <v/>
      </c>
    </row>
    <row r="610" spans="1:21" x14ac:dyDescent="0.15">
      <c r="A610">
        <f>buff!Q611</f>
        <v>200473</v>
      </c>
      <c r="B610" t="str">
        <f>buff!R611</f>
        <v>被动精准lv13</v>
      </c>
      <c r="C610" t="str">
        <f>buff!S611</f>
        <v>被动精准lv13</v>
      </c>
      <c r="D610">
        <f>VLOOKUP(buff!T611,对应表!V:W,2,FALSE)</f>
        <v>1</v>
      </c>
      <c r="E610">
        <f>buff!U611</f>
        <v>0</v>
      </c>
      <c r="F610">
        <f>buff!V611</f>
        <v>0</v>
      </c>
      <c r="G610">
        <f>buff!W611</f>
        <v>0</v>
      </c>
      <c r="H610">
        <f>buff!X611</f>
        <v>0</v>
      </c>
      <c r="I610" t="str">
        <f>buff!AI611</f>
        <v>HIT:17|CRI:17</v>
      </c>
      <c r="J610">
        <f>buff!AJ611</f>
        <v>0</v>
      </c>
      <c r="K610">
        <f>buff!AK611</f>
        <v>0</v>
      </c>
      <c r="L610">
        <f>buff!AL611</f>
        <v>0</v>
      </c>
      <c r="M610">
        <f>buff!AM611</f>
        <v>0</v>
      </c>
      <c r="N610">
        <f>buff!AN611</f>
        <v>0</v>
      </c>
      <c r="O610">
        <f>buff!AO611</f>
        <v>0</v>
      </c>
      <c r="P610">
        <f>buff!AP611</f>
        <v>0</v>
      </c>
      <c r="Q610">
        <f>buff!AQ611</f>
        <v>0</v>
      </c>
      <c r="R610">
        <f>buff!AR611</f>
        <v>999</v>
      </c>
      <c r="S610">
        <f>buff!AS611</f>
        <v>0</v>
      </c>
      <c r="T610">
        <f>buff!AT611</f>
        <v>0</v>
      </c>
      <c r="U610" t="str">
        <f>buff!AZ611</f>
        <v/>
      </c>
    </row>
    <row r="611" spans="1:21" x14ac:dyDescent="0.15">
      <c r="A611">
        <f>buff!Q612</f>
        <v>200474</v>
      </c>
      <c r="B611" t="str">
        <f>buff!R612</f>
        <v>被动精准lv14</v>
      </c>
      <c r="C611" t="str">
        <f>buff!S612</f>
        <v>被动精准lv14</v>
      </c>
      <c r="D611">
        <f>VLOOKUP(buff!T612,对应表!V:W,2,FALSE)</f>
        <v>1</v>
      </c>
      <c r="E611">
        <f>buff!U612</f>
        <v>0</v>
      </c>
      <c r="F611">
        <f>buff!V612</f>
        <v>0</v>
      </c>
      <c r="G611">
        <f>buff!W612</f>
        <v>0</v>
      </c>
      <c r="H611">
        <f>buff!X612</f>
        <v>0</v>
      </c>
      <c r="I611" t="str">
        <f>buff!AI612</f>
        <v>HIT:18|CRI:18</v>
      </c>
      <c r="J611">
        <f>buff!AJ612</f>
        <v>0</v>
      </c>
      <c r="K611">
        <f>buff!AK612</f>
        <v>0</v>
      </c>
      <c r="L611">
        <f>buff!AL612</f>
        <v>0</v>
      </c>
      <c r="M611">
        <f>buff!AM612</f>
        <v>0</v>
      </c>
      <c r="N611">
        <f>buff!AN612</f>
        <v>0</v>
      </c>
      <c r="O611">
        <f>buff!AO612</f>
        <v>0</v>
      </c>
      <c r="P611">
        <f>buff!AP612</f>
        <v>0</v>
      </c>
      <c r="Q611">
        <f>buff!AQ612</f>
        <v>0</v>
      </c>
      <c r="R611">
        <f>buff!AR612</f>
        <v>999</v>
      </c>
      <c r="S611">
        <f>buff!AS612</f>
        <v>0</v>
      </c>
      <c r="T611">
        <f>buff!AT612</f>
        <v>0</v>
      </c>
      <c r="U611" t="str">
        <f>buff!AZ612</f>
        <v/>
      </c>
    </row>
    <row r="612" spans="1:21" x14ac:dyDescent="0.15">
      <c r="A612">
        <f>buff!Q613</f>
        <v>200475</v>
      </c>
      <c r="B612" t="str">
        <f>buff!R613</f>
        <v>被动精准lv15</v>
      </c>
      <c r="C612" t="str">
        <f>buff!S613</f>
        <v>被动精准lv15</v>
      </c>
      <c r="D612">
        <f>VLOOKUP(buff!T613,对应表!V:W,2,FALSE)</f>
        <v>1</v>
      </c>
      <c r="E612">
        <f>buff!U613</f>
        <v>0</v>
      </c>
      <c r="F612">
        <f>buff!V613</f>
        <v>0</v>
      </c>
      <c r="G612">
        <f>buff!W613</f>
        <v>0</v>
      </c>
      <c r="H612">
        <f>buff!X613</f>
        <v>0</v>
      </c>
      <c r="I612" t="str">
        <f>buff!AI613</f>
        <v>HIT:19|CRI:19</v>
      </c>
      <c r="J612">
        <f>buff!AJ613</f>
        <v>0</v>
      </c>
      <c r="K612">
        <f>buff!AK613</f>
        <v>0</v>
      </c>
      <c r="L612">
        <f>buff!AL613</f>
        <v>0</v>
      </c>
      <c r="M612">
        <f>buff!AM613</f>
        <v>0</v>
      </c>
      <c r="N612">
        <f>buff!AN613</f>
        <v>0</v>
      </c>
      <c r="O612">
        <f>buff!AO613</f>
        <v>0</v>
      </c>
      <c r="P612">
        <f>buff!AP613</f>
        <v>0</v>
      </c>
      <c r="Q612">
        <f>buff!AQ613</f>
        <v>0</v>
      </c>
      <c r="R612">
        <f>buff!AR613</f>
        <v>999</v>
      </c>
      <c r="S612">
        <f>buff!AS613</f>
        <v>0</v>
      </c>
      <c r="T612">
        <f>buff!AT613</f>
        <v>0</v>
      </c>
      <c r="U612" t="str">
        <f>buff!AZ613</f>
        <v/>
      </c>
    </row>
    <row r="613" spans="1:21" x14ac:dyDescent="0.15">
      <c r="A613">
        <f>buff!Q614</f>
        <v>200476</v>
      </c>
      <c r="B613" t="str">
        <f>buff!R614</f>
        <v>被动精准lv16</v>
      </c>
      <c r="C613" t="str">
        <f>buff!S614</f>
        <v>被动精准lv16</v>
      </c>
      <c r="D613">
        <f>VLOOKUP(buff!T614,对应表!V:W,2,FALSE)</f>
        <v>1</v>
      </c>
      <c r="E613">
        <f>buff!U614</f>
        <v>0</v>
      </c>
      <c r="F613">
        <f>buff!V614</f>
        <v>0</v>
      </c>
      <c r="G613">
        <f>buff!W614</f>
        <v>0</v>
      </c>
      <c r="H613">
        <f>buff!X614</f>
        <v>0</v>
      </c>
      <c r="I613" t="str">
        <f>buff!AI614</f>
        <v>HIT:20|CRI:20</v>
      </c>
      <c r="J613">
        <f>buff!AJ614</f>
        <v>0</v>
      </c>
      <c r="K613">
        <f>buff!AK614</f>
        <v>0</v>
      </c>
      <c r="L613">
        <f>buff!AL614</f>
        <v>0</v>
      </c>
      <c r="M613">
        <f>buff!AM614</f>
        <v>0</v>
      </c>
      <c r="N613">
        <f>buff!AN614</f>
        <v>0</v>
      </c>
      <c r="O613">
        <f>buff!AO614</f>
        <v>0</v>
      </c>
      <c r="P613">
        <f>buff!AP614</f>
        <v>0</v>
      </c>
      <c r="Q613">
        <f>buff!AQ614</f>
        <v>0</v>
      </c>
      <c r="R613">
        <f>buff!AR614</f>
        <v>999</v>
      </c>
      <c r="S613">
        <f>buff!AS614</f>
        <v>0</v>
      </c>
      <c r="T613">
        <f>buff!AT614</f>
        <v>0</v>
      </c>
      <c r="U613" t="str">
        <f>buff!AZ614</f>
        <v/>
      </c>
    </row>
    <row r="614" spans="1:21" x14ac:dyDescent="0.15">
      <c r="A614">
        <f>buff!Q615</f>
        <v>200477</v>
      </c>
      <c r="B614" t="str">
        <f>buff!R615</f>
        <v>被动精准lv17</v>
      </c>
      <c r="C614" t="str">
        <f>buff!S615</f>
        <v>被动精准lv17</v>
      </c>
      <c r="D614">
        <f>VLOOKUP(buff!T615,对应表!V:W,2,FALSE)</f>
        <v>1</v>
      </c>
      <c r="E614">
        <f>buff!U615</f>
        <v>0</v>
      </c>
      <c r="F614">
        <f>buff!V615</f>
        <v>0</v>
      </c>
      <c r="G614">
        <f>buff!W615</f>
        <v>0</v>
      </c>
      <c r="H614">
        <f>buff!X615</f>
        <v>0</v>
      </c>
      <c r="I614" t="str">
        <f>buff!AI615</f>
        <v>HIT:21|CRI:21</v>
      </c>
      <c r="J614">
        <f>buff!AJ615</f>
        <v>0</v>
      </c>
      <c r="K614">
        <f>buff!AK615</f>
        <v>0</v>
      </c>
      <c r="L614">
        <f>buff!AL615</f>
        <v>0</v>
      </c>
      <c r="M614">
        <f>buff!AM615</f>
        <v>0</v>
      </c>
      <c r="N614">
        <f>buff!AN615</f>
        <v>0</v>
      </c>
      <c r="O614">
        <f>buff!AO615</f>
        <v>0</v>
      </c>
      <c r="P614">
        <f>buff!AP615</f>
        <v>0</v>
      </c>
      <c r="Q614">
        <f>buff!AQ615</f>
        <v>0</v>
      </c>
      <c r="R614">
        <f>buff!AR615</f>
        <v>999</v>
      </c>
      <c r="S614">
        <f>buff!AS615</f>
        <v>0</v>
      </c>
      <c r="T614">
        <f>buff!AT615</f>
        <v>0</v>
      </c>
      <c r="U614" t="str">
        <f>buff!AZ615</f>
        <v/>
      </c>
    </row>
    <row r="615" spans="1:21" x14ac:dyDescent="0.15">
      <c r="A615">
        <f>buff!Q616</f>
        <v>200478</v>
      </c>
      <c r="B615" t="str">
        <f>buff!R616</f>
        <v>被动精准lv18</v>
      </c>
      <c r="C615" t="str">
        <f>buff!S616</f>
        <v>被动精准lv18</v>
      </c>
      <c r="D615">
        <f>VLOOKUP(buff!T616,对应表!V:W,2,FALSE)</f>
        <v>1</v>
      </c>
      <c r="E615">
        <f>buff!U616</f>
        <v>0</v>
      </c>
      <c r="F615">
        <f>buff!V616</f>
        <v>0</v>
      </c>
      <c r="G615">
        <f>buff!W616</f>
        <v>0</v>
      </c>
      <c r="H615">
        <f>buff!X616</f>
        <v>0</v>
      </c>
      <c r="I615" t="str">
        <f>buff!AI616</f>
        <v>HIT:22|CRI:22</v>
      </c>
      <c r="J615">
        <f>buff!AJ616</f>
        <v>0</v>
      </c>
      <c r="K615">
        <f>buff!AK616</f>
        <v>0</v>
      </c>
      <c r="L615">
        <f>buff!AL616</f>
        <v>0</v>
      </c>
      <c r="M615">
        <f>buff!AM616</f>
        <v>0</v>
      </c>
      <c r="N615">
        <f>buff!AN616</f>
        <v>0</v>
      </c>
      <c r="O615">
        <f>buff!AO616</f>
        <v>0</v>
      </c>
      <c r="P615">
        <f>buff!AP616</f>
        <v>0</v>
      </c>
      <c r="Q615">
        <f>buff!AQ616</f>
        <v>0</v>
      </c>
      <c r="R615">
        <f>buff!AR616</f>
        <v>999</v>
      </c>
      <c r="S615">
        <f>buff!AS616</f>
        <v>0</v>
      </c>
      <c r="T615">
        <f>buff!AT616</f>
        <v>0</v>
      </c>
      <c r="U615" t="str">
        <f>buff!AZ616</f>
        <v/>
      </c>
    </row>
    <row r="616" spans="1:21" x14ac:dyDescent="0.15">
      <c r="A616">
        <f>buff!Q617</f>
        <v>200479</v>
      </c>
      <c r="B616" t="str">
        <f>buff!R617</f>
        <v>被动精准lv19</v>
      </c>
      <c r="C616" t="str">
        <f>buff!S617</f>
        <v>被动精准lv19</v>
      </c>
      <c r="D616">
        <f>VLOOKUP(buff!T617,对应表!V:W,2,FALSE)</f>
        <v>1</v>
      </c>
      <c r="E616">
        <f>buff!U617</f>
        <v>0</v>
      </c>
      <c r="F616">
        <f>buff!V617</f>
        <v>0</v>
      </c>
      <c r="G616">
        <f>buff!W617</f>
        <v>0</v>
      </c>
      <c r="H616">
        <f>buff!X617</f>
        <v>0</v>
      </c>
      <c r="I616" t="str">
        <f>buff!AI617</f>
        <v>HIT:23|CRI:23</v>
      </c>
      <c r="J616">
        <f>buff!AJ617</f>
        <v>0</v>
      </c>
      <c r="K616">
        <f>buff!AK617</f>
        <v>0</v>
      </c>
      <c r="L616">
        <f>buff!AL617</f>
        <v>0</v>
      </c>
      <c r="M616">
        <f>buff!AM617</f>
        <v>0</v>
      </c>
      <c r="N616">
        <f>buff!AN617</f>
        <v>0</v>
      </c>
      <c r="O616">
        <f>buff!AO617</f>
        <v>0</v>
      </c>
      <c r="P616">
        <f>buff!AP617</f>
        <v>0</v>
      </c>
      <c r="Q616">
        <f>buff!AQ617</f>
        <v>0</v>
      </c>
      <c r="R616">
        <f>buff!AR617</f>
        <v>999</v>
      </c>
      <c r="S616">
        <f>buff!AS617</f>
        <v>0</v>
      </c>
      <c r="T616">
        <f>buff!AT617</f>
        <v>0</v>
      </c>
      <c r="U616" t="str">
        <f>buff!AZ617</f>
        <v/>
      </c>
    </row>
    <row r="617" spans="1:21" x14ac:dyDescent="0.15">
      <c r="A617">
        <f>buff!Q618</f>
        <v>200480</v>
      </c>
      <c r="B617" t="str">
        <f>buff!R618</f>
        <v>被动精准lv20</v>
      </c>
      <c r="C617" t="str">
        <f>buff!S618</f>
        <v>被动精准lv20</v>
      </c>
      <c r="D617">
        <f>VLOOKUP(buff!T618,对应表!V:W,2,FALSE)</f>
        <v>1</v>
      </c>
      <c r="E617">
        <f>buff!U618</f>
        <v>0</v>
      </c>
      <c r="F617">
        <f>buff!V618</f>
        <v>0</v>
      </c>
      <c r="G617">
        <f>buff!W618</f>
        <v>0</v>
      </c>
      <c r="H617">
        <f>buff!X618</f>
        <v>0</v>
      </c>
      <c r="I617" t="str">
        <f>buff!AI618</f>
        <v>HIT:24|CRI:24</v>
      </c>
      <c r="J617">
        <f>buff!AJ618</f>
        <v>0</v>
      </c>
      <c r="K617">
        <f>buff!AK618</f>
        <v>0</v>
      </c>
      <c r="L617">
        <f>buff!AL618</f>
        <v>0</v>
      </c>
      <c r="M617">
        <f>buff!AM618</f>
        <v>0</v>
      </c>
      <c r="N617">
        <f>buff!AN618</f>
        <v>0</v>
      </c>
      <c r="O617">
        <f>buff!AO618</f>
        <v>0</v>
      </c>
      <c r="P617">
        <f>buff!AP618</f>
        <v>0</v>
      </c>
      <c r="Q617">
        <f>buff!AQ618</f>
        <v>0</v>
      </c>
      <c r="R617">
        <f>buff!AR618</f>
        <v>999</v>
      </c>
      <c r="S617">
        <f>buff!AS618</f>
        <v>0</v>
      </c>
      <c r="T617">
        <f>buff!AT618</f>
        <v>0</v>
      </c>
      <c r="U617" t="str">
        <f>buff!AZ618</f>
        <v/>
      </c>
    </row>
    <row r="618" spans="1:21" x14ac:dyDescent="0.15">
      <c r="A618">
        <f>buff!Q619</f>
        <v>200481</v>
      </c>
      <c r="B618" t="str">
        <f>buff!R619</f>
        <v>被动吸血lv1</v>
      </c>
      <c r="C618" t="str">
        <f>buff!S619</f>
        <v>被动吸血lv1</v>
      </c>
      <c r="D618">
        <f>VLOOKUP(buff!T619,对应表!V:W,2,FALSE)</f>
        <v>4</v>
      </c>
      <c r="E618">
        <f>buff!U619</f>
        <v>0</v>
      </c>
      <c r="F618">
        <f>buff!V619</f>
        <v>0</v>
      </c>
      <c r="G618">
        <f>buff!W619</f>
        <v>0</v>
      </c>
      <c r="H618">
        <f>buff!X619</f>
        <v>0</v>
      </c>
      <c r="I618" t="str">
        <f>buff!AI619</f>
        <v/>
      </c>
      <c r="J618">
        <f>buff!AJ619</f>
        <v>0</v>
      </c>
      <c r="K618">
        <f>buff!AK619</f>
        <v>0</v>
      </c>
      <c r="L618">
        <f>buff!AL619</f>
        <v>0</v>
      </c>
      <c r="M618">
        <f>buff!AM619</f>
        <v>0</v>
      </c>
      <c r="N618">
        <f>buff!AN619</f>
        <v>0</v>
      </c>
      <c r="O618">
        <f>buff!AO619</f>
        <v>10</v>
      </c>
      <c r="P618">
        <f>buff!AP619</f>
        <v>0</v>
      </c>
      <c r="Q618">
        <f>buff!AQ619</f>
        <v>0</v>
      </c>
      <c r="R618">
        <f>buff!AR619</f>
        <v>999</v>
      </c>
      <c r="S618">
        <f>buff!AS619</f>
        <v>0</v>
      </c>
      <c r="T618">
        <f>buff!AT619</f>
        <v>0</v>
      </c>
      <c r="U618" t="str">
        <f>buff!AZ619</f>
        <v/>
      </c>
    </row>
    <row r="619" spans="1:21" x14ac:dyDescent="0.15">
      <c r="A619">
        <f>buff!Q620</f>
        <v>200482</v>
      </c>
      <c r="B619" t="str">
        <f>buff!R620</f>
        <v>被动吸血lv2</v>
      </c>
      <c r="C619" t="str">
        <f>buff!S620</f>
        <v>被动吸血lv2</v>
      </c>
      <c r="D619">
        <f>VLOOKUP(buff!T620,对应表!V:W,2,FALSE)</f>
        <v>4</v>
      </c>
      <c r="E619">
        <f>buff!U620</f>
        <v>0</v>
      </c>
      <c r="F619">
        <f>buff!V620</f>
        <v>0</v>
      </c>
      <c r="G619">
        <f>buff!W620</f>
        <v>0</v>
      </c>
      <c r="H619">
        <f>buff!X620</f>
        <v>0</v>
      </c>
      <c r="I619" t="str">
        <f>buff!AI620</f>
        <v/>
      </c>
      <c r="J619">
        <f>buff!AJ620</f>
        <v>0</v>
      </c>
      <c r="K619">
        <f>buff!AK620</f>
        <v>0</v>
      </c>
      <c r="L619">
        <f>buff!AL620</f>
        <v>0</v>
      </c>
      <c r="M619">
        <f>buff!AM620</f>
        <v>0</v>
      </c>
      <c r="N619">
        <f>buff!AN620</f>
        <v>0</v>
      </c>
      <c r="O619">
        <f>buff!AO620</f>
        <v>11</v>
      </c>
      <c r="P619">
        <f>buff!AP620</f>
        <v>0</v>
      </c>
      <c r="Q619">
        <f>buff!AQ620</f>
        <v>0</v>
      </c>
      <c r="R619">
        <f>buff!AR620</f>
        <v>999</v>
      </c>
      <c r="S619">
        <f>buff!AS620</f>
        <v>0</v>
      </c>
      <c r="T619">
        <f>buff!AT620</f>
        <v>0</v>
      </c>
      <c r="U619" t="str">
        <f>buff!AZ620</f>
        <v/>
      </c>
    </row>
    <row r="620" spans="1:21" x14ac:dyDescent="0.15">
      <c r="A620">
        <f>buff!Q621</f>
        <v>200483</v>
      </c>
      <c r="B620" t="str">
        <f>buff!R621</f>
        <v>被动吸血lv3</v>
      </c>
      <c r="C620" t="str">
        <f>buff!S621</f>
        <v>被动吸血lv3</v>
      </c>
      <c r="D620">
        <f>VLOOKUP(buff!T621,对应表!V:W,2,FALSE)</f>
        <v>4</v>
      </c>
      <c r="E620">
        <f>buff!U621</f>
        <v>0</v>
      </c>
      <c r="F620">
        <f>buff!V621</f>
        <v>0</v>
      </c>
      <c r="G620">
        <f>buff!W621</f>
        <v>0</v>
      </c>
      <c r="H620">
        <f>buff!X621</f>
        <v>0</v>
      </c>
      <c r="I620" t="str">
        <f>buff!AI621</f>
        <v/>
      </c>
      <c r="J620">
        <f>buff!AJ621</f>
        <v>0</v>
      </c>
      <c r="K620">
        <f>buff!AK621</f>
        <v>0</v>
      </c>
      <c r="L620">
        <f>buff!AL621</f>
        <v>0</v>
      </c>
      <c r="M620">
        <f>buff!AM621</f>
        <v>0</v>
      </c>
      <c r="N620">
        <f>buff!AN621</f>
        <v>0</v>
      </c>
      <c r="O620">
        <f>buff!AO621</f>
        <v>12</v>
      </c>
      <c r="P620">
        <f>buff!AP621</f>
        <v>0</v>
      </c>
      <c r="Q620">
        <f>buff!AQ621</f>
        <v>0</v>
      </c>
      <c r="R620">
        <f>buff!AR621</f>
        <v>999</v>
      </c>
      <c r="S620">
        <f>buff!AS621</f>
        <v>0</v>
      </c>
      <c r="T620">
        <f>buff!AT621</f>
        <v>0</v>
      </c>
      <c r="U620" t="str">
        <f>buff!AZ621</f>
        <v/>
      </c>
    </row>
    <row r="621" spans="1:21" x14ac:dyDescent="0.15">
      <c r="A621">
        <f>buff!Q622</f>
        <v>200484</v>
      </c>
      <c r="B621" t="str">
        <f>buff!R622</f>
        <v>被动吸血lv4</v>
      </c>
      <c r="C621" t="str">
        <f>buff!S622</f>
        <v>被动吸血lv4</v>
      </c>
      <c r="D621">
        <f>VLOOKUP(buff!T622,对应表!V:W,2,FALSE)</f>
        <v>4</v>
      </c>
      <c r="E621">
        <f>buff!U622</f>
        <v>0</v>
      </c>
      <c r="F621">
        <f>buff!V622</f>
        <v>0</v>
      </c>
      <c r="G621">
        <f>buff!W622</f>
        <v>0</v>
      </c>
      <c r="H621">
        <f>buff!X622</f>
        <v>0</v>
      </c>
      <c r="I621" t="str">
        <f>buff!AI622</f>
        <v/>
      </c>
      <c r="J621">
        <f>buff!AJ622</f>
        <v>0</v>
      </c>
      <c r="K621">
        <f>buff!AK622</f>
        <v>0</v>
      </c>
      <c r="L621">
        <f>buff!AL622</f>
        <v>0</v>
      </c>
      <c r="M621">
        <f>buff!AM622</f>
        <v>0</v>
      </c>
      <c r="N621">
        <f>buff!AN622</f>
        <v>0</v>
      </c>
      <c r="O621">
        <f>buff!AO622</f>
        <v>13</v>
      </c>
      <c r="P621">
        <f>buff!AP622</f>
        <v>0</v>
      </c>
      <c r="Q621">
        <f>buff!AQ622</f>
        <v>0</v>
      </c>
      <c r="R621">
        <f>buff!AR622</f>
        <v>999</v>
      </c>
      <c r="S621">
        <f>buff!AS622</f>
        <v>0</v>
      </c>
      <c r="T621">
        <f>buff!AT622</f>
        <v>0</v>
      </c>
      <c r="U621" t="str">
        <f>buff!AZ622</f>
        <v/>
      </c>
    </row>
    <row r="622" spans="1:21" x14ac:dyDescent="0.15">
      <c r="A622">
        <f>buff!Q623</f>
        <v>200485</v>
      </c>
      <c r="B622" t="str">
        <f>buff!R623</f>
        <v>被动吸血lv5</v>
      </c>
      <c r="C622" t="str">
        <f>buff!S623</f>
        <v>被动吸血lv5</v>
      </c>
      <c r="D622">
        <f>VLOOKUP(buff!T623,对应表!V:W,2,FALSE)</f>
        <v>4</v>
      </c>
      <c r="E622">
        <f>buff!U623</f>
        <v>0</v>
      </c>
      <c r="F622">
        <f>buff!V623</f>
        <v>0</v>
      </c>
      <c r="G622">
        <f>buff!W623</f>
        <v>0</v>
      </c>
      <c r="H622">
        <f>buff!X623</f>
        <v>0</v>
      </c>
      <c r="I622" t="str">
        <f>buff!AI623</f>
        <v/>
      </c>
      <c r="J622">
        <f>buff!AJ623</f>
        <v>0</v>
      </c>
      <c r="K622">
        <f>buff!AK623</f>
        <v>0</v>
      </c>
      <c r="L622">
        <f>buff!AL623</f>
        <v>0</v>
      </c>
      <c r="M622">
        <f>buff!AM623</f>
        <v>0</v>
      </c>
      <c r="N622">
        <f>buff!AN623</f>
        <v>0</v>
      </c>
      <c r="O622">
        <f>buff!AO623</f>
        <v>14</v>
      </c>
      <c r="P622">
        <f>buff!AP623</f>
        <v>0</v>
      </c>
      <c r="Q622">
        <f>buff!AQ623</f>
        <v>0</v>
      </c>
      <c r="R622">
        <f>buff!AR623</f>
        <v>999</v>
      </c>
      <c r="S622">
        <f>buff!AS623</f>
        <v>0</v>
      </c>
      <c r="T622">
        <f>buff!AT623</f>
        <v>0</v>
      </c>
      <c r="U622" t="str">
        <f>buff!AZ623</f>
        <v/>
      </c>
    </row>
    <row r="623" spans="1:21" x14ac:dyDescent="0.15">
      <c r="A623">
        <f>buff!Q624</f>
        <v>200486</v>
      </c>
      <c r="B623" t="str">
        <f>buff!R624</f>
        <v>被动吸血lv6</v>
      </c>
      <c r="C623" t="str">
        <f>buff!S624</f>
        <v>被动吸血lv6</v>
      </c>
      <c r="D623">
        <f>VLOOKUP(buff!T624,对应表!V:W,2,FALSE)</f>
        <v>4</v>
      </c>
      <c r="E623">
        <f>buff!U624</f>
        <v>0</v>
      </c>
      <c r="F623">
        <f>buff!V624</f>
        <v>0</v>
      </c>
      <c r="G623">
        <f>buff!W624</f>
        <v>0</v>
      </c>
      <c r="H623">
        <f>buff!X624</f>
        <v>0</v>
      </c>
      <c r="I623" t="str">
        <f>buff!AI624</f>
        <v/>
      </c>
      <c r="J623">
        <f>buff!AJ624</f>
        <v>0</v>
      </c>
      <c r="K623">
        <f>buff!AK624</f>
        <v>0</v>
      </c>
      <c r="L623">
        <f>buff!AL624</f>
        <v>0</v>
      </c>
      <c r="M623">
        <f>buff!AM624</f>
        <v>0</v>
      </c>
      <c r="N623">
        <f>buff!AN624</f>
        <v>0</v>
      </c>
      <c r="O623">
        <f>buff!AO624</f>
        <v>15</v>
      </c>
      <c r="P623">
        <f>buff!AP624</f>
        <v>0</v>
      </c>
      <c r="Q623">
        <f>buff!AQ624</f>
        <v>0</v>
      </c>
      <c r="R623">
        <f>buff!AR624</f>
        <v>999</v>
      </c>
      <c r="S623">
        <f>buff!AS624</f>
        <v>0</v>
      </c>
      <c r="T623">
        <f>buff!AT624</f>
        <v>0</v>
      </c>
      <c r="U623" t="str">
        <f>buff!AZ624</f>
        <v/>
      </c>
    </row>
    <row r="624" spans="1:21" x14ac:dyDescent="0.15">
      <c r="A624">
        <f>buff!Q625</f>
        <v>200487</v>
      </c>
      <c r="B624" t="str">
        <f>buff!R625</f>
        <v>被动吸血lv7</v>
      </c>
      <c r="C624" t="str">
        <f>buff!S625</f>
        <v>被动吸血lv7</v>
      </c>
      <c r="D624">
        <f>VLOOKUP(buff!T625,对应表!V:W,2,FALSE)</f>
        <v>4</v>
      </c>
      <c r="E624">
        <f>buff!U625</f>
        <v>0</v>
      </c>
      <c r="F624">
        <f>buff!V625</f>
        <v>0</v>
      </c>
      <c r="G624">
        <f>buff!W625</f>
        <v>0</v>
      </c>
      <c r="H624">
        <f>buff!X625</f>
        <v>0</v>
      </c>
      <c r="I624" t="str">
        <f>buff!AI625</f>
        <v/>
      </c>
      <c r="J624">
        <f>buff!AJ625</f>
        <v>0</v>
      </c>
      <c r="K624">
        <f>buff!AK625</f>
        <v>0</v>
      </c>
      <c r="L624">
        <f>buff!AL625</f>
        <v>0</v>
      </c>
      <c r="M624">
        <f>buff!AM625</f>
        <v>0</v>
      </c>
      <c r="N624">
        <f>buff!AN625</f>
        <v>0</v>
      </c>
      <c r="O624">
        <f>buff!AO625</f>
        <v>16</v>
      </c>
      <c r="P624">
        <f>buff!AP625</f>
        <v>0</v>
      </c>
      <c r="Q624">
        <f>buff!AQ625</f>
        <v>0</v>
      </c>
      <c r="R624">
        <f>buff!AR625</f>
        <v>999</v>
      </c>
      <c r="S624">
        <f>buff!AS625</f>
        <v>0</v>
      </c>
      <c r="T624">
        <f>buff!AT625</f>
        <v>0</v>
      </c>
      <c r="U624" t="str">
        <f>buff!AZ625</f>
        <v/>
      </c>
    </row>
    <row r="625" spans="1:21" x14ac:dyDescent="0.15">
      <c r="A625">
        <f>buff!Q626</f>
        <v>200488</v>
      </c>
      <c r="B625" t="str">
        <f>buff!R626</f>
        <v>被动吸血lv8</v>
      </c>
      <c r="C625" t="str">
        <f>buff!S626</f>
        <v>被动吸血lv8</v>
      </c>
      <c r="D625">
        <f>VLOOKUP(buff!T626,对应表!V:W,2,FALSE)</f>
        <v>4</v>
      </c>
      <c r="E625">
        <f>buff!U626</f>
        <v>0</v>
      </c>
      <c r="F625">
        <f>buff!V626</f>
        <v>0</v>
      </c>
      <c r="G625">
        <f>buff!W626</f>
        <v>0</v>
      </c>
      <c r="H625">
        <f>buff!X626</f>
        <v>0</v>
      </c>
      <c r="I625" t="str">
        <f>buff!AI626</f>
        <v/>
      </c>
      <c r="J625">
        <f>buff!AJ626</f>
        <v>0</v>
      </c>
      <c r="K625">
        <f>buff!AK626</f>
        <v>0</v>
      </c>
      <c r="L625">
        <f>buff!AL626</f>
        <v>0</v>
      </c>
      <c r="M625">
        <f>buff!AM626</f>
        <v>0</v>
      </c>
      <c r="N625">
        <f>buff!AN626</f>
        <v>0</v>
      </c>
      <c r="O625">
        <f>buff!AO626</f>
        <v>17</v>
      </c>
      <c r="P625">
        <f>buff!AP626</f>
        <v>0</v>
      </c>
      <c r="Q625">
        <f>buff!AQ626</f>
        <v>0</v>
      </c>
      <c r="R625">
        <f>buff!AR626</f>
        <v>999</v>
      </c>
      <c r="S625">
        <f>buff!AS626</f>
        <v>0</v>
      </c>
      <c r="T625">
        <f>buff!AT626</f>
        <v>0</v>
      </c>
      <c r="U625" t="str">
        <f>buff!AZ626</f>
        <v/>
      </c>
    </row>
    <row r="626" spans="1:21" x14ac:dyDescent="0.15">
      <c r="A626">
        <f>buff!Q627</f>
        <v>200489</v>
      </c>
      <c r="B626" t="str">
        <f>buff!R627</f>
        <v>被动吸血lv9</v>
      </c>
      <c r="C626" t="str">
        <f>buff!S627</f>
        <v>被动吸血lv9</v>
      </c>
      <c r="D626">
        <f>VLOOKUP(buff!T627,对应表!V:W,2,FALSE)</f>
        <v>4</v>
      </c>
      <c r="E626">
        <f>buff!U627</f>
        <v>0</v>
      </c>
      <c r="F626">
        <f>buff!V627</f>
        <v>0</v>
      </c>
      <c r="G626">
        <f>buff!W627</f>
        <v>0</v>
      </c>
      <c r="H626">
        <f>buff!X627</f>
        <v>0</v>
      </c>
      <c r="I626" t="str">
        <f>buff!AI627</f>
        <v/>
      </c>
      <c r="J626">
        <f>buff!AJ627</f>
        <v>0</v>
      </c>
      <c r="K626">
        <f>buff!AK627</f>
        <v>0</v>
      </c>
      <c r="L626">
        <f>buff!AL627</f>
        <v>0</v>
      </c>
      <c r="M626">
        <f>buff!AM627</f>
        <v>0</v>
      </c>
      <c r="N626">
        <f>buff!AN627</f>
        <v>0</v>
      </c>
      <c r="O626">
        <f>buff!AO627</f>
        <v>18</v>
      </c>
      <c r="P626">
        <f>buff!AP627</f>
        <v>0</v>
      </c>
      <c r="Q626">
        <f>buff!AQ627</f>
        <v>0</v>
      </c>
      <c r="R626">
        <f>buff!AR627</f>
        <v>999</v>
      </c>
      <c r="S626">
        <f>buff!AS627</f>
        <v>0</v>
      </c>
      <c r="T626">
        <f>buff!AT627</f>
        <v>0</v>
      </c>
      <c r="U626" t="str">
        <f>buff!AZ627</f>
        <v/>
      </c>
    </row>
    <row r="627" spans="1:21" x14ac:dyDescent="0.15">
      <c r="A627">
        <f>buff!Q628</f>
        <v>200490</v>
      </c>
      <c r="B627" t="str">
        <f>buff!R628</f>
        <v>被动吸血lv10</v>
      </c>
      <c r="C627" t="str">
        <f>buff!S628</f>
        <v>被动吸血lv10</v>
      </c>
      <c r="D627">
        <f>VLOOKUP(buff!T628,对应表!V:W,2,FALSE)</f>
        <v>4</v>
      </c>
      <c r="E627">
        <f>buff!U628</f>
        <v>0</v>
      </c>
      <c r="F627">
        <f>buff!V628</f>
        <v>0</v>
      </c>
      <c r="G627">
        <f>buff!W628</f>
        <v>0</v>
      </c>
      <c r="H627">
        <f>buff!X628</f>
        <v>0</v>
      </c>
      <c r="I627" t="str">
        <f>buff!AI628</f>
        <v/>
      </c>
      <c r="J627">
        <f>buff!AJ628</f>
        <v>0</v>
      </c>
      <c r="K627">
        <f>buff!AK628</f>
        <v>0</v>
      </c>
      <c r="L627">
        <f>buff!AL628</f>
        <v>0</v>
      </c>
      <c r="M627">
        <f>buff!AM628</f>
        <v>0</v>
      </c>
      <c r="N627">
        <f>buff!AN628</f>
        <v>0</v>
      </c>
      <c r="O627">
        <f>buff!AO628</f>
        <v>19</v>
      </c>
      <c r="P627">
        <f>buff!AP628</f>
        <v>0</v>
      </c>
      <c r="Q627">
        <f>buff!AQ628</f>
        <v>0</v>
      </c>
      <c r="R627">
        <f>buff!AR628</f>
        <v>999</v>
      </c>
      <c r="S627">
        <f>buff!AS628</f>
        <v>0</v>
      </c>
      <c r="T627">
        <f>buff!AT628</f>
        <v>0</v>
      </c>
      <c r="U627" t="str">
        <f>buff!AZ628</f>
        <v/>
      </c>
    </row>
    <row r="628" spans="1:21" x14ac:dyDescent="0.15">
      <c r="A628">
        <f>buff!Q629</f>
        <v>200491</v>
      </c>
      <c r="B628" t="str">
        <f>buff!R629</f>
        <v>被动吸血lv11</v>
      </c>
      <c r="C628" t="str">
        <f>buff!S629</f>
        <v>被动吸血lv11</v>
      </c>
      <c r="D628">
        <f>VLOOKUP(buff!T629,对应表!V:W,2,FALSE)</f>
        <v>4</v>
      </c>
      <c r="E628">
        <f>buff!U629</f>
        <v>0</v>
      </c>
      <c r="F628">
        <f>buff!V629</f>
        <v>0</v>
      </c>
      <c r="G628">
        <f>buff!W629</f>
        <v>0</v>
      </c>
      <c r="H628">
        <f>buff!X629</f>
        <v>0</v>
      </c>
      <c r="I628" t="str">
        <f>buff!AI629</f>
        <v/>
      </c>
      <c r="J628">
        <f>buff!AJ629</f>
        <v>0</v>
      </c>
      <c r="K628">
        <f>buff!AK629</f>
        <v>0</v>
      </c>
      <c r="L628">
        <f>buff!AL629</f>
        <v>0</v>
      </c>
      <c r="M628">
        <f>buff!AM629</f>
        <v>0</v>
      </c>
      <c r="N628">
        <f>buff!AN629</f>
        <v>0</v>
      </c>
      <c r="O628">
        <f>buff!AO629</f>
        <v>20</v>
      </c>
      <c r="P628">
        <f>buff!AP629</f>
        <v>0</v>
      </c>
      <c r="Q628">
        <f>buff!AQ629</f>
        <v>0</v>
      </c>
      <c r="R628">
        <f>buff!AR629</f>
        <v>999</v>
      </c>
      <c r="S628">
        <f>buff!AS629</f>
        <v>0</v>
      </c>
      <c r="T628">
        <f>buff!AT629</f>
        <v>0</v>
      </c>
      <c r="U628" t="str">
        <f>buff!AZ629</f>
        <v/>
      </c>
    </row>
    <row r="629" spans="1:21" x14ac:dyDescent="0.15">
      <c r="A629">
        <f>buff!Q630</f>
        <v>200492</v>
      </c>
      <c r="B629" t="str">
        <f>buff!R630</f>
        <v>被动吸血lv12</v>
      </c>
      <c r="C629" t="str">
        <f>buff!S630</f>
        <v>被动吸血lv12</v>
      </c>
      <c r="D629">
        <f>VLOOKUP(buff!T630,对应表!V:W,2,FALSE)</f>
        <v>4</v>
      </c>
      <c r="E629">
        <f>buff!U630</f>
        <v>0</v>
      </c>
      <c r="F629">
        <f>buff!V630</f>
        <v>0</v>
      </c>
      <c r="G629">
        <f>buff!W630</f>
        <v>0</v>
      </c>
      <c r="H629">
        <f>buff!X630</f>
        <v>0</v>
      </c>
      <c r="I629" t="str">
        <f>buff!AI630</f>
        <v/>
      </c>
      <c r="J629">
        <f>buff!AJ630</f>
        <v>0</v>
      </c>
      <c r="K629">
        <f>buff!AK630</f>
        <v>0</v>
      </c>
      <c r="L629">
        <f>buff!AL630</f>
        <v>0</v>
      </c>
      <c r="M629">
        <f>buff!AM630</f>
        <v>0</v>
      </c>
      <c r="N629">
        <f>buff!AN630</f>
        <v>0</v>
      </c>
      <c r="O629">
        <f>buff!AO630</f>
        <v>21</v>
      </c>
      <c r="P629">
        <f>buff!AP630</f>
        <v>0</v>
      </c>
      <c r="Q629">
        <f>buff!AQ630</f>
        <v>0</v>
      </c>
      <c r="R629">
        <f>buff!AR630</f>
        <v>999</v>
      </c>
      <c r="S629">
        <f>buff!AS630</f>
        <v>0</v>
      </c>
      <c r="T629">
        <f>buff!AT630</f>
        <v>0</v>
      </c>
      <c r="U629" t="str">
        <f>buff!AZ630</f>
        <v/>
      </c>
    </row>
    <row r="630" spans="1:21" x14ac:dyDescent="0.15">
      <c r="A630">
        <f>buff!Q631</f>
        <v>200493</v>
      </c>
      <c r="B630" t="str">
        <f>buff!R631</f>
        <v>被动吸血lv13</v>
      </c>
      <c r="C630" t="str">
        <f>buff!S631</f>
        <v>被动吸血lv13</v>
      </c>
      <c r="D630">
        <f>VLOOKUP(buff!T631,对应表!V:W,2,FALSE)</f>
        <v>4</v>
      </c>
      <c r="E630">
        <f>buff!U631</f>
        <v>0</v>
      </c>
      <c r="F630">
        <f>buff!V631</f>
        <v>0</v>
      </c>
      <c r="G630">
        <f>buff!W631</f>
        <v>0</v>
      </c>
      <c r="H630">
        <f>buff!X631</f>
        <v>0</v>
      </c>
      <c r="I630" t="str">
        <f>buff!AI631</f>
        <v/>
      </c>
      <c r="J630">
        <f>buff!AJ631</f>
        <v>0</v>
      </c>
      <c r="K630">
        <f>buff!AK631</f>
        <v>0</v>
      </c>
      <c r="L630">
        <f>buff!AL631</f>
        <v>0</v>
      </c>
      <c r="M630">
        <f>buff!AM631</f>
        <v>0</v>
      </c>
      <c r="N630">
        <f>buff!AN631</f>
        <v>0</v>
      </c>
      <c r="O630">
        <f>buff!AO631</f>
        <v>22</v>
      </c>
      <c r="P630">
        <f>buff!AP631</f>
        <v>0</v>
      </c>
      <c r="Q630">
        <f>buff!AQ631</f>
        <v>0</v>
      </c>
      <c r="R630">
        <f>buff!AR631</f>
        <v>999</v>
      </c>
      <c r="S630">
        <f>buff!AS631</f>
        <v>0</v>
      </c>
      <c r="T630">
        <f>buff!AT631</f>
        <v>0</v>
      </c>
      <c r="U630" t="str">
        <f>buff!AZ631</f>
        <v/>
      </c>
    </row>
    <row r="631" spans="1:21" x14ac:dyDescent="0.15">
      <c r="A631">
        <f>buff!Q632</f>
        <v>200494</v>
      </c>
      <c r="B631" t="str">
        <f>buff!R632</f>
        <v>被动吸血lv14</v>
      </c>
      <c r="C631" t="str">
        <f>buff!S632</f>
        <v>被动吸血lv14</v>
      </c>
      <c r="D631">
        <f>VLOOKUP(buff!T632,对应表!V:W,2,FALSE)</f>
        <v>4</v>
      </c>
      <c r="E631">
        <f>buff!U632</f>
        <v>0</v>
      </c>
      <c r="F631">
        <f>buff!V632</f>
        <v>0</v>
      </c>
      <c r="G631">
        <f>buff!W632</f>
        <v>0</v>
      </c>
      <c r="H631">
        <f>buff!X632</f>
        <v>0</v>
      </c>
      <c r="I631" t="str">
        <f>buff!AI632</f>
        <v/>
      </c>
      <c r="J631">
        <f>buff!AJ632</f>
        <v>0</v>
      </c>
      <c r="K631">
        <f>buff!AK632</f>
        <v>0</v>
      </c>
      <c r="L631">
        <f>buff!AL632</f>
        <v>0</v>
      </c>
      <c r="M631">
        <f>buff!AM632</f>
        <v>0</v>
      </c>
      <c r="N631">
        <f>buff!AN632</f>
        <v>0</v>
      </c>
      <c r="O631">
        <f>buff!AO632</f>
        <v>23</v>
      </c>
      <c r="P631">
        <f>buff!AP632</f>
        <v>0</v>
      </c>
      <c r="Q631">
        <f>buff!AQ632</f>
        <v>0</v>
      </c>
      <c r="R631">
        <f>buff!AR632</f>
        <v>999</v>
      </c>
      <c r="S631">
        <f>buff!AS632</f>
        <v>0</v>
      </c>
      <c r="T631">
        <f>buff!AT632</f>
        <v>0</v>
      </c>
      <c r="U631" t="str">
        <f>buff!AZ632</f>
        <v/>
      </c>
    </row>
    <row r="632" spans="1:21" x14ac:dyDescent="0.15">
      <c r="A632">
        <f>buff!Q633</f>
        <v>200495</v>
      </c>
      <c r="B632" t="str">
        <f>buff!R633</f>
        <v>被动吸血lv15</v>
      </c>
      <c r="C632" t="str">
        <f>buff!S633</f>
        <v>被动吸血lv15</v>
      </c>
      <c r="D632">
        <f>VLOOKUP(buff!T633,对应表!V:W,2,FALSE)</f>
        <v>4</v>
      </c>
      <c r="E632">
        <f>buff!U633</f>
        <v>0</v>
      </c>
      <c r="F632">
        <f>buff!V633</f>
        <v>0</v>
      </c>
      <c r="G632">
        <f>buff!W633</f>
        <v>0</v>
      </c>
      <c r="H632">
        <f>buff!X633</f>
        <v>0</v>
      </c>
      <c r="I632" t="str">
        <f>buff!AI633</f>
        <v/>
      </c>
      <c r="J632">
        <f>buff!AJ633</f>
        <v>0</v>
      </c>
      <c r="K632">
        <f>buff!AK633</f>
        <v>0</v>
      </c>
      <c r="L632">
        <f>buff!AL633</f>
        <v>0</v>
      </c>
      <c r="M632">
        <f>buff!AM633</f>
        <v>0</v>
      </c>
      <c r="N632">
        <f>buff!AN633</f>
        <v>0</v>
      </c>
      <c r="O632">
        <f>buff!AO633</f>
        <v>24</v>
      </c>
      <c r="P632">
        <f>buff!AP633</f>
        <v>0</v>
      </c>
      <c r="Q632">
        <f>buff!AQ633</f>
        <v>0</v>
      </c>
      <c r="R632">
        <f>buff!AR633</f>
        <v>999</v>
      </c>
      <c r="S632">
        <f>buff!AS633</f>
        <v>0</v>
      </c>
      <c r="T632">
        <f>buff!AT633</f>
        <v>0</v>
      </c>
      <c r="U632" t="str">
        <f>buff!AZ633</f>
        <v/>
      </c>
    </row>
    <row r="633" spans="1:21" x14ac:dyDescent="0.15">
      <c r="A633">
        <f>buff!Q634</f>
        <v>200496</v>
      </c>
      <c r="B633" t="str">
        <f>buff!R634</f>
        <v>被动吸血lv16</v>
      </c>
      <c r="C633" t="str">
        <f>buff!S634</f>
        <v>被动吸血lv16</v>
      </c>
      <c r="D633">
        <f>VLOOKUP(buff!T634,对应表!V:W,2,FALSE)</f>
        <v>4</v>
      </c>
      <c r="E633">
        <f>buff!U634</f>
        <v>0</v>
      </c>
      <c r="F633">
        <f>buff!V634</f>
        <v>0</v>
      </c>
      <c r="G633">
        <f>buff!W634</f>
        <v>0</v>
      </c>
      <c r="H633">
        <f>buff!X634</f>
        <v>0</v>
      </c>
      <c r="I633" t="str">
        <f>buff!AI634</f>
        <v/>
      </c>
      <c r="J633">
        <f>buff!AJ634</f>
        <v>0</v>
      </c>
      <c r="K633">
        <f>buff!AK634</f>
        <v>0</v>
      </c>
      <c r="L633">
        <f>buff!AL634</f>
        <v>0</v>
      </c>
      <c r="M633">
        <f>buff!AM634</f>
        <v>0</v>
      </c>
      <c r="N633">
        <f>buff!AN634</f>
        <v>0</v>
      </c>
      <c r="O633">
        <f>buff!AO634</f>
        <v>25</v>
      </c>
      <c r="P633">
        <f>buff!AP634</f>
        <v>0</v>
      </c>
      <c r="Q633">
        <f>buff!AQ634</f>
        <v>0</v>
      </c>
      <c r="R633">
        <f>buff!AR634</f>
        <v>999</v>
      </c>
      <c r="S633">
        <f>buff!AS634</f>
        <v>0</v>
      </c>
      <c r="T633">
        <f>buff!AT634</f>
        <v>0</v>
      </c>
      <c r="U633" t="str">
        <f>buff!AZ634</f>
        <v/>
      </c>
    </row>
    <row r="634" spans="1:21" x14ac:dyDescent="0.15">
      <c r="A634">
        <f>buff!Q635</f>
        <v>200497</v>
      </c>
      <c r="B634" t="str">
        <f>buff!R635</f>
        <v>被动吸血lv17</v>
      </c>
      <c r="C634" t="str">
        <f>buff!S635</f>
        <v>被动吸血lv17</v>
      </c>
      <c r="D634">
        <f>VLOOKUP(buff!T635,对应表!V:W,2,FALSE)</f>
        <v>4</v>
      </c>
      <c r="E634">
        <f>buff!U635</f>
        <v>0</v>
      </c>
      <c r="F634">
        <f>buff!V635</f>
        <v>0</v>
      </c>
      <c r="G634">
        <f>buff!W635</f>
        <v>0</v>
      </c>
      <c r="H634">
        <f>buff!X635</f>
        <v>0</v>
      </c>
      <c r="I634" t="str">
        <f>buff!AI635</f>
        <v/>
      </c>
      <c r="J634">
        <f>buff!AJ635</f>
        <v>0</v>
      </c>
      <c r="K634">
        <f>buff!AK635</f>
        <v>0</v>
      </c>
      <c r="L634">
        <f>buff!AL635</f>
        <v>0</v>
      </c>
      <c r="M634">
        <f>buff!AM635</f>
        <v>0</v>
      </c>
      <c r="N634">
        <f>buff!AN635</f>
        <v>0</v>
      </c>
      <c r="O634">
        <f>buff!AO635</f>
        <v>26</v>
      </c>
      <c r="P634">
        <f>buff!AP635</f>
        <v>0</v>
      </c>
      <c r="Q634">
        <f>buff!AQ635</f>
        <v>0</v>
      </c>
      <c r="R634">
        <f>buff!AR635</f>
        <v>999</v>
      </c>
      <c r="S634">
        <f>buff!AS635</f>
        <v>0</v>
      </c>
      <c r="T634">
        <f>buff!AT635</f>
        <v>0</v>
      </c>
      <c r="U634" t="str">
        <f>buff!AZ635</f>
        <v/>
      </c>
    </row>
    <row r="635" spans="1:21" x14ac:dyDescent="0.15">
      <c r="A635">
        <f>buff!Q636</f>
        <v>200498</v>
      </c>
      <c r="B635" t="str">
        <f>buff!R636</f>
        <v>被动吸血lv18</v>
      </c>
      <c r="C635" t="str">
        <f>buff!S636</f>
        <v>被动吸血lv18</v>
      </c>
      <c r="D635">
        <f>VLOOKUP(buff!T636,对应表!V:W,2,FALSE)</f>
        <v>4</v>
      </c>
      <c r="E635">
        <f>buff!U636</f>
        <v>0</v>
      </c>
      <c r="F635">
        <f>buff!V636</f>
        <v>0</v>
      </c>
      <c r="G635">
        <f>buff!W636</f>
        <v>0</v>
      </c>
      <c r="H635">
        <f>buff!X636</f>
        <v>0</v>
      </c>
      <c r="I635" t="str">
        <f>buff!AI636</f>
        <v/>
      </c>
      <c r="J635">
        <f>buff!AJ636</f>
        <v>0</v>
      </c>
      <c r="K635">
        <f>buff!AK636</f>
        <v>0</v>
      </c>
      <c r="L635">
        <f>buff!AL636</f>
        <v>0</v>
      </c>
      <c r="M635">
        <f>buff!AM636</f>
        <v>0</v>
      </c>
      <c r="N635">
        <f>buff!AN636</f>
        <v>0</v>
      </c>
      <c r="O635">
        <f>buff!AO636</f>
        <v>27</v>
      </c>
      <c r="P635">
        <f>buff!AP636</f>
        <v>0</v>
      </c>
      <c r="Q635">
        <f>buff!AQ636</f>
        <v>0</v>
      </c>
      <c r="R635">
        <f>buff!AR636</f>
        <v>999</v>
      </c>
      <c r="S635">
        <f>buff!AS636</f>
        <v>0</v>
      </c>
      <c r="T635">
        <f>buff!AT636</f>
        <v>0</v>
      </c>
      <c r="U635" t="str">
        <f>buff!AZ636</f>
        <v/>
      </c>
    </row>
    <row r="636" spans="1:21" x14ac:dyDescent="0.15">
      <c r="A636">
        <f>buff!Q637</f>
        <v>200499</v>
      </c>
      <c r="B636" t="str">
        <f>buff!R637</f>
        <v>被动吸血lv19</v>
      </c>
      <c r="C636" t="str">
        <f>buff!S637</f>
        <v>被动吸血lv19</v>
      </c>
      <c r="D636">
        <f>VLOOKUP(buff!T637,对应表!V:W,2,FALSE)</f>
        <v>4</v>
      </c>
      <c r="E636">
        <f>buff!U637</f>
        <v>0</v>
      </c>
      <c r="F636">
        <f>buff!V637</f>
        <v>0</v>
      </c>
      <c r="G636">
        <f>buff!W637</f>
        <v>0</v>
      </c>
      <c r="H636">
        <f>buff!X637</f>
        <v>0</v>
      </c>
      <c r="I636" t="str">
        <f>buff!AI637</f>
        <v/>
      </c>
      <c r="J636">
        <f>buff!AJ637</f>
        <v>0</v>
      </c>
      <c r="K636">
        <f>buff!AK637</f>
        <v>0</v>
      </c>
      <c r="L636">
        <f>buff!AL637</f>
        <v>0</v>
      </c>
      <c r="M636">
        <f>buff!AM637</f>
        <v>0</v>
      </c>
      <c r="N636">
        <f>buff!AN637</f>
        <v>0</v>
      </c>
      <c r="O636">
        <f>buff!AO637</f>
        <v>28</v>
      </c>
      <c r="P636">
        <f>buff!AP637</f>
        <v>0</v>
      </c>
      <c r="Q636">
        <f>buff!AQ637</f>
        <v>0</v>
      </c>
      <c r="R636">
        <f>buff!AR637</f>
        <v>999</v>
      </c>
      <c r="S636">
        <f>buff!AS637</f>
        <v>0</v>
      </c>
      <c r="T636">
        <f>buff!AT637</f>
        <v>0</v>
      </c>
      <c r="U636" t="str">
        <f>buff!AZ637</f>
        <v/>
      </c>
    </row>
    <row r="637" spans="1:21" x14ac:dyDescent="0.15">
      <c r="A637">
        <f>buff!Q638</f>
        <v>200500</v>
      </c>
      <c r="B637" t="str">
        <f>buff!R638</f>
        <v>被动吸血lv20</v>
      </c>
      <c r="C637" t="str">
        <f>buff!S638</f>
        <v>被动吸血lv20</v>
      </c>
      <c r="D637">
        <f>VLOOKUP(buff!T638,对应表!V:W,2,FALSE)</f>
        <v>4</v>
      </c>
      <c r="E637">
        <f>buff!U638</f>
        <v>0</v>
      </c>
      <c r="F637">
        <f>buff!V638</f>
        <v>0</v>
      </c>
      <c r="G637">
        <f>buff!W638</f>
        <v>0</v>
      </c>
      <c r="H637">
        <f>buff!X638</f>
        <v>0</v>
      </c>
      <c r="I637" t="str">
        <f>buff!AI638</f>
        <v/>
      </c>
      <c r="J637">
        <f>buff!AJ638</f>
        <v>0</v>
      </c>
      <c r="K637">
        <f>buff!AK638</f>
        <v>0</v>
      </c>
      <c r="L637">
        <f>buff!AL638</f>
        <v>0</v>
      </c>
      <c r="M637">
        <f>buff!AM638</f>
        <v>0</v>
      </c>
      <c r="N637">
        <f>buff!AN638</f>
        <v>0</v>
      </c>
      <c r="O637">
        <f>buff!AO638</f>
        <v>29</v>
      </c>
      <c r="P637">
        <f>buff!AP638</f>
        <v>0</v>
      </c>
      <c r="Q637">
        <f>buff!AQ638</f>
        <v>0</v>
      </c>
      <c r="R637">
        <f>buff!AR638</f>
        <v>999</v>
      </c>
      <c r="S637">
        <f>buff!AS638</f>
        <v>0</v>
      </c>
      <c r="T637">
        <f>buff!AT638</f>
        <v>0</v>
      </c>
      <c r="U637" t="str">
        <f>buff!AZ638</f>
        <v/>
      </c>
    </row>
    <row r="638" spans="1:21" x14ac:dyDescent="0.15">
      <c r="A638">
        <f>buff!Q639</f>
        <v>200501</v>
      </c>
      <c r="B638" t="str">
        <f>buff!R639</f>
        <v>被动风之子lv1</v>
      </c>
      <c r="C638" t="str">
        <f>buff!S639</f>
        <v>被动风之子lv1</v>
      </c>
      <c r="D638">
        <f>VLOOKUP(buff!T639,对应表!V:W,2,FALSE)</f>
        <v>1</v>
      </c>
      <c r="E638">
        <f>buff!U639</f>
        <v>0</v>
      </c>
      <c r="F638">
        <f>buff!V639</f>
        <v>0</v>
      </c>
      <c r="G638">
        <f>buff!W639</f>
        <v>0</v>
      </c>
      <c r="H638">
        <f>buff!X639</f>
        <v>0</v>
      </c>
      <c r="I638" t="str">
        <f>buff!AI639</f>
        <v>SPD:26</v>
      </c>
      <c r="J638">
        <f>buff!AJ639</f>
        <v>0</v>
      </c>
      <c r="K638">
        <f>buff!AK639</f>
        <v>0</v>
      </c>
      <c r="L638">
        <f>buff!AL639</f>
        <v>0</v>
      </c>
      <c r="M638">
        <f>buff!AM639</f>
        <v>0</v>
      </c>
      <c r="N638">
        <f>buff!AN639</f>
        <v>0</v>
      </c>
      <c r="O638">
        <f>buff!AO639</f>
        <v>0</v>
      </c>
      <c r="P638">
        <f>buff!AP639</f>
        <v>0</v>
      </c>
      <c r="Q638">
        <f>buff!AQ639</f>
        <v>0</v>
      </c>
      <c r="R638">
        <f>buff!AR639</f>
        <v>999</v>
      </c>
      <c r="S638">
        <f>buff!AS639</f>
        <v>0</v>
      </c>
      <c r="T638">
        <f>buff!AT639</f>
        <v>0</v>
      </c>
      <c r="U638" t="str">
        <f>buff!AZ639</f>
        <v/>
      </c>
    </row>
    <row r="639" spans="1:21" x14ac:dyDescent="0.15">
      <c r="A639">
        <f>buff!Q640</f>
        <v>200502</v>
      </c>
      <c r="B639" t="str">
        <f>buff!R640</f>
        <v>被动风之子lv2</v>
      </c>
      <c r="C639" t="str">
        <f>buff!S640</f>
        <v>被动风之子lv2</v>
      </c>
      <c r="D639">
        <f>VLOOKUP(buff!T640,对应表!V:W,2,FALSE)</f>
        <v>1</v>
      </c>
      <c r="E639">
        <f>buff!U640</f>
        <v>0</v>
      </c>
      <c r="F639">
        <f>buff!V640</f>
        <v>0</v>
      </c>
      <c r="G639">
        <f>buff!W640</f>
        <v>0</v>
      </c>
      <c r="H639">
        <f>buff!X640</f>
        <v>0</v>
      </c>
      <c r="I639" t="str">
        <f>buff!AI640</f>
        <v>SPD:32</v>
      </c>
      <c r="J639">
        <f>buff!AJ640</f>
        <v>0</v>
      </c>
      <c r="K639">
        <f>buff!AK640</f>
        <v>0</v>
      </c>
      <c r="L639">
        <f>buff!AL640</f>
        <v>0</v>
      </c>
      <c r="M639">
        <f>buff!AM640</f>
        <v>0</v>
      </c>
      <c r="N639">
        <f>buff!AN640</f>
        <v>0</v>
      </c>
      <c r="O639">
        <f>buff!AO640</f>
        <v>0</v>
      </c>
      <c r="P639">
        <f>buff!AP640</f>
        <v>0</v>
      </c>
      <c r="Q639">
        <f>buff!AQ640</f>
        <v>0</v>
      </c>
      <c r="R639">
        <f>buff!AR640</f>
        <v>999</v>
      </c>
      <c r="S639">
        <f>buff!AS640</f>
        <v>0</v>
      </c>
      <c r="T639">
        <f>buff!AT640</f>
        <v>0</v>
      </c>
      <c r="U639" t="str">
        <f>buff!AZ640</f>
        <v/>
      </c>
    </row>
    <row r="640" spans="1:21" x14ac:dyDescent="0.15">
      <c r="A640">
        <f>buff!Q641</f>
        <v>200503</v>
      </c>
      <c r="B640" t="str">
        <f>buff!R641</f>
        <v>被动风之子lv3</v>
      </c>
      <c r="C640" t="str">
        <f>buff!S641</f>
        <v>被动风之子lv3</v>
      </c>
      <c r="D640">
        <f>VLOOKUP(buff!T641,对应表!V:W,2,FALSE)</f>
        <v>1</v>
      </c>
      <c r="E640">
        <f>buff!U641</f>
        <v>0</v>
      </c>
      <c r="F640">
        <f>buff!V641</f>
        <v>0</v>
      </c>
      <c r="G640">
        <f>buff!W641</f>
        <v>0</v>
      </c>
      <c r="H640">
        <f>buff!X641</f>
        <v>0</v>
      </c>
      <c r="I640" t="str">
        <f>buff!AI641</f>
        <v>SPD:50</v>
      </c>
      <c r="J640">
        <f>buff!AJ641</f>
        <v>0</v>
      </c>
      <c r="K640">
        <f>buff!AK641</f>
        <v>0</v>
      </c>
      <c r="L640">
        <f>buff!AL641</f>
        <v>0</v>
      </c>
      <c r="M640">
        <f>buff!AM641</f>
        <v>0</v>
      </c>
      <c r="N640">
        <f>buff!AN641</f>
        <v>0</v>
      </c>
      <c r="O640">
        <f>buff!AO641</f>
        <v>0</v>
      </c>
      <c r="P640">
        <f>buff!AP641</f>
        <v>0</v>
      </c>
      <c r="Q640">
        <f>buff!AQ641</f>
        <v>0</v>
      </c>
      <c r="R640">
        <f>buff!AR641</f>
        <v>999</v>
      </c>
      <c r="S640">
        <f>buff!AS641</f>
        <v>0</v>
      </c>
      <c r="T640">
        <f>buff!AT641</f>
        <v>0</v>
      </c>
      <c r="U640" t="str">
        <f>buff!AZ641</f>
        <v/>
      </c>
    </row>
    <row r="641" spans="1:21" x14ac:dyDescent="0.15">
      <c r="A641">
        <f>buff!Q642</f>
        <v>200504</v>
      </c>
      <c r="B641" t="str">
        <f>buff!R642</f>
        <v>被动风之子lv4</v>
      </c>
      <c r="C641" t="str">
        <f>buff!S642</f>
        <v>被动风之子lv4</v>
      </c>
      <c r="D641">
        <f>VLOOKUP(buff!T642,对应表!V:W,2,FALSE)</f>
        <v>1</v>
      </c>
      <c r="E641">
        <f>buff!U642</f>
        <v>0</v>
      </c>
      <c r="F641">
        <f>buff!V642</f>
        <v>0</v>
      </c>
      <c r="G641">
        <f>buff!W642</f>
        <v>0</v>
      </c>
      <c r="H641">
        <f>buff!X642</f>
        <v>0</v>
      </c>
      <c r="I641" t="str">
        <f>buff!AI642</f>
        <v>SPD:80</v>
      </c>
      <c r="J641">
        <f>buff!AJ642</f>
        <v>0</v>
      </c>
      <c r="K641">
        <f>buff!AK642</f>
        <v>0</v>
      </c>
      <c r="L641">
        <f>buff!AL642</f>
        <v>0</v>
      </c>
      <c r="M641">
        <f>buff!AM642</f>
        <v>0</v>
      </c>
      <c r="N641">
        <f>buff!AN642</f>
        <v>0</v>
      </c>
      <c r="O641">
        <f>buff!AO642</f>
        <v>0</v>
      </c>
      <c r="P641">
        <f>buff!AP642</f>
        <v>0</v>
      </c>
      <c r="Q641">
        <f>buff!AQ642</f>
        <v>0</v>
      </c>
      <c r="R641">
        <f>buff!AR642</f>
        <v>999</v>
      </c>
      <c r="S641">
        <f>buff!AS642</f>
        <v>0</v>
      </c>
      <c r="T641">
        <f>buff!AT642</f>
        <v>0</v>
      </c>
      <c r="U641" t="str">
        <f>buff!AZ642</f>
        <v/>
      </c>
    </row>
    <row r="642" spans="1:21" x14ac:dyDescent="0.15">
      <c r="A642">
        <f>buff!Q643</f>
        <v>200505</v>
      </c>
      <c r="B642" t="str">
        <f>buff!R643</f>
        <v>被动风之子lv5</v>
      </c>
      <c r="C642" t="str">
        <f>buff!S643</f>
        <v>被动风之子lv5</v>
      </c>
      <c r="D642">
        <f>VLOOKUP(buff!T643,对应表!V:W,2,FALSE)</f>
        <v>1</v>
      </c>
      <c r="E642">
        <f>buff!U643</f>
        <v>0</v>
      </c>
      <c r="F642">
        <f>buff!V643</f>
        <v>0</v>
      </c>
      <c r="G642">
        <f>buff!W643</f>
        <v>0</v>
      </c>
      <c r="H642">
        <f>buff!X643</f>
        <v>0</v>
      </c>
      <c r="I642" t="str">
        <f>buff!AI643</f>
        <v>SPD:113</v>
      </c>
      <c r="J642">
        <f>buff!AJ643</f>
        <v>0</v>
      </c>
      <c r="K642">
        <f>buff!AK643</f>
        <v>0</v>
      </c>
      <c r="L642">
        <f>buff!AL643</f>
        <v>0</v>
      </c>
      <c r="M642">
        <f>buff!AM643</f>
        <v>0</v>
      </c>
      <c r="N642">
        <f>buff!AN643</f>
        <v>0</v>
      </c>
      <c r="O642">
        <f>buff!AO643</f>
        <v>0</v>
      </c>
      <c r="P642">
        <f>buff!AP643</f>
        <v>0</v>
      </c>
      <c r="Q642">
        <f>buff!AQ643</f>
        <v>0</v>
      </c>
      <c r="R642">
        <f>buff!AR643</f>
        <v>999</v>
      </c>
      <c r="S642">
        <f>buff!AS643</f>
        <v>0</v>
      </c>
      <c r="T642">
        <f>buff!AT643</f>
        <v>0</v>
      </c>
      <c r="U642" t="str">
        <f>buff!AZ643</f>
        <v/>
      </c>
    </row>
    <row r="643" spans="1:21" x14ac:dyDescent="0.15">
      <c r="A643">
        <f>buff!Q644</f>
        <v>200506</v>
      </c>
      <c r="B643" t="str">
        <f>buff!R644</f>
        <v>被动风之子lv6</v>
      </c>
      <c r="C643" t="str">
        <f>buff!S644</f>
        <v>被动风之子lv6</v>
      </c>
      <c r="D643">
        <f>VLOOKUP(buff!T644,对应表!V:W,2,FALSE)</f>
        <v>1</v>
      </c>
      <c r="E643">
        <f>buff!U644</f>
        <v>0</v>
      </c>
      <c r="F643">
        <f>buff!V644</f>
        <v>0</v>
      </c>
      <c r="G643">
        <f>buff!W644</f>
        <v>0</v>
      </c>
      <c r="H643">
        <f>buff!X644</f>
        <v>0</v>
      </c>
      <c r="I643" t="str">
        <f>buff!AI644</f>
        <v>SPD:160</v>
      </c>
      <c r="J643">
        <f>buff!AJ644</f>
        <v>0</v>
      </c>
      <c r="K643">
        <f>buff!AK644</f>
        <v>0</v>
      </c>
      <c r="L643">
        <f>buff!AL644</f>
        <v>0</v>
      </c>
      <c r="M643">
        <f>buff!AM644</f>
        <v>0</v>
      </c>
      <c r="N643">
        <f>buff!AN644</f>
        <v>0</v>
      </c>
      <c r="O643">
        <f>buff!AO644</f>
        <v>0</v>
      </c>
      <c r="P643">
        <f>buff!AP644</f>
        <v>0</v>
      </c>
      <c r="Q643">
        <f>buff!AQ644</f>
        <v>0</v>
      </c>
      <c r="R643">
        <f>buff!AR644</f>
        <v>999</v>
      </c>
      <c r="S643">
        <f>buff!AS644</f>
        <v>0</v>
      </c>
      <c r="T643">
        <f>buff!AT644</f>
        <v>0</v>
      </c>
      <c r="U643" t="str">
        <f>buff!AZ644</f>
        <v/>
      </c>
    </row>
    <row r="644" spans="1:21" x14ac:dyDescent="0.15">
      <c r="A644">
        <f>buff!Q645</f>
        <v>200507</v>
      </c>
      <c r="B644" t="str">
        <f>buff!R645</f>
        <v>被动风之子lv7</v>
      </c>
      <c r="C644" t="str">
        <f>buff!S645</f>
        <v>被动风之子lv7</v>
      </c>
      <c r="D644">
        <f>VLOOKUP(buff!T645,对应表!V:W,2,FALSE)</f>
        <v>1</v>
      </c>
      <c r="E644">
        <f>buff!U645</f>
        <v>0</v>
      </c>
      <c r="F644">
        <f>buff!V645</f>
        <v>0</v>
      </c>
      <c r="G644">
        <f>buff!W645</f>
        <v>0</v>
      </c>
      <c r="H644">
        <f>buff!X645</f>
        <v>0</v>
      </c>
      <c r="I644" t="str">
        <f>buff!AI645</f>
        <v>SPD:226</v>
      </c>
      <c r="J644">
        <f>buff!AJ645</f>
        <v>0</v>
      </c>
      <c r="K644">
        <f>buff!AK645</f>
        <v>0</v>
      </c>
      <c r="L644">
        <f>buff!AL645</f>
        <v>0</v>
      </c>
      <c r="M644">
        <f>buff!AM645</f>
        <v>0</v>
      </c>
      <c r="N644">
        <f>buff!AN645</f>
        <v>0</v>
      </c>
      <c r="O644">
        <f>buff!AO645</f>
        <v>0</v>
      </c>
      <c r="P644">
        <f>buff!AP645</f>
        <v>0</v>
      </c>
      <c r="Q644">
        <f>buff!AQ645</f>
        <v>0</v>
      </c>
      <c r="R644">
        <f>buff!AR645</f>
        <v>999</v>
      </c>
      <c r="S644">
        <f>buff!AS645</f>
        <v>0</v>
      </c>
      <c r="T644">
        <f>buff!AT645</f>
        <v>0</v>
      </c>
      <c r="U644" t="str">
        <f>buff!AZ645</f>
        <v/>
      </c>
    </row>
    <row r="645" spans="1:21" x14ac:dyDescent="0.15">
      <c r="A645">
        <f>buff!Q646</f>
        <v>200508</v>
      </c>
      <c r="B645" t="str">
        <f>buff!R646</f>
        <v>被动风之子lv8</v>
      </c>
      <c r="C645" t="str">
        <f>buff!S646</f>
        <v>被动风之子lv8</v>
      </c>
      <c r="D645">
        <f>VLOOKUP(buff!T646,对应表!V:W,2,FALSE)</f>
        <v>1</v>
      </c>
      <c r="E645">
        <f>buff!U646</f>
        <v>0</v>
      </c>
      <c r="F645">
        <f>buff!V646</f>
        <v>0</v>
      </c>
      <c r="G645">
        <f>buff!W646</f>
        <v>0</v>
      </c>
      <c r="H645">
        <f>buff!X646</f>
        <v>0</v>
      </c>
      <c r="I645" t="str">
        <f>buff!AI646</f>
        <v>SPD:320</v>
      </c>
      <c r="J645">
        <f>buff!AJ646</f>
        <v>0</v>
      </c>
      <c r="K645">
        <f>buff!AK646</f>
        <v>0</v>
      </c>
      <c r="L645">
        <f>buff!AL646</f>
        <v>0</v>
      </c>
      <c r="M645">
        <f>buff!AM646</f>
        <v>0</v>
      </c>
      <c r="N645">
        <f>buff!AN646</f>
        <v>0</v>
      </c>
      <c r="O645">
        <f>buff!AO646</f>
        <v>0</v>
      </c>
      <c r="P645">
        <f>buff!AP646</f>
        <v>0</v>
      </c>
      <c r="Q645">
        <f>buff!AQ646</f>
        <v>0</v>
      </c>
      <c r="R645">
        <f>buff!AR646</f>
        <v>999</v>
      </c>
      <c r="S645">
        <f>buff!AS646</f>
        <v>0</v>
      </c>
      <c r="T645">
        <f>buff!AT646</f>
        <v>0</v>
      </c>
      <c r="U645" t="str">
        <f>buff!AZ646</f>
        <v/>
      </c>
    </row>
    <row r="646" spans="1:21" x14ac:dyDescent="0.15">
      <c r="A646">
        <f>buff!Q647</f>
        <v>200509</v>
      </c>
      <c r="B646" t="str">
        <f>buff!R647</f>
        <v>被动风之子lv9</v>
      </c>
      <c r="C646" t="str">
        <f>buff!S647</f>
        <v>被动风之子lv9</v>
      </c>
      <c r="D646">
        <f>VLOOKUP(buff!T647,对应表!V:W,2,FALSE)</f>
        <v>1</v>
      </c>
      <c r="E646">
        <f>buff!U647</f>
        <v>0</v>
      </c>
      <c r="F646">
        <f>buff!V647</f>
        <v>0</v>
      </c>
      <c r="G646">
        <f>buff!W647</f>
        <v>0</v>
      </c>
      <c r="H646">
        <f>buff!X647</f>
        <v>0</v>
      </c>
      <c r="I646" t="str">
        <f>buff!AI647</f>
        <v>SPD:452</v>
      </c>
      <c r="J646">
        <f>buff!AJ647</f>
        <v>0</v>
      </c>
      <c r="K646">
        <f>buff!AK647</f>
        <v>0</v>
      </c>
      <c r="L646">
        <f>buff!AL647</f>
        <v>0</v>
      </c>
      <c r="M646">
        <f>buff!AM647</f>
        <v>0</v>
      </c>
      <c r="N646">
        <f>buff!AN647</f>
        <v>0</v>
      </c>
      <c r="O646">
        <f>buff!AO647</f>
        <v>0</v>
      </c>
      <c r="P646">
        <f>buff!AP647</f>
        <v>0</v>
      </c>
      <c r="Q646">
        <f>buff!AQ647</f>
        <v>0</v>
      </c>
      <c r="R646">
        <f>buff!AR647</f>
        <v>999</v>
      </c>
      <c r="S646">
        <f>buff!AS647</f>
        <v>0</v>
      </c>
      <c r="T646">
        <f>buff!AT647</f>
        <v>0</v>
      </c>
      <c r="U646" t="str">
        <f>buff!AZ647</f>
        <v/>
      </c>
    </row>
    <row r="647" spans="1:21" x14ac:dyDescent="0.15">
      <c r="A647">
        <f>buff!Q648</f>
        <v>200510</v>
      </c>
      <c r="B647" t="str">
        <f>buff!R648</f>
        <v>被动风之子lv10</v>
      </c>
      <c r="C647" t="str">
        <f>buff!S648</f>
        <v>被动风之子lv10</v>
      </c>
      <c r="D647">
        <f>VLOOKUP(buff!T648,对应表!V:W,2,FALSE)</f>
        <v>1</v>
      </c>
      <c r="E647">
        <f>buff!U648</f>
        <v>0</v>
      </c>
      <c r="F647">
        <f>buff!V648</f>
        <v>0</v>
      </c>
      <c r="G647">
        <f>buff!W648</f>
        <v>0</v>
      </c>
      <c r="H647">
        <f>buff!X648</f>
        <v>0</v>
      </c>
      <c r="I647" t="str">
        <f>buff!AI648</f>
        <v>SPD:640</v>
      </c>
      <c r="J647">
        <f>buff!AJ648</f>
        <v>0</v>
      </c>
      <c r="K647">
        <f>buff!AK648</f>
        <v>0</v>
      </c>
      <c r="L647">
        <f>buff!AL648</f>
        <v>0</v>
      </c>
      <c r="M647">
        <f>buff!AM648</f>
        <v>0</v>
      </c>
      <c r="N647">
        <f>buff!AN648</f>
        <v>0</v>
      </c>
      <c r="O647">
        <f>buff!AO648</f>
        <v>0</v>
      </c>
      <c r="P647">
        <f>buff!AP648</f>
        <v>0</v>
      </c>
      <c r="Q647">
        <f>buff!AQ648</f>
        <v>0</v>
      </c>
      <c r="R647">
        <f>buff!AR648</f>
        <v>999</v>
      </c>
      <c r="S647">
        <f>buff!AS648</f>
        <v>0</v>
      </c>
      <c r="T647">
        <f>buff!AT648</f>
        <v>0</v>
      </c>
      <c r="U647" t="str">
        <f>buff!AZ648</f>
        <v/>
      </c>
    </row>
    <row r="648" spans="1:21" x14ac:dyDescent="0.15">
      <c r="A648">
        <f>buff!Q649</f>
        <v>200511</v>
      </c>
      <c r="B648" t="str">
        <f>buff!R649</f>
        <v>被动风之子lv11</v>
      </c>
      <c r="C648" t="str">
        <f>buff!S649</f>
        <v>被动风之子lv11</v>
      </c>
      <c r="D648">
        <f>VLOOKUP(buff!T649,对应表!V:W,2,FALSE)</f>
        <v>1</v>
      </c>
      <c r="E648">
        <f>buff!U649</f>
        <v>0</v>
      </c>
      <c r="F648">
        <f>buff!V649</f>
        <v>0</v>
      </c>
      <c r="G648">
        <f>buff!W649</f>
        <v>0</v>
      </c>
      <c r="H648">
        <f>buff!X649</f>
        <v>0</v>
      </c>
      <c r="I648" t="str">
        <f>buff!AI649</f>
        <v>SPD:906</v>
      </c>
      <c r="J648">
        <f>buff!AJ649</f>
        <v>0</v>
      </c>
      <c r="K648">
        <f>buff!AK649</f>
        <v>0</v>
      </c>
      <c r="L648">
        <f>buff!AL649</f>
        <v>0</v>
      </c>
      <c r="M648">
        <f>buff!AM649</f>
        <v>0</v>
      </c>
      <c r="N648">
        <f>buff!AN649</f>
        <v>0</v>
      </c>
      <c r="O648">
        <f>buff!AO649</f>
        <v>0</v>
      </c>
      <c r="P648">
        <f>buff!AP649</f>
        <v>0</v>
      </c>
      <c r="Q648">
        <f>buff!AQ649</f>
        <v>0</v>
      </c>
      <c r="R648">
        <f>buff!AR649</f>
        <v>999</v>
      </c>
      <c r="S648">
        <f>buff!AS649</f>
        <v>0</v>
      </c>
      <c r="T648">
        <f>buff!AT649</f>
        <v>0</v>
      </c>
      <c r="U648" t="str">
        <f>buff!AZ649</f>
        <v/>
      </c>
    </row>
    <row r="649" spans="1:21" x14ac:dyDescent="0.15">
      <c r="A649">
        <f>buff!Q650</f>
        <v>200512</v>
      </c>
      <c r="B649" t="str">
        <f>buff!R650</f>
        <v>被动风之子lv12</v>
      </c>
      <c r="C649" t="str">
        <f>buff!S650</f>
        <v>被动风之子lv12</v>
      </c>
      <c r="D649">
        <f>VLOOKUP(buff!T650,对应表!V:W,2,FALSE)</f>
        <v>1</v>
      </c>
      <c r="E649">
        <f>buff!U650</f>
        <v>0</v>
      </c>
      <c r="F649">
        <f>buff!V650</f>
        <v>0</v>
      </c>
      <c r="G649">
        <f>buff!W650</f>
        <v>0</v>
      </c>
      <c r="H649">
        <f>buff!X650</f>
        <v>0</v>
      </c>
      <c r="I649" t="str">
        <f>buff!AI650</f>
        <v>SPD:1281</v>
      </c>
      <c r="J649">
        <f>buff!AJ650</f>
        <v>0</v>
      </c>
      <c r="K649">
        <f>buff!AK650</f>
        <v>0</v>
      </c>
      <c r="L649">
        <f>buff!AL650</f>
        <v>0</v>
      </c>
      <c r="M649">
        <f>buff!AM650</f>
        <v>0</v>
      </c>
      <c r="N649">
        <f>buff!AN650</f>
        <v>0</v>
      </c>
      <c r="O649">
        <f>buff!AO650</f>
        <v>0</v>
      </c>
      <c r="P649">
        <f>buff!AP650</f>
        <v>0</v>
      </c>
      <c r="Q649">
        <f>buff!AQ650</f>
        <v>0</v>
      </c>
      <c r="R649">
        <f>buff!AR650</f>
        <v>999</v>
      </c>
      <c r="S649">
        <f>buff!AS650</f>
        <v>0</v>
      </c>
      <c r="T649">
        <f>buff!AT650</f>
        <v>0</v>
      </c>
      <c r="U649" t="str">
        <f>buff!AZ650</f>
        <v/>
      </c>
    </row>
    <row r="650" spans="1:21" x14ac:dyDescent="0.15">
      <c r="A650">
        <f>buff!Q651</f>
        <v>200513</v>
      </c>
      <c r="B650" t="str">
        <f>buff!R651</f>
        <v>被动风之子lv13</v>
      </c>
      <c r="C650" t="str">
        <f>buff!S651</f>
        <v>被动风之子lv13</v>
      </c>
      <c r="D650">
        <f>VLOOKUP(buff!T651,对应表!V:W,2,FALSE)</f>
        <v>1</v>
      </c>
      <c r="E650">
        <f>buff!U651</f>
        <v>0</v>
      </c>
      <c r="F650">
        <f>buff!V651</f>
        <v>0</v>
      </c>
      <c r="G650">
        <f>buff!W651</f>
        <v>0</v>
      </c>
      <c r="H650">
        <f>buff!X651</f>
        <v>0</v>
      </c>
      <c r="I650" t="str">
        <f>buff!AI651</f>
        <v>SPD:1812</v>
      </c>
      <c r="J650">
        <f>buff!AJ651</f>
        <v>0</v>
      </c>
      <c r="K650">
        <f>buff!AK651</f>
        <v>0</v>
      </c>
      <c r="L650">
        <f>buff!AL651</f>
        <v>0</v>
      </c>
      <c r="M650">
        <f>buff!AM651</f>
        <v>0</v>
      </c>
      <c r="N650">
        <f>buff!AN651</f>
        <v>0</v>
      </c>
      <c r="O650">
        <f>buff!AO651</f>
        <v>0</v>
      </c>
      <c r="P650">
        <f>buff!AP651</f>
        <v>0</v>
      </c>
      <c r="Q650">
        <f>buff!AQ651</f>
        <v>0</v>
      </c>
      <c r="R650">
        <f>buff!AR651</f>
        <v>999</v>
      </c>
      <c r="S650">
        <f>buff!AS651</f>
        <v>0</v>
      </c>
      <c r="T650">
        <f>buff!AT651</f>
        <v>0</v>
      </c>
      <c r="U650" t="str">
        <f>buff!AZ651</f>
        <v/>
      </c>
    </row>
    <row r="651" spans="1:21" x14ac:dyDescent="0.15">
      <c r="A651">
        <f>buff!Q652</f>
        <v>200514</v>
      </c>
      <c r="B651" t="str">
        <f>buff!R652</f>
        <v>被动风之子lv14</v>
      </c>
      <c r="C651" t="str">
        <f>buff!S652</f>
        <v>被动风之子lv14</v>
      </c>
      <c r="D651">
        <f>VLOOKUP(buff!T652,对应表!V:W,2,FALSE)</f>
        <v>1</v>
      </c>
      <c r="E651">
        <f>buff!U652</f>
        <v>0</v>
      </c>
      <c r="F651">
        <f>buff!V652</f>
        <v>0</v>
      </c>
      <c r="G651">
        <f>buff!W652</f>
        <v>0</v>
      </c>
      <c r="H651">
        <f>buff!X652</f>
        <v>0</v>
      </c>
      <c r="I651" t="str">
        <f>buff!AI652</f>
        <v>SPD:2563</v>
      </c>
      <c r="J651">
        <f>buff!AJ652</f>
        <v>0</v>
      </c>
      <c r="K651">
        <f>buff!AK652</f>
        <v>0</v>
      </c>
      <c r="L651">
        <f>buff!AL652</f>
        <v>0</v>
      </c>
      <c r="M651">
        <f>buff!AM652</f>
        <v>0</v>
      </c>
      <c r="N651">
        <f>buff!AN652</f>
        <v>0</v>
      </c>
      <c r="O651">
        <f>buff!AO652</f>
        <v>0</v>
      </c>
      <c r="P651">
        <f>buff!AP652</f>
        <v>0</v>
      </c>
      <c r="Q651">
        <f>buff!AQ652</f>
        <v>0</v>
      </c>
      <c r="R651">
        <f>buff!AR652</f>
        <v>999</v>
      </c>
      <c r="S651">
        <f>buff!AS652</f>
        <v>0</v>
      </c>
      <c r="T651">
        <f>buff!AT652</f>
        <v>0</v>
      </c>
      <c r="U651" t="str">
        <f>buff!AZ652</f>
        <v/>
      </c>
    </row>
    <row r="652" spans="1:21" x14ac:dyDescent="0.15">
      <c r="A652">
        <f>buff!Q653</f>
        <v>200515</v>
      </c>
      <c r="B652" t="str">
        <f>buff!R653</f>
        <v>被动风之子lv15</v>
      </c>
      <c r="C652" t="str">
        <f>buff!S653</f>
        <v>被动风之子lv15</v>
      </c>
      <c r="D652">
        <f>VLOOKUP(buff!T653,对应表!V:W,2,FALSE)</f>
        <v>1</v>
      </c>
      <c r="E652">
        <f>buff!U653</f>
        <v>0</v>
      </c>
      <c r="F652">
        <f>buff!V653</f>
        <v>0</v>
      </c>
      <c r="G652">
        <f>buff!W653</f>
        <v>0</v>
      </c>
      <c r="H652">
        <f>buff!X653</f>
        <v>0</v>
      </c>
      <c r="I652" t="str">
        <f>buff!AI653</f>
        <v>SPD:3626</v>
      </c>
      <c r="J652">
        <f>buff!AJ653</f>
        <v>0</v>
      </c>
      <c r="K652">
        <f>buff!AK653</f>
        <v>0</v>
      </c>
      <c r="L652">
        <f>buff!AL653</f>
        <v>0</v>
      </c>
      <c r="M652">
        <f>buff!AM653</f>
        <v>0</v>
      </c>
      <c r="N652">
        <f>buff!AN653</f>
        <v>0</v>
      </c>
      <c r="O652">
        <f>buff!AO653</f>
        <v>0</v>
      </c>
      <c r="P652">
        <f>buff!AP653</f>
        <v>0</v>
      </c>
      <c r="Q652">
        <f>buff!AQ653</f>
        <v>0</v>
      </c>
      <c r="R652">
        <f>buff!AR653</f>
        <v>999</v>
      </c>
      <c r="S652">
        <f>buff!AS653</f>
        <v>0</v>
      </c>
      <c r="T652">
        <f>buff!AT653</f>
        <v>0</v>
      </c>
      <c r="U652" t="str">
        <f>buff!AZ653</f>
        <v/>
      </c>
    </row>
    <row r="653" spans="1:21" x14ac:dyDescent="0.15">
      <c r="A653">
        <f>buff!Q654</f>
        <v>200516</v>
      </c>
      <c r="B653" t="str">
        <f>buff!R654</f>
        <v>被动风之子lv16</v>
      </c>
      <c r="C653" t="str">
        <f>buff!S654</f>
        <v>被动风之子lv16</v>
      </c>
      <c r="D653">
        <f>VLOOKUP(buff!T654,对应表!V:W,2,FALSE)</f>
        <v>1</v>
      </c>
      <c r="E653">
        <f>buff!U654</f>
        <v>0</v>
      </c>
      <c r="F653">
        <f>buff!V654</f>
        <v>0</v>
      </c>
      <c r="G653">
        <f>buff!W654</f>
        <v>0</v>
      </c>
      <c r="H653">
        <f>buff!X654</f>
        <v>0</v>
      </c>
      <c r="I653" t="str">
        <f>buff!AI654</f>
        <v>SPD:5128</v>
      </c>
      <c r="J653">
        <f>buff!AJ654</f>
        <v>0</v>
      </c>
      <c r="K653">
        <f>buff!AK654</f>
        <v>0</v>
      </c>
      <c r="L653">
        <f>buff!AL654</f>
        <v>0</v>
      </c>
      <c r="M653">
        <f>buff!AM654</f>
        <v>0</v>
      </c>
      <c r="N653">
        <f>buff!AN654</f>
        <v>0</v>
      </c>
      <c r="O653">
        <f>buff!AO654</f>
        <v>0</v>
      </c>
      <c r="P653">
        <f>buff!AP654</f>
        <v>0</v>
      </c>
      <c r="Q653">
        <f>buff!AQ654</f>
        <v>0</v>
      </c>
      <c r="R653">
        <f>buff!AR654</f>
        <v>999</v>
      </c>
      <c r="S653">
        <f>buff!AS654</f>
        <v>0</v>
      </c>
      <c r="T653">
        <f>buff!AT654</f>
        <v>0</v>
      </c>
      <c r="U653" t="str">
        <f>buff!AZ654</f>
        <v/>
      </c>
    </row>
    <row r="654" spans="1:21" x14ac:dyDescent="0.15">
      <c r="A654">
        <f>buff!Q655</f>
        <v>200517</v>
      </c>
      <c r="B654" t="str">
        <f>buff!R655</f>
        <v>被动风之子lv17</v>
      </c>
      <c r="C654" t="str">
        <f>buff!S655</f>
        <v>被动风之子lv17</v>
      </c>
      <c r="D654">
        <f>VLOOKUP(buff!T655,对应表!V:W,2,FALSE)</f>
        <v>1</v>
      </c>
      <c r="E654">
        <f>buff!U655</f>
        <v>0</v>
      </c>
      <c r="F654">
        <f>buff!V655</f>
        <v>0</v>
      </c>
      <c r="G654">
        <f>buff!W655</f>
        <v>0</v>
      </c>
      <c r="H654">
        <f>buff!X655</f>
        <v>0</v>
      </c>
      <c r="I654" t="str">
        <f>buff!AI655</f>
        <v>SPD:7254</v>
      </c>
      <c r="J654">
        <f>buff!AJ655</f>
        <v>0</v>
      </c>
      <c r="K654">
        <f>buff!AK655</f>
        <v>0</v>
      </c>
      <c r="L654">
        <f>buff!AL655</f>
        <v>0</v>
      </c>
      <c r="M654">
        <f>buff!AM655</f>
        <v>0</v>
      </c>
      <c r="N654">
        <f>buff!AN655</f>
        <v>0</v>
      </c>
      <c r="O654">
        <f>buff!AO655</f>
        <v>0</v>
      </c>
      <c r="P654">
        <f>buff!AP655</f>
        <v>0</v>
      </c>
      <c r="Q654">
        <f>buff!AQ655</f>
        <v>0</v>
      </c>
      <c r="R654">
        <f>buff!AR655</f>
        <v>999</v>
      </c>
      <c r="S654">
        <f>buff!AS655</f>
        <v>0</v>
      </c>
      <c r="T654">
        <f>buff!AT655</f>
        <v>0</v>
      </c>
      <c r="U654" t="str">
        <f>buff!AZ655</f>
        <v/>
      </c>
    </row>
    <row r="655" spans="1:21" x14ac:dyDescent="0.15">
      <c r="A655">
        <f>buff!Q656</f>
        <v>200518</v>
      </c>
      <c r="B655" t="str">
        <f>buff!R656</f>
        <v>被动风之子lv18</v>
      </c>
      <c r="C655" t="str">
        <f>buff!S656</f>
        <v>被动风之子lv18</v>
      </c>
      <c r="D655">
        <f>VLOOKUP(buff!T656,对应表!V:W,2,FALSE)</f>
        <v>1</v>
      </c>
      <c r="E655">
        <f>buff!U656</f>
        <v>0</v>
      </c>
      <c r="F655">
        <f>buff!V656</f>
        <v>0</v>
      </c>
      <c r="G655">
        <f>buff!W656</f>
        <v>0</v>
      </c>
      <c r="H655">
        <f>buff!X656</f>
        <v>0</v>
      </c>
      <c r="I655" t="str">
        <f>buff!AI656</f>
        <v>SPD:10260</v>
      </c>
      <c r="J655">
        <f>buff!AJ656</f>
        <v>0</v>
      </c>
      <c r="K655">
        <f>buff!AK656</f>
        <v>0</v>
      </c>
      <c r="L655">
        <f>buff!AL656</f>
        <v>0</v>
      </c>
      <c r="M655">
        <f>buff!AM656</f>
        <v>0</v>
      </c>
      <c r="N655">
        <f>buff!AN656</f>
        <v>0</v>
      </c>
      <c r="O655">
        <f>buff!AO656</f>
        <v>0</v>
      </c>
      <c r="P655">
        <f>buff!AP656</f>
        <v>0</v>
      </c>
      <c r="Q655">
        <f>buff!AQ656</f>
        <v>0</v>
      </c>
      <c r="R655">
        <f>buff!AR656</f>
        <v>999</v>
      </c>
      <c r="S655">
        <f>buff!AS656</f>
        <v>0</v>
      </c>
      <c r="T655">
        <f>buff!AT656</f>
        <v>0</v>
      </c>
      <c r="U655" t="str">
        <f>buff!AZ656</f>
        <v/>
      </c>
    </row>
    <row r="656" spans="1:21" x14ac:dyDescent="0.15">
      <c r="A656">
        <f>buff!Q657</f>
        <v>200519</v>
      </c>
      <c r="B656" t="str">
        <f>buff!R657</f>
        <v>被动风之子lv19</v>
      </c>
      <c r="C656" t="str">
        <f>buff!S657</f>
        <v>被动风之子lv19</v>
      </c>
      <c r="D656">
        <f>VLOOKUP(buff!T657,对应表!V:W,2,FALSE)</f>
        <v>1</v>
      </c>
      <c r="E656">
        <f>buff!U657</f>
        <v>0</v>
      </c>
      <c r="F656">
        <f>buff!V657</f>
        <v>0</v>
      </c>
      <c r="G656">
        <f>buff!W657</f>
        <v>0</v>
      </c>
      <c r="H656">
        <f>buff!X657</f>
        <v>0</v>
      </c>
      <c r="I656" t="str">
        <f>buff!AI657</f>
        <v>SPD:14512</v>
      </c>
      <c r="J656">
        <f>buff!AJ657</f>
        <v>0</v>
      </c>
      <c r="K656">
        <f>buff!AK657</f>
        <v>0</v>
      </c>
      <c r="L656">
        <f>buff!AL657</f>
        <v>0</v>
      </c>
      <c r="M656">
        <f>buff!AM657</f>
        <v>0</v>
      </c>
      <c r="N656">
        <f>buff!AN657</f>
        <v>0</v>
      </c>
      <c r="O656">
        <f>buff!AO657</f>
        <v>0</v>
      </c>
      <c r="P656">
        <f>buff!AP657</f>
        <v>0</v>
      </c>
      <c r="Q656">
        <f>buff!AQ657</f>
        <v>0</v>
      </c>
      <c r="R656">
        <f>buff!AR657</f>
        <v>999</v>
      </c>
      <c r="S656">
        <f>buff!AS657</f>
        <v>0</v>
      </c>
      <c r="T656">
        <f>buff!AT657</f>
        <v>0</v>
      </c>
      <c r="U656" t="str">
        <f>buff!AZ657</f>
        <v/>
      </c>
    </row>
    <row r="657" spans="1:21" x14ac:dyDescent="0.15">
      <c r="A657">
        <f>buff!Q658</f>
        <v>200520</v>
      </c>
      <c r="B657" t="str">
        <f>buff!R658</f>
        <v>被动风之子lv20</v>
      </c>
      <c r="C657" t="str">
        <f>buff!S658</f>
        <v>被动风之子lv20</v>
      </c>
      <c r="D657">
        <f>VLOOKUP(buff!T658,对应表!V:W,2,FALSE)</f>
        <v>1</v>
      </c>
      <c r="E657">
        <f>buff!U658</f>
        <v>0</v>
      </c>
      <c r="F657">
        <f>buff!V658</f>
        <v>0</v>
      </c>
      <c r="G657">
        <f>buff!W658</f>
        <v>0</v>
      </c>
      <c r="H657">
        <f>buff!X658</f>
        <v>0</v>
      </c>
      <c r="I657" t="str">
        <f>buff!AI658</f>
        <v>SPD:20525</v>
      </c>
      <c r="J657">
        <f>buff!AJ658</f>
        <v>0</v>
      </c>
      <c r="K657">
        <f>buff!AK658</f>
        <v>0</v>
      </c>
      <c r="L657">
        <f>buff!AL658</f>
        <v>0</v>
      </c>
      <c r="M657">
        <f>buff!AM658</f>
        <v>0</v>
      </c>
      <c r="N657">
        <f>buff!AN658</f>
        <v>0</v>
      </c>
      <c r="O657">
        <f>buff!AO658</f>
        <v>0</v>
      </c>
      <c r="P657">
        <f>buff!AP658</f>
        <v>0</v>
      </c>
      <c r="Q657">
        <f>buff!AQ658</f>
        <v>0</v>
      </c>
      <c r="R657">
        <f>buff!AR658</f>
        <v>999</v>
      </c>
      <c r="S657">
        <f>buff!AS658</f>
        <v>0</v>
      </c>
      <c r="T657">
        <f>buff!AT658</f>
        <v>0</v>
      </c>
      <c r="U657" t="str">
        <f>buff!AZ658</f>
        <v/>
      </c>
    </row>
    <row r="658" spans="1:21" x14ac:dyDescent="0.15">
      <c r="A658">
        <f>buff!Q659</f>
        <v>200521</v>
      </c>
      <c r="B658" t="str">
        <f>buff!R659</f>
        <v>被动祈祷lv1</v>
      </c>
      <c r="C658" t="str">
        <f>buff!S659</f>
        <v>被动祈祷lv1</v>
      </c>
      <c r="D658">
        <f>VLOOKUP(buff!T659,对应表!V:W,2,FALSE)</f>
        <v>2</v>
      </c>
      <c r="E658">
        <f>buff!U659</f>
        <v>20</v>
      </c>
      <c r="F658">
        <f>buff!V659</f>
        <v>0</v>
      </c>
      <c r="G658">
        <f>buff!W659</f>
        <v>0</v>
      </c>
      <c r="H658">
        <f>buff!X659</f>
        <v>0</v>
      </c>
      <c r="I658" t="str">
        <f>buff!AI659</f>
        <v/>
      </c>
      <c r="J658">
        <f>buff!AJ659</f>
        <v>0</v>
      </c>
      <c r="K658">
        <f>buff!AK659</f>
        <v>0</v>
      </c>
      <c r="L658">
        <f>buff!AL659</f>
        <v>0</v>
      </c>
      <c r="M658">
        <f>buff!AM659</f>
        <v>0</v>
      </c>
      <c r="N658">
        <f>buff!AN659</f>
        <v>0</v>
      </c>
      <c r="O658">
        <f>buff!AO659</f>
        <v>0</v>
      </c>
      <c r="P658">
        <f>buff!AP659</f>
        <v>0</v>
      </c>
      <c r="Q658">
        <f>buff!AQ659</f>
        <v>0</v>
      </c>
      <c r="R658">
        <f>buff!AR659</f>
        <v>999</v>
      </c>
      <c r="S658">
        <f>buff!AS659</f>
        <v>0</v>
      </c>
      <c r="T658">
        <f>buff!AT659</f>
        <v>0</v>
      </c>
      <c r="U658" t="str">
        <f>buff!AZ659</f>
        <v/>
      </c>
    </row>
    <row r="659" spans="1:21" x14ac:dyDescent="0.15">
      <c r="A659">
        <f>buff!Q660</f>
        <v>200522</v>
      </c>
      <c r="B659" t="str">
        <f>buff!R660</f>
        <v>被动祈祷lv2</v>
      </c>
      <c r="C659" t="str">
        <f>buff!S660</f>
        <v>被动祈祷lv2</v>
      </c>
      <c r="D659">
        <f>VLOOKUP(buff!T660,对应表!V:W,2,FALSE)</f>
        <v>2</v>
      </c>
      <c r="E659">
        <f>buff!U660</f>
        <v>25</v>
      </c>
      <c r="F659">
        <f>buff!V660</f>
        <v>0</v>
      </c>
      <c r="G659">
        <f>buff!W660</f>
        <v>0</v>
      </c>
      <c r="H659">
        <f>buff!X660</f>
        <v>0</v>
      </c>
      <c r="I659" t="str">
        <f>buff!AI660</f>
        <v/>
      </c>
      <c r="J659">
        <f>buff!AJ660</f>
        <v>0</v>
      </c>
      <c r="K659">
        <f>buff!AK660</f>
        <v>0</v>
      </c>
      <c r="L659">
        <f>buff!AL660</f>
        <v>0</v>
      </c>
      <c r="M659">
        <f>buff!AM660</f>
        <v>0</v>
      </c>
      <c r="N659">
        <f>buff!AN660</f>
        <v>0</v>
      </c>
      <c r="O659">
        <f>buff!AO660</f>
        <v>0</v>
      </c>
      <c r="P659">
        <f>buff!AP660</f>
        <v>0</v>
      </c>
      <c r="Q659">
        <f>buff!AQ660</f>
        <v>0</v>
      </c>
      <c r="R659">
        <f>buff!AR660</f>
        <v>999</v>
      </c>
      <c r="S659">
        <f>buff!AS660</f>
        <v>0</v>
      </c>
      <c r="T659">
        <f>buff!AT660</f>
        <v>0</v>
      </c>
      <c r="U659" t="str">
        <f>buff!AZ660</f>
        <v/>
      </c>
    </row>
    <row r="660" spans="1:21" x14ac:dyDescent="0.15">
      <c r="A660">
        <f>buff!Q661</f>
        <v>200523</v>
      </c>
      <c r="B660" t="str">
        <f>buff!R661</f>
        <v>被动祈祷lv3</v>
      </c>
      <c r="C660" t="str">
        <f>buff!S661</f>
        <v>被动祈祷lv3</v>
      </c>
      <c r="D660">
        <f>VLOOKUP(buff!T661,对应表!V:W,2,FALSE)</f>
        <v>2</v>
      </c>
      <c r="E660">
        <f>buff!U661</f>
        <v>40</v>
      </c>
      <c r="F660">
        <f>buff!V661</f>
        <v>0</v>
      </c>
      <c r="G660">
        <f>buff!W661</f>
        <v>0</v>
      </c>
      <c r="H660">
        <f>buff!X661</f>
        <v>0</v>
      </c>
      <c r="I660" t="str">
        <f>buff!AI661</f>
        <v/>
      </c>
      <c r="J660">
        <f>buff!AJ661</f>
        <v>0</v>
      </c>
      <c r="K660">
        <f>buff!AK661</f>
        <v>0</v>
      </c>
      <c r="L660">
        <f>buff!AL661</f>
        <v>0</v>
      </c>
      <c r="M660">
        <f>buff!AM661</f>
        <v>0</v>
      </c>
      <c r="N660">
        <f>buff!AN661</f>
        <v>0</v>
      </c>
      <c r="O660">
        <f>buff!AO661</f>
        <v>0</v>
      </c>
      <c r="P660">
        <f>buff!AP661</f>
        <v>0</v>
      </c>
      <c r="Q660">
        <f>buff!AQ661</f>
        <v>0</v>
      </c>
      <c r="R660">
        <f>buff!AR661</f>
        <v>999</v>
      </c>
      <c r="S660">
        <f>buff!AS661</f>
        <v>0</v>
      </c>
      <c r="T660">
        <f>buff!AT661</f>
        <v>0</v>
      </c>
      <c r="U660" t="str">
        <f>buff!AZ661</f>
        <v/>
      </c>
    </row>
    <row r="661" spans="1:21" x14ac:dyDescent="0.15">
      <c r="A661">
        <f>buff!Q662</f>
        <v>200524</v>
      </c>
      <c r="B661" t="str">
        <f>buff!R662</f>
        <v>被动祈祷lv4</v>
      </c>
      <c r="C661" t="str">
        <f>buff!S662</f>
        <v>被动祈祷lv4</v>
      </c>
      <c r="D661">
        <f>VLOOKUP(buff!T662,对应表!V:W,2,FALSE)</f>
        <v>2</v>
      </c>
      <c r="E661">
        <f>buff!U662</f>
        <v>64</v>
      </c>
      <c r="F661">
        <f>buff!V662</f>
        <v>0</v>
      </c>
      <c r="G661">
        <f>buff!W662</f>
        <v>0</v>
      </c>
      <c r="H661">
        <f>buff!X662</f>
        <v>0</v>
      </c>
      <c r="I661" t="str">
        <f>buff!AI662</f>
        <v/>
      </c>
      <c r="J661">
        <f>buff!AJ662</f>
        <v>0</v>
      </c>
      <c r="K661">
        <f>buff!AK662</f>
        <v>0</v>
      </c>
      <c r="L661">
        <f>buff!AL662</f>
        <v>0</v>
      </c>
      <c r="M661">
        <f>buff!AM662</f>
        <v>0</v>
      </c>
      <c r="N661">
        <f>buff!AN662</f>
        <v>0</v>
      </c>
      <c r="O661">
        <f>buff!AO662</f>
        <v>0</v>
      </c>
      <c r="P661">
        <f>buff!AP662</f>
        <v>0</v>
      </c>
      <c r="Q661">
        <f>buff!AQ662</f>
        <v>0</v>
      </c>
      <c r="R661">
        <f>buff!AR662</f>
        <v>999</v>
      </c>
      <c r="S661">
        <f>buff!AS662</f>
        <v>0</v>
      </c>
      <c r="T661">
        <f>buff!AT662</f>
        <v>0</v>
      </c>
      <c r="U661" t="str">
        <f>buff!AZ662</f>
        <v/>
      </c>
    </row>
    <row r="662" spans="1:21" x14ac:dyDescent="0.15">
      <c r="A662">
        <f>buff!Q663</f>
        <v>200525</v>
      </c>
      <c r="B662" t="str">
        <f>buff!R663</f>
        <v>被动祈祷lv5</v>
      </c>
      <c r="C662" t="str">
        <f>buff!S663</f>
        <v>被动祈祷lv5</v>
      </c>
      <c r="D662">
        <f>VLOOKUP(buff!T663,对应表!V:W,2,FALSE)</f>
        <v>2</v>
      </c>
      <c r="E662">
        <f>buff!U663</f>
        <v>90</v>
      </c>
      <c r="F662">
        <f>buff!V663</f>
        <v>0</v>
      </c>
      <c r="G662">
        <f>buff!W663</f>
        <v>0</v>
      </c>
      <c r="H662">
        <f>buff!X663</f>
        <v>0</v>
      </c>
      <c r="I662" t="str">
        <f>buff!AI663</f>
        <v/>
      </c>
      <c r="J662">
        <f>buff!AJ663</f>
        <v>0</v>
      </c>
      <c r="K662">
        <f>buff!AK663</f>
        <v>0</v>
      </c>
      <c r="L662">
        <f>buff!AL663</f>
        <v>0</v>
      </c>
      <c r="M662">
        <f>buff!AM663</f>
        <v>0</v>
      </c>
      <c r="N662">
        <f>buff!AN663</f>
        <v>0</v>
      </c>
      <c r="O662">
        <f>buff!AO663</f>
        <v>0</v>
      </c>
      <c r="P662">
        <f>buff!AP663</f>
        <v>0</v>
      </c>
      <c r="Q662">
        <f>buff!AQ663</f>
        <v>0</v>
      </c>
      <c r="R662">
        <f>buff!AR663</f>
        <v>999</v>
      </c>
      <c r="S662">
        <f>buff!AS663</f>
        <v>0</v>
      </c>
      <c r="T662">
        <f>buff!AT663</f>
        <v>0</v>
      </c>
      <c r="U662" t="str">
        <f>buff!AZ663</f>
        <v/>
      </c>
    </row>
    <row r="663" spans="1:21" x14ac:dyDescent="0.15">
      <c r="A663">
        <f>buff!Q664</f>
        <v>200526</v>
      </c>
      <c r="B663" t="str">
        <f>buff!R664</f>
        <v>被动祈祷lv6</v>
      </c>
      <c r="C663" t="str">
        <f>buff!S664</f>
        <v>被动祈祷lv6</v>
      </c>
      <c r="D663">
        <f>VLOOKUP(buff!T664,对应表!V:W,2,FALSE)</f>
        <v>2</v>
      </c>
      <c r="E663">
        <f>buff!U664</f>
        <v>128</v>
      </c>
      <c r="F663">
        <f>buff!V664</f>
        <v>0</v>
      </c>
      <c r="G663">
        <f>buff!W664</f>
        <v>0</v>
      </c>
      <c r="H663">
        <f>buff!X664</f>
        <v>0</v>
      </c>
      <c r="I663" t="str">
        <f>buff!AI664</f>
        <v/>
      </c>
      <c r="J663">
        <f>buff!AJ664</f>
        <v>0</v>
      </c>
      <c r="K663">
        <f>buff!AK664</f>
        <v>0</v>
      </c>
      <c r="L663">
        <f>buff!AL664</f>
        <v>0</v>
      </c>
      <c r="M663">
        <f>buff!AM664</f>
        <v>0</v>
      </c>
      <c r="N663">
        <f>buff!AN664</f>
        <v>0</v>
      </c>
      <c r="O663">
        <f>buff!AO664</f>
        <v>0</v>
      </c>
      <c r="P663">
        <f>buff!AP664</f>
        <v>0</v>
      </c>
      <c r="Q663">
        <f>buff!AQ664</f>
        <v>0</v>
      </c>
      <c r="R663">
        <f>buff!AR664</f>
        <v>999</v>
      </c>
      <c r="S663">
        <f>buff!AS664</f>
        <v>0</v>
      </c>
      <c r="T663">
        <f>buff!AT664</f>
        <v>0</v>
      </c>
      <c r="U663" t="str">
        <f>buff!AZ664</f>
        <v/>
      </c>
    </row>
    <row r="664" spans="1:21" x14ac:dyDescent="0.15">
      <c r="A664">
        <f>buff!Q665</f>
        <v>200527</v>
      </c>
      <c r="B664" t="str">
        <f>buff!R665</f>
        <v>被动祈祷lv7</v>
      </c>
      <c r="C664" t="str">
        <f>buff!S665</f>
        <v>被动祈祷lv7</v>
      </c>
      <c r="D664">
        <f>VLOOKUP(buff!T665,对应表!V:W,2,FALSE)</f>
        <v>2</v>
      </c>
      <c r="E664">
        <f>buff!U665</f>
        <v>181</v>
      </c>
      <c r="F664">
        <f>buff!V665</f>
        <v>0</v>
      </c>
      <c r="G664">
        <f>buff!W665</f>
        <v>0</v>
      </c>
      <c r="H664">
        <f>buff!X665</f>
        <v>0</v>
      </c>
      <c r="I664" t="str">
        <f>buff!AI665</f>
        <v/>
      </c>
      <c r="J664">
        <f>buff!AJ665</f>
        <v>0</v>
      </c>
      <c r="K664">
        <f>buff!AK665</f>
        <v>0</v>
      </c>
      <c r="L664">
        <f>buff!AL665</f>
        <v>0</v>
      </c>
      <c r="M664">
        <f>buff!AM665</f>
        <v>0</v>
      </c>
      <c r="N664">
        <f>buff!AN665</f>
        <v>0</v>
      </c>
      <c r="O664">
        <f>buff!AO665</f>
        <v>0</v>
      </c>
      <c r="P664">
        <f>buff!AP665</f>
        <v>0</v>
      </c>
      <c r="Q664">
        <f>buff!AQ665</f>
        <v>0</v>
      </c>
      <c r="R664">
        <f>buff!AR665</f>
        <v>999</v>
      </c>
      <c r="S664">
        <f>buff!AS665</f>
        <v>0</v>
      </c>
      <c r="T664">
        <f>buff!AT665</f>
        <v>0</v>
      </c>
      <c r="U664" t="str">
        <f>buff!AZ665</f>
        <v/>
      </c>
    </row>
    <row r="665" spans="1:21" x14ac:dyDescent="0.15">
      <c r="A665">
        <f>buff!Q666</f>
        <v>200528</v>
      </c>
      <c r="B665" t="str">
        <f>buff!R666</f>
        <v>被动祈祷lv8</v>
      </c>
      <c r="C665" t="str">
        <f>buff!S666</f>
        <v>被动祈祷lv8</v>
      </c>
      <c r="D665">
        <f>VLOOKUP(buff!T666,对应表!V:W,2,FALSE)</f>
        <v>2</v>
      </c>
      <c r="E665">
        <f>buff!U666</f>
        <v>256</v>
      </c>
      <c r="F665">
        <f>buff!V666</f>
        <v>0</v>
      </c>
      <c r="G665">
        <f>buff!W666</f>
        <v>0</v>
      </c>
      <c r="H665">
        <f>buff!X666</f>
        <v>0</v>
      </c>
      <c r="I665" t="str">
        <f>buff!AI666</f>
        <v/>
      </c>
      <c r="J665">
        <f>buff!AJ666</f>
        <v>0</v>
      </c>
      <c r="K665">
        <f>buff!AK666</f>
        <v>0</v>
      </c>
      <c r="L665">
        <f>buff!AL666</f>
        <v>0</v>
      </c>
      <c r="M665">
        <f>buff!AM666</f>
        <v>0</v>
      </c>
      <c r="N665">
        <f>buff!AN666</f>
        <v>0</v>
      </c>
      <c r="O665">
        <f>buff!AO666</f>
        <v>0</v>
      </c>
      <c r="P665">
        <f>buff!AP666</f>
        <v>0</v>
      </c>
      <c r="Q665">
        <f>buff!AQ666</f>
        <v>0</v>
      </c>
      <c r="R665">
        <f>buff!AR666</f>
        <v>999</v>
      </c>
      <c r="S665">
        <f>buff!AS666</f>
        <v>0</v>
      </c>
      <c r="T665">
        <f>buff!AT666</f>
        <v>0</v>
      </c>
      <c r="U665" t="str">
        <f>buff!AZ666</f>
        <v/>
      </c>
    </row>
    <row r="666" spans="1:21" x14ac:dyDescent="0.15">
      <c r="A666">
        <f>buff!Q667</f>
        <v>200529</v>
      </c>
      <c r="B666" t="str">
        <f>buff!R667</f>
        <v>被动祈祷lv9</v>
      </c>
      <c r="C666" t="str">
        <f>buff!S667</f>
        <v>被动祈祷lv9</v>
      </c>
      <c r="D666">
        <f>VLOOKUP(buff!T667,对应表!V:W,2,FALSE)</f>
        <v>2</v>
      </c>
      <c r="E666">
        <f>buff!U667</f>
        <v>362</v>
      </c>
      <c r="F666">
        <f>buff!V667</f>
        <v>0</v>
      </c>
      <c r="G666">
        <f>buff!W667</f>
        <v>0</v>
      </c>
      <c r="H666">
        <f>buff!X667</f>
        <v>0</v>
      </c>
      <c r="I666" t="str">
        <f>buff!AI667</f>
        <v/>
      </c>
      <c r="J666">
        <f>buff!AJ667</f>
        <v>0</v>
      </c>
      <c r="K666">
        <f>buff!AK667</f>
        <v>0</v>
      </c>
      <c r="L666">
        <f>buff!AL667</f>
        <v>0</v>
      </c>
      <c r="M666">
        <f>buff!AM667</f>
        <v>0</v>
      </c>
      <c r="N666">
        <f>buff!AN667</f>
        <v>0</v>
      </c>
      <c r="O666">
        <f>buff!AO667</f>
        <v>0</v>
      </c>
      <c r="P666">
        <f>buff!AP667</f>
        <v>0</v>
      </c>
      <c r="Q666">
        <f>buff!AQ667</f>
        <v>0</v>
      </c>
      <c r="R666">
        <f>buff!AR667</f>
        <v>999</v>
      </c>
      <c r="S666">
        <f>buff!AS667</f>
        <v>0</v>
      </c>
      <c r="T666">
        <f>buff!AT667</f>
        <v>0</v>
      </c>
      <c r="U666" t="str">
        <f>buff!AZ667</f>
        <v/>
      </c>
    </row>
    <row r="667" spans="1:21" x14ac:dyDescent="0.15">
      <c r="A667">
        <f>buff!Q668</f>
        <v>200530</v>
      </c>
      <c r="B667" t="str">
        <f>buff!R668</f>
        <v>被动祈祷lv10</v>
      </c>
      <c r="C667" t="str">
        <f>buff!S668</f>
        <v>被动祈祷lv10</v>
      </c>
      <c r="D667">
        <f>VLOOKUP(buff!T668,对应表!V:W,2,FALSE)</f>
        <v>2</v>
      </c>
      <c r="E667">
        <f>buff!U668</f>
        <v>512</v>
      </c>
      <c r="F667">
        <f>buff!V668</f>
        <v>0</v>
      </c>
      <c r="G667">
        <f>buff!W668</f>
        <v>0</v>
      </c>
      <c r="H667">
        <f>buff!X668</f>
        <v>0</v>
      </c>
      <c r="I667" t="str">
        <f>buff!AI668</f>
        <v/>
      </c>
      <c r="J667">
        <f>buff!AJ668</f>
        <v>0</v>
      </c>
      <c r="K667">
        <f>buff!AK668</f>
        <v>0</v>
      </c>
      <c r="L667">
        <f>buff!AL668</f>
        <v>0</v>
      </c>
      <c r="M667">
        <f>buff!AM668</f>
        <v>0</v>
      </c>
      <c r="N667">
        <f>buff!AN668</f>
        <v>0</v>
      </c>
      <c r="O667">
        <f>buff!AO668</f>
        <v>0</v>
      </c>
      <c r="P667">
        <f>buff!AP668</f>
        <v>0</v>
      </c>
      <c r="Q667">
        <f>buff!AQ668</f>
        <v>0</v>
      </c>
      <c r="R667">
        <f>buff!AR668</f>
        <v>999</v>
      </c>
      <c r="S667">
        <f>buff!AS668</f>
        <v>0</v>
      </c>
      <c r="T667">
        <f>buff!AT668</f>
        <v>0</v>
      </c>
      <c r="U667" t="str">
        <f>buff!AZ668</f>
        <v/>
      </c>
    </row>
    <row r="668" spans="1:21" x14ac:dyDescent="0.15">
      <c r="A668">
        <f>buff!Q669</f>
        <v>200531</v>
      </c>
      <c r="B668" t="str">
        <f>buff!R669</f>
        <v>被动祈祷lv11</v>
      </c>
      <c r="C668" t="str">
        <f>buff!S669</f>
        <v>被动祈祷lv11</v>
      </c>
      <c r="D668">
        <f>VLOOKUP(buff!T669,对应表!V:W,2,FALSE)</f>
        <v>2</v>
      </c>
      <c r="E668">
        <f>buff!U669</f>
        <v>724</v>
      </c>
      <c r="F668">
        <f>buff!V669</f>
        <v>0</v>
      </c>
      <c r="G668">
        <f>buff!W669</f>
        <v>0</v>
      </c>
      <c r="H668">
        <f>buff!X669</f>
        <v>0</v>
      </c>
      <c r="I668" t="str">
        <f>buff!AI669</f>
        <v/>
      </c>
      <c r="J668">
        <f>buff!AJ669</f>
        <v>0</v>
      </c>
      <c r="K668">
        <f>buff!AK669</f>
        <v>0</v>
      </c>
      <c r="L668">
        <f>buff!AL669</f>
        <v>0</v>
      </c>
      <c r="M668">
        <f>buff!AM669</f>
        <v>0</v>
      </c>
      <c r="N668">
        <f>buff!AN669</f>
        <v>0</v>
      </c>
      <c r="O668">
        <f>buff!AO669</f>
        <v>0</v>
      </c>
      <c r="P668">
        <f>buff!AP669</f>
        <v>0</v>
      </c>
      <c r="Q668">
        <f>buff!AQ669</f>
        <v>0</v>
      </c>
      <c r="R668">
        <f>buff!AR669</f>
        <v>999</v>
      </c>
      <c r="S668">
        <f>buff!AS669</f>
        <v>0</v>
      </c>
      <c r="T668">
        <f>buff!AT669</f>
        <v>0</v>
      </c>
      <c r="U668" t="str">
        <f>buff!AZ669</f>
        <v/>
      </c>
    </row>
    <row r="669" spans="1:21" x14ac:dyDescent="0.15">
      <c r="A669">
        <f>buff!Q670</f>
        <v>200532</v>
      </c>
      <c r="B669" t="str">
        <f>buff!R670</f>
        <v>被动祈祷lv12</v>
      </c>
      <c r="C669" t="str">
        <f>buff!S670</f>
        <v>被动祈祷lv12</v>
      </c>
      <c r="D669">
        <f>VLOOKUP(buff!T670,对应表!V:W,2,FALSE)</f>
        <v>2</v>
      </c>
      <c r="E669">
        <f>buff!U670</f>
        <v>1025</v>
      </c>
      <c r="F669">
        <f>buff!V670</f>
        <v>0</v>
      </c>
      <c r="G669">
        <f>buff!W670</f>
        <v>0</v>
      </c>
      <c r="H669">
        <f>buff!X670</f>
        <v>0</v>
      </c>
      <c r="I669" t="str">
        <f>buff!AI670</f>
        <v/>
      </c>
      <c r="J669">
        <f>buff!AJ670</f>
        <v>0</v>
      </c>
      <c r="K669">
        <f>buff!AK670</f>
        <v>0</v>
      </c>
      <c r="L669">
        <f>buff!AL670</f>
        <v>0</v>
      </c>
      <c r="M669">
        <f>buff!AM670</f>
        <v>0</v>
      </c>
      <c r="N669">
        <f>buff!AN670</f>
        <v>0</v>
      </c>
      <c r="O669">
        <f>buff!AO670</f>
        <v>0</v>
      </c>
      <c r="P669">
        <f>buff!AP670</f>
        <v>0</v>
      </c>
      <c r="Q669">
        <f>buff!AQ670</f>
        <v>0</v>
      </c>
      <c r="R669">
        <f>buff!AR670</f>
        <v>999</v>
      </c>
      <c r="S669">
        <f>buff!AS670</f>
        <v>0</v>
      </c>
      <c r="T669">
        <f>buff!AT670</f>
        <v>0</v>
      </c>
      <c r="U669" t="str">
        <f>buff!AZ670</f>
        <v/>
      </c>
    </row>
    <row r="670" spans="1:21" x14ac:dyDescent="0.15">
      <c r="A670">
        <f>buff!Q671</f>
        <v>200533</v>
      </c>
      <c r="B670" t="str">
        <f>buff!R671</f>
        <v>被动祈祷lv13</v>
      </c>
      <c r="C670" t="str">
        <f>buff!S671</f>
        <v>被动祈祷lv13</v>
      </c>
      <c r="D670">
        <f>VLOOKUP(buff!T671,对应表!V:W,2,FALSE)</f>
        <v>2</v>
      </c>
      <c r="E670">
        <f>buff!U671</f>
        <v>1450</v>
      </c>
      <c r="F670">
        <f>buff!V671</f>
        <v>0</v>
      </c>
      <c r="G670">
        <f>buff!W671</f>
        <v>0</v>
      </c>
      <c r="H670">
        <f>buff!X671</f>
        <v>0</v>
      </c>
      <c r="I670" t="str">
        <f>buff!AI671</f>
        <v/>
      </c>
      <c r="J670">
        <f>buff!AJ671</f>
        <v>0</v>
      </c>
      <c r="K670">
        <f>buff!AK671</f>
        <v>0</v>
      </c>
      <c r="L670">
        <f>buff!AL671</f>
        <v>0</v>
      </c>
      <c r="M670">
        <f>buff!AM671</f>
        <v>0</v>
      </c>
      <c r="N670">
        <f>buff!AN671</f>
        <v>0</v>
      </c>
      <c r="O670">
        <f>buff!AO671</f>
        <v>0</v>
      </c>
      <c r="P670">
        <f>buff!AP671</f>
        <v>0</v>
      </c>
      <c r="Q670">
        <f>buff!AQ671</f>
        <v>0</v>
      </c>
      <c r="R670">
        <f>buff!AR671</f>
        <v>999</v>
      </c>
      <c r="S670">
        <f>buff!AS671</f>
        <v>0</v>
      </c>
      <c r="T670">
        <f>buff!AT671</f>
        <v>0</v>
      </c>
      <c r="U670" t="str">
        <f>buff!AZ671</f>
        <v/>
      </c>
    </row>
    <row r="671" spans="1:21" x14ac:dyDescent="0.15">
      <c r="A671">
        <f>buff!Q672</f>
        <v>200534</v>
      </c>
      <c r="B671" t="str">
        <f>buff!R672</f>
        <v>被动祈祷lv14</v>
      </c>
      <c r="C671" t="str">
        <f>buff!S672</f>
        <v>被动祈祷lv14</v>
      </c>
      <c r="D671">
        <f>VLOOKUP(buff!T672,对应表!V:W,2,FALSE)</f>
        <v>2</v>
      </c>
      <c r="E671">
        <f>buff!U672</f>
        <v>2051</v>
      </c>
      <c r="F671">
        <f>buff!V672</f>
        <v>0</v>
      </c>
      <c r="G671">
        <f>buff!W672</f>
        <v>0</v>
      </c>
      <c r="H671">
        <f>buff!X672</f>
        <v>0</v>
      </c>
      <c r="I671" t="str">
        <f>buff!AI672</f>
        <v/>
      </c>
      <c r="J671">
        <f>buff!AJ672</f>
        <v>0</v>
      </c>
      <c r="K671">
        <f>buff!AK672</f>
        <v>0</v>
      </c>
      <c r="L671">
        <f>buff!AL672</f>
        <v>0</v>
      </c>
      <c r="M671">
        <f>buff!AM672</f>
        <v>0</v>
      </c>
      <c r="N671">
        <f>buff!AN672</f>
        <v>0</v>
      </c>
      <c r="O671">
        <f>buff!AO672</f>
        <v>0</v>
      </c>
      <c r="P671">
        <f>buff!AP672</f>
        <v>0</v>
      </c>
      <c r="Q671">
        <f>buff!AQ672</f>
        <v>0</v>
      </c>
      <c r="R671">
        <f>buff!AR672</f>
        <v>999</v>
      </c>
      <c r="S671">
        <f>buff!AS672</f>
        <v>0</v>
      </c>
      <c r="T671">
        <f>buff!AT672</f>
        <v>0</v>
      </c>
      <c r="U671" t="str">
        <f>buff!AZ672</f>
        <v/>
      </c>
    </row>
    <row r="672" spans="1:21" x14ac:dyDescent="0.15">
      <c r="A672">
        <f>buff!Q673</f>
        <v>200535</v>
      </c>
      <c r="B672" t="str">
        <f>buff!R673</f>
        <v>被动祈祷lv15</v>
      </c>
      <c r="C672" t="str">
        <f>buff!S673</f>
        <v>被动祈祷lv15</v>
      </c>
      <c r="D672">
        <f>VLOOKUP(buff!T673,对应表!V:W,2,FALSE)</f>
        <v>2</v>
      </c>
      <c r="E672">
        <f>buff!U673</f>
        <v>2900</v>
      </c>
      <c r="F672">
        <f>buff!V673</f>
        <v>0</v>
      </c>
      <c r="G672">
        <f>buff!W673</f>
        <v>0</v>
      </c>
      <c r="H672">
        <f>buff!X673</f>
        <v>0</v>
      </c>
      <c r="I672" t="str">
        <f>buff!AI673</f>
        <v/>
      </c>
      <c r="J672">
        <f>buff!AJ673</f>
        <v>0</v>
      </c>
      <c r="K672">
        <f>buff!AK673</f>
        <v>0</v>
      </c>
      <c r="L672">
        <f>buff!AL673</f>
        <v>0</v>
      </c>
      <c r="M672">
        <f>buff!AM673</f>
        <v>0</v>
      </c>
      <c r="N672">
        <f>buff!AN673</f>
        <v>0</v>
      </c>
      <c r="O672">
        <f>buff!AO673</f>
        <v>0</v>
      </c>
      <c r="P672">
        <f>buff!AP673</f>
        <v>0</v>
      </c>
      <c r="Q672">
        <f>buff!AQ673</f>
        <v>0</v>
      </c>
      <c r="R672">
        <f>buff!AR673</f>
        <v>999</v>
      </c>
      <c r="S672">
        <f>buff!AS673</f>
        <v>0</v>
      </c>
      <c r="T672">
        <f>buff!AT673</f>
        <v>0</v>
      </c>
      <c r="U672" t="str">
        <f>buff!AZ673</f>
        <v/>
      </c>
    </row>
    <row r="673" spans="1:21" x14ac:dyDescent="0.15">
      <c r="A673">
        <f>buff!Q674</f>
        <v>200536</v>
      </c>
      <c r="B673" t="str">
        <f>buff!R674</f>
        <v>被动祈祷lv16</v>
      </c>
      <c r="C673" t="str">
        <f>buff!S674</f>
        <v>被动祈祷lv16</v>
      </c>
      <c r="D673">
        <f>VLOOKUP(buff!T674,对应表!V:W,2,FALSE)</f>
        <v>2</v>
      </c>
      <c r="E673">
        <f>buff!U674</f>
        <v>4103</v>
      </c>
      <c r="F673">
        <f>buff!V674</f>
        <v>0</v>
      </c>
      <c r="G673">
        <f>buff!W674</f>
        <v>0</v>
      </c>
      <c r="H673">
        <f>buff!X674</f>
        <v>0</v>
      </c>
      <c r="I673" t="str">
        <f>buff!AI674</f>
        <v/>
      </c>
      <c r="J673">
        <f>buff!AJ674</f>
        <v>0</v>
      </c>
      <c r="K673">
        <f>buff!AK674</f>
        <v>0</v>
      </c>
      <c r="L673">
        <f>buff!AL674</f>
        <v>0</v>
      </c>
      <c r="M673">
        <f>buff!AM674</f>
        <v>0</v>
      </c>
      <c r="N673">
        <f>buff!AN674</f>
        <v>0</v>
      </c>
      <c r="O673">
        <f>buff!AO674</f>
        <v>0</v>
      </c>
      <c r="P673">
        <f>buff!AP674</f>
        <v>0</v>
      </c>
      <c r="Q673">
        <f>buff!AQ674</f>
        <v>0</v>
      </c>
      <c r="R673">
        <f>buff!AR674</f>
        <v>999</v>
      </c>
      <c r="S673">
        <f>buff!AS674</f>
        <v>0</v>
      </c>
      <c r="T673">
        <f>buff!AT674</f>
        <v>0</v>
      </c>
      <c r="U673" t="str">
        <f>buff!AZ674</f>
        <v/>
      </c>
    </row>
    <row r="674" spans="1:21" x14ac:dyDescent="0.15">
      <c r="A674">
        <f>buff!Q675</f>
        <v>200537</v>
      </c>
      <c r="B674" t="str">
        <f>buff!R675</f>
        <v>被动祈祷lv17</v>
      </c>
      <c r="C674" t="str">
        <f>buff!S675</f>
        <v>被动祈祷lv17</v>
      </c>
      <c r="D674">
        <f>VLOOKUP(buff!T675,对应表!V:W,2,FALSE)</f>
        <v>2</v>
      </c>
      <c r="E674">
        <f>buff!U675</f>
        <v>5803</v>
      </c>
      <c r="F674">
        <f>buff!V675</f>
        <v>0</v>
      </c>
      <c r="G674">
        <f>buff!W675</f>
        <v>0</v>
      </c>
      <c r="H674">
        <f>buff!X675</f>
        <v>0</v>
      </c>
      <c r="I674" t="str">
        <f>buff!AI675</f>
        <v/>
      </c>
      <c r="J674">
        <f>buff!AJ675</f>
        <v>0</v>
      </c>
      <c r="K674">
        <f>buff!AK675</f>
        <v>0</v>
      </c>
      <c r="L674">
        <f>buff!AL675</f>
        <v>0</v>
      </c>
      <c r="M674">
        <f>buff!AM675</f>
        <v>0</v>
      </c>
      <c r="N674">
        <f>buff!AN675</f>
        <v>0</v>
      </c>
      <c r="O674">
        <f>buff!AO675</f>
        <v>0</v>
      </c>
      <c r="P674">
        <f>buff!AP675</f>
        <v>0</v>
      </c>
      <c r="Q674">
        <f>buff!AQ675</f>
        <v>0</v>
      </c>
      <c r="R674">
        <f>buff!AR675</f>
        <v>999</v>
      </c>
      <c r="S674">
        <f>buff!AS675</f>
        <v>0</v>
      </c>
      <c r="T674">
        <f>buff!AT675</f>
        <v>0</v>
      </c>
      <c r="U674" t="str">
        <f>buff!AZ675</f>
        <v/>
      </c>
    </row>
    <row r="675" spans="1:21" x14ac:dyDescent="0.15">
      <c r="A675">
        <f>buff!Q676</f>
        <v>200538</v>
      </c>
      <c r="B675" t="str">
        <f>buff!R676</f>
        <v>被动祈祷lv18</v>
      </c>
      <c r="C675" t="str">
        <f>buff!S676</f>
        <v>被动祈祷lv18</v>
      </c>
      <c r="D675">
        <f>VLOOKUP(buff!T676,对应表!V:W,2,FALSE)</f>
        <v>2</v>
      </c>
      <c r="E675">
        <f>buff!U676</f>
        <v>8208</v>
      </c>
      <c r="F675">
        <f>buff!V676</f>
        <v>0</v>
      </c>
      <c r="G675">
        <f>buff!W676</f>
        <v>0</v>
      </c>
      <c r="H675">
        <f>buff!X676</f>
        <v>0</v>
      </c>
      <c r="I675" t="str">
        <f>buff!AI676</f>
        <v/>
      </c>
      <c r="J675">
        <f>buff!AJ676</f>
        <v>0</v>
      </c>
      <c r="K675">
        <f>buff!AK676</f>
        <v>0</v>
      </c>
      <c r="L675">
        <f>buff!AL676</f>
        <v>0</v>
      </c>
      <c r="M675">
        <f>buff!AM676</f>
        <v>0</v>
      </c>
      <c r="N675">
        <f>buff!AN676</f>
        <v>0</v>
      </c>
      <c r="O675">
        <f>buff!AO676</f>
        <v>0</v>
      </c>
      <c r="P675">
        <f>buff!AP676</f>
        <v>0</v>
      </c>
      <c r="Q675">
        <f>buff!AQ676</f>
        <v>0</v>
      </c>
      <c r="R675">
        <f>buff!AR676</f>
        <v>999</v>
      </c>
      <c r="S675">
        <f>buff!AS676</f>
        <v>0</v>
      </c>
      <c r="T675">
        <f>buff!AT676</f>
        <v>0</v>
      </c>
      <c r="U675" t="str">
        <f>buff!AZ676</f>
        <v/>
      </c>
    </row>
    <row r="676" spans="1:21" x14ac:dyDescent="0.15">
      <c r="A676">
        <f>buff!Q677</f>
        <v>200539</v>
      </c>
      <c r="B676" t="str">
        <f>buff!R677</f>
        <v>被动祈祷lv19</v>
      </c>
      <c r="C676" t="str">
        <f>buff!S677</f>
        <v>被动祈祷lv19</v>
      </c>
      <c r="D676">
        <f>VLOOKUP(buff!T677,对应表!V:W,2,FALSE)</f>
        <v>2</v>
      </c>
      <c r="E676">
        <f>buff!U677</f>
        <v>11609</v>
      </c>
      <c r="F676">
        <f>buff!V677</f>
        <v>0</v>
      </c>
      <c r="G676">
        <f>buff!W677</f>
        <v>0</v>
      </c>
      <c r="H676">
        <f>buff!X677</f>
        <v>0</v>
      </c>
      <c r="I676" t="str">
        <f>buff!AI677</f>
        <v/>
      </c>
      <c r="J676">
        <f>buff!AJ677</f>
        <v>0</v>
      </c>
      <c r="K676">
        <f>buff!AK677</f>
        <v>0</v>
      </c>
      <c r="L676">
        <f>buff!AL677</f>
        <v>0</v>
      </c>
      <c r="M676">
        <f>buff!AM677</f>
        <v>0</v>
      </c>
      <c r="N676">
        <f>buff!AN677</f>
        <v>0</v>
      </c>
      <c r="O676">
        <f>buff!AO677</f>
        <v>0</v>
      </c>
      <c r="P676">
        <f>buff!AP677</f>
        <v>0</v>
      </c>
      <c r="Q676">
        <f>buff!AQ677</f>
        <v>0</v>
      </c>
      <c r="R676">
        <f>buff!AR677</f>
        <v>999</v>
      </c>
      <c r="S676">
        <f>buff!AS677</f>
        <v>0</v>
      </c>
      <c r="T676">
        <f>buff!AT677</f>
        <v>0</v>
      </c>
      <c r="U676" t="str">
        <f>buff!AZ677</f>
        <v/>
      </c>
    </row>
    <row r="677" spans="1:21" x14ac:dyDescent="0.15">
      <c r="A677">
        <f>buff!Q678</f>
        <v>200540</v>
      </c>
      <c r="B677" t="str">
        <f>buff!R678</f>
        <v>被动祈祷lv20</v>
      </c>
      <c r="C677" t="str">
        <f>buff!S678</f>
        <v>被动祈祷lv20</v>
      </c>
      <c r="D677">
        <f>VLOOKUP(buff!T678,对应表!V:W,2,FALSE)</f>
        <v>2</v>
      </c>
      <c r="E677">
        <f>buff!U678</f>
        <v>16420</v>
      </c>
      <c r="F677">
        <f>buff!V678</f>
        <v>0</v>
      </c>
      <c r="G677">
        <f>buff!W678</f>
        <v>0</v>
      </c>
      <c r="H677">
        <f>buff!X678</f>
        <v>0</v>
      </c>
      <c r="I677" t="str">
        <f>buff!AI678</f>
        <v/>
      </c>
      <c r="J677">
        <f>buff!AJ678</f>
        <v>0</v>
      </c>
      <c r="K677">
        <f>buff!AK678</f>
        <v>0</v>
      </c>
      <c r="L677">
        <f>buff!AL678</f>
        <v>0</v>
      </c>
      <c r="M677">
        <f>buff!AM678</f>
        <v>0</v>
      </c>
      <c r="N677">
        <f>buff!AN678</f>
        <v>0</v>
      </c>
      <c r="O677">
        <f>buff!AO678</f>
        <v>0</v>
      </c>
      <c r="P677">
        <f>buff!AP678</f>
        <v>0</v>
      </c>
      <c r="Q677">
        <f>buff!AQ678</f>
        <v>0</v>
      </c>
      <c r="R677">
        <f>buff!AR678</f>
        <v>999</v>
      </c>
      <c r="S677">
        <f>buff!AS678</f>
        <v>0</v>
      </c>
      <c r="T677">
        <f>buff!AT678</f>
        <v>0</v>
      </c>
      <c r="U677" t="str">
        <f>buff!AZ678</f>
        <v/>
      </c>
    </row>
    <row r="678" spans="1:21" x14ac:dyDescent="0.15">
      <c r="A678">
        <f>buff!Q679</f>
        <v>200541</v>
      </c>
      <c r="B678" t="str">
        <f>buff!R679</f>
        <v>被动免伤lv1</v>
      </c>
      <c r="C678" t="str">
        <f>buff!S679</f>
        <v>被动免伤lv1</v>
      </c>
      <c r="D678">
        <f>VLOOKUP(buff!T679,对应表!V:W,2,FALSE)</f>
        <v>1</v>
      </c>
      <c r="E678">
        <f>buff!U679</f>
        <v>0</v>
      </c>
      <c r="F678">
        <f>buff!V679</f>
        <v>0</v>
      </c>
      <c r="G678">
        <f>buff!W679</f>
        <v>0</v>
      </c>
      <c r="H678">
        <f>buff!X679</f>
        <v>0</v>
      </c>
      <c r="I678" t="str">
        <f>buff!AI679</f>
        <v>TUF:5</v>
      </c>
      <c r="J678">
        <f>buff!AJ679</f>
        <v>0</v>
      </c>
      <c r="K678">
        <f>buff!AK679</f>
        <v>0</v>
      </c>
      <c r="L678">
        <f>buff!AL679</f>
        <v>0</v>
      </c>
      <c r="M678">
        <f>buff!AM679</f>
        <v>0</v>
      </c>
      <c r="N678">
        <f>buff!AN679</f>
        <v>0</v>
      </c>
      <c r="O678">
        <f>buff!AO679</f>
        <v>0</v>
      </c>
      <c r="P678">
        <f>buff!AP679</f>
        <v>0</v>
      </c>
      <c r="Q678">
        <f>buff!AQ679</f>
        <v>0</v>
      </c>
      <c r="R678">
        <f>buff!AR679</f>
        <v>999</v>
      </c>
      <c r="S678">
        <f>buff!AS679</f>
        <v>0</v>
      </c>
      <c r="T678">
        <f>buff!AT679</f>
        <v>0</v>
      </c>
      <c r="U678" t="str">
        <f>buff!AZ679</f>
        <v/>
      </c>
    </row>
    <row r="679" spans="1:21" x14ac:dyDescent="0.15">
      <c r="A679">
        <f>buff!Q680</f>
        <v>200542</v>
      </c>
      <c r="B679" t="str">
        <f>buff!R680</f>
        <v>被动免伤lv2</v>
      </c>
      <c r="C679" t="str">
        <f>buff!S680</f>
        <v>被动免伤lv2</v>
      </c>
      <c r="D679">
        <f>VLOOKUP(buff!T680,对应表!V:W,2,FALSE)</f>
        <v>1</v>
      </c>
      <c r="E679">
        <f>buff!U680</f>
        <v>0</v>
      </c>
      <c r="F679">
        <f>buff!V680</f>
        <v>0</v>
      </c>
      <c r="G679">
        <f>buff!W680</f>
        <v>0</v>
      </c>
      <c r="H679">
        <f>buff!X680</f>
        <v>0</v>
      </c>
      <c r="I679" t="str">
        <f>buff!AI680</f>
        <v>TUF:6</v>
      </c>
      <c r="J679">
        <f>buff!AJ680</f>
        <v>0</v>
      </c>
      <c r="K679">
        <f>buff!AK680</f>
        <v>0</v>
      </c>
      <c r="L679">
        <f>buff!AL680</f>
        <v>0</v>
      </c>
      <c r="M679">
        <f>buff!AM680</f>
        <v>0</v>
      </c>
      <c r="N679">
        <f>buff!AN680</f>
        <v>0</v>
      </c>
      <c r="O679">
        <f>buff!AO680</f>
        <v>0</v>
      </c>
      <c r="P679">
        <f>buff!AP680</f>
        <v>0</v>
      </c>
      <c r="Q679">
        <f>buff!AQ680</f>
        <v>0</v>
      </c>
      <c r="R679">
        <f>buff!AR680</f>
        <v>999</v>
      </c>
      <c r="S679">
        <f>buff!AS680</f>
        <v>0</v>
      </c>
      <c r="T679">
        <f>buff!AT680</f>
        <v>0</v>
      </c>
      <c r="U679" t="str">
        <f>buff!AZ680</f>
        <v/>
      </c>
    </row>
    <row r="680" spans="1:21" x14ac:dyDescent="0.15">
      <c r="A680">
        <f>buff!Q681</f>
        <v>200543</v>
      </c>
      <c r="B680" t="str">
        <f>buff!R681</f>
        <v>被动免伤lv3</v>
      </c>
      <c r="C680" t="str">
        <f>buff!S681</f>
        <v>被动免伤lv3</v>
      </c>
      <c r="D680">
        <f>VLOOKUP(buff!T681,对应表!V:W,2,FALSE)</f>
        <v>1</v>
      </c>
      <c r="E680">
        <f>buff!U681</f>
        <v>0</v>
      </c>
      <c r="F680">
        <f>buff!V681</f>
        <v>0</v>
      </c>
      <c r="G680">
        <f>buff!W681</f>
        <v>0</v>
      </c>
      <c r="H680">
        <f>buff!X681</f>
        <v>0</v>
      </c>
      <c r="I680" t="str">
        <f>buff!AI681</f>
        <v>TUF:7</v>
      </c>
      <c r="J680">
        <f>buff!AJ681</f>
        <v>0</v>
      </c>
      <c r="K680">
        <f>buff!AK681</f>
        <v>0</v>
      </c>
      <c r="L680">
        <f>buff!AL681</f>
        <v>0</v>
      </c>
      <c r="M680">
        <f>buff!AM681</f>
        <v>0</v>
      </c>
      <c r="N680">
        <f>buff!AN681</f>
        <v>0</v>
      </c>
      <c r="O680">
        <f>buff!AO681</f>
        <v>0</v>
      </c>
      <c r="P680">
        <f>buff!AP681</f>
        <v>0</v>
      </c>
      <c r="Q680">
        <f>buff!AQ681</f>
        <v>0</v>
      </c>
      <c r="R680">
        <f>buff!AR681</f>
        <v>999</v>
      </c>
      <c r="S680">
        <f>buff!AS681</f>
        <v>0</v>
      </c>
      <c r="T680">
        <f>buff!AT681</f>
        <v>0</v>
      </c>
      <c r="U680" t="str">
        <f>buff!AZ681</f>
        <v/>
      </c>
    </row>
    <row r="681" spans="1:21" x14ac:dyDescent="0.15">
      <c r="A681">
        <f>buff!Q682</f>
        <v>200544</v>
      </c>
      <c r="B681" t="str">
        <f>buff!R682</f>
        <v>被动免伤lv4</v>
      </c>
      <c r="C681" t="str">
        <f>buff!S682</f>
        <v>被动免伤lv4</v>
      </c>
      <c r="D681">
        <f>VLOOKUP(buff!T682,对应表!V:W,2,FALSE)</f>
        <v>1</v>
      </c>
      <c r="E681">
        <f>buff!U682</f>
        <v>0</v>
      </c>
      <c r="F681">
        <f>buff!V682</f>
        <v>0</v>
      </c>
      <c r="G681">
        <f>buff!W682</f>
        <v>0</v>
      </c>
      <c r="H681">
        <f>buff!X682</f>
        <v>0</v>
      </c>
      <c r="I681" t="str">
        <f>buff!AI682</f>
        <v>TUF:8</v>
      </c>
      <c r="J681">
        <f>buff!AJ682</f>
        <v>0</v>
      </c>
      <c r="K681">
        <f>buff!AK682</f>
        <v>0</v>
      </c>
      <c r="L681">
        <f>buff!AL682</f>
        <v>0</v>
      </c>
      <c r="M681">
        <f>buff!AM682</f>
        <v>0</v>
      </c>
      <c r="N681">
        <f>buff!AN682</f>
        <v>0</v>
      </c>
      <c r="O681">
        <f>buff!AO682</f>
        <v>0</v>
      </c>
      <c r="P681">
        <f>buff!AP682</f>
        <v>0</v>
      </c>
      <c r="Q681">
        <f>buff!AQ682</f>
        <v>0</v>
      </c>
      <c r="R681">
        <f>buff!AR682</f>
        <v>999</v>
      </c>
      <c r="S681">
        <f>buff!AS682</f>
        <v>0</v>
      </c>
      <c r="T681">
        <f>buff!AT682</f>
        <v>0</v>
      </c>
      <c r="U681" t="str">
        <f>buff!AZ682</f>
        <v/>
      </c>
    </row>
    <row r="682" spans="1:21" x14ac:dyDescent="0.15">
      <c r="A682">
        <f>buff!Q683</f>
        <v>200545</v>
      </c>
      <c r="B682" t="str">
        <f>buff!R683</f>
        <v>被动免伤lv5</v>
      </c>
      <c r="C682" t="str">
        <f>buff!S683</f>
        <v>被动免伤lv5</v>
      </c>
      <c r="D682">
        <f>VLOOKUP(buff!T683,对应表!V:W,2,FALSE)</f>
        <v>1</v>
      </c>
      <c r="E682">
        <f>buff!U683</f>
        <v>0</v>
      </c>
      <c r="F682">
        <f>buff!V683</f>
        <v>0</v>
      </c>
      <c r="G682">
        <f>buff!W683</f>
        <v>0</v>
      </c>
      <c r="H682">
        <f>buff!X683</f>
        <v>0</v>
      </c>
      <c r="I682" t="str">
        <f>buff!AI683</f>
        <v>TUF:9</v>
      </c>
      <c r="J682">
        <f>buff!AJ683</f>
        <v>0</v>
      </c>
      <c r="K682">
        <f>buff!AK683</f>
        <v>0</v>
      </c>
      <c r="L682">
        <f>buff!AL683</f>
        <v>0</v>
      </c>
      <c r="M682">
        <f>buff!AM683</f>
        <v>0</v>
      </c>
      <c r="N682">
        <f>buff!AN683</f>
        <v>0</v>
      </c>
      <c r="O682">
        <f>buff!AO683</f>
        <v>0</v>
      </c>
      <c r="P682">
        <f>buff!AP683</f>
        <v>0</v>
      </c>
      <c r="Q682">
        <f>buff!AQ683</f>
        <v>0</v>
      </c>
      <c r="R682">
        <f>buff!AR683</f>
        <v>999</v>
      </c>
      <c r="S682">
        <f>buff!AS683</f>
        <v>0</v>
      </c>
      <c r="T682">
        <f>buff!AT683</f>
        <v>0</v>
      </c>
      <c r="U682" t="str">
        <f>buff!AZ683</f>
        <v/>
      </c>
    </row>
    <row r="683" spans="1:21" x14ac:dyDescent="0.15">
      <c r="A683">
        <f>buff!Q684</f>
        <v>200546</v>
      </c>
      <c r="B683" t="str">
        <f>buff!R684</f>
        <v>被动免伤lv6</v>
      </c>
      <c r="C683" t="str">
        <f>buff!S684</f>
        <v>被动免伤lv6</v>
      </c>
      <c r="D683">
        <f>VLOOKUP(buff!T684,对应表!V:W,2,FALSE)</f>
        <v>1</v>
      </c>
      <c r="E683">
        <f>buff!U684</f>
        <v>0</v>
      </c>
      <c r="F683">
        <f>buff!V684</f>
        <v>0</v>
      </c>
      <c r="G683">
        <f>buff!W684</f>
        <v>0</v>
      </c>
      <c r="H683">
        <f>buff!X684</f>
        <v>0</v>
      </c>
      <c r="I683" t="str">
        <f>buff!AI684</f>
        <v>TUF:10</v>
      </c>
      <c r="J683">
        <f>buff!AJ684</f>
        <v>0</v>
      </c>
      <c r="K683">
        <f>buff!AK684</f>
        <v>0</v>
      </c>
      <c r="L683">
        <f>buff!AL684</f>
        <v>0</v>
      </c>
      <c r="M683">
        <f>buff!AM684</f>
        <v>0</v>
      </c>
      <c r="N683">
        <f>buff!AN684</f>
        <v>0</v>
      </c>
      <c r="O683">
        <f>buff!AO684</f>
        <v>0</v>
      </c>
      <c r="P683">
        <f>buff!AP684</f>
        <v>0</v>
      </c>
      <c r="Q683">
        <f>buff!AQ684</f>
        <v>0</v>
      </c>
      <c r="R683">
        <f>buff!AR684</f>
        <v>999</v>
      </c>
      <c r="S683">
        <f>buff!AS684</f>
        <v>0</v>
      </c>
      <c r="T683">
        <f>buff!AT684</f>
        <v>0</v>
      </c>
      <c r="U683" t="str">
        <f>buff!AZ684</f>
        <v/>
      </c>
    </row>
    <row r="684" spans="1:21" x14ac:dyDescent="0.15">
      <c r="A684">
        <f>buff!Q685</f>
        <v>200547</v>
      </c>
      <c r="B684" t="str">
        <f>buff!R685</f>
        <v>被动免伤lv7</v>
      </c>
      <c r="C684" t="str">
        <f>buff!S685</f>
        <v>被动免伤lv7</v>
      </c>
      <c r="D684">
        <f>VLOOKUP(buff!T685,对应表!V:W,2,FALSE)</f>
        <v>1</v>
      </c>
      <c r="E684">
        <f>buff!U685</f>
        <v>0</v>
      </c>
      <c r="F684">
        <f>buff!V685</f>
        <v>0</v>
      </c>
      <c r="G684">
        <f>buff!W685</f>
        <v>0</v>
      </c>
      <c r="H684">
        <f>buff!X685</f>
        <v>0</v>
      </c>
      <c r="I684" t="str">
        <f>buff!AI685</f>
        <v>TUF:11</v>
      </c>
      <c r="J684">
        <f>buff!AJ685</f>
        <v>0</v>
      </c>
      <c r="K684">
        <f>buff!AK685</f>
        <v>0</v>
      </c>
      <c r="L684">
        <f>buff!AL685</f>
        <v>0</v>
      </c>
      <c r="M684">
        <f>buff!AM685</f>
        <v>0</v>
      </c>
      <c r="N684">
        <f>buff!AN685</f>
        <v>0</v>
      </c>
      <c r="O684">
        <f>buff!AO685</f>
        <v>0</v>
      </c>
      <c r="P684">
        <f>buff!AP685</f>
        <v>0</v>
      </c>
      <c r="Q684">
        <f>buff!AQ685</f>
        <v>0</v>
      </c>
      <c r="R684">
        <f>buff!AR685</f>
        <v>999</v>
      </c>
      <c r="S684">
        <f>buff!AS685</f>
        <v>0</v>
      </c>
      <c r="T684">
        <f>buff!AT685</f>
        <v>0</v>
      </c>
      <c r="U684" t="str">
        <f>buff!AZ685</f>
        <v/>
      </c>
    </row>
    <row r="685" spans="1:21" x14ac:dyDescent="0.15">
      <c r="A685">
        <f>buff!Q686</f>
        <v>200548</v>
      </c>
      <c r="B685" t="str">
        <f>buff!R686</f>
        <v>被动免伤lv8</v>
      </c>
      <c r="C685" t="str">
        <f>buff!S686</f>
        <v>被动免伤lv8</v>
      </c>
      <c r="D685">
        <f>VLOOKUP(buff!T686,对应表!V:W,2,FALSE)</f>
        <v>1</v>
      </c>
      <c r="E685">
        <f>buff!U686</f>
        <v>0</v>
      </c>
      <c r="F685">
        <f>buff!V686</f>
        <v>0</v>
      </c>
      <c r="G685">
        <f>buff!W686</f>
        <v>0</v>
      </c>
      <c r="H685">
        <f>buff!X686</f>
        <v>0</v>
      </c>
      <c r="I685" t="str">
        <f>buff!AI686</f>
        <v>TUF:12</v>
      </c>
      <c r="J685">
        <f>buff!AJ686</f>
        <v>0</v>
      </c>
      <c r="K685">
        <f>buff!AK686</f>
        <v>0</v>
      </c>
      <c r="L685">
        <f>buff!AL686</f>
        <v>0</v>
      </c>
      <c r="M685">
        <f>buff!AM686</f>
        <v>0</v>
      </c>
      <c r="N685">
        <f>buff!AN686</f>
        <v>0</v>
      </c>
      <c r="O685">
        <f>buff!AO686</f>
        <v>0</v>
      </c>
      <c r="P685">
        <f>buff!AP686</f>
        <v>0</v>
      </c>
      <c r="Q685">
        <f>buff!AQ686</f>
        <v>0</v>
      </c>
      <c r="R685">
        <f>buff!AR686</f>
        <v>999</v>
      </c>
      <c r="S685">
        <f>buff!AS686</f>
        <v>0</v>
      </c>
      <c r="T685">
        <f>buff!AT686</f>
        <v>0</v>
      </c>
      <c r="U685" t="str">
        <f>buff!AZ686</f>
        <v/>
      </c>
    </row>
    <row r="686" spans="1:21" x14ac:dyDescent="0.15">
      <c r="A686">
        <f>buff!Q687</f>
        <v>200549</v>
      </c>
      <c r="B686" t="str">
        <f>buff!R687</f>
        <v>被动免伤lv9</v>
      </c>
      <c r="C686" t="str">
        <f>buff!S687</f>
        <v>被动免伤lv9</v>
      </c>
      <c r="D686">
        <f>VLOOKUP(buff!T687,对应表!V:W,2,FALSE)</f>
        <v>1</v>
      </c>
      <c r="E686">
        <f>buff!U687</f>
        <v>0</v>
      </c>
      <c r="F686">
        <f>buff!V687</f>
        <v>0</v>
      </c>
      <c r="G686">
        <f>buff!W687</f>
        <v>0</v>
      </c>
      <c r="H686">
        <f>buff!X687</f>
        <v>0</v>
      </c>
      <c r="I686" t="str">
        <f>buff!AI687</f>
        <v>TUF:13</v>
      </c>
      <c r="J686">
        <f>buff!AJ687</f>
        <v>0</v>
      </c>
      <c r="K686">
        <f>buff!AK687</f>
        <v>0</v>
      </c>
      <c r="L686">
        <f>buff!AL687</f>
        <v>0</v>
      </c>
      <c r="M686">
        <f>buff!AM687</f>
        <v>0</v>
      </c>
      <c r="N686">
        <f>buff!AN687</f>
        <v>0</v>
      </c>
      <c r="O686">
        <f>buff!AO687</f>
        <v>0</v>
      </c>
      <c r="P686">
        <f>buff!AP687</f>
        <v>0</v>
      </c>
      <c r="Q686">
        <f>buff!AQ687</f>
        <v>0</v>
      </c>
      <c r="R686">
        <f>buff!AR687</f>
        <v>999</v>
      </c>
      <c r="S686">
        <f>buff!AS687</f>
        <v>0</v>
      </c>
      <c r="T686">
        <f>buff!AT687</f>
        <v>0</v>
      </c>
      <c r="U686" t="str">
        <f>buff!AZ687</f>
        <v/>
      </c>
    </row>
    <row r="687" spans="1:21" x14ac:dyDescent="0.15">
      <c r="A687">
        <f>buff!Q688</f>
        <v>200550</v>
      </c>
      <c r="B687" t="str">
        <f>buff!R688</f>
        <v>被动免伤lv10</v>
      </c>
      <c r="C687" t="str">
        <f>buff!S688</f>
        <v>被动免伤lv10</v>
      </c>
      <c r="D687">
        <f>VLOOKUP(buff!T688,对应表!V:W,2,FALSE)</f>
        <v>1</v>
      </c>
      <c r="E687">
        <f>buff!U688</f>
        <v>0</v>
      </c>
      <c r="F687">
        <f>buff!V688</f>
        <v>0</v>
      </c>
      <c r="G687">
        <f>buff!W688</f>
        <v>0</v>
      </c>
      <c r="H687">
        <f>buff!X688</f>
        <v>0</v>
      </c>
      <c r="I687" t="str">
        <f>buff!AI688</f>
        <v>TUF:14</v>
      </c>
      <c r="J687">
        <f>buff!AJ688</f>
        <v>0</v>
      </c>
      <c r="K687">
        <f>buff!AK688</f>
        <v>0</v>
      </c>
      <c r="L687">
        <f>buff!AL688</f>
        <v>0</v>
      </c>
      <c r="M687">
        <f>buff!AM688</f>
        <v>0</v>
      </c>
      <c r="N687">
        <f>buff!AN688</f>
        <v>0</v>
      </c>
      <c r="O687">
        <f>buff!AO688</f>
        <v>0</v>
      </c>
      <c r="P687">
        <f>buff!AP688</f>
        <v>0</v>
      </c>
      <c r="Q687">
        <f>buff!AQ688</f>
        <v>0</v>
      </c>
      <c r="R687">
        <f>buff!AR688</f>
        <v>999</v>
      </c>
      <c r="S687">
        <f>buff!AS688</f>
        <v>0</v>
      </c>
      <c r="T687">
        <f>buff!AT688</f>
        <v>0</v>
      </c>
      <c r="U687" t="str">
        <f>buff!AZ688</f>
        <v/>
      </c>
    </row>
    <row r="688" spans="1:21" x14ac:dyDescent="0.15">
      <c r="A688">
        <f>buff!Q689</f>
        <v>200551</v>
      </c>
      <c r="B688" t="str">
        <f>buff!R689</f>
        <v>被动免伤lv11</v>
      </c>
      <c r="C688" t="str">
        <f>buff!S689</f>
        <v>被动免伤lv11</v>
      </c>
      <c r="D688">
        <f>VLOOKUP(buff!T689,对应表!V:W,2,FALSE)</f>
        <v>1</v>
      </c>
      <c r="E688">
        <f>buff!U689</f>
        <v>0</v>
      </c>
      <c r="F688">
        <f>buff!V689</f>
        <v>0</v>
      </c>
      <c r="G688">
        <f>buff!W689</f>
        <v>0</v>
      </c>
      <c r="H688">
        <f>buff!X689</f>
        <v>0</v>
      </c>
      <c r="I688" t="str">
        <f>buff!AI689</f>
        <v>TUF:15</v>
      </c>
      <c r="J688">
        <f>buff!AJ689</f>
        <v>0</v>
      </c>
      <c r="K688">
        <f>buff!AK689</f>
        <v>0</v>
      </c>
      <c r="L688">
        <f>buff!AL689</f>
        <v>0</v>
      </c>
      <c r="M688">
        <f>buff!AM689</f>
        <v>0</v>
      </c>
      <c r="N688">
        <f>buff!AN689</f>
        <v>0</v>
      </c>
      <c r="O688">
        <f>buff!AO689</f>
        <v>0</v>
      </c>
      <c r="P688">
        <f>buff!AP689</f>
        <v>0</v>
      </c>
      <c r="Q688">
        <f>buff!AQ689</f>
        <v>0</v>
      </c>
      <c r="R688">
        <f>buff!AR689</f>
        <v>999</v>
      </c>
      <c r="S688">
        <f>buff!AS689</f>
        <v>0</v>
      </c>
      <c r="T688">
        <f>buff!AT689</f>
        <v>0</v>
      </c>
      <c r="U688" t="str">
        <f>buff!AZ689</f>
        <v/>
      </c>
    </row>
    <row r="689" spans="1:21" x14ac:dyDescent="0.15">
      <c r="A689">
        <f>buff!Q690</f>
        <v>200552</v>
      </c>
      <c r="B689" t="str">
        <f>buff!R690</f>
        <v>被动免伤lv12</v>
      </c>
      <c r="C689" t="str">
        <f>buff!S690</f>
        <v>被动免伤lv12</v>
      </c>
      <c r="D689">
        <f>VLOOKUP(buff!T690,对应表!V:W,2,FALSE)</f>
        <v>1</v>
      </c>
      <c r="E689">
        <f>buff!U690</f>
        <v>0</v>
      </c>
      <c r="F689">
        <f>buff!V690</f>
        <v>0</v>
      </c>
      <c r="G689">
        <f>buff!W690</f>
        <v>0</v>
      </c>
      <c r="H689">
        <f>buff!X690</f>
        <v>0</v>
      </c>
      <c r="I689" t="str">
        <f>buff!AI690</f>
        <v>TUF:16</v>
      </c>
      <c r="J689">
        <f>buff!AJ690</f>
        <v>0</v>
      </c>
      <c r="K689">
        <f>buff!AK690</f>
        <v>0</v>
      </c>
      <c r="L689">
        <f>buff!AL690</f>
        <v>0</v>
      </c>
      <c r="M689">
        <f>buff!AM690</f>
        <v>0</v>
      </c>
      <c r="N689">
        <f>buff!AN690</f>
        <v>0</v>
      </c>
      <c r="O689">
        <f>buff!AO690</f>
        <v>0</v>
      </c>
      <c r="P689">
        <f>buff!AP690</f>
        <v>0</v>
      </c>
      <c r="Q689">
        <f>buff!AQ690</f>
        <v>0</v>
      </c>
      <c r="R689">
        <f>buff!AR690</f>
        <v>999</v>
      </c>
      <c r="S689">
        <f>buff!AS690</f>
        <v>0</v>
      </c>
      <c r="T689">
        <f>buff!AT690</f>
        <v>0</v>
      </c>
      <c r="U689" t="str">
        <f>buff!AZ690</f>
        <v/>
      </c>
    </row>
    <row r="690" spans="1:21" x14ac:dyDescent="0.15">
      <c r="A690">
        <f>buff!Q691</f>
        <v>200553</v>
      </c>
      <c r="B690" t="str">
        <f>buff!R691</f>
        <v>被动免伤lv13</v>
      </c>
      <c r="C690" t="str">
        <f>buff!S691</f>
        <v>被动免伤lv13</v>
      </c>
      <c r="D690">
        <f>VLOOKUP(buff!T691,对应表!V:W,2,FALSE)</f>
        <v>1</v>
      </c>
      <c r="E690">
        <f>buff!U691</f>
        <v>0</v>
      </c>
      <c r="F690">
        <f>buff!V691</f>
        <v>0</v>
      </c>
      <c r="G690">
        <f>buff!W691</f>
        <v>0</v>
      </c>
      <c r="H690">
        <f>buff!X691</f>
        <v>0</v>
      </c>
      <c r="I690" t="str">
        <f>buff!AI691</f>
        <v>TUF:17</v>
      </c>
      <c r="J690">
        <f>buff!AJ691</f>
        <v>0</v>
      </c>
      <c r="K690">
        <f>buff!AK691</f>
        <v>0</v>
      </c>
      <c r="L690">
        <f>buff!AL691</f>
        <v>0</v>
      </c>
      <c r="M690">
        <f>buff!AM691</f>
        <v>0</v>
      </c>
      <c r="N690">
        <f>buff!AN691</f>
        <v>0</v>
      </c>
      <c r="O690">
        <f>buff!AO691</f>
        <v>0</v>
      </c>
      <c r="P690">
        <f>buff!AP691</f>
        <v>0</v>
      </c>
      <c r="Q690">
        <f>buff!AQ691</f>
        <v>0</v>
      </c>
      <c r="R690">
        <f>buff!AR691</f>
        <v>999</v>
      </c>
      <c r="S690">
        <f>buff!AS691</f>
        <v>0</v>
      </c>
      <c r="T690">
        <f>buff!AT691</f>
        <v>0</v>
      </c>
      <c r="U690" t="str">
        <f>buff!AZ691</f>
        <v/>
      </c>
    </row>
    <row r="691" spans="1:21" x14ac:dyDescent="0.15">
      <c r="A691">
        <f>buff!Q692</f>
        <v>200554</v>
      </c>
      <c r="B691" t="str">
        <f>buff!R692</f>
        <v>被动免伤lv14</v>
      </c>
      <c r="C691" t="str">
        <f>buff!S692</f>
        <v>被动免伤lv14</v>
      </c>
      <c r="D691">
        <f>VLOOKUP(buff!T692,对应表!V:W,2,FALSE)</f>
        <v>1</v>
      </c>
      <c r="E691">
        <f>buff!U692</f>
        <v>0</v>
      </c>
      <c r="F691">
        <f>buff!V692</f>
        <v>0</v>
      </c>
      <c r="G691">
        <f>buff!W692</f>
        <v>0</v>
      </c>
      <c r="H691">
        <f>buff!X692</f>
        <v>0</v>
      </c>
      <c r="I691" t="str">
        <f>buff!AI692</f>
        <v>TUF:18</v>
      </c>
      <c r="J691">
        <f>buff!AJ692</f>
        <v>0</v>
      </c>
      <c r="K691">
        <f>buff!AK692</f>
        <v>0</v>
      </c>
      <c r="L691">
        <f>buff!AL692</f>
        <v>0</v>
      </c>
      <c r="M691">
        <f>buff!AM692</f>
        <v>0</v>
      </c>
      <c r="N691">
        <f>buff!AN692</f>
        <v>0</v>
      </c>
      <c r="O691">
        <f>buff!AO692</f>
        <v>0</v>
      </c>
      <c r="P691">
        <f>buff!AP692</f>
        <v>0</v>
      </c>
      <c r="Q691">
        <f>buff!AQ692</f>
        <v>0</v>
      </c>
      <c r="R691">
        <f>buff!AR692</f>
        <v>999</v>
      </c>
      <c r="S691">
        <f>buff!AS692</f>
        <v>0</v>
      </c>
      <c r="T691">
        <f>buff!AT692</f>
        <v>0</v>
      </c>
      <c r="U691" t="str">
        <f>buff!AZ692</f>
        <v/>
      </c>
    </row>
    <row r="692" spans="1:21" x14ac:dyDescent="0.15">
      <c r="A692">
        <f>buff!Q693</f>
        <v>200555</v>
      </c>
      <c r="B692" t="str">
        <f>buff!R693</f>
        <v>被动免伤lv15</v>
      </c>
      <c r="C692" t="str">
        <f>buff!S693</f>
        <v>被动免伤lv15</v>
      </c>
      <c r="D692">
        <f>VLOOKUP(buff!T693,对应表!V:W,2,FALSE)</f>
        <v>1</v>
      </c>
      <c r="E692">
        <f>buff!U693</f>
        <v>0</v>
      </c>
      <c r="F692">
        <f>buff!V693</f>
        <v>0</v>
      </c>
      <c r="G692">
        <f>buff!W693</f>
        <v>0</v>
      </c>
      <c r="H692">
        <f>buff!X693</f>
        <v>0</v>
      </c>
      <c r="I692" t="str">
        <f>buff!AI693</f>
        <v>TUF:19</v>
      </c>
      <c r="J692">
        <f>buff!AJ693</f>
        <v>0</v>
      </c>
      <c r="K692">
        <f>buff!AK693</f>
        <v>0</v>
      </c>
      <c r="L692">
        <f>buff!AL693</f>
        <v>0</v>
      </c>
      <c r="M692">
        <f>buff!AM693</f>
        <v>0</v>
      </c>
      <c r="N692">
        <f>buff!AN693</f>
        <v>0</v>
      </c>
      <c r="O692">
        <f>buff!AO693</f>
        <v>0</v>
      </c>
      <c r="P692">
        <f>buff!AP693</f>
        <v>0</v>
      </c>
      <c r="Q692">
        <f>buff!AQ693</f>
        <v>0</v>
      </c>
      <c r="R692">
        <f>buff!AR693</f>
        <v>999</v>
      </c>
      <c r="S692">
        <f>buff!AS693</f>
        <v>0</v>
      </c>
      <c r="T692">
        <f>buff!AT693</f>
        <v>0</v>
      </c>
      <c r="U692" t="str">
        <f>buff!AZ693</f>
        <v/>
      </c>
    </row>
    <row r="693" spans="1:21" x14ac:dyDescent="0.15">
      <c r="A693">
        <f>buff!Q694</f>
        <v>200556</v>
      </c>
      <c r="B693" t="str">
        <f>buff!R694</f>
        <v>被动免伤lv16</v>
      </c>
      <c r="C693" t="str">
        <f>buff!S694</f>
        <v>被动免伤lv16</v>
      </c>
      <c r="D693">
        <f>VLOOKUP(buff!T694,对应表!V:W,2,FALSE)</f>
        <v>1</v>
      </c>
      <c r="E693">
        <f>buff!U694</f>
        <v>0</v>
      </c>
      <c r="F693">
        <f>buff!V694</f>
        <v>0</v>
      </c>
      <c r="G693">
        <f>buff!W694</f>
        <v>0</v>
      </c>
      <c r="H693">
        <f>buff!X694</f>
        <v>0</v>
      </c>
      <c r="I693" t="str">
        <f>buff!AI694</f>
        <v>TUF:20</v>
      </c>
      <c r="J693">
        <f>buff!AJ694</f>
        <v>0</v>
      </c>
      <c r="K693">
        <f>buff!AK694</f>
        <v>0</v>
      </c>
      <c r="L693">
        <f>buff!AL694</f>
        <v>0</v>
      </c>
      <c r="M693">
        <f>buff!AM694</f>
        <v>0</v>
      </c>
      <c r="N693">
        <f>buff!AN694</f>
        <v>0</v>
      </c>
      <c r="O693">
        <f>buff!AO694</f>
        <v>0</v>
      </c>
      <c r="P693">
        <f>buff!AP694</f>
        <v>0</v>
      </c>
      <c r="Q693">
        <f>buff!AQ694</f>
        <v>0</v>
      </c>
      <c r="R693">
        <f>buff!AR694</f>
        <v>999</v>
      </c>
      <c r="S693">
        <f>buff!AS694</f>
        <v>0</v>
      </c>
      <c r="T693">
        <f>buff!AT694</f>
        <v>0</v>
      </c>
      <c r="U693" t="str">
        <f>buff!AZ694</f>
        <v/>
      </c>
    </row>
    <row r="694" spans="1:21" x14ac:dyDescent="0.15">
      <c r="A694">
        <f>buff!Q695</f>
        <v>200557</v>
      </c>
      <c r="B694" t="str">
        <f>buff!R695</f>
        <v>被动免伤lv17</v>
      </c>
      <c r="C694" t="str">
        <f>buff!S695</f>
        <v>被动免伤lv17</v>
      </c>
      <c r="D694">
        <f>VLOOKUP(buff!T695,对应表!V:W,2,FALSE)</f>
        <v>1</v>
      </c>
      <c r="E694">
        <f>buff!U695</f>
        <v>0</v>
      </c>
      <c r="F694">
        <f>buff!V695</f>
        <v>0</v>
      </c>
      <c r="G694">
        <f>buff!W695</f>
        <v>0</v>
      </c>
      <c r="H694">
        <f>buff!X695</f>
        <v>0</v>
      </c>
      <c r="I694" t="str">
        <f>buff!AI695</f>
        <v>TUF:21</v>
      </c>
      <c r="J694">
        <f>buff!AJ695</f>
        <v>0</v>
      </c>
      <c r="K694">
        <f>buff!AK695</f>
        <v>0</v>
      </c>
      <c r="L694">
        <f>buff!AL695</f>
        <v>0</v>
      </c>
      <c r="M694">
        <f>buff!AM695</f>
        <v>0</v>
      </c>
      <c r="N694">
        <f>buff!AN695</f>
        <v>0</v>
      </c>
      <c r="O694">
        <f>buff!AO695</f>
        <v>0</v>
      </c>
      <c r="P694">
        <f>buff!AP695</f>
        <v>0</v>
      </c>
      <c r="Q694">
        <f>buff!AQ695</f>
        <v>0</v>
      </c>
      <c r="R694">
        <f>buff!AR695</f>
        <v>999</v>
      </c>
      <c r="S694">
        <f>buff!AS695</f>
        <v>0</v>
      </c>
      <c r="T694">
        <f>buff!AT695</f>
        <v>0</v>
      </c>
      <c r="U694" t="str">
        <f>buff!AZ695</f>
        <v/>
      </c>
    </row>
    <row r="695" spans="1:21" x14ac:dyDescent="0.15">
      <c r="A695">
        <f>buff!Q696</f>
        <v>200558</v>
      </c>
      <c r="B695" t="str">
        <f>buff!R696</f>
        <v>被动免伤lv18</v>
      </c>
      <c r="C695" t="str">
        <f>buff!S696</f>
        <v>被动免伤lv18</v>
      </c>
      <c r="D695">
        <f>VLOOKUP(buff!T696,对应表!V:W,2,FALSE)</f>
        <v>1</v>
      </c>
      <c r="E695">
        <f>buff!U696</f>
        <v>0</v>
      </c>
      <c r="F695">
        <f>buff!V696</f>
        <v>0</v>
      </c>
      <c r="G695">
        <f>buff!W696</f>
        <v>0</v>
      </c>
      <c r="H695">
        <f>buff!X696</f>
        <v>0</v>
      </c>
      <c r="I695" t="str">
        <f>buff!AI696</f>
        <v>TUF:22</v>
      </c>
      <c r="J695">
        <f>buff!AJ696</f>
        <v>0</v>
      </c>
      <c r="K695">
        <f>buff!AK696</f>
        <v>0</v>
      </c>
      <c r="L695">
        <f>buff!AL696</f>
        <v>0</v>
      </c>
      <c r="M695">
        <f>buff!AM696</f>
        <v>0</v>
      </c>
      <c r="N695">
        <f>buff!AN696</f>
        <v>0</v>
      </c>
      <c r="O695">
        <f>buff!AO696</f>
        <v>0</v>
      </c>
      <c r="P695">
        <f>buff!AP696</f>
        <v>0</v>
      </c>
      <c r="Q695">
        <f>buff!AQ696</f>
        <v>0</v>
      </c>
      <c r="R695">
        <f>buff!AR696</f>
        <v>999</v>
      </c>
      <c r="S695">
        <f>buff!AS696</f>
        <v>0</v>
      </c>
      <c r="T695">
        <f>buff!AT696</f>
        <v>0</v>
      </c>
      <c r="U695" t="str">
        <f>buff!AZ696</f>
        <v/>
      </c>
    </row>
    <row r="696" spans="1:21" x14ac:dyDescent="0.15">
      <c r="A696">
        <f>buff!Q697</f>
        <v>200559</v>
      </c>
      <c r="B696" t="str">
        <f>buff!R697</f>
        <v>被动免伤lv19</v>
      </c>
      <c r="C696" t="str">
        <f>buff!S697</f>
        <v>被动免伤lv19</v>
      </c>
      <c r="D696">
        <f>VLOOKUP(buff!T697,对应表!V:W,2,FALSE)</f>
        <v>1</v>
      </c>
      <c r="E696">
        <f>buff!U697</f>
        <v>0</v>
      </c>
      <c r="F696">
        <f>buff!V697</f>
        <v>0</v>
      </c>
      <c r="G696">
        <f>buff!W697</f>
        <v>0</v>
      </c>
      <c r="H696">
        <f>buff!X697</f>
        <v>0</v>
      </c>
      <c r="I696" t="str">
        <f>buff!AI697</f>
        <v>TUF:23</v>
      </c>
      <c r="J696">
        <f>buff!AJ697</f>
        <v>0</v>
      </c>
      <c r="K696">
        <f>buff!AK697</f>
        <v>0</v>
      </c>
      <c r="L696">
        <f>buff!AL697</f>
        <v>0</v>
      </c>
      <c r="M696">
        <f>buff!AM697</f>
        <v>0</v>
      </c>
      <c r="N696">
        <f>buff!AN697</f>
        <v>0</v>
      </c>
      <c r="O696">
        <f>buff!AO697</f>
        <v>0</v>
      </c>
      <c r="P696">
        <f>buff!AP697</f>
        <v>0</v>
      </c>
      <c r="Q696">
        <f>buff!AQ697</f>
        <v>0</v>
      </c>
      <c r="R696">
        <f>buff!AR697</f>
        <v>999</v>
      </c>
      <c r="S696">
        <f>buff!AS697</f>
        <v>0</v>
      </c>
      <c r="T696">
        <f>buff!AT697</f>
        <v>0</v>
      </c>
      <c r="U696" t="str">
        <f>buff!AZ697</f>
        <v/>
      </c>
    </row>
    <row r="697" spans="1:21" x14ac:dyDescent="0.15">
      <c r="A697">
        <f>buff!Q698</f>
        <v>200560</v>
      </c>
      <c r="B697" t="str">
        <f>buff!R698</f>
        <v>被动免伤lv20</v>
      </c>
      <c r="C697" t="str">
        <f>buff!S698</f>
        <v>被动免伤lv20</v>
      </c>
      <c r="D697">
        <f>VLOOKUP(buff!T698,对应表!V:W,2,FALSE)</f>
        <v>1</v>
      </c>
      <c r="E697">
        <f>buff!U698</f>
        <v>0</v>
      </c>
      <c r="F697">
        <f>buff!V698</f>
        <v>0</v>
      </c>
      <c r="G697">
        <f>buff!W698</f>
        <v>0</v>
      </c>
      <c r="H697">
        <f>buff!X698</f>
        <v>0</v>
      </c>
      <c r="I697" t="str">
        <f>buff!AI698</f>
        <v>TUF:24</v>
      </c>
      <c r="J697">
        <f>buff!AJ698</f>
        <v>0</v>
      </c>
      <c r="K697">
        <f>buff!AK698</f>
        <v>0</v>
      </c>
      <c r="L697">
        <f>buff!AL698</f>
        <v>0</v>
      </c>
      <c r="M697">
        <f>buff!AM698</f>
        <v>0</v>
      </c>
      <c r="N697">
        <f>buff!AN698</f>
        <v>0</v>
      </c>
      <c r="O697">
        <f>buff!AO698</f>
        <v>0</v>
      </c>
      <c r="P697">
        <f>buff!AP698</f>
        <v>0</v>
      </c>
      <c r="Q697">
        <f>buff!AQ698</f>
        <v>0</v>
      </c>
      <c r="R697">
        <f>buff!AR698</f>
        <v>999</v>
      </c>
      <c r="S697">
        <f>buff!AS698</f>
        <v>0</v>
      </c>
      <c r="T697">
        <f>buff!AT698</f>
        <v>0</v>
      </c>
      <c r="U697" t="str">
        <f>buff!AZ698</f>
        <v/>
      </c>
    </row>
    <row r="698" spans="1:21" x14ac:dyDescent="0.15">
      <c r="A698">
        <f>buff!Q699</f>
        <v>200561</v>
      </c>
      <c r="B698" t="str">
        <f>buff!R699</f>
        <v>被动必胜lv1</v>
      </c>
      <c r="C698" t="str">
        <f>buff!S699</f>
        <v>被动必胜lv1</v>
      </c>
      <c r="D698">
        <f>VLOOKUP(buff!T699,对应表!V:W,2,FALSE)</f>
        <v>1</v>
      </c>
      <c r="E698">
        <f>buff!U699</f>
        <v>0</v>
      </c>
      <c r="F698">
        <f>buff!V699</f>
        <v>0</v>
      </c>
      <c r="G698">
        <f>buff!W699</f>
        <v>0</v>
      </c>
      <c r="H698">
        <f>buff!X699</f>
        <v>0</v>
      </c>
      <c r="I698" t="str">
        <f>buff!AI699</f>
        <v>ATK:26</v>
      </c>
      <c r="J698">
        <f>buff!AJ699</f>
        <v>0</v>
      </c>
      <c r="K698">
        <f>buff!AK699</f>
        <v>0</v>
      </c>
      <c r="L698">
        <f>buff!AL699</f>
        <v>0</v>
      </c>
      <c r="M698">
        <f>buff!AM699</f>
        <v>0</v>
      </c>
      <c r="N698">
        <f>buff!AN699</f>
        <v>0</v>
      </c>
      <c r="O698">
        <f>buff!AO699</f>
        <v>0</v>
      </c>
      <c r="P698">
        <f>buff!AP699</f>
        <v>0</v>
      </c>
      <c r="Q698">
        <f>buff!AQ699</f>
        <v>0</v>
      </c>
      <c r="R698">
        <f>buff!AR699</f>
        <v>999</v>
      </c>
      <c r="S698">
        <f>buff!AS699</f>
        <v>0</v>
      </c>
      <c r="T698">
        <f>buff!AT699</f>
        <v>0</v>
      </c>
      <c r="U698" t="str">
        <f>buff!AZ699</f>
        <v/>
      </c>
    </row>
    <row r="699" spans="1:21" x14ac:dyDescent="0.15">
      <c r="A699">
        <f>buff!Q700</f>
        <v>200562</v>
      </c>
      <c r="B699" t="str">
        <f>buff!R700</f>
        <v>被动必胜lv2</v>
      </c>
      <c r="C699" t="str">
        <f>buff!S700</f>
        <v>被动必胜lv2</v>
      </c>
      <c r="D699">
        <f>VLOOKUP(buff!T700,对应表!V:W,2,FALSE)</f>
        <v>1</v>
      </c>
      <c r="E699">
        <f>buff!U700</f>
        <v>0</v>
      </c>
      <c r="F699">
        <f>buff!V700</f>
        <v>0</v>
      </c>
      <c r="G699">
        <f>buff!W700</f>
        <v>0</v>
      </c>
      <c r="H699">
        <f>buff!X700</f>
        <v>0</v>
      </c>
      <c r="I699" t="str">
        <f>buff!AI700</f>
        <v>ATK:32</v>
      </c>
      <c r="J699">
        <f>buff!AJ700</f>
        <v>0</v>
      </c>
      <c r="K699">
        <f>buff!AK700</f>
        <v>0</v>
      </c>
      <c r="L699">
        <f>buff!AL700</f>
        <v>0</v>
      </c>
      <c r="M699">
        <f>buff!AM700</f>
        <v>0</v>
      </c>
      <c r="N699">
        <f>buff!AN700</f>
        <v>0</v>
      </c>
      <c r="O699">
        <f>buff!AO700</f>
        <v>0</v>
      </c>
      <c r="P699">
        <f>buff!AP700</f>
        <v>0</v>
      </c>
      <c r="Q699">
        <f>buff!AQ700</f>
        <v>0</v>
      </c>
      <c r="R699">
        <f>buff!AR700</f>
        <v>999</v>
      </c>
      <c r="S699">
        <f>buff!AS700</f>
        <v>0</v>
      </c>
      <c r="T699">
        <f>buff!AT700</f>
        <v>0</v>
      </c>
      <c r="U699" t="str">
        <f>buff!AZ700</f>
        <v/>
      </c>
    </row>
    <row r="700" spans="1:21" x14ac:dyDescent="0.15">
      <c r="A700">
        <f>buff!Q701</f>
        <v>200563</v>
      </c>
      <c r="B700" t="str">
        <f>buff!R701</f>
        <v>被动必胜lv3</v>
      </c>
      <c r="C700" t="str">
        <f>buff!S701</f>
        <v>被动必胜lv3</v>
      </c>
      <c r="D700">
        <f>VLOOKUP(buff!T701,对应表!V:W,2,FALSE)</f>
        <v>1</v>
      </c>
      <c r="E700">
        <f>buff!U701</f>
        <v>0</v>
      </c>
      <c r="F700">
        <f>buff!V701</f>
        <v>0</v>
      </c>
      <c r="G700">
        <f>buff!W701</f>
        <v>0</v>
      </c>
      <c r="H700">
        <f>buff!X701</f>
        <v>0</v>
      </c>
      <c r="I700" t="str">
        <f>buff!AI701</f>
        <v>ATK:50</v>
      </c>
      <c r="J700">
        <f>buff!AJ701</f>
        <v>0</v>
      </c>
      <c r="K700">
        <f>buff!AK701</f>
        <v>0</v>
      </c>
      <c r="L700">
        <f>buff!AL701</f>
        <v>0</v>
      </c>
      <c r="M700">
        <f>buff!AM701</f>
        <v>0</v>
      </c>
      <c r="N700">
        <f>buff!AN701</f>
        <v>0</v>
      </c>
      <c r="O700">
        <f>buff!AO701</f>
        <v>0</v>
      </c>
      <c r="P700">
        <f>buff!AP701</f>
        <v>0</v>
      </c>
      <c r="Q700">
        <f>buff!AQ701</f>
        <v>0</v>
      </c>
      <c r="R700">
        <f>buff!AR701</f>
        <v>999</v>
      </c>
      <c r="S700">
        <f>buff!AS701</f>
        <v>0</v>
      </c>
      <c r="T700">
        <f>buff!AT701</f>
        <v>0</v>
      </c>
      <c r="U700" t="str">
        <f>buff!AZ701</f>
        <v/>
      </c>
    </row>
    <row r="701" spans="1:21" x14ac:dyDescent="0.15">
      <c r="A701">
        <f>buff!Q702</f>
        <v>200564</v>
      </c>
      <c r="B701" t="str">
        <f>buff!R702</f>
        <v>被动必胜lv4</v>
      </c>
      <c r="C701" t="str">
        <f>buff!S702</f>
        <v>被动必胜lv4</v>
      </c>
      <c r="D701">
        <f>VLOOKUP(buff!T702,对应表!V:W,2,FALSE)</f>
        <v>1</v>
      </c>
      <c r="E701">
        <f>buff!U702</f>
        <v>0</v>
      </c>
      <c r="F701">
        <f>buff!V702</f>
        <v>0</v>
      </c>
      <c r="G701">
        <f>buff!W702</f>
        <v>0</v>
      </c>
      <c r="H701">
        <f>buff!X702</f>
        <v>0</v>
      </c>
      <c r="I701" t="str">
        <f>buff!AI702</f>
        <v>ATK:80</v>
      </c>
      <c r="J701">
        <f>buff!AJ702</f>
        <v>0</v>
      </c>
      <c r="K701">
        <f>buff!AK702</f>
        <v>0</v>
      </c>
      <c r="L701">
        <f>buff!AL702</f>
        <v>0</v>
      </c>
      <c r="M701">
        <f>buff!AM702</f>
        <v>0</v>
      </c>
      <c r="N701">
        <f>buff!AN702</f>
        <v>0</v>
      </c>
      <c r="O701">
        <f>buff!AO702</f>
        <v>0</v>
      </c>
      <c r="P701">
        <f>buff!AP702</f>
        <v>0</v>
      </c>
      <c r="Q701">
        <f>buff!AQ702</f>
        <v>0</v>
      </c>
      <c r="R701">
        <f>buff!AR702</f>
        <v>999</v>
      </c>
      <c r="S701">
        <f>buff!AS702</f>
        <v>0</v>
      </c>
      <c r="T701">
        <f>buff!AT702</f>
        <v>0</v>
      </c>
      <c r="U701" t="str">
        <f>buff!AZ702</f>
        <v/>
      </c>
    </row>
    <row r="702" spans="1:21" x14ac:dyDescent="0.15">
      <c r="A702">
        <f>buff!Q703</f>
        <v>200565</v>
      </c>
      <c r="B702" t="str">
        <f>buff!R703</f>
        <v>被动必胜lv5</v>
      </c>
      <c r="C702" t="str">
        <f>buff!S703</f>
        <v>被动必胜lv5</v>
      </c>
      <c r="D702">
        <f>VLOOKUP(buff!T703,对应表!V:W,2,FALSE)</f>
        <v>1</v>
      </c>
      <c r="E702">
        <f>buff!U703</f>
        <v>0</v>
      </c>
      <c r="F702">
        <f>buff!V703</f>
        <v>0</v>
      </c>
      <c r="G702">
        <f>buff!W703</f>
        <v>0</v>
      </c>
      <c r="H702">
        <f>buff!X703</f>
        <v>0</v>
      </c>
      <c r="I702" t="str">
        <f>buff!AI703</f>
        <v>ATK:113</v>
      </c>
      <c r="J702">
        <f>buff!AJ703</f>
        <v>0</v>
      </c>
      <c r="K702">
        <f>buff!AK703</f>
        <v>0</v>
      </c>
      <c r="L702">
        <f>buff!AL703</f>
        <v>0</v>
      </c>
      <c r="M702">
        <f>buff!AM703</f>
        <v>0</v>
      </c>
      <c r="N702">
        <f>buff!AN703</f>
        <v>0</v>
      </c>
      <c r="O702">
        <f>buff!AO703</f>
        <v>0</v>
      </c>
      <c r="P702">
        <f>buff!AP703</f>
        <v>0</v>
      </c>
      <c r="Q702">
        <f>buff!AQ703</f>
        <v>0</v>
      </c>
      <c r="R702">
        <f>buff!AR703</f>
        <v>999</v>
      </c>
      <c r="S702">
        <f>buff!AS703</f>
        <v>0</v>
      </c>
      <c r="T702">
        <f>buff!AT703</f>
        <v>0</v>
      </c>
      <c r="U702" t="str">
        <f>buff!AZ703</f>
        <v/>
      </c>
    </row>
    <row r="703" spans="1:21" x14ac:dyDescent="0.15">
      <c r="A703">
        <f>buff!Q704</f>
        <v>200566</v>
      </c>
      <c r="B703" t="str">
        <f>buff!R704</f>
        <v>被动必胜lv6</v>
      </c>
      <c r="C703" t="str">
        <f>buff!S704</f>
        <v>被动必胜lv6</v>
      </c>
      <c r="D703">
        <f>VLOOKUP(buff!T704,对应表!V:W,2,FALSE)</f>
        <v>1</v>
      </c>
      <c r="E703">
        <f>buff!U704</f>
        <v>0</v>
      </c>
      <c r="F703">
        <f>buff!V704</f>
        <v>0</v>
      </c>
      <c r="G703">
        <f>buff!W704</f>
        <v>0</v>
      </c>
      <c r="H703">
        <f>buff!X704</f>
        <v>0</v>
      </c>
      <c r="I703" t="str">
        <f>buff!AI704</f>
        <v>ATK:160</v>
      </c>
      <c r="J703">
        <f>buff!AJ704</f>
        <v>0</v>
      </c>
      <c r="K703">
        <f>buff!AK704</f>
        <v>0</v>
      </c>
      <c r="L703">
        <f>buff!AL704</f>
        <v>0</v>
      </c>
      <c r="M703">
        <f>buff!AM704</f>
        <v>0</v>
      </c>
      <c r="N703">
        <f>buff!AN704</f>
        <v>0</v>
      </c>
      <c r="O703">
        <f>buff!AO704</f>
        <v>0</v>
      </c>
      <c r="P703">
        <f>buff!AP704</f>
        <v>0</v>
      </c>
      <c r="Q703">
        <f>buff!AQ704</f>
        <v>0</v>
      </c>
      <c r="R703">
        <f>buff!AR704</f>
        <v>999</v>
      </c>
      <c r="S703">
        <f>buff!AS704</f>
        <v>0</v>
      </c>
      <c r="T703">
        <f>buff!AT704</f>
        <v>0</v>
      </c>
      <c r="U703" t="str">
        <f>buff!AZ704</f>
        <v/>
      </c>
    </row>
    <row r="704" spans="1:21" x14ac:dyDescent="0.15">
      <c r="A704">
        <f>buff!Q705</f>
        <v>200567</v>
      </c>
      <c r="B704" t="str">
        <f>buff!R705</f>
        <v>被动必胜lv7</v>
      </c>
      <c r="C704" t="str">
        <f>buff!S705</f>
        <v>被动必胜lv7</v>
      </c>
      <c r="D704">
        <f>VLOOKUP(buff!T705,对应表!V:W,2,FALSE)</f>
        <v>1</v>
      </c>
      <c r="E704">
        <f>buff!U705</f>
        <v>0</v>
      </c>
      <c r="F704">
        <f>buff!V705</f>
        <v>0</v>
      </c>
      <c r="G704">
        <f>buff!W705</f>
        <v>0</v>
      </c>
      <c r="H704">
        <f>buff!X705</f>
        <v>0</v>
      </c>
      <c r="I704" t="str">
        <f>buff!AI705</f>
        <v>ATK:226</v>
      </c>
      <c r="J704">
        <f>buff!AJ705</f>
        <v>0</v>
      </c>
      <c r="K704">
        <f>buff!AK705</f>
        <v>0</v>
      </c>
      <c r="L704">
        <f>buff!AL705</f>
        <v>0</v>
      </c>
      <c r="M704">
        <f>buff!AM705</f>
        <v>0</v>
      </c>
      <c r="N704">
        <f>buff!AN705</f>
        <v>0</v>
      </c>
      <c r="O704">
        <f>buff!AO705</f>
        <v>0</v>
      </c>
      <c r="P704">
        <f>buff!AP705</f>
        <v>0</v>
      </c>
      <c r="Q704">
        <f>buff!AQ705</f>
        <v>0</v>
      </c>
      <c r="R704">
        <f>buff!AR705</f>
        <v>999</v>
      </c>
      <c r="S704">
        <f>buff!AS705</f>
        <v>0</v>
      </c>
      <c r="T704">
        <f>buff!AT705</f>
        <v>0</v>
      </c>
      <c r="U704" t="str">
        <f>buff!AZ705</f>
        <v/>
      </c>
    </row>
    <row r="705" spans="1:21" x14ac:dyDescent="0.15">
      <c r="A705">
        <f>buff!Q706</f>
        <v>200568</v>
      </c>
      <c r="B705" t="str">
        <f>buff!R706</f>
        <v>被动必胜lv8</v>
      </c>
      <c r="C705" t="str">
        <f>buff!S706</f>
        <v>被动必胜lv8</v>
      </c>
      <c r="D705">
        <f>VLOOKUP(buff!T706,对应表!V:W,2,FALSE)</f>
        <v>1</v>
      </c>
      <c r="E705">
        <f>buff!U706</f>
        <v>0</v>
      </c>
      <c r="F705">
        <f>buff!V706</f>
        <v>0</v>
      </c>
      <c r="G705">
        <f>buff!W706</f>
        <v>0</v>
      </c>
      <c r="H705">
        <f>buff!X706</f>
        <v>0</v>
      </c>
      <c r="I705" t="str">
        <f>buff!AI706</f>
        <v>ATK:320</v>
      </c>
      <c r="J705">
        <f>buff!AJ706</f>
        <v>0</v>
      </c>
      <c r="K705">
        <f>buff!AK706</f>
        <v>0</v>
      </c>
      <c r="L705">
        <f>buff!AL706</f>
        <v>0</v>
      </c>
      <c r="M705">
        <f>buff!AM706</f>
        <v>0</v>
      </c>
      <c r="N705">
        <f>buff!AN706</f>
        <v>0</v>
      </c>
      <c r="O705">
        <f>buff!AO706</f>
        <v>0</v>
      </c>
      <c r="P705">
        <f>buff!AP706</f>
        <v>0</v>
      </c>
      <c r="Q705">
        <f>buff!AQ706</f>
        <v>0</v>
      </c>
      <c r="R705">
        <f>buff!AR706</f>
        <v>999</v>
      </c>
      <c r="S705">
        <f>buff!AS706</f>
        <v>0</v>
      </c>
      <c r="T705">
        <f>buff!AT706</f>
        <v>0</v>
      </c>
      <c r="U705" t="str">
        <f>buff!AZ706</f>
        <v/>
      </c>
    </row>
    <row r="706" spans="1:21" x14ac:dyDescent="0.15">
      <c r="A706">
        <f>buff!Q707</f>
        <v>200569</v>
      </c>
      <c r="B706" t="str">
        <f>buff!R707</f>
        <v>被动必胜lv9</v>
      </c>
      <c r="C706" t="str">
        <f>buff!S707</f>
        <v>被动必胜lv9</v>
      </c>
      <c r="D706">
        <f>VLOOKUP(buff!T707,对应表!V:W,2,FALSE)</f>
        <v>1</v>
      </c>
      <c r="E706">
        <f>buff!U707</f>
        <v>0</v>
      </c>
      <c r="F706">
        <f>buff!V707</f>
        <v>0</v>
      </c>
      <c r="G706">
        <f>buff!W707</f>
        <v>0</v>
      </c>
      <c r="H706">
        <f>buff!X707</f>
        <v>0</v>
      </c>
      <c r="I706" t="str">
        <f>buff!AI707</f>
        <v>ATK:452</v>
      </c>
      <c r="J706">
        <f>buff!AJ707</f>
        <v>0</v>
      </c>
      <c r="K706">
        <f>buff!AK707</f>
        <v>0</v>
      </c>
      <c r="L706">
        <f>buff!AL707</f>
        <v>0</v>
      </c>
      <c r="M706">
        <f>buff!AM707</f>
        <v>0</v>
      </c>
      <c r="N706">
        <f>buff!AN707</f>
        <v>0</v>
      </c>
      <c r="O706">
        <f>buff!AO707</f>
        <v>0</v>
      </c>
      <c r="P706">
        <f>buff!AP707</f>
        <v>0</v>
      </c>
      <c r="Q706">
        <f>buff!AQ707</f>
        <v>0</v>
      </c>
      <c r="R706">
        <f>buff!AR707</f>
        <v>999</v>
      </c>
      <c r="S706">
        <f>buff!AS707</f>
        <v>0</v>
      </c>
      <c r="T706">
        <f>buff!AT707</f>
        <v>0</v>
      </c>
      <c r="U706" t="str">
        <f>buff!AZ707</f>
        <v/>
      </c>
    </row>
    <row r="707" spans="1:21" x14ac:dyDescent="0.15">
      <c r="A707">
        <f>buff!Q708</f>
        <v>200570</v>
      </c>
      <c r="B707" t="str">
        <f>buff!R708</f>
        <v>被动必胜lv10</v>
      </c>
      <c r="C707" t="str">
        <f>buff!S708</f>
        <v>被动必胜lv10</v>
      </c>
      <c r="D707">
        <f>VLOOKUP(buff!T708,对应表!V:W,2,FALSE)</f>
        <v>1</v>
      </c>
      <c r="E707">
        <f>buff!U708</f>
        <v>0</v>
      </c>
      <c r="F707">
        <f>buff!V708</f>
        <v>0</v>
      </c>
      <c r="G707">
        <f>buff!W708</f>
        <v>0</v>
      </c>
      <c r="H707">
        <f>buff!X708</f>
        <v>0</v>
      </c>
      <c r="I707" t="str">
        <f>buff!AI708</f>
        <v>ATK:640</v>
      </c>
      <c r="J707">
        <f>buff!AJ708</f>
        <v>0</v>
      </c>
      <c r="K707">
        <f>buff!AK708</f>
        <v>0</v>
      </c>
      <c r="L707">
        <f>buff!AL708</f>
        <v>0</v>
      </c>
      <c r="M707">
        <f>buff!AM708</f>
        <v>0</v>
      </c>
      <c r="N707">
        <f>buff!AN708</f>
        <v>0</v>
      </c>
      <c r="O707">
        <f>buff!AO708</f>
        <v>0</v>
      </c>
      <c r="P707">
        <f>buff!AP708</f>
        <v>0</v>
      </c>
      <c r="Q707">
        <f>buff!AQ708</f>
        <v>0</v>
      </c>
      <c r="R707">
        <f>buff!AR708</f>
        <v>999</v>
      </c>
      <c r="S707">
        <f>buff!AS708</f>
        <v>0</v>
      </c>
      <c r="T707">
        <f>buff!AT708</f>
        <v>0</v>
      </c>
      <c r="U707" t="str">
        <f>buff!AZ708</f>
        <v/>
      </c>
    </row>
    <row r="708" spans="1:21" x14ac:dyDescent="0.15">
      <c r="A708">
        <f>buff!Q709</f>
        <v>200571</v>
      </c>
      <c r="B708" t="str">
        <f>buff!R709</f>
        <v>被动必胜lv11</v>
      </c>
      <c r="C708" t="str">
        <f>buff!S709</f>
        <v>被动必胜lv11</v>
      </c>
      <c r="D708">
        <f>VLOOKUP(buff!T709,对应表!V:W,2,FALSE)</f>
        <v>1</v>
      </c>
      <c r="E708">
        <f>buff!U709</f>
        <v>0</v>
      </c>
      <c r="F708">
        <f>buff!V709</f>
        <v>0</v>
      </c>
      <c r="G708">
        <f>buff!W709</f>
        <v>0</v>
      </c>
      <c r="H708">
        <f>buff!X709</f>
        <v>0</v>
      </c>
      <c r="I708" t="str">
        <f>buff!AI709</f>
        <v>ATK:906</v>
      </c>
      <c r="J708">
        <f>buff!AJ709</f>
        <v>0</v>
      </c>
      <c r="K708">
        <f>buff!AK709</f>
        <v>0</v>
      </c>
      <c r="L708">
        <f>buff!AL709</f>
        <v>0</v>
      </c>
      <c r="M708">
        <f>buff!AM709</f>
        <v>0</v>
      </c>
      <c r="N708">
        <f>buff!AN709</f>
        <v>0</v>
      </c>
      <c r="O708">
        <f>buff!AO709</f>
        <v>0</v>
      </c>
      <c r="P708">
        <f>buff!AP709</f>
        <v>0</v>
      </c>
      <c r="Q708">
        <f>buff!AQ709</f>
        <v>0</v>
      </c>
      <c r="R708">
        <f>buff!AR709</f>
        <v>999</v>
      </c>
      <c r="S708">
        <f>buff!AS709</f>
        <v>0</v>
      </c>
      <c r="T708">
        <f>buff!AT709</f>
        <v>0</v>
      </c>
      <c r="U708" t="str">
        <f>buff!AZ709</f>
        <v/>
      </c>
    </row>
    <row r="709" spans="1:21" x14ac:dyDescent="0.15">
      <c r="A709">
        <f>buff!Q710</f>
        <v>200572</v>
      </c>
      <c r="B709" t="str">
        <f>buff!R710</f>
        <v>被动必胜lv12</v>
      </c>
      <c r="C709" t="str">
        <f>buff!S710</f>
        <v>被动必胜lv12</v>
      </c>
      <c r="D709">
        <f>VLOOKUP(buff!T710,对应表!V:W,2,FALSE)</f>
        <v>1</v>
      </c>
      <c r="E709">
        <f>buff!U710</f>
        <v>0</v>
      </c>
      <c r="F709">
        <f>buff!V710</f>
        <v>0</v>
      </c>
      <c r="G709">
        <f>buff!W710</f>
        <v>0</v>
      </c>
      <c r="H709">
        <f>buff!X710</f>
        <v>0</v>
      </c>
      <c r="I709" t="str">
        <f>buff!AI710</f>
        <v>ATK:1281</v>
      </c>
      <c r="J709">
        <f>buff!AJ710</f>
        <v>0</v>
      </c>
      <c r="K709">
        <f>buff!AK710</f>
        <v>0</v>
      </c>
      <c r="L709">
        <f>buff!AL710</f>
        <v>0</v>
      </c>
      <c r="M709">
        <f>buff!AM710</f>
        <v>0</v>
      </c>
      <c r="N709">
        <f>buff!AN710</f>
        <v>0</v>
      </c>
      <c r="O709">
        <f>buff!AO710</f>
        <v>0</v>
      </c>
      <c r="P709">
        <f>buff!AP710</f>
        <v>0</v>
      </c>
      <c r="Q709">
        <f>buff!AQ710</f>
        <v>0</v>
      </c>
      <c r="R709">
        <f>buff!AR710</f>
        <v>999</v>
      </c>
      <c r="S709">
        <f>buff!AS710</f>
        <v>0</v>
      </c>
      <c r="T709">
        <f>buff!AT710</f>
        <v>0</v>
      </c>
      <c r="U709" t="str">
        <f>buff!AZ710</f>
        <v/>
      </c>
    </row>
    <row r="710" spans="1:21" x14ac:dyDescent="0.15">
      <c r="A710">
        <f>buff!Q711</f>
        <v>200573</v>
      </c>
      <c r="B710" t="str">
        <f>buff!R711</f>
        <v>被动必胜lv13</v>
      </c>
      <c r="C710" t="str">
        <f>buff!S711</f>
        <v>被动必胜lv13</v>
      </c>
      <c r="D710">
        <f>VLOOKUP(buff!T711,对应表!V:W,2,FALSE)</f>
        <v>1</v>
      </c>
      <c r="E710">
        <f>buff!U711</f>
        <v>0</v>
      </c>
      <c r="F710">
        <f>buff!V711</f>
        <v>0</v>
      </c>
      <c r="G710">
        <f>buff!W711</f>
        <v>0</v>
      </c>
      <c r="H710">
        <f>buff!X711</f>
        <v>0</v>
      </c>
      <c r="I710" t="str">
        <f>buff!AI711</f>
        <v>ATK:1812</v>
      </c>
      <c r="J710">
        <f>buff!AJ711</f>
        <v>0</v>
      </c>
      <c r="K710">
        <f>buff!AK711</f>
        <v>0</v>
      </c>
      <c r="L710">
        <f>buff!AL711</f>
        <v>0</v>
      </c>
      <c r="M710">
        <f>buff!AM711</f>
        <v>0</v>
      </c>
      <c r="N710">
        <f>buff!AN711</f>
        <v>0</v>
      </c>
      <c r="O710">
        <f>buff!AO711</f>
        <v>0</v>
      </c>
      <c r="P710">
        <f>buff!AP711</f>
        <v>0</v>
      </c>
      <c r="Q710">
        <f>buff!AQ711</f>
        <v>0</v>
      </c>
      <c r="R710">
        <f>buff!AR711</f>
        <v>999</v>
      </c>
      <c r="S710">
        <f>buff!AS711</f>
        <v>0</v>
      </c>
      <c r="T710">
        <f>buff!AT711</f>
        <v>0</v>
      </c>
      <c r="U710" t="str">
        <f>buff!AZ711</f>
        <v/>
      </c>
    </row>
    <row r="711" spans="1:21" x14ac:dyDescent="0.15">
      <c r="A711">
        <f>buff!Q712</f>
        <v>200574</v>
      </c>
      <c r="B711" t="str">
        <f>buff!R712</f>
        <v>被动必胜lv14</v>
      </c>
      <c r="C711" t="str">
        <f>buff!S712</f>
        <v>被动必胜lv14</v>
      </c>
      <c r="D711">
        <f>VLOOKUP(buff!T712,对应表!V:W,2,FALSE)</f>
        <v>1</v>
      </c>
      <c r="E711">
        <f>buff!U712</f>
        <v>0</v>
      </c>
      <c r="F711">
        <f>buff!V712</f>
        <v>0</v>
      </c>
      <c r="G711">
        <f>buff!W712</f>
        <v>0</v>
      </c>
      <c r="H711">
        <f>buff!X712</f>
        <v>0</v>
      </c>
      <c r="I711" t="str">
        <f>buff!AI712</f>
        <v>ATK:2563</v>
      </c>
      <c r="J711">
        <f>buff!AJ712</f>
        <v>0</v>
      </c>
      <c r="K711">
        <f>buff!AK712</f>
        <v>0</v>
      </c>
      <c r="L711">
        <f>buff!AL712</f>
        <v>0</v>
      </c>
      <c r="M711">
        <f>buff!AM712</f>
        <v>0</v>
      </c>
      <c r="N711">
        <f>buff!AN712</f>
        <v>0</v>
      </c>
      <c r="O711">
        <f>buff!AO712</f>
        <v>0</v>
      </c>
      <c r="P711">
        <f>buff!AP712</f>
        <v>0</v>
      </c>
      <c r="Q711">
        <f>buff!AQ712</f>
        <v>0</v>
      </c>
      <c r="R711">
        <f>buff!AR712</f>
        <v>999</v>
      </c>
      <c r="S711">
        <f>buff!AS712</f>
        <v>0</v>
      </c>
      <c r="T711">
        <f>buff!AT712</f>
        <v>0</v>
      </c>
      <c r="U711" t="str">
        <f>buff!AZ712</f>
        <v/>
      </c>
    </row>
    <row r="712" spans="1:21" x14ac:dyDescent="0.15">
      <c r="A712">
        <f>buff!Q713</f>
        <v>200575</v>
      </c>
      <c r="B712" t="str">
        <f>buff!R713</f>
        <v>被动必胜lv15</v>
      </c>
      <c r="C712" t="str">
        <f>buff!S713</f>
        <v>被动必胜lv15</v>
      </c>
      <c r="D712">
        <f>VLOOKUP(buff!T713,对应表!V:W,2,FALSE)</f>
        <v>1</v>
      </c>
      <c r="E712">
        <f>buff!U713</f>
        <v>0</v>
      </c>
      <c r="F712">
        <f>buff!V713</f>
        <v>0</v>
      </c>
      <c r="G712">
        <f>buff!W713</f>
        <v>0</v>
      </c>
      <c r="H712">
        <f>buff!X713</f>
        <v>0</v>
      </c>
      <c r="I712" t="str">
        <f>buff!AI713</f>
        <v>ATK:3626</v>
      </c>
      <c r="J712">
        <f>buff!AJ713</f>
        <v>0</v>
      </c>
      <c r="K712">
        <f>buff!AK713</f>
        <v>0</v>
      </c>
      <c r="L712">
        <f>buff!AL713</f>
        <v>0</v>
      </c>
      <c r="M712">
        <f>buff!AM713</f>
        <v>0</v>
      </c>
      <c r="N712">
        <f>buff!AN713</f>
        <v>0</v>
      </c>
      <c r="O712">
        <f>buff!AO713</f>
        <v>0</v>
      </c>
      <c r="P712">
        <f>buff!AP713</f>
        <v>0</v>
      </c>
      <c r="Q712">
        <f>buff!AQ713</f>
        <v>0</v>
      </c>
      <c r="R712">
        <f>buff!AR713</f>
        <v>999</v>
      </c>
      <c r="S712">
        <f>buff!AS713</f>
        <v>0</v>
      </c>
      <c r="T712">
        <f>buff!AT713</f>
        <v>0</v>
      </c>
      <c r="U712" t="str">
        <f>buff!AZ713</f>
        <v/>
      </c>
    </row>
    <row r="713" spans="1:21" x14ac:dyDescent="0.15">
      <c r="A713">
        <f>buff!Q714</f>
        <v>200576</v>
      </c>
      <c r="B713" t="str">
        <f>buff!R714</f>
        <v>被动必胜lv16</v>
      </c>
      <c r="C713" t="str">
        <f>buff!S714</f>
        <v>被动必胜lv16</v>
      </c>
      <c r="D713">
        <f>VLOOKUP(buff!T714,对应表!V:W,2,FALSE)</f>
        <v>1</v>
      </c>
      <c r="E713">
        <f>buff!U714</f>
        <v>0</v>
      </c>
      <c r="F713">
        <f>buff!V714</f>
        <v>0</v>
      </c>
      <c r="G713">
        <f>buff!W714</f>
        <v>0</v>
      </c>
      <c r="H713">
        <f>buff!X714</f>
        <v>0</v>
      </c>
      <c r="I713" t="str">
        <f>buff!AI714</f>
        <v>ATK:5128</v>
      </c>
      <c r="J713">
        <f>buff!AJ714</f>
        <v>0</v>
      </c>
      <c r="K713">
        <f>buff!AK714</f>
        <v>0</v>
      </c>
      <c r="L713">
        <f>buff!AL714</f>
        <v>0</v>
      </c>
      <c r="M713">
        <f>buff!AM714</f>
        <v>0</v>
      </c>
      <c r="N713">
        <f>buff!AN714</f>
        <v>0</v>
      </c>
      <c r="O713">
        <f>buff!AO714</f>
        <v>0</v>
      </c>
      <c r="P713">
        <f>buff!AP714</f>
        <v>0</v>
      </c>
      <c r="Q713">
        <f>buff!AQ714</f>
        <v>0</v>
      </c>
      <c r="R713">
        <f>buff!AR714</f>
        <v>999</v>
      </c>
      <c r="S713">
        <f>buff!AS714</f>
        <v>0</v>
      </c>
      <c r="T713">
        <f>buff!AT714</f>
        <v>0</v>
      </c>
      <c r="U713" t="str">
        <f>buff!AZ714</f>
        <v/>
      </c>
    </row>
    <row r="714" spans="1:21" x14ac:dyDescent="0.15">
      <c r="A714">
        <f>buff!Q715</f>
        <v>200577</v>
      </c>
      <c r="B714" t="str">
        <f>buff!R715</f>
        <v>被动必胜lv17</v>
      </c>
      <c r="C714" t="str">
        <f>buff!S715</f>
        <v>被动必胜lv17</v>
      </c>
      <c r="D714">
        <f>VLOOKUP(buff!T715,对应表!V:W,2,FALSE)</f>
        <v>1</v>
      </c>
      <c r="E714">
        <f>buff!U715</f>
        <v>0</v>
      </c>
      <c r="F714">
        <f>buff!V715</f>
        <v>0</v>
      </c>
      <c r="G714">
        <f>buff!W715</f>
        <v>0</v>
      </c>
      <c r="H714">
        <f>buff!X715</f>
        <v>0</v>
      </c>
      <c r="I714" t="str">
        <f>buff!AI715</f>
        <v>ATK:7254</v>
      </c>
      <c r="J714">
        <f>buff!AJ715</f>
        <v>0</v>
      </c>
      <c r="K714">
        <f>buff!AK715</f>
        <v>0</v>
      </c>
      <c r="L714">
        <f>buff!AL715</f>
        <v>0</v>
      </c>
      <c r="M714">
        <f>buff!AM715</f>
        <v>0</v>
      </c>
      <c r="N714">
        <f>buff!AN715</f>
        <v>0</v>
      </c>
      <c r="O714">
        <f>buff!AO715</f>
        <v>0</v>
      </c>
      <c r="P714">
        <f>buff!AP715</f>
        <v>0</v>
      </c>
      <c r="Q714">
        <f>buff!AQ715</f>
        <v>0</v>
      </c>
      <c r="R714">
        <f>buff!AR715</f>
        <v>999</v>
      </c>
      <c r="S714">
        <f>buff!AS715</f>
        <v>0</v>
      </c>
      <c r="T714">
        <f>buff!AT715</f>
        <v>0</v>
      </c>
      <c r="U714" t="str">
        <f>buff!AZ715</f>
        <v/>
      </c>
    </row>
    <row r="715" spans="1:21" x14ac:dyDescent="0.15">
      <c r="A715">
        <f>buff!Q716</f>
        <v>200578</v>
      </c>
      <c r="B715" t="str">
        <f>buff!R716</f>
        <v>被动必胜lv18</v>
      </c>
      <c r="C715" t="str">
        <f>buff!S716</f>
        <v>被动必胜lv18</v>
      </c>
      <c r="D715">
        <f>VLOOKUP(buff!T716,对应表!V:W,2,FALSE)</f>
        <v>1</v>
      </c>
      <c r="E715">
        <f>buff!U716</f>
        <v>0</v>
      </c>
      <c r="F715">
        <f>buff!V716</f>
        <v>0</v>
      </c>
      <c r="G715">
        <f>buff!W716</f>
        <v>0</v>
      </c>
      <c r="H715">
        <f>buff!X716</f>
        <v>0</v>
      </c>
      <c r="I715" t="str">
        <f>buff!AI716</f>
        <v>ATK:10260</v>
      </c>
      <c r="J715">
        <f>buff!AJ716</f>
        <v>0</v>
      </c>
      <c r="K715">
        <f>buff!AK716</f>
        <v>0</v>
      </c>
      <c r="L715">
        <f>buff!AL716</f>
        <v>0</v>
      </c>
      <c r="M715">
        <f>buff!AM716</f>
        <v>0</v>
      </c>
      <c r="N715">
        <f>buff!AN716</f>
        <v>0</v>
      </c>
      <c r="O715">
        <f>buff!AO716</f>
        <v>0</v>
      </c>
      <c r="P715">
        <f>buff!AP716</f>
        <v>0</v>
      </c>
      <c r="Q715">
        <f>buff!AQ716</f>
        <v>0</v>
      </c>
      <c r="R715">
        <f>buff!AR716</f>
        <v>999</v>
      </c>
      <c r="S715">
        <f>buff!AS716</f>
        <v>0</v>
      </c>
      <c r="T715">
        <f>buff!AT716</f>
        <v>0</v>
      </c>
      <c r="U715" t="str">
        <f>buff!AZ716</f>
        <v/>
      </c>
    </row>
    <row r="716" spans="1:21" x14ac:dyDescent="0.15">
      <c r="A716">
        <f>buff!Q717</f>
        <v>200579</v>
      </c>
      <c r="B716" t="str">
        <f>buff!R717</f>
        <v>被动必胜lv19</v>
      </c>
      <c r="C716" t="str">
        <f>buff!S717</f>
        <v>被动必胜lv19</v>
      </c>
      <c r="D716">
        <f>VLOOKUP(buff!T717,对应表!V:W,2,FALSE)</f>
        <v>1</v>
      </c>
      <c r="E716">
        <f>buff!U717</f>
        <v>0</v>
      </c>
      <c r="F716">
        <f>buff!V717</f>
        <v>0</v>
      </c>
      <c r="G716">
        <f>buff!W717</f>
        <v>0</v>
      </c>
      <c r="H716">
        <f>buff!X717</f>
        <v>0</v>
      </c>
      <c r="I716" t="str">
        <f>buff!AI717</f>
        <v>ATK:14512</v>
      </c>
      <c r="J716">
        <f>buff!AJ717</f>
        <v>0</v>
      </c>
      <c r="K716">
        <f>buff!AK717</f>
        <v>0</v>
      </c>
      <c r="L716">
        <f>buff!AL717</f>
        <v>0</v>
      </c>
      <c r="M716">
        <f>buff!AM717</f>
        <v>0</v>
      </c>
      <c r="N716">
        <f>buff!AN717</f>
        <v>0</v>
      </c>
      <c r="O716">
        <f>buff!AO717</f>
        <v>0</v>
      </c>
      <c r="P716">
        <f>buff!AP717</f>
        <v>0</v>
      </c>
      <c r="Q716">
        <f>buff!AQ717</f>
        <v>0</v>
      </c>
      <c r="R716">
        <f>buff!AR717</f>
        <v>999</v>
      </c>
      <c r="S716">
        <f>buff!AS717</f>
        <v>0</v>
      </c>
      <c r="T716">
        <f>buff!AT717</f>
        <v>0</v>
      </c>
      <c r="U716" t="str">
        <f>buff!AZ717</f>
        <v/>
      </c>
    </row>
    <row r="717" spans="1:21" x14ac:dyDescent="0.15">
      <c r="A717">
        <f>buff!Q718</f>
        <v>200580</v>
      </c>
      <c r="B717" t="str">
        <f>buff!R718</f>
        <v>被动必胜lv20</v>
      </c>
      <c r="C717" t="str">
        <f>buff!S718</f>
        <v>被动必胜lv20</v>
      </c>
      <c r="D717">
        <f>VLOOKUP(buff!T718,对应表!V:W,2,FALSE)</f>
        <v>1</v>
      </c>
      <c r="E717">
        <f>buff!U718</f>
        <v>0</v>
      </c>
      <c r="F717">
        <f>buff!V718</f>
        <v>0</v>
      </c>
      <c r="G717">
        <f>buff!W718</f>
        <v>0</v>
      </c>
      <c r="H717">
        <f>buff!X718</f>
        <v>0</v>
      </c>
      <c r="I717" t="str">
        <f>buff!AI718</f>
        <v>ATK:20525</v>
      </c>
      <c r="J717">
        <f>buff!AJ718</f>
        <v>0</v>
      </c>
      <c r="K717">
        <f>buff!AK718</f>
        <v>0</v>
      </c>
      <c r="L717">
        <f>buff!AL718</f>
        <v>0</v>
      </c>
      <c r="M717">
        <f>buff!AM718</f>
        <v>0</v>
      </c>
      <c r="N717">
        <f>buff!AN718</f>
        <v>0</v>
      </c>
      <c r="O717">
        <f>buff!AO718</f>
        <v>0</v>
      </c>
      <c r="P717">
        <f>buff!AP718</f>
        <v>0</v>
      </c>
      <c r="Q717">
        <f>buff!AQ718</f>
        <v>0</v>
      </c>
      <c r="R717">
        <f>buff!AR718</f>
        <v>999</v>
      </c>
      <c r="S717">
        <f>buff!AS718</f>
        <v>0</v>
      </c>
      <c r="T717">
        <f>buff!AT718</f>
        <v>0</v>
      </c>
      <c r="U717" t="str">
        <f>buff!AZ718</f>
        <v/>
      </c>
    </row>
    <row r="718" spans="1:21" x14ac:dyDescent="0.15">
      <c r="A718">
        <f>buff!Q719</f>
        <v>200581</v>
      </c>
      <c r="B718" t="str">
        <f>buff!R719</f>
        <v>被动痛苦lv1</v>
      </c>
      <c r="C718" t="str">
        <f>buff!S719</f>
        <v>被动痛苦lv1</v>
      </c>
      <c r="D718">
        <f>VLOOKUP(buff!T719,对应表!V:W,2,FALSE)</f>
        <v>2</v>
      </c>
      <c r="E718">
        <f>buff!U719</f>
        <v>-21</v>
      </c>
      <c r="F718">
        <f>buff!V719</f>
        <v>0</v>
      </c>
      <c r="G718">
        <f>buff!W719</f>
        <v>0</v>
      </c>
      <c r="H718">
        <f>buff!X719</f>
        <v>0</v>
      </c>
      <c r="I718" t="str">
        <f>buff!AI719</f>
        <v/>
      </c>
      <c r="J718">
        <f>buff!AJ719</f>
        <v>0</v>
      </c>
      <c r="K718">
        <f>buff!AK719</f>
        <v>0</v>
      </c>
      <c r="L718">
        <f>buff!AL719</f>
        <v>0</v>
      </c>
      <c r="M718">
        <f>buff!AM719</f>
        <v>0</v>
      </c>
      <c r="N718">
        <f>buff!AN719</f>
        <v>0</v>
      </c>
      <c r="O718">
        <f>buff!AO719</f>
        <v>0</v>
      </c>
      <c r="P718">
        <f>buff!AP719</f>
        <v>0</v>
      </c>
      <c r="Q718">
        <f>buff!AQ719</f>
        <v>0</v>
      </c>
      <c r="R718">
        <f>buff!AR719</f>
        <v>999</v>
      </c>
      <c r="S718">
        <f>buff!AS719</f>
        <v>0</v>
      </c>
      <c r="T718">
        <f>buff!AT719</f>
        <v>0</v>
      </c>
      <c r="U718" t="str">
        <f>buff!AZ719</f>
        <v/>
      </c>
    </row>
    <row r="719" spans="1:21" x14ac:dyDescent="0.15">
      <c r="A719">
        <f>buff!Q720</f>
        <v>200582</v>
      </c>
      <c r="B719" t="str">
        <f>buff!R720</f>
        <v>被动痛苦lv2</v>
      </c>
      <c r="C719" t="str">
        <f>buff!S720</f>
        <v>被动痛苦lv2</v>
      </c>
      <c r="D719">
        <f>VLOOKUP(buff!T720,对应表!V:W,2,FALSE)</f>
        <v>2</v>
      </c>
      <c r="E719">
        <f>buff!U720</f>
        <v>-26</v>
      </c>
      <c r="F719">
        <f>buff!V720</f>
        <v>0</v>
      </c>
      <c r="G719">
        <f>buff!W720</f>
        <v>0</v>
      </c>
      <c r="H719">
        <f>buff!X720</f>
        <v>0</v>
      </c>
      <c r="I719" t="str">
        <f>buff!AI720</f>
        <v/>
      </c>
      <c r="J719">
        <f>buff!AJ720</f>
        <v>0</v>
      </c>
      <c r="K719">
        <f>buff!AK720</f>
        <v>0</v>
      </c>
      <c r="L719">
        <f>buff!AL720</f>
        <v>0</v>
      </c>
      <c r="M719">
        <f>buff!AM720</f>
        <v>0</v>
      </c>
      <c r="N719">
        <f>buff!AN720</f>
        <v>0</v>
      </c>
      <c r="O719">
        <f>buff!AO720</f>
        <v>0</v>
      </c>
      <c r="P719">
        <f>buff!AP720</f>
        <v>0</v>
      </c>
      <c r="Q719">
        <f>buff!AQ720</f>
        <v>0</v>
      </c>
      <c r="R719">
        <f>buff!AR720</f>
        <v>999</v>
      </c>
      <c r="S719">
        <f>buff!AS720</f>
        <v>0</v>
      </c>
      <c r="T719">
        <f>buff!AT720</f>
        <v>0</v>
      </c>
      <c r="U719" t="str">
        <f>buff!AZ720</f>
        <v/>
      </c>
    </row>
    <row r="720" spans="1:21" x14ac:dyDescent="0.15">
      <c r="A720">
        <f>buff!Q721</f>
        <v>200583</v>
      </c>
      <c r="B720" t="str">
        <f>buff!R721</f>
        <v>被动痛苦lv3</v>
      </c>
      <c r="C720" t="str">
        <f>buff!S721</f>
        <v>被动痛苦lv3</v>
      </c>
      <c r="D720">
        <f>VLOOKUP(buff!T721,对应表!V:W,2,FALSE)</f>
        <v>2</v>
      </c>
      <c r="E720">
        <f>buff!U721</f>
        <v>-40</v>
      </c>
      <c r="F720">
        <f>buff!V721</f>
        <v>0</v>
      </c>
      <c r="G720">
        <f>buff!W721</f>
        <v>0</v>
      </c>
      <c r="H720">
        <f>buff!X721</f>
        <v>0</v>
      </c>
      <c r="I720" t="str">
        <f>buff!AI721</f>
        <v/>
      </c>
      <c r="J720">
        <f>buff!AJ721</f>
        <v>0</v>
      </c>
      <c r="K720">
        <f>buff!AK721</f>
        <v>0</v>
      </c>
      <c r="L720">
        <f>buff!AL721</f>
        <v>0</v>
      </c>
      <c r="M720">
        <f>buff!AM721</f>
        <v>0</v>
      </c>
      <c r="N720">
        <f>buff!AN721</f>
        <v>0</v>
      </c>
      <c r="O720">
        <f>buff!AO721</f>
        <v>0</v>
      </c>
      <c r="P720">
        <f>buff!AP721</f>
        <v>0</v>
      </c>
      <c r="Q720">
        <f>buff!AQ721</f>
        <v>0</v>
      </c>
      <c r="R720">
        <f>buff!AR721</f>
        <v>999</v>
      </c>
      <c r="S720">
        <f>buff!AS721</f>
        <v>0</v>
      </c>
      <c r="T720">
        <f>buff!AT721</f>
        <v>0</v>
      </c>
      <c r="U720" t="str">
        <f>buff!AZ721</f>
        <v/>
      </c>
    </row>
    <row r="721" spans="1:21" x14ac:dyDescent="0.15">
      <c r="A721">
        <f>buff!Q722</f>
        <v>200584</v>
      </c>
      <c r="B721" t="str">
        <f>buff!R722</f>
        <v>被动痛苦lv4</v>
      </c>
      <c r="C721" t="str">
        <f>buff!S722</f>
        <v>被动痛苦lv4</v>
      </c>
      <c r="D721">
        <f>VLOOKUP(buff!T722,对应表!V:W,2,FALSE)</f>
        <v>2</v>
      </c>
      <c r="E721">
        <f>buff!U722</f>
        <v>-64</v>
      </c>
      <c r="F721">
        <f>buff!V722</f>
        <v>0</v>
      </c>
      <c r="G721">
        <f>buff!W722</f>
        <v>0</v>
      </c>
      <c r="H721">
        <f>buff!X722</f>
        <v>0</v>
      </c>
      <c r="I721" t="str">
        <f>buff!AI722</f>
        <v/>
      </c>
      <c r="J721">
        <f>buff!AJ722</f>
        <v>0</v>
      </c>
      <c r="K721">
        <f>buff!AK722</f>
        <v>0</v>
      </c>
      <c r="L721">
        <f>buff!AL722</f>
        <v>0</v>
      </c>
      <c r="M721">
        <f>buff!AM722</f>
        <v>0</v>
      </c>
      <c r="N721">
        <f>buff!AN722</f>
        <v>0</v>
      </c>
      <c r="O721">
        <f>buff!AO722</f>
        <v>0</v>
      </c>
      <c r="P721">
        <f>buff!AP722</f>
        <v>0</v>
      </c>
      <c r="Q721">
        <f>buff!AQ722</f>
        <v>0</v>
      </c>
      <c r="R721">
        <f>buff!AR722</f>
        <v>999</v>
      </c>
      <c r="S721">
        <f>buff!AS722</f>
        <v>0</v>
      </c>
      <c r="T721">
        <f>buff!AT722</f>
        <v>0</v>
      </c>
      <c r="U721" t="str">
        <f>buff!AZ722</f>
        <v/>
      </c>
    </row>
    <row r="722" spans="1:21" x14ac:dyDescent="0.15">
      <c r="A722">
        <f>buff!Q723</f>
        <v>200585</v>
      </c>
      <c r="B722" t="str">
        <f>buff!R723</f>
        <v>被动痛苦lv5</v>
      </c>
      <c r="C722" t="str">
        <f>buff!S723</f>
        <v>被动痛苦lv5</v>
      </c>
      <c r="D722">
        <f>VLOOKUP(buff!T723,对应表!V:W,2,FALSE)</f>
        <v>2</v>
      </c>
      <c r="E722">
        <f>buff!U723</f>
        <v>-91</v>
      </c>
      <c r="F722">
        <f>buff!V723</f>
        <v>0</v>
      </c>
      <c r="G722">
        <f>buff!W723</f>
        <v>0</v>
      </c>
      <c r="H722">
        <f>buff!X723</f>
        <v>0</v>
      </c>
      <c r="I722" t="str">
        <f>buff!AI723</f>
        <v/>
      </c>
      <c r="J722">
        <f>buff!AJ723</f>
        <v>0</v>
      </c>
      <c r="K722">
        <f>buff!AK723</f>
        <v>0</v>
      </c>
      <c r="L722">
        <f>buff!AL723</f>
        <v>0</v>
      </c>
      <c r="M722">
        <f>buff!AM723</f>
        <v>0</v>
      </c>
      <c r="N722">
        <f>buff!AN723</f>
        <v>0</v>
      </c>
      <c r="O722">
        <f>buff!AO723</f>
        <v>0</v>
      </c>
      <c r="P722">
        <f>buff!AP723</f>
        <v>0</v>
      </c>
      <c r="Q722">
        <f>buff!AQ723</f>
        <v>0</v>
      </c>
      <c r="R722">
        <f>buff!AR723</f>
        <v>999</v>
      </c>
      <c r="S722">
        <f>buff!AS723</f>
        <v>0</v>
      </c>
      <c r="T722">
        <f>buff!AT723</f>
        <v>0</v>
      </c>
      <c r="U722" t="str">
        <f>buff!AZ723</f>
        <v/>
      </c>
    </row>
    <row r="723" spans="1:21" x14ac:dyDescent="0.15">
      <c r="A723">
        <f>buff!Q724</f>
        <v>200586</v>
      </c>
      <c r="B723" t="str">
        <f>buff!R724</f>
        <v>被动痛苦lv6</v>
      </c>
      <c r="C723" t="str">
        <f>buff!S724</f>
        <v>被动痛苦lv6</v>
      </c>
      <c r="D723">
        <f>VLOOKUP(buff!T724,对应表!V:W,2,FALSE)</f>
        <v>2</v>
      </c>
      <c r="E723">
        <f>buff!U724</f>
        <v>-128</v>
      </c>
      <c r="F723">
        <f>buff!V724</f>
        <v>0</v>
      </c>
      <c r="G723">
        <f>buff!W724</f>
        <v>0</v>
      </c>
      <c r="H723">
        <f>buff!X724</f>
        <v>0</v>
      </c>
      <c r="I723" t="str">
        <f>buff!AI724</f>
        <v/>
      </c>
      <c r="J723">
        <f>buff!AJ724</f>
        <v>0</v>
      </c>
      <c r="K723">
        <f>buff!AK724</f>
        <v>0</v>
      </c>
      <c r="L723">
        <f>buff!AL724</f>
        <v>0</v>
      </c>
      <c r="M723">
        <f>buff!AM724</f>
        <v>0</v>
      </c>
      <c r="N723">
        <f>buff!AN724</f>
        <v>0</v>
      </c>
      <c r="O723">
        <f>buff!AO724</f>
        <v>0</v>
      </c>
      <c r="P723">
        <f>buff!AP724</f>
        <v>0</v>
      </c>
      <c r="Q723">
        <f>buff!AQ724</f>
        <v>0</v>
      </c>
      <c r="R723">
        <f>buff!AR724</f>
        <v>999</v>
      </c>
      <c r="S723">
        <f>buff!AS724</f>
        <v>0</v>
      </c>
      <c r="T723">
        <f>buff!AT724</f>
        <v>0</v>
      </c>
      <c r="U723" t="str">
        <f>buff!AZ724</f>
        <v/>
      </c>
    </row>
    <row r="724" spans="1:21" x14ac:dyDescent="0.15">
      <c r="A724">
        <f>buff!Q725</f>
        <v>200587</v>
      </c>
      <c r="B724" t="str">
        <f>buff!R725</f>
        <v>被动痛苦lv7</v>
      </c>
      <c r="C724" t="str">
        <f>buff!S725</f>
        <v>被动痛苦lv7</v>
      </c>
      <c r="D724">
        <f>VLOOKUP(buff!T725,对应表!V:W,2,FALSE)</f>
        <v>2</v>
      </c>
      <c r="E724">
        <f>buff!U725</f>
        <v>-182</v>
      </c>
      <c r="F724">
        <f>buff!V725</f>
        <v>0</v>
      </c>
      <c r="G724">
        <f>buff!W725</f>
        <v>0</v>
      </c>
      <c r="H724">
        <f>buff!X725</f>
        <v>0</v>
      </c>
      <c r="I724" t="str">
        <f>buff!AI725</f>
        <v/>
      </c>
      <c r="J724">
        <f>buff!AJ725</f>
        <v>0</v>
      </c>
      <c r="K724">
        <f>buff!AK725</f>
        <v>0</v>
      </c>
      <c r="L724">
        <f>buff!AL725</f>
        <v>0</v>
      </c>
      <c r="M724">
        <f>buff!AM725</f>
        <v>0</v>
      </c>
      <c r="N724">
        <f>buff!AN725</f>
        <v>0</v>
      </c>
      <c r="O724">
        <f>buff!AO725</f>
        <v>0</v>
      </c>
      <c r="P724">
        <f>buff!AP725</f>
        <v>0</v>
      </c>
      <c r="Q724">
        <f>buff!AQ725</f>
        <v>0</v>
      </c>
      <c r="R724">
        <f>buff!AR725</f>
        <v>999</v>
      </c>
      <c r="S724">
        <f>buff!AS725</f>
        <v>0</v>
      </c>
      <c r="T724">
        <f>buff!AT725</f>
        <v>0</v>
      </c>
      <c r="U724" t="str">
        <f>buff!AZ725</f>
        <v/>
      </c>
    </row>
    <row r="725" spans="1:21" x14ac:dyDescent="0.15">
      <c r="A725">
        <f>buff!Q726</f>
        <v>200588</v>
      </c>
      <c r="B725" t="str">
        <f>buff!R726</f>
        <v>被动痛苦lv8</v>
      </c>
      <c r="C725" t="str">
        <f>buff!S726</f>
        <v>被动痛苦lv8</v>
      </c>
      <c r="D725">
        <f>VLOOKUP(buff!T726,对应表!V:W,2,FALSE)</f>
        <v>2</v>
      </c>
      <c r="E725">
        <f>buff!U726</f>
        <v>-257</v>
      </c>
      <c r="F725">
        <f>buff!V726</f>
        <v>0</v>
      </c>
      <c r="G725">
        <f>buff!W726</f>
        <v>0</v>
      </c>
      <c r="H725">
        <f>buff!X726</f>
        <v>0</v>
      </c>
      <c r="I725" t="str">
        <f>buff!AI726</f>
        <v/>
      </c>
      <c r="J725">
        <f>buff!AJ726</f>
        <v>0</v>
      </c>
      <c r="K725">
        <f>buff!AK726</f>
        <v>0</v>
      </c>
      <c r="L725">
        <f>buff!AL726</f>
        <v>0</v>
      </c>
      <c r="M725">
        <f>buff!AM726</f>
        <v>0</v>
      </c>
      <c r="N725">
        <f>buff!AN726</f>
        <v>0</v>
      </c>
      <c r="O725">
        <f>buff!AO726</f>
        <v>0</v>
      </c>
      <c r="P725">
        <f>buff!AP726</f>
        <v>0</v>
      </c>
      <c r="Q725">
        <f>buff!AQ726</f>
        <v>0</v>
      </c>
      <c r="R725">
        <f>buff!AR726</f>
        <v>999</v>
      </c>
      <c r="S725">
        <f>buff!AS726</f>
        <v>0</v>
      </c>
      <c r="T725">
        <f>buff!AT726</f>
        <v>0</v>
      </c>
      <c r="U725" t="str">
        <f>buff!AZ726</f>
        <v/>
      </c>
    </row>
    <row r="726" spans="1:21" x14ac:dyDescent="0.15">
      <c r="A726">
        <f>buff!Q727</f>
        <v>200589</v>
      </c>
      <c r="B726" t="str">
        <f>buff!R727</f>
        <v>被动痛苦lv9</v>
      </c>
      <c r="C726" t="str">
        <f>buff!S727</f>
        <v>被动痛苦lv9</v>
      </c>
      <c r="D726">
        <f>VLOOKUP(buff!T727,对应表!V:W,2,FALSE)</f>
        <v>2</v>
      </c>
      <c r="E726">
        <f>buff!U727</f>
        <v>-363</v>
      </c>
      <c r="F726">
        <f>buff!V727</f>
        <v>0</v>
      </c>
      <c r="G726">
        <f>buff!W727</f>
        <v>0</v>
      </c>
      <c r="H726">
        <f>buff!X727</f>
        <v>0</v>
      </c>
      <c r="I726" t="str">
        <f>buff!AI727</f>
        <v/>
      </c>
      <c r="J726">
        <f>buff!AJ727</f>
        <v>0</v>
      </c>
      <c r="K726">
        <f>buff!AK727</f>
        <v>0</v>
      </c>
      <c r="L726">
        <f>buff!AL727</f>
        <v>0</v>
      </c>
      <c r="M726">
        <f>buff!AM727</f>
        <v>0</v>
      </c>
      <c r="N726">
        <f>buff!AN727</f>
        <v>0</v>
      </c>
      <c r="O726">
        <f>buff!AO727</f>
        <v>0</v>
      </c>
      <c r="P726">
        <f>buff!AP727</f>
        <v>0</v>
      </c>
      <c r="Q726">
        <f>buff!AQ727</f>
        <v>0</v>
      </c>
      <c r="R726">
        <f>buff!AR727</f>
        <v>999</v>
      </c>
      <c r="S726">
        <f>buff!AS727</f>
        <v>0</v>
      </c>
      <c r="T726">
        <f>buff!AT727</f>
        <v>0</v>
      </c>
      <c r="U726" t="str">
        <f>buff!AZ727</f>
        <v/>
      </c>
    </row>
    <row r="727" spans="1:21" x14ac:dyDescent="0.15">
      <c r="A727">
        <f>buff!Q728</f>
        <v>200590</v>
      </c>
      <c r="B727" t="str">
        <f>buff!R728</f>
        <v>被动痛苦lv10</v>
      </c>
      <c r="C727" t="str">
        <f>buff!S728</f>
        <v>被动痛苦lv10</v>
      </c>
      <c r="D727">
        <f>VLOOKUP(buff!T728,对应表!V:W,2,FALSE)</f>
        <v>2</v>
      </c>
      <c r="E727">
        <f>buff!U728</f>
        <v>-513</v>
      </c>
      <c r="F727">
        <f>buff!V728</f>
        <v>0</v>
      </c>
      <c r="G727">
        <f>buff!W728</f>
        <v>0</v>
      </c>
      <c r="H727">
        <f>buff!X728</f>
        <v>0</v>
      </c>
      <c r="I727" t="str">
        <f>buff!AI728</f>
        <v/>
      </c>
      <c r="J727">
        <f>buff!AJ728</f>
        <v>0</v>
      </c>
      <c r="K727">
        <f>buff!AK728</f>
        <v>0</v>
      </c>
      <c r="L727">
        <f>buff!AL728</f>
        <v>0</v>
      </c>
      <c r="M727">
        <f>buff!AM728</f>
        <v>0</v>
      </c>
      <c r="N727">
        <f>buff!AN728</f>
        <v>0</v>
      </c>
      <c r="O727">
        <f>buff!AO728</f>
        <v>0</v>
      </c>
      <c r="P727">
        <f>buff!AP728</f>
        <v>0</v>
      </c>
      <c r="Q727">
        <f>buff!AQ728</f>
        <v>0</v>
      </c>
      <c r="R727">
        <f>buff!AR728</f>
        <v>999</v>
      </c>
      <c r="S727">
        <f>buff!AS728</f>
        <v>0</v>
      </c>
      <c r="T727">
        <f>buff!AT728</f>
        <v>0</v>
      </c>
      <c r="U727" t="str">
        <f>buff!AZ728</f>
        <v/>
      </c>
    </row>
    <row r="728" spans="1:21" x14ac:dyDescent="0.15">
      <c r="A728">
        <f>buff!Q729</f>
        <v>200591</v>
      </c>
      <c r="B728" t="str">
        <f>buff!R729</f>
        <v>被动痛苦lv11</v>
      </c>
      <c r="C728" t="str">
        <f>buff!S729</f>
        <v>被动痛苦lv11</v>
      </c>
      <c r="D728">
        <f>VLOOKUP(buff!T729,对应表!V:W,2,FALSE)</f>
        <v>2</v>
      </c>
      <c r="E728">
        <f>buff!U729</f>
        <v>-725</v>
      </c>
      <c r="F728">
        <f>buff!V729</f>
        <v>0</v>
      </c>
      <c r="G728">
        <f>buff!W729</f>
        <v>0</v>
      </c>
      <c r="H728">
        <f>buff!X729</f>
        <v>0</v>
      </c>
      <c r="I728" t="str">
        <f>buff!AI729</f>
        <v/>
      </c>
      <c r="J728">
        <f>buff!AJ729</f>
        <v>0</v>
      </c>
      <c r="K728">
        <f>buff!AK729</f>
        <v>0</v>
      </c>
      <c r="L728">
        <f>buff!AL729</f>
        <v>0</v>
      </c>
      <c r="M728">
        <f>buff!AM729</f>
        <v>0</v>
      </c>
      <c r="N728">
        <f>buff!AN729</f>
        <v>0</v>
      </c>
      <c r="O728">
        <f>buff!AO729</f>
        <v>0</v>
      </c>
      <c r="P728">
        <f>buff!AP729</f>
        <v>0</v>
      </c>
      <c r="Q728">
        <f>buff!AQ729</f>
        <v>0</v>
      </c>
      <c r="R728">
        <f>buff!AR729</f>
        <v>999</v>
      </c>
      <c r="S728">
        <f>buff!AS729</f>
        <v>0</v>
      </c>
      <c r="T728">
        <f>buff!AT729</f>
        <v>0</v>
      </c>
      <c r="U728" t="str">
        <f>buff!AZ729</f>
        <v/>
      </c>
    </row>
    <row r="729" spans="1:21" x14ac:dyDescent="0.15">
      <c r="A729">
        <f>buff!Q730</f>
        <v>200592</v>
      </c>
      <c r="B729" t="str">
        <f>buff!R730</f>
        <v>被动痛苦lv12</v>
      </c>
      <c r="C729" t="str">
        <f>buff!S730</f>
        <v>被动痛苦lv12</v>
      </c>
      <c r="D729">
        <f>VLOOKUP(buff!T730,对应表!V:W,2,FALSE)</f>
        <v>2</v>
      </c>
      <c r="E729">
        <f>buff!U730</f>
        <v>-1026</v>
      </c>
      <c r="F729">
        <f>buff!V730</f>
        <v>0</v>
      </c>
      <c r="G729">
        <f>buff!W730</f>
        <v>0</v>
      </c>
      <c r="H729">
        <f>buff!X730</f>
        <v>0</v>
      </c>
      <c r="I729" t="str">
        <f>buff!AI730</f>
        <v/>
      </c>
      <c r="J729">
        <f>buff!AJ730</f>
        <v>0</v>
      </c>
      <c r="K729">
        <f>buff!AK730</f>
        <v>0</v>
      </c>
      <c r="L729">
        <f>buff!AL730</f>
        <v>0</v>
      </c>
      <c r="M729">
        <f>buff!AM730</f>
        <v>0</v>
      </c>
      <c r="N729">
        <f>buff!AN730</f>
        <v>0</v>
      </c>
      <c r="O729">
        <f>buff!AO730</f>
        <v>0</v>
      </c>
      <c r="P729">
        <f>buff!AP730</f>
        <v>0</v>
      </c>
      <c r="Q729">
        <f>buff!AQ730</f>
        <v>0</v>
      </c>
      <c r="R729">
        <f>buff!AR730</f>
        <v>999</v>
      </c>
      <c r="S729">
        <f>buff!AS730</f>
        <v>0</v>
      </c>
      <c r="T729">
        <f>buff!AT730</f>
        <v>0</v>
      </c>
      <c r="U729" t="str">
        <f>buff!AZ730</f>
        <v/>
      </c>
    </row>
    <row r="730" spans="1:21" x14ac:dyDescent="0.15">
      <c r="A730">
        <f>buff!Q731</f>
        <v>200593</v>
      </c>
      <c r="B730" t="str">
        <f>buff!R731</f>
        <v>被动痛苦lv13</v>
      </c>
      <c r="C730" t="str">
        <f>buff!S731</f>
        <v>被动痛苦lv13</v>
      </c>
      <c r="D730">
        <f>VLOOKUP(buff!T731,对应表!V:W,2,FALSE)</f>
        <v>2</v>
      </c>
      <c r="E730">
        <f>buff!U731</f>
        <v>-1451</v>
      </c>
      <c r="F730">
        <f>buff!V731</f>
        <v>0</v>
      </c>
      <c r="G730">
        <f>buff!W731</f>
        <v>0</v>
      </c>
      <c r="H730">
        <f>buff!X731</f>
        <v>0</v>
      </c>
      <c r="I730" t="str">
        <f>buff!AI731</f>
        <v/>
      </c>
      <c r="J730">
        <f>buff!AJ731</f>
        <v>0</v>
      </c>
      <c r="K730">
        <f>buff!AK731</f>
        <v>0</v>
      </c>
      <c r="L730">
        <f>buff!AL731</f>
        <v>0</v>
      </c>
      <c r="M730">
        <f>buff!AM731</f>
        <v>0</v>
      </c>
      <c r="N730">
        <f>buff!AN731</f>
        <v>0</v>
      </c>
      <c r="O730">
        <f>buff!AO731</f>
        <v>0</v>
      </c>
      <c r="P730">
        <f>buff!AP731</f>
        <v>0</v>
      </c>
      <c r="Q730">
        <f>buff!AQ731</f>
        <v>0</v>
      </c>
      <c r="R730">
        <f>buff!AR731</f>
        <v>999</v>
      </c>
      <c r="S730">
        <f>buff!AS731</f>
        <v>0</v>
      </c>
      <c r="T730">
        <f>buff!AT731</f>
        <v>0</v>
      </c>
      <c r="U730" t="str">
        <f>buff!AZ731</f>
        <v/>
      </c>
    </row>
    <row r="731" spans="1:21" x14ac:dyDescent="0.15">
      <c r="A731">
        <f>buff!Q732</f>
        <v>200594</v>
      </c>
      <c r="B731" t="str">
        <f>buff!R732</f>
        <v>被动痛苦lv14</v>
      </c>
      <c r="C731" t="str">
        <f>buff!S732</f>
        <v>被动痛苦lv14</v>
      </c>
      <c r="D731">
        <f>VLOOKUP(buff!T732,对应表!V:W,2,FALSE)</f>
        <v>2</v>
      </c>
      <c r="E731">
        <f>buff!U732</f>
        <v>-2051</v>
      </c>
      <c r="F731">
        <f>buff!V732</f>
        <v>0</v>
      </c>
      <c r="G731">
        <f>buff!W732</f>
        <v>0</v>
      </c>
      <c r="H731">
        <f>buff!X732</f>
        <v>0</v>
      </c>
      <c r="I731" t="str">
        <f>buff!AI732</f>
        <v/>
      </c>
      <c r="J731">
        <f>buff!AJ732</f>
        <v>0</v>
      </c>
      <c r="K731">
        <f>buff!AK732</f>
        <v>0</v>
      </c>
      <c r="L731">
        <f>buff!AL732</f>
        <v>0</v>
      </c>
      <c r="M731">
        <f>buff!AM732</f>
        <v>0</v>
      </c>
      <c r="N731">
        <f>buff!AN732</f>
        <v>0</v>
      </c>
      <c r="O731">
        <f>buff!AO732</f>
        <v>0</v>
      </c>
      <c r="P731">
        <f>buff!AP732</f>
        <v>0</v>
      </c>
      <c r="Q731">
        <f>buff!AQ732</f>
        <v>0</v>
      </c>
      <c r="R731">
        <f>buff!AR732</f>
        <v>999</v>
      </c>
      <c r="S731">
        <f>buff!AS732</f>
        <v>0</v>
      </c>
      <c r="T731">
        <f>buff!AT732</f>
        <v>0</v>
      </c>
      <c r="U731" t="str">
        <f>buff!AZ732</f>
        <v/>
      </c>
    </row>
    <row r="732" spans="1:21" x14ac:dyDescent="0.15">
      <c r="A732">
        <f>buff!Q733</f>
        <v>200595</v>
      </c>
      <c r="B732" t="str">
        <f>buff!R733</f>
        <v>被动痛苦lv15</v>
      </c>
      <c r="C732" t="str">
        <f>buff!S733</f>
        <v>被动痛苦lv15</v>
      </c>
      <c r="D732">
        <f>VLOOKUP(buff!T733,对应表!V:W,2,FALSE)</f>
        <v>2</v>
      </c>
      <c r="E732">
        <f>buff!U733</f>
        <v>-2901</v>
      </c>
      <c r="F732">
        <f>buff!V733</f>
        <v>0</v>
      </c>
      <c r="G732">
        <f>buff!W733</f>
        <v>0</v>
      </c>
      <c r="H732">
        <f>buff!X733</f>
        <v>0</v>
      </c>
      <c r="I732" t="str">
        <f>buff!AI733</f>
        <v/>
      </c>
      <c r="J732">
        <f>buff!AJ733</f>
        <v>0</v>
      </c>
      <c r="K732">
        <f>buff!AK733</f>
        <v>0</v>
      </c>
      <c r="L732">
        <f>buff!AL733</f>
        <v>0</v>
      </c>
      <c r="M732">
        <f>buff!AM733</f>
        <v>0</v>
      </c>
      <c r="N732">
        <f>buff!AN733</f>
        <v>0</v>
      </c>
      <c r="O732">
        <f>buff!AO733</f>
        <v>0</v>
      </c>
      <c r="P732">
        <f>buff!AP733</f>
        <v>0</v>
      </c>
      <c r="Q732">
        <f>buff!AQ733</f>
        <v>0</v>
      </c>
      <c r="R732">
        <f>buff!AR733</f>
        <v>999</v>
      </c>
      <c r="S732">
        <f>buff!AS733</f>
        <v>0</v>
      </c>
      <c r="T732">
        <f>buff!AT733</f>
        <v>0</v>
      </c>
      <c r="U732" t="str">
        <f>buff!AZ733</f>
        <v/>
      </c>
    </row>
    <row r="733" spans="1:21" x14ac:dyDescent="0.15">
      <c r="A733">
        <f>buff!Q734</f>
        <v>200596</v>
      </c>
      <c r="B733" t="str">
        <f>buff!R734</f>
        <v>被动痛苦lv16</v>
      </c>
      <c r="C733" t="str">
        <f>buff!S734</f>
        <v>被动痛苦lv16</v>
      </c>
      <c r="D733">
        <f>VLOOKUP(buff!T734,对应表!V:W,2,FALSE)</f>
        <v>2</v>
      </c>
      <c r="E733">
        <f>buff!U734</f>
        <v>-4103</v>
      </c>
      <c r="F733">
        <f>buff!V734</f>
        <v>0</v>
      </c>
      <c r="G733">
        <f>buff!W734</f>
        <v>0</v>
      </c>
      <c r="H733">
        <f>buff!X734</f>
        <v>0</v>
      </c>
      <c r="I733" t="str">
        <f>buff!AI734</f>
        <v/>
      </c>
      <c r="J733">
        <f>buff!AJ734</f>
        <v>0</v>
      </c>
      <c r="K733">
        <f>buff!AK734</f>
        <v>0</v>
      </c>
      <c r="L733">
        <f>buff!AL734</f>
        <v>0</v>
      </c>
      <c r="M733">
        <f>buff!AM734</f>
        <v>0</v>
      </c>
      <c r="N733">
        <f>buff!AN734</f>
        <v>0</v>
      </c>
      <c r="O733">
        <f>buff!AO734</f>
        <v>0</v>
      </c>
      <c r="P733">
        <f>buff!AP734</f>
        <v>0</v>
      </c>
      <c r="Q733">
        <f>buff!AQ734</f>
        <v>0</v>
      </c>
      <c r="R733">
        <f>buff!AR734</f>
        <v>999</v>
      </c>
      <c r="S733">
        <f>buff!AS734</f>
        <v>0</v>
      </c>
      <c r="T733">
        <f>buff!AT734</f>
        <v>0</v>
      </c>
      <c r="U733" t="str">
        <f>buff!AZ734</f>
        <v/>
      </c>
    </row>
    <row r="734" spans="1:21" x14ac:dyDescent="0.15">
      <c r="A734">
        <f>buff!Q735</f>
        <v>200597</v>
      </c>
      <c r="B734" t="str">
        <f>buff!R735</f>
        <v>被动痛苦lv17</v>
      </c>
      <c r="C734" t="str">
        <f>buff!S735</f>
        <v>被动痛苦lv17</v>
      </c>
      <c r="D734">
        <f>VLOOKUP(buff!T735,对应表!V:W,2,FALSE)</f>
        <v>2</v>
      </c>
      <c r="E734">
        <f>buff!U735</f>
        <v>-5804</v>
      </c>
      <c r="F734">
        <f>buff!V735</f>
        <v>0</v>
      </c>
      <c r="G734">
        <f>buff!W735</f>
        <v>0</v>
      </c>
      <c r="H734">
        <f>buff!X735</f>
        <v>0</v>
      </c>
      <c r="I734" t="str">
        <f>buff!AI735</f>
        <v/>
      </c>
      <c r="J734">
        <f>buff!AJ735</f>
        <v>0</v>
      </c>
      <c r="K734">
        <f>buff!AK735</f>
        <v>0</v>
      </c>
      <c r="L734">
        <f>buff!AL735</f>
        <v>0</v>
      </c>
      <c r="M734">
        <f>buff!AM735</f>
        <v>0</v>
      </c>
      <c r="N734">
        <f>buff!AN735</f>
        <v>0</v>
      </c>
      <c r="O734">
        <f>buff!AO735</f>
        <v>0</v>
      </c>
      <c r="P734">
        <f>buff!AP735</f>
        <v>0</v>
      </c>
      <c r="Q734">
        <f>buff!AQ735</f>
        <v>0</v>
      </c>
      <c r="R734">
        <f>buff!AR735</f>
        <v>999</v>
      </c>
      <c r="S734">
        <f>buff!AS735</f>
        <v>0</v>
      </c>
      <c r="T734">
        <f>buff!AT735</f>
        <v>0</v>
      </c>
      <c r="U734" t="str">
        <f>buff!AZ735</f>
        <v/>
      </c>
    </row>
    <row r="735" spans="1:21" x14ac:dyDescent="0.15">
      <c r="A735">
        <f>buff!Q736</f>
        <v>200598</v>
      </c>
      <c r="B735" t="str">
        <f>buff!R736</f>
        <v>被动痛苦lv18</v>
      </c>
      <c r="C735" t="str">
        <f>buff!S736</f>
        <v>被动痛苦lv18</v>
      </c>
      <c r="D735">
        <f>VLOOKUP(buff!T736,对应表!V:W,2,FALSE)</f>
        <v>2</v>
      </c>
      <c r="E735">
        <f>buff!U736</f>
        <v>-8209</v>
      </c>
      <c r="F735">
        <f>buff!V736</f>
        <v>0</v>
      </c>
      <c r="G735">
        <f>buff!W736</f>
        <v>0</v>
      </c>
      <c r="H735">
        <f>buff!X736</f>
        <v>0</v>
      </c>
      <c r="I735" t="str">
        <f>buff!AI736</f>
        <v/>
      </c>
      <c r="J735">
        <f>buff!AJ736</f>
        <v>0</v>
      </c>
      <c r="K735">
        <f>buff!AK736</f>
        <v>0</v>
      </c>
      <c r="L735">
        <f>buff!AL736</f>
        <v>0</v>
      </c>
      <c r="M735">
        <f>buff!AM736</f>
        <v>0</v>
      </c>
      <c r="N735">
        <f>buff!AN736</f>
        <v>0</v>
      </c>
      <c r="O735">
        <f>buff!AO736</f>
        <v>0</v>
      </c>
      <c r="P735">
        <f>buff!AP736</f>
        <v>0</v>
      </c>
      <c r="Q735">
        <f>buff!AQ736</f>
        <v>0</v>
      </c>
      <c r="R735">
        <f>buff!AR736</f>
        <v>999</v>
      </c>
      <c r="S735">
        <f>buff!AS736</f>
        <v>0</v>
      </c>
      <c r="T735">
        <f>buff!AT736</f>
        <v>0</v>
      </c>
      <c r="U735" t="str">
        <f>buff!AZ736</f>
        <v/>
      </c>
    </row>
    <row r="736" spans="1:21" x14ac:dyDescent="0.15">
      <c r="A736">
        <f>buff!Q737</f>
        <v>200599</v>
      </c>
      <c r="B736" t="str">
        <f>buff!R737</f>
        <v>被动痛苦lv19</v>
      </c>
      <c r="C736" t="str">
        <f>buff!S737</f>
        <v>被动痛苦lv19</v>
      </c>
      <c r="D736">
        <f>VLOOKUP(buff!T737,对应表!V:W,2,FALSE)</f>
        <v>2</v>
      </c>
      <c r="E736">
        <f>buff!U737</f>
        <v>-11610</v>
      </c>
      <c r="F736">
        <f>buff!V737</f>
        <v>0</v>
      </c>
      <c r="G736">
        <f>buff!W737</f>
        <v>0</v>
      </c>
      <c r="H736">
        <f>buff!X737</f>
        <v>0</v>
      </c>
      <c r="I736" t="str">
        <f>buff!AI737</f>
        <v/>
      </c>
      <c r="J736">
        <f>buff!AJ737</f>
        <v>0</v>
      </c>
      <c r="K736">
        <f>buff!AK737</f>
        <v>0</v>
      </c>
      <c r="L736">
        <f>buff!AL737</f>
        <v>0</v>
      </c>
      <c r="M736">
        <f>buff!AM737</f>
        <v>0</v>
      </c>
      <c r="N736">
        <f>buff!AN737</f>
        <v>0</v>
      </c>
      <c r="O736">
        <f>buff!AO737</f>
        <v>0</v>
      </c>
      <c r="P736">
        <f>buff!AP737</f>
        <v>0</v>
      </c>
      <c r="Q736">
        <f>buff!AQ737</f>
        <v>0</v>
      </c>
      <c r="R736">
        <f>buff!AR737</f>
        <v>999</v>
      </c>
      <c r="S736">
        <f>buff!AS737</f>
        <v>0</v>
      </c>
      <c r="T736">
        <f>buff!AT737</f>
        <v>0</v>
      </c>
      <c r="U736" t="str">
        <f>buff!AZ737</f>
        <v/>
      </c>
    </row>
    <row r="737" spans="1:21" x14ac:dyDescent="0.15">
      <c r="A737">
        <f>buff!Q738</f>
        <v>200600</v>
      </c>
      <c r="B737" t="str">
        <f>buff!R738</f>
        <v>被动痛苦lv20</v>
      </c>
      <c r="C737" t="str">
        <f>buff!S738</f>
        <v>被动痛苦lv20</v>
      </c>
      <c r="D737">
        <f>VLOOKUP(buff!T738,对应表!V:W,2,FALSE)</f>
        <v>2</v>
      </c>
      <c r="E737">
        <f>buff!U738</f>
        <v>-16421</v>
      </c>
      <c r="F737">
        <f>buff!V738</f>
        <v>0</v>
      </c>
      <c r="G737">
        <f>buff!W738</f>
        <v>0</v>
      </c>
      <c r="H737">
        <f>buff!X738</f>
        <v>0</v>
      </c>
      <c r="I737" t="str">
        <f>buff!AI738</f>
        <v/>
      </c>
      <c r="J737">
        <f>buff!AJ738</f>
        <v>0</v>
      </c>
      <c r="K737">
        <f>buff!AK738</f>
        <v>0</v>
      </c>
      <c r="L737">
        <f>buff!AL738</f>
        <v>0</v>
      </c>
      <c r="M737">
        <f>buff!AM738</f>
        <v>0</v>
      </c>
      <c r="N737">
        <f>buff!AN738</f>
        <v>0</v>
      </c>
      <c r="O737">
        <f>buff!AO738</f>
        <v>0</v>
      </c>
      <c r="P737">
        <f>buff!AP738</f>
        <v>0</v>
      </c>
      <c r="Q737">
        <f>buff!AQ738</f>
        <v>0</v>
      </c>
      <c r="R737">
        <f>buff!AR738</f>
        <v>999</v>
      </c>
      <c r="S737">
        <f>buff!AS738</f>
        <v>0</v>
      </c>
      <c r="T737">
        <f>buff!AT738</f>
        <v>0</v>
      </c>
      <c r="U737" t="str">
        <f>buff!AZ738</f>
        <v/>
      </c>
    </row>
    <row r="738" spans="1:21" x14ac:dyDescent="0.15">
      <c r="A738">
        <f>buff!Q739</f>
        <v>200601</v>
      </c>
      <c r="B738" t="str">
        <f>buff!R739</f>
        <v>被动迟钝lv1</v>
      </c>
      <c r="C738" t="str">
        <f>buff!S739</f>
        <v>被动迟钝lv1</v>
      </c>
      <c r="D738">
        <f>VLOOKUP(buff!T739,对应表!V:W,2,FALSE)</f>
        <v>1</v>
      </c>
      <c r="E738">
        <f>buff!U739</f>
        <v>-13</v>
      </c>
      <c r="F738">
        <f>buff!V739</f>
        <v>0</v>
      </c>
      <c r="G738">
        <f>buff!W739</f>
        <v>0</v>
      </c>
      <c r="H738">
        <f>buff!X739</f>
        <v>0</v>
      </c>
      <c r="I738" t="str">
        <f>buff!AI739</f>
        <v/>
      </c>
      <c r="J738">
        <f>buff!AJ739</f>
        <v>0</v>
      </c>
      <c r="K738">
        <f>buff!AK739</f>
        <v>0</v>
      </c>
      <c r="L738">
        <f>buff!AL739</f>
        <v>0</v>
      </c>
      <c r="M738">
        <f>buff!AM739</f>
        <v>0</v>
      </c>
      <c r="N738">
        <f>buff!AN739</f>
        <v>0</v>
      </c>
      <c r="O738">
        <f>buff!AO739</f>
        <v>0</v>
      </c>
      <c r="P738">
        <f>buff!AP739</f>
        <v>0</v>
      </c>
      <c r="Q738">
        <f>buff!AQ739</f>
        <v>0</v>
      </c>
      <c r="R738">
        <f>buff!AR739</f>
        <v>999</v>
      </c>
      <c r="S738">
        <f>buff!AS739</f>
        <v>0</v>
      </c>
      <c r="T738">
        <f>buff!AT739</f>
        <v>0</v>
      </c>
      <c r="U738" t="str">
        <f>buff!AZ739</f>
        <v/>
      </c>
    </row>
    <row r="739" spans="1:21" x14ac:dyDescent="0.15">
      <c r="A739">
        <f>buff!Q740</f>
        <v>200602</v>
      </c>
      <c r="B739" t="str">
        <f>buff!R740</f>
        <v>被动迟钝lv2</v>
      </c>
      <c r="C739" t="str">
        <f>buff!S740</f>
        <v>被动迟钝lv2</v>
      </c>
      <c r="D739">
        <f>VLOOKUP(buff!T740,对应表!V:W,2,FALSE)</f>
        <v>1</v>
      </c>
      <c r="E739">
        <f>buff!U740</f>
        <v>-16</v>
      </c>
      <c r="F739">
        <f>buff!V740</f>
        <v>0</v>
      </c>
      <c r="G739">
        <f>buff!W740</f>
        <v>0</v>
      </c>
      <c r="H739">
        <f>buff!X740</f>
        <v>0</v>
      </c>
      <c r="I739" t="str">
        <f>buff!AI740</f>
        <v/>
      </c>
      <c r="J739">
        <f>buff!AJ740</f>
        <v>0</v>
      </c>
      <c r="K739">
        <f>buff!AK740</f>
        <v>0</v>
      </c>
      <c r="L739">
        <f>buff!AL740</f>
        <v>0</v>
      </c>
      <c r="M739">
        <f>buff!AM740</f>
        <v>0</v>
      </c>
      <c r="N739">
        <f>buff!AN740</f>
        <v>0</v>
      </c>
      <c r="O739">
        <f>buff!AO740</f>
        <v>0</v>
      </c>
      <c r="P739">
        <f>buff!AP740</f>
        <v>0</v>
      </c>
      <c r="Q739">
        <f>buff!AQ740</f>
        <v>0</v>
      </c>
      <c r="R739">
        <f>buff!AR740</f>
        <v>999</v>
      </c>
      <c r="S739">
        <f>buff!AS740</f>
        <v>0</v>
      </c>
      <c r="T739">
        <f>buff!AT740</f>
        <v>0</v>
      </c>
      <c r="U739" t="str">
        <f>buff!AZ740</f>
        <v/>
      </c>
    </row>
    <row r="740" spans="1:21" x14ac:dyDescent="0.15">
      <c r="A740">
        <f>buff!Q741</f>
        <v>200603</v>
      </c>
      <c r="B740" t="str">
        <f>buff!R741</f>
        <v>被动迟钝lv3</v>
      </c>
      <c r="C740" t="str">
        <f>buff!S741</f>
        <v>被动迟钝lv3</v>
      </c>
      <c r="D740">
        <f>VLOOKUP(buff!T741,对应表!V:W,2,FALSE)</f>
        <v>1</v>
      </c>
      <c r="E740">
        <f>buff!U741</f>
        <v>-25</v>
      </c>
      <c r="F740">
        <f>buff!V741</f>
        <v>0</v>
      </c>
      <c r="G740">
        <f>buff!W741</f>
        <v>0</v>
      </c>
      <c r="H740">
        <f>buff!X741</f>
        <v>0</v>
      </c>
      <c r="I740" t="str">
        <f>buff!AI741</f>
        <v/>
      </c>
      <c r="J740">
        <f>buff!AJ741</f>
        <v>0</v>
      </c>
      <c r="K740">
        <f>buff!AK741</f>
        <v>0</v>
      </c>
      <c r="L740">
        <f>buff!AL741</f>
        <v>0</v>
      </c>
      <c r="M740">
        <f>buff!AM741</f>
        <v>0</v>
      </c>
      <c r="N740">
        <f>buff!AN741</f>
        <v>0</v>
      </c>
      <c r="O740">
        <f>buff!AO741</f>
        <v>0</v>
      </c>
      <c r="P740">
        <f>buff!AP741</f>
        <v>0</v>
      </c>
      <c r="Q740">
        <f>buff!AQ741</f>
        <v>0</v>
      </c>
      <c r="R740">
        <f>buff!AR741</f>
        <v>999</v>
      </c>
      <c r="S740">
        <f>buff!AS741</f>
        <v>0</v>
      </c>
      <c r="T740">
        <f>buff!AT741</f>
        <v>0</v>
      </c>
      <c r="U740" t="str">
        <f>buff!AZ741</f>
        <v/>
      </c>
    </row>
    <row r="741" spans="1:21" x14ac:dyDescent="0.15">
      <c r="A741">
        <f>buff!Q742</f>
        <v>200604</v>
      </c>
      <c r="B741" t="str">
        <f>buff!R742</f>
        <v>被动迟钝lv4</v>
      </c>
      <c r="C741" t="str">
        <f>buff!S742</f>
        <v>被动迟钝lv4</v>
      </c>
      <c r="D741">
        <f>VLOOKUP(buff!T742,对应表!V:W,2,FALSE)</f>
        <v>1</v>
      </c>
      <c r="E741">
        <f>buff!U742</f>
        <v>-40</v>
      </c>
      <c r="F741">
        <f>buff!V742</f>
        <v>0</v>
      </c>
      <c r="G741">
        <f>buff!W742</f>
        <v>0</v>
      </c>
      <c r="H741">
        <f>buff!X742</f>
        <v>0</v>
      </c>
      <c r="I741" t="str">
        <f>buff!AI742</f>
        <v/>
      </c>
      <c r="J741">
        <f>buff!AJ742</f>
        <v>0</v>
      </c>
      <c r="K741">
        <f>buff!AK742</f>
        <v>0</v>
      </c>
      <c r="L741">
        <f>buff!AL742</f>
        <v>0</v>
      </c>
      <c r="M741">
        <f>buff!AM742</f>
        <v>0</v>
      </c>
      <c r="N741">
        <f>buff!AN742</f>
        <v>0</v>
      </c>
      <c r="O741">
        <f>buff!AO742</f>
        <v>0</v>
      </c>
      <c r="P741">
        <f>buff!AP742</f>
        <v>0</v>
      </c>
      <c r="Q741">
        <f>buff!AQ742</f>
        <v>0</v>
      </c>
      <c r="R741">
        <f>buff!AR742</f>
        <v>999</v>
      </c>
      <c r="S741">
        <f>buff!AS742</f>
        <v>0</v>
      </c>
      <c r="T741">
        <f>buff!AT742</f>
        <v>0</v>
      </c>
      <c r="U741" t="str">
        <f>buff!AZ742</f>
        <v/>
      </c>
    </row>
    <row r="742" spans="1:21" x14ac:dyDescent="0.15">
      <c r="A742">
        <f>buff!Q743</f>
        <v>200605</v>
      </c>
      <c r="B742" t="str">
        <f>buff!R743</f>
        <v>被动迟钝lv5</v>
      </c>
      <c r="C742" t="str">
        <f>buff!S743</f>
        <v>被动迟钝lv5</v>
      </c>
      <c r="D742">
        <f>VLOOKUP(buff!T743,对应表!V:W,2,FALSE)</f>
        <v>1</v>
      </c>
      <c r="E742">
        <f>buff!U743</f>
        <v>-57</v>
      </c>
      <c r="F742">
        <f>buff!V743</f>
        <v>0</v>
      </c>
      <c r="G742">
        <f>buff!W743</f>
        <v>0</v>
      </c>
      <c r="H742">
        <f>buff!X743</f>
        <v>0</v>
      </c>
      <c r="I742" t="str">
        <f>buff!AI743</f>
        <v/>
      </c>
      <c r="J742">
        <f>buff!AJ743</f>
        <v>0</v>
      </c>
      <c r="K742">
        <f>buff!AK743</f>
        <v>0</v>
      </c>
      <c r="L742">
        <f>buff!AL743</f>
        <v>0</v>
      </c>
      <c r="M742">
        <f>buff!AM743</f>
        <v>0</v>
      </c>
      <c r="N742">
        <f>buff!AN743</f>
        <v>0</v>
      </c>
      <c r="O742">
        <f>buff!AO743</f>
        <v>0</v>
      </c>
      <c r="P742">
        <f>buff!AP743</f>
        <v>0</v>
      </c>
      <c r="Q742">
        <f>buff!AQ743</f>
        <v>0</v>
      </c>
      <c r="R742">
        <f>buff!AR743</f>
        <v>999</v>
      </c>
      <c r="S742">
        <f>buff!AS743</f>
        <v>0</v>
      </c>
      <c r="T742">
        <f>buff!AT743</f>
        <v>0</v>
      </c>
      <c r="U742" t="str">
        <f>buff!AZ743</f>
        <v/>
      </c>
    </row>
    <row r="743" spans="1:21" x14ac:dyDescent="0.15">
      <c r="A743">
        <f>buff!Q744</f>
        <v>200606</v>
      </c>
      <c r="B743" t="str">
        <f>buff!R744</f>
        <v>被动迟钝lv6</v>
      </c>
      <c r="C743" t="str">
        <f>buff!S744</f>
        <v>被动迟钝lv6</v>
      </c>
      <c r="D743">
        <f>VLOOKUP(buff!T744,对应表!V:W,2,FALSE)</f>
        <v>1</v>
      </c>
      <c r="E743">
        <f>buff!U744</f>
        <v>-80</v>
      </c>
      <c r="F743">
        <f>buff!V744</f>
        <v>0</v>
      </c>
      <c r="G743">
        <f>buff!W744</f>
        <v>0</v>
      </c>
      <c r="H743">
        <f>buff!X744</f>
        <v>0</v>
      </c>
      <c r="I743" t="str">
        <f>buff!AI744</f>
        <v/>
      </c>
      <c r="J743">
        <f>buff!AJ744</f>
        <v>0</v>
      </c>
      <c r="K743">
        <f>buff!AK744</f>
        <v>0</v>
      </c>
      <c r="L743">
        <f>buff!AL744</f>
        <v>0</v>
      </c>
      <c r="M743">
        <f>buff!AM744</f>
        <v>0</v>
      </c>
      <c r="N743">
        <f>buff!AN744</f>
        <v>0</v>
      </c>
      <c r="O743">
        <f>buff!AO744</f>
        <v>0</v>
      </c>
      <c r="P743">
        <f>buff!AP744</f>
        <v>0</v>
      </c>
      <c r="Q743">
        <f>buff!AQ744</f>
        <v>0</v>
      </c>
      <c r="R743">
        <f>buff!AR744</f>
        <v>999</v>
      </c>
      <c r="S743">
        <f>buff!AS744</f>
        <v>0</v>
      </c>
      <c r="T743">
        <f>buff!AT744</f>
        <v>0</v>
      </c>
      <c r="U743" t="str">
        <f>buff!AZ744</f>
        <v/>
      </c>
    </row>
    <row r="744" spans="1:21" x14ac:dyDescent="0.15">
      <c r="A744">
        <f>buff!Q745</f>
        <v>200607</v>
      </c>
      <c r="B744" t="str">
        <f>buff!R745</f>
        <v>被动迟钝lv7</v>
      </c>
      <c r="C744" t="str">
        <f>buff!S745</f>
        <v>被动迟钝lv7</v>
      </c>
      <c r="D744">
        <f>VLOOKUP(buff!T745,对应表!V:W,2,FALSE)</f>
        <v>1</v>
      </c>
      <c r="E744">
        <f>buff!U745</f>
        <v>-114</v>
      </c>
      <c r="F744">
        <f>buff!V745</f>
        <v>0</v>
      </c>
      <c r="G744">
        <f>buff!W745</f>
        <v>0</v>
      </c>
      <c r="H744">
        <f>buff!X745</f>
        <v>0</v>
      </c>
      <c r="I744" t="str">
        <f>buff!AI745</f>
        <v/>
      </c>
      <c r="J744">
        <f>buff!AJ745</f>
        <v>0</v>
      </c>
      <c r="K744">
        <f>buff!AK745</f>
        <v>0</v>
      </c>
      <c r="L744">
        <f>buff!AL745</f>
        <v>0</v>
      </c>
      <c r="M744">
        <f>buff!AM745</f>
        <v>0</v>
      </c>
      <c r="N744">
        <f>buff!AN745</f>
        <v>0</v>
      </c>
      <c r="O744">
        <f>buff!AO745</f>
        <v>0</v>
      </c>
      <c r="P744">
        <f>buff!AP745</f>
        <v>0</v>
      </c>
      <c r="Q744">
        <f>buff!AQ745</f>
        <v>0</v>
      </c>
      <c r="R744">
        <f>buff!AR745</f>
        <v>999</v>
      </c>
      <c r="S744">
        <f>buff!AS745</f>
        <v>0</v>
      </c>
      <c r="T744">
        <f>buff!AT745</f>
        <v>0</v>
      </c>
      <c r="U744" t="str">
        <f>buff!AZ745</f>
        <v/>
      </c>
    </row>
    <row r="745" spans="1:21" x14ac:dyDescent="0.15">
      <c r="A745">
        <f>buff!Q746</f>
        <v>200608</v>
      </c>
      <c r="B745" t="str">
        <f>buff!R746</f>
        <v>被动迟钝lv8</v>
      </c>
      <c r="C745" t="str">
        <f>buff!S746</f>
        <v>被动迟钝lv8</v>
      </c>
      <c r="D745">
        <f>VLOOKUP(buff!T746,对应表!V:W,2,FALSE)</f>
        <v>1</v>
      </c>
      <c r="E745">
        <f>buff!U746</f>
        <v>-161</v>
      </c>
      <c r="F745">
        <f>buff!V746</f>
        <v>0</v>
      </c>
      <c r="G745">
        <f>buff!W746</f>
        <v>0</v>
      </c>
      <c r="H745">
        <f>buff!X746</f>
        <v>0</v>
      </c>
      <c r="I745" t="str">
        <f>buff!AI746</f>
        <v/>
      </c>
      <c r="J745">
        <f>buff!AJ746</f>
        <v>0</v>
      </c>
      <c r="K745">
        <f>buff!AK746</f>
        <v>0</v>
      </c>
      <c r="L745">
        <f>buff!AL746</f>
        <v>0</v>
      </c>
      <c r="M745">
        <f>buff!AM746</f>
        <v>0</v>
      </c>
      <c r="N745">
        <f>buff!AN746</f>
        <v>0</v>
      </c>
      <c r="O745">
        <f>buff!AO746</f>
        <v>0</v>
      </c>
      <c r="P745">
        <f>buff!AP746</f>
        <v>0</v>
      </c>
      <c r="Q745">
        <f>buff!AQ746</f>
        <v>0</v>
      </c>
      <c r="R745">
        <f>buff!AR746</f>
        <v>999</v>
      </c>
      <c r="S745">
        <f>buff!AS746</f>
        <v>0</v>
      </c>
      <c r="T745">
        <f>buff!AT746</f>
        <v>0</v>
      </c>
      <c r="U745" t="str">
        <f>buff!AZ746</f>
        <v/>
      </c>
    </row>
    <row r="746" spans="1:21" x14ac:dyDescent="0.15">
      <c r="A746">
        <f>buff!Q747</f>
        <v>200609</v>
      </c>
      <c r="B746" t="str">
        <f>buff!R747</f>
        <v>被动迟钝lv9</v>
      </c>
      <c r="C746" t="str">
        <f>buff!S747</f>
        <v>被动迟钝lv9</v>
      </c>
      <c r="D746">
        <f>VLOOKUP(buff!T747,对应表!V:W,2,FALSE)</f>
        <v>1</v>
      </c>
      <c r="E746">
        <f>buff!U747</f>
        <v>-227</v>
      </c>
      <c r="F746">
        <f>buff!V747</f>
        <v>0</v>
      </c>
      <c r="G746">
        <f>buff!W747</f>
        <v>0</v>
      </c>
      <c r="H746">
        <f>buff!X747</f>
        <v>0</v>
      </c>
      <c r="I746" t="str">
        <f>buff!AI747</f>
        <v/>
      </c>
      <c r="J746">
        <f>buff!AJ747</f>
        <v>0</v>
      </c>
      <c r="K746">
        <f>buff!AK747</f>
        <v>0</v>
      </c>
      <c r="L746">
        <f>buff!AL747</f>
        <v>0</v>
      </c>
      <c r="M746">
        <f>buff!AM747</f>
        <v>0</v>
      </c>
      <c r="N746">
        <f>buff!AN747</f>
        <v>0</v>
      </c>
      <c r="O746">
        <f>buff!AO747</f>
        <v>0</v>
      </c>
      <c r="P746">
        <f>buff!AP747</f>
        <v>0</v>
      </c>
      <c r="Q746">
        <f>buff!AQ747</f>
        <v>0</v>
      </c>
      <c r="R746">
        <f>buff!AR747</f>
        <v>999</v>
      </c>
      <c r="S746">
        <f>buff!AS747</f>
        <v>0</v>
      </c>
      <c r="T746">
        <f>buff!AT747</f>
        <v>0</v>
      </c>
      <c r="U746" t="str">
        <f>buff!AZ747</f>
        <v/>
      </c>
    </row>
    <row r="747" spans="1:21" x14ac:dyDescent="0.15">
      <c r="A747">
        <f>buff!Q748</f>
        <v>200610</v>
      </c>
      <c r="B747" t="str">
        <f>buff!R748</f>
        <v>被动迟钝lv10</v>
      </c>
      <c r="C747" t="str">
        <f>buff!S748</f>
        <v>被动迟钝lv10</v>
      </c>
      <c r="D747">
        <f>VLOOKUP(buff!T748,对应表!V:W,2,FALSE)</f>
        <v>1</v>
      </c>
      <c r="E747">
        <f>buff!U748</f>
        <v>-321</v>
      </c>
      <c r="F747">
        <f>buff!V748</f>
        <v>0</v>
      </c>
      <c r="G747">
        <f>buff!W748</f>
        <v>0</v>
      </c>
      <c r="H747">
        <f>buff!X748</f>
        <v>0</v>
      </c>
      <c r="I747" t="str">
        <f>buff!AI748</f>
        <v/>
      </c>
      <c r="J747">
        <f>buff!AJ748</f>
        <v>0</v>
      </c>
      <c r="K747">
        <f>buff!AK748</f>
        <v>0</v>
      </c>
      <c r="L747">
        <f>buff!AL748</f>
        <v>0</v>
      </c>
      <c r="M747">
        <f>buff!AM748</f>
        <v>0</v>
      </c>
      <c r="N747">
        <f>buff!AN748</f>
        <v>0</v>
      </c>
      <c r="O747">
        <f>buff!AO748</f>
        <v>0</v>
      </c>
      <c r="P747">
        <f>buff!AP748</f>
        <v>0</v>
      </c>
      <c r="Q747">
        <f>buff!AQ748</f>
        <v>0</v>
      </c>
      <c r="R747">
        <f>buff!AR748</f>
        <v>999</v>
      </c>
      <c r="S747">
        <f>buff!AS748</f>
        <v>0</v>
      </c>
      <c r="T747">
        <f>buff!AT748</f>
        <v>0</v>
      </c>
      <c r="U747" t="str">
        <f>buff!AZ748</f>
        <v/>
      </c>
    </row>
    <row r="748" spans="1:21" x14ac:dyDescent="0.15">
      <c r="A748">
        <f>buff!Q749</f>
        <v>200611</v>
      </c>
      <c r="B748" t="str">
        <f>buff!R749</f>
        <v>被动迟钝lv11</v>
      </c>
      <c r="C748" t="str">
        <f>buff!S749</f>
        <v>被动迟钝lv11</v>
      </c>
      <c r="D748">
        <f>VLOOKUP(buff!T749,对应表!V:W,2,FALSE)</f>
        <v>1</v>
      </c>
      <c r="E748">
        <f>buff!U749</f>
        <v>-453</v>
      </c>
      <c r="F748">
        <f>buff!V749</f>
        <v>0</v>
      </c>
      <c r="G748">
        <f>buff!W749</f>
        <v>0</v>
      </c>
      <c r="H748">
        <f>buff!X749</f>
        <v>0</v>
      </c>
      <c r="I748" t="str">
        <f>buff!AI749</f>
        <v/>
      </c>
      <c r="J748">
        <f>buff!AJ749</f>
        <v>0</v>
      </c>
      <c r="K748">
        <f>buff!AK749</f>
        <v>0</v>
      </c>
      <c r="L748">
        <f>buff!AL749</f>
        <v>0</v>
      </c>
      <c r="M748">
        <f>buff!AM749</f>
        <v>0</v>
      </c>
      <c r="N748">
        <f>buff!AN749</f>
        <v>0</v>
      </c>
      <c r="O748">
        <f>buff!AO749</f>
        <v>0</v>
      </c>
      <c r="P748">
        <f>buff!AP749</f>
        <v>0</v>
      </c>
      <c r="Q748">
        <f>buff!AQ749</f>
        <v>0</v>
      </c>
      <c r="R748">
        <f>buff!AR749</f>
        <v>999</v>
      </c>
      <c r="S748">
        <f>buff!AS749</f>
        <v>0</v>
      </c>
      <c r="T748">
        <f>buff!AT749</f>
        <v>0</v>
      </c>
      <c r="U748" t="str">
        <f>buff!AZ749</f>
        <v/>
      </c>
    </row>
    <row r="749" spans="1:21" x14ac:dyDescent="0.15">
      <c r="A749">
        <f>buff!Q750</f>
        <v>200612</v>
      </c>
      <c r="B749" t="str">
        <f>buff!R750</f>
        <v>被动迟钝lv12</v>
      </c>
      <c r="C749" t="str">
        <f>buff!S750</f>
        <v>被动迟钝lv12</v>
      </c>
      <c r="D749">
        <f>VLOOKUP(buff!T750,对应表!V:W,2,FALSE)</f>
        <v>1</v>
      </c>
      <c r="E749">
        <f>buff!U750</f>
        <v>-641</v>
      </c>
      <c r="F749">
        <f>buff!V750</f>
        <v>0</v>
      </c>
      <c r="G749">
        <f>buff!W750</f>
        <v>0</v>
      </c>
      <c r="H749">
        <f>buff!X750</f>
        <v>0</v>
      </c>
      <c r="I749" t="str">
        <f>buff!AI750</f>
        <v/>
      </c>
      <c r="J749">
        <f>buff!AJ750</f>
        <v>0</v>
      </c>
      <c r="K749">
        <f>buff!AK750</f>
        <v>0</v>
      </c>
      <c r="L749">
        <f>buff!AL750</f>
        <v>0</v>
      </c>
      <c r="M749">
        <f>buff!AM750</f>
        <v>0</v>
      </c>
      <c r="N749">
        <f>buff!AN750</f>
        <v>0</v>
      </c>
      <c r="O749">
        <f>buff!AO750</f>
        <v>0</v>
      </c>
      <c r="P749">
        <f>buff!AP750</f>
        <v>0</v>
      </c>
      <c r="Q749">
        <f>buff!AQ750</f>
        <v>0</v>
      </c>
      <c r="R749">
        <f>buff!AR750</f>
        <v>999</v>
      </c>
      <c r="S749">
        <f>buff!AS750</f>
        <v>0</v>
      </c>
      <c r="T749">
        <f>buff!AT750</f>
        <v>0</v>
      </c>
      <c r="U749" t="str">
        <f>buff!AZ750</f>
        <v/>
      </c>
    </row>
    <row r="750" spans="1:21" x14ac:dyDescent="0.15">
      <c r="A750">
        <f>buff!Q751</f>
        <v>200613</v>
      </c>
      <c r="B750" t="str">
        <f>buff!R751</f>
        <v>被动迟钝lv13</v>
      </c>
      <c r="C750" t="str">
        <f>buff!S751</f>
        <v>被动迟钝lv13</v>
      </c>
      <c r="D750">
        <f>VLOOKUP(buff!T751,对应表!V:W,2,FALSE)</f>
        <v>1</v>
      </c>
      <c r="E750">
        <f>buff!U751</f>
        <v>-907</v>
      </c>
      <c r="F750">
        <f>buff!V751</f>
        <v>0</v>
      </c>
      <c r="G750">
        <f>buff!W751</f>
        <v>0</v>
      </c>
      <c r="H750">
        <f>buff!X751</f>
        <v>0</v>
      </c>
      <c r="I750" t="str">
        <f>buff!AI751</f>
        <v/>
      </c>
      <c r="J750">
        <f>buff!AJ751</f>
        <v>0</v>
      </c>
      <c r="K750">
        <f>buff!AK751</f>
        <v>0</v>
      </c>
      <c r="L750">
        <f>buff!AL751</f>
        <v>0</v>
      </c>
      <c r="M750">
        <f>buff!AM751</f>
        <v>0</v>
      </c>
      <c r="N750">
        <f>buff!AN751</f>
        <v>0</v>
      </c>
      <c r="O750">
        <f>buff!AO751</f>
        <v>0</v>
      </c>
      <c r="P750">
        <f>buff!AP751</f>
        <v>0</v>
      </c>
      <c r="Q750">
        <f>buff!AQ751</f>
        <v>0</v>
      </c>
      <c r="R750">
        <f>buff!AR751</f>
        <v>999</v>
      </c>
      <c r="S750">
        <f>buff!AS751</f>
        <v>0</v>
      </c>
      <c r="T750">
        <f>buff!AT751</f>
        <v>0</v>
      </c>
      <c r="U750" t="str">
        <f>buff!AZ751</f>
        <v/>
      </c>
    </row>
    <row r="751" spans="1:21" x14ac:dyDescent="0.15">
      <c r="A751">
        <f>buff!Q752</f>
        <v>200614</v>
      </c>
      <c r="B751" t="str">
        <f>buff!R752</f>
        <v>被动迟钝lv14</v>
      </c>
      <c r="C751" t="str">
        <f>buff!S752</f>
        <v>被动迟钝lv14</v>
      </c>
      <c r="D751">
        <f>VLOOKUP(buff!T752,对应表!V:W,2,FALSE)</f>
        <v>1</v>
      </c>
      <c r="E751">
        <f>buff!U752</f>
        <v>-1282</v>
      </c>
      <c r="F751">
        <f>buff!V752</f>
        <v>0</v>
      </c>
      <c r="G751">
        <f>buff!W752</f>
        <v>0</v>
      </c>
      <c r="H751">
        <f>buff!X752</f>
        <v>0</v>
      </c>
      <c r="I751" t="str">
        <f>buff!AI752</f>
        <v/>
      </c>
      <c r="J751">
        <f>buff!AJ752</f>
        <v>0</v>
      </c>
      <c r="K751">
        <f>buff!AK752</f>
        <v>0</v>
      </c>
      <c r="L751">
        <f>buff!AL752</f>
        <v>0</v>
      </c>
      <c r="M751">
        <f>buff!AM752</f>
        <v>0</v>
      </c>
      <c r="N751">
        <f>buff!AN752</f>
        <v>0</v>
      </c>
      <c r="O751">
        <f>buff!AO752</f>
        <v>0</v>
      </c>
      <c r="P751">
        <f>buff!AP752</f>
        <v>0</v>
      </c>
      <c r="Q751">
        <f>buff!AQ752</f>
        <v>0</v>
      </c>
      <c r="R751">
        <f>buff!AR752</f>
        <v>999</v>
      </c>
      <c r="S751">
        <f>buff!AS752</f>
        <v>0</v>
      </c>
      <c r="T751">
        <f>buff!AT752</f>
        <v>0</v>
      </c>
      <c r="U751" t="str">
        <f>buff!AZ752</f>
        <v/>
      </c>
    </row>
    <row r="752" spans="1:21" x14ac:dyDescent="0.15">
      <c r="A752">
        <f>buff!Q753</f>
        <v>200615</v>
      </c>
      <c r="B752" t="str">
        <f>buff!R753</f>
        <v>被动迟钝lv15</v>
      </c>
      <c r="C752" t="str">
        <f>buff!S753</f>
        <v>被动迟钝lv15</v>
      </c>
      <c r="D752">
        <f>VLOOKUP(buff!T753,对应表!V:W,2,FALSE)</f>
        <v>1</v>
      </c>
      <c r="E752">
        <f>buff!U753</f>
        <v>-1814</v>
      </c>
      <c r="F752">
        <f>buff!V753</f>
        <v>0</v>
      </c>
      <c r="G752">
        <f>buff!W753</f>
        <v>0</v>
      </c>
      <c r="H752">
        <f>buff!X753</f>
        <v>0</v>
      </c>
      <c r="I752" t="str">
        <f>buff!AI753</f>
        <v/>
      </c>
      <c r="J752">
        <f>buff!AJ753</f>
        <v>0</v>
      </c>
      <c r="K752">
        <f>buff!AK753</f>
        <v>0</v>
      </c>
      <c r="L752">
        <f>buff!AL753</f>
        <v>0</v>
      </c>
      <c r="M752">
        <f>buff!AM753</f>
        <v>0</v>
      </c>
      <c r="N752">
        <f>buff!AN753</f>
        <v>0</v>
      </c>
      <c r="O752">
        <f>buff!AO753</f>
        <v>0</v>
      </c>
      <c r="P752">
        <f>buff!AP753</f>
        <v>0</v>
      </c>
      <c r="Q752">
        <f>buff!AQ753</f>
        <v>0</v>
      </c>
      <c r="R752">
        <f>buff!AR753</f>
        <v>999</v>
      </c>
      <c r="S752">
        <f>buff!AS753</f>
        <v>0</v>
      </c>
      <c r="T752">
        <f>buff!AT753</f>
        <v>0</v>
      </c>
      <c r="U752" t="str">
        <f>buff!AZ753</f>
        <v/>
      </c>
    </row>
    <row r="753" spans="1:21" x14ac:dyDescent="0.15">
      <c r="A753">
        <f>buff!Q754</f>
        <v>200616</v>
      </c>
      <c r="B753" t="str">
        <f>buff!R754</f>
        <v>被动迟钝lv16</v>
      </c>
      <c r="C753" t="str">
        <f>buff!S754</f>
        <v>被动迟钝lv16</v>
      </c>
      <c r="D753">
        <f>VLOOKUP(buff!T754,对应表!V:W,2,FALSE)</f>
        <v>1</v>
      </c>
      <c r="E753">
        <f>buff!U754</f>
        <v>-2565</v>
      </c>
      <c r="F753">
        <f>buff!V754</f>
        <v>0</v>
      </c>
      <c r="G753">
        <f>buff!W754</f>
        <v>0</v>
      </c>
      <c r="H753">
        <f>buff!X754</f>
        <v>0</v>
      </c>
      <c r="I753" t="str">
        <f>buff!AI754</f>
        <v/>
      </c>
      <c r="J753">
        <f>buff!AJ754</f>
        <v>0</v>
      </c>
      <c r="K753">
        <f>buff!AK754</f>
        <v>0</v>
      </c>
      <c r="L753">
        <f>buff!AL754</f>
        <v>0</v>
      </c>
      <c r="M753">
        <f>buff!AM754</f>
        <v>0</v>
      </c>
      <c r="N753">
        <f>buff!AN754</f>
        <v>0</v>
      </c>
      <c r="O753">
        <f>buff!AO754</f>
        <v>0</v>
      </c>
      <c r="P753">
        <f>buff!AP754</f>
        <v>0</v>
      </c>
      <c r="Q753">
        <f>buff!AQ754</f>
        <v>0</v>
      </c>
      <c r="R753">
        <f>buff!AR754</f>
        <v>999</v>
      </c>
      <c r="S753">
        <f>buff!AS754</f>
        <v>0</v>
      </c>
      <c r="T753">
        <f>buff!AT754</f>
        <v>0</v>
      </c>
      <c r="U753" t="str">
        <f>buff!AZ754</f>
        <v/>
      </c>
    </row>
    <row r="754" spans="1:21" x14ac:dyDescent="0.15">
      <c r="A754">
        <f>buff!Q755</f>
        <v>200617</v>
      </c>
      <c r="B754" t="str">
        <f>buff!R755</f>
        <v>被动迟钝lv17</v>
      </c>
      <c r="C754" t="str">
        <f>buff!S755</f>
        <v>被动迟钝lv17</v>
      </c>
      <c r="D754">
        <f>VLOOKUP(buff!T755,对应表!V:W,2,FALSE)</f>
        <v>1</v>
      </c>
      <c r="E754">
        <f>buff!U755</f>
        <v>-3628</v>
      </c>
      <c r="F754">
        <f>buff!V755</f>
        <v>0</v>
      </c>
      <c r="G754">
        <f>buff!W755</f>
        <v>0</v>
      </c>
      <c r="H754">
        <f>buff!X755</f>
        <v>0</v>
      </c>
      <c r="I754" t="str">
        <f>buff!AI755</f>
        <v/>
      </c>
      <c r="J754">
        <f>buff!AJ755</f>
        <v>0</v>
      </c>
      <c r="K754">
        <f>buff!AK755</f>
        <v>0</v>
      </c>
      <c r="L754">
        <f>buff!AL755</f>
        <v>0</v>
      </c>
      <c r="M754">
        <f>buff!AM755</f>
        <v>0</v>
      </c>
      <c r="N754">
        <f>buff!AN755</f>
        <v>0</v>
      </c>
      <c r="O754">
        <f>buff!AO755</f>
        <v>0</v>
      </c>
      <c r="P754">
        <f>buff!AP755</f>
        <v>0</v>
      </c>
      <c r="Q754">
        <f>buff!AQ755</f>
        <v>0</v>
      </c>
      <c r="R754">
        <f>buff!AR755</f>
        <v>999</v>
      </c>
      <c r="S754">
        <f>buff!AS755</f>
        <v>0</v>
      </c>
      <c r="T754">
        <f>buff!AT755</f>
        <v>0</v>
      </c>
      <c r="U754" t="str">
        <f>buff!AZ755</f>
        <v/>
      </c>
    </row>
    <row r="755" spans="1:21" x14ac:dyDescent="0.15">
      <c r="A755">
        <f>buff!Q756</f>
        <v>200618</v>
      </c>
      <c r="B755" t="str">
        <f>buff!R756</f>
        <v>被动迟钝lv18</v>
      </c>
      <c r="C755" t="str">
        <f>buff!S756</f>
        <v>被动迟钝lv18</v>
      </c>
      <c r="D755">
        <f>VLOOKUP(buff!T756,对应表!V:W,2,FALSE)</f>
        <v>1</v>
      </c>
      <c r="E755">
        <f>buff!U756</f>
        <v>-5131</v>
      </c>
      <c r="F755">
        <f>buff!V756</f>
        <v>0</v>
      </c>
      <c r="G755">
        <f>buff!W756</f>
        <v>0</v>
      </c>
      <c r="H755">
        <f>buff!X756</f>
        <v>0</v>
      </c>
      <c r="I755" t="str">
        <f>buff!AI756</f>
        <v/>
      </c>
      <c r="J755">
        <f>buff!AJ756</f>
        <v>0</v>
      </c>
      <c r="K755">
        <f>buff!AK756</f>
        <v>0</v>
      </c>
      <c r="L755">
        <f>buff!AL756</f>
        <v>0</v>
      </c>
      <c r="M755">
        <f>buff!AM756</f>
        <v>0</v>
      </c>
      <c r="N755">
        <f>buff!AN756</f>
        <v>0</v>
      </c>
      <c r="O755">
        <f>buff!AO756</f>
        <v>0</v>
      </c>
      <c r="P755">
        <f>buff!AP756</f>
        <v>0</v>
      </c>
      <c r="Q755">
        <f>buff!AQ756</f>
        <v>0</v>
      </c>
      <c r="R755">
        <f>buff!AR756</f>
        <v>999</v>
      </c>
      <c r="S755">
        <f>buff!AS756</f>
        <v>0</v>
      </c>
      <c r="T755">
        <f>buff!AT756</f>
        <v>0</v>
      </c>
      <c r="U755" t="str">
        <f>buff!AZ756</f>
        <v/>
      </c>
    </row>
    <row r="756" spans="1:21" x14ac:dyDescent="0.15">
      <c r="A756">
        <f>buff!Q757</f>
        <v>200619</v>
      </c>
      <c r="B756" t="str">
        <f>buff!R757</f>
        <v>被动迟钝lv19</v>
      </c>
      <c r="C756" t="str">
        <f>buff!S757</f>
        <v>被动迟钝lv19</v>
      </c>
      <c r="D756">
        <f>VLOOKUP(buff!T757,对应表!V:W,2,FALSE)</f>
        <v>1</v>
      </c>
      <c r="E756">
        <f>buff!U757</f>
        <v>-7256</v>
      </c>
      <c r="F756">
        <f>buff!V757</f>
        <v>0</v>
      </c>
      <c r="G756">
        <f>buff!W757</f>
        <v>0</v>
      </c>
      <c r="H756">
        <f>buff!X757</f>
        <v>0</v>
      </c>
      <c r="I756" t="str">
        <f>buff!AI757</f>
        <v/>
      </c>
      <c r="J756">
        <f>buff!AJ757</f>
        <v>0</v>
      </c>
      <c r="K756">
        <f>buff!AK757</f>
        <v>0</v>
      </c>
      <c r="L756">
        <f>buff!AL757</f>
        <v>0</v>
      </c>
      <c r="M756">
        <f>buff!AM757</f>
        <v>0</v>
      </c>
      <c r="N756">
        <f>buff!AN757</f>
        <v>0</v>
      </c>
      <c r="O756">
        <f>buff!AO757</f>
        <v>0</v>
      </c>
      <c r="P756">
        <f>buff!AP757</f>
        <v>0</v>
      </c>
      <c r="Q756">
        <f>buff!AQ757</f>
        <v>0</v>
      </c>
      <c r="R756">
        <f>buff!AR757</f>
        <v>999</v>
      </c>
      <c r="S756">
        <f>buff!AS757</f>
        <v>0</v>
      </c>
      <c r="T756">
        <f>buff!AT757</f>
        <v>0</v>
      </c>
      <c r="U756" t="str">
        <f>buff!AZ757</f>
        <v/>
      </c>
    </row>
    <row r="757" spans="1:21" x14ac:dyDescent="0.15">
      <c r="A757">
        <f>buff!Q758</f>
        <v>200620</v>
      </c>
      <c r="B757" t="str">
        <f>buff!R758</f>
        <v>被动迟钝lv20</v>
      </c>
      <c r="C757" t="str">
        <f>buff!S758</f>
        <v>被动迟钝lv20</v>
      </c>
      <c r="D757">
        <f>VLOOKUP(buff!T758,对应表!V:W,2,FALSE)</f>
        <v>1</v>
      </c>
      <c r="E757">
        <f>buff!U758</f>
        <v>-10263</v>
      </c>
      <c r="F757">
        <f>buff!V758</f>
        <v>0</v>
      </c>
      <c r="G757">
        <f>buff!W758</f>
        <v>0</v>
      </c>
      <c r="H757">
        <f>buff!X758</f>
        <v>0</v>
      </c>
      <c r="I757" t="str">
        <f>buff!AI758</f>
        <v/>
      </c>
      <c r="J757">
        <f>buff!AJ758</f>
        <v>0</v>
      </c>
      <c r="K757">
        <f>buff!AK758</f>
        <v>0</v>
      </c>
      <c r="L757">
        <f>buff!AL758</f>
        <v>0</v>
      </c>
      <c r="M757">
        <f>buff!AM758</f>
        <v>0</v>
      </c>
      <c r="N757">
        <f>buff!AN758</f>
        <v>0</v>
      </c>
      <c r="O757">
        <f>buff!AO758</f>
        <v>0</v>
      </c>
      <c r="P757">
        <f>buff!AP758</f>
        <v>0</v>
      </c>
      <c r="Q757">
        <f>buff!AQ758</f>
        <v>0</v>
      </c>
      <c r="R757">
        <f>buff!AR758</f>
        <v>999</v>
      </c>
      <c r="S757">
        <f>buff!AS758</f>
        <v>0</v>
      </c>
      <c r="T757">
        <f>buff!AT758</f>
        <v>0</v>
      </c>
      <c r="U757" t="str">
        <f>buff!AZ758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R44" sqref="R44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2</v>
      </c>
      <c r="E1324" s="1" t="str">
        <f>主动技能升级!N1327</f>
        <v>[]</v>
      </c>
      <c r="F1324" s="1">
        <f>主动技能升级!O1327</f>
        <v>320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5</v>
      </c>
      <c r="E1325" s="1" t="str">
        <f>主动技能升级!N1328</f>
        <v>[]</v>
      </c>
      <c r="F1325" s="1">
        <f>主动技能升级!O1328</f>
        <v>400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10</v>
      </c>
      <c r="E1326" s="1" t="str">
        <f>主动技能升级!N1329</f>
        <v>[]</v>
      </c>
      <c r="F1326" s="1">
        <f>主动技能升级!O1329</f>
        <v>400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15</v>
      </c>
      <c r="E1327" s="1" t="str">
        <f>主动技能升级!N1330</f>
        <v>[]</v>
      </c>
      <c r="F1327" s="1">
        <f>主动技能升级!O1330</f>
        <v>400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20</v>
      </c>
      <c r="E1328" s="1" t="str">
        <f>主动技能升级!N1331</f>
        <v>[]</v>
      </c>
      <c r="F1328" s="1">
        <f>主动技能升级!O1331</f>
        <v>800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25</v>
      </c>
      <c r="E1329" s="1" t="str">
        <f>主动技能升级!N1332</f>
        <v>[]</v>
      </c>
      <c r="F1329" s="1">
        <f>主动技能升级!O1332</f>
        <v>800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30</v>
      </c>
      <c r="E1330" s="1" t="str">
        <f>主动技能升级!N1333</f>
        <v>[]</v>
      </c>
      <c r="F1330" s="1">
        <f>主动技能升级!O1333</f>
        <v>1600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35</v>
      </c>
      <c r="E1331" s="1" t="str">
        <f>主动技能升级!N1334</f>
        <v>[]</v>
      </c>
      <c r="F1331" s="1">
        <f>主动技能升级!O1334</f>
        <v>1600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40</v>
      </c>
      <c r="E1332" s="1" t="str">
        <f>主动技能升级!N1335</f>
        <v>[]</v>
      </c>
      <c r="F1332" s="1">
        <f>主动技能升级!O1335</f>
        <v>3200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45</v>
      </c>
      <c r="E1333" s="1" t="str">
        <f>主动技能升级!N1336</f>
        <v>[]</v>
      </c>
      <c r="F1333" s="1">
        <f>主动技能升级!O1336</f>
        <v>3200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50</v>
      </c>
      <c r="E1334" s="1" t="str">
        <f>主动技能升级!N1337</f>
        <v>[]</v>
      </c>
      <c r="F1334" s="1">
        <f>主动技能升级!O1337</f>
        <v>6410.0000000000027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55</v>
      </c>
      <c r="E1335" s="1" t="str">
        <f>主动技能升级!N1338</f>
        <v>[]</v>
      </c>
      <c r="F1335" s="1">
        <f>主动技能升级!O1338</f>
        <v>6409.9999999999927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60</v>
      </c>
      <c r="E1336" s="1" t="str">
        <f>主动技能升级!N1339</f>
        <v>[]</v>
      </c>
      <c r="F1336" s="1">
        <f>主动技能升级!O1339</f>
        <v>12829.999999999995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65</v>
      </c>
      <c r="E1337" s="1" t="str">
        <f>主动技能升级!N1340</f>
        <v>[]</v>
      </c>
      <c r="F1337" s="1">
        <f>主动技能升级!O1340</f>
        <v>12830.00000000002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70</v>
      </c>
      <c r="E1338" s="1" t="str">
        <f>主动技能升级!N1341</f>
        <v>[]</v>
      </c>
      <c r="F1338" s="1">
        <f>主动技能升级!O1341</f>
        <v>25659.999999999989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75</v>
      </c>
      <c r="E1339" s="1" t="str">
        <f>主动技能升级!N1342</f>
        <v>[]</v>
      </c>
      <c r="F1339" s="1">
        <f>主动技能升级!O1342</f>
        <v>25660.00000000004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80</v>
      </c>
      <c r="E1340" s="1" t="str">
        <f>主动技能升级!N1343</f>
        <v>[]</v>
      </c>
      <c r="F1340" s="1">
        <f>主动技能升级!O1343</f>
        <v>51319.999999999978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85</v>
      </c>
      <c r="E1341" s="1" t="str">
        <f>主动技能升级!N1344</f>
        <v>[]</v>
      </c>
      <c r="F1341" s="1">
        <f>主动技能升级!O1344</f>
        <v>51320.000000000058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90</v>
      </c>
      <c r="E1342" s="1" t="str">
        <f>主动技能升级!N1345</f>
        <v>[]</v>
      </c>
      <c r="F1342" s="1">
        <f>主动技能升级!O1345</f>
        <v>102679.99999999993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100</v>
      </c>
      <c r="E1343" s="1" t="str">
        <f>主动技能升级!N1346</f>
        <v>[]</v>
      </c>
      <c r="F1343" s="1">
        <f>主动技能升级!O1346</f>
        <v>154040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2</v>
      </c>
      <c r="E1344" s="1" t="str">
        <f>主动技能升级!N1347</f>
        <v>[]</v>
      </c>
      <c r="F1344" s="1">
        <f>主动技能升级!O1347</f>
        <v>320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5</v>
      </c>
      <c r="E1345" s="1" t="str">
        <f>主动技能升级!N1348</f>
        <v>[]</v>
      </c>
      <c r="F1345" s="1">
        <f>主动技能升级!O1348</f>
        <v>400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10</v>
      </c>
      <c r="E1346" s="1" t="str">
        <f>主动技能升级!N1349</f>
        <v>[]</v>
      </c>
      <c r="F1346" s="1">
        <f>主动技能升级!O1349</f>
        <v>400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15</v>
      </c>
      <c r="E1347" s="1" t="str">
        <f>主动技能升级!N1350</f>
        <v>[]</v>
      </c>
      <c r="F1347" s="1">
        <f>主动技能升级!O1350</f>
        <v>400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20</v>
      </c>
      <c r="E1348" s="1" t="str">
        <f>主动技能升级!N1351</f>
        <v>[]</v>
      </c>
      <c r="F1348" s="1">
        <f>主动技能升级!O1351</f>
        <v>800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25</v>
      </c>
      <c r="E1349" s="1" t="str">
        <f>主动技能升级!N1352</f>
        <v>[]</v>
      </c>
      <c r="F1349" s="1">
        <f>主动技能升级!O1352</f>
        <v>800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30</v>
      </c>
      <c r="E1350" s="1" t="str">
        <f>主动技能升级!N1353</f>
        <v>[]</v>
      </c>
      <c r="F1350" s="1">
        <f>主动技能升级!O1353</f>
        <v>1600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35</v>
      </c>
      <c r="E1351" s="1" t="str">
        <f>主动技能升级!N1354</f>
        <v>[]</v>
      </c>
      <c r="F1351" s="1">
        <f>主动技能升级!O1354</f>
        <v>1600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40</v>
      </c>
      <c r="E1352" s="1" t="str">
        <f>主动技能升级!N1355</f>
        <v>[]</v>
      </c>
      <c r="F1352" s="1">
        <f>主动技能升级!O1355</f>
        <v>3200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45</v>
      </c>
      <c r="E1353" s="1" t="str">
        <f>主动技能升级!N1356</f>
        <v>[]</v>
      </c>
      <c r="F1353" s="1">
        <f>主动技能升级!O1356</f>
        <v>3200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50</v>
      </c>
      <c r="E1354" s="1" t="str">
        <f>主动技能升级!N1357</f>
        <v>[]</v>
      </c>
      <c r="F1354" s="1">
        <f>主动技能升级!O1357</f>
        <v>6410.0000000000027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55</v>
      </c>
      <c r="E1355" s="1" t="str">
        <f>主动技能升级!N1358</f>
        <v>[]</v>
      </c>
      <c r="F1355" s="1">
        <f>主动技能升级!O1358</f>
        <v>6409.9999999999927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60</v>
      </c>
      <c r="E1356" s="1" t="str">
        <f>主动技能升级!N1359</f>
        <v>[]</v>
      </c>
      <c r="F1356" s="1">
        <f>主动技能升级!O1359</f>
        <v>12829.999999999995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65</v>
      </c>
      <c r="E1357" s="1" t="str">
        <f>主动技能升级!N1360</f>
        <v>[]</v>
      </c>
      <c r="F1357" s="1">
        <f>主动技能升级!O1360</f>
        <v>12830.00000000002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70</v>
      </c>
      <c r="E1358" s="1" t="str">
        <f>主动技能升级!N1361</f>
        <v>[]</v>
      </c>
      <c r="F1358" s="1">
        <f>主动技能升级!O1361</f>
        <v>25659.999999999989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75</v>
      </c>
      <c r="E1359" s="1" t="str">
        <f>主动技能升级!N1362</f>
        <v>[]</v>
      </c>
      <c r="F1359" s="1">
        <f>主动技能升级!O1362</f>
        <v>25660.00000000004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80</v>
      </c>
      <c r="E1360" s="1" t="str">
        <f>主动技能升级!N1363</f>
        <v>[]</v>
      </c>
      <c r="F1360" s="1">
        <f>主动技能升级!O1363</f>
        <v>51319.999999999978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85</v>
      </c>
      <c r="E1361" s="1" t="str">
        <f>主动技能升级!N1364</f>
        <v>[]</v>
      </c>
      <c r="F1361" s="1">
        <f>主动技能升级!O1364</f>
        <v>51320.000000000058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90</v>
      </c>
      <c r="E1362" s="1" t="str">
        <f>主动技能升级!N1365</f>
        <v>[]</v>
      </c>
      <c r="F1362" s="1">
        <f>主动技能升级!O1365</f>
        <v>102679.99999999993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100</v>
      </c>
      <c r="E1363" s="1" t="str">
        <f>主动技能升级!N1366</f>
        <v>[]</v>
      </c>
      <c r="F1363" s="1">
        <f>主动技能升级!O1366</f>
        <v>154040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2</v>
      </c>
      <c r="E1364" s="1" t="str">
        <f>主动技能升级!N1367</f>
        <v>[]</v>
      </c>
      <c r="F1364" s="1">
        <f>主动技能升级!O1367</f>
        <v>320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5</v>
      </c>
      <c r="E1365" s="1" t="str">
        <f>主动技能升级!N1368</f>
        <v>[]</v>
      </c>
      <c r="F1365" s="1">
        <f>主动技能升级!O1368</f>
        <v>400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10</v>
      </c>
      <c r="E1366" s="1" t="str">
        <f>主动技能升级!N1369</f>
        <v>[]</v>
      </c>
      <c r="F1366" s="1">
        <f>主动技能升级!O1369</f>
        <v>400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15</v>
      </c>
      <c r="E1367" s="1" t="str">
        <f>主动技能升级!N1370</f>
        <v>[]</v>
      </c>
      <c r="F1367" s="1">
        <f>主动技能升级!O1370</f>
        <v>400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20</v>
      </c>
      <c r="E1368" s="1" t="str">
        <f>主动技能升级!N1371</f>
        <v>[]</v>
      </c>
      <c r="F1368" s="1">
        <f>主动技能升级!O1371</f>
        <v>800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25</v>
      </c>
      <c r="E1369" s="1" t="str">
        <f>主动技能升级!N1372</f>
        <v>[]</v>
      </c>
      <c r="F1369" s="1">
        <f>主动技能升级!O1372</f>
        <v>800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30</v>
      </c>
      <c r="E1370" s="1" t="str">
        <f>主动技能升级!N1373</f>
        <v>[]</v>
      </c>
      <c r="F1370" s="1">
        <f>主动技能升级!O1373</f>
        <v>1600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35</v>
      </c>
      <c r="E1371" s="1" t="str">
        <f>主动技能升级!N1374</f>
        <v>[]</v>
      </c>
      <c r="F1371" s="1">
        <f>主动技能升级!O1374</f>
        <v>1600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40</v>
      </c>
      <c r="E1372" s="1" t="str">
        <f>主动技能升级!N1375</f>
        <v>[]</v>
      </c>
      <c r="F1372" s="1">
        <f>主动技能升级!O1375</f>
        <v>3200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45</v>
      </c>
      <c r="E1373" s="1" t="str">
        <f>主动技能升级!N1376</f>
        <v>[]</v>
      </c>
      <c r="F1373" s="1">
        <f>主动技能升级!O1376</f>
        <v>3200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50</v>
      </c>
      <c r="E1374" s="1" t="str">
        <f>主动技能升级!N1377</f>
        <v>[]</v>
      </c>
      <c r="F1374" s="1">
        <f>主动技能升级!O1377</f>
        <v>6410.0000000000027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55</v>
      </c>
      <c r="E1375" s="1" t="str">
        <f>主动技能升级!N1378</f>
        <v>[]</v>
      </c>
      <c r="F1375" s="1">
        <f>主动技能升级!O1378</f>
        <v>6409.9999999999927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60</v>
      </c>
      <c r="E1376" s="1" t="str">
        <f>主动技能升级!N1379</f>
        <v>[]</v>
      </c>
      <c r="F1376" s="1">
        <f>主动技能升级!O1379</f>
        <v>12829.999999999995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65</v>
      </c>
      <c r="E1377" s="1" t="str">
        <f>主动技能升级!N1380</f>
        <v>[]</v>
      </c>
      <c r="F1377" s="1">
        <f>主动技能升级!O1380</f>
        <v>12830.00000000002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70</v>
      </c>
      <c r="E1378" s="1" t="str">
        <f>主动技能升级!N1381</f>
        <v>[]</v>
      </c>
      <c r="F1378" s="1">
        <f>主动技能升级!O1381</f>
        <v>25659.999999999989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75</v>
      </c>
      <c r="E1379" s="1" t="str">
        <f>主动技能升级!N1382</f>
        <v>[]</v>
      </c>
      <c r="F1379" s="1">
        <f>主动技能升级!O1382</f>
        <v>25660.00000000004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80</v>
      </c>
      <c r="E1380" s="1" t="str">
        <f>主动技能升级!N1383</f>
        <v>[]</v>
      </c>
      <c r="F1380" s="1">
        <f>主动技能升级!O1383</f>
        <v>51319.999999999978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85</v>
      </c>
      <c r="E1381" s="1" t="str">
        <f>主动技能升级!N1384</f>
        <v>[]</v>
      </c>
      <c r="F1381" s="1">
        <f>主动技能升级!O1384</f>
        <v>51320.000000000058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90</v>
      </c>
      <c r="E1382" s="1" t="str">
        <f>主动技能升级!N1385</f>
        <v>[]</v>
      </c>
      <c r="F1382" s="1">
        <f>主动技能升级!O1385</f>
        <v>102679.99999999993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100</v>
      </c>
      <c r="E1383" s="1" t="str">
        <f>主动技能升级!N1386</f>
        <v>[]</v>
      </c>
      <c r="F1383" s="1">
        <f>主动技能升级!O1386</f>
        <v>154040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2</v>
      </c>
      <c r="E1384" s="1" t="str">
        <f>主动技能升级!N1387</f>
        <v>[]</v>
      </c>
      <c r="F1384" s="1">
        <f>主动技能升级!O1387</f>
        <v>320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5</v>
      </c>
      <c r="E1385" s="1" t="str">
        <f>主动技能升级!N1388</f>
        <v>[]</v>
      </c>
      <c r="F1385" s="1">
        <f>主动技能升级!O1388</f>
        <v>400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10</v>
      </c>
      <c r="E1386" s="1" t="str">
        <f>主动技能升级!N1389</f>
        <v>[]</v>
      </c>
      <c r="F1386" s="1">
        <f>主动技能升级!O1389</f>
        <v>400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15</v>
      </c>
      <c r="E1387" s="1" t="str">
        <f>主动技能升级!N1390</f>
        <v>[]</v>
      </c>
      <c r="F1387" s="1">
        <f>主动技能升级!O1390</f>
        <v>400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20</v>
      </c>
      <c r="E1388" s="1" t="str">
        <f>主动技能升级!N1391</f>
        <v>[]</v>
      </c>
      <c r="F1388" s="1">
        <f>主动技能升级!O1391</f>
        <v>800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25</v>
      </c>
      <c r="E1389" s="1" t="str">
        <f>主动技能升级!N1392</f>
        <v>[]</v>
      </c>
      <c r="F1389" s="1">
        <f>主动技能升级!O1392</f>
        <v>800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30</v>
      </c>
      <c r="E1390" s="1" t="str">
        <f>主动技能升级!N1393</f>
        <v>[]</v>
      </c>
      <c r="F1390" s="1">
        <f>主动技能升级!O1393</f>
        <v>1600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35</v>
      </c>
      <c r="E1391" s="1" t="str">
        <f>主动技能升级!N1394</f>
        <v>[]</v>
      </c>
      <c r="F1391" s="1">
        <f>主动技能升级!O1394</f>
        <v>1600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40</v>
      </c>
      <c r="E1392" s="1" t="str">
        <f>主动技能升级!N1395</f>
        <v>[]</v>
      </c>
      <c r="F1392" s="1">
        <f>主动技能升级!O1395</f>
        <v>3200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45</v>
      </c>
      <c r="E1393" s="1" t="str">
        <f>主动技能升级!N1396</f>
        <v>[]</v>
      </c>
      <c r="F1393" s="1">
        <f>主动技能升级!O1396</f>
        <v>3200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50</v>
      </c>
      <c r="E1394" s="1" t="str">
        <f>主动技能升级!N1397</f>
        <v>[]</v>
      </c>
      <c r="F1394" s="1">
        <f>主动技能升级!O1397</f>
        <v>6410.0000000000027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55</v>
      </c>
      <c r="E1395" s="1" t="str">
        <f>主动技能升级!N1398</f>
        <v>[]</v>
      </c>
      <c r="F1395" s="1">
        <f>主动技能升级!O1398</f>
        <v>6409.9999999999927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60</v>
      </c>
      <c r="E1396" s="1" t="str">
        <f>主动技能升级!N1399</f>
        <v>[]</v>
      </c>
      <c r="F1396" s="1">
        <f>主动技能升级!O1399</f>
        <v>12829.999999999995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65</v>
      </c>
      <c r="E1397" s="1" t="str">
        <f>主动技能升级!N1400</f>
        <v>[]</v>
      </c>
      <c r="F1397" s="1">
        <f>主动技能升级!O1400</f>
        <v>12830.00000000002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70</v>
      </c>
      <c r="E1398" s="1" t="str">
        <f>主动技能升级!N1401</f>
        <v>[]</v>
      </c>
      <c r="F1398" s="1">
        <f>主动技能升级!O1401</f>
        <v>25659.999999999989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75</v>
      </c>
      <c r="E1399" s="1" t="str">
        <f>主动技能升级!N1402</f>
        <v>[]</v>
      </c>
      <c r="F1399" s="1">
        <f>主动技能升级!O1402</f>
        <v>25660.00000000004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80</v>
      </c>
      <c r="E1400" s="1" t="str">
        <f>主动技能升级!N1403</f>
        <v>[]</v>
      </c>
      <c r="F1400" s="1">
        <f>主动技能升级!O1403</f>
        <v>51319.999999999978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85</v>
      </c>
      <c r="E1401" s="1" t="str">
        <f>主动技能升级!N1404</f>
        <v>[]</v>
      </c>
      <c r="F1401" s="1">
        <f>主动技能升级!O1404</f>
        <v>51320.000000000058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90</v>
      </c>
      <c r="E1402" s="1" t="str">
        <f>主动技能升级!N1405</f>
        <v>[]</v>
      </c>
      <c r="F1402" s="1">
        <f>主动技能升级!O1405</f>
        <v>102679.99999999993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100</v>
      </c>
      <c r="E1403" s="1" t="str">
        <f>主动技能升级!N1406</f>
        <v>[]</v>
      </c>
      <c r="F1403" s="1">
        <f>主动技能升级!O1406</f>
        <v>154040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2</v>
      </c>
      <c r="E1404" s="1" t="str">
        <f>主动技能升级!N1407</f>
        <v>[]</v>
      </c>
      <c r="F1404" s="1">
        <f>主动技能升级!O1407</f>
        <v>320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5</v>
      </c>
      <c r="E1405" s="1" t="str">
        <f>主动技能升级!N1408</f>
        <v>[]</v>
      </c>
      <c r="F1405" s="1">
        <f>主动技能升级!O1408</f>
        <v>400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10</v>
      </c>
      <c r="E1406" s="1" t="str">
        <f>主动技能升级!N1409</f>
        <v>[]</v>
      </c>
      <c r="F1406" s="1">
        <f>主动技能升级!O1409</f>
        <v>400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15</v>
      </c>
      <c r="E1407" s="1" t="str">
        <f>主动技能升级!N1410</f>
        <v>[]</v>
      </c>
      <c r="F1407" s="1">
        <f>主动技能升级!O1410</f>
        <v>400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20</v>
      </c>
      <c r="E1408" s="1" t="str">
        <f>主动技能升级!N1411</f>
        <v>[]</v>
      </c>
      <c r="F1408" s="1">
        <f>主动技能升级!O1411</f>
        <v>800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25</v>
      </c>
      <c r="E1409" s="1" t="str">
        <f>主动技能升级!N1412</f>
        <v>[]</v>
      </c>
      <c r="F1409" s="1">
        <f>主动技能升级!O1412</f>
        <v>800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30</v>
      </c>
      <c r="E1410" s="1" t="str">
        <f>主动技能升级!N1413</f>
        <v>[]</v>
      </c>
      <c r="F1410" s="1">
        <f>主动技能升级!O1413</f>
        <v>1600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35</v>
      </c>
      <c r="E1411" s="1" t="str">
        <f>主动技能升级!N1414</f>
        <v>[]</v>
      </c>
      <c r="F1411" s="1">
        <f>主动技能升级!O1414</f>
        <v>1600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40</v>
      </c>
      <c r="E1412" s="1" t="str">
        <f>主动技能升级!N1415</f>
        <v>[]</v>
      </c>
      <c r="F1412" s="1">
        <f>主动技能升级!O1415</f>
        <v>3200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45</v>
      </c>
      <c r="E1413" s="1" t="str">
        <f>主动技能升级!N1416</f>
        <v>[]</v>
      </c>
      <c r="F1413" s="1">
        <f>主动技能升级!O1416</f>
        <v>3200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50</v>
      </c>
      <c r="E1414" s="1" t="str">
        <f>主动技能升级!N1417</f>
        <v>[]</v>
      </c>
      <c r="F1414" s="1">
        <f>主动技能升级!O1417</f>
        <v>6410.0000000000027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55</v>
      </c>
      <c r="E1415" s="1" t="str">
        <f>主动技能升级!N1418</f>
        <v>[]</v>
      </c>
      <c r="F1415" s="1">
        <f>主动技能升级!O1418</f>
        <v>6409.9999999999927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60</v>
      </c>
      <c r="E1416" s="1" t="str">
        <f>主动技能升级!N1419</f>
        <v>[]</v>
      </c>
      <c r="F1416" s="1">
        <f>主动技能升级!O1419</f>
        <v>12829.999999999995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65</v>
      </c>
      <c r="E1417" s="1" t="str">
        <f>主动技能升级!N1420</f>
        <v>[]</v>
      </c>
      <c r="F1417" s="1">
        <f>主动技能升级!O1420</f>
        <v>12830.00000000002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70</v>
      </c>
      <c r="E1418" s="1" t="str">
        <f>主动技能升级!N1421</f>
        <v>[]</v>
      </c>
      <c r="F1418" s="1">
        <f>主动技能升级!O1421</f>
        <v>25659.999999999989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75</v>
      </c>
      <c r="E1419" s="1" t="str">
        <f>主动技能升级!N1422</f>
        <v>[]</v>
      </c>
      <c r="F1419" s="1">
        <f>主动技能升级!O1422</f>
        <v>25660.00000000004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80</v>
      </c>
      <c r="E1420" s="1" t="str">
        <f>主动技能升级!N1423</f>
        <v>[]</v>
      </c>
      <c r="F1420" s="1">
        <f>主动技能升级!O1423</f>
        <v>51319.999999999978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85</v>
      </c>
      <c r="E1421" s="1" t="str">
        <f>主动技能升级!N1424</f>
        <v>[]</v>
      </c>
      <c r="F1421" s="1">
        <f>主动技能升级!O1424</f>
        <v>51320.000000000058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90</v>
      </c>
      <c r="E1422" s="1" t="str">
        <f>主动技能升级!N1425</f>
        <v>[]</v>
      </c>
      <c r="F1422" s="1">
        <f>主动技能升级!O1425</f>
        <v>102679.99999999993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100</v>
      </c>
      <c r="E1423" s="1" t="str">
        <f>主动技能升级!N1426</f>
        <v>[]</v>
      </c>
      <c r="F1423" s="1">
        <f>主动技能升级!O1426</f>
        <v>154040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2</v>
      </c>
      <c r="E1424" s="1" t="str">
        <f>主动技能升级!N1427</f>
        <v>[]</v>
      </c>
      <c r="F1424" s="1">
        <f>主动技能升级!O1427</f>
        <v>320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5</v>
      </c>
      <c r="E1425" s="1" t="str">
        <f>主动技能升级!N1428</f>
        <v>[]</v>
      </c>
      <c r="F1425" s="1">
        <f>主动技能升级!O1428</f>
        <v>400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10</v>
      </c>
      <c r="E1426" s="1" t="str">
        <f>主动技能升级!N1429</f>
        <v>[]</v>
      </c>
      <c r="F1426" s="1">
        <f>主动技能升级!O1429</f>
        <v>400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15</v>
      </c>
      <c r="E1427" s="1" t="str">
        <f>主动技能升级!N1430</f>
        <v>[]</v>
      </c>
      <c r="F1427" s="1">
        <f>主动技能升级!O1430</f>
        <v>400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20</v>
      </c>
      <c r="E1428" s="1" t="str">
        <f>主动技能升级!N1431</f>
        <v>[]</v>
      </c>
      <c r="F1428" s="1">
        <f>主动技能升级!O1431</f>
        <v>800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25</v>
      </c>
      <c r="E1429" s="1" t="str">
        <f>主动技能升级!N1432</f>
        <v>[]</v>
      </c>
      <c r="F1429" s="1">
        <f>主动技能升级!O1432</f>
        <v>800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30</v>
      </c>
      <c r="E1430" s="1" t="str">
        <f>主动技能升级!N1433</f>
        <v>[]</v>
      </c>
      <c r="F1430" s="1">
        <f>主动技能升级!O1433</f>
        <v>1600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35</v>
      </c>
      <c r="E1431" s="1" t="str">
        <f>主动技能升级!N1434</f>
        <v>[]</v>
      </c>
      <c r="F1431" s="1">
        <f>主动技能升级!O1434</f>
        <v>1600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40</v>
      </c>
      <c r="E1432" s="1" t="str">
        <f>主动技能升级!N1435</f>
        <v>[]</v>
      </c>
      <c r="F1432" s="1">
        <f>主动技能升级!O1435</f>
        <v>3200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45</v>
      </c>
      <c r="E1433" s="1" t="str">
        <f>主动技能升级!N1436</f>
        <v>[]</v>
      </c>
      <c r="F1433" s="1">
        <f>主动技能升级!O1436</f>
        <v>3200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50</v>
      </c>
      <c r="E1434" s="1" t="str">
        <f>主动技能升级!N1437</f>
        <v>[]</v>
      </c>
      <c r="F1434" s="1">
        <f>主动技能升级!O1437</f>
        <v>6410.0000000000027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55</v>
      </c>
      <c r="E1435" s="1" t="str">
        <f>主动技能升级!N1438</f>
        <v>[]</v>
      </c>
      <c r="F1435" s="1">
        <f>主动技能升级!O1438</f>
        <v>6409.9999999999927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60</v>
      </c>
      <c r="E1436" s="1" t="str">
        <f>主动技能升级!N1439</f>
        <v>[]</v>
      </c>
      <c r="F1436" s="1">
        <f>主动技能升级!O1439</f>
        <v>12829.999999999995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65</v>
      </c>
      <c r="E1437" s="1" t="str">
        <f>主动技能升级!N1440</f>
        <v>[]</v>
      </c>
      <c r="F1437" s="1">
        <f>主动技能升级!O1440</f>
        <v>12830.00000000002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70</v>
      </c>
      <c r="E1438" s="1" t="str">
        <f>主动技能升级!N1441</f>
        <v>[]</v>
      </c>
      <c r="F1438" s="1">
        <f>主动技能升级!O1441</f>
        <v>25659.999999999989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75</v>
      </c>
      <c r="E1439" s="1" t="str">
        <f>主动技能升级!N1442</f>
        <v>[]</v>
      </c>
      <c r="F1439" s="1">
        <f>主动技能升级!O1442</f>
        <v>25660.00000000004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80</v>
      </c>
      <c r="E1440" s="1" t="str">
        <f>主动技能升级!N1443</f>
        <v>[]</v>
      </c>
      <c r="F1440" s="1">
        <f>主动技能升级!O1443</f>
        <v>51319.999999999978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85</v>
      </c>
      <c r="E1441" s="1" t="str">
        <f>主动技能升级!N1444</f>
        <v>[]</v>
      </c>
      <c r="F1441" s="1">
        <f>主动技能升级!O1444</f>
        <v>51320.000000000058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90</v>
      </c>
      <c r="E1442" s="1" t="str">
        <f>主动技能升级!N1445</f>
        <v>[]</v>
      </c>
      <c r="F1442" s="1">
        <f>主动技能升级!O1445</f>
        <v>102679.99999999993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100</v>
      </c>
      <c r="E1443" s="1" t="str">
        <f>主动技能升级!N1446</f>
        <v>[]</v>
      </c>
      <c r="F1443" s="1">
        <f>主动技能升级!O1446</f>
        <v>154040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2</v>
      </c>
      <c r="E1444" s="1" t="str">
        <f>主动技能升级!N1447</f>
        <v>[]</v>
      </c>
      <c r="F1444" s="1">
        <f>主动技能升级!O1447</f>
        <v>320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5</v>
      </c>
      <c r="E1445" s="1" t="str">
        <f>主动技能升级!N1448</f>
        <v>[]</v>
      </c>
      <c r="F1445" s="1">
        <f>主动技能升级!O1448</f>
        <v>400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10</v>
      </c>
      <c r="E1446" s="1" t="str">
        <f>主动技能升级!N1449</f>
        <v>[]</v>
      </c>
      <c r="F1446" s="1">
        <f>主动技能升级!O1449</f>
        <v>400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15</v>
      </c>
      <c r="E1447" s="1" t="str">
        <f>主动技能升级!N1450</f>
        <v>[]</v>
      </c>
      <c r="F1447" s="1">
        <f>主动技能升级!O1450</f>
        <v>400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20</v>
      </c>
      <c r="E1448" s="1" t="str">
        <f>主动技能升级!N1451</f>
        <v>[]</v>
      </c>
      <c r="F1448" s="1">
        <f>主动技能升级!O1451</f>
        <v>800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25</v>
      </c>
      <c r="E1449" s="1" t="str">
        <f>主动技能升级!N1452</f>
        <v>[]</v>
      </c>
      <c r="F1449" s="1">
        <f>主动技能升级!O1452</f>
        <v>800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30</v>
      </c>
      <c r="E1450" s="1" t="str">
        <f>主动技能升级!N1453</f>
        <v>[]</v>
      </c>
      <c r="F1450" s="1">
        <f>主动技能升级!O1453</f>
        <v>1600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35</v>
      </c>
      <c r="E1451" s="1" t="str">
        <f>主动技能升级!N1454</f>
        <v>[]</v>
      </c>
      <c r="F1451" s="1">
        <f>主动技能升级!O1454</f>
        <v>1600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40</v>
      </c>
      <c r="E1452" s="1" t="str">
        <f>主动技能升级!N1455</f>
        <v>[]</v>
      </c>
      <c r="F1452" s="1">
        <f>主动技能升级!O1455</f>
        <v>3200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45</v>
      </c>
      <c r="E1453" s="1" t="str">
        <f>主动技能升级!N1456</f>
        <v>[]</v>
      </c>
      <c r="F1453" s="1">
        <f>主动技能升级!O1456</f>
        <v>3200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50</v>
      </c>
      <c r="E1454" s="1" t="str">
        <f>主动技能升级!N1457</f>
        <v>[]</v>
      </c>
      <c r="F1454" s="1">
        <f>主动技能升级!O1457</f>
        <v>6410.0000000000027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55</v>
      </c>
      <c r="E1455" s="1" t="str">
        <f>主动技能升级!N1458</f>
        <v>[]</v>
      </c>
      <c r="F1455" s="1">
        <f>主动技能升级!O1458</f>
        <v>6409.9999999999927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60</v>
      </c>
      <c r="E1456" s="1" t="str">
        <f>主动技能升级!N1459</f>
        <v>[]</v>
      </c>
      <c r="F1456" s="1">
        <f>主动技能升级!O1459</f>
        <v>12829.999999999995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65</v>
      </c>
      <c r="E1457" s="1" t="str">
        <f>主动技能升级!N1460</f>
        <v>[]</v>
      </c>
      <c r="F1457" s="1">
        <f>主动技能升级!O1460</f>
        <v>12830.00000000002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70</v>
      </c>
      <c r="E1458" s="1" t="str">
        <f>主动技能升级!N1461</f>
        <v>[]</v>
      </c>
      <c r="F1458" s="1">
        <f>主动技能升级!O1461</f>
        <v>25659.999999999989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75</v>
      </c>
      <c r="E1459" s="1" t="str">
        <f>主动技能升级!N1462</f>
        <v>[]</v>
      </c>
      <c r="F1459" s="1">
        <f>主动技能升级!O1462</f>
        <v>25660.00000000004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80</v>
      </c>
      <c r="E1460" s="1" t="str">
        <f>主动技能升级!N1463</f>
        <v>[]</v>
      </c>
      <c r="F1460" s="1">
        <f>主动技能升级!O1463</f>
        <v>51319.999999999978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85</v>
      </c>
      <c r="E1461" s="1" t="str">
        <f>主动技能升级!N1464</f>
        <v>[]</v>
      </c>
      <c r="F1461" s="1">
        <f>主动技能升级!O1464</f>
        <v>51320.000000000058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90</v>
      </c>
      <c r="E1462" s="1" t="str">
        <f>主动技能升级!N1465</f>
        <v>[]</v>
      </c>
      <c r="F1462" s="1">
        <f>主动技能升级!O1465</f>
        <v>102679.99999999993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100</v>
      </c>
      <c r="E1463" s="1" t="str">
        <f>主动技能升级!N1466</f>
        <v>[]</v>
      </c>
      <c r="F1463" s="1">
        <f>主动技能升级!O1466</f>
        <v>154040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2</v>
      </c>
      <c r="E1464" s="1" t="str">
        <f>主动技能升级!N1467</f>
        <v>[]</v>
      </c>
      <c r="F1464" s="1">
        <f>主动技能升级!O1467</f>
        <v>320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5</v>
      </c>
      <c r="E1465" s="1" t="str">
        <f>主动技能升级!N1468</f>
        <v>[]</v>
      </c>
      <c r="F1465" s="1">
        <f>主动技能升级!O1468</f>
        <v>400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10</v>
      </c>
      <c r="E1466" s="1" t="str">
        <f>主动技能升级!N1469</f>
        <v>[]</v>
      </c>
      <c r="F1466" s="1">
        <f>主动技能升级!O1469</f>
        <v>400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15</v>
      </c>
      <c r="E1467" s="1" t="str">
        <f>主动技能升级!N1470</f>
        <v>[]</v>
      </c>
      <c r="F1467" s="1">
        <f>主动技能升级!O1470</f>
        <v>400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20</v>
      </c>
      <c r="E1468" s="1" t="str">
        <f>主动技能升级!N1471</f>
        <v>[]</v>
      </c>
      <c r="F1468" s="1">
        <f>主动技能升级!O1471</f>
        <v>800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25</v>
      </c>
      <c r="E1469" s="1" t="str">
        <f>主动技能升级!N1472</f>
        <v>[]</v>
      </c>
      <c r="F1469" s="1">
        <f>主动技能升级!O1472</f>
        <v>800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30</v>
      </c>
      <c r="E1470" s="1" t="str">
        <f>主动技能升级!N1473</f>
        <v>[]</v>
      </c>
      <c r="F1470" s="1">
        <f>主动技能升级!O1473</f>
        <v>1600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35</v>
      </c>
      <c r="E1471" s="1" t="str">
        <f>主动技能升级!N1474</f>
        <v>[]</v>
      </c>
      <c r="F1471" s="1">
        <f>主动技能升级!O1474</f>
        <v>1600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40</v>
      </c>
      <c r="E1472" s="1" t="str">
        <f>主动技能升级!N1475</f>
        <v>[]</v>
      </c>
      <c r="F1472" s="1">
        <f>主动技能升级!O1475</f>
        <v>3200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45</v>
      </c>
      <c r="E1473" s="1" t="str">
        <f>主动技能升级!N1476</f>
        <v>[]</v>
      </c>
      <c r="F1473" s="1">
        <f>主动技能升级!O1476</f>
        <v>3200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50</v>
      </c>
      <c r="E1474" s="1" t="str">
        <f>主动技能升级!N1477</f>
        <v>[]</v>
      </c>
      <c r="F1474" s="1">
        <f>主动技能升级!O1477</f>
        <v>6410.0000000000027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55</v>
      </c>
      <c r="E1475" s="1" t="str">
        <f>主动技能升级!N1478</f>
        <v>[]</v>
      </c>
      <c r="F1475" s="1">
        <f>主动技能升级!O1478</f>
        <v>6409.9999999999927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60</v>
      </c>
      <c r="E1476" s="1" t="str">
        <f>主动技能升级!N1479</f>
        <v>[]</v>
      </c>
      <c r="F1476" s="1">
        <f>主动技能升级!O1479</f>
        <v>12829.999999999995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65</v>
      </c>
      <c r="E1477" s="1" t="str">
        <f>主动技能升级!N1480</f>
        <v>[]</v>
      </c>
      <c r="F1477" s="1">
        <f>主动技能升级!O1480</f>
        <v>12830.00000000002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70</v>
      </c>
      <c r="E1478" s="1" t="str">
        <f>主动技能升级!N1481</f>
        <v>[]</v>
      </c>
      <c r="F1478" s="1">
        <f>主动技能升级!O1481</f>
        <v>25659.999999999989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75</v>
      </c>
      <c r="E1479" s="1" t="str">
        <f>主动技能升级!N1482</f>
        <v>[]</v>
      </c>
      <c r="F1479" s="1">
        <f>主动技能升级!O1482</f>
        <v>25660.00000000004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80</v>
      </c>
      <c r="E1480" s="1" t="str">
        <f>主动技能升级!N1483</f>
        <v>[]</v>
      </c>
      <c r="F1480" s="1">
        <f>主动技能升级!O1483</f>
        <v>51319.999999999978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85</v>
      </c>
      <c r="E1481" s="1" t="str">
        <f>主动技能升级!N1484</f>
        <v>[]</v>
      </c>
      <c r="F1481" s="1">
        <f>主动技能升级!O1484</f>
        <v>51320.000000000058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90</v>
      </c>
      <c r="E1482" s="1" t="str">
        <f>主动技能升级!N1485</f>
        <v>[]</v>
      </c>
      <c r="F1482" s="1">
        <f>主动技能升级!O1485</f>
        <v>102679.99999999993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100</v>
      </c>
      <c r="E1483" s="1" t="str">
        <f>主动技能升级!N1486</f>
        <v>[]</v>
      </c>
      <c r="F1483" s="1">
        <f>主动技能升级!O1486</f>
        <v>154040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2</v>
      </c>
      <c r="E1484" s="1" t="str">
        <f>主动技能升级!N1487</f>
        <v>[]</v>
      </c>
      <c r="F1484" s="1">
        <f>主动技能升级!O1487</f>
        <v>320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5</v>
      </c>
      <c r="E1485" s="1" t="str">
        <f>主动技能升级!N1488</f>
        <v>[]</v>
      </c>
      <c r="F1485" s="1">
        <f>主动技能升级!O1488</f>
        <v>400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10</v>
      </c>
      <c r="E1486" s="1" t="str">
        <f>主动技能升级!N1489</f>
        <v>[]</v>
      </c>
      <c r="F1486" s="1">
        <f>主动技能升级!O1489</f>
        <v>400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15</v>
      </c>
      <c r="E1487" s="1" t="str">
        <f>主动技能升级!N1490</f>
        <v>[]</v>
      </c>
      <c r="F1487" s="1">
        <f>主动技能升级!O1490</f>
        <v>400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20</v>
      </c>
      <c r="E1488" s="1" t="str">
        <f>主动技能升级!N1491</f>
        <v>[]</v>
      </c>
      <c r="F1488" s="1">
        <f>主动技能升级!O1491</f>
        <v>800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25</v>
      </c>
      <c r="E1489" s="1" t="str">
        <f>主动技能升级!N1492</f>
        <v>[]</v>
      </c>
      <c r="F1489" s="1">
        <f>主动技能升级!O1492</f>
        <v>800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30</v>
      </c>
      <c r="E1490" s="1" t="str">
        <f>主动技能升级!N1493</f>
        <v>[]</v>
      </c>
      <c r="F1490" s="1">
        <f>主动技能升级!O1493</f>
        <v>1600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35</v>
      </c>
      <c r="E1491" s="1" t="str">
        <f>主动技能升级!N1494</f>
        <v>[]</v>
      </c>
      <c r="F1491" s="1">
        <f>主动技能升级!O1494</f>
        <v>1600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40</v>
      </c>
      <c r="E1492" s="1" t="str">
        <f>主动技能升级!N1495</f>
        <v>[]</v>
      </c>
      <c r="F1492" s="1">
        <f>主动技能升级!O1495</f>
        <v>3200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45</v>
      </c>
      <c r="E1493" s="1" t="str">
        <f>主动技能升级!N1496</f>
        <v>[]</v>
      </c>
      <c r="F1493" s="1">
        <f>主动技能升级!O1496</f>
        <v>3200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50</v>
      </c>
      <c r="E1494" s="1" t="str">
        <f>主动技能升级!N1497</f>
        <v>[]</v>
      </c>
      <c r="F1494" s="1">
        <f>主动技能升级!O1497</f>
        <v>6410.0000000000027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55</v>
      </c>
      <c r="E1495" s="1" t="str">
        <f>主动技能升级!N1498</f>
        <v>[]</v>
      </c>
      <c r="F1495" s="1">
        <f>主动技能升级!O1498</f>
        <v>6409.9999999999927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60</v>
      </c>
      <c r="E1496" s="1" t="str">
        <f>主动技能升级!N1499</f>
        <v>[]</v>
      </c>
      <c r="F1496" s="1">
        <f>主动技能升级!O1499</f>
        <v>12829.999999999995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65</v>
      </c>
      <c r="E1497" s="1" t="str">
        <f>主动技能升级!N1500</f>
        <v>[]</v>
      </c>
      <c r="F1497" s="1">
        <f>主动技能升级!O1500</f>
        <v>12830.00000000002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70</v>
      </c>
      <c r="E1498" s="1" t="str">
        <f>主动技能升级!N1501</f>
        <v>[]</v>
      </c>
      <c r="F1498" s="1">
        <f>主动技能升级!O1501</f>
        <v>25659.999999999989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75</v>
      </c>
      <c r="E1499" s="1" t="str">
        <f>主动技能升级!N1502</f>
        <v>[]</v>
      </c>
      <c r="F1499" s="1">
        <f>主动技能升级!O1502</f>
        <v>25660.00000000004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80</v>
      </c>
      <c r="E1500" s="1" t="str">
        <f>主动技能升级!N1503</f>
        <v>[]</v>
      </c>
      <c r="F1500" s="1">
        <f>主动技能升级!O1503</f>
        <v>51319.999999999978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85</v>
      </c>
      <c r="E1501" s="1" t="str">
        <f>主动技能升级!N1504</f>
        <v>[]</v>
      </c>
      <c r="F1501" s="1">
        <f>主动技能升级!O1504</f>
        <v>51320.000000000058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90</v>
      </c>
      <c r="E1502" s="1" t="str">
        <f>主动技能升级!N1505</f>
        <v>[]</v>
      </c>
      <c r="F1502" s="1">
        <f>主动技能升级!O1505</f>
        <v>102679.99999999993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100</v>
      </c>
      <c r="E1503" s="1" t="str">
        <f>主动技能升级!N1506</f>
        <v>[]</v>
      </c>
      <c r="F1503" s="1">
        <f>主动技能升级!O1506</f>
        <v>154040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2</v>
      </c>
      <c r="E1504" s="1" t="str">
        <f>主动技能升级!N1507</f>
        <v>[]</v>
      </c>
      <c r="F1504" s="1">
        <f>主动技能升级!O1507</f>
        <v>320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5</v>
      </c>
      <c r="E1505" s="1" t="str">
        <f>主动技能升级!N1508</f>
        <v>[]</v>
      </c>
      <c r="F1505" s="1">
        <f>主动技能升级!O1508</f>
        <v>400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10</v>
      </c>
      <c r="E1506" s="1" t="str">
        <f>主动技能升级!N1509</f>
        <v>[]</v>
      </c>
      <c r="F1506" s="1">
        <f>主动技能升级!O1509</f>
        <v>400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15</v>
      </c>
      <c r="E1507" s="1" t="str">
        <f>主动技能升级!N1510</f>
        <v>[]</v>
      </c>
      <c r="F1507" s="1">
        <f>主动技能升级!O1510</f>
        <v>400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20</v>
      </c>
      <c r="E1508" s="1" t="str">
        <f>主动技能升级!N1511</f>
        <v>[]</v>
      </c>
      <c r="F1508" s="1">
        <f>主动技能升级!O1511</f>
        <v>800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25</v>
      </c>
      <c r="E1509" s="1" t="str">
        <f>主动技能升级!N1512</f>
        <v>[]</v>
      </c>
      <c r="F1509" s="1">
        <f>主动技能升级!O1512</f>
        <v>800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30</v>
      </c>
      <c r="E1510" s="1" t="str">
        <f>主动技能升级!N1513</f>
        <v>[]</v>
      </c>
      <c r="F1510" s="1">
        <f>主动技能升级!O1513</f>
        <v>1600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35</v>
      </c>
      <c r="E1511" s="1" t="str">
        <f>主动技能升级!N1514</f>
        <v>[]</v>
      </c>
      <c r="F1511" s="1">
        <f>主动技能升级!O1514</f>
        <v>1600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40</v>
      </c>
      <c r="E1512" s="1" t="str">
        <f>主动技能升级!N1515</f>
        <v>[]</v>
      </c>
      <c r="F1512" s="1">
        <f>主动技能升级!O1515</f>
        <v>3200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45</v>
      </c>
      <c r="E1513" s="1" t="str">
        <f>主动技能升级!N1516</f>
        <v>[]</v>
      </c>
      <c r="F1513" s="1">
        <f>主动技能升级!O1516</f>
        <v>3200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50</v>
      </c>
      <c r="E1514" s="1" t="str">
        <f>主动技能升级!N1517</f>
        <v>[]</v>
      </c>
      <c r="F1514" s="1">
        <f>主动技能升级!O1517</f>
        <v>6410.0000000000027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55</v>
      </c>
      <c r="E1515" s="1" t="str">
        <f>主动技能升级!N1518</f>
        <v>[]</v>
      </c>
      <c r="F1515" s="1">
        <f>主动技能升级!O1518</f>
        <v>6409.9999999999927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60</v>
      </c>
      <c r="E1516" s="1" t="str">
        <f>主动技能升级!N1519</f>
        <v>[]</v>
      </c>
      <c r="F1516" s="1">
        <f>主动技能升级!O1519</f>
        <v>12829.999999999995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65</v>
      </c>
      <c r="E1517" s="1" t="str">
        <f>主动技能升级!N1520</f>
        <v>[]</v>
      </c>
      <c r="F1517" s="1">
        <f>主动技能升级!O1520</f>
        <v>12830.00000000002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70</v>
      </c>
      <c r="E1518" s="1" t="str">
        <f>主动技能升级!N1521</f>
        <v>[]</v>
      </c>
      <c r="F1518" s="1">
        <f>主动技能升级!O1521</f>
        <v>25659.999999999989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75</v>
      </c>
      <c r="E1519" s="1" t="str">
        <f>主动技能升级!N1522</f>
        <v>[]</v>
      </c>
      <c r="F1519" s="1">
        <f>主动技能升级!O1522</f>
        <v>25660.00000000004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80</v>
      </c>
      <c r="E1520" s="1" t="str">
        <f>主动技能升级!N1523</f>
        <v>[]</v>
      </c>
      <c r="F1520" s="1">
        <f>主动技能升级!O1523</f>
        <v>51319.999999999978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85</v>
      </c>
      <c r="E1521" s="1" t="str">
        <f>主动技能升级!N1524</f>
        <v>[]</v>
      </c>
      <c r="F1521" s="1">
        <f>主动技能升级!O1524</f>
        <v>51320.000000000058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90</v>
      </c>
      <c r="E1522" s="1" t="str">
        <f>主动技能升级!N1525</f>
        <v>[]</v>
      </c>
      <c r="F1522" s="1">
        <f>主动技能升级!O1525</f>
        <v>102679.99999999993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100</v>
      </c>
      <c r="E1523" s="1" t="str">
        <f>主动技能升级!N1526</f>
        <v>[]</v>
      </c>
      <c r="F1523" s="1">
        <f>主动技能升级!O1526</f>
        <v>154040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2</v>
      </c>
      <c r="E1524" s="1" t="str">
        <f>主动技能升级!N1527</f>
        <v>[]</v>
      </c>
      <c r="F1524" s="1">
        <f>主动技能升级!O1527</f>
        <v>320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5</v>
      </c>
      <c r="E1525" s="1" t="str">
        <f>主动技能升级!N1528</f>
        <v>[]</v>
      </c>
      <c r="F1525" s="1">
        <f>主动技能升级!O1528</f>
        <v>400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10</v>
      </c>
      <c r="E1526" s="1" t="str">
        <f>主动技能升级!N1529</f>
        <v>[]</v>
      </c>
      <c r="F1526" s="1">
        <f>主动技能升级!O1529</f>
        <v>400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15</v>
      </c>
      <c r="E1527" s="1" t="str">
        <f>主动技能升级!N1530</f>
        <v>[]</v>
      </c>
      <c r="F1527" s="1">
        <f>主动技能升级!O1530</f>
        <v>400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20</v>
      </c>
      <c r="E1528" s="1" t="str">
        <f>主动技能升级!N1531</f>
        <v>[]</v>
      </c>
      <c r="F1528" s="1">
        <f>主动技能升级!O1531</f>
        <v>800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25</v>
      </c>
      <c r="E1529" s="1" t="str">
        <f>主动技能升级!N1532</f>
        <v>[]</v>
      </c>
      <c r="F1529" s="1">
        <f>主动技能升级!O1532</f>
        <v>800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30</v>
      </c>
      <c r="E1530" s="1" t="str">
        <f>主动技能升级!N1533</f>
        <v>[]</v>
      </c>
      <c r="F1530" s="1">
        <f>主动技能升级!O1533</f>
        <v>1600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35</v>
      </c>
      <c r="E1531" s="1" t="str">
        <f>主动技能升级!N1534</f>
        <v>[]</v>
      </c>
      <c r="F1531" s="1">
        <f>主动技能升级!O1534</f>
        <v>1600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40</v>
      </c>
      <c r="E1532" s="1" t="str">
        <f>主动技能升级!N1535</f>
        <v>[]</v>
      </c>
      <c r="F1532" s="1">
        <f>主动技能升级!O1535</f>
        <v>3200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45</v>
      </c>
      <c r="E1533" s="1" t="str">
        <f>主动技能升级!N1536</f>
        <v>[]</v>
      </c>
      <c r="F1533" s="1">
        <f>主动技能升级!O1536</f>
        <v>3200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50</v>
      </c>
      <c r="E1534" s="1" t="str">
        <f>主动技能升级!N1537</f>
        <v>[]</v>
      </c>
      <c r="F1534" s="1">
        <f>主动技能升级!O1537</f>
        <v>6410.0000000000027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55</v>
      </c>
      <c r="E1535" s="1" t="str">
        <f>主动技能升级!N1538</f>
        <v>[]</v>
      </c>
      <c r="F1535" s="1">
        <f>主动技能升级!O1538</f>
        <v>6409.9999999999927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60</v>
      </c>
      <c r="E1536" s="1" t="str">
        <f>主动技能升级!N1539</f>
        <v>[]</v>
      </c>
      <c r="F1536" s="1">
        <f>主动技能升级!O1539</f>
        <v>12829.999999999995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65</v>
      </c>
      <c r="E1537" s="1" t="str">
        <f>主动技能升级!N1540</f>
        <v>[]</v>
      </c>
      <c r="F1537" s="1">
        <f>主动技能升级!O1540</f>
        <v>12830.00000000002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70</v>
      </c>
      <c r="E1538" s="1" t="str">
        <f>主动技能升级!N1541</f>
        <v>[]</v>
      </c>
      <c r="F1538" s="1">
        <f>主动技能升级!O1541</f>
        <v>25659.999999999989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75</v>
      </c>
      <c r="E1539" s="1" t="str">
        <f>主动技能升级!N1542</f>
        <v>[]</v>
      </c>
      <c r="F1539" s="1">
        <f>主动技能升级!O1542</f>
        <v>25660.00000000004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80</v>
      </c>
      <c r="E1540" s="1" t="str">
        <f>主动技能升级!N1543</f>
        <v>[]</v>
      </c>
      <c r="F1540" s="1">
        <f>主动技能升级!O1543</f>
        <v>51319.999999999978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85</v>
      </c>
      <c r="E1541" s="1" t="str">
        <f>主动技能升级!N1544</f>
        <v>[]</v>
      </c>
      <c r="F1541" s="1">
        <f>主动技能升级!O1544</f>
        <v>51320.000000000058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90</v>
      </c>
      <c r="E1542" s="1" t="str">
        <f>主动技能升级!N1545</f>
        <v>[]</v>
      </c>
      <c r="F1542" s="1">
        <f>主动技能升级!O1545</f>
        <v>102679.99999999993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100</v>
      </c>
      <c r="E1543" s="1" t="str">
        <f>主动技能升级!N1546</f>
        <v>[]</v>
      </c>
      <c r="F1543" s="1">
        <f>主动技能升级!O1546</f>
        <v>154040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2</v>
      </c>
      <c r="E1544" s="1" t="str">
        <f>主动技能升级!N1547</f>
        <v>[]</v>
      </c>
      <c r="F1544" s="1">
        <f>主动技能升级!O1547</f>
        <v>320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5</v>
      </c>
      <c r="E1545" s="1" t="str">
        <f>主动技能升级!N1548</f>
        <v>[]</v>
      </c>
      <c r="F1545" s="1">
        <f>主动技能升级!O1548</f>
        <v>400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10</v>
      </c>
      <c r="E1546" s="1" t="str">
        <f>主动技能升级!N1549</f>
        <v>[]</v>
      </c>
      <c r="F1546" s="1">
        <f>主动技能升级!O1549</f>
        <v>400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15</v>
      </c>
      <c r="E1547" s="1" t="str">
        <f>主动技能升级!N1550</f>
        <v>[]</v>
      </c>
      <c r="F1547" s="1">
        <f>主动技能升级!O1550</f>
        <v>400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20</v>
      </c>
      <c r="E1548" s="1" t="str">
        <f>主动技能升级!N1551</f>
        <v>[]</v>
      </c>
      <c r="F1548" s="1">
        <f>主动技能升级!O1551</f>
        <v>800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25</v>
      </c>
      <c r="E1549" s="1" t="str">
        <f>主动技能升级!N1552</f>
        <v>[]</v>
      </c>
      <c r="F1549" s="1">
        <f>主动技能升级!O1552</f>
        <v>800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30</v>
      </c>
      <c r="E1550" s="1" t="str">
        <f>主动技能升级!N1553</f>
        <v>[]</v>
      </c>
      <c r="F1550" s="1">
        <f>主动技能升级!O1553</f>
        <v>1600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35</v>
      </c>
      <c r="E1551" s="1" t="str">
        <f>主动技能升级!N1554</f>
        <v>[]</v>
      </c>
      <c r="F1551" s="1">
        <f>主动技能升级!O1554</f>
        <v>1600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40</v>
      </c>
      <c r="E1552" s="1" t="str">
        <f>主动技能升级!N1555</f>
        <v>[]</v>
      </c>
      <c r="F1552" s="1">
        <f>主动技能升级!O1555</f>
        <v>3200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45</v>
      </c>
      <c r="E1553" s="1" t="str">
        <f>主动技能升级!N1556</f>
        <v>[]</v>
      </c>
      <c r="F1553" s="1">
        <f>主动技能升级!O1556</f>
        <v>3200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50</v>
      </c>
      <c r="E1554" s="1" t="str">
        <f>主动技能升级!N1557</f>
        <v>[]</v>
      </c>
      <c r="F1554" s="1">
        <f>主动技能升级!O1557</f>
        <v>6410.0000000000027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55</v>
      </c>
      <c r="E1555" s="1" t="str">
        <f>主动技能升级!N1558</f>
        <v>[]</v>
      </c>
      <c r="F1555" s="1">
        <f>主动技能升级!O1558</f>
        <v>6409.9999999999927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60</v>
      </c>
      <c r="E1556" s="1" t="str">
        <f>主动技能升级!N1559</f>
        <v>[]</v>
      </c>
      <c r="F1556" s="1">
        <f>主动技能升级!O1559</f>
        <v>12829.999999999995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65</v>
      </c>
      <c r="E1557" s="1" t="str">
        <f>主动技能升级!N1560</f>
        <v>[]</v>
      </c>
      <c r="F1557" s="1">
        <f>主动技能升级!O1560</f>
        <v>12830.00000000002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70</v>
      </c>
      <c r="E1558" s="1" t="str">
        <f>主动技能升级!N1561</f>
        <v>[]</v>
      </c>
      <c r="F1558" s="1">
        <f>主动技能升级!O1561</f>
        <v>25659.999999999989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75</v>
      </c>
      <c r="E1559" s="1" t="str">
        <f>主动技能升级!N1562</f>
        <v>[]</v>
      </c>
      <c r="F1559" s="1">
        <f>主动技能升级!O1562</f>
        <v>25660.00000000004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80</v>
      </c>
      <c r="E1560" s="1" t="str">
        <f>主动技能升级!N1563</f>
        <v>[]</v>
      </c>
      <c r="F1560" s="1">
        <f>主动技能升级!O1563</f>
        <v>51319.999999999978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85</v>
      </c>
      <c r="E1561" s="1" t="str">
        <f>主动技能升级!N1564</f>
        <v>[]</v>
      </c>
      <c r="F1561" s="1">
        <f>主动技能升级!O1564</f>
        <v>51320.000000000058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90</v>
      </c>
      <c r="E1562" s="1" t="str">
        <f>主动技能升级!N1565</f>
        <v>[]</v>
      </c>
      <c r="F1562" s="1">
        <f>主动技能升级!O1565</f>
        <v>102679.99999999993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100</v>
      </c>
      <c r="E1563" s="1" t="str">
        <f>主动技能升级!N1566</f>
        <v>[]</v>
      </c>
      <c r="F1563" s="1">
        <f>主动技能升级!O1566</f>
        <v>154040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2</v>
      </c>
      <c r="E1564" s="1" t="str">
        <f>主动技能升级!N1567</f>
        <v>[]</v>
      </c>
      <c r="F1564" s="1">
        <f>主动技能升级!O1567</f>
        <v>320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5</v>
      </c>
      <c r="E1565" s="1" t="str">
        <f>主动技能升级!N1568</f>
        <v>[]</v>
      </c>
      <c r="F1565" s="1">
        <f>主动技能升级!O1568</f>
        <v>400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10</v>
      </c>
      <c r="E1566" s="1" t="str">
        <f>主动技能升级!N1569</f>
        <v>[]</v>
      </c>
      <c r="F1566" s="1">
        <f>主动技能升级!O1569</f>
        <v>400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15</v>
      </c>
      <c r="E1567" s="1" t="str">
        <f>主动技能升级!N1570</f>
        <v>[]</v>
      </c>
      <c r="F1567" s="1">
        <f>主动技能升级!O1570</f>
        <v>400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20</v>
      </c>
      <c r="E1568" s="1" t="str">
        <f>主动技能升级!N1571</f>
        <v>[]</v>
      </c>
      <c r="F1568" s="1">
        <f>主动技能升级!O1571</f>
        <v>800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25</v>
      </c>
      <c r="E1569" s="1" t="str">
        <f>主动技能升级!N1572</f>
        <v>[]</v>
      </c>
      <c r="F1569" s="1">
        <f>主动技能升级!O1572</f>
        <v>800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30</v>
      </c>
      <c r="E1570" s="1" t="str">
        <f>主动技能升级!N1573</f>
        <v>[]</v>
      </c>
      <c r="F1570" s="1">
        <f>主动技能升级!O1573</f>
        <v>1600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35</v>
      </c>
      <c r="E1571" s="1" t="str">
        <f>主动技能升级!N1574</f>
        <v>[]</v>
      </c>
      <c r="F1571" s="1">
        <f>主动技能升级!O1574</f>
        <v>1600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40</v>
      </c>
      <c r="E1572" s="1" t="str">
        <f>主动技能升级!N1575</f>
        <v>[]</v>
      </c>
      <c r="F1572" s="1">
        <f>主动技能升级!O1575</f>
        <v>3200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45</v>
      </c>
      <c r="E1573" s="1" t="str">
        <f>主动技能升级!N1576</f>
        <v>[]</v>
      </c>
      <c r="F1573" s="1">
        <f>主动技能升级!O1576</f>
        <v>3200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50</v>
      </c>
      <c r="E1574" s="1" t="str">
        <f>主动技能升级!N1577</f>
        <v>[]</v>
      </c>
      <c r="F1574" s="1">
        <f>主动技能升级!O1577</f>
        <v>6410.0000000000027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55</v>
      </c>
      <c r="E1575" s="1" t="str">
        <f>主动技能升级!N1578</f>
        <v>[]</v>
      </c>
      <c r="F1575" s="1">
        <f>主动技能升级!O1578</f>
        <v>6409.9999999999927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60</v>
      </c>
      <c r="E1576" s="1" t="str">
        <f>主动技能升级!N1579</f>
        <v>[]</v>
      </c>
      <c r="F1576" s="1">
        <f>主动技能升级!O1579</f>
        <v>12829.999999999995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65</v>
      </c>
      <c r="E1577" s="1" t="str">
        <f>主动技能升级!N1580</f>
        <v>[]</v>
      </c>
      <c r="F1577" s="1">
        <f>主动技能升级!O1580</f>
        <v>12830.00000000002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70</v>
      </c>
      <c r="E1578" s="1" t="str">
        <f>主动技能升级!N1581</f>
        <v>[]</v>
      </c>
      <c r="F1578" s="1">
        <f>主动技能升级!O1581</f>
        <v>25659.999999999989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75</v>
      </c>
      <c r="E1579" s="1" t="str">
        <f>主动技能升级!N1582</f>
        <v>[]</v>
      </c>
      <c r="F1579" s="1">
        <f>主动技能升级!O1582</f>
        <v>25660.00000000004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80</v>
      </c>
      <c r="E1580" s="1" t="str">
        <f>主动技能升级!N1583</f>
        <v>[]</v>
      </c>
      <c r="F1580" s="1">
        <f>主动技能升级!O1583</f>
        <v>51319.999999999978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85</v>
      </c>
      <c r="E1581" s="1" t="str">
        <f>主动技能升级!N1584</f>
        <v>[]</v>
      </c>
      <c r="F1581" s="1">
        <f>主动技能升级!O1584</f>
        <v>51320.000000000058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90</v>
      </c>
      <c r="E1582" s="1" t="str">
        <f>主动技能升级!N1585</f>
        <v>[]</v>
      </c>
      <c r="F1582" s="1">
        <f>主动技能升级!O1585</f>
        <v>102679.99999999993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100</v>
      </c>
      <c r="E1583" s="1" t="str">
        <f>主动技能升级!N1586</f>
        <v>[]</v>
      </c>
      <c r="F1583" s="1">
        <f>主动技能升级!O1586</f>
        <v>154040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2</v>
      </c>
      <c r="E1584" s="1" t="str">
        <f>主动技能升级!N1587</f>
        <v>[]</v>
      </c>
      <c r="F1584" s="1">
        <f>主动技能升级!O1587</f>
        <v>320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5</v>
      </c>
      <c r="E1585" s="1" t="str">
        <f>主动技能升级!N1588</f>
        <v>[]</v>
      </c>
      <c r="F1585" s="1">
        <f>主动技能升级!O1588</f>
        <v>400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10</v>
      </c>
      <c r="E1586" s="1" t="str">
        <f>主动技能升级!N1589</f>
        <v>[]</v>
      </c>
      <c r="F1586" s="1">
        <f>主动技能升级!O1589</f>
        <v>400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15</v>
      </c>
      <c r="E1587" s="1" t="str">
        <f>主动技能升级!N1590</f>
        <v>[]</v>
      </c>
      <c r="F1587" s="1">
        <f>主动技能升级!O1590</f>
        <v>400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20</v>
      </c>
      <c r="E1588" s="1" t="str">
        <f>主动技能升级!N1591</f>
        <v>[]</v>
      </c>
      <c r="F1588" s="1">
        <f>主动技能升级!O1591</f>
        <v>800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25</v>
      </c>
      <c r="E1589" s="1" t="str">
        <f>主动技能升级!N1592</f>
        <v>[]</v>
      </c>
      <c r="F1589" s="1">
        <f>主动技能升级!O1592</f>
        <v>800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30</v>
      </c>
      <c r="E1590" s="1" t="str">
        <f>主动技能升级!N1593</f>
        <v>[]</v>
      </c>
      <c r="F1590" s="1">
        <f>主动技能升级!O1593</f>
        <v>1600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35</v>
      </c>
      <c r="E1591" s="1" t="str">
        <f>主动技能升级!N1594</f>
        <v>[]</v>
      </c>
      <c r="F1591" s="1">
        <f>主动技能升级!O1594</f>
        <v>1600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40</v>
      </c>
      <c r="E1592" s="1" t="str">
        <f>主动技能升级!N1595</f>
        <v>[]</v>
      </c>
      <c r="F1592" s="1">
        <f>主动技能升级!O1595</f>
        <v>3200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45</v>
      </c>
      <c r="E1593" s="1" t="str">
        <f>主动技能升级!N1596</f>
        <v>[]</v>
      </c>
      <c r="F1593" s="1">
        <f>主动技能升级!O1596</f>
        <v>3200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50</v>
      </c>
      <c r="E1594" s="1" t="str">
        <f>主动技能升级!N1597</f>
        <v>[]</v>
      </c>
      <c r="F1594" s="1">
        <f>主动技能升级!O1597</f>
        <v>6410.0000000000027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55</v>
      </c>
      <c r="E1595" s="1" t="str">
        <f>主动技能升级!N1598</f>
        <v>[]</v>
      </c>
      <c r="F1595" s="1">
        <f>主动技能升级!O1598</f>
        <v>6409.9999999999927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60</v>
      </c>
      <c r="E1596" s="1" t="str">
        <f>主动技能升级!N1599</f>
        <v>[]</v>
      </c>
      <c r="F1596" s="1">
        <f>主动技能升级!O1599</f>
        <v>12829.999999999995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65</v>
      </c>
      <c r="E1597" s="1" t="str">
        <f>主动技能升级!N1600</f>
        <v>[]</v>
      </c>
      <c r="F1597" s="1">
        <f>主动技能升级!O1600</f>
        <v>12830.00000000002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70</v>
      </c>
      <c r="E1598" s="1" t="str">
        <f>主动技能升级!N1601</f>
        <v>[]</v>
      </c>
      <c r="F1598" s="1">
        <f>主动技能升级!O1601</f>
        <v>25659.999999999989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75</v>
      </c>
      <c r="E1599" s="1" t="str">
        <f>主动技能升级!N1602</f>
        <v>[]</v>
      </c>
      <c r="F1599" s="1">
        <f>主动技能升级!O1602</f>
        <v>25660.00000000004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80</v>
      </c>
      <c r="E1600" s="1" t="str">
        <f>主动技能升级!N1603</f>
        <v>[]</v>
      </c>
      <c r="F1600" s="1">
        <f>主动技能升级!O1603</f>
        <v>51319.999999999978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85</v>
      </c>
      <c r="E1601" s="1" t="str">
        <f>主动技能升级!N1604</f>
        <v>[]</v>
      </c>
      <c r="F1601" s="1">
        <f>主动技能升级!O1604</f>
        <v>51320.000000000058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90</v>
      </c>
      <c r="E1602" s="1" t="str">
        <f>主动技能升级!N1605</f>
        <v>[]</v>
      </c>
      <c r="F1602" s="1">
        <f>主动技能升级!O1605</f>
        <v>102679.99999999993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100</v>
      </c>
      <c r="E1603" s="1" t="str">
        <f>主动技能升级!N1606</f>
        <v>[]</v>
      </c>
      <c r="F1603" s="1">
        <f>主动技能升级!O1606</f>
        <v>154040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2</v>
      </c>
      <c r="E1604" s="1" t="str">
        <f>主动技能升级!N1607</f>
        <v>[]</v>
      </c>
      <c r="F1604" s="1">
        <f>主动技能升级!O1607</f>
        <v>320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5</v>
      </c>
      <c r="E1605" s="1" t="str">
        <f>主动技能升级!N1608</f>
        <v>[]</v>
      </c>
      <c r="F1605" s="1">
        <f>主动技能升级!O1608</f>
        <v>400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10</v>
      </c>
      <c r="E1606" s="1" t="str">
        <f>主动技能升级!N1609</f>
        <v>[]</v>
      </c>
      <c r="F1606" s="1">
        <f>主动技能升级!O1609</f>
        <v>400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15</v>
      </c>
      <c r="E1607" s="1" t="str">
        <f>主动技能升级!N1610</f>
        <v>[]</v>
      </c>
      <c r="F1607" s="1">
        <f>主动技能升级!O1610</f>
        <v>400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20</v>
      </c>
      <c r="E1608" s="1" t="str">
        <f>主动技能升级!N1611</f>
        <v>[]</v>
      </c>
      <c r="F1608" s="1">
        <f>主动技能升级!O1611</f>
        <v>800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25</v>
      </c>
      <c r="E1609" s="1" t="str">
        <f>主动技能升级!N1612</f>
        <v>[]</v>
      </c>
      <c r="F1609" s="1">
        <f>主动技能升级!O1612</f>
        <v>800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30</v>
      </c>
      <c r="E1610" s="1" t="str">
        <f>主动技能升级!N1613</f>
        <v>[]</v>
      </c>
      <c r="F1610" s="1">
        <f>主动技能升级!O1613</f>
        <v>1600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35</v>
      </c>
      <c r="E1611" s="1" t="str">
        <f>主动技能升级!N1614</f>
        <v>[]</v>
      </c>
      <c r="F1611" s="1">
        <f>主动技能升级!O1614</f>
        <v>1600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40</v>
      </c>
      <c r="E1612" s="1" t="str">
        <f>主动技能升级!N1615</f>
        <v>[]</v>
      </c>
      <c r="F1612" s="1">
        <f>主动技能升级!O1615</f>
        <v>3200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45</v>
      </c>
      <c r="E1613" s="1" t="str">
        <f>主动技能升级!N1616</f>
        <v>[]</v>
      </c>
      <c r="F1613" s="1">
        <f>主动技能升级!O1616</f>
        <v>3200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50</v>
      </c>
      <c r="E1614" s="1" t="str">
        <f>主动技能升级!N1617</f>
        <v>[]</v>
      </c>
      <c r="F1614" s="1">
        <f>主动技能升级!O1617</f>
        <v>6410.0000000000027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55</v>
      </c>
      <c r="E1615" s="1" t="str">
        <f>主动技能升级!N1618</f>
        <v>[]</v>
      </c>
      <c r="F1615" s="1">
        <f>主动技能升级!O1618</f>
        <v>6409.9999999999927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60</v>
      </c>
      <c r="E1616" s="1" t="str">
        <f>主动技能升级!N1619</f>
        <v>[]</v>
      </c>
      <c r="F1616" s="1">
        <f>主动技能升级!O1619</f>
        <v>12829.999999999995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65</v>
      </c>
      <c r="E1617" s="1" t="str">
        <f>主动技能升级!N1620</f>
        <v>[]</v>
      </c>
      <c r="F1617" s="1">
        <f>主动技能升级!O1620</f>
        <v>12830.00000000002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70</v>
      </c>
      <c r="E1618" s="1" t="str">
        <f>主动技能升级!N1621</f>
        <v>[]</v>
      </c>
      <c r="F1618" s="1">
        <f>主动技能升级!O1621</f>
        <v>25659.999999999989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75</v>
      </c>
      <c r="E1619" s="1" t="str">
        <f>主动技能升级!N1622</f>
        <v>[]</v>
      </c>
      <c r="F1619" s="1">
        <f>主动技能升级!O1622</f>
        <v>25660.00000000004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80</v>
      </c>
      <c r="E1620" s="1" t="str">
        <f>主动技能升级!N1623</f>
        <v>[]</v>
      </c>
      <c r="F1620" s="1">
        <f>主动技能升级!O1623</f>
        <v>51319.999999999978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85</v>
      </c>
      <c r="E1621" s="1" t="str">
        <f>主动技能升级!N1624</f>
        <v>[]</v>
      </c>
      <c r="F1621" s="1">
        <f>主动技能升级!O1624</f>
        <v>51320.000000000058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90</v>
      </c>
      <c r="E1622" s="1" t="str">
        <f>主动技能升级!N1625</f>
        <v>[]</v>
      </c>
      <c r="F1622" s="1">
        <f>主动技能升级!O1625</f>
        <v>102679.99999999993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100</v>
      </c>
      <c r="E1623" s="1" t="str">
        <f>主动技能升级!N1626</f>
        <v>[]</v>
      </c>
      <c r="F1623" s="1">
        <f>主动技能升级!O1626</f>
        <v>154040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B6" sqref="B6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2</v>
      </c>
      <c r="E404" t="str">
        <f>被动技能升级!N407</f>
        <v>[]</v>
      </c>
      <c r="F404">
        <f>被动技能升级!O407</f>
        <v>320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5</v>
      </c>
      <c r="E405" t="str">
        <f>被动技能升级!N408</f>
        <v>[]</v>
      </c>
      <c r="F405">
        <f>被动技能升级!O408</f>
        <v>400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10</v>
      </c>
      <c r="E406" t="str">
        <f>被动技能升级!N409</f>
        <v>[]</v>
      </c>
      <c r="F406">
        <f>被动技能升级!O409</f>
        <v>400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15</v>
      </c>
      <c r="E407" t="str">
        <f>被动技能升级!N410</f>
        <v>[]</v>
      </c>
      <c r="F407">
        <f>被动技能升级!O410</f>
        <v>400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20</v>
      </c>
      <c r="E408" t="str">
        <f>被动技能升级!N411</f>
        <v>[]</v>
      </c>
      <c r="F408">
        <f>被动技能升级!O411</f>
        <v>800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25</v>
      </c>
      <c r="E409" t="str">
        <f>被动技能升级!N412</f>
        <v>[]</v>
      </c>
      <c r="F409">
        <f>被动技能升级!O412</f>
        <v>800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30</v>
      </c>
      <c r="E410" t="str">
        <f>被动技能升级!N413</f>
        <v>[]</v>
      </c>
      <c r="F410">
        <f>被动技能升级!O413</f>
        <v>1600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35</v>
      </c>
      <c r="E411" t="str">
        <f>被动技能升级!N414</f>
        <v>[]</v>
      </c>
      <c r="F411">
        <f>被动技能升级!O414</f>
        <v>1600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40</v>
      </c>
      <c r="E412" t="str">
        <f>被动技能升级!N415</f>
        <v>[]</v>
      </c>
      <c r="F412">
        <f>被动技能升级!O415</f>
        <v>3200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45</v>
      </c>
      <c r="E413" t="str">
        <f>被动技能升级!N416</f>
        <v>[]</v>
      </c>
      <c r="F413">
        <f>被动技能升级!O416</f>
        <v>3200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50</v>
      </c>
      <c r="E414" t="str">
        <f>被动技能升级!N417</f>
        <v>[]</v>
      </c>
      <c r="F414">
        <f>被动技能升级!O417</f>
        <v>6410.0000000000027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55</v>
      </c>
      <c r="E415" t="str">
        <f>被动技能升级!N418</f>
        <v>[]</v>
      </c>
      <c r="F415">
        <f>被动技能升级!O418</f>
        <v>6409.9999999999927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60</v>
      </c>
      <c r="E416" t="str">
        <f>被动技能升级!N419</f>
        <v>[]</v>
      </c>
      <c r="F416">
        <f>被动技能升级!O419</f>
        <v>12829.999999999995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65</v>
      </c>
      <c r="E417" t="str">
        <f>被动技能升级!N420</f>
        <v>[]</v>
      </c>
      <c r="F417">
        <f>被动技能升级!O420</f>
        <v>12830.00000000002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70</v>
      </c>
      <c r="E418" t="str">
        <f>被动技能升级!N421</f>
        <v>[]</v>
      </c>
      <c r="F418">
        <f>被动技能升级!O421</f>
        <v>25659.999999999989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75</v>
      </c>
      <c r="E419" t="str">
        <f>被动技能升级!N422</f>
        <v>[]</v>
      </c>
      <c r="F419">
        <f>被动技能升级!O422</f>
        <v>25660.00000000004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80</v>
      </c>
      <c r="E420" t="str">
        <f>被动技能升级!N423</f>
        <v>[]</v>
      </c>
      <c r="F420">
        <f>被动技能升级!O423</f>
        <v>51319.999999999978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85</v>
      </c>
      <c r="E421" t="str">
        <f>被动技能升级!N424</f>
        <v>[]</v>
      </c>
      <c r="F421">
        <f>被动技能升级!O424</f>
        <v>51320.000000000058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90</v>
      </c>
      <c r="E422" t="str">
        <f>被动技能升级!N425</f>
        <v>[]</v>
      </c>
      <c r="F422">
        <f>被动技能升级!O425</f>
        <v>102679.99999999993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100</v>
      </c>
      <c r="E423" t="str">
        <f>被动技能升级!N426</f>
        <v>[]</v>
      </c>
      <c r="F423">
        <f>被动技能升级!O426</f>
        <v>154040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2</v>
      </c>
      <c r="E424" t="str">
        <f>被动技能升级!N427</f>
        <v>[]</v>
      </c>
      <c r="F424">
        <f>被动技能升级!O427</f>
        <v>320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5</v>
      </c>
      <c r="E425" t="str">
        <f>被动技能升级!N428</f>
        <v>[]</v>
      </c>
      <c r="F425">
        <f>被动技能升级!O428</f>
        <v>400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10</v>
      </c>
      <c r="E426" t="str">
        <f>被动技能升级!N429</f>
        <v>[]</v>
      </c>
      <c r="F426">
        <f>被动技能升级!O429</f>
        <v>400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15</v>
      </c>
      <c r="E427" t="str">
        <f>被动技能升级!N430</f>
        <v>[]</v>
      </c>
      <c r="F427">
        <f>被动技能升级!O430</f>
        <v>400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20</v>
      </c>
      <c r="E428" t="str">
        <f>被动技能升级!N431</f>
        <v>[]</v>
      </c>
      <c r="F428">
        <f>被动技能升级!O431</f>
        <v>800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25</v>
      </c>
      <c r="E429" t="str">
        <f>被动技能升级!N432</f>
        <v>[]</v>
      </c>
      <c r="F429">
        <f>被动技能升级!O432</f>
        <v>800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30</v>
      </c>
      <c r="E430" t="str">
        <f>被动技能升级!N433</f>
        <v>[]</v>
      </c>
      <c r="F430">
        <f>被动技能升级!O433</f>
        <v>1600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35</v>
      </c>
      <c r="E431" t="str">
        <f>被动技能升级!N434</f>
        <v>[]</v>
      </c>
      <c r="F431">
        <f>被动技能升级!O434</f>
        <v>1600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40</v>
      </c>
      <c r="E432" t="str">
        <f>被动技能升级!N435</f>
        <v>[]</v>
      </c>
      <c r="F432">
        <f>被动技能升级!O435</f>
        <v>3200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45</v>
      </c>
      <c r="E433" t="str">
        <f>被动技能升级!N436</f>
        <v>[]</v>
      </c>
      <c r="F433">
        <f>被动技能升级!O436</f>
        <v>3200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50</v>
      </c>
      <c r="E434" t="str">
        <f>被动技能升级!N437</f>
        <v>[]</v>
      </c>
      <c r="F434">
        <f>被动技能升级!O437</f>
        <v>6410.0000000000027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55</v>
      </c>
      <c r="E435" t="str">
        <f>被动技能升级!N438</f>
        <v>[]</v>
      </c>
      <c r="F435">
        <f>被动技能升级!O438</f>
        <v>6409.9999999999927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60</v>
      </c>
      <c r="E436" t="str">
        <f>被动技能升级!N439</f>
        <v>[]</v>
      </c>
      <c r="F436">
        <f>被动技能升级!O439</f>
        <v>12829.999999999995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65</v>
      </c>
      <c r="E437" t="str">
        <f>被动技能升级!N440</f>
        <v>[]</v>
      </c>
      <c r="F437">
        <f>被动技能升级!O440</f>
        <v>12830.00000000002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70</v>
      </c>
      <c r="E438" t="str">
        <f>被动技能升级!N441</f>
        <v>[]</v>
      </c>
      <c r="F438">
        <f>被动技能升级!O441</f>
        <v>25659.999999999989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75</v>
      </c>
      <c r="E439" t="str">
        <f>被动技能升级!N442</f>
        <v>[]</v>
      </c>
      <c r="F439">
        <f>被动技能升级!O442</f>
        <v>25660.00000000004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80</v>
      </c>
      <c r="E440" t="str">
        <f>被动技能升级!N443</f>
        <v>[]</v>
      </c>
      <c r="F440">
        <f>被动技能升级!O443</f>
        <v>51319.999999999978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85</v>
      </c>
      <c r="E441" t="str">
        <f>被动技能升级!N444</f>
        <v>[]</v>
      </c>
      <c r="F441">
        <f>被动技能升级!O444</f>
        <v>51320.000000000058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90</v>
      </c>
      <c r="E442" t="str">
        <f>被动技能升级!N445</f>
        <v>[]</v>
      </c>
      <c r="F442">
        <f>被动技能升级!O445</f>
        <v>102679.99999999993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100</v>
      </c>
      <c r="E443" t="str">
        <f>被动技能升级!N446</f>
        <v>[]</v>
      </c>
      <c r="F443">
        <f>被动技能升级!O446</f>
        <v>154040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2</v>
      </c>
      <c r="E444" t="str">
        <f>被动技能升级!N447</f>
        <v>[]</v>
      </c>
      <c r="F444">
        <f>被动技能升级!O447</f>
        <v>320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5</v>
      </c>
      <c r="E445" t="str">
        <f>被动技能升级!N448</f>
        <v>[]</v>
      </c>
      <c r="F445">
        <f>被动技能升级!O448</f>
        <v>400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10</v>
      </c>
      <c r="E446" t="str">
        <f>被动技能升级!N449</f>
        <v>[]</v>
      </c>
      <c r="F446">
        <f>被动技能升级!O449</f>
        <v>400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15</v>
      </c>
      <c r="E447" t="str">
        <f>被动技能升级!N450</f>
        <v>[]</v>
      </c>
      <c r="F447">
        <f>被动技能升级!O450</f>
        <v>400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20</v>
      </c>
      <c r="E448" t="str">
        <f>被动技能升级!N451</f>
        <v>[]</v>
      </c>
      <c r="F448">
        <f>被动技能升级!O451</f>
        <v>800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25</v>
      </c>
      <c r="E449" t="str">
        <f>被动技能升级!N452</f>
        <v>[]</v>
      </c>
      <c r="F449">
        <f>被动技能升级!O452</f>
        <v>800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30</v>
      </c>
      <c r="E450" t="str">
        <f>被动技能升级!N453</f>
        <v>[]</v>
      </c>
      <c r="F450">
        <f>被动技能升级!O453</f>
        <v>1600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35</v>
      </c>
      <c r="E451" t="str">
        <f>被动技能升级!N454</f>
        <v>[]</v>
      </c>
      <c r="F451">
        <f>被动技能升级!O454</f>
        <v>1600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40</v>
      </c>
      <c r="E452" t="str">
        <f>被动技能升级!N455</f>
        <v>[]</v>
      </c>
      <c r="F452">
        <f>被动技能升级!O455</f>
        <v>3200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45</v>
      </c>
      <c r="E453" t="str">
        <f>被动技能升级!N456</f>
        <v>[]</v>
      </c>
      <c r="F453">
        <f>被动技能升级!O456</f>
        <v>3200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50</v>
      </c>
      <c r="E454" t="str">
        <f>被动技能升级!N457</f>
        <v>[]</v>
      </c>
      <c r="F454">
        <f>被动技能升级!O457</f>
        <v>6410.0000000000027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55</v>
      </c>
      <c r="E455" t="str">
        <f>被动技能升级!N458</f>
        <v>[]</v>
      </c>
      <c r="F455">
        <f>被动技能升级!O458</f>
        <v>6409.9999999999927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60</v>
      </c>
      <c r="E456" t="str">
        <f>被动技能升级!N459</f>
        <v>[]</v>
      </c>
      <c r="F456">
        <f>被动技能升级!O459</f>
        <v>12829.999999999995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65</v>
      </c>
      <c r="E457" t="str">
        <f>被动技能升级!N460</f>
        <v>[]</v>
      </c>
      <c r="F457">
        <f>被动技能升级!O460</f>
        <v>12830.00000000002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70</v>
      </c>
      <c r="E458" t="str">
        <f>被动技能升级!N461</f>
        <v>[]</v>
      </c>
      <c r="F458">
        <f>被动技能升级!O461</f>
        <v>25659.999999999989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75</v>
      </c>
      <c r="E459" t="str">
        <f>被动技能升级!N462</f>
        <v>[]</v>
      </c>
      <c r="F459">
        <f>被动技能升级!O462</f>
        <v>25660.00000000004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80</v>
      </c>
      <c r="E460" t="str">
        <f>被动技能升级!N463</f>
        <v>[]</v>
      </c>
      <c r="F460">
        <f>被动技能升级!O463</f>
        <v>51319.999999999978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85</v>
      </c>
      <c r="E461" t="str">
        <f>被动技能升级!N464</f>
        <v>[]</v>
      </c>
      <c r="F461">
        <f>被动技能升级!O464</f>
        <v>51320.000000000058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90</v>
      </c>
      <c r="E462" t="str">
        <f>被动技能升级!N465</f>
        <v>[]</v>
      </c>
      <c r="F462">
        <f>被动技能升级!O465</f>
        <v>102679.99999999993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100</v>
      </c>
      <c r="E463" t="str">
        <f>被动技能升级!N466</f>
        <v>[]</v>
      </c>
      <c r="F463">
        <f>被动技能升级!O466</f>
        <v>154040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2</v>
      </c>
      <c r="E464" t="str">
        <f>被动技能升级!N467</f>
        <v>[]</v>
      </c>
      <c r="F464">
        <f>被动技能升级!O467</f>
        <v>320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5</v>
      </c>
      <c r="E465" t="str">
        <f>被动技能升级!N468</f>
        <v>[]</v>
      </c>
      <c r="F465">
        <f>被动技能升级!O468</f>
        <v>400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10</v>
      </c>
      <c r="E466" t="str">
        <f>被动技能升级!N469</f>
        <v>[]</v>
      </c>
      <c r="F466">
        <f>被动技能升级!O469</f>
        <v>400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15</v>
      </c>
      <c r="E467" t="str">
        <f>被动技能升级!N470</f>
        <v>[]</v>
      </c>
      <c r="F467">
        <f>被动技能升级!O470</f>
        <v>400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20</v>
      </c>
      <c r="E468" t="str">
        <f>被动技能升级!N471</f>
        <v>[]</v>
      </c>
      <c r="F468">
        <f>被动技能升级!O471</f>
        <v>800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25</v>
      </c>
      <c r="E469" t="str">
        <f>被动技能升级!N472</f>
        <v>[]</v>
      </c>
      <c r="F469">
        <f>被动技能升级!O472</f>
        <v>800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30</v>
      </c>
      <c r="E470" t="str">
        <f>被动技能升级!N473</f>
        <v>[]</v>
      </c>
      <c r="F470">
        <f>被动技能升级!O473</f>
        <v>1600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35</v>
      </c>
      <c r="E471" t="str">
        <f>被动技能升级!N474</f>
        <v>[]</v>
      </c>
      <c r="F471">
        <f>被动技能升级!O474</f>
        <v>1600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40</v>
      </c>
      <c r="E472" t="str">
        <f>被动技能升级!N475</f>
        <v>[]</v>
      </c>
      <c r="F472">
        <f>被动技能升级!O475</f>
        <v>3200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45</v>
      </c>
      <c r="E473" t="str">
        <f>被动技能升级!N476</f>
        <v>[]</v>
      </c>
      <c r="F473">
        <f>被动技能升级!O476</f>
        <v>3200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50</v>
      </c>
      <c r="E474" t="str">
        <f>被动技能升级!N477</f>
        <v>[]</v>
      </c>
      <c r="F474">
        <f>被动技能升级!O477</f>
        <v>6410.0000000000027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55</v>
      </c>
      <c r="E475" t="str">
        <f>被动技能升级!N478</f>
        <v>[]</v>
      </c>
      <c r="F475">
        <f>被动技能升级!O478</f>
        <v>6409.9999999999927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60</v>
      </c>
      <c r="E476" t="str">
        <f>被动技能升级!N479</f>
        <v>[]</v>
      </c>
      <c r="F476">
        <f>被动技能升级!O479</f>
        <v>12829.999999999995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65</v>
      </c>
      <c r="E477" t="str">
        <f>被动技能升级!N480</f>
        <v>[]</v>
      </c>
      <c r="F477">
        <f>被动技能升级!O480</f>
        <v>12830.00000000002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70</v>
      </c>
      <c r="E478" t="str">
        <f>被动技能升级!N481</f>
        <v>[]</v>
      </c>
      <c r="F478">
        <f>被动技能升级!O481</f>
        <v>25659.999999999989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75</v>
      </c>
      <c r="E479" t="str">
        <f>被动技能升级!N482</f>
        <v>[]</v>
      </c>
      <c r="F479">
        <f>被动技能升级!O482</f>
        <v>25660.00000000004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80</v>
      </c>
      <c r="E480" t="str">
        <f>被动技能升级!N483</f>
        <v>[]</v>
      </c>
      <c r="F480">
        <f>被动技能升级!O483</f>
        <v>51319.999999999978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85</v>
      </c>
      <c r="E481" t="str">
        <f>被动技能升级!N484</f>
        <v>[]</v>
      </c>
      <c r="F481">
        <f>被动技能升级!O484</f>
        <v>51320.000000000058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90</v>
      </c>
      <c r="E482" t="str">
        <f>被动技能升级!N485</f>
        <v>[]</v>
      </c>
      <c r="F482">
        <f>被动技能升级!O485</f>
        <v>102679.99999999993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100</v>
      </c>
      <c r="E483" t="str">
        <f>被动技能升级!N486</f>
        <v>[]</v>
      </c>
      <c r="F483">
        <f>被动技能升级!O486</f>
        <v>154040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2</v>
      </c>
      <c r="E484" t="str">
        <f>被动技能升级!N487</f>
        <v>[]</v>
      </c>
      <c r="F484">
        <f>被动技能升级!O487</f>
        <v>320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5</v>
      </c>
      <c r="E485" t="str">
        <f>被动技能升级!N488</f>
        <v>[]</v>
      </c>
      <c r="F485">
        <f>被动技能升级!O488</f>
        <v>400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10</v>
      </c>
      <c r="E486" t="str">
        <f>被动技能升级!N489</f>
        <v>[]</v>
      </c>
      <c r="F486">
        <f>被动技能升级!O489</f>
        <v>400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15</v>
      </c>
      <c r="E487" t="str">
        <f>被动技能升级!N490</f>
        <v>[]</v>
      </c>
      <c r="F487">
        <f>被动技能升级!O490</f>
        <v>400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20</v>
      </c>
      <c r="E488" t="str">
        <f>被动技能升级!N491</f>
        <v>[]</v>
      </c>
      <c r="F488">
        <f>被动技能升级!O491</f>
        <v>800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25</v>
      </c>
      <c r="E489" t="str">
        <f>被动技能升级!N492</f>
        <v>[]</v>
      </c>
      <c r="F489">
        <f>被动技能升级!O492</f>
        <v>800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30</v>
      </c>
      <c r="E490" t="str">
        <f>被动技能升级!N493</f>
        <v>[]</v>
      </c>
      <c r="F490">
        <f>被动技能升级!O493</f>
        <v>1600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35</v>
      </c>
      <c r="E491" t="str">
        <f>被动技能升级!N494</f>
        <v>[]</v>
      </c>
      <c r="F491">
        <f>被动技能升级!O494</f>
        <v>1600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40</v>
      </c>
      <c r="E492" t="str">
        <f>被动技能升级!N495</f>
        <v>[]</v>
      </c>
      <c r="F492">
        <f>被动技能升级!O495</f>
        <v>3200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45</v>
      </c>
      <c r="E493" t="str">
        <f>被动技能升级!N496</f>
        <v>[]</v>
      </c>
      <c r="F493">
        <f>被动技能升级!O496</f>
        <v>3200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50</v>
      </c>
      <c r="E494" t="str">
        <f>被动技能升级!N497</f>
        <v>[]</v>
      </c>
      <c r="F494">
        <f>被动技能升级!O497</f>
        <v>6410.0000000000027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55</v>
      </c>
      <c r="E495" t="str">
        <f>被动技能升级!N498</f>
        <v>[]</v>
      </c>
      <c r="F495">
        <f>被动技能升级!O498</f>
        <v>6409.9999999999927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60</v>
      </c>
      <c r="E496" t="str">
        <f>被动技能升级!N499</f>
        <v>[]</v>
      </c>
      <c r="F496">
        <f>被动技能升级!O499</f>
        <v>12829.999999999995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65</v>
      </c>
      <c r="E497" t="str">
        <f>被动技能升级!N500</f>
        <v>[]</v>
      </c>
      <c r="F497">
        <f>被动技能升级!O500</f>
        <v>12830.00000000002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70</v>
      </c>
      <c r="E498" t="str">
        <f>被动技能升级!N501</f>
        <v>[]</v>
      </c>
      <c r="F498">
        <f>被动技能升级!O501</f>
        <v>25659.999999999989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75</v>
      </c>
      <c r="E499" t="str">
        <f>被动技能升级!N502</f>
        <v>[]</v>
      </c>
      <c r="F499">
        <f>被动技能升级!O502</f>
        <v>25660.00000000004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80</v>
      </c>
      <c r="E500" t="str">
        <f>被动技能升级!N503</f>
        <v>[]</v>
      </c>
      <c r="F500">
        <f>被动技能升级!O503</f>
        <v>51319.999999999978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85</v>
      </c>
      <c r="E501" t="str">
        <f>被动技能升级!N504</f>
        <v>[]</v>
      </c>
      <c r="F501">
        <f>被动技能升级!O504</f>
        <v>51320.000000000058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90</v>
      </c>
      <c r="E502" t="str">
        <f>被动技能升级!N505</f>
        <v>[]</v>
      </c>
      <c r="F502">
        <f>被动技能升级!O505</f>
        <v>102679.99999999993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100</v>
      </c>
      <c r="E503" t="str">
        <f>被动技能升级!N506</f>
        <v>[]</v>
      </c>
      <c r="F503">
        <f>被动技能升级!O506</f>
        <v>154040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2</v>
      </c>
      <c r="E504" t="str">
        <f>被动技能升级!N507</f>
        <v>[]</v>
      </c>
      <c r="F504">
        <f>被动技能升级!O507</f>
        <v>320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5</v>
      </c>
      <c r="E505" t="str">
        <f>被动技能升级!N508</f>
        <v>[]</v>
      </c>
      <c r="F505">
        <f>被动技能升级!O508</f>
        <v>400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10</v>
      </c>
      <c r="E506" t="str">
        <f>被动技能升级!N509</f>
        <v>[]</v>
      </c>
      <c r="F506">
        <f>被动技能升级!O509</f>
        <v>400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15</v>
      </c>
      <c r="E507" t="str">
        <f>被动技能升级!N510</f>
        <v>[]</v>
      </c>
      <c r="F507">
        <f>被动技能升级!O510</f>
        <v>400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20</v>
      </c>
      <c r="E508" t="str">
        <f>被动技能升级!N511</f>
        <v>[]</v>
      </c>
      <c r="F508">
        <f>被动技能升级!O511</f>
        <v>800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25</v>
      </c>
      <c r="E509" t="str">
        <f>被动技能升级!N512</f>
        <v>[]</v>
      </c>
      <c r="F509">
        <f>被动技能升级!O512</f>
        <v>800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30</v>
      </c>
      <c r="E510" t="str">
        <f>被动技能升级!N513</f>
        <v>[]</v>
      </c>
      <c r="F510">
        <f>被动技能升级!O513</f>
        <v>1600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35</v>
      </c>
      <c r="E511" t="str">
        <f>被动技能升级!N514</f>
        <v>[]</v>
      </c>
      <c r="F511">
        <f>被动技能升级!O514</f>
        <v>1600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40</v>
      </c>
      <c r="E512" t="str">
        <f>被动技能升级!N515</f>
        <v>[]</v>
      </c>
      <c r="F512">
        <f>被动技能升级!O515</f>
        <v>3200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45</v>
      </c>
      <c r="E513" t="str">
        <f>被动技能升级!N516</f>
        <v>[]</v>
      </c>
      <c r="F513">
        <f>被动技能升级!O516</f>
        <v>3200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50</v>
      </c>
      <c r="E514" t="str">
        <f>被动技能升级!N517</f>
        <v>[]</v>
      </c>
      <c r="F514">
        <f>被动技能升级!O517</f>
        <v>6410.0000000000027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55</v>
      </c>
      <c r="E515" t="str">
        <f>被动技能升级!N518</f>
        <v>[]</v>
      </c>
      <c r="F515">
        <f>被动技能升级!O518</f>
        <v>6409.9999999999927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60</v>
      </c>
      <c r="E516" t="str">
        <f>被动技能升级!N519</f>
        <v>[]</v>
      </c>
      <c r="F516">
        <f>被动技能升级!O519</f>
        <v>12829.999999999995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65</v>
      </c>
      <c r="E517" t="str">
        <f>被动技能升级!N520</f>
        <v>[]</v>
      </c>
      <c r="F517">
        <f>被动技能升级!O520</f>
        <v>12830.00000000002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70</v>
      </c>
      <c r="E518" t="str">
        <f>被动技能升级!N521</f>
        <v>[]</v>
      </c>
      <c r="F518">
        <f>被动技能升级!O521</f>
        <v>25659.999999999989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75</v>
      </c>
      <c r="E519" t="str">
        <f>被动技能升级!N522</f>
        <v>[]</v>
      </c>
      <c r="F519">
        <f>被动技能升级!O522</f>
        <v>25660.00000000004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80</v>
      </c>
      <c r="E520" t="str">
        <f>被动技能升级!N523</f>
        <v>[]</v>
      </c>
      <c r="F520">
        <f>被动技能升级!O523</f>
        <v>51319.999999999978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85</v>
      </c>
      <c r="E521" t="str">
        <f>被动技能升级!N524</f>
        <v>[]</v>
      </c>
      <c r="F521">
        <f>被动技能升级!O524</f>
        <v>51320.000000000058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90</v>
      </c>
      <c r="E522" t="str">
        <f>被动技能升级!N525</f>
        <v>[]</v>
      </c>
      <c r="F522">
        <f>被动技能升级!O525</f>
        <v>102679.99999999993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100</v>
      </c>
      <c r="E523" t="str">
        <f>被动技能升级!N526</f>
        <v>[]</v>
      </c>
      <c r="F523">
        <f>被动技能升级!O526</f>
        <v>154040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2</v>
      </c>
      <c r="E524" t="str">
        <f>被动技能升级!N527</f>
        <v>[]</v>
      </c>
      <c r="F524">
        <f>被动技能升级!O527</f>
        <v>320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5</v>
      </c>
      <c r="E525" t="str">
        <f>被动技能升级!N528</f>
        <v>[]</v>
      </c>
      <c r="F525">
        <f>被动技能升级!O528</f>
        <v>400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10</v>
      </c>
      <c r="E526" t="str">
        <f>被动技能升级!N529</f>
        <v>[]</v>
      </c>
      <c r="F526">
        <f>被动技能升级!O529</f>
        <v>400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15</v>
      </c>
      <c r="E527" t="str">
        <f>被动技能升级!N530</f>
        <v>[]</v>
      </c>
      <c r="F527">
        <f>被动技能升级!O530</f>
        <v>400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20</v>
      </c>
      <c r="E528" t="str">
        <f>被动技能升级!N531</f>
        <v>[]</v>
      </c>
      <c r="F528">
        <f>被动技能升级!O531</f>
        <v>800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25</v>
      </c>
      <c r="E529" t="str">
        <f>被动技能升级!N532</f>
        <v>[]</v>
      </c>
      <c r="F529">
        <f>被动技能升级!O532</f>
        <v>800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30</v>
      </c>
      <c r="E530" t="str">
        <f>被动技能升级!N533</f>
        <v>[]</v>
      </c>
      <c r="F530">
        <f>被动技能升级!O533</f>
        <v>1600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35</v>
      </c>
      <c r="E531" t="str">
        <f>被动技能升级!N534</f>
        <v>[]</v>
      </c>
      <c r="F531">
        <f>被动技能升级!O534</f>
        <v>1600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40</v>
      </c>
      <c r="E532" t="str">
        <f>被动技能升级!N535</f>
        <v>[]</v>
      </c>
      <c r="F532">
        <f>被动技能升级!O535</f>
        <v>3200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45</v>
      </c>
      <c r="E533" t="str">
        <f>被动技能升级!N536</f>
        <v>[]</v>
      </c>
      <c r="F533">
        <f>被动技能升级!O536</f>
        <v>3200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50</v>
      </c>
      <c r="E534" t="str">
        <f>被动技能升级!N537</f>
        <v>[]</v>
      </c>
      <c r="F534">
        <f>被动技能升级!O537</f>
        <v>6410.0000000000027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55</v>
      </c>
      <c r="E535" t="str">
        <f>被动技能升级!N538</f>
        <v>[]</v>
      </c>
      <c r="F535">
        <f>被动技能升级!O538</f>
        <v>6409.9999999999927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60</v>
      </c>
      <c r="E536" t="str">
        <f>被动技能升级!N539</f>
        <v>[]</v>
      </c>
      <c r="F536">
        <f>被动技能升级!O539</f>
        <v>12829.999999999995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65</v>
      </c>
      <c r="E537" t="str">
        <f>被动技能升级!N540</f>
        <v>[]</v>
      </c>
      <c r="F537">
        <f>被动技能升级!O540</f>
        <v>12830.00000000002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70</v>
      </c>
      <c r="E538" t="str">
        <f>被动技能升级!N541</f>
        <v>[]</v>
      </c>
      <c r="F538">
        <f>被动技能升级!O541</f>
        <v>25659.999999999989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75</v>
      </c>
      <c r="E539" t="str">
        <f>被动技能升级!N542</f>
        <v>[]</v>
      </c>
      <c r="F539">
        <f>被动技能升级!O542</f>
        <v>25660.00000000004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80</v>
      </c>
      <c r="E540" t="str">
        <f>被动技能升级!N543</f>
        <v>[]</v>
      </c>
      <c r="F540">
        <f>被动技能升级!O543</f>
        <v>51319.999999999978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85</v>
      </c>
      <c r="E541" t="str">
        <f>被动技能升级!N544</f>
        <v>[]</v>
      </c>
      <c r="F541">
        <f>被动技能升级!O544</f>
        <v>51320.000000000058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90</v>
      </c>
      <c r="E542" t="str">
        <f>被动技能升级!N545</f>
        <v>[]</v>
      </c>
      <c r="F542">
        <f>被动技能升级!O545</f>
        <v>102679.99999999993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100</v>
      </c>
      <c r="E543" t="str">
        <f>被动技能升级!N546</f>
        <v>[]</v>
      </c>
      <c r="F543">
        <f>被动技能升级!O546</f>
        <v>154040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2</v>
      </c>
      <c r="E544" t="str">
        <f>被动技能升级!N547</f>
        <v>[]</v>
      </c>
      <c r="F544">
        <f>被动技能升级!O547</f>
        <v>320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5</v>
      </c>
      <c r="E545" t="str">
        <f>被动技能升级!N548</f>
        <v>[]</v>
      </c>
      <c r="F545">
        <f>被动技能升级!O548</f>
        <v>400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10</v>
      </c>
      <c r="E546" t="str">
        <f>被动技能升级!N549</f>
        <v>[]</v>
      </c>
      <c r="F546">
        <f>被动技能升级!O549</f>
        <v>400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15</v>
      </c>
      <c r="E547" t="str">
        <f>被动技能升级!N550</f>
        <v>[]</v>
      </c>
      <c r="F547">
        <f>被动技能升级!O550</f>
        <v>400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20</v>
      </c>
      <c r="E548" t="str">
        <f>被动技能升级!N551</f>
        <v>[]</v>
      </c>
      <c r="F548">
        <f>被动技能升级!O551</f>
        <v>800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25</v>
      </c>
      <c r="E549" t="str">
        <f>被动技能升级!N552</f>
        <v>[]</v>
      </c>
      <c r="F549">
        <f>被动技能升级!O552</f>
        <v>800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30</v>
      </c>
      <c r="E550" t="str">
        <f>被动技能升级!N553</f>
        <v>[]</v>
      </c>
      <c r="F550">
        <f>被动技能升级!O553</f>
        <v>1600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35</v>
      </c>
      <c r="E551" t="str">
        <f>被动技能升级!N554</f>
        <v>[]</v>
      </c>
      <c r="F551">
        <f>被动技能升级!O554</f>
        <v>1600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40</v>
      </c>
      <c r="E552" t="str">
        <f>被动技能升级!N555</f>
        <v>[]</v>
      </c>
      <c r="F552">
        <f>被动技能升级!O555</f>
        <v>3200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45</v>
      </c>
      <c r="E553" t="str">
        <f>被动技能升级!N556</f>
        <v>[]</v>
      </c>
      <c r="F553">
        <f>被动技能升级!O556</f>
        <v>3200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50</v>
      </c>
      <c r="E554" t="str">
        <f>被动技能升级!N557</f>
        <v>[]</v>
      </c>
      <c r="F554">
        <f>被动技能升级!O557</f>
        <v>6410.0000000000027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55</v>
      </c>
      <c r="E555" t="str">
        <f>被动技能升级!N558</f>
        <v>[]</v>
      </c>
      <c r="F555">
        <f>被动技能升级!O558</f>
        <v>6409.9999999999927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60</v>
      </c>
      <c r="E556" t="str">
        <f>被动技能升级!N559</f>
        <v>[]</v>
      </c>
      <c r="F556">
        <f>被动技能升级!O559</f>
        <v>12829.999999999995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65</v>
      </c>
      <c r="E557" t="str">
        <f>被动技能升级!N560</f>
        <v>[]</v>
      </c>
      <c r="F557">
        <f>被动技能升级!O560</f>
        <v>12830.00000000002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70</v>
      </c>
      <c r="E558" t="str">
        <f>被动技能升级!N561</f>
        <v>[]</v>
      </c>
      <c r="F558">
        <f>被动技能升级!O561</f>
        <v>25659.999999999989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75</v>
      </c>
      <c r="E559" t="str">
        <f>被动技能升级!N562</f>
        <v>[]</v>
      </c>
      <c r="F559">
        <f>被动技能升级!O562</f>
        <v>25660.00000000004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80</v>
      </c>
      <c r="E560" t="str">
        <f>被动技能升级!N563</f>
        <v>[]</v>
      </c>
      <c r="F560">
        <f>被动技能升级!O563</f>
        <v>51319.999999999978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85</v>
      </c>
      <c r="E561" t="str">
        <f>被动技能升级!N564</f>
        <v>[]</v>
      </c>
      <c r="F561">
        <f>被动技能升级!O564</f>
        <v>51320.000000000058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90</v>
      </c>
      <c r="E562" t="str">
        <f>被动技能升级!N565</f>
        <v>[]</v>
      </c>
      <c r="F562">
        <f>被动技能升级!O565</f>
        <v>102679.99999999993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100</v>
      </c>
      <c r="E563" t="str">
        <f>被动技能升级!N566</f>
        <v>[]</v>
      </c>
      <c r="F563">
        <f>被动技能升级!O566</f>
        <v>154040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2</v>
      </c>
      <c r="E564" t="str">
        <f>被动技能升级!N567</f>
        <v>[]</v>
      </c>
      <c r="F564">
        <f>被动技能升级!O567</f>
        <v>320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5</v>
      </c>
      <c r="E565" t="str">
        <f>被动技能升级!N568</f>
        <v>[]</v>
      </c>
      <c r="F565">
        <f>被动技能升级!O568</f>
        <v>400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10</v>
      </c>
      <c r="E566" t="str">
        <f>被动技能升级!N569</f>
        <v>[]</v>
      </c>
      <c r="F566">
        <f>被动技能升级!O569</f>
        <v>400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15</v>
      </c>
      <c r="E567" t="str">
        <f>被动技能升级!N570</f>
        <v>[]</v>
      </c>
      <c r="F567">
        <f>被动技能升级!O570</f>
        <v>400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20</v>
      </c>
      <c r="E568" t="str">
        <f>被动技能升级!N571</f>
        <v>[]</v>
      </c>
      <c r="F568">
        <f>被动技能升级!O571</f>
        <v>800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25</v>
      </c>
      <c r="E569" t="str">
        <f>被动技能升级!N572</f>
        <v>[]</v>
      </c>
      <c r="F569">
        <f>被动技能升级!O572</f>
        <v>800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30</v>
      </c>
      <c r="E570" t="str">
        <f>被动技能升级!N573</f>
        <v>[]</v>
      </c>
      <c r="F570">
        <f>被动技能升级!O573</f>
        <v>1600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35</v>
      </c>
      <c r="E571" t="str">
        <f>被动技能升级!N574</f>
        <v>[]</v>
      </c>
      <c r="F571">
        <f>被动技能升级!O574</f>
        <v>1600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40</v>
      </c>
      <c r="E572" t="str">
        <f>被动技能升级!N575</f>
        <v>[]</v>
      </c>
      <c r="F572">
        <f>被动技能升级!O575</f>
        <v>3200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45</v>
      </c>
      <c r="E573" t="str">
        <f>被动技能升级!N576</f>
        <v>[]</v>
      </c>
      <c r="F573">
        <f>被动技能升级!O576</f>
        <v>3200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50</v>
      </c>
      <c r="E574" t="str">
        <f>被动技能升级!N577</f>
        <v>[]</v>
      </c>
      <c r="F574">
        <f>被动技能升级!O577</f>
        <v>6410.0000000000027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55</v>
      </c>
      <c r="E575" t="str">
        <f>被动技能升级!N578</f>
        <v>[]</v>
      </c>
      <c r="F575">
        <f>被动技能升级!O578</f>
        <v>6409.9999999999927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60</v>
      </c>
      <c r="E576" t="str">
        <f>被动技能升级!N579</f>
        <v>[]</v>
      </c>
      <c r="F576">
        <f>被动技能升级!O579</f>
        <v>12829.999999999995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65</v>
      </c>
      <c r="E577" t="str">
        <f>被动技能升级!N580</f>
        <v>[]</v>
      </c>
      <c r="F577">
        <f>被动技能升级!O580</f>
        <v>12830.00000000002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70</v>
      </c>
      <c r="E578" t="str">
        <f>被动技能升级!N581</f>
        <v>[]</v>
      </c>
      <c r="F578">
        <f>被动技能升级!O581</f>
        <v>25659.999999999989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75</v>
      </c>
      <c r="E579" t="str">
        <f>被动技能升级!N582</f>
        <v>[]</v>
      </c>
      <c r="F579">
        <f>被动技能升级!O582</f>
        <v>25660.00000000004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80</v>
      </c>
      <c r="E580" t="str">
        <f>被动技能升级!N583</f>
        <v>[]</v>
      </c>
      <c r="F580">
        <f>被动技能升级!O583</f>
        <v>51319.999999999978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85</v>
      </c>
      <c r="E581" t="str">
        <f>被动技能升级!N584</f>
        <v>[]</v>
      </c>
      <c r="F581">
        <f>被动技能升级!O584</f>
        <v>51320.000000000058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90</v>
      </c>
      <c r="E582" t="str">
        <f>被动技能升级!N585</f>
        <v>[]</v>
      </c>
      <c r="F582">
        <f>被动技能升级!O585</f>
        <v>102679.99999999993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100</v>
      </c>
      <c r="E583" t="str">
        <f>被动技能升级!N586</f>
        <v>[]</v>
      </c>
      <c r="F583">
        <f>被动技能升级!O586</f>
        <v>154040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2</v>
      </c>
      <c r="E584" t="str">
        <f>被动技能升级!N587</f>
        <v>[]</v>
      </c>
      <c r="F584">
        <f>被动技能升级!O587</f>
        <v>320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5</v>
      </c>
      <c r="E585" t="str">
        <f>被动技能升级!N588</f>
        <v>[]</v>
      </c>
      <c r="F585">
        <f>被动技能升级!O588</f>
        <v>400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10</v>
      </c>
      <c r="E586" t="str">
        <f>被动技能升级!N589</f>
        <v>[]</v>
      </c>
      <c r="F586">
        <f>被动技能升级!O589</f>
        <v>400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15</v>
      </c>
      <c r="E587" t="str">
        <f>被动技能升级!N590</f>
        <v>[]</v>
      </c>
      <c r="F587">
        <f>被动技能升级!O590</f>
        <v>400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20</v>
      </c>
      <c r="E588" t="str">
        <f>被动技能升级!N591</f>
        <v>[]</v>
      </c>
      <c r="F588">
        <f>被动技能升级!O591</f>
        <v>800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25</v>
      </c>
      <c r="E589" t="str">
        <f>被动技能升级!N592</f>
        <v>[]</v>
      </c>
      <c r="F589">
        <f>被动技能升级!O592</f>
        <v>800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30</v>
      </c>
      <c r="E590" t="str">
        <f>被动技能升级!N593</f>
        <v>[]</v>
      </c>
      <c r="F590">
        <f>被动技能升级!O593</f>
        <v>1600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35</v>
      </c>
      <c r="E591" t="str">
        <f>被动技能升级!N594</f>
        <v>[]</v>
      </c>
      <c r="F591">
        <f>被动技能升级!O594</f>
        <v>1600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40</v>
      </c>
      <c r="E592" t="str">
        <f>被动技能升级!N595</f>
        <v>[]</v>
      </c>
      <c r="F592">
        <f>被动技能升级!O595</f>
        <v>3200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45</v>
      </c>
      <c r="E593" t="str">
        <f>被动技能升级!N596</f>
        <v>[]</v>
      </c>
      <c r="F593">
        <f>被动技能升级!O596</f>
        <v>3200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50</v>
      </c>
      <c r="E594" t="str">
        <f>被动技能升级!N597</f>
        <v>[]</v>
      </c>
      <c r="F594">
        <f>被动技能升级!O597</f>
        <v>6410.0000000000027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55</v>
      </c>
      <c r="E595" t="str">
        <f>被动技能升级!N598</f>
        <v>[]</v>
      </c>
      <c r="F595">
        <f>被动技能升级!O598</f>
        <v>6409.9999999999927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60</v>
      </c>
      <c r="E596" t="str">
        <f>被动技能升级!N599</f>
        <v>[]</v>
      </c>
      <c r="F596">
        <f>被动技能升级!O599</f>
        <v>12829.999999999995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65</v>
      </c>
      <c r="E597" t="str">
        <f>被动技能升级!N600</f>
        <v>[]</v>
      </c>
      <c r="F597">
        <f>被动技能升级!O600</f>
        <v>12830.00000000002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70</v>
      </c>
      <c r="E598" t="str">
        <f>被动技能升级!N601</f>
        <v>[]</v>
      </c>
      <c r="F598">
        <f>被动技能升级!O601</f>
        <v>25659.999999999989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75</v>
      </c>
      <c r="E599" t="str">
        <f>被动技能升级!N602</f>
        <v>[]</v>
      </c>
      <c r="F599">
        <f>被动技能升级!O602</f>
        <v>25660.00000000004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80</v>
      </c>
      <c r="E600" t="str">
        <f>被动技能升级!N603</f>
        <v>[]</v>
      </c>
      <c r="F600">
        <f>被动技能升级!O603</f>
        <v>51319.999999999978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85</v>
      </c>
      <c r="E601" t="str">
        <f>被动技能升级!N604</f>
        <v>[]</v>
      </c>
      <c r="F601">
        <f>被动技能升级!O604</f>
        <v>51320.000000000058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90</v>
      </c>
      <c r="E602" t="str">
        <f>被动技能升级!N605</f>
        <v>[]</v>
      </c>
      <c r="F602">
        <f>被动技能升级!O605</f>
        <v>102679.99999999993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100</v>
      </c>
      <c r="E603" t="str">
        <f>被动技能升级!N606</f>
        <v>[]</v>
      </c>
      <c r="F603">
        <f>被动技能升级!O606</f>
        <v>154040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2</v>
      </c>
      <c r="E604" t="str">
        <f>被动技能升级!N607</f>
        <v>[]</v>
      </c>
      <c r="F604">
        <f>被动技能升级!O607</f>
        <v>320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5</v>
      </c>
      <c r="E605" t="str">
        <f>被动技能升级!N608</f>
        <v>[]</v>
      </c>
      <c r="F605">
        <f>被动技能升级!O608</f>
        <v>400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10</v>
      </c>
      <c r="E606" t="str">
        <f>被动技能升级!N609</f>
        <v>[]</v>
      </c>
      <c r="F606">
        <f>被动技能升级!O609</f>
        <v>400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15</v>
      </c>
      <c r="E607" t="str">
        <f>被动技能升级!N610</f>
        <v>[]</v>
      </c>
      <c r="F607">
        <f>被动技能升级!O610</f>
        <v>400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20</v>
      </c>
      <c r="E608" t="str">
        <f>被动技能升级!N611</f>
        <v>[]</v>
      </c>
      <c r="F608">
        <f>被动技能升级!O611</f>
        <v>800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25</v>
      </c>
      <c r="E609" t="str">
        <f>被动技能升级!N612</f>
        <v>[]</v>
      </c>
      <c r="F609">
        <f>被动技能升级!O612</f>
        <v>800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30</v>
      </c>
      <c r="E610" t="str">
        <f>被动技能升级!N613</f>
        <v>[]</v>
      </c>
      <c r="F610">
        <f>被动技能升级!O613</f>
        <v>1600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35</v>
      </c>
      <c r="E611" t="str">
        <f>被动技能升级!N614</f>
        <v>[]</v>
      </c>
      <c r="F611">
        <f>被动技能升级!O614</f>
        <v>1600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40</v>
      </c>
      <c r="E612" t="str">
        <f>被动技能升级!N615</f>
        <v>[]</v>
      </c>
      <c r="F612">
        <f>被动技能升级!O615</f>
        <v>3200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45</v>
      </c>
      <c r="E613" t="str">
        <f>被动技能升级!N616</f>
        <v>[]</v>
      </c>
      <c r="F613">
        <f>被动技能升级!O616</f>
        <v>3200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50</v>
      </c>
      <c r="E614" t="str">
        <f>被动技能升级!N617</f>
        <v>[]</v>
      </c>
      <c r="F614">
        <f>被动技能升级!O617</f>
        <v>6410.0000000000027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55</v>
      </c>
      <c r="E615" t="str">
        <f>被动技能升级!N618</f>
        <v>[]</v>
      </c>
      <c r="F615">
        <f>被动技能升级!O618</f>
        <v>6409.9999999999927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60</v>
      </c>
      <c r="E616" t="str">
        <f>被动技能升级!N619</f>
        <v>[]</v>
      </c>
      <c r="F616">
        <f>被动技能升级!O619</f>
        <v>12829.999999999995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65</v>
      </c>
      <c r="E617" t="str">
        <f>被动技能升级!N620</f>
        <v>[]</v>
      </c>
      <c r="F617">
        <f>被动技能升级!O620</f>
        <v>12830.00000000002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70</v>
      </c>
      <c r="E618" t="str">
        <f>被动技能升级!N621</f>
        <v>[]</v>
      </c>
      <c r="F618">
        <f>被动技能升级!O621</f>
        <v>25659.999999999989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75</v>
      </c>
      <c r="E619" t="str">
        <f>被动技能升级!N622</f>
        <v>[]</v>
      </c>
      <c r="F619">
        <f>被动技能升级!O622</f>
        <v>25660.00000000004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80</v>
      </c>
      <c r="E620" t="str">
        <f>被动技能升级!N623</f>
        <v>[]</v>
      </c>
      <c r="F620">
        <f>被动技能升级!O623</f>
        <v>51319.999999999978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85</v>
      </c>
      <c r="E621" t="str">
        <f>被动技能升级!N624</f>
        <v>[]</v>
      </c>
      <c r="F621">
        <f>被动技能升级!O624</f>
        <v>51320.000000000058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90</v>
      </c>
      <c r="E622" t="str">
        <f>被动技能升级!N625</f>
        <v>[]</v>
      </c>
      <c r="F622">
        <f>被动技能升级!O625</f>
        <v>102679.99999999993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100</v>
      </c>
      <c r="E623" t="str">
        <f>被动技能升级!N626</f>
        <v>[]</v>
      </c>
      <c r="F623">
        <f>被动技能升级!O626</f>
        <v>154040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2017-05-15T07:04:35Z</dcterms:modified>
</cp:coreProperties>
</file>